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현재_통합_문서"/>
  <mc:AlternateContent xmlns:mc="http://schemas.openxmlformats.org/markup-compatibility/2006">
    <mc:Choice Requires="x15">
      <x15ac:absPath xmlns:x15ac="http://schemas.microsoft.com/office/spreadsheetml/2010/11/ac" url="C:\javas2\gobstart\데이터\표준화\"/>
    </mc:Choice>
  </mc:AlternateContent>
  <xr:revisionPtr revIDLastSave="0" documentId="13_ncr:1_{706B0A33-3BF2-4285-A30D-7A135A5A1E3E}" xr6:coauthVersionLast="47" xr6:coauthVersionMax="47" xr10:uidLastSave="{00000000-0000-0000-0000-000000000000}"/>
  <bookViews>
    <workbookView xWindow="-108" yWindow="-108" windowWidth="23256" windowHeight="12576" tabRatio="867" xr2:uid="{00000000-000D-0000-FFFF-FFFF00000000}"/>
  </bookViews>
  <sheets>
    <sheet name="인사" sheetId="1" r:id="rId1"/>
    <sheet name="참고&gt;&gt;" sheetId="2" r:id="rId2"/>
    <sheet name="3사통제활동" sheetId="16" r:id="rId3"/>
    <sheet name="심텍" sheetId="17" r:id="rId4"/>
    <sheet name="다우기술" sheetId="21" r:id="rId5"/>
    <sheet name="SKTC" sheetId="22" r:id="rId6"/>
    <sheet name="작성방향최근" sheetId="18" r:id="rId7"/>
    <sheet name="팀표준화" sheetId="19" r:id="rId8"/>
    <sheet name="문서표준화" sheetId="20" r:id="rId9"/>
    <sheet name="통제활동작성방법" sheetId="3" r:id="rId10"/>
    <sheet name="LIST" sheetId="4" state="hidden" r:id="rId11"/>
    <sheet name="0.Total" sheetId="5" state="hidden" r:id="rId12"/>
    <sheet name="MRC_IPE_EUC_OSP예시" sheetId="6" r:id="rId13"/>
    <sheet name="인사(백업)" sheetId="14" r:id="rId14"/>
    <sheet name="논의사항" sheetId="15" r:id="rId15"/>
    <sheet name="기존참고&gt;&gt;" sheetId="7" state="hidden" r:id="rId16"/>
    <sheet name="Sample Size" sheetId="8" state="hidden" r:id="rId17"/>
    <sheet name="통제기술서 작성방법" sheetId="9" state="hidden" r:id="rId18"/>
    <sheet name="설명자료1" sheetId="10" state="hidden" r:id="rId19"/>
    <sheet name="설명자료2" sheetId="11" state="hidden" r:id="rId20"/>
    <sheet name="Overview" sheetId="12" state="hidden" r:id="rId21"/>
    <sheet name="Sheet1" sheetId="13"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s>
  <definedNames>
    <definedName name="_1.매출채권" localSheetId="2">#REF!</definedName>
    <definedName name="_1.매출채권" localSheetId="5">#REF!</definedName>
    <definedName name="_1.매출채권">#REF!</definedName>
    <definedName name="_Bp2" localSheetId="2" hidden="1">{#N/A,#N/A,FALSE,"BS";#N/A,#N/A,FALSE,"PL";#N/A,#N/A,FALSE,"처분";#N/A,#N/A,FALSE,"현금";#N/A,#N/A,FALSE,"매출";#N/A,#N/A,FALSE,"원가";#N/A,#N/A,FALSE,"경영"}</definedName>
    <definedName name="_Bp2" localSheetId="20" hidden="1">{#N/A,#N/A,FALSE,"BS";#N/A,#N/A,FALSE,"PL";#N/A,#N/A,FALSE,"처분";#N/A,#N/A,FALSE,"현금";#N/A,#N/A,FALSE,"매출";#N/A,#N/A,FALSE,"원가";#N/A,#N/A,FALSE,"경영"}</definedName>
    <definedName name="_Bp2" localSheetId="5">#REF!</definedName>
    <definedName name="_Bp2" hidden="1">{#N/A,#N/A,FALSE,"BS";#N/A,#N/A,FALSE,"PL";#N/A,#N/A,FALSE,"처분";#N/A,#N/A,FALSE,"현금";#N/A,#N/A,FALSE,"매출";#N/A,#N/A,FALSE,"원가";#N/A,#N/A,FALSE,"경영"}</definedName>
    <definedName name="_xlnm._FilterDatabase" localSheetId="11" hidden="1">'0.Total'!$B$17:$BG$209</definedName>
    <definedName name="_xlnm._FilterDatabase" localSheetId="5" hidden="1">SKTC!$8:$145</definedName>
    <definedName name="_xlnm._FilterDatabase" localSheetId="4" hidden="1">다우기술!$A$4:$FZ$372</definedName>
    <definedName name="_xlnm._FilterDatabase" localSheetId="3" hidden="1">심텍!$A$8:$XEG$22</definedName>
    <definedName name="_xlnm._FilterDatabase" localSheetId="0" hidden="1">인사!$B$14:$T$221</definedName>
    <definedName name="_xlnm._FilterDatabase" localSheetId="13" hidden="1">'인사(백업)'!$A$14:$T$220</definedName>
    <definedName name="※매출매트릭스" localSheetId="2">#REF!</definedName>
    <definedName name="※매출매트릭스" localSheetId="5">#REF!</definedName>
    <definedName name="※매출매트릭스">#REF!</definedName>
    <definedName name="aaa" localSheetId="2" hidden="1">{#N/A,#N/A,FALSE,"BS";#N/A,#N/A,FALSE,"PL";#N/A,#N/A,FALSE,"처분";#N/A,#N/A,FALSE,"현금";#N/A,#N/A,FALSE,"매출";#N/A,#N/A,FALSE,"원가";#N/A,#N/A,FALSE,"경영"}</definedName>
    <definedName name="aaa" localSheetId="20" hidden="1">{#N/A,#N/A,FALSE,"BS";#N/A,#N/A,FALSE,"PL";#N/A,#N/A,FALSE,"처분";#N/A,#N/A,FALSE,"현금";#N/A,#N/A,FALSE,"매출";#N/A,#N/A,FALSE,"원가";#N/A,#N/A,FALSE,"경영"}</definedName>
    <definedName name="aaa" localSheetId="5">#REF!</definedName>
    <definedName name="aaa" hidden="1">{#N/A,#N/A,FALSE,"BS";#N/A,#N/A,FALSE,"PL";#N/A,#N/A,FALSE,"처분";#N/A,#N/A,FALSE,"현금";#N/A,#N/A,FALSE,"매출";#N/A,#N/A,FALSE,"원가";#N/A,#N/A,FALSE,"경영"}</definedName>
    <definedName name="AftPL" localSheetId="5">#REF!</definedName>
    <definedName name="AftPL">#REF!</definedName>
    <definedName name="AS2DocOpenMode" hidden="1">"AS2DocumentEdit"</definedName>
    <definedName name="BP" localSheetId="5">#REF!</definedName>
    <definedName name="BP">#REF!</definedName>
    <definedName name="BPR_01" localSheetId="2" hidden="1">{#N/A,#N/A,FALSE,"BS";#N/A,#N/A,FALSE,"PL";#N/A,#N/A,FALSE,"처분";#N/A,#N/A,FALSE,"현금";#N/A,#N/A,FALSE,"매출";#N/A,#N/A,FALSE,"원가";#N/A,#N/A,FALSE,"경영"}</definedName>
    <definedName name="BPR_01" localSheetId="20" hidden="1">{#N/A,#N/A,FALSE,"BS";#N/A,#N/A,FALSE,"PL";#N/A,#N/A,FALSE,"처분";#N/A,#N/A,FALSE,"현금";#N/A,#N/A,FALSE,"매출";#N/A,#N/A,FALSE,"원가";#N/A,#N/A,FALSE,"경영"}</definedName>
    <definedName name="BPR_01" localSheetId="5">#REF!</definedName>
    <definedName name="BPR_01" hidden="1">{#N/A,#N/A,FALSE,"BS";#N/A,#N/A,FALSE,"PL";#N/A,#N/A,FALSE,"처분";#N/A,#N/A,FALSE,"현금";#N/A,#N/A,FALSE,"매출";#N/A,#N/A,FALSE,"원가";#N/A,#N/A,FALSE,"경영"}</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_xlnm.Criteria" localSheetId="11">'0.Total'!$AO$212:$AO$217</definedName>
    <definedName name="_xlnm.Criteria" localSheetId="5">SKTC!#REF!</definedName>
    <definedName name="_xlnm.Criteria" localSheetId="0">인사!#REF!</definedName>
    <definedName name="_xlnm.Criteria" localSheetId="13">'인사(백업)'!#REF!</definedName>
    <definedName name="ddd" localSheetId="2">#REF!</definedName>
    <definedName name="ddd" localSheetId="5">#REF!</definedName>
    <definedName name="ddd">#REF!</definedName>
    <definedName name="domain">[1]Lists!$J$4:$J$6</definedName>
    <definedName name="fileselectedname">[2]portfolio!$J$2</definedName>
    <definedName name="LYN" localSheetId="5">#REF!</definedName>
    <definedName name="LYN">'[3]4b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PL" localSheetId="5">#REF!</definedName>
    <definedName name="PL">#REF!</definedName>
    <definedName name="_xlnm.Print_Area" localSheetId="5">#REF!</definedName>
    <definedName name="_xlnm.Print_Area">#REF!</definedName>
    <definedName name="Print_Area_MI" localSheetId="5">#REF!</definedName>
    <definedName name="Print_Area_MI">#REF!</definedName>
    <definedName name="TextRefCopyRangeCount" hidden="1">2</definedName>
    <definedName name="V" localSheetId="2" hidden="1">[4]XREF!#REF!</definedName>
    <definedName name="V" localSheetId="5">#REF!</definedName>
    <definedName name="V" hidden="1">[5]XREF!#REF!</definedName>
    <definedName name="wrn.COSA._.FS._.국문." localSheetId="2" hidden="1">{#N/A,#N/A,FALSE,"BS";#N/A,#N/A,FALSE,"PL";#N/A,#N/A,FALSE,"처분";#N/A,#N/A,FALSE,"현금";#N/A,#N/A,FALSE,"매출";#N/A,#N/A,FALSE,"원가";#N/A,#N/A,FALSE,"경영"}</definedName>
    <definedName name="wrn.COSA._.FS._.국문." localSheetId="20" hidden="1">{#N/A,#N/A,FALSE,"BS";#N/A,#N/A,FALSE,"PL";#N/A,#N/A,FALSE,"처분";#N/A,#N/A,FALSE,"현금";#N/A,#N/A,FALSE,"매출";#N/A,#N/A,FALSE,"원가";#N/A,#N/A,FALSE,"경영"}</definedName>
    <definedName name="wrn.COSA._.FS._.국문." localSheetId="5">#REF!</definedName>
    <definedName name="wrn.COSA._.FS._.국문." hidden="1">{#N/A,#N/A,FALSE,"BS";#N/A,#N/A,FALSE,"PL";#N/A,#N/A,FALSE,"처분";#N/A,#N/A,FALSE,"현금";#N/A,#N/A,FALSE,"매출";#N/A,#N/A,FALSE,"원가";#N/A,#N/A,FALSE,"경영"}</definedName>
    <definedName name="wrn.Lead._.Schedule." localSheetId="2" hidden="1">{#N/A,#N/A,FALSE,"BS";#N/A,#N/A,FALSE,"PL";#N/A,#N/A,FALSE,"A";#N/A,#N/A,FALSE,"B";#N/A,#N/A,FALSE,"B1";#N/A,#N/A,FALSE,"C";#N/A,#N/A,FALSE,"C1";#N/A,#N/A,FALSE,"C2";#N/A,#N/A,FALSE,"D";#N/A,#N/A,FALSE,"E";#N/A,#N/A,FALSE,"F";#N/A,#N/A,FALSE,"AA";#N/A,#N/A,FALSE,"BB";#N/A,#N/A,FALSE,"CC";#N/A,#N/A,FALSE,"DD";#N/A,#N/A,FALSE,"EE";#N/A,#N/A,FALSE,"FF";#N/A,#N/A,FALSE,"PL10";#N/A,#N/A,FALSE,"PL20";#N/A,#N/A,FALSE,"PL30"}</definedName>
    <definedName name="wrn.Lead._.Schedule." localSheetId="20" hidden="1">{#N/A,#N/A,FALSE,"BS";#N/A,#N/A,FALSE,"PL";#N/A,#N/A,FALSE,"A";#N/A,#N/A,FALSE,"B";#N/A,#N/A,FALSE,"B1";#N/A,#N/A,FALSE,"C";#N/A,#N/A,FALSE,"C1";#N/A,#N/A,FALSE,"C2";#N/A,#N/A,FALSE,"D";#N/A,#N/A,FALSE,"E";#N/A,#N/A,FALSE,"F";#N/A,#N/A,FALSE,"AA";#N/A,#N/A,FALSE,"BB";#N/A,#N/A,FALSE,"CC";#N/A,#N/A,FALSE,"DD";#N/A,#N/A,FALSE,"EE";#N/A,#N/A,FALSE,"FF";#N/A,#N/A,FALSE,"PL10";#N/A,#N/A,FALSE,"PL20";#N/A,#N/A,FALSE,"PL30"}</definedName>
    <definedName name="wrn.Lead._.Schedule." localSheetId="5">#REF!</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XRefActiveRow" localSheetId="2" hidden="1">[4]XREF!#REF!</definedName>
    <definedName name="XRefActiveRow" localSheetId="20" hidden="1">[5]XREF!#REF!</definedName>
    <definedName name="XRefActiveRow" localSheetId="5">#REF!</definedName>
    <definedName name="XRefActiveRow" hidden="1">[5]XREF!#REF!</definedName>
    <definedName name="XRefColumnsCount" hidden="1">2</definedName>
    <definedName name="XRefCopy10Row" localSheetId="2" hidden="1">[4]XREF!#REF!</definedName>
    <definedName name="XRefCopy10Row" localSheetId="20" hidden="1">[5]XREF!#REF!</definedName>
    <definedName name="XRefCopy10Row" localSheetId="5">#REF!</definedName>
    <definedName name="XRefCopy10Row" hidden="1">[5]XREF!#REF!</definedName>
    <definedName name="XRefCopy11Row" localSheetId="2" hidden="1">[4]XREF!#REF!</definedName>
    <definedName name="XRefCopy11Row" localSheetId="20" hidden="1">[5]XREF!#REF!</definedName>
    <definedName name="XRefCopy11Row" localSheetId="5">#REF!</definedName>
    <definedName name="XRefCopy11Row" hidden="1">[5]XREF!#REF!</definedName>
    <definedName name="XRefCopy12Row" localSheetId="2" hidden="1">[4]XREF!#REF!</definedName>
    <definedName name="XRefCopy12Row" localSheetId="20" hidden="1">[5]XREF!#REF!</definedName>
    <definedName name="XRefCopy12Row" localSheetId="5">#REF!</definedName>
    <definedName name="XRefCopy12Row" hidden="1">[5]XREF!#REF!</definedName>
    <definedName name="XRefCopy13Row" localSheetId="2" hidden="1">[4]XREF!#REF!</definedName>
    <definedName name="XRefCopy13Row" localSheetId="20" hidden="1">[5]XREF!#REF!</definedName>
    <definedName name="XRefCopy13Row" localSheetId="5">#REF!</definedName>
    <definedName name="XRefCopy13Row" hidden="1">[5]XREF!#REF!</definedName>
    <definedName name="XRefCopy14Row" localSheetId="2" hidden="1">[4]XREF!#REF!</definedName>
    <definedName name="XRefCopy14Row" localSheetId="20" hidden="1">[5]XREF!#REF!</definedName>
    <definedName name="XRefCopy14Row" localSheetId="5">#REF!</definedName>
    <definedName name="XRefCopy14Row" hidden="1">[5]XREF!#REF!</definedName>
    <definedName name="XRefCopy15Row" localSheetId="2" hidden="1">[4]XREF!#REF!</definedName>
    <definedName name="XRefCopy15Row" localSheetId="20" hidden="1">[5]XREF!#REF!</definedName>
    <definedName name="XRefCopy15Row" localSheetId="5">#REF!</definedName>
    <definedName name="XRefCopy15Row" hidden="1">[5]XREF!#REF!</definedName>
    <definedName name="XRefCopy17Row" localSheetId="2" hidden="1">[4]XREF!#REF!</definedName>
    <definedName name="XRefCopy17Row" localSheetId="20" hidden="1">[5]XREF!#REF!</definedName>
    <definedName name="XRefCopy17Row" localSheetId="5">#REF!</definedName>
    <definedName name="XRefCopy17Row" hidden="1">[5]XREF!#REF!</definedName>
    <definedName name="XRefCopy18Row" localSheetId="2" hidden="1">[4]XREF!#REF!</definedName>
    <definedName name="XRefCopy18Row" localSheetId="20" hidden="1">[5]XREF!#REF!</definedName>
    <definedName name="XRefCopy18Row" localSheetId="5">#REF!</definedName>
    <definedName name="XRefCopy18Row" hidden="1">[5]XREF!#REF!</definedName>
    <definedName name="XRefCopy19Row" localSheetId="2" hidden="1">[4]XREF!#REF!</definedName>
    <definedName name="XRefCopy19Row" localSheetId="20" hidden="1">[5]XREF!#REF!</definedName>
    <definedName name="XRefCopy19Row" localSheetId="5">#REF!</definedName>
    <definedName name="XRefCopy19Row" hidden="1">[5]XREF!#REF!</definedName>
    <definedName name="XRefCopy1Row" localSheetId="2" hidden="1">[4]XREF!#REF!</definedName>
    <definedName name="XRefCopy1Row" localSheetId="20" hidden="1">[5]XREF!#REF!</definedName>
    <definedName name="XRefCopy1Row" localSheetId="5">#REF!</definedName>
    <definedName name="XRefCopy1Row" hidden="1">[5]XREF!#REF!</definedName>
    <definedName name="XRefCopy20Row" localSheetId="2" hidden="1">[4]XREF!#REF!</definedName>
    <definedName name="XRefCopy20Row" localSheetId="20" hidden="1">[5]XREF!#REF!</definedName>
    <definedName name="XRefCopy20Row" localSheetId="5">#REF!</definedName>
    <definedName name="XRefCopy20Row" hidden="1">[5]XREF!#REF!</definedName>
    <definedName name="XRefCopy21Row" localSheetId="2" hidden="1">[4]XREF!#REF!</definedName>
    <definedName name="XRefCopy21Row" localSheetId="20" hidden="1">[5]XREF!#REF!</definedName>
    <definedName name="XRefCopy21Row" localSheetId="5">#REF!</definedName>
    <definedName name="XRefCopy21Row" hidden="1">[5]XREF!#REF!</definedName>
    <definedName name="XRefCopy22Row" localSheetId="2" hidden="1">[4]XREF!#REF!</definedName>
    <definedName name="XRefCopy22Row" localSheetId="20" hidden="1">[5]XREF!#REF!</definedName>
    <definedName name="XRefCopy22Row" localSheetId="5">#REF!</definedName>
    <definedName name="XRefCopy22Row" hidden="1">[5]XREF!#REF!</definedName>
    <definedName name="XRefCopy23Row" localSheetId="2" hidden="1">[4]XREF!#REF!</definedName>
    <definedName name="XRefCopy23Row" localSheetId="20" hidden="1">[5]XREF!#REF!</definedName>
    <definedName name="XRefCopy23Row" localSheetId="5">#REF!</definedName>
    <definedName name="XRefCopy23Row" hidden="1">[5]XREF!#REF!</definedName>
    <definedName name="XRefCopy24Row" localSheetId="2" hidden="1">[4]XREF!#REF!</definedName>
    <definedName name="XRefCopy24Row" localSheetId="20" hidden="1">[5]XREF!#REF!</definedName>
    <definedName name="XRefCopy24Row" localSheetId="5">#REF!</definedName>
    <definedName name="XRefCopy24Row" hidden="1">[5]XREF!#REF!</definedName>
    <definedName name="XRefCopy25Row" localSheetId="2" hidden="1">[4]XREF!#REF!</definedName>
    <definedName name="XRefCopy25Row" localSheetId="20" hidden="1">[5]XREF!#REF!</definedName>
    <definedName name="XRefCopy25Row" localSheetId="5">#REF!</definedName>
    <definedName name="XRefCopy25Row" hidden="1">[5]XREF!#REF!</definedName>
    <definedName name="XRefCopy26Row" localSheetId="2" hidden="1">[4]XREF!#REF!</definedName>
    <definedName name="XRefCopy26Row" localSheetId="20" hidden="1">[5]XREF!#REF!</definedName>
    <definedName name="XRefCopy26Row" localSheetId="5">#REF!</definedName>
    <definedName name="XRefCopy26Row" hidden="1">[5]XREF!#REF!</definedName>
    <definedName name="XRefCopy2Row" localSheetId="2" hidden="1">[4]XREF!#REF!</definedName>
    <definedName name="XRefCopy2Row" localSheetId="20" hidden="1">[5]XREF!#REF!</definedName>
    <definedName name="XRefCopy2Row" localSheetId="5">#REF!</definedName>
    <definedName name="XRefCopy2Row" hidden="1">[5]XREF!#REF!</definedName>
    <definedName name="XRefCopy3Row" localSheetId="2" hidden="1">[4]XREF!#REF!</definedName>
    <definedName name="XRefCopy3Row" localSheetId="20" hidden="1">[5]XREF!#REF!</definedName>
    <definedName name="XRefCopy3Row" localSheetId="5">#REF!</definedName>
    <definedName name="XRefCopy3Row" hidden="1">[5]XREF!#REF!</definedName>
    <definedName name="XRefCopy4Row" localSheetId="2" hidden="1">[4]XREF!#REF!</definedName>
    <definedName name="XRefCopy4Row" localSheetId="20" hidden="1">[5]XREF!#REF!</definedName>
    <definedName name="XRefCopy4Row" localSheetId="5">#REF!</definedName>
    <definedName name="XRefCopy4Row" hidden="1">[5]XREF!#REF!</definedName>
    <definedName name="XRefCopy5Row" localSheetId="2" hidden="1">[4]XREF!#REF!</definedName>
    <definedName name="XRefCopy5Row" localSheetId="20" hidden="1">[5]XREF!#REF!</definedName>
    <definedName name="XRefCopy5Row" localSheetId="5">#REF!</definedName>
    <definedName name="XRefCopy5Row" hidden="1">[5]XREF!#REF!</definedName>
    <definedName name="XRefCopy6Row" localSheetId="2" hidden="1">[4]XREF!#REF!</definedName>
    <definedName name="XRefCopy6Row" localSheetId="20" hidden="1">[5]XREF!#REF!</definedName>
    <definedName name="XRefCopy6Row" localSheetId="5">#REF!</definedName>
    <definedName name="XRefCopy6Row" hidden="1">[5]XREF!#REF!</definedName>
    <definedName name="XRefCopy7Row" localSheetId="2" hidden="1">[4]XREF!#REF!</definedName>
    <definedName name="XRefCopy7Row" localSheetId="20" hidden="1">[5]XREF!#REF!</definedName>
    <definedName name="XRefCopy7Row" localSheetId="5">#REF!</definedName>
    <definedName name="XRefCopy7Row" hidden="1">[5]XREF!#REF!</definedName>
    <definedName name="XRefCopy8Row" localSheetId="2" hidden="1">[4]XREF!#REF!</definedName>
    <definedName name="XRefCopy8Row" localSheetId="20" hidden="1">[5]XREF!#REF!</definedName>
    <definedName name="XRefCopy8Row" localSheetId="5">#REF!</definedName>
    <definedName name="XRefCopy8Row" hidden="1">[5]XREF!#REF!</definedName>
    <definedName name="XRefCopy9Row" localSheetId="2" hidden="1">[4]XREF!#REF!</definedName>
    <definedName name="XRefCopy9Row" localSheetId="20" hidden="1">[5]XREF!#REF!</definedName>
    <definedName name="XRefCopy9Row" localSheetId="5">#REF!</definedName>
    <definedName name="XRefCopy9Row" hidden="1">[5]XREF!#REF!</definedName>
    <definedName name="XRefCopyRangeCount" hidden="1">26</definedName>
    <definedName name="XRefPaste10Row" localSheetId="2" hidden="1">[4]XREF!#REF!</definedName>
    <definedName name="XRefPaste10Row" localSheetId="20" hidden="1">[5]XREF!#REF!</definedName>
    <definedName name="XRefPaste10Row" localSheetId="5">#REF!</definedName>
    <definedName name="XRefPaste10Row" hidden="1">[5]XREF!#REF!</definedName>
    <definedName name="XRefPaste11Row" localSheetId="2" hidden="1">[4]XREF!#REF!</definedName>
    <definedName name="XRefPaste11Row" localSheetId="20" hidden="1">[5]XREF!#REF!</definedName>
    <definedName name="XRefPaste11Row" localSheetId="5">#REF!</definedName>
    <definedName name="XRefPaste11Row" hidden="1">[5]XREF!#REF!</definedName>
    <definedName name="XRefPaste12Row" localSheetId="2" hidden="1">[4]XREF!#REF!</definedName>
    <definedName name="XRefPaste12Row" localSheetId="20" hidden="1">[5]XREF!#REF!</definedName>
    <definedName name="XRefPaste12Row" localSheetId="5">#REF!</definedName>
    <definedName name="XRefPaste12Row" hidden="1">[5]XREF!#REF!</definedName>
    <definedName name="XRefPaste13Row" localSheetId="2" hidden="1">[4]XREF!#REF!</definedName>
    <definedName name="XRefPaste13Row" localSheetId="20" hidden="1">[5]XREF!#REF!</definedName>
    <definedName name="XRefPaste13Row" localSheetId="5">#REF!</definedName>
    <definedName name="XRefPaste13Row" hidden="1">[5]XREF!#REF!</definedName>
    <definedName name="XRefPaste14Row" localSheetId="2" hidden="1">[4]XREF!#REF!</definedName>
    <definedName name="XRefPaste14Row" localSheetId="20" hidden="1">[5]XREF!#REF!</definedName>
    <definedName name="XRefPaste14Row" localSheetId="5">#REF!</definedName>
    <definedName name="XRefPaste14Row" hidden="1">[5]XREF!#REF!</definedName>
    <definedName name="XRefPaste15Row" localSheetId="2" hidden="1">[4]XREF!#REF!</definedName>
    <definedName name="XRefPaste15Row" localSheetId="20" hidden="1">[5]XREF!#REF!</definedName>
    <definedName name="XRefPaste15Row" localSheetId="5">#REF!</definedName>
    <definedName name="XRefPaste15Row" hidden="1">[5]XREF!#REF!</definedName>
    <definedName name="XRefPaste16Row" localSheetId="2" hidden="1">[4]XREF!#REF!</definedName>
    <definedName name="XRefPaste16Row" localSheetId="20" hidden="1">[5]XREF!#REF!</definedName>
    <definedName name="XRefPaste16Row" localSheetId="5">#REF!</definedName>
    <definedName name="XRefPaste16Row" hidden="1">[5]XREF!#REF!</definedName>
    <definedName name="XRefPaste17Row" localSheetId="2" hidden="1">[4]XREF!#REF!</definedName>
    <definedName name="XRefPaste17Row" localSheetId="20" hidden="1">[5]XREF!#REF!</definedName>
    <definedName name="XRefPaste17Row" localSheetId="5">#REF!</definedName>
    <definedName name="XRefPaste17Row" hidden="1">[5]XREF!#REF!</definedName>
    <definedName name="XRefPaste18Row" localSheetId="2" hidden="1">[4]XREF!#REF!</definedName>
    <definedName name="XRefPaste18Row" localSheetId="20" hidden="1">[5]XREF!#REF!</definedName>
    <definedName name="XRefPaste18Row" localSheetId="5">#REF!</definedName>
    <definedName name="XRefPaste18Row" hidden="1">[5]XREF!#REF!</definedName>
    <definedName name="XRefPaste19Row" localSheetId="2" hidden="1">[4]XREF!#REF!</definedName>
    <definedName name="XRefPaste19Row" localSheetId="20" hidden="1">[5]XREF!#REF!</definedName>
    <definedName name="XRefPaste19Row" localSheetId="5">#REF!</definedName>
    <definedName name="XRefPaste19Row" hidden="1">[5]XREF!#REF!</definedName>
    <definedName name="XRefPaste1Row" localSheetId="2" hidden="1">[4]XREF!#REF!</definedName>
    <definedName name="XRefPaste1Row" localSheetId="20" hidden="1">[5]XREF!#REF!</definedName>
    <definedName name="XRefPaste1Row" localSheetId="5">#REF!</definedName>
    <definedName name="XRefPaste1Row" hidden="1">[5]XREF!#REF!</definedName>
    <definedName name="XRefPaste20Row" localSheetId="2" hidden="1">[4]XREF!#REF!</definedName>
    <definedName name="XRefPaste20Row" localSheetId="20" hidden="1">[5]XREF!#REF!</definedName>
    <definedName name="XRefPaste20Row" localSheetId="5">#REF!</definedName>
    <definedName name="XRefPaste20Row" hidden="1">[5]XREF!#REF!</definedName>
    <definedName name="XRefPaste21Row" localSheetId="2" hidden="1">[4]XREF!#REF!</definedName>
    <definedName name="XRefPaste21Row" localSheetId="20" hidden="1">[5]XREF!#REF!</definedName>
    <definedName name="XRefPaste21Row" localSheetId="5">#REF!</definedName>
    <definedName name="XRefPaste21Row" hidden="1">[5]XREF!#REF!</definedName>
    <definedName name="XRefPaste22Row" localSheetId="2" hidden="1">[4]XREF!#REF!</definedName>
    <definedName name="XRefPaste22Row" localSheetId="20" hidden="1">[5]XREF!#REF!</definedName>
    <definedName name="XRefPaste22Row" localSheetId="5">#REF!</definedName>
    <definedName name="XRefPaste22Row" hidden="1">[5]XREF!#REF!</definedName>
    <definedName name="XRefPaste23Row" localSheetId="2" hidden="1">[4]XREF!#REF!</definedName>
    <definedName name="XRefPaste23Row" localSheetId="20" hidden="1">[5]XREF!#REF!</definedName>
    <definedName name="XRefPaste23Row" localSheetId="5">#REF!</definedName>
    <definedName name="XRefPaste23Row" hidden="1">[5]XREF!#REF!</definedName>
    <definedName name="XRefPaste24Row" localSheetId="2" hidden="1">[4]XREF!#REF!</definedName>
    <definedName name="XRefPaste24Row" localSheetId="20" hidden="1">[5]XREF!#REF!</definedName>
    <definedName name="XRefPaste24Row" localSheetId="5">#REF!</definedName>
    <definedName name="XRefPaste24Row" hidden="1">[5]XREF!#REF!</definedName>
    <definedName name="XRefPaste25Row" localSheetId="2" hidden="1">[4]XREF!#REF!</definedName>
    <definedName name="XRefPaste25Row" localSheetId="20" hidden="1">[5]XREF!#REF!</definedName>
    <definedName name="XRefPaste25Row" localSheetId="5">#REF!</definedName>
    <definedName name="XRefPaste25Row" hidden="1">[5]XREF!#REF!</definedName>
    <definedName name="XRefPaste26Row" localSheetId="2" hidden="1">[4]XREF!#REF!</definedName>
    <definedName name="XRefPaste26Row" localSheetId="20" hidden="1">[5]XREF!#REF!</definedName>
    <definedName name="XRefPaste26Row" localSheetId="5">#REF!</definedName>
    <definedName name="XRefPaste26Row" hidden="1">[5]XREF!#REF!</definedName>
    <definedName name="XRefPaste27Row" localSheetId="2" hidden="1">[4]XREF!#REF!</definedName>
    <definedName name="XRefPaste27Row" localSheetId="20" hidden="1">[5]XREF!#REF!</definedName>
    <definedName name="XRefPaste27Row" localSheetId="5">#REF!</definedName>
    <definedName name="XRefPaste27Row" hidden="1">[5]XREF!#REF!</definedName>
    <definedName name="XRefPaste28Row" localSheetId="2" hidden="1">[4]XREF!#REF!</definedName>
    <definedName name="XRefPaste28Row" localSheetId="20" hidden="1">[5]XREF!#REF!</definedName>
    <definedName name="XRefPaste28Row" localSheetId="5">#REF!</definedName>
    <definedName name="XRefPaste28Row" hidden="1">[5]XREF!#REF!</definedName>
    <definedName name="XRefPaste29Row" localSheetId="2" hidden="1">[4]XREF!#REF!</definedName>
    <definedName name="XRefPaste29Row" localSheetId="20" hidden="1">[5]XREF!#REF!</definedName>
    <definedName name="XRefPaste29Row" localSheetId="5">#REF!</definedName>
    <definedName name="XRefPaste29Row" hidden="1">[5]XREF!#REF!</definedName>
    <definedName name="XRefPaste2Row" localSheetId="2" hidden="1">[4]XREF!#REF!</definedName>
    <definedName name="XRefPaste2Row" localSheetId="20" hidden="1">[5]XREF!#REF!</definedName>
    <definedName name="XRefPaste2Row" localSheetId="5">#REF!</definedName>
    <definedName name="XRefPaste2Row" hidden="1">[5]XREF!#REF!</definedName>
    <definedName name="XRefPaste30Row" localSheetId="2" hidden="1">[4]XREF!#REF!</definedName>
    <definedName name="XRefPaste30Row" localSheetId="20" hidden="1">[5]XREF!#REF!</definedName>
    <definedName name="XRefPaste30Row" localSheetId="5">#REF!</definedName>
    <definedName name="XRefPaste30Row" hidden="1">[5]XREF!#REF!</definedName>
    <definedName name="XRefPaste31Row" localSheetId="2" hidden="1">[4]XREF!#REF!</definedName>
    <definedName name="XRefPaste31Row" localSheetId="20" hidden="1">[5]XREF!#REF!</definedName>
    <definedName name="XRefPaste31Row" localSheetId="5">#REF!</definedName>
    <definedName name="XRefPaste31Row" hidden="1">[5]XREF!#REF!</definedName>
    <definedName name="XRefPaste32Row" localSheetId="2" hidden="1">[4]XREF!#REF!</definedName>
    <definedName name="XRefPaste32Row" localSheetId="20" hidden="1">[5]XREF!#REF!</definedName>
    <definedName name="XRefPaste32Row" localSheetId="5">#REF!</definedName>
    <definedName name="XRefPaste32Row" hidden="1">[5]XREF!#REF!</definedName>
    <definedName name="XRefPaste33Row" localSheetId="2" hidden="1">[4]XREF!#REF!</definedName>
    <definedName name="XRefPaste33Row" localSheetId="20" hidden="1">[5]XREF!#REF!</definedName>
    <definedName name="XRefPaste33Row" localSheetId="5">#REF!</definedName>
    <definedName name="XRefPaste33Row" hidden="1">[5]XREF!#REF!</definedName>
    <definedName name="XRefPaste34Row" localSheetId="2" hidden="1">[4]XREF!#REF!</definedName>
    <definedName name="XRefPaste34Row" localSheetId="20" hidden="1">[5]XREF!#REF!</definedName>
    <definedName name="XRefPaste34Row" localSheetId="5">#REF!</definedName>
    <definedName name="XRefPaste34Row" hidden="1">[5]XREF!#REF!</definedName>
    <definedName name="XRefPaste35Row" localSheetId="2" hidden="1">[4]XREF!#REF!</definedName>
    <definedName name="XRefPaste35Row" localSheetId="20" hidden="1">[5]XREF!#REF!</definedName>
    <definedName name="XRefPaste35Row" localSheetId="5">#REF!</definedName>
    <definedName name="XRefPaste35Row" hidden="1">[5]XREF!#REF!</definedName>
    <definedName name="XRefPaste36Row" localSheetId="2" hidden="1">[4]XREF!#REF!</definedName>
    <definedName name="XRefPaste36Row" localSheetId="20" hidden="1">[5]XREF!#REF!</definedName>
    <definedName name="XRefPaste36Row" localSheetId="5">#REF!</definedName>
    <definedName name="XRefPaste36Row" hidden="1">[5]XREF!#REF!</definedName>
    <definedName name="XRefPaste37Row" localSheetId="2" hidden="1">[4]XREF!#REF!</definedName>
    <definedName name="XRefPaste37Row" localSheetId="20" hidden="1">[5]XREF!#REF!</definedName>
    <definedName name="XRefPaste37Row" localSheetId="5">#REF!</definedName>
    <definedName name="XRefPaste37Row" hidden="1">[5]XREF!#REF!</definedName>
    <definedName name="XRefPaste38Row" localSheetId="2" hidden="1">[4]XREF!#REF!</definedName>
    <definedName name="XRefPaste38Row" localSheetId="20" hidden="1">[5]XREF!#REF!</definedName>
    <definedName name="XRefPaste38Row" localSheetId="5">#REF!</definedName>
    <definedName name="XRefPaste38Row" hidden="1">[5]XREF!#REF!</definedName>
    <definedName name="XRefPaste39Row" localSheetId="2" hidden="1">[4]XREF!#REF!</definedName>
    <definedName name="XRefPaste39Row" localSheetId="20" hidden="1">[5]XREF!#REF!</definedName>
    <definedName name="XRefPaste39Row" localSheetId="5">#REF!</definedName>
    <definedName name="XRefPaste39Row" hidden="1">[5]XREF!#REF!</definedName>
    <definedName name="XRefPaste3Row" localSheetId="2" hidden="1">[4]XREF!#REF!</definedName>
    <definedName name="XRefPaste3Row" localSheetId="20" hidden="1">[5]XREF!#REF!</definedName>
    <definedName name="XRefPaste3Row" localSheetId="5">#REF!</definedName>
    <definedName name="XRefPaste3Row" hidden="1">[5]XREF!#REF!</definedName>
    <definedName name="XRefPaste40Row" localSheetId="2" hidden="1">[4]XREF!#REF!</definedName>
    <definedName name="XRefPaste40Row" localSheetId="20" hidden="1">[5]XREF!#REF!</definedName>
    <definedName name="XRefPaste40Row" localSheetId="5">#REF!</definedName>
    <definedName name="XRefPaste40Row" hidden="1">[5]XREF!#REF!</definedName>
    <definedName name="XRefPaste41Row" localSheetId="2" hidden="1">[4]XREF!#REF!</definedName>
    <definedName name="XRefPaste41Row" localSheetId="20" hidden="1">[5]XREF!#REF!</definedName>
    <definedName name="XRefPaste41Row" localSheetId="5">#REF!</definedName>
    <definedName name="XRefPaste41Row" hidden="1">[5]XREF!#REF!</definedName>
    <definedName name="XRefPaste42Row" localSheetId="2" hidden="1">[4]XREF!#REF!</definedName>
    <definedName name="XRefPaste42Row" localSheetId="20" hidden="1">[5]XREF!#REF!</definedName>
    <definedName name="XRefPaste42Row" localSheetId="5">#REF!</definedName>
    <definedName name="XRefPaste42Row" hidden="1">[5]XREF!#REF!</definedName>
    <definedName name="XRefPaste43Row" localSheetId="2" hidden="1">[4]XREF!#REF!</definedName>
    <definedName name="XRefPaste43Row" localSheetId="20" hidden="1">[5]XREF!#REF!</definedName>
    <definedName name="XRefPaste43Row" localSheetId="5">#REF!</definedName>
    <definedName name="XRefPaste43Row" hidden="1">[5]XREF!#REF!</definedName>
    <definedName name="XRefPaste4Row" localSheetId="2" hidden="1">[4]XREF!#REF!</definedName>
    <definedName name="XRefPaste4Row" localSheetId="20" hidden="1">[5]XREF!#REF!</definedName>
    <definedName name="XRefPaste4Row" localSheetId="5">#REF!</definedName>
    <definedName name="XRefPaste4Row" hidden="1">[5]XREF!#REF!</definedName>
    <definedName name="XRefPaste5Row" localSheetId="2" hidden="1">[4]XREF!#REF!</definedName>
    <definedName name="XRefPaste5Row" localSheetId="20" hidden="1">[5]XREF!#REF!</definedName>
    <definedName name="XRefPaste5Row" localSheetId="5">#REF!</definedName>
    <definedName name="XRefPaste5Row" hidden="1">[5]XREF!#REF!</definedName>
    <definedName name="XRefPaste6Row" localSheetId="2" hidden="1">[4]XREF!#REF!</definedName>
    <definedName name="XRefPaste6Row" localSheetId="20" hidden="1">[5]XREF!#REF!</definedName>
    <definedName name="XRefPaste6Row" localSheetId="5">#REF!</definedName>
    <definedName name="XRefPaste6Row" hidden="1">[5]XREF!#REF!</definedName>
    <definedName name="XRefPaste7Row" localSheetId="2" hidden="1">[4]XREF!#REF!</definedName>
    <definedName name="XRefPaste7Row" localSheetId="20" hidden="1">[5]XREF!#REF!</definedName>
    <definedName name="XRefPaste7Row" localSheetId="5">#REF!</definedName>
    <definedName name="XRefPaste7Row" hidden="1">[5]XREF!#REF!</definedName>
    <definedName name="XRefPaste8Row" localSheetId="2" hidden="1">[4]XREF!#REF!</definedName>
    <definedName name="XRefPaste8Row" localSheetId="20" hidden="1">[5]XREF!#REF!</definedName>
    <definedName name="XRefPaste8Row" localSheetId="5">#REF!</definedName>
    <definedName name="XRefPaste8Row" hidden="1">[5]XREF!#REF!</definedName>
    <definedName name="XRefPaste9Row" localSheetId="2" hidden="1">[4]XREF!#REF!</definedName>
    <definedName name="XRefPaste9Row" localSheetId="20" hidden="1">[5]XREF!#REF!</definedName>
    <definedName name="XRefPaste9Row" localSheetId="5">#REF!</definedName>
    <definedName name="XRefPaste9Row" hidden="1">[5]XREF!#REF!</definedName>
    <definedName name="XRefPasteRangeCount" hidden="1">43</definedName>
    <definedName name="계" localSheetId="5">#REF!</definedName>
    <definedName name="계">#REF!</definedName>
    <definedName name="국문2" localSheetId="2" hidden="1">{#N/A,#N/A,FALSE,"BS";#N/A,#N/A,FALSE,"PL";#N/A,#N/A,FALSE,"처분";#N/A,#N/A,FALSE,"현금";#N/A,#N/A,FALSE,"매출";#N/A,#N/A,FALSE,"원가";#N/A,#N/A,FALSE,"경영"}</definedName>
    <definedName name="국문2" localSheetId="20" hidden="1">{#N/A,#N/A,FALSE,"BS";#N/A,#N/A,FALSE,"PL";#N/A,#N/A,FALSE,"처분";#N/A,#N/A,FALSE,"현금";#N/A,#N/A,FALSE,"매출";#N/A,#N/A,FALSE,"원가";#N/A,#N/A,FALSE,"경영"}</definedName>
    <definedName name="국문2" localSheetId="5">#REF!</definedName>
    <definedName name="국문2" hidden="1">{#N/A,#N/A,FALSE,"BS";#N/A,#N/A,FALSE,"PL";#N/A,#N/A,FALSE,"처분";#N/A,#N/A,FALSE,"현금";#N/A,#N/A,FALSE,"매출";#N/A,#N/A,FALSE,"원가";#N/A,#N/A,FALSE,"경영"}</definedName>
    <definedName name="국문3" localSheetId="2" hidden="1">{#N/A,#N/A,FALSE,"BS";#N/A,#N/A,FALSE,"PL";#N/A,#N/A,FALSE,"A";#N/A,#N/A,FALSE,"B";#N/A,#N/A,FALSE,"B1";#N/A,#N/A,FALSE,"C";#N/A,#N/A,FALSE,"C1";#N/A,#N/A,FALSE,"C2";#N/A,#N/A,FALSE,"D";#N/A,#N/A,FALSE,"E";#N/A,#N/A,FALSE,"F";#N/A,#N/A,FALSE,"AA";#N/A,#N/A,FALSE,"BB";#N/A,#N/A,FALSE,"CC";#N/A,#N/A,FALSE,"DD";#N/A,#N/A,FALSE,"EE";#N/A,#N/A,FALSE,"FF";#N/A,#N/A,FALSE,"PL10";#N/A,#N/A,FALSE,"PL20";#N/A,#N/A,FALSE,"PL30"}</definedName>
    <definedName name="국문3" localSheetId="20" hidden="1">{#N/A,#N/A,FALSE,"BS";#N/A,#N/A,FALSE,"PL";#N/A,#N/A,FALSE,"A";#N/A,#N/A,FALSE,"B";#N/A,#N/A,FALSE,"B1";#N/A,#N/A,FALSE,"C";#N/A,#N/A,FALSE,"C1";#N/A,#N/A,FALSE,"C2";#N/A,#N/A,FALSE,"D";#N/A,#N/A,FALSE,"E";#N/A,#N/A,FALSE,"F";#N/A,#N/A,FALSE,"AA";#N/A,#N/A,FALSE,"BB";#N/A,#N/A,FALSE,"CC";#N/A,#N/A,FALSE,"DD";#N/A,#N/A,FALSE,"EE";#N/A,#N/A,FALSE,"FF";#N/A,#N/A,FALSE,"PL10";#N/A,#N/A,FALSE,"PL20";#N/A,#N/A,FALSE,"PL30"}</definedName>
    <definedName name="국문3" localSheetId="5">#REF!</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ㄴㅁㅇ" localSheetId="2" hidden="1">{#N/A,#N/A,FALSE,"BS";#N/A,#N/A,FALSE,"PL";#N/A,#N/A,FALSE,"A";#N/A,#N/A,FALSE,"B";#N/A,#N/A,FALSE,"B1";#N/A,#N/A,FALSE,"C";#N/A,#N/A,FALSE,"C1";#N/A,#N/A,FALSE,"C2";#N/A,#N/A,FALSE,"D";#N/A,#N/A,FALSE,"E";#N/A,#N/A,FALSE,"F";#N/A,#N/A,FALSE,"AA";#N/A,#N/A,FALSE,"BB";#N/A,#N/A,FALSE,"CC";#N/A,#N/A,FALSE,"DD";#N/A,#N/A,FALSE,"EE";#N/A,#N/A,FALSE,"FF";#N/A,#N/A,FALSE,"PL10";#N/A,#N/A,FALSE,"PL20";#N/A,#N/A,FALSE,"PL30"}</definedName>
    <definedName name="ㄴㅁㅇ" localSheetId="20" hidden="1">{#N/A,#N/A,FALSE,"BS";#N/A,#N/A,FALSE,"PL";#N/A,#N/A,FALSE,"A";#N/A,#N/A,FALSE,"B";#N/A,#N/A,FALSE,"B1";#N/A,#N/A,FALSE,"C";#N/A,#N/A,FALSE,"C1";#N/A,#N/A,FALSE,"C2";#N/A,#N/A,FALSE,"D";#N/A,#N/A,FALSE,"E";#N/A,#N/A,FALSE,"F";#N/A,#N/A,FALSE,"AA";#N/A,#N/A,FALSE,"BB";#N/A,#N/A,FALSE,"CC";#N/A,#N/A,FALSE,"DD";#N/A,#N/A,FALSE,"EE";#N/A,#N/A,FALSE,"FF";#N/A,#N/A,FALSE,"PL10";#N/A,#N/A,FALSE,"PL20";#N/A,#N/A,FALSE,"PL30"}</definedName>
    <definedName name="ㄴㅁㅇ" localSheetId="5">#REF!</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당" localSheetId="2" hidden="1">{#N/A,#N/A,FALSE,"BS";#N/A,#N/A,FALSE,"PL";#N/A,#N/A,FALSE,"처분";#N/A,#N/A,FALSE,"현금";#N/A,#N/A,FALSE,"매출";#N/A,#N/A,FALSE,"원가";#N/A,#N/A,FALSE,"경영"}</definedName>
    <definedName name="당" localSheetId="20" hidden="1">{#N/A,#N/A,FALSE,"BS";#N/A,#N/A,FALSE,"PL";#N/A,#N/A,FALSE,"처분";#N/A,#N/A,FALSE,"현금";#N/A,#N/A,FALSE,"매출";#N/A,#N/A,FALSE,"원가";#N/A,#N/A,FALSE,"경영"}</definedName>
    <definedName name="당" localSheetId="5">#REF!</definedName>
    <definedName name="당" hidden="1">{#N/A,#N/A,FALSE,"BS";#N/A,#N/A,FALSE,"PL";#N/A,#N/A,FALSE,"처분";#N/A,#N/A,FALSE,"현금";#N/A,#N/A,FALSE,"매출";#N/A,#N/A,FALSE,"원가";#N/A,#N/A,FALSE,"경영"}</definedName>
    <definedName name="ㅁ1" localSheetId="5">#REF!</definedName>
    <definedName name="ㅁ1">#REF!</definedName>
    <definedName name="ㅁㅇ" localSheetId="2" hidden="1">{#N/A,#N/A,FALSE,"BS";#N/A,#N/A,FALSE,"PL";#N/A,#N/A,FALSE,"처분";#N/A,#N/A,FALSE,"현금";#N/A,#N/A,FALSE,"매출";#N/A,#N/A,FALSE,"원가";#N/A,#N/A,FALSE,"경영"}</definedName>
    <definedName name="ㅁㅇ" localSheetId="20" hidden="1">{#N/A,#N/A,FALSE,"BS";#N/A,#N/A,FALSE,"PL";#N/A,#N/A,FALSE,"처분";#N/A,#N/A,FALSE,"현금";#N/A,#N/A,FALSE,"매출";#N/A,#N/A,FALSE,"원가";#N/A,#N/A,FALSE,"경영"}</definedName>
    <definedName name="ㅁㅇ" localSheetId="5">#REF!</definedName>
    <definedName name="ㅁㅇ" hidden="1">{#N/A,#N/A,FALSE,"BS";#N/A,#N/A,FALSE,"PL";#N/A,#N/A,FALSE,"처분";#N/A,#N/A,FALSE,"현금";#N/A,#N/A,FALSE,"매출";#N/A,#N/A,FALSE,"원가";#N/A,#N/A,FALSE,"경영"}</definedName>
    <definedName name="ㅁㅇㄴㅁㄴㅇ" localSheetId="2" hidden="1">{#N/A,#N/A,FALSE,"BS";#N/A,#N/A,FALSE,"PL";#N/A,#N/A,FALSE,"처분";#N/A,#N/A,FALSE,"현금";#N/A,#N/A,FALSE,"매출";#N/A,#N/A,FALSE,"원가";#N/A,#N/A,FALSE,"경영"}</definedName>
    <definedName name="ㅁㅇㄴㅁㄴㅇ" localSheetId="20" hidden="1">{#N/A,#N/A,FALSE,"BS";#N/A,#N/A,FALSE,"PL";#N/A,#N/A,FALSE,"처분";#N/A,#N/A,FALSE,"현금";#N/A,#N/A,FALSE,"매출";#N/A,#N/A,FALSE,"원가";#N/A,#N/A,FALSE,"경영"}</definedName>
    <definedName name="ㅁㅇㄴㅁㄴㅇ" localSheetId="5">#REF!</definedName>
    <definedName name="ㅁㅇㄴㅁㄴㅇ" hidden="1">{#N/A,#N/A,FALSE,"BS";#N/A,#N/A,FALSE,"PL";#N/A,#N/A,FALSE,"처분";#N/A,#N/A,FALSE,"현금";#N/A,#N/A,FALSE,"매출";#N/A,#N/A,FALSE,"원가";#N/A,#N/A,FALSE,"경영"}</definedName>
    <definedName name="ㅂㄳ" localSheetId="2" hidden="1">[4]XREF!#REF!</definedName>
    <definedName name="ㅂㄳ" localSheetId="5">#REF!</definedName>
    <definedName name="ㅂㄳ" hidden="1">[5]XREF!#REF!</definedName>
    <definedName name="법인명" localSheetId="2">#REF!</definedName>
    <definedName name="법인명" localSheetId="5">#REF!</definedName>
    <definedName name="법인명">#REF!</definedName>
    <definedName name="법인코드" localSheetId="2">#REF!</definedName>
    <definedName name="법인코드" localSheetId="5">#REF!</definedName>
    <definedName name="법인코드">#REF!</definedName>
    <definedName name="보정" localSheetId="2">#REF!</definedName>
    <definedName name="보정" localSheetId="5">#REF!</definedName>
    <definedName name="보정">#REF!</definedName>
    <definedName name="부서명">#REF!</definedName>
    <definedName name="부서코드">#REF!</definedName>
    <definedName name="영업권" localSheetId="2" hidden="1">{#N/A,#N/A,FALSE,"BS";#N/A,#N/A,FALSE,"PL";#N/A,#N/A,FALSE,"처분";#N/A,#N/A,FALSE,"현금";#N/A,#N/A,FALSE,"매출";#N/A,#N/A,FALSE,"원가";#N/A,#N/A,FALSE,"경영"}</definedName>
    <definedName name="영업권" localSheetId="20" hidden="1">{#N/A,#N/A,FALSE,"BS";#N/A,#N/A,FALSE,"PL";#N/A,#N/A,FALSE,"처분";#N/A,#N/A,FALSE,"현금";#N/A,#N/A,FALSE,"매출";#N/A,#N/A,FALSE,"원가";#N/A,#N/A,FALSE,"경영"}</definedName>
    <definedName name="영업권" localSheetId="5">#REF!</definedName>
    <definedName name="영업권" hidden="1">{#N/A,#N/A,FALSE,"BS";#N/A,#N/A,FALSE,"PL";#N/A,#N/A,FALSE,"처분";#N/A,#N/A,FALSE,"현금";#N/A,#N/A,FALSE,"매출";#N/A,#N/A,FALSE,"원가";#N/A,#N/A,FALSE,"경영"}</definedName>
    <definedName name="영업권1" localSheetId="2" hidden="1">{#N/A,#N/A,FALSE,"BS";#N/A,#N/A,FALSE,"PL";#N/A,#N/A,FALSE,"처분";#N/A,#N/A,FALSE,"현금";#N/A,#N/A,FALSE,"매출";#N/A,#N/A,FALSE,"원가";#N/A,#N/A,FALSE,"경영"}</definedName>
    <definedName name="영업권1" localSheetId="20" hidden="1">{#N/A,#N/A,FALSE,"BS";#N/A,#N/A,FALSE,"PL";#N/A,#N/A,FALSE,"처분";#N/A,#N/A,FALSE,"현금";#N/A,#N/A,FALSE,"매출";#N/A,#N/A,FALSE,"원가";#N/A,#N/A,FALSE,"경영"}</definedName>
    <definedName name="영업권1" localSheetId="5">#REF!</definedName>
    <definedName name="영업권1" hidden="1">{#N/A,#N/A,FALSE,"BS";#N/A,#N/A,FALSE,"PL";#N/A,#N/A,FALSE,"처분";#N/A,#N/A,FALSE,"현금";#N/A,#N/A,FALSE,"매출";#N/A,#N/A,FALSE,"원가";#N/A,#N/A,FALSE,"경영"}</definedName>
    <definedName name="채권" localSheetId="5">#REF!</definedName>
    <definedName name="채권">#REF!</definedName>
    <definedName name="현금흐름표" localSheetId="2" hidden="1">{#N/A,#N/A,FALSE,"BS";#N/A,#N/A,FALSE,"PL";#N/A,#N/A,FALSE,"A";#N/A,#N/A,FALSE,"B";#N/A,#N/A,FALSE,"B1";#N/A,#N/A,FALSE,"C";#N/A,#N/A,FALSE,"C1";#N/A,#N/A,FALSE,"C2";#N/A,#N/A,FALSE,"D";#N/A,#N/A,FALSE,"E";#N/A,#N/A,FALSE,"F";#N/A,#N/A,FALSE,"AA";#N/A,#N/A,FALSE,"BB";#N/A,#N/A,FALSE,"CC";#N/A,#N/A,FALSE,"DD";#N/A,#N/A,FALSE,"EE";#N/A,#N/A,FALSE,"FF";#N/A,#N/A,FALSE,"PL10";#N/A,#N/A,FALSE,"PL20";#N/A,#N/A,FALSE,"PL30"}</definedName>
    <definedName name="현금흐름표" localSheetId="20" hidden="1">{#N/A,#N/A,FALSE,"BS";#N/A,#N/A,FALSE,"PL";#N/A,#N/A,FALSE,"A";#N/A,#N/A,FALSE,"B";#N/A,#N/A,FALSE,"B1";#N/A,#N/A,FALSE,"C";#N/A,#N/A,FALSE,"C1";#N/A,#N/A,FALSE,"C2";#N/A,#N/A,FALSE,"D";#N/A,#N/A,FALSE,"E";#N/A,#N/A,FALSE,"F";#N/A,#N/A,FALSE,"AA";#N/A,#N/A,FALSE,"BB";#N/A,#N/A,FALSE,"CC";#N/A,#N/A,FALSE,"DD";#N/A,#N/A,FALSE,"EE";#N/A,#N/A,FALSE,"FF";#N/A,#N/A,FALSE,"PL10";#N/A,#N/A,FALSE,"PL20";#N/A,#N/A,FALSE,"PL30"}</definedName>
    <definedName name="현금흐름표" localSheetId="5">#REF!</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30" i="1"/>
  <c r="B29" i="1"/>
  <c r="B25" i="1"/>
  <c r="BR145" i="22" l="1"/>
  <c r="BR144" i="22"/>
  <c r="BR143" i="22"/>
  <c r="BR142" i="22"/>
  <c r="BR141" i="22"/>
  <c r="BR140" i="22"/>
  <c r="BR139" i="22"/>
  <c r="BR138" i="22"/>
  <c r="BR137" i="22"/>
  <c r="BR136" i="22"/>
  <c r="BR135" i="22"/>
  <c r="BR134" i="22"/>
  <c r="BR133" i="22"/>
  <c r="BR132" i="22"/>
  <c r="BR131" i="22"/>
  <c r="BR130" i="22"/>
  <c r="BR129" i="22"/>
  <c r="BR128" i="22"/>
  <c r="BR127" i="22"/>
  <c r="BR126" i="22"/>
  <c r="BR125" i="22"/>
  <c r="BR124" i="22"/>
  <c r="BR123" i="22"/>
  <c r="BR122" i="22"/>
  <c r="BR121" i="22"/>
  <c r="BR120" i="22"/>
  <c r="BR119" i="22"/>
  <c r="BR118" i="22"/>
  <c r="BR117" i="22"/>
  <c r="BR116" i="22"/>
  <c r="BR115" i="22"/>
  <c r="BR114" i="22"/>
  <c r="BR113" i="22"/>
  <c r="BR112" i="22"/>
  <c r="BR111" i="22"/>
  <c r="BR110" i="22"/>
  <c r="BR109" i="22"/>
  <c r="BR108" i="22"/>
  <c r="BR107" i="22"/>
  <c r="BR106" i="22"/>
  <c r="BR105" i="22"/>
  <c r="BR104" i="22"/>
  <c r="BR103" i="22"/>
  <c r="BR102" i="22"/>
  <c r="BR101" i="22"/>
  <c r="BR100" i="22"/>
  <c r="BR99" i="22"/>
  <c r="BR98" i="22"/>
  <c r="BR97" i="22"/>
  <c r="BR96" i="22"/>
  <c r="BR95" i="22"/>
  <c r="BR94" i="22"/>
  <c r="BR93" i="22"/>
  <c r="BR92" i="22"/>
  <c r="BR91" i="22"/>
  <c r="BR90" i="22"/>
  <c r="BR89" i="22"/>
  <c r="BR88" i="22"/>
  <c r="BR87" i="22"/>
  <c r="BR86" i="22"/>
  <c r="BR85" i="22"/>
  <c r="BR84" i="22"/>
  <c r="BR83" i="22"/>
  <c r="BR82" i="22"/>
  <c r="BR81" i="22"/>
  <c r="BR80" i="22"/>
  <c r="BR79" i="22"/>
  <c r="BR78" i="22"/>
  <c r="BR77" i="22"/>
  <c r="BR76" i="22"/>
  <c r="BR75" i="22"/>
  <c r="BR74" i="22"/>
  <c r="BR73" i="22"/>
  <c r="BR72" i="22"/>
  <c r="BR71" i="22"/>
  <c r="BR70" i="22"/>
  <c r="BR69" i="22"/>
  <c r="BR68" i="22"/>
  <c r="BR67" i="22"/>
  <c r="BR66" i="22"/>
  <c r="BR65" i="22"/>
  <c r="BR64" i="22"/>
  <c r="BR63" i="22"/>
  <c r="BR62" i="22"/>
  <c r="BR61" i="22"/>
  <c r="BR60" i="22"/>
  <c r="BR59" i="22"/>
  <c r="BA59" i="22"/>
  <c r="BR58" i="22"/>
  <c r="BA58" i="22"/>
  <c r="BR57" i="22"/>
  <c r="BA57" i="22"/>
  <c r="BR56" i="22"/>
  <c r="BA56" i="22"/>
  <c r="BR55" i="22"/>
  <c r="BA55" i="22"/>
  <c r="BR54" i="22"/>
  <c r="BA54" i="22"/>
  <c r="BR53" i="22"/>
  <c r="BA53" i="22"/>
  <c r="BR52" i="22"/>
  <c r="BA52" i="22"/>
  <c r="BR51" i="22"/>
  <c r="BA51" i="22"/>
  <c r="BR50" i="22"/>
  <c r="BA50" i="22"/>
  <c r="BR49" i="22"/>
  <c r="BA49" i="22"/>
  <c r="BR48" i="22"/>
  <c r="BA48" i="22"/>
  <c r="BR47" i="22"/>
  <c r="BA47" i="22"/>
  <c r="BR46" i="22"/>
  <c r="BA46" i="22"/>
  <c r="BR45" i="22"/>
  <c r="BA45" i="22"/>
  <c r="BR44" i="22"/>
  <c r="BA44" i="22"/>
  <c r="BR43" i="22"/>
  <c r="BA43" i="22"/>
  <c r="BR42" i="22"/>
  <c r="BA42" i="22"/>
  <c r="BR41" i="22"/>
  <c r="BA41" i="22"/>
  <c r="BR40" i="22"/>
  <c r="BA40" i="22"/>
  <c r="BR39" i="22"/>
  <c r="BA39" i="22"/>
  <c r="BR38" i="22"/>
  <c r="BA38" i="22"/>
  <c r="BR37" i="22"/>
  <c r="BA37" i="22"/>
  <c r="BR36" i="22"/>
  <c r="BA36" i="22"/>
  <c r="BR35" i="22"/>
  <c r="BA35" i="22"/>
  <c r="BR34" i="22"/>
  <c r="BA34" i="22"/>
  <c r="BR33" i="22"/>
  <c r="BA33" i="22"/>
  <c r="BR32" i="22"/>
  <c r="BA32" i="22"/>
  <c r="BR31" i="22"/>
  <c r="BA31" i="22"/>
  <c r="BR30" i="22"/>
  <c r="BA30" i="22"/>
  <c r="BR29" i="22"/>
  <c r="BA29" i="22"/>
  <c r="BR28" i="22"/>
  <c r="BA28" i="22"/>
  <c r="BR27" i="22"/>
  <c r="BA27" i="22"/>
  <c r="BR26" i="22"/>
  <c r="BA26" i="22"/>
  <c r="BR25" i="22"/>
  <c r="BA25" i="22"/>
  <c r="BR24" i="22"/>
  <c r="BA24" i="22"/>
  <c r="BR23" i="22"/>
  <c r="BA23" i="22"/>
  <c r="BR22" i="22"/>
  <c r="BA22" i="22"/>
  <c r="BR21" i="22"/>
  <c r="BA21" i="22"/>
  <c r="BR20" i="22"/>
  <c r="BA20" i="22"/>
  <c r="BR19" i="22"/>
  <c r="BA19" i="22"/>
  <c r="BR18" i="22"/>
  <c r="BA18" i="22"/>
  <c r="BR17" i="22"/>
  <c r="BA17" i="22"/>
  <c r="BR16" i="22"/>
  <c r="BA16" i="22"/>
  <c r="BR15" i="22"/>
  <c r="BA15" i="22"/>
  <c r="BR14" i="22"/>
  <c r="BA14" i="22"/>
  <c r="BR13" i="22"/>
  <c r="BA13" i="22"/>
  <c r="BR12" i="22"/>
  <c r="BA12" i="22"/>
  <c r="BR11" i="22"/>
  <c r="BA11" i="22"/>
  <c r="BR10" i="22"/>
  <c r="BA10" i="22"/>
  <c r="BR9" i="22"/>
  <c r="BA9" i="22"/>
  <c r="DA372" i="21"/>
  <c r="CO372" i="21"/>
  <c r="CH372" i="21"/>
  <c r="CG372" i="21"/>
  <c r="CF372" i="21"/>
  <c r="CD372" i="21"/>
  <c r="BZ372" i="21"/>
  <c r="L372" i="21"/>
  <c r="BC372" i="21"/>
  <c r="BF372" i="21"/>
  <c r="BO372" i="21"/>
  <c r="AU372" i="21"/>
  <c r="AC372" i="21"/>
  <c r="AA372" i="21"/>
  <c r="W372" i="21"/>
  <c r="C372" i="21"/>
  <c r="CZ372" i="21"/>
  <c r="CW371" i="21"/>
  <c r="CH371" i="21"/>
  <c r="CG371" i="21"/>
  <c r="CF371" i="21"/>
  <c r="CD371" i="21"/>
  <c r="CB371" i="21"/>
  <c r="BZ371" i="21"/>
  <c r="L371" i="21"/>
  <c r="BC371" i="21"/>
  <c r="BF371" i="21"/>
  <c r="BO371" i="21"/>
  <c r="AU371" i="21"/>
  <c r="Y371" i="21"/>
  <c r="C371" i="21"/>
  <c r="DA370" i="21"/>
  <c r="CU370" i="21"/>
  <c r="CS370" i="21"/>
  <c r="CO370" i="21"/>
  <c r="CH370" i="21"/>
  <c r="CG370" i="21"/>
  <c r="CF370" i="21"/>
  <c r="CD370" i="21"/>
  <c r="BZ370" i="21"/>
  <c r="CA370" i="21"/>
  <c r="BO370" i="21"/>
  <c r="AU370" i="21"/>
  <c r="AE370" i="21"/>
  <c r="AC370" i="21"/>
  <c r="Y370" i="21"/>
  <c r="L370" i="21"/>
  <c r="C370" i="21"/>
  <c r="CB370" i="21"/>
  <c r="DK369" i="21"/>
  <c r="DG369" i="21"/>
  <c r="DC369" i="21"/>
  <c r="DB369" i="21"/>
  <c r="DA369" i="21"/>
  <c r="CY369" i="21"/>
  <c r="CU369" i="21"/>
  <c r="CQ369" i="21"/>
  <c r="CP369" i="21"/>
  <c r="CO369" i="21"/>
  <c r="CM369" i="21"/>
  <c r="CH369" i="21"/>
  <c r="CG369" i="21"/>
  <c r="CF369" i="21"/>
  <c r="CD369" i="21"/>
  <c r="BZ369" i="21"/>
  <c r="CA369" i="21"/>
  <c r="BO369" i="21"/>
  <c r="BC369" i="21"/>
  <c r="BB369" i="21"/>
  <c r="BP369" i="21"/>
  <c r="AU369" i="21"/>
  <c r="AF369" i="21"/>
  <c r="AB369" i="21"/>
  <c r="AA369" i="21"/>
  <c r="Z369" i="21"/>
  <c r="Y369" i="21"/>
  <c r="X369" i="21"/>
  <c r="V369" i="21"/>
  <c r="L369" i="21"/>
  <c r="C369" i="21"/>
  <c r="DJ369" i="21"/>
  <c r="DJ368" i="21"/>
  <c r="DI368" i="21"/>
  <c r="DH368" i="21"/>
  <c r="DG368" i="21"/>
  <c r="DF368" i="21"/>
  <c r="DD368" i="21"/>
  <c r="DB368" i="21"/>
  <c r="DA368" i="21"/>
  <c r="CZ368" i="21"/>
  <c r="CX368" i="21"/>
  <c r="CW368" i="21"/>
  <c r="CV368" i="21"/>
  <c r="CU368" i="21"/>
  <c r="CT368" i="21"/>
  <c r="CR368" i="21"/>
  <c r="CP368" i="21"/>
  <c r="CO368" i="21"/>
  <c r="CN368" i="21"/>
  <c r="CL368" i="21"/>
  <c r="CH368" i="21"/>
  <c r="CG368" i="21"/>
  <c r="CF368" i="21"/>
  <c r="CD368" i="21"/>
  <c r="CA368" i="21"/>
  <c r="BZ368" i="21"/>
  <c r="BF368" i="21"/>
  <c r="BO368" i="21"/>
  <c r="BP368" i="21"/>
  <c r="BC368" i="21"/>
  <c r="BB368" i="21"/>
  <c r="AU368" i="21"/>
  <c r="AG368" i="21"/>
  <c r="AF368" i="21"/>
  <c r="AD368" i="21"/>
  <c r="AC368" i="21"/>
  <c r="AB368" i="21"/>
  <c r="AA368" i="21"/>
  <c r="Z368" i="21"/>
  <c r="Y368" i="21"/>
  <c r="X368" i="21"/>
  <c r="W368" i="21"/>
  <c r="V368" i="21"/>
  <c r="U368" i="21"/>
  <c r="L368" i="21"/>
  <c r="C368" i="21"/>
  <c r="DE368" i="21"/>
  <c r="DJ367" i="21"/>
  <c r="DH367" i="21"/>
  <c r="DF367" i="21"/>
  <c r="CV367" i="21"/>
  <c r="CT367" i="21"/>
  <c r="CR367" i="21"/>
  <c r="CH367" i="21"/>
  <c r="CG367" i="21"/>
  <c r="CF367" i="21"/>
  <c r="CD367" i="21"/>
  <c r="CA367" i="21"/>
  <c r="BZ367" i="21"/>
  <c r="L367" i="21"/>
  <c r="BO367" i="21"/>
  <c r="BF367" i="21"/>
  <c r="BC367" i="21"/>
  <c r="AU367" i="21"/>
  <c r="AF367" i="21"/>
  <c r="AD367" i="21"/>
  <c r="AB367" i="21"/>
  <c r="C367" i="21"/>
  <c r="DI367" i="21"/>
  <c r="DK366" i="21"/>
  <c r="DJ366" i="21"/>
  <c r="DH366" i="21"/>
  <c r="DF366" i="21"/>
  <c r="DE366" i="21"/>
  <c r="DD366" i="21"/>
  <c r="DC366" i="21"/>
  <c r="DB366" i="21"/>
  <c r="DA366" i="21"/>
  <c r="CZ366" i="21"/>
  <c r="CY366" i="21"/>
  <c r="CX366" i="21"/>
  <c r="CV366" i="21"/>
  <c r="CU366" i="21"/>
  <c r="CS366" i="21"/>
  <c r="CR366" i="21"/>
  <c r="CQ366" i="21"/>
  <c r="CP366" i="21"/>
  <c r="CO366" i="21"/>
  <c r="CN366" i="21"/>
  <c r="CM366" i="21"/>
  <c r="CL366" i="21"/>
  <c r="CH366" i="21"/>
  <c r="CG366" i="21"/>
  <c r="CF366" i="21"/>
  <c r="CD366" i="21"/>
  <c r="CB366" i="21"/>
  <c r="CA366" i="21"/>
  <c r="BZ366" i="21"/>
  <c r="BF366" i="21"/>
  <c r="BO366" i="21"/>
  <c r="BC366" i="21"/>
  <c r="BB366" i="21"/>
  <c r="AU366" i="21"/>
  <c r="AG366" i="21"/>
  <c r="AE366" i="21"/>
  <c r="AD366" i="21"/>
  <c r="AC366" i="21"/>
  <c r="AB366" i="21"/>
  <c r="AA366" i="21"/>
  <c r="Z366" i="21"/>
  <c r="Y366" i="21"/>
  <c r="X366" i="21"/>
  <c r="V366" i="21"/>
  <c r="U366" i="21"/>
  <c r="L366" i="21"/>
  <c r="C366" i="21"/>
  <c r="DJ365" i="21"/>
  <c r="DA365" i="21"/>
  <c r="CV365" i="21"/>
  <c r="CL365" i="21"/>
  <c r="CH365" i="21"/>
  <c r="CG365" i="21"/>
  <c r="CF365" i="21"/>
  <c r="CE365" i="21"/>
  <c r="CD365" i="21"/>
  <c r="BZ365" i="21"/>
  <c r="L365" i="21"/>
  <c r="BC365" i="21"/>
  <c r="BF365" i="21"/>
  <c r="BO365" i="21"/>
  <c r="BB365" i="21"/>
  <c r="BP365" i="21"/>
  <c r="AU365" i="21"/>
  <c r="AE365" i="21"/>
  <c r="V365" i="21"/>
  <c r="C365" i="21"/>
  <c r="DK364" i="21"/>
  <c r="DA364" i="21"/>
  <c r="CW364" i="21"/>
  <c r="CM364" i="21"/>
  <c r="CH364" i="21"/>
  <c r="CG364" i="21"/>
  <c r="CF364" i="21"/>
  <c r="CD364" i="21"/>
  <c r="BZ364" i="21"/>
  <c r="CA364" i="21"/>
  <c r="BC364" i="21"/>
  <c r="BF364" i="21"/>
  <c r="BO364" i="21"/>
  <c r="AU364" i="21"/>
  <c r="AE364" i="21"/>
  <c r="U364" i="21"/>
  <c r="C364" i="21"/>
  <c r="DK363" i="21"/>
  <c r="DH363" i="21"/>
  <c r="DG363" i="21"/>
  <c r="DF363" i="21"/>
  <c r="DE363" i="21"/>
  <c r="DD363" i="21"/>
  <c r="DC363" i="21"/>
  <c r="DB363" i="21"/>
  <c r="DA363" i="21"/>
  <c r="CZ363" i="21"/>
  <c r="CY363" i="21"/>
  <c r="CW363" i="21"/>
  <c r="CU363" i="21"/>
  <c r="CT363" i="21"/>
  <c r="CS363" i="21"/>
  <c r="CR363" i="21"/>
  <c r="CQ363" i="21"/>
  <c r="CP363" i="21"/>
  <c r="CO363" i="21"/>
  <c r="CN363" i="21"/>
  <c r="CM363" i="21"/>
  <c r="CH363" i="21"/>
  <c r="CG363" i="21"/>
  <c r="CF363" i="21"/>
  <c r="CD363" i="21"/>
  <c r="CB363" i="21"/>
  <c r="BZ363" i="21"/>
  <c r="CA363" i="21"/>
  <c r="BP363" i="21"/>
  <c r="BO363" i="21"/>
  <c r="BC363" i="21"/>
  <c r="BB363" i="21"/>
  <c r="AU363" i="21"/>
  <c r="AG363" i="21"/>
  <c r="AE363" i="21"/>
  <c r="AD363" i="21"/>
  <c r="AC363" i="21"/>
  <c r="AB363" i="21"/>
  <c r="AA363" i="21"/>
  <c r="Z363" i="21"/>
  <c r="Y363" i="21"/>
  <c r="X363" i="21"/>
  <c r="V363" i="21"/>
  <c r="U363" i="21"/>
  <c r="C363" i="21"/>
  <c r="DK362" i="21"/>
  <c r="CN362" i="21"/>
  <c r="CH362" i="21"/>
  <c r="CG362" i="21"/>
  <c r="CF362" i="21"/>
  <c r="CD362" i="21"/>
  <c r="BZ362" i="21"/>
  <c r="CA362" i="21"/>
  <c r="BO362" i="21"/>
  <c r="AU362" i="21"/>
  <c r="AG362" i="21"/>
  <c r="C362" i="21"/>
  <c r="DJ361" i="21"/>
  <c r="DH361" i="21"/>
  <c r="DG361" i="21"/>
  <c r="DE361" i="21"/>
  <c r="DD361" i="21"/>
  <c r="CZ361" i="21"/>
  <c r="CX361" i="21"/>
  <c r="CV361" i="21"/>
  <c r="CT361" i="21"/>
  <c r="CS361" i="21"/>
  <c r="CQ361" i="21"/>
  <c r="CP361" i="21"/>
  <c r="CH361" i="21"/>
  <c r="CG361" i="21"/>
  <c r="CF361" i="21"/>
  <c r="CD361" i="21"/>
  <c r="CA361" i="21"/>
  <c r="BZ361" i="21"/>
  <c r="L361" i="21"/>
  <c r="BO361" i="21"/>
  <c r="AU361" i="21"/>
  <c r="AF361" i="21"/>
  <c r="AE361" i="21"/>
  <c r="AC361" i="21"/>
  <c r="AA361" i="21"/>
  <c r="Z361" i="21"/>
  <c r="V361" i="21"/>
  <c r="U361" i="21"/>
  <c r="C361" i="21"/>
  <c r="CW361" i="21"/>
  <c r="DK360" i="21"/>
  <c r="DI360" i="21"/>
  <c r="DG360" i="21"/>
  <c r="DF360" i="21"/>
  <c r="DB360" i="21"/>
  <c r="DA360" i="21"/>
  <c r="CW360" i="21"/>
  <c r="CU360" i="21"/>
  <c r="CR360" i="21"/>
  <c r="CP360" i="21"/>
  <c r="CN360" i="21"/>
  <c r="CM360" i="21"/>
  <c r="CH360" i="21"/>
  <c r="CG360" i="21"/>
  <c r="CF360" i="21"/>
  <c r="CD360" i="21"/>
  <c r="BZ360" i="21"/>
  <c r="BC360" i="21"/>
  <c r="BF360" i="21"/>
  <c r="BO360" i="21"/>
  <c r="AU360" i="21"/>
  <c r="AG360" i="21"/>
  <c r="AD360" i="21"/>
  <c r="AA360" i="21"/>
  <c r="Z360" i="21"/>
  <c r="X360" i="21"/>
  <c r="W360" i="21"/>
  <c r="C360" i="21"/>
  <c r="DJ360" i="21"/>
  <c r="DK359" i="21"/>
  <c r="DI359" i="21"/>
  <c r="DH359" i="21"/>
  <c r="DG359" i="21"/>
  <c r="DF359" i="21"/>
  <c r="DE359" i="21"/>
  <c r="DD359" i="21"/>
  <c r="DC359" i="21"/>
  <c r="DA359" i="21"/>
  <c r="CZ359" i="21"/>
  <c r="CY359" i="21"/>
  <c r="CX359" i="21"/>
  <c r="CV359" i="21"/>
  <c r="CU359" i="21"/>
  <c r="CT359" i="21"/>
  <c r="CS359" i="21"/>
  <c r="CR359" i="21"/>
  <c r="CQ359" i="21"/>
  <c r="CO359" i="21"/>
  <c r="CN359" i="21"/>
  <c r="CM359" i="21"/>
  <c r="CL359" i="21"/>
  <c r="CH359" i="21"/>
  <c r="CG359" i="21"/>
  <c r="CF359" i="21"/>
  <c r="CD359" i="21"/>
  <c r="CB359" i="21"/>
  <c r="CA359" i="21"/>
  <c r="BZ359" i="21"/>
  <c r="L359" i="21"/>
  <c r="BF359" i="21"/>
  <c r="BO359" i="21"/>
  <c r="BB359" i="21"/>
  <c r="BP359" i="21"/>
  <c r="AU359" i="21"/>
  <c r="AG359" i="21"/>
  <c r="AE359" i="21"/>
  <c r="AD359" i="21"/>
  <c r="AC359" i="21"/>
  <c r="AB359" i="21"/>
  <c r="Z359" i="21"/>
  <c r="Y359" i="21"/>
  <c r="X359" i="21"/>
  <c r="W359" i="21"/>
  <c r="V359" i="21"/>
  <c r="U359" i="21"/>
  <c r="C359" i="21"/>
  <c r="DJ358" i="21"/>
  <c r="DH358" i="21"/>
  <c r="DG358" i="21"/>
  <c r="DF358" i="21"/>
  <c r="DE358" i="21"/>
  <c r="DD358" i="21"/>
  <c r="DC358" i="21"/>
  <c r="DB358" i="21"/>
  <c r="DA358" i="21"/>
  <c r="CY358" i="21"/>
  <c r="CX358" i="21"/>
  <c r="CU358" i="21"/>
  <c r="CT358" i="21"/>
  <c r="CS358" i="21"/>
  <c r="CR358" i="21"/>
  <c r="CQ358" i="21"/>
  <c r="CP358" i="21"/>
  <c r="CO358" i="21"/>
  <c r="CN358" i="21"/>
  <c r="CL358" i="21"/>
  <c r="CH358" i="21"/>
  <c r="CG358" i="21"/>
  <c r="CF358" i="21"/>
  <c r="CD358" i="21"/>
  <c r="CB358" i="21"/>
  <c r="BZ358" i="21"/>
  <c r="CA358" i="21"/>
  <c r="BF358" i="21"/>
  <c r="BO358" i="21"/>
  <c r="BC358" i="21"/>
  <c r="BB358" i="21"/>
  <c r="AU358" i="21"/>
  <c r="AF358" i="21"/>
  <c r="AE358" i="21"/>
  <c r="AD358" i="21"/>
  <c r="AC358" i="21"/>
  <c r="AB358" i="21"/>
  <c r="AA358" i="21"/>
  <c r="Z358" i="21"/>
  <c r="X358" i="21"/>
  <c r="V358" i="21"/>
  <c r="U358" i="21"/>
  <c r="L358" i="21"/>
  <c r="C358" i="21"/>
  <c r="DK357" i="21"/>
  <c r="DJ357" i="21"/>
  <c r="DI357" i="21"/>
  <c r="DG357" i="21"/>
  <c r="DA357" i="21"/>
  <c r="CZ357" i="21"/>
  <c r="CV357" i="21"/>
  <c r="CU357" i="21"/>
  <c r="CT357" i="21"/>
  <c r="CP357" i="21"/>
  <c r="CL357" i="21"/>
  <c r="CH357" i="21"/>
  <c r="CG357" i="21"/>
  <c r="CF357" i="21"/>
  <c r="CD357" i="21"/>
  <c r="CA357" i="21"/>
  <c r="BZ357" i="21"/>
  <c r="BO357" i="21"/>
  <c r="AU357" i="21"/>
  <c r="AG357" i="21"/>
  <c r="AE357" i="21"/>
  <c r="AA357" i="21"/>
  <c r="Y357" i="21"/>
  <c r="X357" i="21"/>
  <c r="V357" i="21"/>
  <c r="L357" i="21"/>
  <c r="C357" i="21"/>
  <c r="CX357" i="21"/>
  <c r="DJ356" i="21"/>
  <c r="DI356" i="21"/>
  <c r="DD356" i="21"/>
  <c r="CU356" i="21"/>
  <c r="CS356" i="21"/>
  <c r="CO356" i="21"/>
  <c r="CH356" i="21"/>
  <c r="CG356" i="21"/>
  <c r="CF356" i="21"/>
  <c r="CD356" i="21"/>
  <c r="BZ356" i="21"/>
  <c r="CA356" i="21"/>
  <c r="BF356" i="21"/>
  <c r="BO356" i="21"/>
  <c r="BC356" i="21"/>
  <c r="AU356" i="21"/>
  <c r="AB356" i="21"/>
  <c r="AA356" i="21"/>
  <c r="V356" i="21"/>
  <c r="C356" i="21"/>
  <c r="CZ356" i="21"/>
  <c r="DF355" i="21"/>
  <c r="DE355" i="21"/>
  <c r="DA355" i="21"/>
  <c r="CV355" i="21"/>
  <c r="CQ355" i="21"/>
  <c r="CP355" i="21"/>
  <c r="CH355" i="21"/>
  <c r="CG355" i="21"/>
  <c r="CF355" i="21"/>
  <c r="CD355" i="21"/>
  <c r="CA355" i="21"/>
  <c r="BZ355" i="21"/>
  <c r="BC355" i="21"/>
  <c r="BF355" i="21"/>
  <c r="BO355" i="21"/>
  <c r="AU355" i="21"/>
  <c r="AC355" i="21"/>
  <c r="AA355" i="21"/>
  <c r="Y355" i="21"/>
  <c r="X355" i="21"/>
  <c r="L355" i="21"/>
  <c r="C355" i="21"/>
  <c r="CZ355" i="21"/>
  <c r="DJ354" i="21"/>
  <c r="DI354" i="21"/>
  <c r="DH354" i="21"/>
  <c r="DG354" i="21"/>
  <c r="DF354" i="21"/>
  <c r="DE354" i="21"/>
  <c r="DB354" i="21"/>
  <c r="DA354" i="21"/>
  <c r="CY354" i="21"/>
  <c r="CX354" i="21"/>
  <c r="CV354" i="21"/>
  <c r="CU354" i="21"/>
  <c r="CT354" i="21"/>
  <c r="CS354" i="21"/>
  <c r="CR354" i="21"/>
  <c r="CO354" i="21"/>
  <c r="CN354" i="21"/>
  <c r="CM354" i="21"/>
  <c r="CL354" i="21"/>
  <c r="CH354" i="21"/>
  <c r="CG354" i="21"/>
  <c r="CF354" i="21"/>
  <c r="CE354" i="21"/>
  <c r="CD354" i="21"/>
  <c r="CB354" i="21"/>
  <c r="BZ354" i="21"/>
  <c r="CA354" i="21"/>
  <c r="BF354" i="21"/>
  <c r="BO354" i="21"/>
  <c r="BC354" i="21"/>
  <c r="BB354" i="21"/>
  <c r="BP354" i="21"/>
  <c r="AU354" i="21"/>
  <c r="AG354" i="21"/>
  <c r="AE354" i="21"/>
  <c r="AC354" i="21"/>
  <c r="AB354" i="21"/>
  <c r="Z354" i="21"/>
  <c r="Y354" i="21"/>
  <c r="X354" i="21"/>
  <c r="W354" i="21"/>
  <c r="V354" i="21"/>
  <c r="U354" i="21"/>
  <c r="L354" i="21"/>
  <c r="C354" i="21"/>
  <c r="DK353" i="21"/>
  <c r="DJ353" i="21"/>
  <c r="DI353" i="21"/>
  <c r="DG353" i="21"/>
  <c r="DF353" i="21"/>
  <c r="DE353" i="21"/>
  <c r="DD353" i="21"/>
  <c r="DC353" i="21"/>
  <c r="DB353" i="21"/>
  <c r="DA353" i="21"/>
  <c r="CY353" i="21"/>
  <c r="CX353" i="21"/>
  <c r="CW353" i="21"/>
  <c r="CV353" i="21"/>
  <c r="CT353" i="21"/>
  <c r="CS353" i="21"/>
  <c r="CR353" i="21"/>
  <c r="CQ353" i="21"/>
  <c r="CP353" i="21"/>
  <c r="CO353" i="21"/>
  <c r="CM353" i="21"/>
  <c r="CL353" i="21"/>
  <c r="CH353" i="21"/>
  <c r="CG353" i="21"/>
  <c r="CF353" i="21"/>
  <c r="CD353" i="21"/>
  <c r="CB353" i="21"/>
  <c r="CA353" i="21"/>
  <c r="BZ353" i="21"/>
  <c r="BP353" i="21"/>
  <c r="BC353" i="21"/>
  <c r="BF353" i="21"/>
  <c r="BO353" i="21"/>
  <c r="BB353" i="21"/>
  <c r="AU353" i="21"/>
  <c r="AG353" i="21"/>
  <c r="AE353" i="21"/>
  <c r="AD353" i="21"/>
  <c r="AC353" i="21"/>
  <c r="AB353" i="21"/>
  <c r="Z353" i="21"/>
  <c r="Y353" i="21"/>
  <c r="X353" i="21"/>
  <c r="W353" i="21"/>
  <c r="V353" i="21"/>
  <c r="U353" i="21"/>
  <c r="L353" i="21"/>
  <c r="C353" i="21"/>
  <c r="DK352" i="21"/>
  <c r="DJ352" i="21"/>
  <c r="DH352" i="21"/>
  <c r="DG352" i="21"/>
  <c r="DF352" i="21"/>
  <c r="DE352" i="21"/>
  <c r="DD352" i="21"/>
  <c r="DC352" i="21"/>
  <c r="DB352" i="21"/>
  <c r="DA352" i="21"/>
  <c r="CY352" i="21"/>
  <c r="CV352" i="21"/>
  <c r="CU352" i="21"/>
  <c r="CT352" i="21"/>
  <c r="CS352" i="21"/>
  <c r="CR352" i="21"/>
  <c r="CQ352" i="21"/>
  <c r="CP352" i="21"/>
  <c r="CO352" i="21"/>
  <c r="CN352" i="21"/>
  <c r="CL352" i="21"/>
  <c r="CH352" i="21"/>
  <c r="CG352" i="21"/>
  <c r="CF352" i="21"/>
  <c r="CE352" i="21"/>
  <c r="CD352" i="21"/>
  <c r="CB352" i="21"/>
  <c r="CA352" i="21"/>
  <c r="BZ352" i="21"/>
  <c r="BC352" i="21"/>
  <c r="BF352" i="21"/>
  <c r="BO352" i="21"/>
  <c r="AU352" i="21"/>
  <c r="AF352" i="21"/>
  <c r="AE352" i="21"/>
  <c r="AD352" i="21"/>
  <c r="AC352" i="21"/>
  <c r="AB352" i="21"/>
  <c r="AA352" i="21"/>
  <c r="Z352" i="21"/>
  <c r="W352" i="21"/>
  <c r="V352" i="21"/>
  <c r="U352" i="21"/>
  <c r="L352" i="21"/>
  <c r="C352" i="21"/>
  <c r="DK351" i="21"/>
  <c r="DJ351" i="21"/>
  <c r="DI351" i="21"/>
  <c r="DH351" i="21"/>
  <c r="DG351" i="21"/>
  <c r="DD351" i="21"/>
  <c r="DC351" i="21"/>
  <c r="DB351" i="21"/>
  <c r="DA351" i="21"/>
  <c r="CZ351" i="21"/>
  <c r="CX351" i="21"/>
  <c r="CW351" i="21"/>
  <c r="CV351" i="21"/>
  <c r="CU351" i="21"/>
  <c r="CS351" i="21"/>
  <c r="CQ351" i="21"/>
  <c r="CP351" i="21"/>
  <c r="CO351" i="21"/>
  <c r="CN351" i="21"/>
  <c r="CM351" i="21"/>
  <c r="CL351" i="21"/>
  <c r="CH351" i="21"/>
  <c r="CG351" i="21"/>
  <c r="CF351" i="21"/>
  <c r="CD351" i="21"/>
  <c r="CB351" i="21"/>
  <c r="BZ351" i="21"/>
  <c r="BO351" i="21"/>
  <c r="BP351" i="21"/>
  <c r="BB351" i="21"/>
  <c r="AU351" i="21"/>
  <c r="AG351" i="21"/>
  <c r="AE351" i="21"/>
  <c r="AD351" i="21"/>
  <c r="AC351" i="21"/>
  <c r="AA351" i="21"/>
  <c r="Z351" i="21"/>
  <c r="Y351" i="21"/>
  <c r="X351" i="21"/>
  <c r="W351" i="21"/>
  <c r="V351" i="21"/>
  <c r="U351" i="21"/>
  <c r="C351" i="21"/>
  <c r="DK350" i="21"/>
  <c r="DB350" i="21"/>
  <c r="CV350" i="21"/>
  <c r="CU350" i="21"/>
  <c r="CQ350" i="21"/>
  <c r="CP350" i="21"/>
  <c r="CH350" i="21"/>
  <c r="CG350" i="21"/>
  <c r="CF350" i="21"/>
  <c r="CE350" i="21"/>
  <c r="CD350" i="21"/>
  <c r="BZ350" i="21"/>
  <c r="BO350" i="21"/>
  <c r="BC350" i="21"/>
  <c r="AU350" i="21"/>
  <c r="AG350" i="21"/>
  <c r="Z350" i="21"/>
  <c r="C350" i="21"/>
  <c r="DJ349" i="21"/>
  <c r="DG349" i="21"/>
  <c r="DE349" i="21"/>
  <c r="DA349" i="21"/>
  <c r="CY349" i="21"/>
  <c r="CX349" i="21"/>
  <c r="CV349" i="21"/>
  <c r="CR349" i="21"/>
  <c r="CQ349" i="21"/>
  <c r="CM349" i="21"/>
  <c r="CH349" i="21"/>
  <c r="CG349" i="21"/>
  <c r="CF349" i="21"/>
  <c r="CD349" i="21"/>
  <c r="BZ349" i="21"/>
  <c r="BO349" i="21"/>
  <c r="BF349" i="21"/>
  <c r="BC349" i="21"/>
  <c r="BB349" i="21"/>
  <c r="BP349" i="21"/>
  <c r="AU349" i="21"/>
  <c r="AF349" i="21"/>
  <c r="AE349" i="21"/>
  <c r="AD349" i="21"/>
  <c r="Y349" i="21"/>
  <c r="X349" i="21"/>
  <c r="V349" i="21"/>
  <c r="C349" i="21"/>
  <c r="DK348" i="21"/>
  <c r="DJ348" i="21"/>
  <c r="DI348" i="21"/>
  <c r="DG348" i="21"/>
  <c r="DF348" i="21"/>
  <c r="DE348" i="21"/>
  <c r="DD348" i="21"/>
  <c r="DB348" i="21"/>
  <c r="DA348" i="21"/>
  <c r="CZ348" i="21"/>
  <c r="CY348" i="21"/>
  <c r="CX348" i="21"/>
  <c r="CW348" i="21"/>
  <c r="CV348" i="21"/>
  <c r="CT348" i="21"/>
  <c r="CS348" i="21"/>
  <c r="CR348" i="21"/>
  <c r="CP348" i="21"/>
  <c r="CO348" i="21"/>
  <c r="CN348" i="21"/>
  <c r="CM348" i="21"/>
  <c r="CL348" i="21"/>
  <c r="CH348" i="21"/>
  <c r="CG348" i="21"/>
  <c r="CF348" i="21"/>
  <c r="CD348" i="21"/>
  <c r="CB348" i="21"/>
  <c r="CA348" i="21"/>
  <c r="BZ348" i="21"/>
  <c r="BC348" i="21"/>
  <c r="BB348" i="21"/>
  <c r="AU348" i="21"/>
  <c r="AG348" i="21"/>
  <c r="AE348" i="21"/>
  <c r="AD348" i="21"/>
  <c r="AB348" i="21"/>
  <c r="AA348" i="21"/>
  <c r="Z348" i="21"/>
  <c r="Y348" i="21"/>
  <c r="X348" i="21"/>
  <c r="W348" i="21"/>
  <c r="V348" i="21"/>
  <c r="U348" i="21"/>
  <c r="L348" i="21"/>
  <c r="C348" i="21"/>
  <c r="CX347" i="21"/>
  <c r="CS347" i="21"/>
  <c r="CH347" i="21"/>
  <c r="CG347" i="21"/>
  <c r="CF347" i="21"/>
  <c r="CD347" i="21"/>
  <c r="BZ347" i="21"/>
  <c r="CA347" i="21"/>
  <c r="BO347" i="21"/>
  <c r="BF347" i="21"/>
  <c r="BC347" i="21"/>
  <c r="AU347" i="21"/>
  <c r="X347" i="21"/>
  <c r="C347" i="21"/>
  <c r="DK346" i="21"/>
  <c r="DJ346" i="21"/>
  <c r="DI346" i="21"/>
  <c r="DH346" i="21"/>
  <c r="DF346" i="21"/>
  <c r="DE346" i="21"/>
  <c r="DC346" i="21"/>
  <c r="DB346" i="21"/>
  <c r="DA346" i="21"/>
  <c r="CZ346" i="21"/>
  <c r="CY346" i="21"/>
  <c r="CX346" i="21"/>
  <c r="CW346" i="21"/>
  <c r="CV346" i="21"/>
  <c r="CU346" i="21"/>
  <c r="CT346" i="21"/>
  <c r="CS346" i="21"/>
  <c r="CQ346" i="21"/>
  <c r="CP346" i="21"/>
  <c r="CO346" i="21"/>
  <c r="CN346" i="21"/>
  <c r="CM346" i="21"/>
  <c r="CL346" i="21"/>
  <c r="CH346" i="21"/>
  <c r="CG346" i="21"/>
  <c r="CF346" i="21"/>
  <c r="CE346" i="21"/>
  <c r="CD346" i="21"/>
  <c r="CA346" i="21"/>
  <c r="BZ346" i="21"/>
  <c r="BC346" i="21"/>
  <c r="BF346" i="21"/>
  <c r="BO346" i="21"/>
  <c r="BB346" i="21"/>
  <c r="AU346" i="21"/>
  <c r="AG346" i="21"/>
  <c r="AF346" i="21"/>
  <c r="AD346" i="21"/>
  <c r="AC346" i="21"/>
  <c r="AB346" i="21"/>
  <c r="AA346" i="21"/>
  <c r="Z346" i="21"/>
  <c r="Y346" i="21"/>
  <c r="X346" i="21"/>
  <c r="W346" i="21"/>
  <c r="V346" i="21"/>
  <c r="U346" i="21"/>
  <c r="L346" i="21"/>
  <c r="C346" i="21"/>
  <c r="DG346" i="21"/>
  <c r="DJ345" i="21"/>
  <c r="DI345" i="21"/>
  <c r="DH345" i="21"/>
  <c r="DG345" i="21"/>
  <c r="DF345" i="21"/>
  <c r="DE345" i="21"/>
  <c r="DD345" i="21"/>
  <c r="DB345" i="21"/>
  <c r="CZ345" i="21"/>
  <c r="CY345" i="21"/>
  <c r="CX345" i="21"/>
  <c r="CV345" i="21"/>
  <c r="CU345" i="21"/>
  <c r="CT345" i="21"/>
  <c r="CS345" i="21"/>
  <c r="CR345" i="21"/>
  <c r="CQ345" i="21"/>
  <c r="CN345" i="21"/>
  <c r="CM345" i="21"/>
  <c r="CL345" i="21"/>
  <c r="CH345" i="21"/>
  <c r="CG345" i="21"/>
  <c r="CF345" i="21"/>
  <c r="CD345" i="21"/>
  <c r="CB345" i="21"/>
  <c r="BZ345" i="21"/>
  <c r="CA345" i="21"/>
  <c r="BO345" i="21"/>
  <c r="BC345" i="21"/>
  <c r="BF345" i="21"/>
  <c r="BB345" i="21"/>
  <c r="BP345" i="21"/>
  <c r="AU345" i="21"/>
  <c r="AF345" i="21"/>
  <c r="AE345" i="21"/>
  <c r="AD345" i="21"/>
  <c r="AC345" i="21"/>
  <c r="AB345" i="21"/>
  <c r="Y345" i="21"/>
  <c r="X345" i="21"/>
  <c r="W345" i="21"/>
  <c r="V345" i="21"/>
  <c r="U345" i="21"/>
  <c r="C345" i="21"/>
  <c r="DJ344" i="21"/>
  <c r="DF344" i="21"/>
  <c r="DA344" i="21"/>
  <c r="CX344" i="21"/>
  <c r="CV344" i="21"/>
  <c r="CS344" i="21"/>
  <c r="CQ344" i="21"/>
  <c r="CL344" i="21"/>
  <c r="CH344" i="21"/>
  <c r="CG344" i="21"/>
  <c r="CF344" i="21"/>
  <c r="CD344" i="21"/>
  <c r="CB344" i="21"/>
  <c r="BZ344" i="21"/>
  <c r="CA344" i="21"/>
  <c r="BO344" i="21"/>
  <c r="AU344" i="21"/>
  <c r="AD344" i="21"/>
  <c r="AB344" i="21"/>
  <c r="Z344" i="21"/>
  <c r="X344" i="21"/>
  <c r="V344" i="21"/>
  <c r="C344" i="21"/>
  <c r="CZ344" i="21"/>
  <c r="DK343" i="21"/>
  <c r="DI343" i="21"/>
  <c r="DH343" i="21"/>
  <c r="DG343" i="21"/>
  <c r="DF343" i="21"/>
  <c r="DE343" i="21"/>
  <c r="DD343" i="21"/>
  <c r="DB343" i="21"/>
  <c r="DA343" i="21"/>
  <c r="CZ343" i="21"/>
  <c r="CY343" i="21"/>
  <c r="CV343" i="21"/>
  <c r="CU343" i="21"/>
  <c r="CT343" i="21"/>
  <c r="CS343" i="21"/>
  <c r="CR343" i="21"/>
  <c r="CP343" i="21"/>
  <c r="CO343" i="21"/>
  <c r="CN343" i="21"/>
  <c r="CM343" i="21"/>
  <c r="CL343" i="21"/>
  <c r="CH343" i="21"/>
  <c r="CG343" i="21"/>
  <c r="CF343" i="21"/>
  <c r="CD343" i="21"/>
  <c r="CB343" i="21"/>
  <c r="CA343" i="21"/>
  <c r="BZ343" i="21"/>
  <c r="BC343" i="21"/>
  <c r="BF343" i="21"/>
  <c r="BO343" i="21"/>
  <c r="BB343" i="21"/>
  <c r="AU343" i="21"/>
  <c r="AF343" i="21"/>
  <c r="AE343" i="21"/>
  <c r="AD343" i="21"/>
  <c r="AB343" i="21"/>
  <c r="AA343" i="21"/>
  <c r="Z343" i="21"/>
  <c r="Y343" i="21"/>
  <c r="X343" i="21"/>
  <c r="W343" i="21"/>
  <c r="V343" i="21"/>
  <c r="L343" i="21"/>
  <c r="C343" i="21"/>
  <c r="DI342" i="21"/>
  <c r="DG342" i="21"/>
  <c r="CT342" i="21"/>
  <c r="CR342" i="21"/>
  <c r="CH342" i="21"/>
  <c r="CG342" i="21"/>
  <c r="CF342" i="21"/>
  <c r="CD342" i="21"/>
  <c r="CA342" i="21"/>
  <c r="BZ342" i="21"/>
  <c r="L342" i="21"/>
  <c r="BO342" i="21"/>
  <c r="BF342" i="21"/>
  <c r="BC342" i="21"/>
  <c r="AU342" i="21"/>
  <c r="AC342" i="21"/>
  <c r="AA342" i="21"/>
  <c r="C342" i="21"/>
  <c r="CZ342" i="21"/>
  <c r="DK341" i="21"/>
  <c r="DJ341" i="21"/>
  <c r="DI341" i="21"/>
  <c r="DH341" i="21"/>
  <c r="DE341" i="21"/>
  <c r="DD341" i="21"/>
  <c r="DC341" i="21"/>
  <c r="DA341" i="21"/>
  <c r="CY341" i="21"/>
  <c r="CX341" i="21"/>
  <c r="CW341" i="21"/>
  <c r="CV341" i="21"/>
  <c r="CT341" i="21"/>
  <c r="CR341" i="21"/>
  <c r="CQ341" i="21"/>
  <c r="CP341" i="21"/>
  <c r="CO341" i="21"/>
  <c r="CN341" i="21"/>
  <c r="CH341" i="21"/>
  <c r="CG341" i="21"/>
  <c r="CF341" i="21"/>
  <c r="CD341" i="21"/>
  <c r="CA341" i="21"/>
  <c r="BZ341" i="21"/>
  <c r="L341" i="21"/>
  <c r="BO341" i="21"/>
  <c r="BC341" i="21"/>
  <c r="BF341" i="21"/>
  <c r="BB341" i="21"/>
  <c r="BP341" i="21"/>
  <c r="AU341" i="21"/>
  <c r="AF341" i="21"/>
  <c r="AE341" i="21"/>
  <c r="AC341" i="21"/>
  <c r="AB341" i="21"/>
  <c r="AA341" i="21"/>
  <c r="Z341" i="21"/>
  <c r="Y341" i="21"/>
  <c r="X341" i="21"/>
  <c r="W341" i="21"/>
  <c r="V341" i="21"/>
  <c r="C341" i="21"/>
  <c r="DD340" i="21"/>
  <c r="DA340" i="21"/>
  <c r="CH340" i="21"/>
  <c r="CG340" i="21"/>
  <c r="CF340" i="21"/>
  <c r="CD340" i="21"/>
  <c r="CA340" i="21"/>
  <c r="BZ340" i="21"/>
  <c r="BO340" i="21"/>
  <c r="BC340" i="21"/>
  <c r="BF340" i="21"/>
  <c r="AU340" i="21"/>
  <c r="AB340" i="21"/>
  <c r="L340" i="21"/>
  <c r="C340" i="21"/>
  <c r="CZ339" i="21"/>
  <c r="CH339" i="21"/>
  <c r="CG339" i="21"/>
  <c r="CF339" i="21"/>
  <c r="CD339" i="21"/>
  <c r="BZ339" i="21"/>
  <c r="CA339" i="21"/>
  <c r="BO339" i="21"/>
  <c r="BF339" i="21"/>
  <c r="BC339" i="21"/>
  <c r="AU339" i="21"/>
  <c r="C339" i="21"/>
  <c r="DG339" i="21"/>
  <c r="DK338" i="21"/>
  <c r="DE338" i="21"/>
  <c r="CY338" i="21"/>
  <c r="CX338" i="21"/>
  <c r="CW338" i="21"/>
  <c r="CP338" i="21"/>
  <c r="CH338" i="21"/>
  <c r="CG338" i="21"/>
  <c r="CF338" i="21"/>
  <c r="CD338" i="21"/>
  <c r="CA338" i="21"/>
  <c r="BZ338" i="21"/>
  <c r="BQ338" i="21"/>
  <c r="BO338" i="21"/>
  <c r="BF338" i="21"/>
  <c r="BC338" i="21"/>
  <c r="BB338" i="21"/>
  <c r="BP338" i="21"/>
  <c r="AU338" i="21"/>
  <c r="AB338" i="21"/>
  <c r="V338" i="21"/>
  <c r="U338" i="21"/>
  <c r="L338" i="21"/>
  <c r="C338" i="21"/>
  <c r="DJ337" i="21"/>
  <c r="DI337" i="21"/>
  <c r="DH337" i="21"/>
  <c r="DG337" i="21"/>
  <c r="DF337" i="21"/>
  <c r="DD337" i="21"/>
  <c r="DC337" i="21"/>
  <c r="DB337" i="21"/>
  <c r="DA337" i="21"/>
  <c r="CZ337" i="21"/>
  <c r="CY337" i="21"/>
  <c r="CV337" i="21"/>
  <c r="CU337" i="21"/>
  <c r="CT337" i="21"/>
  <c r="CR337" i="21"/>
  <c r="CQ337" i="21"/>
  <c r="CP337" i="21"/>
  <c r="CO337" i="21"/>
  <c r="CN337" i="21"/>
  <c r="CM337" i="21"/>
  <c r="CL337" i="21"/>
  <c r="CH337" i="21"/>
  <c r="CG337" i="21"/>
  <c r="CF337" i="21"/>
  <c r="CD337" i="21"/>
  <c r="CA337" i="21"/>
  <c r="BZ337" i="21"/>
  <c r="L337" i="21"/>
  <c r="BQ337" i="21"/>
  <c r="BC337" i="21"/>
  <c r="BF337" i="21"/>
  <c r="BO337" i="21"/>
  <c r="BB337" i="21"/>
  <c r="AU337" i="21"/>
  <c r="AG337" i="21"/>
  <c r="AE337" i="21"/>
  <c r="AD337" i="21"/>
  <c r="AC337" i="21"/>
  <c r="AB337" i="21"/>
  <c r="AA337" i="21"/>
  <c r="Z337" i="21"/>
  <c r="Y337" i="21"/>
  <c r="X337" i="21"/>
  <c r="W337" i="21"/>
  <c r="U337" i="21"/>
  <c r="C337" i="21"/>
  <c r="DJ336" i="21"/>
  <c r="DI336" i="21"/>
  <c r="DH336" i="21"/>
  <c r="DG336" i="21"/>
  <c r="DF336" i="21"/>
  <c r="DE336" i="21"/>
  <c r="DD336" i="21"/>
  <c r="DA336" i="21"/>
  <c r="CZ336" i="21"/>
  <c r="CX336" i="21"/>
  <c r="CV336" i="21"/>
  <c r="CU336" i="21"/>
  <c r="CT336" i="21"/>
  <c r="CS336" i="21"/>
  <c r="CR336" i="21"/>
  <c r="CQ336" i="21"/>
  <c r="CN336" i="21"/>
  <c r="CM336" i="21"/>
  <c r="CL336" i="21"/>
  <c r="CH336" i="21"/>
  <c r="CG336" i="21"/>
  <c r="CF336" i="21"/>
  <c r="CD336" i="21"/>
  <c r="CB336" i="21"/>
  <c r="CA336" i="21"/>
  <c r="BZ336" i="21"/>
  <c r="BQ336" i="21"/>
  <c r="BC336" i="21"/>
  <c r="BF336" i="21"/>
  <c r="BO336" i="21"/>
  <c r="BB336" i="21"/>
  <c r="AU336" i="21"/>
  <c r="AF336" i="21"/>
  <c r="AE336" i="21"/>
  <c r="AD336" i="21"/>
  <c r="AB336" i="21"/>
  <c r="Z336" i="21"/>
  <c r="Y336" i="21"/>
  <c r="X336" i="21"/>
  <c r="W336" i="21"/>
  <c r="V336" i="21"/>
  <c r="L336" i="21"/>
  <c r="C336" i="21"/>
  <c r="DJ335" i="21"/>
  <c r="DI335" i="21"/>
  <c r="DG335" i="21"/>
  <c r="DF335" i="21"/>
  <c r="DE335" i="21"/>
  <c r="DD335" i="21"/>
  <c r="DC335" i="21"/>
  <c r="DB335" i="21"/>
  <c r="DA335" i="21"/>
  <c r="CZ335" i="21"/>
  <c r="CX335" i="21"/>
  <c r="CW335" i="21"/>
  <c r="CV335" i="21"/>
  <c r="CT335" i="21"/>
  <c r="CS335" i="21"/>
  <c r="CR335" i="21"/>
  <c r="CQ335" i="21"/>
  <c r="CP335" i="21"/>
  <c r="CO335" i="21"/>
  <c r="CN335" i="21"/>
  <c r="CL335" i="21"/>
  <c r="CH335" i="21"/>
  <c r="CG335" i="21"/>
  <c r="CF335" i="21"/>
  <c r="CD335" i="21"/>
  <c r="CB335" i="21"/>
  <c r="CA335" i="21"/>
  <c r="BZ335" i="21"/>
  <c r="L335" i="21"/>
  <c r="BQ335" i="21"/>
  <c r="BO335" i="21"/>
  <c r="BC335" i="21"/>
  <c r="BF335" i="21"/>
  <c r="BB335" i="21"/>
  <c r="AU335" i="21"/>
  <c r="AG335" i="21"/>
  <c r="AE335" i="21"/>
  <c r="AD335" i="21"/>
  <c r="AC335" i="21"/>
  <c r="AB335" i="21"/>
  <c r="AA335" i="21"/>
  <c r="Y335" i="21"/>
  <c r="X335" i="21"/>
  <c r="W335" i="21"/>
  <c r="V335" i="21"/>
  <c r="U335" i="21"/>
  <c r="C335" i="21"/>
  <c r="DJ334" i="21"/>
  <c r="DG334" i="21"/>
  <c r="DF334" i="21"/>
  <c r="DE334" i="21"/>
  <c r="DD334" i="21"/>
  <c r="CY334" i="21"/>
  <c r="CX334" i="21"/>
  <c r="CW334" i="21"/>
  <c r="CU334" i="21"/>
  <c r="CQ334" i="21"/>
  <c r="CP334" i="21"/>
  <c r="CN334" i="21"/>
  <c r="CH334" i="21"/>
  <c r="CG334" i="21"/>
  <c r="CF334" i="21"/>
  <c r="CD334" i="21"/>
  <c r="CA334" i="21"/>
  <c r="BZ334" i="21"/>
  <c r="L334" i="21"/>
  <c r="BQ334" i="21"/>
  <c r="BC334" i="21"/>
  <c r="BF334" i="21"/>
  <c r="BO334" i="21"/>
  <c r="AU334" i="21"/>
  <c r="AG334" i="21"/>
  <c r="AF334" i="21"/>
  <c r="AD334" i="21"/>
  <c r="AB334" i="21"/>
  <c r="AA334" i="21"/>
  <c r="X334" i="21"/>
  <c r="U334" i="21"/>
  <c r="C334" i="21"/>
  <c r="DJ333" i="21"/>
  <c r="DF333" i="21"/>
  <c r="CZ333" i="21"/>
  <c r="CQ333" i="21"/>
  <c r="CL333" i="21"/>
  <c r="CH333" i="21"/>
  <c r="CG333" i="21"/>
  <c r="CF333" i="21"/>
  <c r="CD333" i="21"/>
  <c r="BZ333" i="21"/>
  <c r="BQ333" i="21"/>
  <c r="BO333" i="21"/>
  <c r="BF333" i="21"/>
  <c r="BC333" i="21"/>
  <c r="AU333" i="21"/>
  <c r="AC333" i="21"/>
  <c r="U333" i="21"/>
  <c r="C333" i="21"/>
  <c r="DH333" i="21"/>
  <c r="DI332" i="21"/>
  <c r="DH332" i="21"/>
  <c r="DG332" i="21"/>
  <c r="DF332" i="21"/>
  <c r="DD332" i="21"/>
  <c r="DA332" i="21"/>
  <c r="CZ332" i="21"/>
  <c r="CY332" i="21"/>
  <c r="CW332" i="21"/>
  <c r="CU332" i="21"/>
  <c r="CT332" i="21"/>
  <c r="CS332" i="21"/>
  <c r="CR332" i="21"/>
  <c r="CO332" i="21"/>
  <c r="CM332" i="21"/>
  <c r="CL332" i="21"/>
  <c r="CH332" i="21"/>
  <c r="CG332" i="21"/>
  <c r="CF332" i="21"/>
  <c r="CD332" i="21"/>
  <c r="CB332" i="21"/>
  <c r="CA332" i="21"/>
  <c r="BZ332" i="21"/>
  <c r="L332" i="21"/>
  <c r="BQ332" i="21"/>
  <c r="BC332" i="21"/>
  <c r="BF332" i="21"/>
  <c r="BO332" i="21"/>
  <c r="AU332" i="21"/>
  <c r="AF332" i="21"/>
  <c r="AE332" i="21"/>
  <c r="AD332" i="21"/>
  <c r="AB332" i="21"/>
  <c r="Z332" i="21"/>
  <c r="X332" i="21"/>
  <c r="V332" i="21"/>
  <c r="U332" i="21"/>
  <c r="C332" i="21"/>
  <c r="DJ331" i="21"/>
  <c r="DI331" i="21"/>
  <c r="DF331" i="21"/>
  <c r="DC331" i="21"/>
  <c r="DB331" i="21"/>
  <c r="DA331" i="21"/>
  <c r="CZ331" i="21"/>
  <c r="CW331" i="21"/>
  <c r="CV331" i="21"/>
  <c r="CU331" i="21"/>
  <c r="CT331" i="21"/>
  <c r="CR331" i="21"/>
  <c r="CO331" i="21"/>
  <c r="CL331" i="21"/>
  <c r="CH331" i="21"/>
  <c r="CG331" i="21"/>
  <c r="CF331" i="21"/>
  <c r="CD331" i="21"/>
  <c r="CB331" i="21"/>
  <c r="CA331" i="21"/>
  <c r="BZ331" i="21"/>
  <c r="BQ331" i="21"/>
  <c r="BO331" i="21"/>
  <c r="BF331" i="21"/>
  <c r="AU331" i="21"/>
  <c r="AG331" i="21"/>
  <c r="AF331" i="21"/>
  <c r="AE331" i="21"/>
  <c r="AD331" i="21"/>
  <c r="AA331" i="21"/>
  <c r="X331" i="21"/>
  <c r="W331" i="21"/>
  <c r="V331" i="21"/>
  <c r="U331" i="21"/>
  <c r="L331" i="21"/>
  <c r="C331" i="21"/>
  <c r="DK330" i="21"/>
  <c r="DJ330" i="21"/>
  <c r="DH330" i="21"/>
  <c r="DF330" i="21"/>
  <c r="DE330" i="21"/>
  <c r="DD330" i="21"/>
  <c r="DC330" i="21"/>
  <c r="DB330" i="21"/>
  <c r="DA330" i="21"/>
  <c r="CZ330" i="21"/>
  <c r="CY330" i="21"/>
  <c r="CX330" i="21"/>
  <c r="CW330" i="21"/>
  <c r="CT330" i="21"/>
  <c r="CS330" i="21"/>
  <c r="CR330" i="21"/>
  <c r="CQ330" i="21"/>
  <c r="CP330" i="21"/>
  <c r="CO330" i="21"/>
  <c r="CN330" i="21"/>
  <c r="CM330" i="21"/>
  <c r="CL330" i="21"/>
  <c r="CH330" i="21"/>
  <c r="CG330" i="21"/>
  <c r="CF330" i="21"/>
  <c r="CD330" i="21"/>
  <c r="CB330" i="21"/>
  <c r="CA330" i="21"/>
  <c r="BZ330" i="21"/>
  <c r="BQ330" i="21"/>
  <c r="BO330" i="21"/>
  <c r="BF330" i="21"/>
  <c r="BB330" i="21"/>
  <c r="AU330" i="21"/>
  <c r="AE330" i="21"/>
  <c r="AD330" i="21"/>
  <c r="AC330" i="21"/>
  <c r="AB330" i="21"/>
  <c r="AA330" i="21"/>
  <c r="Z330" i="21"/>
  <c r="Y330" i="21"/>
  <c r="X330" i="21"/>
  <c r="W330" i="21"/>
  <c r="V330" i="21"/>
  <c r="L330" i="21"/>
  <c r="C330" i="21"/>
  <c r="DK329" i="21"/>
  <c r="DI329" i="21"/>
  <c r="DG329" i="21"/>
  <c r="DF329" i="21"/>
  <c r="DD329" i="21"/>
  <c r="DB329" i="21"/>
  <c r="CY329" i="21"/>
  <c r="CU329" i="21"/>
  <c r="CS329" i="21"/>
  <c r="CR329" i="21"/>
  <c r="CP329" i="21"/>
  <c r="CO329" i="21"/>
  <c r="CL329" i="21"/>
  <c r="CH329" i="21"/>
  <c r="CG329" i="21"/>
  <c r="CF329" i="21"/>
  <c r="CD329" i="21"/>
  <c r="BZ329" i="21"/>
  <c r="CA329" i="21"/>
  <c r="BO329" i="21"/>
  <c r="BB329" i="21"/>
  <c r="BP329" i="21"/>
  <c r="AU329" i="21"/>
  <c r="AG329" i="21"/>
  <c r="AF329" i="21"/>
  <c r="AC329" i="21"/>
  <c r="Y329" i="21"/>
  <c r="X329" i="21"/>
  <c r="V329" i="21"/>
  <c r="U329" i="21"/>
  <c r="L329" i="21"/>
  <c r="C329" i="21"/>
  <c r="DA329" i="21"/>
  <c r="DJ328" i="21"/>
  <c r="DI328" i="21"/>
  <c r="DH328" i="21"/>
  <c r="DG328" i="21"/>
  <c r="DF328" i="21"/>
  <c r="DD328" i="21"/>
  <c r="DC328" i="21"/>
  <c r="DB328" i="21"/>
  <c r="DA328" i="21"/>
  <c r="CZ328" i="21"/>
  <c r="CY328" i="21"/>
  <c r="CW328" i="21"/>
  <c r="CV328" i="21"/>
  <c r="CU328" i="21"/>
  <c r="CT328" i="21"/>
  <c r="CR328" i="21"/>
  <c r="CQ328" i="21"/>
  <c r="CP328" i="21"/>
  <c r="CO328" i="21"/>
  <c r="CN328" i="21"/>
  <c r="CM328" i="21"/>
  <c r="CL328" i="21"/>
  <c r="CH328" i="21"/>
  <c r="CG328" i="21"/>
  <c r="CF328" i="21"/>
  <c r="CD328" i="21"/>
  <c r="CA328" i="21"/>
  <c r="BZ328" i="21"/>
  <c r="BO328" i="21"/>
  <c r="BB328" i="21"/>
  <c r="BP328" i="21"/>
  <c r="AU328" i="21"/>
  <c r="AG328" i="21"/>
  <c r="AE328" i="21"/>
  <c r="AD328" i="21"/>
  <c r="AB328" i="21"/>
  <c r="AA328" i="21"/>
  <c r="Z328" i="21"/>
  <c r="Y328" i="21"/>
  <c r="X328" i="21"/>
  <c r="W328" i="21"/>
  <c r="V328" i="21"/>
  <c r="U328" i="21"/>
  <c r="L328" i="21"/>
  <c r="C328" i="21"/>
  <c r="DI327" i="21"/>
  <c r="DH327" i="21"/>
  <c r="DG327" i="21"/>
  <c r="DF327" i="21"/>
  <c r="DC327" i="21"/>
  <c r="DB327" i="21"/>
  <c r="DA327" i="21"/>
  <c r="CX327" i="21"/>
  <c r="CV327" i="21"/>
  <c r="CU327" i="21"/>
  <c r="CT327" i="21"/>
  <c r="CS327" i="21"/>
  <c r="CR327" i="21"/>
  <c r="CQ327" i="21"/>
  <c r="CN327" i="21"/>
  <c r="CH327" i="21"/>
  <c r="CG327" i="21"/>
  <c r="CF327" i="21"/>
  <c r="CD327" i="21"/>
  <c r="CB327" i="21"/>
  <c r="CA327" i="21"/>
  <c r="BZ327" i="21"/>
  <c r="L327" i="21"/>
  <c r="BQ327" i="21"/>
  <c r="BO327" i="21"/>
  <c r="AU327" i="21"/>
  <c r="AG327" i="21"/>
  <c r="AE327" i="21"/>
  <c r="AD327" i="21"/>
  <c r="AC327" i="21"/>
  <c r="AB327" i="21"/>
  <c r="AA327" i="21"/>
  <c r="Z327" i="21"/>
  <c r="Y327" i="21"/>
  <c r="W327" i="21"/>
  <c r="V327" i="21"/>
  <c r="C327" i="21"/>
  <c r="DK326" i="21"/>
  <c r="DJ326" i="21"/>
  <c r="DI326" i="21"/>
  <c r="DH326" i="21"/>
  <c r="DG326" i="21"/>
  <c r="DE326" i="21"/>
  <c r="DD326" i="21"/>
  <c r="DC326" i="21"/>
  <c r="DB326" i="21"/>
  <c r="DA326" i="21"/>
  <c r="CZ326" i="21"/>
  <c r="CY326" i="21"/>
  <c r="CX326" i="21"/>
  <c r="CW326" i="21"/>
  <c r="CV326" i="21"/>
  <c r="CU326" i="21"/>
  <c r="CS326" i="21"/>
  <c r="CR326" i="21"/>
  <c r="CQ326" i="21"/>
  <c r="CP326" i="21"/>
  <c r="CO326" i="21"/>
  <c r="CN326" i="21"/>
  <c r="CM326" i="21"/>
  <c r="CL326" i="21"/>
  <c r="CH326" i="21"/>
  <c r="CG326" i="21"/>
  <c r="CF326" i="21"/>
  <c r="CD326" i="21"/>
  <c r="CB326" i="21"/>
  <c r="BZ326" i="21"/>
  <c r="L326" i="21"/>
  <c r="BQ326" i="21"/>
  <c r="BO326" i="21"/>
  <c r="BB326" i="21"/>
  <c r="AU326" i="21"/>
  <c r="AG326" i="21"/>
  <c r="AF326" i="21"/>
  <c r="AD326" i="21"/>
  <c r="AC326" i="21"/>
  <c r="AB326" i="21"/>
  <c r="AA326" i="21"/>
  <c r="Z326" i="21"/>
  <c r="Y326" i="21"/>
  <c r="X326" i="21"/>
  <c r="W326" i="21"/>
  <c r="V326" i="21"/>
  <c r="U326" i="21"/>
  <c r="C326" i="21"/>
  <c r="DF326" i="21"/>
  <c r="DK325" i="21"/>
  <c r="DJ325" i="21"/>
  <c r="DI325" i="21"/>
  <c r="DH325" i="21"/>
  <c r="DF325" i="21"/>
  <c r="DE325" i="21"/>
  <c r="DD325" i="21"/>
  <c r="DC325" i="21"/>
  <c r="DB325" i="21"/>
  <c r="CZ325" i="21"/>
  <c r="CY325" i="21"/>
  <c r="CX325" i="21"/>
  <c r="CW325" i="21"/>
  <c r="CV325" i="21"/>
  <c r="CU325" i="21"/>
  <c r="CS325" i="21"/>
  <c r="CR325" i="21"/>
  <c r="CQ325" i="21"/>
  <c r="CP325" i="21"/>
  <c r="CN325" i="21"/>
  <c r="CM325" i="21"/>
  <c r="CL325" i="21"/>
  <c r="CH325" i="21"/>
  <c r="CG325" i="21"/>
  <c r="CF325" i="21"/>
  <c r="CE325" i="21"/>
  <c r="CD325" i="21"/>
  <c r="CB325" i="21"/>
  <c r="BZ325" i="21"/>
  <c r="L325" i="21"/>
  <c r="BQ325" i="21"/>
  <c r="BF325" i="21"/>
  <c r="BO325" i="21"/>
  <c r="BB325" i="21"/>
  <c r="AU325" i="21"/>
  <c r="AG325" i="21"/>
  <c r="AE325" i="21"/>
  <c r="AD325" i="21"/>
  <c r="AC325" i="21"/>
  <c r="AA325" i="21"/>
  <c r="Z325" i="21"/>
  <c r="Y325" i="21"/>
  <c r="X325" i="21"/>
  <c r="W325" i="21"/>
  <c r="V325" i="21"/>
  <c r="U325" i="21"/>
  <c r="C325" i="21"/>
  <c r="DK324" i="21"/>
  <c r="DI324" i="21"/>
  <c r="DH324" i="21"/>
  <c r="DE324" i="21"/>
  <c r="DB324" i="21"/>
  <c r="DA324" i="21"/>
  <c r="CY324" i="21"/>
  <c r="CW324" i="21"/>
  <c r="CV324" i="21"/>
  <c r="CT324" i="21"/>
  <c r="CQ324" i="21"/>
  <c r="CP324" i="21"/>
  <c r="CO324" i="21"/>
  <c r="CH324" i="21"/>
  <c r="CG324" i="21"/>
  <c r="CF324" i="21"/>
  <c r="CD324" i="21"/>
  <c r="CB324" i="21"/>
  <c r="CA324" i="21"/>
  <c r="BZ324" i="21"/>
  <c r="BQ324" i="21"/>
  <c r="BO324" i="21"/>
  <c r="BF324" i="21"/>
  <c r="AU324" i="21"/>
  <c r="AG324" i="21"/>
  <c r="AF324" i="21"/>
  <c r="AE324" i="21"/>
  <c r="AD324" i="21"/>
  <c r="AC324" i="21"/>
  <c r="Y324" i="21"/>
  <c r="W324" i="21"/>
  <c r="U324" i="21"/>
  <c r="L324" i="21"/>
  <c r="C324" i="21"/>
  <c r="DC324" i="21"/>
  <c r="DD323" i="21"/>
  <c r="CN323" i="21"/>
  <c r="CH323" i="21"/>
  <c r="CG323" i="21"/>
  <c r="CF323" i="21"/>
  <c r="CD323" i="21"/>
  <c r="CA323" i="21"/>
  <c r="BZ323" i="21"/>
  <c r="BQ323" i="21"/>
  <c r="BF323" i="21"/>
  <c r="BO323" i="21"/>
  <c r="AU323" i="21"/>
  <c r="V323" i="21"/>
  <c r="L323" i="21"/>
  <c r="C323" i="21"/>
  <c r="CY323" i="21"/>
  <c r="CH322" i="21"/>
  <c r="CG322" i="21"/>
  <c r="CF322" i="21"/>
  <c r="CD322" i="21"/>
  <c r="CA322" i="21"/>
  <c r="BZ322" i="21"/>
  <c r="BQ322" i="21"/>
  <c r="BO322" i="21"/>
  <c r="BF322" i="21"/>
  <c r="AU322" i="21"/>
  <c r="L322" i="21"/>
  <c r="C322" i="21"/>
  <c r="DJ321" i="21"/>
  <c r="DH321" i="21"/>
  <c r="CX321" i="21"/>
  <c r="CT321" i="21"/>
  <c r="CR321" i="21"/>
  <c r="CH321" i="21"/>
  <c r="CG321" i="21"/>
  <c r="CF321" i="21"/>
  <c r="CD321" i="21"/>
  <c r="CA321" i="21"/>
  <c r="BZ321" i="21"/>
  <c r="L321" i="21"/>
  <c r="BQ321" i="21"/>
  <c r="BO321" i="21"/>
  <c r="AU321" i="21"/>
  <c r="AD321" i="21"/>
  <c r="AA321" i="21"/>
  <c r="X321" i="21"/>
  <c r="W321" i="21"/>
  <c r="C321" i="21"/>
  <c r="DA321" i="21"/>
  <c r="DJ320" i="21"/>
  <c r="DI320" i="21"/>
  <c r="DD320" i="21"/>
  <c r="DC320" i="21"/>
  <c r="DA320" i="21"/>
  <c r="CX320" i="21"/>
  <c r="CW320" i="21"/>
  <c r="CU320" i="21"/>
  <c r="CR320" i="21"/>
  <c r="CN320" i="21"/>
  <c r="CM320" i="21"/>
  <c r="CL320" i="21"/>
  <c r="CH320" i="21"/>
  <c r="CG320" i="21"/>
  <c r="CF320" i="21"/>
  <c r="CD320" i="21"/>
  <c r="BZ320" i="21"/>
  <c r="CA320" i="21"/>
  <c r="BO320" i="21"/>
  <c r="BB320" i="21"/>
  <c r="BP320" i="21"/>
  <c r="AU320" i="21"/>
  <c r="AG320" i="21"/>
  <c r="AF320" i="21"/>
  <c r="AE320" i="21"/>
  <c r="Y320" i="21"/>
  <c r="X320" i="21"/>
  <c r="W320" i="21"/>
  <c r="V320" i="21"/>
  <c r="U320" i="21"/>
  <c r="C320" i="21"/>
  <c r="DK319" i="21"/>
  <c r="DJ319" i="21"/>
  <c r="DD319" i="21"/>
  <c r="DA319" i="21"/>
  <c r="CZ319" i="21"/>
  <c r="CW319" i="21"/>
  <c r="CS319" i="21"/>
  <c r="CR319" i="21"/>
  <c r="CO319" i="21"/>
  <c r="CL319" i="21"/>
  <c r="CH319" i="21"/>
  <c r="CG319" i="21"/>
  <c r="CF319" i="21"/>
  <c r="CD319" i="21"/>
  <c r="CB319" i="21"/>
  <c r="CA319" i="21"/>
  <c r="BZ319" i="21"/>
  <c r="L319" i="21"/>
  <c r="BO319" i="21"/>
  <c r="AU319" i="21"/>
  <c r="AG319" i="21"/>
  <c r="AA319" i="21"/>
  <c r="Z319" i="21"/>
  <c r="Y319" i="21"/>
  <c r="V319" i="21"/>
  <c r="C319" i="21"/>
  <c r="CY319" i="21"/>
  <c r="DJ318" i="21"/>
  <c r="DI318" i="21"/>
  <c r="DH318" i="21"/>
  <c r="DG318" i="21"/>
  <c r="DF318" i="21"/>
  <c r="DE318" i="21"/>
  <c r="DD318" i="21"/>
  <c r="DC318" i="21"/>
  <c r="DA318" i="21"/>
  <c r="CZ318" i="21"/>
  <c r="CY318" i="21"/>
  <c r="CW318" i="21"/>
  <c r="CV318" i="21"/>
  <c r="CU318" i="21"/>
  <c r="CT318" i="21"/>
  <c r="CS318" i="21"/>
  <c r="CR318" i="21"/>
  <c r="CQ318" i="21"/>
  <c r="CO318" i="21"/>
  <c r="CN318" i="21"/>
  <c r="CM318" i="21"/>
  <c r="CL318" i="21"/>
  <c r="CH318" i="21"/>
  <c r="CG318" i="21"/>
  <c r="CF318" i="21"/>
  <c r="CD318" i="21"/>
  <c r="CB318" i="21"/>
  <c r="BZ318" i="21"/>
  <c r="L318" i="21"/>
  <c r="BO318" i="21"/>
  <c r="BB318" i="21"/>
  <c r="AU318" i="21"/>
  <c r="AG318" i="21"/>
  <c r="AE318" i="21"/>
  <c r="AD318" i="21"/>
  <c r="AC318" i="21"/>
  <c r="AB318" i="21"/>
  <c r="AA318" i="21"/>
  <c r="Y318" i="21"/>
  <c r="X318" i="21"/>
  <c r="W318" i="21"/>
  <c r="V318" i="21"/>
  <c r="U318" i="21"/>
  <c r="C318" i="21"/>
  <c r="DJ317" i="21"/>
  <c r="DF317" i="21"/>
  <c r="DE317" i="21"/>
  <c r="DD317" i="21"/>
  <c r="CU317" i="21"/>
  <c r="CR317" i="21"/>
  <c r="CQ317" i="21"/>
  <c r="CP317" i="21"/>
  <c r="CH317" i="21"/>
  <c r="CG317" i="21"/>
  <c r="CF317" i="21"/>
  <c r="CE317" i="21"/>
  <c r="CD317" i="21"/>
  <c r="CA317" i="21"/>
  <c r="BZ317" i="21"/>
  <c r="L317" i="21"/>
  <c r="BO317" i="21"/>
  <c r="AU317" i="21"/>
  <c r="AC317" i="21"/>
  <c r="Z317" i="21"/>
  <c r="Y317" i="21"/>
  <c r="X317" i="21"/>
  <c r="C317" i="21"/>
  <c r="CY317" i="21"/>
  <c r="DK316" i="21"/>
  <c r="DJ316" i="21"/>
  <c r="DI316" i="21"/>
  <c r="DG316" i="21"/>
  <c r="DF316" i="21"/>
  <c r="DE316" i="21"/>
  <c r="DB316" i="21"/>
  <c r="DA316" i="21"/>
  <c r="CY316" i="21"/>
  <c r="CX316" i="21"/>
  <c r="CW316" i="21"/>
  <c r="CV316" i="21"/>
  <c r="CU316" i="21"/>
  <c r="CS316" i="21"/>
  <c r="CR316" i="21"/>
  <c r="CO316" i="21"/>
  <c r="CN316" i="21"/>
  <c r="CM316" i="21"/>
  <c r="CH316" i="21"/>
  <c r="CG316" i="21"/>
  <c r="CF316" i="21"/>
  <c r="CD316" i="21"/>
  <c r="CB316" i="21"/>
  <c r="CA316" i="21"/>
  <c r="BZ316" i="21"/>
  <c r="BO316" i="21"/>
  <c r="BB316" i="21"/>
  <c r="BP316" i="21"/>
  <c r="AU316" i="21"/>
  <c r="AF316" i="21"/>
  <c r="AE316" i="21"/>
  <c r="AD316" i="21"/>
  <c r="AC316" i="21"/>
  <c r="AB316" i="21"/>
  <c r="Z316" i="21"/>
  <c r="X316" i="21"/>
  <c r="W316" i="21"/>
  <c r="V316" i="21"/>
  <c r="U316" i="21"/>
  <c r="L316" i="21"/>
  <c r="C316" i="21"/>
  <c r="DH316" i="21"/>
  <c r="DA315" i="21"/>
  <c r="CT315" i="21"/>
  <c r="CN315" i="21"/>
  <c r="CH315" i="21"/>
  <c r="CG315" i="21"/>
  <c r="CF315" i="21"/>
  <c r="CD315" i="21"/>
  <c r="BZ315" i="21"/>
  <c r="BO315" i="21"/>
  <c r="BB315" i="21"/>
  <c r="BP315" i="21"/>
  <c r="AU315" i="21"/>
  <c r="AD315" i="21"/>
  <c r="C315" i="21"/>
  <c r="DB315" i="21"/>
  <c r="DJ314" i="21"/>
  <c r="DF314" i="21"/>
  <c r="DA314" i="21"/>
  <c r="CY314" i="21"/>
  <c r="CU314" i="21"/>
  <c r="CR314" i="21"/>
  <c r="CP314" i="21"/>
  <c r="CM314" i="21"/>
  <c r="CL314" i="21"/>
  <c r="CH314" i="21"/>
  <c r="CG314" i="21"/>
  <c r="CF314" i="21"/>
  <c r="CD314" i="21"/>
  <c r="CA314" i="21"/>
  <c r="BZ314" i="21"/>
  <c r="BO314" i="21"/>
  <c r="AU314" i="21"/>
  <c r="AG314" i="21"/>
  <c r="AC314" i="21"/>
  <c r="Z314" i="21"/>
  <c r="Y314" i="21"/>
  <c r="X314" i="21"/>
  <c r="L314" i="21"/>
  <c r="C314" i="21"/>
  <c r="DK313" i="21"/>
  <c r="DH313" i="21"/>
  <c r="DG313" i="21"/>
  <c r="DF313" i="21"/>
  <c r="DE313" i="21"/>
  <c r="DD313" i="21"/>
  <c r="DA313" i="21"/>
  <c r="CZ313" i="21"/>
  <c r="CX313" i="21"/>
  <c r="CV313" i="21"/>
  <c r="CT313" i="21"/>
  <c r="CS313" i="21"/>
  <c r="CR313" i="21"/>
  <c r="CQ313" i="21"/>
  <c r="CP313" i="21"/>
  <c r="CM313" i="21"/>
  <c r="CH313" i="21"/>
  <c r="CG313" i="21"/>
  <c r="CF313" i="21"/>
  <c r="CD313" i="21"/>
  <c r="CB313" i="21"/>
  <c r="BZ313" i="21"/>
  <c r="BO313" i="21"/>
  <c r="AU313" i="21"/>
  <c r="AF313" i="21"/>
  <c r="AE313" i="21"/>
  <c r="AD313" i="21"/>
  <c r="AC313" i="21"/>
  <c r="AA313" i="21"/>
  <c r="Z313" i="21"/>
  <c r="Y313" i="21"/>
  <c r="X313" i="21"/>
  <c r="W313" i="21"/>
  <c r="C313" i="21"/>
  <c r="DJ312" i="21"/>
  <c r="CX312" i="21"/>
  <c r="CV312" i="21"/>
  <c r="CR312" i="21"/>
  <c r="CH312" i="21"/>
  <c r="CG312" i="21"/>
  <c r="CF312" i="21"/>
  <c r="CD312" i="21"/>
  <c r="CA312" i="21"/>
  <c r="BZ312" i="21"/>
  <c r="BQ312" i="21"/>
  <c r="BC312" i="21"/>
  <c r="BF312" i="21"/>
  <c r="BO312" i="21"/>
  <c r="AU312" i="21"/>
  <c r="AE312" i="21"/>
  <c r="AA312" i="21"/>
  <c r="W312" i="21"/>
  <c r="L312" i="21"/>
  <c r="C312" i="21"/>
  <c r="DF312" i="21"/>
  <c r="DK311" i="21"/>
  <c r="DJ311" i="21"/>
  <c r="DI311" i="21"/>
  <c r="DH311" i="21"/>
  <c r="DF311" i="21"/>
  <c r="DE311" i="21"/>
  <c r="DD311" i="21"/>
  <c r="DC311" i="21"/>
  <c r="DB311" i="21"/>
  <c r="DA311" i="21"/>
  <c r="CY311" i="21"/>
  <c r="CX311" i="21"/>
  <c r="CW311" i="21"/>
  <c r="CV311" i="21"/>
  <c r="CU311" i="21"/>
  <c r="CS311" i="21"/>
  <c r="CR311" i="21"/>
  <c r="CQ311" i="21"/>
  <c r="CP311" i="21"/>
  <c r="CO311" i="21"/>
  <c r="CM311" i="21"/>
  <c r="CL311" i="21"/>
  <c r="CH311" i="21"/>
  <c r="CG311" i="21"/>
  <c r="CF311" i="21"/>
  <c r="CD311" i="21"/>
  <c r="BZ311" i="21"/>
  <c r="CA311" i="21"/>
  <c r="BQ311" i="21"/>
  <c r="BP311" i="21"/>
  <c r="BO311" i="21"/>
  <c r="BF311" i="21"/>
  <c r="BC311" i="21"/>
  <c r="BB311" i="21"/>
  <c r="AU311" i="21"/>
  <c r="AG311" i="21"/>
  <c r="AE311" i="21"/>
  <c r="AD311" i="21"/>
  <c r="AC311" i="21"/>
  <c r="AB311" i="21"/>
  <c r="Z311" i="21"/>
  <c r="Y311" i="21"/>
  <c r="X311" i="21"/>
  <c r="W311" i="21"/>
  <c r="V311" i="21"/>
  <c r="U311" i="21"/>
  <c r="L311" i="21"/>
  <c r="C311" i="21"/>
  <c r="CY310" i="21"/>
  <c r="CX310" i="21"/>
  <c r="CR310" i="21"/>
  <c r="CO310" i="21"/>
  <c r="CL310" i="21"/>
  <c r="CH310" i="21"/>
  <c r="CG310" i="21"/>
  <c r="CF310" i="21"/>
  <c r="CD310" i="21"/>
  <c r="CA310" i="21"/>
  <c r="BZ310" i="21"/>
  <c r="BO310" i="21"/>
  <c r="BB310" i="21"/>
  <c r="BP310" i="21"/>
  <c r="AU310" i="21"/>
  <c r="AC310" i="21"/>
  <c r="AB310" i="21"/>
  <c r="Z310" i="21"/>
  <c r="W310" i="21"/>
  <c r="L310" i="21"/>
  <c r="C310" i="21"/>
  <c r="DF310" i="21"/>
  <c r="DA309" i="21"/>
  <c r="CY309" i="21"/>
  <c r="CX309" i="21"/>
  <c r="CW309" i="21"/>
  <c r="CT309" i="21"/>
  <c r="CP309" i="21"/>
  <c r="CH309" i="21"/>
  <c r="CG309" i="21"/>
  <c r="CF309" i="21"/>
  <c r="CD309" i="21"/>
  <c r="CA309" i="21"/>
  <c r="BZ309" i="21"/>
  <c r="BO309" i="21"/>
  <c r="AU309" i="21"/>
  <c r="AF309" i="21"/>
  <c r="L309" i="21"/>
  <c r="C309" i="21"/>
  <c r="CM309" i="21"/>
  <c r="DK308" i="21"/>
  <c r="DH308" i="21"/>
  <c r="DF308" i="21"/>
  <c r="DD308" i="21"/>
  <c r="DC308" i="21"/>
  <c r="DA308" i="21"/>
  <c r="CZ308" i="21"/>
  <c r="CV308" i="21"/>
  <c r="CT308" i="21"/>
  <c r="CS308" i="21"/>
  <c r="CQ308" i="21"/>
  <c r="CO308" i="21"/>
  <c r="CM308" i="21"/>
  <c r="CL308" i="21"/>
  <c r="CH308" i="21"/>
  <c r="CG308" i="21"/>
  <c r="CF308" i="21"/>
  <c r="CD308" i="21"/>
  <c r="CB308" i="21"/>
  <c r="BZ308" i="21"/>
  <c r="BO308" i="21"/>
  <c r="AU308" i="21"/>
  <c r="AF308" i="21"/>
  <c r="AE308" i="21"/>
  <c r="AD308" i="21"/>
  <c r="Y308" i="21"/>
  <c r="X308" i="21"/>
  <c r="W308" i="21"/>
  <c r="V308" i="21"/>
  <c r="C308" i="21"/>
  <c r="CY308" i="21"/>
  <c r="DK307" i="21"/>
  <c r="DJ307" i="21"/>
  <c r="DI307" i="21"/>
  <c r="DF307" i="21"/>
  <c r="DD307" i="21"/>
  <c r="DB307" i="21"/>
  <c r="DA307" i="21"/>
  <c r="CY307" i="21"/>
  <c r="CX307" i="21"/>
  <c r="CW307" i="21"/>
  <c r="CV307" i="21"/>
  <c r="CT307" i="21"/>
  <c r="CR307" i="21"/>
  <c r="CP307" i="21"/>
  <c r="CO307" i="21"/>
  <c r="CM307" i="21"/>
  <c r="CH307" i="21"/>
  <c r="CG307" i="21"/>
  <c r="CF307" i="21"/>
  <c r="CD307" i="21"/>
  <c r="CB307" i="21"/>
  <c r="CA307" i="21"/>
  <c r="BZ307" i="21"/>
  <c r="BO307" i="21"/>
  <c r="BB307" i="21"/>
  <c r="BP307" i="21"/>
  <c r="AU307" i="21"/>
  <c r="AG307" i="21"/>
  <c r="AF307" i="21"/>
  <c r="AE307" i="21"/>
  <c r="AC307" i="21"/>
  <c r="AB307" i="21"/>
  <c r="Y307" i="21"/>
  <c r="X307" i="21"/>
  <c r="W307" i="21"/>
  <c r="V307" i="21"/>
  <c r="U307" i="21"/>
  <c r="L307" i="21"/>
  <c r="C307" i="21"/>
  <c r="DJ306" i="21"/>
  <c r="DH306" i="21"/>
  <c r="DG306" i="21"/>
  <c r="DE306" i="21"/>
  <c r="DC306" i="21"/>
  <c r="DB306" i="21"/>
  <c r="DA306" i="21"/>
  <c r="CY306" i="21"/>
  <c r="CV306" i="21"/>
  <c r="CT306" i="21"/>
  <c r="CS306" i="21"/>
  <c r="CQ306" i="21"/>
  <c r="CP306" i="21"/>
  <c r="CO306" i="21"/>
  <c r="CM306" i="21"/>
  <c r="CH306" i="21"/>
  <c r="CG306" i="21"/>
  <c r="CF306" i="21"/>
  <c r="CD306" i="21"/>
  <c r="BZ306" i="21"/>
  <c r="CA306" i="21"/>
  <c r="BC306" i="21"/>
  <c r="BF306" i="21"/>
  <c r="BO306" i="21"/>
  <c r="AU306" i="21"/>
  <c r="AG306" i="21"/>
  <c r="AF306" i="21"/>
  <c r="AE306" i="21"/>
  <c r="AC306" i="21"/>
  <c r="AA306" i="21"/>
  <c r="Z306" i="21"/>
  <c r="Y306" i="21"/>
  <c r="U306" i="21"/>
  <c r="L306" i="21"/>
  <c r="C306" i="21"/>
  <c r="CU306" i="21"/>
  <c r="DK305" i="21"/>
  <c r="DJ305" i="21"/>
  <c r="DI305" i="21"/>
  <c r="DH305" i="21"/>
  <c r="DG305" i="21"/>
  <c r="DF305" i="21"/>
  <c r="DD305" i="21"/>
  <c r="DC305" i="21"/>
  <c r="DB305" i="21"/>
  <c r="DA305" i="21"/>
  <c r="CZ305" i="21"/>
  <c r="CY305" i="21"/>
  <c r="CX305" i="21"/>
  <c r="CW305" i="21"/>
  <c r="CV305" i="21"/>
  <c r="CU305" i="21"/>
  <c r="CT305" i="21"/>
  <c r="CR305" i="21"/>
  <c r="CQ305" i="21"/>
  <c r="CP305" i="21"/>
  <c r="CO305" i="21"/>
  <c r="CN305" i="21"/>
  <c r="CM305" i="21"/>
  <c r="CL305" i="21"/>
  <c r="CH305" i="21"/>
  <c r="CG305" i="21"/>
  <c r="CF305" i="21"/>
  <c r="CD305" i="21"/>
  <c r="BZ305" i="21"/>
  <c r="BF305" i="21"/>
  <c r="BO305" i="21"/>
  <c r="BC305" i="21"/>
  <c r="BB305" i="21"/>
  <c r="BP305" i="21"/>
  <c r="AU305" i="21"/>
  <c r="AG305" i="21"/>
  <c r="AF305" i="21"/>
  <c r="AD305" i="21"/>
  <c r="AC305" i="21"/>
  <c r="AB305" i="21"/>
  <c r="AA305" i="21"/>
  <c r="Z305" i="21"/>
  <c r="Y305" i="21"/>
  <c r="X305" i="21"/>
  <c r="W305" i="21"/>
  <c r="V305" i="21"/>
  <c r="U305" i="21"/>
  <c r="C305" i="21"/>
  <c r="DE305" i="21"/>
  <c r="DK304" i="21"/>
  <c r="DJ304" i="21"/>
  <c r="DG304" i="21"/>
  <c r="CY304" i="21"/>
  <c r="CW304" i="21"/>
  <c r="CV304" i="21"/>
  <c r="CT304" i="21"/>
  <c r="CR304" i="21"/>
  <c r="CQ304" i="21"/>
  <c r="CH304" i="21"/>
  <c r="CG304" i="21"/>
  <c r="CF304" i="21"/>
  <c r="CD304" i="21"/>
  <c r="CB304" i="21"/>
  <c r="CA304" i="21"/>
  <c r="BZ304" i="21"/>
  <c r="BQ304" i="21"/>
  <c r="BO304" i="21"/>
  <c r="BC304" i="21"/>
  <c r="AU304" i="21"/>
  <c r="AF304" i="21"/>
  <c r="AC304" i="21"/>
  <c r="AB304" i="21"/>
  <c r="Y304" i="21"/>
  <c r="W304" i="21"/>
  <c r="V304" i="21"/>
  <c r="L304" i="21"/>
  <c r="C304" i="21"/>
  <c r="DC304" i="21"/>
  <c r="CH303" i="21"/>
  <c r="CG303" i="21"/>
  <c r="CF303" i="21"/>
  <c r="CD303" i="21"/>
  <c r="BZ303" i="21"/>
  <c r="CA303" i="21"/>
  <c r="BQ303" i="21"/>
  <c r="BO303" i="21"/>
  <c r="BF303" i="21"/>
  <c r="BC303" i="21"/>
  <c r="AU303" i="21"/>
  <c r="L303" i="21"/>
  <c r="C303" i="21"/>
  <c r="DB303" i="21"/>
  <c r="DJ302" i="21"/>
  <c r="DI302" i="21"/>
  <c r="DE302" i="21"/>
  <c r="CZ302" i="21"/>
  <c r="CY302" i="21"/>
  <c r="CW302" i="21"/>
  <c r="CV302" i="21"/>
  <c r="CU302" i="21"/>
  <c r="CS302" i="21"/>
  <c r="CR302" i="21"/>
  <c r="CN302" i="21"/>
  <c r="CH302" i="21"/>
  <c r="CG302" i="21"/>
  <c r="CF302" i="21"/>
  <c r="CD302" i="21"/>
  <c r="CB302" i="21"/>
  <c r="CA302" i="21"/>
  <c r="BZ302" i="21"/>
  <c r="L302" i="21"/>
  <c r="BO302" i="21"/>
  <c r="AU302" i="21"/>
  <c r="AC302" i="21"/>
  <c r="AB302" i="21"/>
  <c r="AA302" i="21"/>
  <c r="Y302" i="21"/>
  <c r="X302" i="21"/>
  <c r="W302" i="21"/>
  <c r="V302" i="21"/>
  <c r="C302" i="21"/>
  <c r="DJ301" i="21"/>
  <c r="DF301" i="21"/>
  <c r="DE301" i="21"/>
  <c r="DD301" i="21"/>
  <c r="DC301" i="21"/>
  <c r="DB301" i="21"/>
  <c r="CY301" i="21"/>
  <c r="CX301" i="21"/>
  <c r="CU301" i="21"/>
  <c r="CS301" i="21"/>
  <c r="CP301" i="21"/>
  <c r="CO301" i="21"/>
  <c r="CL301" i="21"/>
  <c r="CH301" i="21"/>
  <c r="CG301" i="21"/>
  <c r="CF301" i="21"/>
  <c r="CD301" i="21"/>
  <c r="BZ301" i="21"/>
  <c r="CA301" i="21"/>
  <c r="BO301" i="21"/>
  <c r="BF301" i="21"/>
  <c r="AU301" i="21"/>
  <c r="AG301" i="21"/>
  <c r="AF301" i="21"/>
  <c r="AE301" i="21"/>
  <c r="AC301" i="21"/>
  <c r="AB301" i="21"/>
  <c r="Z301" i="21"/>
  <c r="X301" i="21"/>
  <c r="V301" i="21"/>
  <c r="U301" i="21"/>
  <c r="C301" i="21"/>
  <c r="CW301" i="21"/>
  <c r="DI300" i="21"/>
  <c r="CR300" i="21"/>
  <c r="CH300" i="21"/>
  <c r="CG300" i="21"/>
  <c r="CF300" i="21"/>
  <c r="CD300" i="21"/>
  <c r="CA300" i="21"/>
  <c r="BZ300" i="21"/>
  <c r="BQ300" i="21"/>
  <c r="BC300" i="21"/>
  <c r="BF300" i="21"/>
  <c r="BO300" i="21"/>
  <c r="AU300" i="21"/>
  <c r="X300" i="21"/>
  <c r="L300" i="21"/>
  <c r="C300" i="21"/>
  <c r="DB300" i="21"/>
  <c r="DK299" i="21"/>
  <c r="DI299" i="21"/>
  <c r="DH299" i="21"/>
  <c r="DF299" i="21"/>
  <c r="DE299" i="21"/>
  <c r="DA299" i="21"/>
  <c r="CZ299" i="21"/>
  <c r="CY299" i="21"/>
  <c r="CX299" i="21"/>
  <c r="CV299" i="21"/>
  <c r="CU299" i="21"/>
  <c r="CT299" i="21"/>
  <c r="CS299" i="21"/>
  <c r="CQ299" i="21"/>
  <c r="CN299" i="21"/>
  <c r="CL299" i="21"/>
  <c r="CH299" i="21"/>
  <c r="CG299" i="21"/>
  <c r="CF299" i="21"/>
  <c r="CD299" i="21"/>
  <c r="CB299" i="21"/>
  <c r="BZ299" i="21"/>
  <c r="BO299" i="21"/>
  <c r="BB299" i="21"/>
  <c r="BP299" i="21"/>
  <c r="AU299" i="21"/>
  <c r="AG299" i="21"/>
  <c r="AF299" i="21"/>
  <c r="AD299" i="21"/>
  <c r="AC299" i="21"/>
  <c r="AA299" i="21"/>
  <c r="Z299" i="21"/>
  <c r="Y299" i="21"/>
  <c r="X299" i="21"/>
  <c r="W299" i="21"/>
  <c r="V299" i="21"/>
  <c r="U299" i="21"/>
  <c r="C299" i="21"/>
  <c r="DK298" i="21"/>
  <c r="DI298" i="21"/>
  <c r="DH298" i="21"/>
  <c r="DG298" i="21"/>
  <c r="DF298" i="21"/>
  <c r="DE298" i="21"/>
  <c r="DD298" i="21"/>
  <c r="DC298" i="21"/>
  <c r="DB298" i="21"/>
  <c r="DA298" i="21"/>
  <c r="CW298" i="21"/>
  <c r="CV298" i="21"/>
  <c r="CU298" i="21"/>
  <c r="CT298" i="21"/>
  <c r="CS298" i="21"/>
  <c r="CR298" i="21"/>
  <c r="CQ298" i="21"/>
  <c r="CP298" i="21"/>
  <c r="CO298" i="21"/>
  <c r="CN298" i="21"/>
  <c r="CM298" i="21"/>
  <c r="CH298" i="21"/>
  <c r="CG298" i="21"/>
  <c r="CF298" i="21"/>
  <c r="CE298" i="21"/>
  <c r="CD298" i="21"/>
  <c r="CB298" i="21"/>
  <c r="CA298" i="21"/>
  <c r="BZ298" i="21"/>
  <c r="L298" i="21"/>
  <c r="BP298" i="21"/>
  <c r="BO298" i="21"/>
  <c r="BB298" i="21"/>
  <c r="AU298" i="21"/>
  <c r="AF298" i="21"/>
  <c r="AE298" i="21"/>
  <c r="AD298" i="21"/>
  <c r="AC298" i="21"/>
  <c r="AB298" i="21"/>
  <c r="AA298" i="21"/>
  <c r="Z298" i="21"/>
  <c r="Y298" i="21"/>
  <c r="X298" i="21"/>
  <c r="V298" i="21"/>
  <c r="C298" i="21"/>
  <c r="DK297" i="21"/>
  <c r="DJ297" i="21"/>
  <c r="DI297" i="21"/>
  <c r="DH297" i="21"/>
  <c r="DG297" i="21"/>
  <c r="DF297" i="21"/>
  <c r="DD297" i="21"/>
  <c r="DC297" i="21"/>
  <c r="DA297" i="21"/>
  <c r="CZ297" i="21"/>
  <c r="CX297" i="21"/>
  <c r="CW297" i="21"/>
  <c r="CV297" i="21"/>
  <c r="CU297" i="21"/>
  <c r="CT297" i="21"/>
  <c r="CR297" i="21"/>
  <c r="CQ297" i="21"/>
  <c r="CP297" i="21"/>
  <c r="CN297" i="21"/>
  <c r="CM297" i="21"/>
  <c r="CL297" i="21"/>
  <c r="CH297" i="21"/>
  <c r="CG297" i="21"/>
  <c r="CF297" i="21"/>
  <c r="CD297" i="21"/>
  <c r="BZ297" i="21"/>
  <c r="L297" i="21"/>
  <c r="BQ297" i="21"/>
  <c r="BC297" i="21"/>
  <c r="BF297" i="21"/>
  <c r="BO297" i="21"/>
  <c r="BB297" i="21"/>
  <c r="AU297" i="21"/>
  <c r="AG297" i="21"/>
  <c r="AE297" i="21"/>
  <c r="AD297" i="21"/>
  <c r="AC297" i="21"/>
  <c r="AB297" i="21"/>
  <c r="AA297" i="21"/>
  <c r="Y297" i="21"/>
  <c r="X297" i="21"/>
  <c r="W297" i="21"/>
  <c r="V297" i="21"/>
  <c r="U297" i="21"/>
  <c r="C297" i="21"/>
  <c r="DC296" i="21"/>
  <c r="DA296" i="21"/>
  <c r="CH296" i="21"/>
  <c r="CG296" i="21"/>
  <c r="CF296" i="21"/>
  <c r="CD296" i="21"/>
  <c r="CA296" i="21"/>
  <c r="BZ296" i="21"/>
  <c r="L296" i="21"/>
  <c r="BO296" i="21"/>
  <c r="AU296" i="21"/>
  <c r="C296" i="21"/>
  <c r="DK295" i="21"/>
  <c r="DJ295" i="21"/>
  <c r="DE295" i="21"/>
  <c r="CY295" i="21"/>
  <c r="CX295" i="21"/>
  <c r="CW295" i="21"/>
  <c r="CU295" i="21"/>
  <c r="CQ295" i="21"/>
  <c r="CH295" i="21"/>
  <c r="CG295" i="21"/>
  <c r="CF295" i="21"/>
  <c r="CD295" i="21"/>
  <c r="CA295" i="21"/>
  <c r="BZ295" i="21"/>
  <c r="L295" i="21"/>
  <c r="BO295" i="21"/>
  <c r="AU295" i="21"/>
  <c r="AE295" i="21"/>
  <c r="AD295" i="21"/>
  <c r="AC295" i="21"/>
  <c r="AB295" i="21"/>
  <c r="X295" i="21"/>
  <c r="C295" i="21"/>
  <c r="CZ295" i="21"/>
  <c r="DK294" i="21"/>
  <c r="DJ294" i="21"/>
  <c r="DI294" i="21"/>
  <c r="DH294" i="21"/>
  <c r="DG294" i="21"/>
  <c r="DF294" i="21"/>
  <c r="DC294" i="21"/>
  <c r="CY294" i="21"/>
  <c r="CX294" i="21"/>
  <c r="CW294" i="21"/>
  <c r="CV294" i="21"/>
  <c r="CU294" i="21"/>
  <c r="CT294" i="21"/>
  <c r="CS294" i="21"/>
  <c r="CR294" i="21"/>
  <c r="CN294" i="21"/>
  <c r="CH294" i="21"/>
  <c r="CG294" i="21"/>
  <c r="CF294" i="21"/>
  <c r="CD294" i="21"/>
  <c r="CB294" i="21"/>
  <c r="CA294" i="21"/>
  <c r="BZ294" i="21"/>
  <c r="L294" i="21"/>
  <c r="BO294" i="21"/>
  <c r="AU294" i="21"/>
  <c r="AF294" i="21"/>
  <c r="AE294" i="21"/>
  <c r="AD294" i="21"/>
  <c r="AC294" i="21"/>
  <c r="AB294" i="21"/>
  <c r="AA294" i="21"/>
  <c r="Y294" i="21"/>
  <c r="W294" i="21"/>
  <c r="U294" i="21"/>
  <c r="C294" i="21"/>
  <c r="DE294" i="21"/>
  <c r="CH293" i="21"/>
  <c r="CG293" i="21"/>
  <c r="CF293" i="21"/>
  <c r="CD293" i="21"/>
  <c r="CA293" i="21"/>
  <c r="BZ293" i="21"/>
  <c r="L293" i="21"/>
  <c r="BO293" i="21"/>
  <c r="AU293" i="21"/>
  <c r="C293" i="21"/>
  <c r="DK292" i="21"/>
  <c r="DH292" i="21"/>
  <c r="DE292" i="21"/>
  <c r="DB292" i="21"/>
  <c r="CY292" i="21"/>
  <c r="CW292" i="21"/>
  <c r="CV292" i="21"/>
  <c r="CU292" i="21"/>
  <c r="CR292" i="21"/>
  <c r="CO292" i="21"/>
  <c r="CH292" i="21"/>
  <c r="CG292" i="21"/>
  <c r="CF292" i="21"/>
  <c r="CD292" i="21"/>
  <c r="BZ292" i="21"/>
  <c r="CA292" i="21"/>
  <c r="BQ292" i="21"/>
  <c r="BF292" i="21"/>
  <c r="BO292" i="21"/>
  <c r="AU292" i="21"/>
  <c r="AG292" i="21"/>
  <c r="AF292" i="21"/>
  <c r="X292" i="21"/>
  <c r="V292" i="21"/>
  <c r="U292" i="21"/>
  <c r="L292" i="21"/>
  <c r="C292" i="21"/>
  <c r="DE291" i="21"/>
  <c r="DC291" i="21"/>
  <c r="CL291" i="21"/>
  <c r="CH291" i="21"/>
  <c r="CG291" i="21"/>
  <c r="CF291" i="21"/>
  <c r="CD291" i="21"/>
  <c r="CA291" i="21"/>
  <c r="BZ291" i="21"/>
  <c r="L291" i="21"/>
  <c r="BC291" i="21"/>
  <c r="BF291" i="21"/>
  <c r="BO291" i="21"/>
  <c r="AU291" i="21"/>
  <c r="AF291" i="21"/>
  <c r="C291" i="21"/>
  <c r="CO291" i="21"/>
  <c r="DK290" i="21"/>
  <c r="DJ290" i="21"/>
  <c r="DI290" i="21"/>
  <c r="DH290" i="21"/>
  <c r="DG290" i="21"/>
  <c r="DF290" i="21"/>
  <c r="DE290" i="21"/>
  <c r="DC290" i="21"/>
  <c r="DB290" i="21"/>
  <c r="DA290" i="21"/>
  <c r="CZ290" i="21"/>
  <c r="CY290" i="21"/>
  <c r="CX290" i="21"/>
  <c r="CW290" i="21"/>
  <c r="CV290" i="21"/>
  <c r="CU290" i="21"/>
  <c r="CT290" i="21"/>
  <c r="CS290" i="21"/>
  <c r="CQ290" i="21"/>
  <c r="CP290" i="21"/>
  <c r="CO290" i="21"/>
  <c r="CN290" i="21"/>
  <c r="CM290" i="21"/>
  <c r="CL290" i="21"/>
  <c r="CH290" i="21"/>
  <c r="CG290" i="21"/>
  <c r="CF290" i="21"/>
  <c r="CD290" i="21"/>
  <c r="CB290" i="21"/>
  <c r="BZ290" i="21"/>
  <c r="BQ290" i="21"/>
  <c r="BC290" i="21"/>
  <c r="BF290" i="21"/>
  <c r="BO290" i="21"/>
  <c r="BB290" i="21"/>
  <c r="AU290" i="21"/>
  <c r="AG290" i="21"/>
  <c r="AF290" i="21"/>
  <c r="AD290" i="21"/>
  <c r="AC290" i="21"/>
  <c r="AB290" i="21"/>
  <c r="AA290" i="21"/>
  <c r="Z290" i="21"/>
  <c r="Y290" i="21"/>
  <c r="X290" i="21"/>
  <c r="W290" i="21"/>
  <c r="V290" i="21"/>
  <c r="U290" i="21"/>
  <c r="C290" i="21"/>
  <c r="DD290" i="21"/>
  <c r="DK289" i="21"/>
  <c r="DJ289" i="21"/>
  <c r="DI289" i="21"/>
  <c r="DF289" i="21"/>
  <c r="DC289" i="21"/>
  <c r="CZ289" i="21"/>
  <c r="CY289" i="21"/>
  <c r="CX289" i="21"/>
  <c r="CW289" i="21"/>
  <c r="CV289" i="21"/>
  <c r="CP289" i="21"/>
  <c r="CM289" i="21"/>
  <c r="CL289" i="21"/>
  <c r="CH289" i="21"/>
  <c r="CG289" i="21"/>
  <c r="CF289" i="21"/>
  <c r="CD289" i="21"/>
  <c r="CA289" i="21"/>
  <c r="BZ289" i="21"/>
  <c r="BQ289" i="21"/>
  <c r="BO289" i="21"/>
  <c r="BC289" i="21"/>
  <c r="BB289" i="21"/>
  <c r="AU289" i="21"/>
  <c r="AG289" i="21"/>
  <c r="AF289" i="21"/>
  <c r="AC289" i="21"/>
  <c r="Y289" i="21"/>
  <c r="W289" i="21"/>
  <c r="V289" i="21"/>
  <c r="U289" i="21"/>
  <c r="L289" i="21"/>
  <c r="C289" i="21"/>
  <c r="DJ288" i="21"/>
  <c r="DF288" i="21"/>
  <c r="DE288" i="21"/>
  <c r="DD288" i="21"/>
  <c r="DC288" i="21"/>
  <c r="DB288" i="21"/>
  <c r="DA288" i="21"/>
  <c r="CZ288" i="21"/>
  <c r="CY288" i="21"/>
  <c r="CV288" i="21"/>
  <c r="CS288" i="21"/>
  <c r="CR288" i="21"/>
  <c r="CQ288" i="21"/>
  <c r="CP288" i="21"/>
  <c r="CO288" i="21"/>
  <c r="CN288" i="21"/>
  <c r="CM288" i="21"/>
  <c r="CL288" i="21"/>
  <c r="CH288" i="21"/>
  <c r="CG288" i="21"/>
  <c r="CF288" i="21"/>
  <c r="CD288" i="21"/>
  <c r="CB288" i="21"/>
  <c r="BZ288" i="21"/>
  <c r="BQ288" i="21"/>
  <c r="BO288" i="21"/>
  <c r="BC288" i="21"/>
  <c r="BB288" i="21"/>
  <c r="BP288" i="21"/>
  <c r="AU288" i="21"/>
  <c r="AE288" i="21"/>
  <c r="AD288" i="21"/>
  <c r="AC288" i="21"/>
  <c r="AB288" i="21"/>
  <c r="AA288" i="21"/>
  <c r="Z288" i="21"/>
  <c r="Y288" i="21"/>
  <c r="X288" i="21"/>
  <c r="U288" i="21"/>
  <c r="C288" i="21"/>
  <c r="DK288" i="21"/>
  <c r="DJ287" i="21"/>
  <c r="DG287" i="21"/>
  <c r="CY287" i="21"/>
  <c r="CX287" i="21"/>
  <c r="CW287" i="21"/>
  <c r="CT287" i="21"/>
  <c r="CO287" i="21"/>
  <c r="CH287" i="21"/>
  <c r="CG287" i="21"/>
  <c r="CF287" i="21"/>
  <c r="CD287" i="21"/>
  <c r="CA287" i="21"/>
  <c r="BZ287" i="21"/>
  <c r="BQ287" i="21"/>
  <c r="BO287" i="21"/>
  <c r="AU287" i="21"/>
  <c r="AG287" i="21"/>
  <c r="AB287" i="21"/>
  <c r="AA287" i="21"/>
  <c r="Z287" i="21"/>
  <c r="L287" i="21"/>
  <c r="C287" i="21"/>
  <c r="DH287" i="21"/>
  <c r="DK286" i="21"/>
  <c r="DJ286" i="21"/>
  <c r="DH286" i="21"/>
  <c r="DE286" i="21"/>
  <c r="DB286" i="21"/>
  <c r="DA286" i="21"/>
  <c r="CW286" i="21"/>
  <c r="CV286" i="21"/>
  <c r="CU286" i="21"/>
  <c r="CT286" i="21"/>
  <c r="CO286" i="21"/>
  <c r="CL286" i="21"/>
  <c r="CH286" i="21"/>
  <c r="CG286" i="21"/>
  <c r="CF286" i="21"/>
  <c r="CD286" i="21"/>
  <c r="CB286" i="21"/>
  <c r="BZ286" i="21"/>
  <c r="CA286" i="21"/>
  <c r="BQ286" i="21"/>
  <c r="BF286" i="21"/>
  <c r="BO286" i="21"/>
  <c r="BC286" i="21"/>
  <c r="BB286" i="21"/>
  <c r="AU286" i="21"/>
  <c r="AG286" i="21"/>
  <c r="AF286" i="21"/>
  <c r="Y286" i="21"/>
  <c r="X286" i="21"/>
  <c r="W286" i="21"/>
  <c r="V286" i="21"/>
  <c r="L286" i="21"/>
  <c r="C286" i="21"/>
  <c r="DJ285" i="21"/>
  <c r="DF285" i="21"/>
  <c r="DE285" i="21"/>
  <c r="DD285" i="21"/>
  <c r="DC285" i="21"/>
  <c r="DB285" i="21"/>
  <c r="DA285" i="21"/>
  <c r="CZ285" i="21"/>
  <c r="CY285" i="21"/>
  <c r="CV285" i="21"/>
  <c r="CS285" i="21"/>
  <c r="CR285" i="21"/>
  <c r="CQ285" i="21"/>
  <c r="CP285" i="21"/>
  <c r="CO285" i="21"/>
  <c r="CN285" i="21"/>
  <c r="CM285" i="21"/>
  <c r="CL285" i="21"/>
  <c r="CH285" i="21"/>
  <c r="CG285" i="21"/>
  <c r="CF285" i="21"/>
  <c r="CD285" i="21"/>
  <c r="CB285" i="21"/>
  <c r="BZ285" i="21"/>
  <c r="L285" i="21"/>
  <c r="BQ285" i="21"/>
  <c r="BF285" i="21"/>
  <c r="BO285" i="21"/>
  <c r="BC285" i="21"/>
  <c r="AU285" i="21"/>
  <c r="AE285" i="21"/>
  <c r="AD285" i="21"/>
  <c r="AC285" i="21"/>
  <c r="AB285" i="21"/>
  <c r="AA285" i="21"/>
  <c r="Z285" i="21"/>
  <c r="Y285" i="21"/>
  <c r="W285" i="21"/>
  <c r="U285" i="21"/>
  <c r="C285" i="21"/>
  <c r="DK285" i="21"/>
  <c r="DI284" i="21"/>
  <c r="CO284" i="21"/>
  <c r="CH284" i="21"/>
  <c r="CG284" i="21"/>
  <c r="CF284" i="21"/>
  <c r="CD284" i="21"/>
  <c r="BZ284" i="21"/>
  <c r="BO284" i="21"/>
  <c r="AU284" i="21"/>
  <c r="AA284" i="21"/>
  <c r="C284" i="21"/>
  <c r="DK284" i="21"/>
  <c r="DK283" i="21"/>
  <c r="DJ283" i="21"/>
  <c r="DI283" i="21"/>
  <c r="DH283" i="21"/>
  <c r="DB283" i="21"/>
  <c r="DA283" i="21"/>
  <c r="CY283" i="21"/>
  <c r="CX283" i="21"/>
  <c r="CV283" i="21"/>
  <c r="CU283" i="21"/>
  <c r="CT283" i="21"/>
  <c r="CR283" i="21"/>
  <c r="CO283" i="21"/>
  <c r="CH283" i="21"/>
  <c r="CG283" i="21"/>
  <c r="CF283" i="21"/>
  <c r="CD283" i="21"/>
  <c r="BZ283" i="21"/>
  <c r="CA283" i="21"/>
  <c r="BQ283" i="21"/>
  <c r="BF283" i="21"/>
  <c r="BO283" i="21"/>
  <c r="BC283" i="21"/>
  <c r="BB283" i="21"/>
  <c r="BP283" i="21"/>
  <c r="AU283" i="21"/>
  <c r="AG283" i="21"/>
  <c r="AF283" i="21"/>
  <c r="AE283" i="21"/>
  <c r="AC283" i="21"/>
  <c r="X283" i="21"/>
  <c r="W283" i="21"/>
  <c r="V283" i="21"/>
  <c r="U283" i="21"/>
  <c r="L283" i="21"/>
  <c r="C283" i="21"/>
  <c r="DE283" i="21"/>
  <c r="DJ282" i="21"/>
  <c r="DF282" i="21"/>
  <c r="DE282" i="21"/>
  <c r="DD282" i="21"/>
  <c r="DC282" i="21"/>
  <c r="DB282" i="21"/>
  <c r="DA282" i="21"/>
  <c r="CZ282" i="21"/>
  <c r="CY282" i="21"/>
  <c r="CV282" i="21"/>
  <c r="CS282" i="21"/>
  <c r="CR282" i="21"/>
  <c r="CQ282" i="21"/>
  <c r="CP282" i="21"/>
  <c r="CO282" i="21"/>
  <c r="CN282" i="21"/>
  <c r="CM282" i="21"/>
  <c r="CL282" i="21"/>
  <c r="CH282" i="21"/>
  <c r="CG282" i="21"/>
  <c r="CF282" i="21"/>
  <c r="CD282" i="21"/>
  <c r="CB282" i="21"/>
  <c r="BZ282" i="21"/>
  <c r="BP282" i="21"/>
  <c r="BO282" i="21"/>
  <c r="BB282" i="21"/>
  <c r="AU282" i="21"/>
  <c r="AE282" i="21"/>
  <c r="AB282" i="21"/>
  <c r="AA282" i="21"/>
  <c r="Z282" i="21"/>
  <c r="Y282" i="21"/>
  <c r="X282" i="21"/>
  <c r="W282" i="21"/>
  <c r="V282" i="21"/>
  <c r="C282" i="21"/>
  <c r="CP281" i="21"/>
  <c r="CN281" i="21"/>
  <c r="CH281" i="21"/>
  <c r="CG281" i="21"/>
  <c r="CF281" i="21"/>
  <c r="CD281" i="21"/>
  <c r="CA281" i="21"/>
  <c r="BZ281" i="21"/>
  <c r="BQ281" i="21"/>
  <c r="BO281" i="21"/>
  <c r="AU281" i="21"/>
  <c r="AD281" i="21"/>
  <c r="L281" i="21"/>
  <c r="C281" i="21"/>
  <c r="DA281" i="21"/>
  <c r="DK280" i="21"/>
  <c r="DH280" i="21"/>
  <c r="DG280" i="21"/>
  <c r="DF280" i="21"/>
  <c r="DE280" i="21"/>
  <c r="DA280" i="21"/>
  <c r="CZ280" i="21"/>
  <c r="CY280" i="21"/>
  <c r="CW280" i="21"/>
  <c r="CV280" i="21"/>
  <c r="CU280" i="21"/>
  <c r="CS280" i="21"/>
  <c r="CR280" i="21"/>
  <c r="CP280" i="21"/>
  <c r="CN280" i="21"/>
  <c r="CH280" i="21"/>
  <c r="CG280" i="21"/>
  <c r="CF280" i="21"/>
  <c r="CE280" i="21"/>
  <c r="CD280" i="21"/>
  <c r="CB280" i="21"/>
  <c r="CA280" i="21"/>
  <c r="BZ280" i="21"/>
  <c r="BQ280" i="21"/>
  <c r="BO280" i="21"/>
  <c r="AU280" i="21"/>
  <c r="AG280" i="21"/>
  <c r="AF280" i="21"/>
  <c r="AE280" i="21"/>
  <c r="AD280" i="21"/>
  <c r="AC280" i="21"/>
  <c r="AB280" i="21"/>
  <c r="Z280" i="21"/>
  <c r="W280" i="21"/>
  <c r="V280" i="21"/>
  <c r="U280" i="21"/>
  <c r="L280" i="21"/>
  <c r="C280" i="21"/>
  <c r="DK279" i="21"/>
  <c r="DJ279" i="21"/>
  <c r="DI279" i="21"/>
  <c r="DH279" i="21"/>
  <c r="DG279" i="21"/>
  <c r="DE279" i="21"/>
  <c r="DD279" i="21"/>
  <c r="DC279" i="21"/>
  <c r="DB279" i="21"/>
  <c r="DA279" i="21"/>
  <c r="CZ279" i="21"/>
  <c r="CY279" i="21"/>
  <c r="CX279" i="21"/>
  <c r="CW279" i="21"/>
  <c r="CV279" i="21"/>
  <c r="CU279" i="21"/>
  <c r="CS279" i="21"/>
  <c r="CR279" i="21"/>
  <c r="CQ279" i="21"/>
  <c r="CP279" i="21"/>
  <c r="CO279" i="21"/>
  <c r="CN279" i="21"/>
  <c r="CM279" i="21"/>
  <c r="CL279" i="21"/>
  <c r="CH279" i="21"/>
  <c r="CG279" i="21"/>
  <c r="CF279" i="21"/>
  <c r="CD279" i="21"/>
  <c r="CB279" i="21"/>
  <c r="BZ279" i="21"/>
  <c r="CA279" i="21"/>
  <c r="BO279" i="21"/>
  <c r="BB279" i="21"/>
  <c r="BP279" i="21"/>
  <c r="AU279" i="21"/>
  <c r="AG279" i="21"/>
  <c r="AF279" i="21"/>
  <c r="AD279" i="21"/>
  <c r="AC279" i="21"/>
  <c r="AB279" i="21"/>
  <c r="AA279" i="21"/>
  <c r="Z279" i="21"/>
  <c r="Y279" i="21"/>
  <c r="X279" i="21"/>
  <c r="W279" i="21"/>
  <c r="V279" i="21"/>
  <c r="U279" i="21"/>
  <c r="L279" i="21"/>
  <c r="C279" i="21"/>
  <c r="DF279" i="21"/>
  <c r="DJ278" i="21"/>
  <c r="DH278" i="21"/>
  <c r="CY278" i="21"/>
  <c r="CT278" i="21"/>
  <c r="CS278" i="21"/>
  <c r="CN278" i="21"/>
  <c r="CM278" i="21"/>
  <c r="CL278" i="21"/>
  <c r="CH278" i="21"/>
  <c r="CG278" i="21"/>
  <c r="CF278" i="21"/>
  <c r="CD278" i="21"/>
  <c r="BZ278" i="21"/>
  <c r="L278" i="21"/>
  <c r="BO278" i="21"/>
  <c r="AU278" i="21"/>
  <c r="AD278" i="21"/>
  <c r="U278" i="21"/>
  <c r="C278" i="21"/>
  <c r="CP278" i="21"/>
  <c r="CZ277" i="21"/>
  <c r="CH277" i="21"/>
  <c r="CG277" i="21"/>
  <c r="CF277" i="21"/>
  <c r="CD277" i="21"/>
  <c r="CB277" i="21"/>
  <c r="BZ277" i="21"/>
  <c r="BO277" i="21"/>
  <c r="AU277" i="21"/>
  <c r="C277" i="21"/>
  <c r="DE277" i="21"/>
  <c r="DK276" i="21"/>
  <c r="DG276" i="21"/>
  <c r="CZ276" i="21"/>
  <c r="CX276" i="21"/>
  <c r="CW276" i="21"/>
  <c r="CV276" i="21"/>
  <c r="CR276" i="21"/>
  <c r="CQ276" i="21"/>
  <c r="CO276" i="21"/>
  <c r="CH276" i="21"/>
  <c r="CG276" i="21"/>
  <c r="CF276" i="21"/>
  <c r="CD276" i="21"/>
  <c r="BZ276" i="21"/>
  <c r="CA276" i="21"/>
  <c r="BQ276" i="21"/>
  <c r="BO276" i="21"/>
  <c r="BC276" i="21"/>
  <c r="BF276" i="21"/>
  <c r="AU276" i="21"/>
  <c r="AD276" i="21"/>
  <c r="AA276" i="21"/>
  <c r="Y276" i="21"/>
  <c r="W276" i="21"/>
  <c r="U276" i="21"/>
  <c r="L276" i="21"/>
  <c r="C276" i="21"/>
  <c r="DH276" i="21"/>
  <c r="DI275" i="21"/>
  <c r="DF275" i="21"/>
  <c r="CX275" i="21"/>
  <c r="CU275" i="21"/>
  <c r="CR275" i="21"/>
  <c r="CO275" i="21"/>
  <c r="CH275" i="21"/>
  <c r="CG275" i="21"/>
  <c r="CF275" i="21"/>
  <c r="CD275" i="21"/>
  <c r="BZ275" i="21"/>
  <c r="BQ275" i="21"/>
  <c r="BC275" i="21"/>
  <c r="BF275" i="21"/>
  <c r="BO275" i="21"/>
  <c r="AU275" i="21"/>
  <c r="AC275" i="21"/>
  <c r="U275" i="21"/>
  <c r="C275" i="21"/>
  <c r="CQ275" i="21"/>
  <c r="DI274" i="21"/>
  <c r="DG274" i="21"/>
  <c r="DF274" i="21"/>
  <c r="DE274" i="21"/>
  <c r="DC274" i="21"/>
  <c r="DA274" i="21"/>
  <c r="CZ274" i="21"/>
  <c r="CX274" i="21"/>
  <c r="CT274" i="21"/>
  <c r="CS274" i="21"/>
  <c r="CR274" i="21"/>
  <c r="CQ274" i="21"/>
  <c r="CO274" i="21"/>
  <c r="CM274" i="21"/>
  <c r="CH274" i="21"/>
  <c r="CG274" i="21"/>
  <c r="CF274" i="21"/>
  <c r="CD274" i="21"/>
  <c r="CB274" i="21"/>
  <c r="BZ274" i="21"/>
  <c r="L274" i="21"/>
  <c r="BQ274" i="21"/>
  <c r="BO274" i="21"/>
  <c r="BF274" i="21"/>
  <c r="BC274" i="21"/>
  <c r="BB274" i="21"/>
  <c r="AU274" i="21"/>
  <c r="AF274" i="21"/>
  <c r="AE274" i="21"/>
  <c r="AD274" i="21"/>
  <c r="AC274" i="21"/>
  <c r="AA274" i="21"/>
  <c r="X274" i="21"/>
  <c r="V274" i="21"/>
  <c r="U274" i="21"/>
  <c r="C274" i="21"/>
  <c r="DD274" i="21"/>
  <c r="DK273" i="21"/>
  <c r="DJ273" i="21"/>
  <c r="DI273" i="21"/>
  <c r="DG273" i="21"/>
  <c r="DD273" i="21"/>
  <c r="DC273" i="21"/>
  <c r="DB273" i="21"/>
  <c r="DA273" i="21"/>
  <c r="CY273" i="21"/>
  <c r="CX273" i="21"/>
  <c r="CW273" i="21"/>
  <c r="CV273" i="21"/>
  <c r="CU273" i="21"/>
  <c r="CQ273" i="21"/>
  <c r="CP273" i="21"/>
  <c r="CO273" i="21"/>
  <c r="CN273" i="21"/>
  <c r="CM273" i="21"/>
  <c r="CH273" i="21"/>
  <c r="CG273" i="21"/>
  <c r="CF273" i="21"/>
  <c r="CD273" i="21"/>
  <c r="CA273" i="21"/>
  <c r="BZ273" i="21"/>
  <c r="BO273" i="21"/>
  <c r="BB273" i="21"/>
  <c r="AU273" i="21"/>
  <c r="AF273" i="21"/>
  <c r="AE273" i="21"/>
  <c r="AD273" i="21"/>
  <c r="AB273" i="21"/>
  <c r="AA273" i="21"/>
  <c r="X273" i="21"/>
  <c r="W273" i="21"/>
  <c r="V273" i="21"/>
  <c r="U273" i="21"/>
  <c r="L273" i="21"/>
  <c r="C273" i="21"/>
  <c r="DH273" i="21"/>
  <c r="DF272" i="21"/>
  <c r="CV272" i="21"/>
  <c r="CP272" i="21"/>
  <c r="CO272" i="21"/>
  <c r="CL272" i="21"/>
  <c r="CH272" i="21"/>
  <c r="CG272" i="21"/>
  <c r="CF272" i="21"/>
  <c r="CD272" i="21"/>
  <c r="CA272" i="21"/>
  <c r="BZ272" i="21"/>
  <c r="BQ272" i="21"/>
  <c r="BO272" i="21"/>
  <c r="BC272" i="21"/>
  <c r="BB272" i="21"/>
  <c r="BP272" i="21"/>
  <c r="AU272" i="21"/>
  <c r="C272" i="21"/>
  <c r="DC272" i="21"/>
  <c r="CH271" i="21"/>
  <c r="CG271" i="21"/>
  <c r="CF271" i="21"/>
  <c r="CD271" i="21"/>
  <c r="BZ271" i="21"/>
  <c r="CA271" i="21"/>
  <c r="BQ271" i="21"/>
  <c r="BO271" i="21"/>
  <c r="BF271" i="21"/>
  <c r="BC271" i="21"/>
  <c r="AU271" i="21"/>
  <c r="Y271" i="21"/>
  <c r="C271" i="21"/>
  <c r="CU271" i="21"/>
  <c r="DK270" i="21"/>
  <c r="DJ270" i="21"/>
  <c r="DI270" i="21"/>
  <c r="DH270" i="21"/>
  <c r="DG270" i="21"/>
  <c r="DF270" i="21"/>
  <c r="DE270" i="21"/>
  <c r="DC270" i="21"/>
  <c r="DB270" i="21"/>
  <c r="DA270" i="21"/>
  <c r="CZ270" i="21"/>
  <c r="CY270" i="21"/>
  <c r="CX270" i="21"/>
  <c r="CW270" i="21"/>
  <c r="CV270" i="21"/>
  <c r="CU270" i="21"/>
  <c r="CT270" i="21"/>
  <c r="CS270" i="21"/>
  <c r="CQ270" i="21"/>
  <c r="CP270" i="21"/>
  <c r="CO270" i="21"/>
  <c r="CN270" i="21"/>
  <c r="CM270" i="21"/>
  <c r="CL270" i="21"/>
  <c r="CH270" i="21"/>
  <c r="CG270" i="21"/>
  <c r="CF270" i="21"/>
  <c r="CD270" i="21"/>
  <c r="CB270" i="21"/>
  <c r="BZ270" i="21"/>
  <c r="CA270" i="21"/>
  <c r="BQ270" i="21"/>
  <c r="BC270" i="21"/>
  <c r="BF270" i="21"/>
  <c r="BO270" i="21"/>
  <c r="BB270" i="21"/>
  <c r="AU270" i="21"/>
  <c r="AG270" i="21"/>
  <c r="AF270" i="21"/>
  <c r="AD270" i="21"/>
  <c r="AC270" i="21"/>
  <c r="AB270" i="21"/>
  <c r="AA270" i="21"/>
  <c r="Z270" i="21"/>
  <c r="Y270" i="21"/>
  <c r="X270" i="21"/>
  <c r="W270" i="21"/>
  <c r="V270" i="21"/>
  <c r="U270" i="21"/>
  <c r="L270" i="21"/>
  <c r="C270" i="21"/>
  <c r="DD270" i="21"/>
  <c r="DI269" i="21"/>
  <c r="DG269" i="21"/>
  <c r="DE269" i="21"/>
  <c r="DC269" i="21"/>
  <c r="CZ269" i="21"/>
  <c r="CY269" i="21"/>
  <c r="CX269" i="21"/>
  <c r="CV269" i="21"/>
  <c r="CU269" i="21"/>
  <c r="CS269" i="21"/>
  <c r="CN269" i="21"/>
  <c r="CH269" i="21"/>
  <c r="CG269" i="21"/>
  <c r="CF269" i="21"/>
  <c r="CD269" i="21"/>
  <c r="CA269" i="21"/>
  <c r="BZ269" i="21"/>
  <c r="L269" i="21"/>
  <c r="BQ269" i="21"/>
  <c r="BF269" i="21"/>
  <c r="BO269" i="21"/>
  <c r="BC269" i="21"/>
  <c r="AU269" i="21"/>
  <c r="AG269" i="21"/>
  <c r="AF269" i="21"/>
  <c r="AE269" i="21"/>
  <c r="AC269" i="21"/>
  <c r="AA269" i="21"/>
  <c r="Z269" i="21"/>
  <c r="Y269" i="21"/>
  <c r="X269" i="21"/>
  <c r="V269" i="21"/>
  <c r="C269" i="21"/>
  <c r="DK269" i="21"/>
  <c r="DH268" i="21"/>
  <c r="DG268" i="21"/>
  <c r="DF268" i="21"/>
  <c r="DE268" i="21"/>
  <c r="DD268" i="21"/>
  <c r="DA268" i="21"/>
  <c r="CZ268" i="21"/>
  <c r="CY268" i="21"/>
  <c r="CV268" i="21"/>
  <c r="CS268" i="21"/>
  <c r="CP268" i="21"/>
  <c r="CM268" i="21"/>
  <c r="CH268" i="21"/>
  <c r="CG268" i="21"/>
  <c r="CF268" i="21"/>
  <c r="CE268" i="21"/>
  <c r="CD268" i="21"/>
  <c r="CB268" i="21"/>
  <c r="BZ268" i="21"/>
  <c r="CA268" i="21"/>
  <c r="BQ268" i="21"/>
  <c r="BO268" i="21"/>
  <c r="BC268" i="21"/>
  <c r="BF268" i="21"/>
  <c r="BB268" i="21"/>
  <c r="BP268" i="21"/>
  <c r="AU268" i="21"/>
  <c r="AG268" i="21"/>
  <c r="AF268" i="21"/>
  <c r="AC268" i="21"/>
  <c r="Y268" i="21"/>
  <c r="X268" i="21"/>
  <c r="V268" i="21"/>
  <c r="U268" i="21"/>
  <c r="C268" i="21"/>
  <c r="DK268" i="21"/>
  <c r="DK267" i="21"/>
  <c r="DI267" i="21"/>
  <c r="DH267" i="21"/>
  <c r="DD267" i="21"/>
  <c r="DA267" i="21"/>
  <c r="CZ267" i="21"/>
  <c r="CY267" i="21"/>
  <c r="CX267" i="21"/>
  <c r="CW267" i="21"/>
  <c r="CT267" i="21"/>
  <c r="CR267" i="21"/>
  <c r="CQ267" i="21"/>
  <c r="CP267" i="21"/>
  <c r="CM267" i="21"/>
  <c r="CH267" i="21"/>
  <c r="CG267" i="21"/>
  <c r="CF267" i="21"/>
  <c r="CD267" i="21"/>
  <c r="CA267" i="21"/>
  <c r="BZ267" i="21"/>
  <c r="BP267" i="21"/>
  <c r="BO267" i="21"/>
  <c r="BB267" i="21"/>
  <c r="AU267" i="21"/>
  <c r="C267" i="21"/>
  <c r="DE267" i="21"/>
  <c r="DJ266" i="21"/>
  <c r="DF266" i="21"/>
  <c r="DE266" i="21"/>
  <c r="DD266" i="21"/>
  <c r="DC266" i="21"/>
  <c r="DB266" i="21"/>
  <c r="CT266" i="21"/>
  <c r="CP266" i="21"/>
  <c r="CO266" i="21"/>
  <c r="CN266" i="21"/>
  <c r="CH266" i="21"/>
  <c r="CG266" i="21"/>
  <c r="CF266" i="21"/>
  <c r="CD266" i="21"/>
  <c r="BZ266" i="21"/>
  <c r="BQ266" i="21"/>
  <c r="BC266" i="21"/>
  <c r="BF266" i="21"/>
  <c r="BO266" i="21"/>
  <c r="AU266" i="21"/>
  <c r="AF266" i="21"/>
  <c r="AE266" i="21"/>
  <c r="AD266" i="21"/>
  <c r="Z266" i="21"/>
  <c r="U266" i="21"/>
  <c r="C266" i="21"/>
  <c r="CQ266" i="21"/>
  <c r="DK265" i="21"/>
  <c r="DG265" i="21"/>
  <c r="DF265" i="21"/>
  <c r="DD265" i="21"/>
  <c r="CZ265" i="21"/>
  <c r="CY265" i="21"/>
  <c r="CU265" i="21"/>
  <c r="CQ265" i="21"/>
  <c r="CL265" i="21"/>
  <c r="CH265" i="21"/>
  <c r="CG265" i="21"/>
  <c r="CF265" i="21"/>
  <c r="CE265" i="21"/>
  <c r="CD265" i="21"/>
  <c r="CA265" i="21"/>
  <c r="BZ265" i="21"/>
  <c r="L265" i="21"/>
  <c r="BQ265" i="21"/>
  <c r="BO265" i="21"/>
  <c r="BF265" i="21"/>
  <c r="BC265" i="21"/>
  <c r="AU265" i="21"/>
  <c r="AG265" i="21"/>
  <c r="AE265" i="21"/>
  <c r="AA265" i="21"/>
  <c r="U265" i="21"/>
  <c r="C265" i="21"/>
  <c r="DK264" i="21"/>
  <c r="DJ264" i="21"/>
  <c r="DH264" i="21"/>
  <c r="DG264" i="21"/>
  <c r="DF264" i="21"/>
  <c r="DD264" i="21"/>
  <c r="DC264" i="21"/>
  <c r="DB264" i="21"/>
  <c r="CZ264" i="21"/>
  <c r="CX264" i="21"/>
  <c r="CV264" i="21"/>
  <c r="CU264" i="21"/>
  <c r="CT264" i="21"/>
  <c r="CS264" i="21"/>
  <c r="CQ264" i="21"/>
  <c r="CP264" i="21"/>
  <c r="CO264" i="21"/>
  <c r="CN264" i="21"/>
  <c r="CM264" i="21"/>
  <c r="CH264" i="21"/>
  <c r="CG264" i="21"/>
  <c r="CF264" i="21"/>
  <c r="CD264" i="21"/>
  <c r="CB264" i="21"/>
  <c r="BZ264" i="21"/>
  <c r="CA264" i="21"/>
  <c r="BQ264" i="21"/>
  <c r="BO264" i="21"/>
  <c r="BF264" i="21"/>
  <c r="BC264" i="21"/>
  <c r="AU264" i="21"/>
  <c r="AG264" i="21"/>
  <c r="AF264" i="21"/>
  <c r="AE264" i="21"/>
  <c r="AC264" i="21"/>
  <c r="AB264" i="21"/>
  <c r="AA264" i="21"/>
  <c r="Z264" i="21"/>
  <c r="Y264" i="21"/>
  <c r="V264" i="21"/>
  <c r="U264" i="21"/>
  <c r="C264" i="21"/>
  <c r="DC263" i="21"/>
  <c r="DB263" i="21"/>
  <c r="DA263" i="21"/>
  <c r="CZ263" i="21"/>
  <c r="CY263" i="21"/>
  <c r="CR263" i="21"/>
  <c r="CL263" i="21"/>
  <c r="CH263" i="21"/>
  <c r="CG263" i="21"/>
  <c r="CF263" i="21"/>
  <c r="CD263" i="21"/>
  <c r="CA263" i="21"/>
  <c r="BZ263" i="21"/>
  <c r="BQ263" i="21"/>
  <c r="BF263" i="21"/>
  <c r="BO263" i="21"/>
  <c r="BC263" i="21"/>
  <c r="AU263" i="21"/>
  <c r="AE263" i="21"/>
  <c r="AB263" i="21"/>
  <c r="AA263" i="21"/>
  <c r="X263" i="21"/>
  <c r="L263" i="21"/>
  <c r="C263" i="21"/>
  <c r="DE263" i="21"/>
  <c r="DI262" i="21"/>
  <c r="DG262" i="21"/>
  <c r="DE262" i="21"/>
  <c r="DB262" i="21"/>
  <c r="CY262" i="21"/>
  <c r="CV262" i="21"/>
  <c r="CO262" i="21"/>
  <c r="CN262" i="21"/>
  <c r="CL262" i="21"/>
  <c r="CH262" i="21"/>
  <c r="CG262" i="21"/>
  <c r="CF262" i="21"/>
  <c r="CD262" i="21"/>
  <c r="CA262" i="21"/>
  <c r="BZ262" i="21"/>
  <c r="BO262" i="21"/>
  <c r="AU262" i="21"/>
  <c r="C262" i="21"/>
  <c r="DA262" i="21"/>
  <c r="DK261" i="21"/>
  <c r="DJ261" i="21"/>
  <c r="DD261" i="21"/>
  <c r="DA261" i="21"/>
  <c r="CZ261" i="21"/>
  <c r="CX261" i="21"/>
  <c r="CW261" i="21"/>
  <c r="CV261" i="21"/>
  <c r="CT261" i="21"/>
  <c r="CS261" i="21"/>
  <c r="CQ261" i="21"/>
  <c r="CH261" i="21"/>
  <c r="CG261" i="21"/>
  <c r="CF261" i="21"/>
  <c r="CD261" i="21"/>
  <c r="CB261" i="21"/>
  <c r="BZ261" i="21"/>
  <c r="BQ261" i="21"/>
  <c r="BO261" i="21"/>
  <c r="BF261" i="21"/>
  <c r="BC261" i="21"/>
  <c r="AU261" i="21"/>
  <c r="AF261" i="21"/>
  <c r="AE261" i="21"/>
  <c r="AC261" i="21"/>
  <c r="AB261" i="21"/>
  <c r="AA261" i="21"/>
  <c r="Z261" i="21"/>
  <c r="W261" i="21"/>
  <c r="C261" i="21"/>
  <c r="DH261" i="21"/>
  <c r="DK260" i="21"/>
  <c r="DJ260" i="21"/>
  <c r="DI260" i="21"/>
  <c r="DH260" i="21"/>
  <c r="DG260" i="21"/>
  <c r="DF260" i="21"/>
  <c r="DE260" i="21"/>
  <c r="DC260" i="21"/>
  <c r="DB260" i="21"/>
  <c r="DA260" i="21"/>
  <c r="CZ260" i="21"/>
  <c r="CY260" i="21"/>
  <c r="CX260" i="21"/>
  <c r="CW260" i="21"/>
  <c r="CV260" i="21"/>
  <c r="CU260" i="21"/>
  <c r="CT260" i="21"/>
  <c r="CS260" i="21"/>
  <c r="CQ260" i="21"/>
  <c r="CP260" i="21"/>
  <c r="CO260" i="21"/>
  <c r="CN260" i="21"/>
  <c r="CM260" i="21"/>
  <c r="CL260" i="21"/>
  <c r="CH260" i="21"/>
  <c r="CG260" i="21"/>
  <c r="CF260" i="21"/>
  <c r="CD260" i="21"/>
  <c r="CB260" i="21"/>
  <c r="BZ260" i="21"/>
  <c r="CA260" i="21"/>
  <c r="BQ260" i="21"/>
  <c r="BO260" i="21"/>
  <c r="BP260" i="21"/>
  <c r="BF260" i="21"/>
  <c r="BC260" i="21"/>
  <c r="BB260" i="21"/>
  <c r="AU260" i="21"/>
  <c r="AG260" i="21"/>
  <c r="AF260" i="21"/>
  <c r="AD260" i="21"/>
  <c r="AC260" i="21"/>
  <c r="AB260" i="21"/>
  <c r="AA260" i="21"/>
  <c r="Z260" i="21"/>
  <c r="Y260" i="21"/>
  <c r="X260" i="21"/>
  <c r="W260" i="21"/>
  <c r="V260" i="21"/>
  <c r="U260" i="21"/>
  <c r="L260" i="21"/>
  <c r="C260" i="21"/>
  <c r="DD260" i="21"/>
  <c r="DK259" i="21"/>
  <c r="DI259" i="21"/>
  <c r="DH259" i="21"/>
  <c r="DG259" i="21"/>
  <c r="DF259" i="21"/>
  <c r="DB259" i="21"/>
  <c r="CY259" i="21"/>
  <c r="CU259" i="21"/>
  <c r="CT259" i="21"/>
  <c r="CS259" i="21"/>
  <c r="CR259" i="21"/>
  <c r="CQ259" i="21"/>
  <c r="CM259" i="21"/>
  <c r="CH259" i="21"/>
  <c r="CG259" i="21"/>
  <c r="CF259" i="21"/>
  <c r="CD259" i="21"/>
  <c r="CB259" i="21"/>
  <c r="BZ259" i="21"/>
  <c r="L259" i="21"/>
  <c r="BQ259" i="21"/>
  <c r="BO259" i="21"/>
  <c r="BC259" i="21"/>
  <c r="BF259" i="21"/>
  <c r="AU259" i="21"/>
  <c r="AE259" i="21"/>
  <c r="AD259" i="21"/>
  <c r="AC259" i="21"/>
  <c r="AA259" i="21"/>
  <c r="Z259" i="21"/>
  <c r="W259" i="21"/>
  <c r="U259" i="21"/>
  <c r="C259" i="21"/>
  <c r="CW259" i="21"/>
  <c r="DK258" i="21"/>
  <c r="DH258" i="21"/>
  <c r="DC258" i="21"/>
  <c r="CV258" i="21"/>
  <c r="CU258" i="21"/>
  <c r="CR258" i="21"/>
  <c r="CO258" i="21"/>
  <c r="CH258" i="21"/>
  <c r="CG258" i="21"/>
  <c r="CF258" i="21"/>
  <c r="CD258" i="21"/>
  <c r="CB258" i="21"/>
  <c r="BZ258" i="21"/>
  <c r="L258" i="21"/>
  <c r="BQ258" i="21"/>
  <c r="BO258" i="21"/>
  <c r="BF258" i="21"/>
  <c r="BC258" i="21"/>
  <c r="BB258" i="21"/>
  <c r="BP258" i="21"/>
  <c r="AU258" i="21"/>
  <c r="AG258" i="21"/>
  <c r="AD258" i="21"/>
  <c r="X258" i="21"/>
  <c r="V258" i="21"/>
  <c r="C258" i="21"/>
  <c r="CS258" i="21"/>
  <c r="DK257" i="21"/>
  <c r="DJ257" i="21"/>
  <c r="DD257" i="21"/>
  <c r="CV257" i="21"/>
  <c r="CT257" i="21"/>
  <c r="CH257" i="21"/>
  <c r="CG257" i="21"/>
  <c r="CF257" i="21"/>
  <c r="CD257" i="21"/>
  <c r="CA257" i="21"/>
  <c r="BZ257" i="21"/>
  <c r="BQ257" i="21"/>
  <c r="BF257" i="21"/>
  <c r="BO257" i="21"/>
  <c r="AU257" i="21"/>
  <c r="AE257" i="21"/>
  <c r="AC257" i="21"/>
  <c r="Y257" i="21"/>
  <c r="W257" i="21"/>
  <c r="L257" i="21"/>
  <c r="C257" i="21"/>
  <c r="CW257" i="21"/>
  <c r="CU256" i="21"/>
  <c r="CH256" i="21"/>
  <c r="CG256" i="21"/>
  <c r="CF256" i="21"/>
  <c r="CD256" i="21"/>
  <c r="CA256" i="21"/>
  <c r="BZ256" i="21"/>
  <c r="BQ256" i="21"/>
  <c r="BO256" i="21"/>
  <c r="BF256" i="21"/>
  <c r="AU256" i="21"/>
  <c r="L256" i="21"/>
  <c r="C256" i="21"/>
  <c r="DJ255" i="21"/>
  <c r="DI255" i="21"/>
  <c r="DG255" i="21"/>
  <c r="DF255" i="21"/>
  <c r="DE255" i="21"/>
  <c r="DD255" i="21"/>
  <c r="DB255" i="21"/>
  <c r="DA255" i="21"/>
  <c r="CZ255" i="21"/>
  <c r="CY255" i="21"/>
  <c r="CX255" i="21"/>
  <c r="CW255" i="21"/>
  <c r="CV255" i="21"/>
  <c r="CT255" i="21"/>
  <c r="CS255" i="21"/>
  <c r="CR255" i="21"/>
  <c r="CP255" i="21"/>
  <c r="CO255" i="21"/>
  <c r="CN255" i="21"/>
  <c r="CM255" i="21"/>
  <c r="CL255" i="21"/>
  <c r="CH255" i="21"/>
  <c r="CG255" i="21"/>
  <c r="CF255" i="21"/>
  <c r="CD255" i="21"/>
  <c r="CB255" i="21"/>
  <c r="CA255" i="21"/>
  <c r="BZ255" i="21"/>
  <c r="BQ255" i="21"/>
  <c r="BF255" i="21"/>
  <c r="BO255" i="21"/>
  <c r="BB255" i="21"/>
  <c r="AU255" i="21"/>
  <c r="AG255" i="21"/>
  <c r="AE255" i="21"/>
  <c r="AD255" i="21"/>
  <c r="AB255" i="21"/>
  <c r="AA255" i="21"/>
  <c r="Z255" i="21"/>
  <c r="Y255" i="21"/>
  <c r="X255" i="21"/>
  <c r="W255" i="21"/>
  <c r="V255" i="21"/>
  <c r="U255" i="21"/>
  <c r="L255" i="21"/>
  <c r="C255" i="21"/>
  <c r="DI254" i="21"/>
  <c r="DE254" i="21"/>
  <c r="DD254" i="21"/>
  <c r="DC254" i="21"/>
  <c r="DA254" i="21"/>
  <c r="CX254" i="21"/>
  <c r="CU254" i="21"/>
  <c r="CS254" i="21"/>
  <c r="CQ254" i="21"/>
  <c r="CO254" i="21"/>
  <c r="CN254" i="21"/>
  <c r="CH254" i="21"/>
  <c r="CG254" i="21"/>
  <c r="CF254" i="21"/>
  <c r="CD254" i="21"/>
  <c r="BZ254" i="21"/>
  <c r="CA254" i="21"/>
  <c r="BQ254" i="21"/>
  <c r="BO254" i="21"/>
  <c r="BF254" i="21"/>
  <c r="AU254" i="21"/>
  <c r="AG254" i="21"/>
  <c r="AF254" i="21"/>
  <c r="AC254" i="21"/>
  <c r="AB254" i="21"/>
  <c r="Z254" i="21"/>
  <c r="X254" i="21"/>
  <c r="C254" i="21"/>
  <c r="DB254" i="21"/>
  <c r="DK253" i="21"/>
  <c r="DJ253" i="21"/>
  <c r="DI253" i="21"/>
  <c r="DH253" i="21"/>
  <c r="DF253" i="21"/>
  <c r="DE253" i="21"/>
  <c r="DD253" i="21"/>
  <c r="DC253" i="21"/>
  <c r="DB253" i="21"/>
  <c r="DA253" i="21"/>
  <c r="CZ253" i="21"/>
  <c r="CY253" i="21"/>
  <c r="CX253" i="21"/>
  <c r="CW253" i="21"/>
  <c r="CV253" i="21"/>
  <c r="CT253" i="21"/>
  <c r="CS253" i="21"/>
  <c r="CR253" i="21"/>
  <c r="CQ253" i="21"/>
  <c r="CP253" i="21"/>
  <c r="CO253" i="21"/>
  <c r="CN253" i="21"/>
  <c r="CM253" i="21"/>
  <c r="CL253" i="21"/>
  <c r="CH253" i="21"/>
  <c r="CG253" i="21"/>
  <c r="CF253" i="21"/>
  <c r="CD253" i="21"/>
  <c r="CB253" i="21"/>
  <c r="CA253" i="21"/>
  <c r="BZ253" i="21"/>
  <c r="BP253" i="21"/>
  <c r="BO253" i="21"/>
  <c r="BB253" i="21"/>
  <c r="AU253" i="21"/>
  <c r="AG253" i="21"/>
  <c r="AF253" i="21"/>
  <c r="AD253" i="21"/>
  <c r="AC253" i="21"/>
  <c r="AB253" i="21"/>
  <c r="AA253" i="21"/>
  <c r="Z253" i="21"/>
  <c r="Y253" i="21"/>
  <c r="X253" i="21"/>
  <c r="W253" i="21"/>
  <c r="V253" i="21"/>
  <c r="U253" i="21"/>
  <c r="L253" i="21"/>
  <c r="C253" i="21"/>
  <c r="DG253" i="21"/>
  <c r="DK252" i="21"/>
  <c r="DJ252" i="21"/>
  <c r="DI252" i="21"/>
  <c r="DG252" i="21"/>
  <c r="DD252" i="21"/>
  <c r="DB252" i="21"/>
  <c r="CZ252" i="21"/>
  <c r="CY252" i="21"/>
  <c r="CX252" i="21"/>
  <c r="CW252" i="21"/>
  <c r="CV252" i="21"/>
  <c r="CT252" i="21"/>
  <c r="CR252" i="21"/>
  <c r="CQ252" i="21"/>
  <c r="CN252" i="21"/>
  <c r="CL252" i="21"/>
  <c r="CH252" i="21"/>
  <c r="CG252" i="21"/>
  <c r="CF252" i="21"/>
  <c r="CD252" i="21"/>
  <c r="CB252" i="21"/>
  <c r="BZ252" i="21"/>
  <c r="CA252" i="21"/>
  <c r="BQ252" i="21"/>
  <c r="BO252" i="21"/>
  <c r="BF252" i="21"/>
  <c r="BB252" i="21"/>
  <c r="BP252" i="21"/>
  <c r="AU252" i="21"/>
  <c r="AG252" i="21"/>
  <c r="AF252" i="21"/>
  <c r="AD252" i="21"/>
  <c r="AB252" i="21"/>
  <c r="Z252" i="21"/>
  <c r="X252" i="21"/>
  <c r="W252" i="21"/>
  <c r="V252" i="21"/>
  <c r="U252" i="21"/>
  <c r="L252" i="21"/>
  <c r="C252" i="21"/>
  <c r="DK251" i="21"/>
  <c r="DH251" i="21"/>
  <c r="DC251" i="21"/>
  <c r="DB251" i="21"/>
  <c r="CX251" i="21"/>
  <c r="CU251" i="21"/>
  <c r="CR251" i="21"/>
  <c r="CQ251" i="21"/>
  <c r="CM251" i="21"/>
  <c r="CH251" i="21"/>
  <c r="CG251" i="21"/>
  <c r="CF251" i="21"/>
  <c r="CD251" i="21"/>
  <c r="CA251" i="21"/>
  <c r="BZ251" i="21"/>
  <c r="BQ251" i="21"/>
  <c r="BF251" i="21"/>
  <c r="BO251" i="21"/>
  <c r="AU251" i="21"/>
  <c r="AG251" i="21"/>
  <c r="AF251" i="21"/>
  <c r="AB251" i="21"/>
  <c r="AA251" i="21"/>
  <c r="Y251" i="21"/>
  <c r="V251" i="21"/>
  <c r="L251" i="21"/>
  <c r="C251" i="21"/>
  <c r="DD251" i="21"/>
  <c r="DK250" i="21"/>
  <c r="DJ250" i="21"/>
  <c r="DI250" i="21"/>
  <c r="DH250" i="21"/>
  <c r="DG250" i="21"/>
  <c r="DF250" i="21"/>
  <c r="DD250" i="21"/>
  <c r="DC250" i="21"/>
  <c r="DB250" i="21"/>
  <c r="DA250" i="21"/>
  <c r="CZ250" i="21"/>
  <c r="CY250" i="21"/>
  <c r="CX250" i="21"/>
  <c r="CW250" i="21"/>
  <c r="CV250" i="21"/>
  <c r="CU250" i="21"/>
  <c r="CT250" i="21"/>
  <c r="CR250" i="21"/>
  <c r="CQ250" i="21"/>
  <c r="CP250" i="21"/>
  <c r="CO250" i="21"/>
  <c r="CN250" i="21"/>
  <c r="CM250" i="21"/>
  <c r="CL250" i="21"/>
  <c r="CH250" i="21"/>
  <c r="CG250" i="21"/>
  <c r="CF250" i="21"/>
  <c r="CD250" i="21"/>
  <c r="BZ250" i="21"/>
  <c r="BQ250" i="21"/>
  <c r="BF250" i="21"/>
  <c r="BO250" i="21"/>
  <c r="BB250" i="21"/>
  <c r="BP250" i="21"/>
  <c r="AU250" i="21"/>
  <c r="AG250" i="21"/>
  <c r="AF250" i="21"/>
  <c r="AD250" i="21"/>
  <c r="AC250" i="21"/>
  <c r="AB250" i="21"/>
  <c r="AA250" i="21"/>
  <c r="Z250" i="21"/>
  <c r="Y250" i="21"/>
  <c r="X250" i="21"/>
  <c r="W250" i="21"/>
  <c r="V250" i="21"/>
  <c r="U250" i="21"/>
  <c r="C250" i="21"/>
  <c r="DE250" i="21"/>
  <c r="CX249" i="21"/>
  <c r="CR249" i="21"/>
  <c r="CN249" i="21"/>
  <c r="CM249" i="21"/>
  <c r="CH249" i="21"/>
  <c r="CG249" i="21"/>
  <c r="CF249" i="21"/>
  <c r="CD249" i="21"/>
  <c r="CA249" i="21"/>
  <c r="BZ249" i="21"/>
  <c r="BO249" i="21"/>
  <c r="AU249" i="21"/>
  <c r="AB249" i="21"/>
  <c r="AA249" i="21"/>
  <c r="W249" i="21"/>
  <c r="V249" i="21"/>
  <c r="L249" i="21"/>
  <c r="C249" i="21"/>
  <c r="DD249" i="21"/>
  <c r="DK248" i="21"/>
  <c r="DI248" i="21"/>
  <c r="DH248" i="21"/>
  <c r="DF248" i="21"/>
  <c r="DE248" i="21"/>
  <c r="DD248" i="21"/>
  <c r="DB248" i="21"/>
  <c r="DA248" i="21"/>
  <c r="CX248" i="21"/>
  <c r="CV248" i="21"/>
  <c r="CT248" i="21"/>
  <c r="CS248" i="21"/>
  <c r="CR248" i="21"/>
  <c r="CQ248" i="21"/>
  <c r="CP248" i="21"/>
  <c r="CO248" i="21"/>
  <c r="CM248" i="21"/>
  <c r="CH248" i="21"/>
  <c r="CG248" i="21"/>
  <c r="CF248" i="21"/>
  <c r="CE248" i="21"/>
  <c r="CD248" i="21"/>
  <c r="CB248" i="21"/>
  <c r="BZ248" i="21"/>
  <c r="BQ248" i="21"/>
  <c r="BO248" i="21"/>
  <c r="AU248" i="21"/>
  <c r="AF248" i="21"/>
  <c r="AD248" i="21"/>
  <c r="AC248" i="21"/>
  <c r="AB248" i="21"/>
  <c r="AA248" i="21"/>
  <c r="Z248" i="21"/>
  <c r="Y248" i="21"/>
  <c r="X248" i="21"/>
  <c r="V248" i="21"/>
  <c r="C248" i="21"/>
  <c r="DK247" i="21"/>
  <c r="DI247" i="21"/>
  <c r="DH247" i="21"/>
  <c r="CZ247" i="21"/>
  <c r="CW247" i="21"/>
  <c r="CV247" i="21"/>
  <c r="CT247" i="21"/>
  <c r="CS247" i="21"/>
  <c r="CL247" i="21"/>
  <c r="CH247" i="21"/>
  <c r="CG247" i="21"/>
  <c r="CF247" i="21"/>
  <c r="CD247" i="21"/>
  <c r="CB247" i="21"/>
  <c r="CA247" i="21"/>
  <c r="BZ247" i="21"/>
  <c r="BQ247" i="21"/>
  <c r="BO247" i="21"/>
  <c r="AU247" i="21"/>
  <c r="AE247" i="21"/>
  <c r="AD247" i="21"/>
  <c r="AC247" i="21"/>
  <c r="AA247" i="21"/>
  <c r="Y247" i="21"/>
  <c r="L247" i="21"/>
  <c r="C247" i="21"/>
  <c r="DI246" i="21"/>
  <c r="DH246" i="21"/>
  <c r="DF246" i="21"/>
  <c r="DD246" i="21"/>
  <c r="DC246" i="21"/>
  <c r="DA246" i="21"/>
  <c r="CY246" i="21"/>
  <c r="CW246" i="21"/>
  <c r="CV246" i="21"/>
  <c r="CS246" i="21"/>
  <c r="CQ246" i="21"/>
  <c r="CP246" i="21"/>
  <c r="CO246" i="21"/>
  <c r="CN246" i="21"/>
  <c r="CH246" i="21"/>
  <c r="CG246" i="21"/>
  <c r="CF246" i="21"/>
  <c r="CD246" i="21"/>
  <c r="CA246" i="21"/>
  <c r="BZ246" i="21"/>
  <c r="BQ246" i="21"/>
  <c r="BO246" i="21"/>
  <c r="BP246" i="21"/>
  <c r="BB246" i="21"/>
  <c r="AU246" i="21"/>
  <c r="AG246" i="21"/>
  <c r="AE246" i="21"/>
  <c r="AC246" i="21"/>
  <c r="AA246" i="21"/>
  <c r="Y246" i="21"/>
  <c r="X246" i="21"/>
  <c r="V246" i="21"/>
  <c r="U246" i="21"/>
  <c r="L246" i="21"/>
  <c r="C246" i="21"/>
  <c r="CZ246" i="21"/>
  <c r="DH245" i="21"/>
  <c r="DG245" i="21"/>
  <c r="DF245" i="21"/>
  <c r="DC245" i="21"/>
  <c r="CU245" i="21"/>
  <c r="CQ245" i="21"/>
  <c r="CN245" i="21"/>
  <c r="CM245" i="21"/>
  <c r="CL245" i="21"/>
  <c r="CH245" i="21"/>
  <c r="CG245" i="21"/>
  <c r="CF245" i="21"/>
  <c r="CD245" i="21"/>
  <c r="BZ245" i="21"/>
  <c r="BQ245" i="21"/>
  <c r="BO245" i="21"/>
  <c r="AU245" i="21"/>
  <c r="AF245" i="21"/>
  <c r="AC245" i="21"/>
  <c r="U245" i="21"/>
  <c r="C245" i="21"/>
  <c r="CP245" i="21"/>
  <c r="DJ244" i="21"/>
  <c r="DH244" i="21"/>
  <c r="DF244" i="21"/>
  <c r="DD244" i="21"/>
  <c r="DC244" i="21"/>
  <c r="CQ244" i="21"/>
  <c r="CL244" i="21"/>
  <c r="CH244" i="21"/>
  <c r="CG244" i="21"/>
  <c r="CF244" i="21"/>
  <c r="CD244" i="21"/>
  <c r="BZ244" i="21"/>
  <c r="L244" i="21"/>
  <c r="BQ244" i="21"/>
  <c r="BO244" i="21"/>
  <c r="AU244" i="21"/>
  <c r="AG244" i="21"/>
  <c r="AF244" i="21"/>
  <c r="AD244" i="21"/>
  <c r="AC244" i="21"/>
  <c r="C244" i="21"/>
  <c r="CS244" i="21"/>
  <c r="DK243" i="21"/>
  <c r="DH243" i="21"/>
  <c r="DF243" i="21"/>
  <c r="DE243" i="21"/>
  <c r="DC243" i="21"/>
  <c r="CP243" i="21"/>
  <c r="CM243" i="21"/>
  <c r="CH243" i="21"/>
  <c r="CG243" i="21"/>
  <c r="CF243" i="21"/>
  <c r="CD243" i="21"/>
  <c r="CA243" i="21"/>
  <c r="BZ243" i="21"/>
  <c r="L243" i="21"/>
  <c r="BQ243" i="21"/>
  <c r="BO243" i="21"/>
  <c r="BB243" i="21"/>
  <c r="BP243" i="21"/>
  <c r="AU243" i="21"/>
  <c r="AG243" i="21"/>
  <c r="AD243" i="21"/>
  <c r="AC243" i="21"/>
  <c r="AB243" i="21"/>
  <c r="C243" i="21"/>
  <c r="CR243" i="21"/>
  <c r="DK242" i="21"/>
  <c r="DI242" i="21"/>
  <c r="DE242" i="21"/>
  <c r="DC242" i="21"/>
  <c r="DA242" i="21"/>
  <c r="CZ242" i="21"/>
  <c r="CY242" i="21"/>
  <c r="CX242" i="21"/>
  <c r="CQ242" i="21"/>
  <c r="CO242" i="21"/>
  <c r="CM242" i="21"/>
  <c r="CH242" i="21"/>
  <c r="CG242" i="21"/>
  <c r="CF242" i="21"/>
  <c r="CD242" i="21"/>
  <c r="CB242" i="21"/>
  <c r="BZ242" i="21"/>
  <c r="CA242" i="21"/>
  <c r="BQ242" i="21"/>
  <c r="BO242" i="21"/>
  <c r="AU242" i="21"/>
  <c r="AF242" i="21"/>
  <c r="AD242" i="21"/>
  <c r="Z242" i="21"/>
  <c r="X242" i="21"/>
  <c r="W242" i="21"/>
  <c r="V242" i="21"/>
  <c r="L242" i="21"/>
  <c r="C242" i="21"/>
  <c r="DG242" i="21"/>
  <c r="DK241" i="21"/>
  <c r="DH241" i="21"/>
  <c r="DG241" i="21"/>
  <c r="DF241" i="21"/>
  <c r="DE241" i="21"/>
  <c r="DD241" i="21"/>
  <c r="DC241" i="21"/>
  <c r="DB241" i="21"/>
  <c r="DA241" i="21"/>
  <c r="CZ241" i="21"/>
  <c r="CX241" i="21"/>
  <c r="CU241" i="21"/>
  <c r="CT241" i="21"/>
  <c r="CS241" i="21"/>
  <c r="CR241" i="21"/>
  <c r="CQ241" i="21"/>
  <c r="CP241" i="21"/>
  <c r="CO241" i="21"/>
  <c r="CN241" i="21"/>
  <c r="CM241" i="21"/>
  <c r="CH241" i="21"/>
  <c r="CG241" i="21"/>
  <c r="CF241" i="21"/>
  <c r="CD241" i="21"/>
  <c r="CB241" i="21"/>
  <c r="BZ241" i="21"/>
  <c r="BQ241" i="21"/>
  <c r="BP241" i="21"/>
  <c r="BO241" i="21"/>
  <c r="BB241" i="21"/>
  <c r="AU241" i="21"/>
  <c r="AG241" i="21"/>
  <c r="AE241" i="21"/>
  <c r="AD241" i="21"/>
  <c r="AC241" i="21"/>
  <c r="AB241" i="21"/>
  <c r="AA241" i="21"/>
  <c r="Z241" i="21"/>
  <c r="Y241" i="21"/>
  <c r="X241" i="21"/>
  <c r="W241" i="21"/>
  <c r="C241" i="21"/>
  <c r="DG240" i="21"/>
  <c r="DF240" i="21"/>
  <c r="DE240" i="21"/>
  <c r="CY240" i="21"/>
  <c r="CX240" i="21"/>
  <c r="CW240" i="21"/>
  <c r="CU240" i="21"/>
  <c r="CN240" i="21"/>
  <c r="CL240" i="21"/>
  <c r="CH240" i="21"/>
  <c r="CG240" i="21"/>
  <c r="CF240" i="21"/>
  <c r="CD240" i="21"/>
  <c r="BZ240" i="21"/>
  <c r="CA240" i="21"/>
  <c r="BQ240" i="21"/>
  <c r="BO240" i="21"/>
  <c r="AU240" i="21"/>
  <c r="AF240" i="21"/>
  <c r="AE240" i="21"/>
  <c r="AA240" i="21"/>
  <c r="Z240" i="21"/>
  <c r="Y240" i="21"/>
  <c r="W240" i="21"/>
  <c r="C240" i="21"/>
  <c r="DH240" i="21"/>
  <c r="DI239" i="21"/>
  <c r="DH239" i="21"/>
  <c r="DF239" i="21"/>
  <c r="DB239" i="21"/>
  <c r="DA239" i="21"/>
  <c r="CZ239" i="21"/>
  <c r="CX239" i="21"/>
  <c r="CW239" i="21"/>
  <c r="CU239" i="21"/>
  <c r="CT239" i="21"/>
  <c r="CO239" i="21"/>
  <c r="CN239" i="21"/>
  <c r="CL239" i="21"/>
  <c r="CH239" i="21"/>
  <c r="CG239" i="21"/>
  <c r="CF239" i="21"/>
  <c r="CD239" i="21"/>
  <c r="CA239" i="21"/>
  <c r="BZ239" i="21"/>
  <c r="BO239" i="21"/>
  <c r="AU239" i="21"/>
  <c r="AG239" i="21"/>
  <c r="AE239" i="21"/>
  <c r="AD239" i="21"/>
  <c r="AB239" i="21"/>
  <c r="Z239" i="21"/>
  <c r="X239" i="21"/>
  <c r="U239" i="21"/>
  <c r="L239" i="21"/>
  <c r="C239" i="21"/>
  <c r="DD239" i="21"/>
  <c r="DK238" i="21"/>
  <c r="DJ238" i="21"/>
  <c r="DI238" i="21"/>
  <c r="DG238" i="21"/>
  <c r="DD238" i="21"/>
  <c r="DC238" i="21"/>
  <c r="DB238" i="21"/>
  <c r="CZ238" i="21"/>
  <c r="CY238" i="21"/>
  <c r="CX238" i="21"/>
  <c r="CW238" i="21"/>
  <c r="CV238" i="21"/>
  <c r="CT238" i="21"/>
  <c r="CQ238" i="21"/>
  <c r="CP238" i="21"/>
  <c r="CO238" i="21"/>
  <c r="CN238" i="21"/>
  <c r="CM238" i="21"/>
  <c r="CH238" i="21"/>
  <c r="CG238" i="21"/>
  <c r="CF238" i="21"/>
  <c r="CD238" i="21"/>
  <c r="CA238" i="21"/>
  <c r="BZ238" i="21"/>
  <c r="BQ238" i="21"/>
  <c r="BO238" i="21"/>
  <c r="BB238" i="21"/>
  <c r="BP238" i="21"/>
  <c r="AU238" i="21"/>
  <c r="AG238" i="21"/>
  <c r="AF238" i="21"/>
  <c r="AE238" i="21"/>
  <c r="AB238" i="21"/>
  <c r="Z238" i="21"/>
  <c r="Y238" i="21"/>
  <c r="X238" i="21"/>
  <c r="W238" i="21"/>
  <c r="V238" i="21"/>
  <c r="U238" i="21"/>
  <c r="L238" i="21"/>
  <c r="C238" i="21"/>
  <c r="CH237" i="21"/>
  <c r="CG237" i="21"/>
  <c r="CF237" i="21"/>
  <c r="CD237" i="21"/>
  <c r="CA237" i="21"/>
  <c r="BZ237" i="21"/>
  <c r="L237" i="21"/>
  <c r="BQ237" i="21"/>
  <c r="BO237" i="21"/>
  <c r="AU237" i="21"/>
  <c r="C237" i="21"/>
  <c r="DK237" i="21"/>
  <c r="DJ236" i="21"/>
  <c r="DI236" i="21"/>
  <c r="DH236" i="21"/>
  <c r="DF236" i="21"/>
  <c r="DE236" i="21"/>
  <c r="DD236" i="21"/>
  <c r="DC236" i="21"/>
  <c r="CZ236" i="21"/>
  <c r="CY236" i="21"/>
  <c r="CW236" i="21"/>
  <c r="CT236" i="21"/>
  <c r="CS236" i="21"/>
  <c r="CR236" i="21"/>
  <c r="CQ236" i="21"/>
  <c r="CP236" i="21"/>
  <c r="CO236" i="21"/>
  <c r="CM236" i="21"/>
  <c r="CH236" i="21"/>
  <c r="CG236" i="21"/>
  <c r="CF236" i="21"/>
  <c r="CD236" i="21"/>
  <c r="CB236" i="21"/>
  <c r="BZ236" i="21"/>
  <c r="L236" i="21"/>
  <c r="BQ236" i="21"/>
  <c r="BO236" i="21"/>
  <c r="BB236" i="21"/>
  <c r="BP236" i="21"/>
  <c r="AU236" i="21"/>
  <c r="AE236" i="21"/>
  <c r="AD236" i="21"/>
  <c r="AB236" i="21"/>
  <c r="AA236" i="21"/>
  <c r="Z236" i="21"/>
  <c r="Y236" i="21"/>
  <c r="W236" i="21"/>
  <c r="V236" i="21"/>
  <c r="U236" i="21"/>
  <c r="C236" i="21"/>
  <c r="DK236" i="21"/>
  <c r="CO235" i="21"/>
  <c r="CM235" i="21"/>
  <c r="CH235" i="21"/>
  <c r="CG235" i="21"/>
  <c r="CF235" i="21"/>
  <c r="CD235" i="21"/>
  <c r="CA235" i="21"/>
  <c r="BZ235" i="21"/>
  <c r="BO235" i="21"/>
  <c r="AU235" i="21"/>
  <c r="V235" i="21"/>
  <c r="U235" i="21"/>
  <c r="L235" i="21"/>
  <c r="C235" i="21"/>
  <c r="DG235" i="21"/>
  <c r="DJ234" i="21"/>
  <c r="DI234" i="21"/>
  <c r="DG234" i="21"/>
  <c r="DE234" i="21"/>
  <c r="DD234" i="21"/>
  <c r="DC234" i="21"/>
  <c r="DA234" i="21"/>
  <c r="CZ234" i="21"/>
  <c r="CY234" i="21"/>
  <c r="CX234" i="21"/>
  <c r="CU234" i="21"/>
  <c r="CT234" i="21"/>
  <c r="CR234" i="21"/>
  <c r="CQ234" i="21"/>
  <c r="CP234" i="21"/>
  <c r="CO234" i="21"/>
  <c r="CN234" i="21"/>
  <c r="CL234" i="21"/>
  <c r="CH234" i="21"/>
  <c r="CG234" i="21"/>
  <c r="CF234" i="21"/>
  <c r="CD234" i="21"/>
  <c r="BZ234" i="21"/>
  <c r="CA234" i="21"/>
  <c r="BQ234" i="21"/>
  <c r="BO234" i="21"/>
  <c r="BB234" i="21"/>
  <c r="BP234" i="21"/>
  <c r="AU234" i="21"/>
  <c r="AF234" i="21"/>
  <c r="AE234" i="21"/>
  <c r="AB234" i="21"/>
  <c r="AA234" i="21"/>
  <c r="Z234" i="21"/>
  <c r="Y234" i="21"/>
  <c r="X234" i="21"/>
  <c r="W234" i="21"/>
  <c r="V234" i="21"/>
  <c r="L234" i="21"/>
  <c r="C234" i="21"/>
  <c r="DK233" i="21"/>
  <c r="DH233" i="21"/>
  <c r="DG233" i="21"/>
  <c r="CY233" i="21"/>
  <c r="CV233" i="21"/>
  <c r="CT233" i="21"/>
  <c r="CS233" i="21"/>
  <c r="CR233" i="21"/>
  <c r="CH233" i="21"/>
  <c r="CG233" i="21"/>
  <c r="CF233" i="21"/>
  <c r="CD233" i="21"/>
  <c r="CB233" i="21"/>
  <c r="CA233" i="21"/>
  <c r="BZ233" i="21"/>
  <c r="BQ233" i="21"/>
  <c r="BO233" i="21"/>
  <c r="AU233" i="21"/>
  <c r="AF233" i="21"/>
  <c r="AC233" i="21"/>
  <c r="AA233" i="21"/>
  <c r="Z233" i="21"/>
  <c r="Y233" i="21"/>
  <c r="L233" i="21"/>
  <c r="C233" i="21"/>
  <c r="CX233" i="21"/>
  <c r="DH232" i="21"/>
  <c r="DG232" i="21"/>
  <c r="DF232" i="21"/>
  <c r="DE232" i="21"/>
  <c r="DD232" i="21"/>
  <c r="DB232" i="21"/>
  <c r="CY232" i="21"/>
  <c r="CW232" i="21"/>
  <c r="CU232" i="21"/>
  <c r="CS232" i="21"/>
  <c r="CR232" i="21"/>
  <c r="CQ232" i="21"/>
  <c r="CP232" i="21"/>
  <c r="CO232" i="21"/>
  <c r="CH232" i="21"/>
  <c r="CG232" i="21"/>
  <c r="CF232" i="21"/>
  <c r="CD232" i="21"/>
  <c r="CB232" i="21"/>
  <c r="BZ232" i="21"/>
  <c r="BQ232" i="21"/>
  <c r="BO232" i="21"/>
  <c r="AU232" i="21"/>
  <c r="AG232" i="21"/>
  <c r="AE232" i="21"/>
  <c r="AC232" i="21"/>
  <c r="AB232" i="21"/>
  <c r="Z232" i="21"/>
  <c r="Y232" i="21"/>
  <c r="V232" i="21"/>
  <c r="U232" i="21"/>
  <c r="C232" i="21"/>
  <c r="CZ232" i="21"/>
  <c r="DC231" i="21"/>
  <c r="DA231" i="21"/>
  <c r="CT231" i="21"/>
  <c r="CN231" i="21"/>
  <c r="CH231" i="21"/>
  <c r="CG231" i="21"/>
  <c r="CF231" i="21"/>
  <c r="CD231" i="21"/>
  <c r="BZ231" i="21"/>
  <c r="CA231" i="21"/>
  <c r="BQ231" i="21"/>
  <c r="BO231" i="21"/>
  <c r="AU231" i="21"/>
  <c r="W231" i="21"/>
  <c r="L231" i="21"/>
  <c r="C231" i="21"/>
  <c r="CR231" i="21"/>
  <c r="DK230" i="21"/>
  <c r="DD230" i="21"/>
  <c r="DB230" i="21"/>
  <c r="CY230" i="21"/>
  <c r="CX230" i="21"/>
  <c r="CW230" i="21"/>
  <c r="CV230" i="21"/>
  <c r="CO230" i="21"/>
  <c r="CM230" i="21"/>
  <c r="CL230" i="21"/>
  <c r="CH230" i="21"/>
  <c r="CG230" i="21"/>
  <c r="CF230" i="21"/>
  <c r="CD230" i="21"/>
  <c r="BZ230" i="21"/>
  <c r="BQ230" i="21"/>
  <c r="BO230" i="21"/>
  <c r="AU230" i="21"/>
  <c r="AG230" i="21"/>
  <c r="AE230" i="21"/>
  <c r="AC230" i="21"/>
  <c r="AA230" i="21"/>
  <c r="Z230" i="21"/>
  <c r="C230" i="21"/>
  <c r="DI229" i="21"/>
  <c r="DF229" i="21"/>
  <c r="DE229" i="21"/>
  <c r="DD229" i="21"/>
  <c r="CY229" i="21"/>
  <c r="CW229" i="21"/>
  <c r="CV229" i="21"/>
  <c r="CR229" i="21"/>
  <c r="CQ229" i="21"/>
  <c r="CP229" i="21"/>
  <c r="CO229" i="21"/>
  <c r="CH229" i="21"/>
  <c r="CG229" i="21"/>
  <c r="CF229" i="21"/>
  <c r="CD229" i="21"/>
  <c r="BZ229" i="21"/>
  <c r="BQ229" i="21"/>
  <c r="BO229" i="21"/>
  <c r="BC229" i="21"/>
  <c r="AU229" i="21"/>
  <c r="AF229" i="21"/>
  <c r="AE229" i="21"/>
  <c r="AC229" i="21"/>
  <c r="AA229" i="21"/>
  <c r="Z229" i="21"/>
  <c r="Y229" i="21"/>
  <c r="X229" i="21"/>
  <c r="C229" i="21"/>
  <c r="CZ229" i="21"/>
  <c r="DK228" i="21"/>
  <c r="DI228" i="21"/>
  <c r="DH228" i="21"/>
  <c r="DF228" i="21"/>
  <c r="DE228" i="21"/>
  <c r="DD228" i="21"/>
  <c r="DA228" i="21"/>
  <c r="CZ228" i="21"/>
  <c r="CX228" i="21"/>
  <c r="CU228" i="21"/>
  <c r="CT228" i="21"/>
  <c r="CS228" i="21"/>
  <c r="CP228" i="21"/>
  <c r="CN228" i="21"/>
  <c r="CM228" i="21"/>
  <c r="CL228" i="21"/>
  <c r="CH228" i="21"/>
  <c r="CG228" i="21"/>
  <c r="CF228" i="21"/>
  <c r="CD228" i="21"/>
  <c r="CB228" i="21"/>
  <c r="CA228" i="21"/>
  <c r="BZ228" i="21"/>
  <c r="BQ228" i="21"/>
  <c r="BF228" i="21"/>
  <c r="BO228" i="21"/>
  <c r="BC228" i="21"/>
  <c r="BB228" i="21"/>
  <c r="AU228" i="21"/>
  <c r="AG228" i="21"/>
  <c r="AC228" i="21"/>
  <c r="AB228" i="21"/>
  <c r="Z228" i="21"/>
  <c r="X228" i="21"/>
  <c r="W228" i="21"/>
  <c r="V228" i="21"/>
  <c r="U228" i="21"/>
  <c r="L228" i="21"/>
  <c r="C228" i="21"/>
  <c r="CW228" i="21"/>
  <c r="DK227" i="21"/>
  <c r="DJ227" i="21"/>
  <c r="DI227" i="21"/>
  <c r="DG227" i="21"/>
  <c r="DF227" i="21"/>
  <c r="DE227" i="21"/>
  <c r="DD227" i="21"/>
  <c r="DC227" i="21"/>
  <c r="DB227" i="21"/>
  <c r="DA227" i="21"/>
  <c r="CY227" i="21"/>
  <c r="CX227" i="21"/>
  <c r="CW227" i="21"/>
  <c r="CV227" i="21"/>
  <c r="CT227" i="21"/>
  <c r="CS227" i="21"/>
  <c r="CR227" i="21"/>
  <c r="CQ227" i="21"/>
  <c r="CP227" i="21"/>
  <c r="CO227" i="21"/>
  <c r="CM227" i="21"/>
  <c r="CL227" i="21"/>
  <c r="CH227" i="21"/>
  <c r="CG227" i="21"/>
  <c r="CF227" i="21"/>
  <c r="CD227" i="21"/>
  <c r="CB227" i="21"/>
  <c r="CA227" i="21"/>
  <c r="BZ227" i="21"/>
  <c r="L227" i="21"/>
  <c r="BQ227" i="21"/>
  <c r="BC227" i="21"/>
  <c r="BB227" i="21"/>
  <c r="AU227" i="21"/>
  <c r="AG227" i="21"/>
  <c r="AE227" i="21"/>
  <c r="AD227" i="21"/>
  <c r="AC227" i="21"/>
  <c r="AB227" i="21"/>
  <c r="Z227" i="21"/>
  <c r="Y227" i="21"/>
  <c r="X227" i="21"/>
  <c r="W227" i="21"/>
  <c r="V227" i="21"/>
  <c r="U227" i="21"/>
  <c r="C227" i="21"/>
  <c r="DE226" i="21"/>
  <c r="CT226" i="21"/>
  <c r="CH226" i="21"/>
  <c r="CG226" i="21"/>
  <c r="CF226" i="21"/>
  <c r="CD226" i="21"/>
  <c r="CA226" i="21"/>
  <c r="BZ226" i="21"/>
  <c r="BQ226" i="21"/>
  <c r="BO226" i="21"/>
  <c r="BF226" i="21"/>
  <c r="BE226" i="21"/>
  <c r="AU226" i="21"/>
  <c r="AA226" i="21"/>
  <c r="L226" i="21"/>
  <c r="C226" i="21"/>
  <c r="DH226" i="21"/>
  <c r="DI225" i="21"/>
  <c r="CX225" i="21"/>
  <c r="CL225" i="21"/>
  <c r="CH225" i="21"/>
  <c r="CG225" i="21"/>
  <c r="CF225" i="21"/>
  <c r="CD225" i="21"/>
  <c r="CB225" i="21"/>
  <c r="BZ225" i="21"/>
  <c r="BQ225" i="21"/>
  <c r="BF225" i="21"/>
  <c r="BO225" i="21"/>
  <c r="BE225" i="21"/>
  <c r="BC225" i="21"/>
  <c r="AU225" i="21"/>
  <c r="AA225" i="21"/>
  <c r="C225" i="21"/>
  <c r="DK225" i="21"/>
  <c r="DK224" i="21"/>
  <c r="DJ224" i="21"/>
  <c r="DI224" i="21"/>
  <c r="DH224" i="21"/>
  <c r="DG224" i="21"/>
  <c r="DE224" i="21"/>
  <c r="DD224" i="21"/>
  <c r="DC224" i="21"/>
  <c r="DA224" i="21"/>
  <c r="CZ224" i="21"/>
  <c r="CY224" i="21"/>
  <c r="CX224" i="21"/>
  <c r="CW224" i="21"/>
  <c r="CV224" i="21"/>
  <c r="CU224" i="21"/>
  <c r="CT224" i="21"/>
  <c r="CR224" i="21"/>
  <c r="CQ224" i="21"/>
  <c r="CO224" i="21"/>
  <c r="CN224" i="21"/>
  <c r="CM224" i="21"/>
  <c r="CL224" i="21"/>
  <c r="CH224" i="21"/>
  <c r="CG224" i="21"/>
  <c r="CF224" i="21"/>
  <c r="CD224" i="21"/>
  <c r="CB224" i="21"/>
  <c r="BZ224" i="21"/>
  <c r="CA224" i="21"/>
  <c r="BQ224" i="21"/>
  <c r="BF224" i="21"/>
  <c r="BO224" i="21"/>
  <c r="BE224" i="21"/>
  <c r="BC224" i="21"/>
  <c r="BB224" i="21"/>
  <c r="BP224" i="21"/>
  <c r="AU224" i="21"/>
  <c r="AG224" i="21"/>
  <c r="AE224" i="21"/>
  <c r="AC224" i="21"/>
  <c r="AB224" i="21"/>
  <c r="AA224" i="21"/>
  <c r="Z224" i="21"/>
  <c r="Y224" i="21"/>
  <c r="X224" i="21"/>
  <c r="W224" i="21"/>
  <c r="V224" i="21"/>
  <c r="U224" i="21"/>
  <c r="L224" i="21"/>
  <c r="C224" i="21"/>
  <c r="DK223" i="21"/>
  <c r="DG223" i="21"/>
  <c r="DF223" i="21"/>
  <c r="DC223" i="21"/>
  <c r="DA223" i="21"/>
  <c r="CX223" i="21"/>
  <c r="CW223" i="21"/>
  <c r="CU223" i="21"/>
  <c r="CT223" i="21"/>
  <c r="CR223" i="21"/>
  <c r="CH223" i="21"/>
  <c r="CG223" i="21"/>
  <c r="CF223" i="21"/>
  <c r="CD223" i="21"/>
  <c r="CB223" i="21"/>
  <c r="BZ223" i="21"/>
  <c r="L223" i="21"/>
  <c r="BQ223" i="21"/>
  <c r="BE223" i="21"/>
  <c r="BC223" i="21"/>
  <c r="BF223" i="21"/>
  <c r="BO223" i="21"/>
  <c r="AU223" i="21"/>
  <c r="AG223" i="21"/>
  <c r="AF223" i="21"/>
  <c r="AE223" i="21"/>
  <c r="AD223" i="21"/>
  <c r="Z223" i="21"/>
  <c r="W223" i="21"/>
  <c r="V223" i="21"/>
  <c r="U223" i="21"/>
  <c r="C223" i="21"/>
  <c r="DI223" i="21"/>
  <c r="CH222" i="21"/>
  <c r="CG222" i="21"/>
  <c r="CF222" i="21"/>
  <c r="CD222" i="21"/>
  <c r="BZ222" i="21"/>
  <c r="BQ222" i="21"/>
  <c r="BC222" i="21"/>
  <c r="BF222" i="21"/>
  <c r="BO222" i="21"/>
  <c r="AU222" i="21"/>
  <c r="C222" i="21"/>
  <c r="DE221" i="21"/>
  <c r="DA221" i="21"/>
  <c r="CY221" i="21"/>
  <c r="CT221" i="21"/>
  <c r="CM221" i="21"/>
  <c r="CH221" i="21"/>
  <c r="CG221" i="21"/>
  <c r="CF221" i="21"/>
  <c r="CD221" i="21"/>
  <c r="BZ221" i="21"/>
  <c r="CA221" i="21"/>
  <c r="BQ221" i="21"/>
  <c r="BF221" i="21"/>
  <c r="BO221" i="21"/>
  <c r="BC221" i="21"/>
  <c r="AU221" i="21"/>
  <c r="AF221" i="21"/>
  <c r="AE221" i="21"/>
  <c r="Z221" i="21"/>
  <c r="L221" i="21"/>
  <c r="C221" i="21"/>
  <c r="CZ220" i="21"/>
  <c r="CH220" i="21"/>
  <c r="CG220" i="21"/>
  <c r="CF220" i="21"/>
  <c r="CD220" i="21"/>
  <c r="BZ220" i="21"/>
  <c r="BQ220" i="21"/>
  <c r="BF220" i="21"/>
  <c r="BO220" i="21"/>
  <c r="AU220" i="21"/>
  <c r="Z220" i="21"/>
  <c r="C220" i="21"/>
  <c r="DK220" i="21"/>
  <c r="DF219" i="21"/>
  <c r="DA219" i="21"/>
  <c r="CS219" i="21"/>
  <c r="CM219" i="21"/>
  <c r="CH219" i="21"/>
  <c r="CG219" i="21"/>
  <c r="CF219" i="21"/>
  <c r="CD219" i="21"/>
  <c r="CA219" i="21"/>
  <c r="BZ219" i="21"/>
  <c r="L219" i="21"/>
  <c r="BQ219" i="21"/>
  <c r="BC219" i="21"/>
  <c r="BF219" i="21"/>
  <c r="BO219" i="21"/>
  <c r="BB219" i="21"/>
  <c r="AU219" i="21"/>
  <c r="AE219" i="21"/>
  <c r="Z219" i="21"/>
  <c r="X219" i="21"/>
  <c r="C219" i="21"/>
  <c r="DE219" i="21"/>
  <c r="CH218" i="21"/>
  <c r="CG218" i="21"/>
  <c r="CF218" i="21"/>
  <c r="CD218" i="21"/>
  <c r="CA218" i="21"/>
  <c r="BZ218" i="21"/>
  <c r="BQ218" i="21"/>
  <c r="BO218" i="21"/>
  <c r="BC218" i="21"/>
  <c r="BF218" i="21"/>
  <c r="AU218" i="21"/>
  <c r="L218" i="21"/>
  <c r="C218" i="21"/>
  <c r="DF218" i="21"/>
  <c r="DI217" i="21"/>
  <c r="CU217" i="21"/>
  <c r="CP217" i="21"/>
  <c r="CH217" i="21"/>
  <c r="CG217" i="21"/>
  <c r="CF217" i="21"/>
  <c r="CD217" i="21"/>
  <c r="CB217" i="21"/>
  <c r="BZ217" i="21"/>
  <c r="CA217" i="21"/>
  <c r="BO217" i="21"/>
  <c r="BF217" i="21"/>
  <c r="AU217" i="21"/>
  <c r="Y217" i="21"/>
  <c r="V217" i="21"/>
  <c r="L217" i="21"/>
  <c r="C217" i="21"/>
  <c r="DC217" i="21"/>
  <c r="DJ216" i="21"/>
  <c r="DI216" i="21"/>
  <c r="DH216" i="21"/>
  <c r="DF216" i="21"/>
  <c r="DE216" i="21"/>
  <c r="DD216" i="21"/>
  <c r="DB216" i="21"/>
  <c r="DA216" i="21"/>
  <c r="CY216" i="21"/>
  <c r="CV216" i="21"/>
  <c r="CU216" i="21"/>
  <c r="CT216" i="21"/>
  <c r="CR216" i="21"/>
  <c r="CQ216" i="21"/>
  <c r="CP216" i="21"/>
  <c r="CO216" i="21"/>
  <c r="CN216" i="21"/>
  <c r="CM216" i="21"/>
  <c r="CH216" i="21"/>
  <c r="CG216" i="21"/>
  <c r="CF216" i="21"/>
  <c r="CD216" i="21"/>
  <c r="CB216" i="21"/>
  <c r="BZ216" i="21"/>
  <c r="CA216" i="21"/>
  <c r="BO216" i="21"/>
  <c r="BF216" i="21"/>
  <c r="BE216" i="21"/>
  <c r="BC216" i="21"/>
  <c r="BB216" i="21"/>
  <c r="BP216" i="21"/>
  <c r="AU216" i="21"/>
  <c r="AG216" i="21"/>
  <c r="AF216" i="21"/>
  <c r="AD216" i="21"/>
  <c r="AC216" i="21"/>
  <c r="AB216" i="21"/>
  <c r="AA216" i="21"/>
  <c r="Z216" i="21"/>
  <c r="X216" i="21"/>
  <c r="W216" i="21"/>
  <c r="U216" i="21"/>
  <c r="C216" i="21"/>
  <c r="DK215" i="21"/>
  <c r="DJ215" i="21"/>
  <c r="DI215" i="21"/>
  <c r="DH215" i="21"/>
  <c r="DF215" i="21"/>
  <c r="DE215" i="21"/>
  <c r="DD215" i="21"/>
  <c r="DB215" i="21"/>
  <c r="CZ215" i="21"/>
  <c r="CV215" i="21"/>
  <c r="CT215" i="21"/>
  <c r="CS215" i="21"/>
  <c r="CR215" i="21"/>
  <c r="CQ215" i="21"/>
  <c r="CO215" i="21"/>
  <c r="CN215" i="21"/>
  <c r="CM215" i="21"/>
  <c r="CH215" i="21"/>
  <c r="CG215" i="21"/>
  <c r="CF215" i="21"/>
  <c r="CD215" i="21"/>
  <c r="CB215" i="21"/>
  <c r="CA215" i="21"/>
  <c r="BZ215" i="21"/>
  <c r="L215" i="21"/>
  <c r="BF215" i="21"/>
  <c r="BE215" i="21"/>
  <c r="BO215" i="21"/>
  <c r="BC215" i="21"/>
  <c r="BB215" i="21"/>
  <c r="AU215" i="21"/>
  <c r="AG215" i="21"/>
  <c r="AD215" i="21"/>
  <c r="AC215" i="21"/>
  <c r="AA215" i="21"/>
  <c r="Z215" i="21"/>
  <c r="Y215" i="21"/>
  <c r="W215" i="21"/>
  <c r="U215" i="21"/>
  <c r="C215" i="21"/>
  <c r="CX215" i="21"/>
  <c r="DK214" i="21"/>
  <c r="DJ214" i="21"/>
  <c r="DI214" i="21"/>
  <c r="DH214" i="21"/>
  <c r="DG214" i="21"/>
  <c r="DF214" i="21"/>
  <c r="DE214" i="21"/>
  <c r="DC214" i="21"/>
  <c r="DB214" i="21"/>
  <c r="DA214" i="21"/>
  <c r="CZ214" i="21"/>
  <c r="CY214" i="21"/>
  <c r="CX214" i="21"/>
  <c r="CW214" i="21"/>
  <c r="CV214" i="21"/>
  <c r="CU214" i="21"/>
  <c r="CT214" i="21"/>
  <c r="CS214" i="21"/>
  <c r="CQ214" i="21"/>
  <c r="CP214" i="21"/>
  <c r="CO214" i="21"/>
  <c r="CN214" i="21"/>
  <c r="CM214" i="21"/>
  <c r="CL214" i="21"/>
  <c r="CH214" i="21"/>
  <c r="CG214" i="21"/>
  <c r="CF214" i="21"/>
  <c r="CD214" i="21"/>
  <c r="CB214" i="21"/>
  <c r="BZ214" i="21"/>
  <c r="BF214" i="21"/>
  <c r="BE214" i="21"/>
  <c r="BO214" i="21"/>
  <c r="BC214" i="21"/>
  <c r="BB214" i="21"/>
  <c r="AU214" i="21"/>
  <c r="AG214" i="21"/>
  <c r="AF214" i="21"/>
  <c r="AD214" i="21"/>
  <c r="AC214" i="21"/>
  <c r="AB214" i="21"/>
  <c r="AA214" i="21"/>
  <c r="Z214" i="21"/>
  <c r="Y214" i="21"/>
  <c r="X214" i="21"/>
  <c r="W214" i="21"/>
  <c r="V214" i="21"/>
  <c r="U214" i="21"/>
  <c r="C214" i="21"/>
  <c r="DD214" i="21"/>
  <c r="DK213" i="21"/>
  <c r="CZ213" i="21"/>
  <c r="CV213" i="21"/>
  <c r="CH213" i="21"/>
  <c r="CG213" i="21"/>
  <c r="CF213" i="21"/>
  <c r="CD213" i="21"/>
  <c r="CA213" i="21"/>
  <c r="BZ213" i="21"/>
  <c r="L213" i="21"/>
  <c r="BF213" i="21"/>
  <c r="BE213" i="21"/>
  <c r="BC213" i="21"/>
  <c r="AU213" i="21"/>
  <c r="C213" i="21"/>
  <c r="DI212" i="21"/>
  <c r="DH212" i="21"/>
  <c r="DG212" i="21"/>
  <c r="DD212" i="21"/>
  <c r="DC212" i="21"/>
  <c r="DA212" i="21"/>
  <c r="CW212" i="21"/>
  <c r="CT212" i="21"/>
  <c r="CR212" i="21"/>
  <c r="CQ212" i="21"/>
  <c r="CN212" i="21"/>
  <c r="CM212" i="21"/>
  <c r="CH212" i="21"/>
  <c r="CG212" i="21"/>
  <c r="CF212" i="21"/>
  <c r="CD212" i="21"/>
  <c r="BZ212" i="21"/>
  <c r="CA212" i="21"/>
  <c r="BO212" i="21"/>
  <c r="BP212" i="21"/>
  <c r="BF212" i="21"/>
  <c r="BE212" i="21"/>
  <c r="BC212" i="21"/>
  <c r="BB212" i="21"/>
  <c r="AU212" i="21"/>
  <c r="AF212" i="21"/>
  <c r="AB212" i="21"/>
  <c r="Z212" i="21"/>
  <c r="X212" i="21"/>
  <c r="V212" i="21"/>
  <c r="U212" i="21"/>
  <c r="L212" i="21"/>
  <c r="C212" i="21"/>
  <c r="CY212" i="21"/>
  <c r="DJ211" i="21"/>
  <c r="DE211" i="21"/>
  <c r="DD211" i="21"/>
  <c r="DC211" i="21"/>
  <c r="CS211" i="21"/>
  <c r="CP211" i="21"/>
  <c r="CO211" i="21"/>
  <c r="CN211" i="21"/>
  <c r="CH211" i="21"/>
  <c r="CG211" i="21"/>
  <c r="CF211" i="21"/>
  <c r="CD211" i="21"/>
  <c r="CA211" i="21"/>
  <c r="BZ211" i="21"/>
  <c r="BQ211" i="21"/>
  <c r="BO211" i="21"/>
  <c r="BF211" i="21"/>
  <c r="BE211" i="21"/>
  <c r="BC211" i="21"/>
  <c r="AU211" i="21"/>
  <c r="AE211" i="21"/>
  <c r="AB211" i="21"/>
  <c r="AA211" i="21"/>
  <c r="Y211" i="21"/>
  <c r="L211" i="21"/>
  <c r="C211" i="21"/>
  <c r="CW211" i="21"/>
  <c r="DJ210" i="21"/>
  <c r="DF210" i="21"/>
  <c r="DD210" i="21"/>
  <c r="DC210" i="21"/>
  <c r="CZ210" i="21"/>
  <c r="CY210" i="21"/>
  <c r="CX210" i="21"/>
  <c r="CW210" i="21"/>
  <c r="CU210" i="21"/>
  <c r="CP210" i="21"/>
  <c r="CN210" i="21"/>
  <c r="CM210" i="21"/>
  <c r="CH210" i="21"/>
  <c r="CG210" i="21"/>
  <c r="CF210" i="21"/>
  <c r="CD210" i="21"/>
  <c r="BZ210" i="21"/>
  <c r="CA210" i="21"/>
  <c r="BQ210" i="21"/>
  <c r="BE210" i="21"/>
  <c r="BC210" i="21"/>
  <c r="BF210" i="21"/>
  <c r="BB210" i="21"/>
  <c r="AU210" i="21"/>
  <c r="AF210" i="21"/>
  <c r="AD210" i="21"/>
  <c r="AC210" i="21"/>
  <c r="Z210" i="21"/>
  <c r="W210" i="21"/>
  <c r="V210" i="21"/>
  <c r="L210" i="21"/>
  <c r="C210" i="21"/>
  <c r="DK210" i="21"/>
  <c r="DK209" i="21"/>
  <c r="DJ209" i="21"/>
  <c r="DI209" i="21"/>
  <c r="DH209" i="21"/>
  <c r="DG209" i="21"/>
  <c r="DF209" i="21"/>
  <c r="DE209" i="21"/>
  <c r="DD209" i="21"/>
  <c r="DB209" i="21"/>
  <c r="DA209" i="21"/>
  <c r="CZ209" i="21"/>
  <c r="CY209" i="21"/>
  <c r="CX209" i="21"/>
  <c r="CW209" i="21"/>
  <c r="CV209" i="21"/>
  <c r="CU209" i="21"/>
  <c r="CT209" i="21"/>
  <c r="CS209" i="21"/>
  <c r="CR209" i="21"/>
  <c r="CP209" i="21"/>
  <c r="CO209" i="21"/>
  <c r="CN209" i="21"/>
  <c r="CM209" i="21"/>
  <c r="CL209" i="21"/>
  <c r="CH209" i="21"/>
  <c r="CG209" i="21"/>
  <c r="CF209" i="21"/>
  <c r="CD209" i="21"/>
  <c r="CB209" i="21"/>
  <c r="CA209" i="21"/>
  <c r="BZ209" i="21"/>
  <c r="BQ209" i="21"/>
  <c r="BP209" i="21"/>
  <c r="BO209" i="21"/>
  <c r="BF209" i="21"/>
  <c r="BE209" i="21"/>
  <c r="BC209" i="21"/>
  <c r="BB209" i="21"/>
  <c r="AU209" i="21"/>
  <c r="AG209" i="21"/>
  <c r="AF209" i="21"/>
  <c r="AD209" i="21"/>
  <c r="AC209" i="21"/>
  <c r="AB209" i="21"/>
  <c r="AA209" i="21"/>
  <c r="Z209" i="21"/>
  <c r="Y209" i="21"/>
  <c r="X209" i="21"/>
  <c r="W209" i="21"/>
  <c r="V209" i="21"/>
  <c r="U209" i="21"/>
  <c r="L209" i="21"/>
  <c r="C209" i="21"/>
  <c r="DC209" i="21"/>
  <c r="DI208" i="21"/>
  <c r="DH208" i="21"/>
  <c r="DF208" i="21"/>
  <c r="CZ208" i="21"/>
  <c r="CW208" i="21"/>
  <c r="CS208" i="21"/>
  <c r="CR208" i="21"/>
  <c r="CQ208" i="21"/>
  <c r="CH208" i="21"/>
  <c r="CG208" i="21"/>
  <c r="CF208" i="21"/>
  <c r="CD208" i="21"/>
  <c r="CA208" i="21"/>
  <c r="BZ208" i="21"/>
  <c r="BQ208" i="21"/>
  <c r="BF208" i="21"/>
  <c r="BO208" i="21"/>
  <c r="BC208" i="21"/>
  <c r="AU208" i="21"/>
  <c r="AG208" i="21"/>
  <c r="AC208" i="21"/>
  <c r="X208" i="21"/>
  <c r="W208" i="21"/>
  <c r="V208" i="21"/>
  <c r="L208" i="21"/>
  <c r="C208" i="21"/>
  <c r="CY208" i="21"/>
  <c r="DK207" i="21"/>
  <c r="DI207" i="21"/>
  <c r="DH207" i="21"/>
  <c r="DF207" i="21"/>
  <c r="DE207" i="21"/>
  <c r="DD207" i="21"/>
  <c r="DC207" i="21"/>
  <c r="DB207" i="21"/>
  <c r="DA207" i="21"/>
  <c r="CZ207" i="21"/>
  <c r="CY207" i="21"/>
  <c r="CW207" i="21"/>
  <c r="CV207" i="21"/>
  <c r="CU207" i="21"/>
  <c r="CS207" i="21"/>
  <c r="CR207" i="21"/>
  <c r="CQ207" i="21"/>
  <c r="CP207" i="21"/>
  <c r="CO207" i="21"/>
  <c r="CN207" i="21"/>
  <c r="CM207" i="21"/>
  <c r="CH207" i="21"/>
  <c r="CG207" i="21"/>
  <c r="CF207" i="21"/>
  <c r="CD207" i="21"/>
  <c r="CA207" i="21"/>
  <c r="BZ207" i="21"/>
  <c r="BQ207" i="21"/>
  <c r="BF207" i="21"/>
  <c r="BO207" i="21"/>
  <c r="BP207" i="21"/>
  <c r="BC207" i="21"/>
  <c r="BB207" i="21"/>
  <c r="AU207" i="21"/>
  <c r="AG207" i="21"/>
  <c r="AE207" i="21"/>
  <c r="AD207" i="21"/>
  <c r="AC207" i="21"/>
  <c r="AB207" i="21"/>
  <c r="AA207" i="21"/>
  <c r="Z207" i="21"/>
  <c r="X207" i="21"/>
  <c r="W207" i="21"/>
  <c r="V207" i="21"/>
  <c r="U207" i="21"/>
  <c r="L207" i="21"/>
  <c r="C207" i="21"/>
  <c r="DI206" i="21"/>
  <c r="DE206" i="21"/>
  <c r="DD206" i="21"/>
  <c r="DC206" i="21"/>
  <c r="CT206" i="21"/>
  <c r="CQ206" i="21"/>
  <c r="CP206" i="21"/>
  <c r="CO206" i="21"/>
  <c r="CH206" i="21"/>
  <c r="CG206" i="21"/>
  <c r="CF206" i="21"/>
  <c r="CD206" i="21"/>
  <c r="CB206" i="21"/>
  <c r="CA206" i="21"/>
  <c r="BZ206" i="21"/>
  <c r="BQ206" i="21"/>
  <c r="BO206" i="21"/>
  <c r="BC206" i="21"/>
  <c r="BF206" i="21"/>
  <c r="AU206" i="21"/>
  <c r="AD206" i="21"/>
  <c r="AA206" i="21"/>
  <c r="Z206" i="21"/>
  <c r="X206" i="21"/>
  <c r="L206" i="21"/>
  <c r="C206" i="21"/>
  <c r="DK206" i="21"/>
  <c r="DJ205" i="21"/>
  <c r="DG205" i="21"/>
  <c r="DE205" i="21"/>
  <c r="DC205" i="21"/>
  <c r="DA205" i="21"/>
  <c r="CZ205" i="21"/>
  <c r="CY205" i="21"/>
  <c r="CV205" i="21"/>
  <c r="CQ205" i="21"/>
  <c r="CP205" i="21"/>
  <c r="CO205" i="21"/>
  <c r="CM205" i="21"/>
  <c r="CL205" i="21"/>
  <c r="CH205" i="21"/>
  <c r="CG205" i="21"/>
  <c r="CF205" i="21"/>
  <c r="CE205" i="21"/>
  <c r="CD205" i="21"/>
  <c r="BZ205" i="21"/>
  <c r="BQ205" i="21"/>
  <c r="BP205" i="21"/>
  <c r="BO205" i="21"/>
  <c r="BC205" i="21"/>
  <c r="BF205" i="21"/>
  <c r="BB205" i="21"/>
  <c r="AU205" i="21"/>
  <c r="AE205" i="21"/>
  <c r="AA205" i="21"/>
  <c r="Z205" i="21"/>
  <c r="Y205" i="21"/>
  <c r="W205" i="21"/>
  <c r="V205" i="21"/>
  <c r="U205" i="21"/>
  <c r="C205" i="21"/>
  <c r="DK205" i="21"/>
  <c r="DJ204" i="21"/>
  <c r="CV204" i="21"/>
  <c r="CS204" i="21"/>
  <c r="CR204" i="21"/>
  <c r="CQ204" i="21"/>
  <c r="CH204" i="21"/>
  <c r="CG204" i="21"/>
  <c r="CF204" i="21"/>
  <c r="CD204" i="21"/>
  <c r="CA204" i="21"/>
  <c r="BZ204" i="21"/>
  <c r="L204" i="21"/>
  <c r="BQ204" i="21"/>
  <c r="BC204" i="21"/>
  <c r="BF204" i="21"/>
  <c r="BO204" i="21"/>
  <c r="AU204" i="21"/>
  <c r="AG204" i="21"/>
  <c r="AD204" i="21"/>
  <c r="AB204" i="21"/>
  <c r="C204" i="21"/>
  <c r="DG204" i="21"/>
  <c r="DI203" i="21"/>
  <c r="DH203" i="21"/>
  <c r="DG203" i="21"/>
  <c r="DF203" i="21"/>
  <c r="DE203" i="21"/>
  <c r="DC203" i="21"/>
  <c r="DB203" i="21"/>
  <c r="DA203" i="21"/>
  <c r="CZ203" i="21"/>
  <c r="CX203" i="21"/>
  <c r="CU203" i="21"/>
  <c r="CT203" i="21"/>
  <c r="CS203" i="21"/>
  <c r="CR203" i="21"/>
  <c r="CP203" i="21"/>
  <c r="CO203" i="21"/>
  <c r="CN203" i="21"/>
  <c r="CL203" i="21"/>
  <c r="CH203" i="21"/>
  <c r="CG203" i="21"/>
  <c r="CF203" i="21"/>
  <c r="CD203" i="21"/>
  <c r="CB203" i="21"/>
  <c r="BZ203" i="21"/>
  <c r="BQ203" i="21"/>
  <c r="BC203" i="21"/>
  <c r="BF203" i="21"/>
  <c r="BO203" i="21"/>
  <c r="BB203" i="21"/>
  <c r="AU203" i="21"/>
  <c r="AE203" i="21"/>
  <c r="AD203" i="21"/>
  <c r="AC203" i="21"/>
  <c r="AA203" i="21"/>
  <c r="Y203" i="21"/>
  <c r="X203" i="21"/>
  <c r="W203" i="21"/>
  <c r="V203" i="21"/>
  <c r="U203" i="21"/>
  <c r="C203" i="21"/>
  <c r="DJ203" i="21"/>
  <c r="CS202" i="21"/>
  <c r="CO202" i="21"/>
  <c r="CL202" i="21"/>
  <c r="CH202" i="21"/>
  <c r="CG202" i="21"/>
  <c r="CF202" i="21"/>
  <c r="CD202" i="21"/>
  <c r="BZ202" i="21"/>
  <c r="CA202" i="21"/>
  <c r="BQ202" i="21"/>
  <c r="BF202" i="21"/>
  <c r="BO202" i="21"/>
  <c r="BC202" i="21"/>
  <c r="AU202" i="21"/>
  <c r="AG202" i="21"/>
  <c r="AF202" i="21"/>
  <c r="L202" i="21"/>
  <c r="C202" i="21"/>
  <c r="DK201" i="21"/>
  <c r="DJ201" i="21"/>
  <c r="DI201" i="21"/>
  <c r="DH201" i="21"/>
  <c r="DG201" i="21"/>
  <c r="DF201" i="21"/>
  <c r="DE201" i="21"/>
  <c r="DC201" i="21"/>
  <c r="DB201" i="21"/>
  <c r="DA201" i="21"/>
  <c r="CZ201" i="21"/>
  <c r="CY201" i="21"/>
  <c r="CX201" i="21"/>
  <c r="CW201" i="21"/>
  <c r="CV201" i="21"/>
  <c r="CU201" i="21"/>
  <c r="CT201" i="21"/>
  <c r="CS201" i="21"/>
  <c r="CQ201" i="21"/>
  <c r="CP201" i="21"/>
  <c r="CO201" i="21"/>
  <c r="CN201" i="21"/>
  <c r="CM201" i="21"/>
  <c r="CL201" i="21"/>
  <c r="CH201" i="21"/>
  <c r="CG201" i="21"/>
  <c r="CF201" i="21"/>
  <c r="CD201" i="21"/>
  <c r="CB201" i="21"/>
  <c r="BZ201" i="21"/>
  <c r="CA201" i="21"/>
  <c r="BQ201" i="21"/>
  <c r="BO201" i="21"/>
  <c r="BC201" i="21"/>
  <c r="BF201" i="21"/>
  <c r="BB201" i="21"/>
  <c r="BP201" i="21"/>
  <c r="AU201" i="21"/>
  <c r="AG201" i="21"/>
  <c r="AF201" i="21"/>
  <c r="AD201" i="21"/>
  <c r="AC201" i="21"/>
  <c r="AB201" i="21"/>
  <c r="AA201" i="21"/>
  <c r="Z201" i="21"/>
  <c r="Y201" i="21"/>
  <c r="X201" i="21"/>
  <c r="W201" i="21"/>
  <c r="V201" i="21"/>
  <c r="U201" i="21"/>
  <c r="L201" i="21"/>
  <c r="C201" i="21"/>
  <c r="DD201" i="21"/>
  <c r="DK200" i="21"/>
  <c r="DJ200" i="21"/>
  <c r="DI200" i="21"/>
  <c r="DG200" i="21"/>
  <c r="DF200" i="21"/>
  <c r="DE200" i="21"/>
  <c r="DD200" i="21"/>
  <c r="DC200" i="21"/>
  <c r="DB200" i="21"/>
  <c r="CZ200" i="21"/>
  <c r="CY200" i="21"/>
  <c r="CX200" i="21"/>
  <c r="CW200" i="21"/>
  <c r="CV200" i="21"/>
  <c r="CT200" i="21"/>
  <c r="CS200" i="21"/>
  <c r="CR200" i="21"/>
  <c r="CQ200" i="21"/>
  <c r="CP200" i="21"/>
  <c r="CN200" i="21"/>
  <c r="CM200" i="21"/>
  <c r="CL200" i="21"/>
  <c r="CH200" i="21"/>
  <c r="CG200" i="21"/>
  <c r="CF200" i="21"/>
  <c r="CD200" i="21"/>
  <c r="CB200" i="21"/>
  <c r="CA200" i="21"/>
  <c r="BZ200" i="21"/>
  <c r="L200" i="21"/>
  <c r="BQ200" i="21"/>
  <c r="BC200" i="21"/>
  <c r="BF200" i="21"/>
  <c r="BO200" i="21"/>
  <c r="BB200" i="21"/>
  <c r="AU200" i="21"/>
  <c r="AG200" i="21"/>
  <c r="AE200" i="21"/>
  <c r="AD200" i="21"/>
  <c r="AC200" i="21"/>
  <c r="AA200" i="21"/>
  <c r="Z200" i="21"/>
  <c r="Y200" i="21"/>
  <c r="X200" i="21"/>
  <c r="W200" i="21"/>
  <c r="V200" i="21"/>
  <c r="U200" i="21"/>
  <c r="C200" i="21"/>
  <c r="DK199" i="21"/>
  <c r="DI199" i="21"/>
  <c r="DF199" i="21"/>
  <c r="DE199" i="21"/>
  <c r="DB199" i="21"/>
  <c r="CY199" i="21"/>
  <c r="CW199" i="21"/>
  <c r="CV199" i="21"/>
  <c r="CS199" i="21"/>
  <c r="CR199" i="21"/>
  <c r="CO199" i="21"/>
  <c r="CH199" i="21"/>
  <c r="CG199" i="21"/>
  <c r="CF199" i="21"/>
  <c r="CD199" i="21"/>
  <c r="CA199" i="21"/>
  <c r="BZ199" i="21"/>
  <c r="L199" i="21"/>
  <c r="BQ199" i="21"/>
  <c r="BO199" i="21"/>
  <c r="BF199" i="21"/>
  <c r="BC199" i="21"/>
  <c r="BB199" i="21"/>
  <c r="BP199" i="21"/>
  <c r="AU199" i="21"/>
  <c r="AE199" i="21"/>
  <c r="AD199" i="21"/>
  <c r="AA199" i="21"/>
  <c r="W199" i="21"/>
  <c r="V199" i="21"/>
  <c r="U199" i="21"/>
  <c r="C199" i="21"/>
  <c r="DD199" i="21"/>
  <c r="DK198" i="21"/>
  <c r="DJ198" i="21"/>
  <c r="DI198" i="21"/>
  <c r="DH198" i="21"/>
  <c r="DF198" i="21"/>
  <c r="DD198" i="21"/>
  <c r="DC198" i="21"/>
  <c r="DB198" i="21"/>
  <c r="DA198" i="21"/>
  <c r="CZ198" i="21"/>
  <c r="CY198" i="21"/>
  <c r="CX198" i="21"/>
  <c r="CW198" i="21"/>
  <c r="CV198" i="21"/>
  <c r="CT198" i="21"/>
  <c r="CS198" i="21"/>
  <c r="CQ198" i="21"/>
  <c r="CP198" i="21"/>
  <c r="CO198" i="21"/>
  <c r="CN198" i="21"/>
  <c r="CM198" i="21"/>
  <c r="CL198" i="21"/>
  <c r="CH198" i="21"/>
  <c r="CG198" i="21"/>
  <c r="CF198" i="21"/>
  <c r="CE198" i="21"/>
  <c r="CD198" i="21"/>
  <c r="BZ198" i="21"/>
  <c r="L198" i="21"/>
  <c r="BQ198" i="21"/>
  <c r="BF198" i="21"/>
  <c r="BO198" i="21"/>
  <c r="BC198" i="21"/>
  <c r="BB198" i="21"/>
  <c r="AU198" i="21"/>
  <c r="AG198" i="21"/>
  <c r="AE198" i="21"/>
  <c r="AD198" i="21"/>
  <c r="AC198" i="21"/>
  <c r="AB198" i="21"/>
  <c r="AA198" i="21"/>
  <c r="Z198" i="21"/>
  <c r="Y198" i="21"/>
  <c r="X198" i="21"/>
  <c r="V198" i="21"/>
  <c r="U198" i="21"/>
  <c r="C198" i="21"/>
  <c r="DK197" i="21"/>
  <c r="DJ197" i="21"/>
  <c r="DH197" i="21"/>
  <c r="DG197" i="21"/>
  <c r="DF197" i="21"/>
  <c r="DD197" i="21"/>
  <c r="DB197" i="21"/>
  <c r="CY197" i="21"/>
  <c r="CX197" i="21"/>
  <c r="CW197" i="21"/>
  <c r="CU197" i="21"/>
  <c r="CT197" i="21"/>
  <c r="CR197" i="21"/>
  <c r="CQ197" i="21"/>
  <c r="CO197" i="21"/>
  <c r="CL197" i="21"/>
  <c r="CH197" i="21"/>
  <c r="CG197" i="21"/>
  <c r="CF197" i="21"/>
  <c r="CD197" i="21"/>
  <c r="BZ197" i="21"/>
  <c r="L197" i="21"/>
  <c r="BQ197" i="21"/>
  <c r="BO197" i="21"/>
  <c r="BF197" i="21"/>
  <c r="BC197" i="21"/>
  <c r="BB197" i="21"/>
  <c r="BP197" i="21"/>
  <c r="AU197" i="21"/>
  <c r="AE197" i="21"/>
  <c r="AD197" i="21"/>
  <c r="AC197" i="21"/>
  <c r="AB197" i="21"/>
  <c r="Z197" i="21"/>
  <c r="W197" i="21"/>
  <c r="V197" i="21"/>
  <c r="U197" i="21"/>
  <c r="C197" i="21"/>
  <c r="DC197" i="21"/>
  <c r="DK196" i="21"/>
  <c r="DJ196" i="21"/>
  <c r="DG196" i="21"/>
  <c r="DD196" i="21"/>
  <c r="DC196" i="21"/>
  <c r="DA196" i="21"/>
  <c r="CW196" i="21"/>
  <c r="CQ196" i="21"/>
  <c r="CO196" i="21"/>
  <c r="CN196" i="21"/>
  <c r="CH196" i="21"/>
  <c r="CG196" i="21"/>
  <c r="CF196" i="21"/>
  <c r="CD196" i="21"/>
  <c r="CB196" i="21"/>
  <c r="CA196" i="21"/>
  <c r="BZ196" i="21"/>
  <c r="BQ196" i="21"/>
  <c r="BO196" i="21"/>
  <c r="BC196" i="21"/>
  <c r="BF196" i="21"/>
  <c r="BB196" i="21"/>
  <c r="BP196" i="21"/>
  <c r="AU196" i="21"/>
  <c r="AF196" i="21"/>
  <c r="AB196" i="21"/>
  <c r="AA196" i="21"/>
  <c r="Z196" i="21"/>
  <c r="W196" i="21"/>
  <c r="L196" i="21"/>
  <c r="C196" i="21"/>
  <c r="CV195" i="21"/>
  <c r="CH195" i="21"/>
  <c r="CG195" i="21"/>
  <c r="CF195" i="21"/>
  <c r="CD195" i="21"/>
  <c r="BZ195" i="21"/>
  <c r="CA195" i="21"/>
  <c r="BQ195" i="21"/>
  <c r="BO195" i="21"/>
  <c r="BC195" i="21"/>
  <c r="BF195" i="21"/>
  <c r="AU195" i="21"/>
  <c r="L195" i="21"/>
  <c r="C195" i="21"/>
  <c r="CT195" i="21"/>
  <c r="DJ194" i="21"/>
  <c r="DI194" i="21"/>
  <c r="DG194" i="21"/>
  <c r="DD194" i="21"/>
  <c r="DA194" i="21"/>
  <c r="CZ194" i="21"/>
  <c r="CY194" i="21"/>
  <c r="CW194" i="21"/>
  <c r="CU194" i="21"/>
  <c r="CT194" i="21"/>
  <c r="CQ194" i="21"/>
  <c r="CN194" i="21"/>
  <c r="CM194" i="21"/>
  <c r="CL194" i="21"/>
  <c r="CH194" i="21"/>
  <c r="CG194" i="21"/>
  <c r="CF194" i="21"/>
  <c r="CD194" i="21"/>
  <c r="BZ194" i="21"/>
  <c r="CA194" i="21"/>
  <c r="BQ194" i="21"/>
  <c r="BF194" i="21"/>
  <c r="BO194" i="21"/>
  <c r="BC194" i="21"/>
  <c r="AU194" i="21"/>
  <c r="AG194" i="21"/>
  <c r="AD194" i="21"/>
  <c r="AA194" i="21"/>
  <c r="Z194" i="21"/>
  <c r="Y194" i="21"/>
  <c r="V194" i="21"/>
  <c r="U194" i="21"/>
  <c r="C194" i="21"/>
  <c r="DE194" i="21"/>
  <c r="DK193" i="21"/>
  <c r="DH193" i="21"/>
  <c r="DB193" i="21"/>
  <c r="DA193" i="21"/>
  <c r="CX193" i="21"/>
  <c r="CU193" i="21"/>
  <c r="CR193" i="21"/>
  <c r="CP193" i="21"/>
  <c r="CO193" i="21"/>
  <c r="CN193" i="21"/>
  <c r="CH193" i="21"/>
  <c r="CG193" i="21"/>
  <c r="CF193" i="21"/>
  <c r="CE193" i="21"/>
  <c r="CD193" i="21"/>
  <c r="CB193" i="21"/>
  <c r="BZ193" i="21"/>
  <c r="CA193" i="21"/>
  <c r="BQ193" i="21"/>
  <c r="BC193" i="21"/>
  <c r="BF193" i="21"/>
  <c r="BO193" i="21"/>
  <c r="AU193" i="21"/>
  <c r="AB193" i="21"/>
  <c r="AA193" i="21"/>
  <c r="X193" i="21"/>
  <c r="L193" i="21"/>
  <c r="C193" i="21"/>
  <c r="DG193" i="21"/>
  <c r="DJ192" i="21"/>
  <c r="DI192" i="21"/>
  <c r="DH192" i="21"/>
  <c r="DE192" i="21"/>
  <c r="DA192" i="21"/>
  <c r="CZ192" i="21"/>
  <c r="CY192" i="21"/>
  <c r="CW192" i="21"/>
  <c r="CV192" i="21"/>
  <c r="CU192" i="21"/>
  <c r="CR192" i="21"/>
  <c r="CN192" i="21"/>
  <c r="CM192" i="21"/>
  <c r="CL192" i="21"/>
  <c r="CH192" i="21"/>
  <c r="CG192" i="21"/>
  <c r="CF192" i="21"/>
  <c r="CD192" i="21"/>
  <c r="CA192" i="21"/>
  <c r="BZ192" i="21"/>
  <c r="BQ192" i="21"/>
  <c r="BC192" i="21"/>
  <c r="BF192" i="21"/>
  <c r="BO192" i="21"/>
  <c r="AU192" i="21"/>
  <c r="AG192" i="21"/>
  <c r="AC192" i="21"/>
  <c r="Z192" i="21"/>
  <c r="Y192" i="21"/>
  <c r="X192" i="21"/>
  <c r="V192" i="21"/>
  <c r="U192" i="21"/>
  <c r="L192" i="21"/>
  <c r="C192" i="21"/>
  <c r="DF192" i="21"/>
  <c r="DK191" i="21"/>
  <c r="DJ191" i="21"/>
  <c r="DI191" i="21"/>
  <c r="DG191" i="21"/>
  <c r="DF191" i="21"/>
  <c r="DE191" i="21"/>
  <c r="DD191" i="21"/>
  <c r="DC191" i="21"/>
  <c r="DB191" i="21"/>
  <c r="DA191" i="21"/>
  <c r="CY191" i="21"/>
  <c r="CX191" i="21"/>
  <c r="CW191" i="21"/>
  <c r="CV191" i="21"/>
  <c r="CT191" i="21"/>
  <c r="CS191" i="21"/>
  <c r="CR191" i="21"/>
  <c r="CQ191" i="21"/>
  <c r="CP191" i="21"/>
  <c r="CO191" i="21"/>
  <c r="CM191" i="21"/>
  <c r="CL191" i="21"/>
  <c r="CH191" i="21"/>
  <c r="CG191" i="21"/>
  <c r="CF191" i="21"/>
  <c r="CD191" i="21"/>
  <c r="CB191" i="21"/>
  <c r="CA191" i="21"/>
  <c r="BZ191" i="21"/>
  <c r="L191" i="21"/>
  <c r="BQ191" i="21"/>
  <c r="BC191" i="21"/>
  <c r="BB191" i="21"/>
  <c r="AU191" i="21"/>
  <c r="AG191" i="21"/>
  <c r="AE191" i="21"/>
  <c r="AD191" i="21"/>
  <c r="AC191" i="21"/>
  <c r="AB191" i="21"/>
  <c r="Z191" i="21"/>
  <c r="Y191" i="21"/>
  <c r="X191" i="21"/>
  <c r="W191" i="21"/>
  <c r="V191" i="21"/>
  <c r="U191" i="21"/>
  <c r="C191" i="21"/>
  <c r="CR190" i="21"/>
  <c r="CH190" i="21"/>
  <c r="CG190" i="21"/>
  <c r="CF190" i="21"/>
  <c r="CD190" i="21"/>
  <c r="CA190" i="21"/>
  <c r="BZ190" i="21"/>
  <c r="L190" i="21"/>
  <c r="BQ190" i="21"/>
  <c r="BC190" i="21"/>
  <c r="BF190" i="21"/>
  <c r="BO190" i="21"/>
  <c r="AU190" i="21"/>
  <c r="C190" i="21"/>
  <c r="CU189" i="21"/>
  <c r="CH189" i="21"/>
  <c r="CG189" i="21"/>
  <c r="CF189" i="21"/>
  <c r="CD189" i="21"/>
  <c r="BZ189" i="21"/>
  <c r="BQ189" i="21"/>
  <c r="BF189" i="21"/>
  <c r="BO189" i="21"/>
  <c r="BC189" i="21"/>
  <c r="AU189" i="21"/>
  <c r="V189" i="21"/>
  <c r="C189" i="21"/>
  <c r="DK189" i="21"/>
  <c r="DJ188" i="21"/>
  <c r="DI188" i="21"/>
  <c r="DH188" i="21"/>
  <c r="DF188" i="21"/>
  <c r="DE188" i="21"/>
  <c r="DD188" i="21"/>
  <c r="DB188" i="21"/>
  <c r="CZ188" i="21"/>
  <c r="CW188" i="21"/>
  <c r="CV188" i="21"/>
  <c r="CU188" i="21"/>
  <c r="CS188" i="21"/>
  <c r="CR188" i="21"/>
  <c r="CP188" i="21"/>
  <c r="CO188" i="21"/>
  <c r="CM188" i="21"/>
  <c r="CH188" i="21"/>
  <c r="CG188" i="21"/>
  <c r="CF188" i="21"/>
  <c r="CD188" i="21"/>
  <c r="CA188" i="21"/>
  <c r="BZ188" i="21"/>
  <c r="BQ188" i="21"/>
  <c r="BF188" i="21"/>
  <c r="BO188" i="21"/>
  <c r="BC188" i="21"/>
  <c r="AU188" i="21"/>
  <c r="AG188" i="21"/>
  <c r="AE188" i="21"/>
  <c r="AC188" i="21"/>
  <c r="AB188" i="21"/>
  <c r="AA188" i="21"/>
  <c r="Y188" i="21"/>
  <c r="V188" i="21"/>
  <c r="U188" i="21"/>
  <c r="L188" i="21"/>
  <c r="C188" i="21"/>
  <c r="DA188" i="21"/>
  <c r="DK187" i="21"/>
  <c r="DI187" i="21"/>
  <c r="DH187" i="21"/>
  <c r="DF187" i="21"/>
  <c r="DC187" i="21"/>
  <c r="DB187" i="21"/>
  <c r="DA187" i="21"/>
  <c r="CX187" i="21"/>
  <c r="CW187" i="21"/>
  <c r="CV187" i="21"/>
  <c r="CS187" i="21"/>
  <c r="CO187" i="21"/>
  <c r="CM187" i="21"/>
  <c r="CH187" i="21"/>
  <c r="CG187" i="21"/>
  <c r="CF187" i="21"/>
  <c r="CD187" i="21"/>
  <c r="CA187" i="21"/>
  <c r="BZ187" i="21"/>
  <c r="BQ187" i="21"/>
  <c r="BF187" i="21"/>
  <c r="BO187" i="21"/>
  <c r="BC187" i="21"/>
  <c r="AU187" i="21"/>
  <c r="AG187" i="21"/>
  <c r="AF187" i="21"/>
  <c r="AD187" i="21"/>
  <c r="Z187" i="21"/>
  <c r="Y187" i="21"/>
  <c r="X187" i="21"/>
  <c r="V187" i="21"/>
  <c r="L187" i="21"/>
  <c r="C187" i="21"/>
  <c r="DA186" i="21"/>
  <c r="CZ186" i="21"/>
  <c r="CX186" i="21"/>
  <c r="CH186" i="21"/>
  <c r="CG186" i="21"/>
  <c r="CF186" i="21"/>
  <c r="CD186" i="21"/>
  <c r="CB186" i="21"/>
  <c r="CA186" i="21"/>
  <c r="BZ186" i="21"/>
  <c r="L186" i="21"/>
  <c r="BQ186" i="21"/>
  <c r="BO186" i="21"/>
  <c r="BF186" i="21"/>
  <c r="BC186" i="21"/>
  <c r="AU186" i="21"/>
  <c r="AE186" i="21"/>
  <c r="AD186" i="21"/>
  <c r="AB186" i="21"/>
  <c r="C186" i="21"/>
  <c r="DK185" i="21"/>
  <c r="DH185" i="21"/>
  <c r="DG185" i="21"/>
  <c r="DE185" i="21"/>
  <c r="DC185" i="21"/>
  <c r="CY185" i="21"/>
  <c r="CV185" i="21"/>
  <c r="CU185" i="21"/>
  <c r="CS185" i="21"/>
  <c r="CR185" i="21"/>
  <c r="CM185" i="21"/>
  <c r="CL185" i="21"/>
  <c r="CH185" i="21"/>
  <c r="CG185" i="21"/>
  <c r="CF185" i="21"/>
  <c r="CD185" i="21"/>
  <c r="CA185" i="21"/>
  <c r="BZ185" i="21"/>
  <c r="BQ185" i="21"/>
  <c r="BF185" i="21"/>
  <c r="BO185" i="21"/>
  <c r="BC185" i="21"/>
  <c r="BB185" i="21"/>
  <c r="AU185" i="21"/>
  <c r="AG185" i="21"/>
  <c r="AF185" i="21"/>
  <c r="AD185" i="21"/>
  <c r="Y185" i="21"/>
  <c r="X185" i="21"/>
  <c r="W185" i="21"/>
  <c r="L185" i="21"/>
  <c r="C185" i="21"/>
  <c r="CZ185" i="21"/>
  <c r="DK184" i="21"/>
  <c r="DJ184" i="21"/>
  <c r="DI184" i="21"/>
  <c r="DH184" i="21"/>
  <c r="DG184" i="21"/>
  <c r="DF184" i="21"/>
  <c r="DE184" i="21"/>
  <c r="DC184" i="21"/>
  <c r="DB184" i="21"/>
  <c r="DA184" i="21"/>
  <c r="CZ184" i="21"/>
  <c r="CY184" i="21"/>
  <c r="CX184" i="21"/>
  <c r="CW184" i="21"/>
  <c r="CV184" i="21"/>
  <c r="CU184" i="21"/>
  <c r="CT184" i="21"/>
  <c r="CS184" i="21"/>
  <c r="CQ184" i="21"/>
  <c r="CP184" i="21"/>
  <c r="CO184" i="21"/>
  <c r="CN184" i="21"/>
  <c r="CM184" i="21"/>
  <c r="CL184" i="21"/>
  <c r="CH184" i="21"/>
  <c r="CG184" i="21"/>
  <c r="CF184" i="21"/>
  <c r="CD184" i="21"/>
  <c r="CB184" i="21"/>
  <c r="BZ184" i="21"/>
  <c r="CA184" i="21"/>
  <c r="BQ184" i="21"/>
  <c r="BP184" i="21"/>
  <c r="BF184" i="21"/>
  <c r="BO184" i="21"/>
  <c r="BC184" i="21"/>
  <c r="BB184" i="21"/>
  <c r="AU184" i="21"/>
  <c r="AG184" i="21"/>
  <c r="AF184" i="21"/>
  <c r="AD184" i="21"/>
  <c r="AC184" i="21"/>
  <c r="AB184" i="21"/>
  <c r="AA184" i="21"/>
  <c r="Z184" i="21"/>
  <c r="Y184" i="21"/>
  <c r="X184" i="21"/>
  <c r="W184" i="21"/>
  <c r="V184" i="21"/>
  <c r="U184" i="21"/>
  <c r="L184" i="21"/>
  <c r="C184" i="21"/>
  <c r="DD184" i="21"/>
  <c r="DK183" i="21"/>
  <c r="DJ183" i="21"/>
  <c r="DI183" i="21"/>
  <c r="DG183" i="21"/>
  <c r="DF183" i="21"/>
  <c r="DE183" i="21"/>
  <c r="DD183" i="21"/>
  <c r="DB183" i="21"/>
  <c r="CX183" i="21"/>
  <c r="CW183" i="21"/>
  <c r="CV183" i="21"/>
  <c r="CT183" i="21"/>
  <c r="CS183" i="21"/>
  <c r="CR183" i="21"/>
  <c r="CQ183" i="21"/>
  <c r="CN183" i="21"/>
  <c r="CH183" i="21"/>
  <c r="CG183" i="21"/>
  <c r="CF183" i="21"/>
  <c r="CD183" i="21"/>
  <c r="CB183" i="21"/>
  <c r="BZ183" i="21"/>
  <c r="BQ183" i="21"/>
  <c r="BF183" i="21"/>
  <c r="BO183" i="21"/>
  <c r="BC183" i="21"/>
  <c r="AU183" i="21"/>
  <c r="AG183" i="21"/>
  <c r="AE183" i="21"/>
  <c r="AD183" i="21"/>
  <c r="AC183" i="21"/>
  <c r="AA183" i="21"/>
  <c r="Y183" i="21"/>
  <c r="V183" i="21"/>
  <c r="U183" i="21"/>
  <c r="C183" i="21"/>
  <c r="DC183" i="21"/>
  <c r="DK182" i="21"/>
  <c r="DI182" i="21"/>
  <c r="DH182" i="21"/>
  <c r="DF182" i="21"/>
  <c r="DC182" i="21"/>
  <c r="DB182" i="21"/>
  <c r="DA182" i="21"/>
  <c r="CZ182" i="21"/>
  <c r="CY182" i="21"/>
  <c r="CW182" i="21"/>
  <c r="CV182" i="21"/>
  <c r="CU182" i="21"/>
  <c r="CS182" i="21"/>
  <c r="CP182" i="21"/>
  <c r="CO182" i="21"/>
  <c r="CN182" i="21"/>
  <c r="CM182" i="21"/>
  <c r="CH182" i="21"/>
  <c r="CG182" i="21"/>
  <c r="CF182" i="21"/>
  <c r="CD182" i="21"/>
  <c r="CA182" i="21"/>
  <c r="BZ182" i="21"/>
  <c r="BQ182" i="21"/>
  <c r="BO182" i="21"/>
  <c r="BF182" i="21"/>
  <c r="BC182" i="21"/>
  <c r="BB182" i="21"/>
  <c r="BP182" i="21"/>
  <c r="AU182" i="21"/>
  <c r="AG182" i="21"/>
  <c r="AE182" i="21"/>
  <c r="AB182" i="21"/>
  <c r="AA182" i="21"/>
  <c r="Z182" i="21"/>
  <c r="X182" i="21"/>
  <c r="W182" i="21"/>
  <c r="V182" i="21"/>
  <c r="U182" i="21"/>
  <c r="L182" i="21"/>
  <c r="C182" i="21"/>
  <c r="DE182" i="21"/>
  <c r="CH181" i="21"/>
  <c r="CG181" i="21"/>
  <c r="CF181" i="21"/>
  <c r="CD181" i="21"/>
  <c r="BZ181" i="21"/>
  <c r="CA181" i="21"/>
  <c r="BQ181" i="21"/>
  <c r="BO181" i="21"/>
  <c r="BC181" i="21"/>
  <c r="BF181" i="21"/>
  <c r="AU181" i="21"/>
  <c r="C181" i="21"/>
  <c r="DI181" i="21"/>
  <c r="DK180" i="21"/>
  <c r="DJ180" i="21"/>
  <c r="DI180" i="21"/>
  <c r="DH180" i="21"/>
  <c r="DG180" i="21"/>
  <c r="DF180" i="21"/>
  <c r="DE180" i="21"/>
  <c r="DC180" i="21"/>
  <c r="DB180" i="21"/>
  <c r="DA180" i="21"/>
  <c r="CZ180" i="21"/>
  <c r="CY180" i="21"/>
  <c r="CX180" i="21"/>
  <c r="CW180" i="21"/>
  <c r="CV180" i="21"/>
  <c r="CU180" i="21"/>
  <c r="CT180" i="21"/>
  <c r="CS180" i="21"/>
  <c r="CQ180" i="21"/>
  <c r="CP180" i="21"/>
  <c r="CO180" i="21"/>
  <c r="CN180" i="21"/>
  <c r="CM180" i="21"/>
  <c r="CL180" i="21"/>
  <c r="CH180" i="21"/>
  <c r="CG180" i="21"/>
  <c r="CF180" i="21"/>
  <c r="CD180" i="21"/>
  <c r="CB180" i="21"/>
  <c r="BZ180" i="21"/>
  <c r="CA180" i="21"/>
  <c r="BQ180" i="21"/>
  <c r="BO180" i="21"/>
  <c r="BC180" i="21"/>
  <c r="BF180" i="21"/>
  <c r="BB180" i="21"/>
  <c r="BP180" i="21"/>
  <c r="AU180" i="21"/>
  <c r="AG180" i="21"/>
  <c r="AF180" i="21"/>
  <c r="AD180" i="21"/>
  <c r="AC180" i="21"/>
  <c r="AB180" i="21"/>
  <c r="AA180" i="21"/>
  <c r="Z180" i="21"/>
  <c r="Y180" i="21"/>
  <c r="X180" i="21"/>
  <c r="W180" i="21"/>
  <c r="V180" i="21"/>
  <c r="U180" i="21"/>
  <c r="L180" i="21"/>
  <c r="C180" i="21"/>
  <c r="DD180" i="21"/>
  <c r="DK179" i="21"/>
  <c r="DJ179" i="21"/>
  <c r="DI179" i="21"/>
  <c r="DG179" i="21"/>
  <c r="DF179" i="21"/>
  <c r="DE179" i="21"/>
  <c r="DD179" i="21"/>
  <c r="DC179" i="21"/>
  <c r="DB179" i="21"/>
  <c r="CZ179" i="21"/>
  <c r="CY179" i="21"/>
  <c r="CX179" i="21"/>
  <c r="CW179" i="21"/>
  <c r="CV179" i="21"/>
  <c r="CT179" i="21"/>
  <c r="CS179" i="21"/>
  <c r="CR179" i="21"/>
  <c r="CQ179" i="21"/>
  <c r="CP179" i="21"/>
  <c r="CN179" i="21"/>
  <c r="CM179" i="21"/>
  <c r="CL179" i="21"/>
  <c r="CH179" i="21"/>
  <c r="CG179" i="21"/>
  <c r="CF179" i="21"/>
  <c r="CD179" i="21"/>
  <c r="CB179" i="21"/>
  <c r="CA179" i="21"/>
  <c r="BZ179" i="21"/>
  <c r="L179" i="21"/>
  <c r="BQ179" i="21"/>
  <c r="BP179" i="21"/>
  <c r="BO179" i="21"/>
  <c r="BB179" i="21"/>
  <c r="AU179" i="21"/>
  <c r="AG179" i="21"/>
  <c r="AE179" i="21"/>
  <c r="AD179" i="21"/>
  <c r="AC179" i="21"/>
  <c r="AB179" i="21"/>
  <c r="Z179" i="21"/>
  <c r="Y179" i="21"/>
  <c r="X179" i="21"/>
  <c r="W179" i="21"/>
  <c r="V179" i="21"/>
  <c r="U179" i="21"/>
  <c r="C179" i="21"/>
  <c r="DK178" i="21"/>
  <c r="DJ178" i="21"/>
  <c r="DH178" i="21"/>
  <c r="DG178" i="21"/>
  <c r="DD178" i="21"/>
  <c r="DB178" i="21"/>
  <c r="CY178" i="21"/>
  <c r="CT178" i="21"/>
  <c r="CS178" i="21"/>
  <c r="CR178" i="21"/>
  <c r="CQ178" i="21"/>
  <c r="CH178" i="21"/>
  <c r="CG178" i="21"/>
  <c r="CF178" i="21"/>
  <c r="CD178" i="21"/>
  <c r="CA178" i="21"/>
  <c r="BZ178" i="21"/>
  <c r="BQ178" i="21"/>
  <c r="BO178" i="21"/>
  <c r="AU178" i="21"/>
  <c r="AG178" i="21"/>
  <c r="AF178" i="21"/>
  <c r="AA178" i="21"/>
  <c r="X178" i="21"/>
  <c r="V178" i="21"/>
  <c r="U178" i="21"/>
  <c r="L178" i="21"/>
  <c r="C178" i="21"/>
  <c r="CX178" i="21"/>
  <c r="DK177" i="21"/>
  <c r="DJ177" i="21"/>
  <c r="DH177" i="21"/>
  <c r="DD177" i="21"/>
  <c r="DB177" i="21"/>
  <c r="DA177" i="21"/>
  <c r="CZ177" i="21"/>
  <c r="CY177" i="21"/>
  <c r="CX177" i="21"/>
  <c r="CW177" i="21"/>
  <c r="CU177" i="21"/>
  <c r="CQ177" i="21"/>
  <c r="CP177" i="21"/>
  <c r="CO177" i="21"/>
  <c r="CN177" i="21"/>
  <c r="CL177" i="21"/>
  <c r="CH177" i="21"/>
  <c r="CG177" i="21"/>
  <c r="CF177" i="21"/>
  <c r="CD177" i="21"/>
  <c r="CA177" i="21"/>
  <c r="BZ177" i="21"/>
  <c r="BQ177" i="21"/>
  <c r="BP177" i="21"/>
  <c r="BO177" i="21"/>
  <c r="BB177" i="21"/>
  <c r="AU177" i="21"/>
  <c r="AG177" i="21"/>
  <c r="AF177" i="21"/>
  <c r="AC177" i="21"/>
  <c r="Z177" i="21"/>
  <c r="Y177" i="21"/>
  <c r="X177" i="21"/>
  <c r="W177" i="21"/>
  <c r="V177" i="21"/>
  <c r="U177" i="21"/>
  <c r="L177" i="21"/>
  <c r="C177" i="21"/>
  <c r="DK176" i="21"/>
  <c r="DJ176" i="21"/>
  <c r="DG176" i="21"/>
  <c r="DF176" i="21"/>
  <c r="DE176" i="21"/>
  <c r="DD176" i="21"/>
  <c r="DC176" i="21"/>
  <c r="DB176" i="21"/>
  <c r="DA176" i="21"/>
  <c r="CY176" i="21"/>
  <c r="CX176" i="21"/>
  <c r="CW176" i="21"/>
  <c r="CT176" i="21"/>
  <c r="CS176" i="21"/>
  <c r="CR176" i="21"/>
  <c r="CQ176" i="21"/>
  <c r="CP176" i="21"/>
  <c r="CO176" i="21"/>
  <c r="CM176" i="21"/>
  <c r="CL176" i="21"/>
  <c r="CH176" i="21"/>
  <c r="CG176" i="21"/>
  <c r="CF176" i="21"/>
  <c r="CD176" i="21"/>
  <c r="CB176" i="21"/>
  <c r="CA176" i="21"/>
  <c r="BZ176" i="21"/>
  <c r="BQ176" i="21"/>
  <c r="BO176" i="21"/>
  <c r="BB176" i="21"/>
  <c r="BP176" i="21"/>
  <c r="AU176" i="21"/>
  <c r="AG176" i="21"/>
  <c r="AD176" i="21"/>
  <c r="AC176" i="21"/>
  <c r="AB176" i="21"/>
  <c r="AA176" i="21"/>
  <c r="Y176" i="21"/>
  <c r="X176" i="21"/>
  <c r="W176" i="21"/>
  <c r="V176" i="21"/>
  <c r="U176" i="21"/>
  <c r="L176" i="21"/>
  <c r="C176" i="21"/>
  <c r="DH176" i="21"/>
  <c r="DK175" i="21"/>
  <c r="DF175" i="21"/>
  <c r="DE175" i="21"/>
  <c r="CX175" i="21"/>
  <c r="CW175" i="21"/>
  <c r="CU175" i="21"/>
  <c r="CQ175" i="21"/>
  <c r="CP175" i="21"/>
  <c r="CH175" i="21"/>
  <c r="CG175" i="21"/>
  <c r="CF175" i="21"/>
  <c r="CD175" i="21"/>
  <c r="CB175" i="21"/>
  <c r="BZ175" i="21"/>
  <c r="CA175" i="21"/>
  <c r="BQ175" i="21"/>
  <c r="BO175" i="21"/>
  <c r="AU175" i="21"/>
  <c r="AD175" i="21"/>
  <c r="AC175" i="21"/>
  <c r="AB175" i="21"/>
  <c r="X175" i="21"/>
  <c r="L175" i="21"/>
  <c r="C175" i="21"/>
  <c r="DC175" i="21"/>
  <c r="DK174" i="21"/>
  <c r="DJ174" i="21"/>
  <c r="DI174" i="21"/>
  <c r="DH174" i="21"/>
  <c r="DG174" i="21"/>
  <c r="DF174" i="21"/>
  <c r="DE174" i="21"/>
  <c r="CZ174" i="21"/>
  <c r="CY174" i="21"/>
  <c r="CX174" i="21"/>
  <c r="CW174" i="21"/>
  <c r="CV174" i="21"/>
  <c r="CU174" i="21"/>
  <c r="CT174" i="21"/>
  <c r="CS174" i="21"/>
  <c r="CR174" i="21"/>
  <c r="CN174" i="21"/>
  <c r="CM174" i="21"/>
  <c r="CH174" i="21"/>
  <c r="CG174" i="21"/>
  <c r="CF174" i="21"/>
  <c r="CD174" i="21"/>
  <c r="CB174" i="21"/>
  <c r="CA174" i="21"/>
  <c r="BZ174" i="21"/>
  <c r="BQ174" i="21"/>
  <c r="BO174" i="21"/>
  <c r="BB174" i="21"/>
  <c r="AU174" i="21"/>
  <c r="AG174" i="21"/>
  <c r="AF174" i="21"/>
  <c r="AE174" i="21"/>
  <c r="AD174" i="21"/>
  <c r="AC174" i="21"/>
  <c r="AA174" i="21"/>
  <c r="X174" i="21"/>
  <c r="W174" i="21"/>
  <c r="V174" i="21"/>
  <c r="U174" i="21"/>
  <c r="L174" i="21"/>
  <c r="C174" i="21"/>
  <c r="DC173" i="21"/>
  <c r="CN173" i="21"/>
  <c r="CH173" i="21"/>
  <c r="CG173" i="21"/>
  <c r="CF173" i="21"/>
  <c r="CD173" i="21"/>
  <c r="BZ173" i="21"/>
  <c r="CA173" i="21"/>
  <c r="BQ173" i="21"/>
  <c r="BO173" i="21"/>
  <c r="AU173" i="21"/>
  <c r="C173" i="21"/>
  <c r="DK172" i="21"/>
  <c r="DI172" i="21"/>
  <c r="DH172" i="21"/>
  <c r="DG172" i="21"/>
  <c r="DF172" i="21"/>
  <c r="DD172" i="21"/>
  <c r="DC172" i="21"/>
  <c r="DB172" i="21"/>
  <c r="DA172" i="21"/>
  <c r="CZ172" i="21"/>
  <c r="CY172" i="21"/>
  <c r="CX172" i="21"/>
  <c r="CV172" i="21"/>
  <c r="CU172" i="21"/>
  <c r="CT172" i="21"/>
  <c r="CR172" i="21"/>
  <c r="CQ172" i="21"/>
  <c r="CP172" i="21"/>
  <c r="CO172" i="21"/>
  <c r="CN172" i="21"/>
  <c r="CM172" i="21"/>
  <c r="CL172" i="21"/>
  <c r="CH172" i="21"/>
  <c r="CG172" i="21"/>
  <c r="CF172" i="21"/>
  <c r="CD172" i="21"/>
  <c r="CA172" i="21"/>
  <c r="BZ172" i="21"/>
  <c r="L172" i="21"/>
  <c r="BQ172" i="21"/>
  <c r="BP172" i="21"/>
  <c r="BO172" i="21"/>
  <c r="BB172" i="21"/>
  <c r="AU172" i="21"/>
  <c r="AG172" i="21"/>
  <c r="AE172" i="21"/>
  <c r="AC172" i="21"/>
  <c r="AB172" i="21"/>
  <c r="AA172" i="21"/>
  <c r="Z172" i="21"/>
  <c r="Y172" i="21"/>
  <c r="X172" i="21"/>
  <c r="W172" i="21"/>
  <c r="V172" i="21"/>
  <c r="U172" i="21"/>
  <c r="C172" i="21"/>
  <c r="DK171" i="21"/>
  <c r="DJ171" i="21"/>
  <c r="DI171" i="21"/>
  <c r="CV171" i="21"/>
  <c r="CU171" i="21"/>
  <c r="CT171" i="21"/>
  <c r="CH171" i="21"/>
  <c r="CG171" i="21"/>
  <c r="CF171" i="21"/>
  <c r="CD171" i="21"/>
  <c r="CB171" i="21"/>
  <c r="BZ171" i="21"/>
  <c r="CA171" i="21"/>
  <c r="BQ171" i="21"/>
  <c r="BO171" i="21"/>
  <c r="AU171" i="21"/>
  <c r="AC171" i="21"/>
  <c r="AB171" i="21"/>
  <c r="AA171" i="21"/>
  <c r="C171" i="21"/>
  <c r="DK170" i="21"/>
  <c r="DH170" i="21"/>
  <c r="DF170" i="21"/>
  <c r="DE170" i="21"/>
  <c r="CY170" i="21"/>
  <c r="CX170" i="21"/>
  <c r="CV170" i="21"/>
  <c r="CR170" i="21"/>
  <c r="CO170" i="21"/>
  <c r="CN170" i="21"/>
  <c r="CH170" i="21"/>
  <c r="CG170" i="21"/>
  <c r="CF170" i="21"/>
  <c r="CD170" i="21"/>
  <c r="CA170" i="21"/>
  <c r="BZ170" i="21"/>
  <c r="BQ170" i="21"/>
  <c r="BF170" i="21"/>
  <c r="BO170" i="21"/>
  <c r="BP170" i="21"/>
  <c r="BC170" i="21"/>
  <c r="BB170" i="21"/>
  <c r="AU170" i="21"/>
  <c r="AG170" i="21"/>
  <c r="AB170" i="21"/>
  <c r="AA170" i="21"/>
  <c r="Z170" i="21"/>
  <c r="U170" i="21"/>
  <c r="L170" i="21"/>
  <c r="C170" i="21"/>
  <c r="DJ170" i="21"/>
  <c r="DG169" i="21"/>
  <c r="DF169" i="21"/>
  <c r="DD169" i="21"/>
  <c r="CQ169" i="21"/>
  <c r="CP169" i="21"/>
  <c r="CO169" i="21"/>
  <c r="CH169" i="21"/>
  <c r="CG169" i="21"/>
  <c r="CF169" i="21"/>
  <c r="CD169" i="21"/>
  <c r="BZ169" i="21"/>
  <c r="BQ169" i="21"/>
  <c r="BO169" i="21"/>
  <c r="BF169" i="21"/>
  <c r="BC169" i="21"/>
  <c r="AU169" i="21"/>
  <c r="AC169" i="21"/>
  <c r="AB169" i="21"/>
  <c r="AA169" i="21"/>
  <c r="C169" i="21"/>
  <c r="DK168" i="21"/>
  <c r="DJ168" i="21"/>
  <c r="DI168" i="21"/>
  <c r="DH168" i="21"/>
  <c r="DG168" i="21"/>
  <c r="DF168" i="21"/>
  <c r="DE168" i="21"/>
  <c r="DD168" i="21"/>
  <c r="DB168" i="21"/>
  <c r="DA168" i="21"/>
  <c r="CZ168" i="21"/>
  <c r="CY168" i="21"/>
  <c r="CX168" i="21"/>
  <c r="CW168" i="21"/>
  <c r="CV168" i="21"/>
  <c r="CU168" i="21"/>
  <c r="CT168" i="21"/>
  <c r="CS168" i="21"/>
  <c r="CR168" i="21"/>
  <c r="CP168" i="21"/>
  <c r="CO168" i="21"/>
  <c r="CN168" i="21"/>
  <c r="CM168" i="21"/>
  <c r="CL168" i="21"/>
  <c r="CH168" i="21"/>
  <c r="CG168" i="21"/>
  <c r="CF168" i="21"/>
  <c r="CE168" i="21"/>
  <c r="CD168" i="21"/>
  <c r="CB168" i="21"/>
  <c r="BZ168" i="21"/>
  <c r="CA168" i="21"/>
  <c r="BQ168" i="21"/>
  <c r="BF168" i="21"/>
  <c r="BO168" i="21"/>
  <c r="BC168" i="21"/>
  <c r="BB168" i="21"/>
  <c r="AU168" i="21"/>
  <c r="AG168" i="21"/>
  <c r="AF168" i="21"/>
  <c r="AD168" i="21"/>
  <c r="AC168" i="21"/>
  <c r="AB168" i="21"/>
  <c r="AA168" i="21"/>
  <c r="Z168" i="21"/>
  <c r="Y168" i="21"/>
  <c r="X168" i="21"/>
  <c r="W168" i="21"/>
  <c r="V168" i="21"/>
  <c r="U168" i="21"/>
  <c r="L168" i="21"/>
  <c r="C168" i="21"/>
  <c r="DC168" i="21"/>
  <c r="DJ167" i="21"/>
  <c r="DF167" i="21"/>
  <c r="DE167" i="21"/>
  <c r="DD167" i="21"/>
  <c r="DC167" i="21"/>
  <c r="CZ167" i="21"/>
  <c r="CW167" i="21"/>
  <c r="CV167" i="21"/>
  <c r="CU167" i="21"/>
  <c r="CQ167" i="21"/>
  <c r="CP167" i="21"/>
  <c r="CN167" i="21"/>
  <c r="CM167" i="21"/>
  <c r="CH167" i="21"/>
  <c r="CG167" i="21"/>
  <c r="CF167" i="21"/>
  <c r="CD167" i="21"/>
  <c r="CB167" i="21"/>
  <c r="BZ167" i="21"/>
  <c r="CA167" i="21"/>
  <c r="BQ167" i="21"/>
  <c r="BO167" i="21"/>
  <c r="BF167" i="21"/>
  <c r="BC167" i="21"/>
  <c r="AU167" i="21"/>
  <c r="AG167" i="21"/>
  <c r="AF167" i="21"/>
  <c r="AE167" i="21"/>
  <c r="AD167" i="21"/>
  <c r="Y167" i="21"/>
  <c r="X167" i="21"/>
  <c r="U167" i="21"/>
  <c r="L167" i="21"/>
  <c r="C167" i="21"/>
  <c r="DI167" i="21"/>
  <c r="DK166" i="21"/>
  <c r="DI166" i="21"/>
  <c r="DH166" i="21"/>
  <c r="DB166" i="21"/>
  <c r="DA166" i="21"/>
  <c r="CU166" i="21"/>
  <c r="CT166" i="21"/>
  <c r="CS166" i="21"/>
  <c r="CM166" i="21"/>
  <c r="CH166" i="21"/>
  <c r="CG166" i="21"/>
  <c r="CF166" i="21"/>
  <c r="CD166" i="21"/>
  <c r="CB166" i="21"/>
  <c r="CA166" i="21"/>
  <c r="BZ166" i="21"/>
  <c r="BQ166" i="21"/>
  <c r="BO166" i="21"/>
  <c r="BC166" i="21"/>
  <c r="BF166" i="21"/>
  <c r="BB166" i="21"/>
  <c r="BP166" i="21"/>
  <c r="AU166" i="21"/>
  <c r="AE166" i="21"/>
  <c r="AD166" i="21"/>
  <c r="AA166" i="21"/>
  <c r="V166" i="21"/>
  <c r="U166" i="21"/>
  <c r="L166" i="21"/>
  <c r="C166" i="21"/>
  <c r="CW166" i="21"/>
  <c r="DG165" i="21"/>
  <c r="DF165" i="21"/>
  <c r="DE165" i="21"/>
  <c r="DA165" i="21"/>
  <c r="CZ165" i="21"/>
  <c r="CX165" i="21"/>
  <c r="CR165" i="21"/>
  <c r="CQ165" i="21"/>
  <c r="CP165" i="21"/>
  <c r="CL165" i="21"/>
  <c r="CH165" i="21"/>
  <c r="CG165" i="21"/>
  <c r="CF165" i="21"/>
  <c r="CD165" i="21"/>
  <c r="BZ165" i="21"/>
  <c r="CA165" i="21"/>
  <c r="BQ165" i="21"/>
  <c r="BC165" i="21"/>
  <c r="BF165" i="21"/>
  <c r="BO165" i="21"/>
  <c r="BB165" i="21"/>
  <c r="AU165" i="21"/>
  <c r="AG165" i="21"/>
  <c r="AD165" i="21"/>
  <c r="AC165" i="21"/>
  <c r="AB165" i="21"/>
  <c r="X165" i="21"/>
  <c r="L165" i="21"/>
  <c r="C165" i="21"/>
  <c r="CT165" i="21"/>
  <c r="DI164" i="21"/>
  <c r="DH164" i="21"/>
  <c r="DG164" i="21"/>
  <c r="CZ164" i="21"/>
  <c r="CY164" i="21"/>
  <c r="CR164" i="21"/>
  <c r="CQ164" i="21"/>
  <c r="CH164" i="21"/>
  <c r="CG164" i="21"/>
  <c r="CF164" i="21"/>
  <c r="CD164" i="21"/>
  <c r="BZ164" i="21"/>
  <c r="L164" i="21"/>
  <c r="BQ164" i="21"/>
  <c r="BO164" i="21"/>
  <c r="BF164" i="21"/>
  <c r="BC164" i="21"/>
  <c r="AU164" i="21"/>
  <c r="AG164" i="21"/>
  <c r="AA164" i="21"/>
  <c r="Y164" i="21"/>
  <c r="X164" i="21"/>
  <c r="C164" i="21"/>
  <c r="CT164" i="21"/>
  <c r="DK163" i="21"/>
  <c r="DJ163" i="21"/>
  <c r="DI163" i="21"/>
  <c r="DH163" i="21"/>
  <c r="DF163" i="21"/>
  <c r="DE163" i="21"/>
  <c r="DD163" i="21"/>
  <c r="DC163" i="21"/>
  <c r="DA163" i="21"/>
  <c r="CZ163" i="21"/>
  <c r="CY163" i="21"/>
  <c r="CX163" i="21"/>
  <c r="CW163" i="21"/>
  <c r="CV163" i="21"/>
  <c r="CU163" i="21"/>
  <c r="CS163" i="21"/>
  <c r="CR163" i="21"/>
  <c r="CQ163" i="21"/>
  <c r="CO163" i="21"/>
  <c r="CN163" i="21"/>
  <c r="CM163" i="21"/>
  <c r="CL163" i="21"/>
  <c r="CH163" i="21"/>
  <c r="CG163" i="21"/>
  <c r="CF163" i="21"/>
  <c r="CD163" i="21"/>
  <c r="BZ163" i="21"/>
  <c r="CA163" i="21"/>
  <c r="BQ163" i="21"/>
  <c r="BO163" i="21"/>
  <c r="BP163" i="21"/>
  <c r="BC163" i="21"/>
  <c r="BF163" i="21"/>
  <c r="BB163" i="21"/>
  <c r="AU163" i="21"/>
  <c r="AG163" i="21"/>
  <c r="AE163" i="21"/>
  <c r="AD163" i="21"/>
  <c r="AB163" i="21"/>
  <c r="AA163" i="21"/>
  <c r="Z163" i="21"/>
  <c r="Y163" i="21"/>
  <c r="X163" i="21"/>
  <c r="W163" i="21"/>
  <c r="V163" i="21"/>
  <c r="U163" i="21"/>
  <c r="L163" i="21"/>
  <c r="C163" i="21"/>
  <c r="DH162" i="21"/>
  <c r="DG162" i="21"/>
  <c r="DF162" i="21"/>
  <c r="DB162" i="21"/>
  <c r="DA162" i="21"/>
  <c r="CW162" i="21"/>
  <c r="CT162" i="21"/>
  <c r="CS162" i="21"/>
  <c r="CR162" i="21"/>
  <c r="CN162" i="21"/>
  <c r="CH162" i="21"/>
  <c r="CG162" i="21"/>
  <c r="CF162" i="21"/>
  <c r="CD162" i="21"/>
  <c r="BZ162" i="21"/>
  <c r="CA162" i="21"/>
  <c r="BQ162" i="21"/>
  <c r="BO162" i="21"/>
  <c r="BC162" i="21"/>
  <c r="BF162" i="21"/>
  <c r="AU162" i="21"/>
  <c r="AF162" i="21"/>
  <c r="AC162" i="21"/>
  <c r="AB162" i="21"/>
  <c r="AA162" i="21"/>
  <c r="U162" i="21"/>
  <c r="C162" i="21"/>
  <c r="DJ162" i="21"/>
  <c r="DI161" i="21"/>
  <c r="DG161" i="21"/>
  <c r="DF161" i="21"/>
  <c r="DA161" i="21"/>
  <c r="CZ161" i="21"/>
  <c r="CY161" i="21"/>
  <c r="CX161" i="21"/>
  <c r="CT161" i="21"/>
  <c r="CS161" i="21"/>
  <c r="CR161" i="21"/>
  <c r="CM161" i="21"/>
  <c r="CL161" i="21"/>
  <c r="CH161" i="21"/>
  <c r="CG161" i="21"/>
  <c r="CF161" i="21"/>
  <c r="CD161" i="21"/>
  <c r="CB161" i="21"/>
  <c r="CA161" i="21"/>
  <c r="BZ161" i="21"/>
  <c r="BQ161" i="21"/>
  <c r="BO161" i="21"/>
  <c r="BC161" i="21"/>
  <c r="BF161" i="21"/>
  <c r="BB161" i="21"/>
  <c r="BP161" i="21"/>
  <c r="AU161" i="21"/>
  <c r="AF161" i="21"/>
  <c r="AE161" i="21"/>
  <c r="AC161" i="21"/>
  <c r="Y161" i="21"/>
  <c r="X161" i="21"/>
  <c r="V161" i="21"/>
  <c r="U161" i="21"/>
  <c r="L161" i="21"/>
  <c r="C161" i="21"/>
  <c r="DE161" i="21"/>
  <c r="DJ160" i="21"/>
  <c r="CH160" i="21"/>
  <c r="CG160" i="21"/>
  <c r="CF160" i="21"/>
  <c r="CD160" i="21"/>
  <c r="BZ160" i="21"/>
  <c r="L160" i="21"/>
  <c r="BQ160" i="21"/>
  <c r="BO160" i="21"/>
  <c r="BC160" i="21"/>
  <c r="BF160" i="21"/>
  <c r="AU160" i="21"/>
  <c r="AE160" i="21"/>
  <c r="AA160" i="21"/>
  <c r="C160" i="21"/>
  <c r="DA160" i="21"/>
  <c r="CY159" i="21"/>
  <c r="CW159" i="21"/>
  <c r="CS159" i="21"/>
  <c r="CH159" i="21"/>
  <c r="CG159" i="21"/>
  <c r="CF159" i="21"/>
  <c r="CD159" i="21"/>
  <c r="CA159" i="21"/>
  <c r="BZ159" i="21"/>
  <c r="BF159" i="21"/>
  <c r="BO159" i="21"/>
  <c r="AU159" i="21"/>
  <c r="AG159" i="21"/>
  <c r="Y159" i="21"/>
  <c r="L159" i="21"/>
  <c r="C159" i="21"/>
  <c r="DF159" i="21"/>
  <c r="CY158" i="21"/>
  <c r="CH158" i="21"/>
  <c r="CG158" i="21"/>
  <c r="CF158" i="21"/>
  <c r="CD158" i="21"/>
  <c r="CA158" i="21"/>
  <c r="BZ158" i="21"/>
  <c r="BO158" i="21"/>
  <c r="BF158" i="21"/>
  <c r="AU158" i="21"/>
  <c r="L158" i="21"/>
  <c r="C158" i="21"/>
  <c r="CW158" i="21"/>
  <c r="DK157" i="21"/>
  <c r="DJ157" i="21"/>
  <c r="DI157" i="21"/>
  <c r="DH157" i="21"/>
  <c r="DG157" i="21"/>
  <c r="DF157" i="21"/>
  <c r="DD157" i="21"/>
  <c r="DC157" i="21"/>
  <c r="DB157" i="21"/>
  <c r="DA157" i="21"/>
  <c r="CZ157" i="21"/>
  <c r="CY157" i="21"/>
  <c r="CX157" i="21"/>
  <c r="CW157" i="21"/>
  <c r="CV157" i="21"/>
  <c r="CU157" i="21"/>
  <c r="CT157" i="21"/>
  <c r="CR157" i="21"/>
  <c r="CQ157" i="21"/>
  <c r="CP157" i="21"/>
  <c r="CO157" i="21"/>
  <c r="CN157" i="21"/>
  <c r="CM157" i="21"/>
  <c r="CL157" i="21"/>
  <c r="CH157" i="21"/>
  <c r="CG157" i="21"/>
  <c r="CF157" i="21"/>
  <c r="CE157" i="21"/>
  <c r="CD157" i="21"/>
  <c r="CB157" i="21"/>
  <c r="BZ157" i="21"/>
  <c r="BF157" i="21"/>
  <c r="BO157" i="21"/>
  <c r="BB157" i="21"/>
  <c r="BP157" i="21"/>
  <c r="AU157" i="21"/>
  <c r="AG157" i="21"/>
  <c r="AF157" i="21"/>
  <c r="AD157" i="21"/>
  <c r="AC157" i="21"/>
  <c r="AB157" i="21"/>
  <c r="AA157" i="21"/>
  <c r="Z157" i="21"/>
  <c r="Y157" i="21"/>
  <c r="X157" i="21"/>
  <c r="W157" i="21"/>
  <c r="V157" i="21"/>
  <c r="U157" i="21"/>
  <c r="C157" i="21"/>
  <c r="DE157" i="21"/>
  <c r="DF156" i="21"/>
  <c r="CX156" i="21"/>
  <c r="CR156" i="21"/>
  <c r="CN156" i="21"/>
  <c r="CH156" i="21"/>
  <c r="CG156" i="21"/>
  <c r="CF156" i="21"/>
  <c r="CD156" i="21"/>
  <c r="BZ156" i="21"/>
  <c r="CA156" i="21"/>
  <c r="BQ156" i="21"/>
  <c r="BO156" i="21"/>
  <c r="BF156" i="21"/>
  <c r="AU156" i="21"/>
  <c r="AF156" i="21"/>
  <c r="AD156" i="21"/>
  <c r="W156" i="21"/>
  <c r="C156" i="21"/>
  <c r="DK155" i="21"/>
  <c r="DJ155" i="21"/>
  <c r="DH155" i="21"/>
  <c r="DF155" i="21"/>
  <c r="DE155" i="21"/>
  <c r="DD155" i="21"/>
  <c r="DC155" i="21"/>
  <c r="DB155" i="21"/>
  <c r="DA155" i="21"/>
  <c r="CY155" i="21"/>
  <c r="CX155" i="21"/>
  <c r="CV155" i="21"/>
  <c r="CU155" i="21"/>
  <c r="CS155" i="21"/>
  <c r="CR155" i="21"/>
  <c r="CQ155" i="21"/>
  <c r="CP155" i="21"/>
  <c r="CO155" i="21"/>
  <c r="CN155" i="21"/>
  <c r="CM155" i="21"/>
  <c r="CH155" i="21"/>
  <c r="CG155" i="21"/>
  <c r="CF155" i="21"/>
  <c r="CD155" i="21"/>
  <c r="CB155" i="21"/>
  <c r="BZ155" i="21"/>
  <c r="BO155" i="21"/>
  <c r="BP155" i="21"/>
  <c r="BB155" i="21"/>
  <c r="AU155" i="21"/>
  <c r="AF155" i="21"/>
  <c r="AE155" i="21"/>
  <c r="AD155" i="21"/>
  <c r="AB155" i="21"/>
  <c r="AA155" i="21"/>
  <c r="Z155" i="21"/>
  <c r="Y155" i="21"/>
  <c r="X155" i="21"/>
  <c r="W155" i="21"/>
  <c r="V155" i="21"/>
  <c r="C155" i="21"/>
  <c r="DK154" i="21"/>
  <c r="DE154" i="21"/>
  <c r="DD154" i="21"/>
  <c r="CX154" i="21"/>
  <c r="CV154" i="21"/>
  <c r="CT154" i="21"/>
  <c r="CP154" i="21"/>
  <c r="CO154" i="21"/>
  <c r="CN154" i="21"/>
  <c r="CH154" i="21"/>
  <c r="CG154" i="21"/>
  <c r="CF154" i="21"/>
  <c r="CD154" i="21"/>
  <c r="CA154" i="21"/>
  <c r="BZ154" i="21"/>
  <c r="BO154" i="21"/>
  <c r="BF154" i="21"/>
  <c r="AU154" i="21"/>
  <c r="AF154" i="21"/>
  <c r="AC154" i="21"/>
  <c r="Y154" i="21"/>
  <c r="W154" i="21"/>
  <c r="L154" i="21"/>
  <c r="C154" i="21"/>
  <c r="DI154" i="21"/>
  <c r="DK153" i="21"/>
  <c r="DI153" i="21"/>
  <c r="DH153" i="21"/>
  <c r="DG153" i="21"/>
  <c r="DF153" i="21"/>
  <c r="DE153" i="21"/>
  <c r="DD153" i="21"/>
  <c r="DC153" i="21"/>
  <c r="DB153" i="21"/>
  <c r="CY153" i="21"/>
  <c r="CW153" i="21"/>
  <c r="CV153" i="21"/>
  <c r="CU153" i="21"/>
  <c r="CT153" i="21"/>
  <c r="CS153" i="21"/>
  <c r="CR153" i="21"/>
  <c r="CQ153" i="21"/>
  <c r="CP153" i="21"/>
  <c r="CO153" i="21"/>
  <c r="CM153" i="21"/>
  <c r="CH153" i="21"/>
  <c r="CG153" i="21"/>
  <c r="CF153" i="21"/>
  <c r="CE153" i="21"/>
  <c r="CD153" i="21"/>
  <c r="CB153" i="21"/>
  <c r="BZ153" i="21"/>
  <c r="BO153" i="21"/>
  <c r="AU153" i="21"/>
  <c r="AF153" i="21"/>
  <c r="AE153" i="21"/>
  <c r="AD153" i="21"/>
  <c r="AC153" i="21"/>
  <c r="AB153" i="21"/>
  <c r="AA153" i="21"/>
  <c r="Z153" i="21"/>
  <c r="Y153" i="21"/>
  <c r="V153" i="21"/>
  <c r="U153" i="21"/>
  <c r="C153" i="21"/>
  <c r="DK152" i="21"/>
  <c r="DJ152" i="21"/>
  <c r="DI152" i="21"/>
  <c r="DH152" i="21"/>
  <c r="DG152" i="21"/>
  <c r="DF152" i="21"/>
  <c r="DD152" i="21"/>
  <c r="DC152" i="21"/>
  <c r="DB152" i="21"/>
  <c r="DA152" i="21"/>
  <c r="CZ152" i="21"/>
  <c r="CY152" i="21"/>
  <c r="CX152" i="21"/>
  <c r="CW152" i="21"/>
  <c r="CV152" i="21"/>
  <c r="CU152" i="21"/>
  <c r="CT152" i="21"/>
  <c r="CR152" i="21"/>
  <c r="CQ152" i="21"/>
  <c r="CP152" i="21"/>
  <c r="CO152" i="21"/>
  <c r="CN152" i="21"/>
  <c r="CM152" i="21"/>
  <c r="CL152" i="21"/>
  <c r="CH152" i="21"/>
  <c r="CG152" i="21"/>
  <c r="CF152" i="21"/>
  <c r="CE152" i="21"/>
  <c r="CD152" i="21"/>
  <c r="CB152" i="21"/>
  <c r="BZ152" i="21"/>
  <c r="CA152" i="21"/>
  <c r="BF152" i="21"/>
  <c r="BO152" i="21"/>
  <c r="BP152" i="21"/>
  <c r="BB152" i="21"/>
  <c r="AU152" i="21"/>
  <c r="AG152" i="21"/>
  <c r="AF152" i="21"/>
  <c r="AD152" i="21"/>
  <c r="AC152" i="21"/>
  <c r="AB152" i="21"/>
  <c r="AA152" i="21"/>
  <c r="Z152" i="21"/>
  <c r="Y152" i="21"/>
  <c r="X152" i="21"/>
  <c r="W152" i="21"/>
  <c r="V152" i="21"/>
  <c r="U152" i="21"/>
  <c r="L152" i="21"/>
  <c r="C152" i="21"/>
  <c r="DE152" i="21"/>
  <c r="DK151" i="21"/>
  <c r="DI151" i="21"/>
  <c r="DH151" i="21"/>
  <c r="DG151" i="21"/>
  <c r="DC151" i="21"/>
  <c r="DB151" i="21"/>
  <c r="CZ151" i="21"/>
  <c r="CY151" i="21"/>
  <c r="CV151" i="21"/>
  <c r="CU151" i="21"/>
  <c r="CT151" i="21"/>
  <c r="CS151" i="21"/>
  <c r="CN151" i="21"/>
  <c r="CM151" i="21"/>
  <c r="CL151" i="21"/>
  <c r="CH151" i="21"/>
  <c r="CG151" i="21"/>
  <c r="CF151" i="21"/>
  <c r="CD151" i="21"/>
  <c r="CB151" i="21"/>
  <c r="CA151" i="21"/>
  <c r="BZ151" i="21"/>
  <c r="BO151" i="21"/>
  <c r="BC151" i="21"/>
  <c r="BF151" i="21"/>
  <c r="BB151" i="21"/>
  <c r="AU151" i="21"/>
  <c r="AF151" i="21"/>
  <c r="AE151" i="21"/>
  <c r="AD151" i="21"/>
  <c r="AC151" i="21"/>
  <c r="X151" i="21"/>
  <c r="W151" i="21"/>
  <c r="V151" i="21"/>
  <c r="L151" i="21"/>
  <c r="C151" i="21"/>
  <c r="DF151" i="21"/>
  <c r="DH150" i="21"/>
  <c r="DC150" i="21"/>
  <c r="DA150" i="21"/>
  <c r="CV150" i="21"/>
  <c r="CL150" i="21"/>
  <c r="CH150" i="21"/>
  <c r="CG150" i="21"/>
  <c r="CF150" i="21"/>
  <c r="CD150" i="21"/>
  <c r="BZ150" i="21"/>
  <c r="CA150" i="21"/>
  <c r="BQ150" i="21"/>
  <c r="BF150" i="21"/>
  <c r="BO150" i="21"/>
  <c r="AU150" i="21"/>
  <c r="AG150" i="21"/>
  <c r="AE150" i="21"/>
  <c r="AD150" i="21"/>
  <c r="V150" i="21"/>
  <c r="L150" i="21"/>
  <c r="C150" i="21"/>
  <c r="DK150" i="21"/>
  <c r="DJ149" i="21"/>
  <c r="DD149" i="21"/>
  <c r="DC149" i="21"/>
  <c r="DB149" i="21"/>
  <c r="CX149" i="21"/>
  <c r="CW149" i="21"/>
  <c r="CP149" i="21"/>
  <c r="CO149" i="21"/>
  <c r="CM149" i="21"/>
  <c r="CH149" i="21"/>
  <c r="CG149" i="21"/>
  <c r="CF149" i="21"/>
  <c r="CD149" i="21"/>
  <c r="BZ149" i="21"/>
  <c r="L149" i="21"/>
  <c r="BQ149" i="21"/>
  <c r="BO149" i="21"/>
  <c r="BF149" i="21"/>
  <c r="BC149" i="21"/>
  <c r="AU149" i="21"/>
  <c r="AG149" i="21"/>
  <c r="AD149" i="21"/>
  <c r="Z149" i="21"/>
  <c r="W149" i="21"/>
  <c r="U149" i="21"/>
  <c r="C149" i="21"/>
  <c r="DK149" i="21"/>
  <c r="DE148" i="21"/>
  <c r="DC148" i="21"/>
  <c r="CZ148" i="21"/>
  <c r="CV148" i="21"/>
  <c r="CH148" i="21"/>
  <c r="CG148" i="21"/>
  <c r="CF148" i="21"/>
  <c r="CD148" i="21"/>
  <c r="CA148" i="21"/>
  <c r="BZ148" i="21"/>
  <c r="BQ148" i="21"/>
  <c r="BO148" i="21"/>
  <c r="BF148" i="21"/>
  <c r="BC148" i="21"/>
  <c r="AU148" i="21"/>
  <c r="AB148" i="21"/>
  <c r="AA148" i="21"/>
  <c r="V148" i="21"/>
  <c r="L148" i="21"/>
  <c r="C148" i="21"/>
  <c r="DJ148" i="21"/>
  <c r="DH147" i="21"/>
  <c r="DG147" i="21"/>
  <c r="DF147" i="21"/>
  <c r="DD147" i="21"/>
  <c r="DC147" i="21"/>
  <c r="DB147" i="21"/>
  <c r="DA147" i="21"/>
  <c r="CZ147" i="21"/>
  <c r="CX147" i="21"/>
  <c r="CT147" i="21"/>
  <c r="CS147" i="21"/>
  <c r="CQ147" i="21"/>
  <c r="CP147" i="21"/>
  <c r="CO147" i="21"/>
  <c r="CN147" i="21"/>
  <c r="CM147" i="21"/>
  <c r="CL147" i="21"/>
  <c r="CH147" i="21"/>
  <c r="CG147" i="21"/>
  <c r="CF147" i="21"/>
  <c r="CD147" i="21"/>
  <c r="CB147" i="21"/>
  <c r="BZ147" i="21"/>
  <c r="BO147" i="21"/>
  <c r="BC147" i="21"/>
  <c r="BF147" i="21"/>
  <c r="BB147" i="21"/>
  <c r="BP147" i="21"/>
  <c r="AU147" i="21"/>
  <c r="AC147" i="21"/>
  <c r="AB147" i="21"/>
  <c r="AA147" i="21"/>
  <c r="Z147" i="21"/>
  <c r="Y147" i="21"/>
  <c r="X147" i="21"/>
  <c r="W147" i="21"/>
  <c r="V147" i="21"/>
  <c r="U147" i="21"/>
  <c r="C147" i="21"/>
  <c r="DI147" i="21"/>
  <c r="DH146" i="21"/>
  <c r="CP146" i="21"/>
  <c r="CH146" i="21"/>
  <c r="CG146" i="21"/>
  <c r="CF146" i="21"/>
  <c r="CD146" i="21"/>
  <c r="BZ146" i="21"/>
  <c r="CA146" i="21"/>
  <c r="BO146" i="21"/>
  <c r="BC146" i="21"/>
  <c r="BF146" i="21"/>
  <c r="AU146" i="21"/>
  <c r="AG146" i="21"/>
  <c r="C146" i="21"/>
  <c r="DJ146" i="21"/>
  <c r="DK145" i="21"/>
  <c r="DI145" i="21"/>
  <c r="DG145" i="21"/>
  <c r="DE145" i="21"/>
  <c r="DA145" i="21"/>
  <c r="CZ145" i="21"/>
  <c r="CY145" i="21"/>
  <c r="CX145" i="21"/>
  <c r="CU145" i="21"/>
  <c r="CT145" i="21"/>
  <c r="CS145" i="21"/>
  <c r="CR145" i="21"/>
  <c r="CN145" i="21"/>
  <c r="CM145" i="21"/>
  <c r="CH145" i="21"/>
  <c r="CG145" i="21"/>
  <c r="CF145" i="21"/>
  <c r="CD145" i="21"/>
  <c r="CB145" i="21"/>
  <c r="CA145" i="21"/>
  <c r="BZ145" i="21"/>
  <c r="BQ145" i="21"/>
  <c r="BF145" i="21"/>
  <c r="BO145" i="21"/>
  <c r="BC145" i="21"/>
  <c r="AU145" i="21"/>
  <c r="AG145" i="21"/>
  <c r="AF145" i="21"/>
  <c r="AE145" i="21"/>
  <c r="AA145" i="21"/>
  <c r="Z145" i="21"/>
  <c r="Y145" i="21"/>
  <c r="X145" i="21"/>
  <c r="U145" i="21"/>
  <c r="L145" i="21"/>
  <c r="C145" i="21"/>
  <c r="DJ144" i="21"/>
  <c r="DH144" i="21"/>
  <c r="DG144" i="21"/>
  <c r="DF144" i="21"/>
  <c r="DD144" i="21"/>
  <c r="DC144" i="21"/>
  <c r="DB144" i="21"/>
  <c r="DA144" i="21"/>
  <c r="CZ144" i="21"/>
  <c r="CY144" i="21"/>
  <c r="CW144" i="21"/>
  <c r="CU144" i="21"/>
  <c r="CT144" i="21"/>
  <c r="CR144" i="21"/>
  <c r="CQ144" i="21"/>
  <c r="CP144" i="21"/>
  <c r="CO144" i="21"/>
  <c r="CN144" i="21"/>
  <c r="CM144" i="21"/>
  <c r="CL144" i="21"/>
  <c r="CH144" i="21"/>
  <c r="CG144" i="21"/>
  <c r="CF144" i="21"/>
  <c r="CD144" i="21"/>
  <c r="CA144" i="21"/>
  <c r="BZ144" i="21"/>
  <c r="BP144" i="21"/>
  <c r="BO144" i="21"/>
  <c r="BB144" i="21"/>
  <c r="AU144" i="21"/>
  <c r="AG144" i="21"/>
  <c r="AE144" i="21"/>
  <c r="AB144" i="21"/>
  <c r="AA144" i="21"/>
  <c r="Z144" i="21"/>
  <c r="Y144" i="21"/>
  <c r="X144" i="21"/>
  <c r="W144" i="21"/>
  <c r="V144" i="21"/>
  <c r="U144" i="21"/>
  <c r="L144" i="21"/>
  <c r="C144" i="21"/>
  <c r="DI144" i="21"/>
  <c r="DI143" i="21"/>
  <c r="DH143" i="21"/>
  <c r="DG143" i="21"/>
  <c r="DF143" i="21"/>
  <c r="DE143" i="21"/>
  <c r="DD143" i="21"/>
  <c r="DC143" i="21"/>
  <c r="DB143" i="21"/>
  <c r="DA143" i="21"/>
  <c r="CZ143" i="21"/>
  <c r="CX143" i="21"/>
  <c r="CV143" i="21"/>
  <c r="CU143" i="21"/>
  <c r="CT143" i="21"/>
  <c r="CS143" i="21"/>
  <c r="CR143" i="21"/>
  <c r="CQ143" i="21"/>
  <c r="CP143" i="21"/>
  <c r="CO143" i="21"/>
  <c r="CN143" i="21"/>
  <c r="CL143" i="21"/>
  <c r="CH143" i="21"/>
  <c r="CG143" i="21"/>
  <c r="CF143" i="21"/>
  <c r="CD143" i="21"/>
  <c r="CB143" i="21"/>
  <c r="CA143" i="21"/>
  <c r="BZ143" i="21"/>
  <c r="L143" i="21"/>
  <c r="BP143" i="21"/>
  <c r="BO143" i="21"/>
  <c r="BB143" i="21"/>
  <c r="AU143" i="21"/>
  <c r="AG143" i="21"/>
  <c r="AE143" i="21"/>
  <c r="AD143" i="21"/>
  <c r="AC143" i="21"/>
  <c r="AB143" i="21"/>
  <c r="AA143" i="21"/>
  <c r="Z143" i="21"/>
  <c r="Y143" i="21"/>
  <c r="X143" i="21"/>
  <c r="V143" i="21"/>
  <c r="U143" i="21"/>
  <c r="C143" i="21"/>
  <c r="DH142" i="21"/>
  <c r="DG142" i="21"/>
  <c r="DC142" i="21"/>
  <c r="CP142" i="21"/>
  <c r="CH142" i="21"/>
  <c r="CG142" i="21"/>
  <c r="CF142" i="21"/>
  <c r="CD142" i="21"/>
  <c r="BZ142" i="21"/>
  <c r="CA142" i="21"/>
  <c r="BO142" i="21"/>
  <c r="AU142" i="21"/>
  <c r="AE142" i="21"/>
  <c r="U142" i="21"/>
  <c r="C142" i="21"/>
  <c r="DK141" i="21"/>
  <c r="DH141" i="21"/>
  <c r="DB141" i="21"/>
  <c r="DA141" i="21"/>
  <c r="CX141" i="21"/>
  <c r="CV141" i="21"/>
  <c r="CU141" i="21"/>
  <c r="CO141" i="21"/>
  <c r="CH141" i="21"/>
  <c r="CG141" i="21"/>
  <c r="CF141" i="21"/>
  <c r="CE141" i="21"/>
  <c r="CD141" i="21"/>
  <c r="CA141" i="21"/>
  <c r="BZ141" i="21"/>
  <c r="BO141" i="21"/>
  <c r="BB141" i="21"/>
  <c r="BP141" i="21"/>
  <c r="AU141" i="21"/>
  <c r="AG141" i="21"/>
  <c r="AF141" i="21"/>
  <c r="AD141" i="21"/>
  <c r="X141" i="21"/>
  <c r="W141" i="21"/>
  <c r="L141" i="21"/>
  <c r="C141" i="21"/>
  <c r="DK140" i="21"/>
  <c r="DJ140" i="21"/>
  <c r="DI140" i="21"/>
  <c r="DH140" i="21"/>
  <c r="DF140" i="21"/>
  <c r="DE140" i="21"/>
  <c r="DD140" i="21"/>
  <c r="DC140" i="21"/>
  <c r="DB140" i="21"/>
  <c r="DA140" i="21"/>
  <c r="CZ140" i="21"/>
  <c r="CY140" i="21"/>
  <c r="CX140" i="21"/>
  <c r="CW140" i="21"/>
  <c r="CV140" i="21"/>
  <c r="CT140" i="21"/>
  <c r="CS140" i="21"/>
  <c r="CR140" i="21"/>
  <c r="CQ140" i="21"/>
  <c r="CP140" i="21"/>
  <c r="CO140" i="21"/>
  <c r="CN140" i="21"/>
  <c r="CM140" i="21"/>
  <c r="CL140" i="21"/>
  <c r="CH140" i="21"/>
  <c r="CG140" i="21"/>
  <c r="CF140" i="21"/>
  <c r="CD140" i="21"/>
  <c r="CB140" i="21"/>
  <c r="BZ140" i="21"/>
  <c r="L140" i="21"/>
  <c r="BO140" i="21"/>
  <c r="BB140" i="21"/>
  <c r="BP140" i="21"/>
  <c r="AU140" i="21"/>
  <c r="AG140" i="21"/>
  <c r="AF140" i="21"/>
  <c r="AD140" i="21"/>
  <c r="AC140" i="21"/>
  <c r="AB140" i="21"/>
  <c r="AA140" i="21"/>
  <c r="Z140" i="21"/>
  <c r="Y140" i="21"/>
  <c r="X140" i="21"/>
  <c r="W140" i="21"/>
  <c r="V140" i="21"/>
  <c r="U140" i="21"/>
  <c r="C140" i="21"/>
  <c r="DG140" i="21"/>
  <c r="DI139" i="21"/>
  <c r="DG139" i="21"/>
  <c r="DF139" i="21"/>
  <c r="DC139" i="21"/>
  <c r="CV139" i="21"/>
  <c r="CS139" i="21"/>
  <c r="CQ139" i="21"/>
  <c r="CP139" i="21"/>
  <c r="CH139" i="21"/>
  <c r="CG139" i="21"/>
  <c r="CF139" i="21"/>
  <c r="CD139" i="21"/>
  <c r="CB139" i="21"/>
  <c r="CA139" i="21"/>
  <c r="BZ139" i="21"/>
  <c r="L139" i="21"/>
  <c r="BQ139" i="21"/>
  <c r="BO139" i="21"/>
  <c r="BB139" i="21"/>
  <c r="BP139" i="21"/>
  <c r="AU139" i="21"/>
  <c r="AD139" i="21"/>
  <c r="AA139" i="21"/>
  <c r="W139" i="21"/>
  <c r="C139" i="21"/>
  <c r="DE139" i="21"/>
  <c r="CT138" i="21"/>
  <c r="CH138" i="21"/>
  <c r="CG138" i="21"/>
  <c r="CF138" i="21"/>
  <c r="CD138" i="21"/>
  <c r="BZ138" i="21"/>
  <c r="L138" i="21"/>
  <c r="BQ138" i="21"/>
  <c r="BF138" i="21"/>
  <c r="BO138" i="21"/>
  <c r="AU138" i="21"/>
  <c r="AF138" i="21"/>
  <c r="C138" i="21"/>
  <c r="DJ137" i="21"/>
  <c r="DC137" i="21"/>
  <c r="DA137" i="21"/>
  <c r="CZ137" i="21"/>
  <c r="CW137" i="21"/>
  <c r="CP137" i="21"/>
  <c r="CM137" i="21"/>
  <c r="CH137" i="21"/>
  <c r="CG137" i="21"/>
  <c r="CF137" i="21"/>
  <c r="CD137" i="21"/>
  <c r="CB137" i="21"/>
  <c r="BZ137" i="21"/>
  <c r="CA137" i="21"/>
  <c r="BQ137" i="21"/>
  <c r="BO137" i="21"/>
  <c r="AU137" i="21"/>
  <c r="AG137" i="21"/>
  <c r="AF137" i="21"/>
  <c r="Z137" i="21"/>
  <c r="W137" i="21"/>
  <c r="L137" i="21"/>
  <c r="C137" i="21"/>
  <c r="CY137" i="21"/>
  <c r="DJ136" i="21"/>
  <c r="DI136" i="21"/>
  <c r="DG136" i="21"/>
  <c r="DF136" i="21"/>
  <c r="DE136" i="21"/>
  <c r="DD136" i="21"/>
  <c r="DC136" i="21"/>
  <c r="DB136" i="21"/>
  <c r="DA136" i="21"/>
  <c r="CZ136" i="21"/>
  <c r="CX136" i="21"/>
  <c r="CW136" i="21"/>
  <c r="CV136" i="21"/>
  <c r="CT136" i="21"/>
  <c r="CS136" i="21"/>
  <c r="CR136" i="21"/>
  <c r="CQ136" i="21"/>
  <c r="CP136" i="21"/>
  <c r="CO136" i="21"/>
  <c r="CN136" i="21"/>
  <c r="CL136" i="21"/>
  <c r="CH136" i="21"/>
  <c r="CG136" i="21"/>
  <c r="CF136" i="21"/>
  <c r="CD136" i="21"/>
  <c r="CB136" i="21"/>
  <c r="BZ136" i="21"/>
  <c r="CA136" i="21"/>
  <c r="BQ136" i="21"/>
  <c r="BO136" i="21"/>
  <c r="BC136" i="21"/>
  <c r="BF136" i="21"/>
  <c r="BB136" i="21"/>
  <c r="AU136" i="21"/>
  <c r="AG136" i="21"/>
  <c r="AE136" i="21"/>
  <c r="AD136" i="21"/>
  <c r="AC136" i="21"/>
  <c r="AB136" i="21"/>
  <c r="AA136" i="21"/>
  <c r="Y136" i="21"/>
  <c r="X136" i="21"/>
  <c r="W136" i="21"/>
  <c r="V136" i="21"/>
  <c r="U136" i="21"/>
  <c r="L136" i="21"/>
  <c r="C136" i="21"/>
  <c r="DK135" i="21"/>
  <c r="DG135" i="21"/>
  <c r="DF135" i="21"/>
  <c r="DE135" i="21"/>
  <c r="DD135" i="21"/>
  <c r="DC135" i="21"/>
  <c r="CY135" i="21"/>
  <c r="CX135" i="21"/>
  <c r="CW135" i="21"/>
  <c r="CU135" i="21"/>
  <c r="CR135" i="21"/>
  <c r="CQ135" i="21"/>
  <c r="CP135" i="21"/>
  <c r="CN135" i="21"/>
  <c r="CL135" i="21"/>
  <c r="CH135" i="21"/>
  <c r="CG135" i="21"/>
  <c r="CF135" i="21"/>
  <c r="CD135" i="21"/>
  <c r="CB135" i="21"/>
  <c r="CA135" i="21"/>
  <c r="BZ135" i="21"/>
  <c r="BQ135" i="21"/>
  <c r="BO135" i="21"/>
  <c r="BC135" i="21"/>
  <c r="BF135" i="21"/>
  <c r="BB135" i="21"/>
  <c r="BP135" i="21"/>
  <c r="AU135" i="21"/>
  <c r="AG135" i="21"/>
  <c r="AF135" i="21"/>
  <c r="AE135" i="21"/>
  <c r="AD135" i="21"/>
  <c r="Y135" i="21"/>
  <c r="X135" i="21"/>
  <c r="V135" i="21"/>
  <c r="U135" i="21"/>
  <c r="L135" i="21"/>
  <c r="C135" i="21"/>
  <c r="DJ135" i="21"/>
  <c r="DK134" i="21"/>
  <c r="DJ134" i="21"/>
  <c r="DH134" i="21"/>
  <c r="DF134" i="21"/>
  <c r="DD134" i="21"/>
  <c r="DC134" i="21"/>
  <c r="DB134" i="21"/>
  <c r="DA134" i="21"/>
  <c r="CZ134" i="21"/>
  <c r="CY134" i="21"/>
  <c r="CX134" i="21"/>
  <c r="CW134" i="21"/>
  <c r="CU134" i="21"/>
  <c r="CR134" i="21"/>
  <c r="CQ134" i="21"/>
  <c r="CP134" i="21"/>
  <c r="CO134" i="21"/>
  <c r="CN134" i="21"/>
  <c r="CM134" i="21"/>
  <c r="CL134" i="21"/>
  <c r="CH134" i="21"/>
  <c r="CG134" i="21"/>
  <c r="CF134" i="21"/>
  <c r="CD134" i="21"/>
  <c r="BZ134" i="21"/>
  <c r="BQ134" i="21"/>
  <c r="BP134" i="21"/>
  <c r="BO134" i="21"/>
  <c r="BC134" i="21"/>
  <c r="BF134" i="21"/>
  <c r="BB134" i="21"/>
  <c r="AU134" i="21"/>
  <c r="AE134" i="21"/>
  <c r="AC134" i="21"/>
  <c r="AB134" i="21"/>
  <c r="AA134" i="21"/>
  <c r="Z134" i="21"/>
  <c r="Y134" i="21"/>
  <c r="X134" i="21"/>
  <c r="W134" i="21"/>
  <c r="V134" i="21"/>
  <c r="U134" i="21"/>
  <c r="C134" i="21"/>
  <c r="DG134" i="21"/>
  <c r="DE133" i="21"/>
  <c r="CO133" i="21"/>
  <c r="CH133" i="21"/>
  <c r="CG133" i="21"/>
  <c r="CF133" i="21"/>
  <c r="CD133" i="21"/>
  <c r="BZ133" i="21"/>
  <c r="BQ133" i="21"/>
  <c r="BO133" i="21"/>
  <c r="BC133" i="21"/>
  <c r="BF133" i="21"/>
  <c r="AU133" i="21"/>
  <c r="AG133" i="21"/>
  <c r="Z133" i="21"/>
  <c r="C133" i="21"/>
  <c r="CV133" i="21"/>
  <c r="DI132" i="21"/>
  <c r="DE132" i="21"/>
  <c r="DC132" i="21"/>
  <c r="CW132" i="21"/>
  <c r="CV132" i="21"/>
  <c r="CO132" i="21"/>
  <c r="CH132" i="21"/>
  <c r="CG132" i="21"/>
  <c r="CF132" i="21"/>
  <c r="CD132" i="21"/>
  <c r="BZ132" i="21"/>
  <c r="CA132" i="21"/>
  <c r="BO132" i="21"/>
  <c r="BF132" i="21"/>
  <c r="BC132" i="21"/>
  <c r="BB132" i="21"/>
  <c r="AU132" i="21"/>
  <c r="AG132" i="21"/>
  <c r="AC132" i="21"/>
  <c r="AA132" i="21"/>
  <c r="U132" i="21"/>
  <c r="L132" i="21"/>
  <c r="C132" i="21"/>
  <c r="CT132" i="21"/>
  <c r="DK131" i="21"/>
  <c r="DJ131" i="21"/>
  <c r="DH131" i="21"/>
  <c r="DF131" i="21"/>
  <c r="DE131" i="21"/>
  <c r="DD131" i="21"/>
  <c r="DC131" i="21"/>
  <c r="DB131" i="21"/>
  <c r="DA131" i="21"/>
  <c r="CZ131" i="21"/>
  <c r="CY131" i="21"/>
  <c r="CX131" i="21"/>
  <c r="CW131" i="21"/>
  <c r="CT131" i="21"/>
  <c r="CS131" i="21"/>
  <c r="CR131" i="21"/>
  <c r="CQ131" i="21"/>
  <c r="CP131" i="21"/>
  <c r="CO131" i="21"/>
  <c r="CN131" i="21"/>
  <c r="CM131" i="21"/>
  <c r="CL131" i="21"/>
  <c r="CH131" i="21"/>
  <c r="CG131" i="21"/>
  <c r="CF131" i="21"/>
  <c r="CD131" i="21"/>
  <c r="CB131" i="21"/>
  <c r="BZ131" i="21"/>
  <c r="CA131" i="21"/>
  <c r="BP131" i="21"/>
  <c r="BO131" i="21"/>
  <c r="BC131" i="21"/>
  <c r="BF131" i="21"/>
  <c r="BB131" i="21"/>
  <c r="AU131" i="21"/>
  <c r="AE131" i="21"/>
  <c r="AD131" i="21"/>
  <c r="AC131" i="21"/>
  <c r="AB131" i="21"/>
  <c r="AA131" i="21"/>
  <c r="Z131" i="21"/>
  <c r="Y131" i="21"/>
  <c r="X131" i="21"/>
  <c r="W131" i="21"/>
  <c r="V131" i="21"/>
  <c r="L131" i="21"/>
  <c r="C131" i="21"/>
  <c r="DA130" i="21"/>
  <c r="CH130" i="21"/>
  <c r="CG130" i="21"/>
  <c r="CF130" i="21"/>
  <c r="CD130" i="21"/>
  <c r="BZ130" i="21"/>
  <c r="BO130" i="21"/>
  <c r="AU130" i="21"/>
  <c r="Z130" i="21"/>
  <c r="C130" i="21"/>
  <c r="CS130" i="21"/>
  <c r="DI129" i="21"/>
  <c r="DD129" i="21"/>
  <c r="DB129" i="21"/>
  <c r="DA129" i="21"/>
  <c r="CZ129" i="21"/>
  <c r="CU129" i="21"/>
  <c r="CT129" i="21"/>
  <c r="CO129" i="21"/>
  <c r="CM129" i="21"/>
  <c r="CH129" i="21"/>
  <c r="CG129" i="21"/>
  <c r="CF129" i="21"/>
  <c r="CD129" i="21"/>
  <c r="CB129" i="21"/>
  <c r="CA129" i="21"/>
  <c r="BZ129" i="21"/>
  <c r="BO129" i="21"/>
  <c r="BB129" i="21"/>
  <c r="BP129" i="21"/>
  <c r="AU129" i="21"/>
  <c r="AF129" i="21"/>
  <c r="AC129" i="21"/>
  <c r="AB129" i="21"/>
  <c r="AA129" i="21"/>
  <c r="Y129" i="21"/>
  <c r="L129" i="21"/>
  <c r="C129" i="21"/>
  <c r="DK129" i="21"/>
  <c r="DK128" i="21"/>
  <c r="CW128" i="21"/>
  <c r="CO128" i="21"/>
  <c r="CH128" i="21"/>
  <c r="CG128" i="21"/>
  <c r="CF128" i="21"/>
  <c r="CD128" i="21"/>
  <c r="BZ128" i="21"/>
  <c r="CA128" i="21"/>
  <c r="BO128" i="21"/>
  <c r="AU128" i="21"/>
  <c r="AF128" i="21"/>
  <c r="C128" i="21"/>
  <c r="CV128" i="21"/>
  <c r="DD127" i="21"/>
  <c r="DC127" i="21"/>
  <c r="CY127" i="21"/>
  <c r="CP127" i="21"/>
  <c r="CO127" i="21"/>
  <c r="CH127" i="21"/>
  <c r="CG127" i="21"/>
  <c r="CF127" i="21"/>
  <c r="CD127" i="21"/>
  <c r="CB127" i="21"/>
  <c r="BZ127" i="21"/>
  <c r="CA127" i="21"/>
  <c r="BO127" i="21"/>
  <c r="BC127" i="21"/>
  <c r="BB127" i="21"/>
  <c r="BP127" i="21"/>
  <c r="AU127" i="21"/>
  <c r="AD127" i="21"/>
  <c r="AB127" i="21"/>
  <c r="V127" i="21"/>
  <c r="L127" i="21"/>
  <c r="C127" i="21"/>
  <c r="DK127" i="21"/>
  <c r="DK126" i="21"/>
  <c r="DI126" i="21"/>
  <c r="DH126" i="21"/>
  <c r="DG126" i="21"/>
  <c r="DF126" i="21"/>
  <c r="DD126" i="21"/>
  <c r="DC126" i="21"/>
  <c r="DB126" i="21"/>
  <c r="DA126" i="21"/>
  <c r="CZ126" i="21"/>
  <c r="CY126" i="21"/>
  <c r="CX126" i="21"/>
  <c r="CV126" i="21"/>
  <c r="CU126" i="21"/>
  <c r="CT126" i="21"/>
  <c r="CR126" i="21"/>
  <c r="CQ126" i="21"/>
  <c r="CP126" i="21"/>
  <c r="CO126" i="21"/>
  <c r="CN126" i="21"/>
  <c r="CM126" i="21"/>
  <c r="CL126" i="21"/>
  <c r="CH126" i="21"/>
  <c r="CG126" i="21"/>
  <c r="CF126" i="21"/>
  <c r="CD126" i="21"/>
  <c r="CA126" i="21"/>
  <c r="BZ126" i="21"/>
  <c r="BO126" i="21"/>
  <c r="BP126" i="21"/>
  <c r="BC126" i="21"/>
  <c r="BB126" i="21"/>
  <c r="AU126" i="21"/>
  <c r="AG126" i="21"/>
  <c r="AE126" i="21"/>
  <c r="AC126" i="21"/>
  <c r="AB126" i="21"/>
  <c r="AA126" i="21"/>
  <c r="Z126" i="21"/>
  <c r="Y126" i="21"/>
  <c r="X126" i="21"/>
  <c r="W126" i="21"/>
  <c r="V126" i="21"/>
  <c r="U126" i="21"/>
  <c r="L126" i="21"/>
  <c r="C126" i="21"/>
  <c r="DK125" i="21"/>
  <c r="DJ125" i="21"/>
  <c r="DH125" i="21"/>
  <c r="DE125" i="21"/>
  <c r="DB125" i="21"/>
  <c r="CW125" i="21"/>
  <c r="CT125" i="21"/>
  <c r="CS125" i="21"/>
  <c r="CR125" i="21"/>
  <c r="CQ125" i="21"/>
  <c r="CH125" i="21"/>
  <c r="CG125" i="21"/>
  <c r="CF125" i="21"/>
  <c r="CD125" i="21"/>
  <c r="BZ125" i="21"/>
  <c r="CA125" i="21"/>
  <c r="BQ125" i="21"/>
  <c r="BO125" i="21"/>
  <c r="BF125" i="21"/>
  <c r="BC125" i="21"/>
  <c r="AU125" i="21"/>
  <c r="AG125" i="21"/>
  <c r="AC125" i="21"/>
  <c r="W125" i="21"/>
  <c r="V125" i="21"/>
  <c r="U125" i="21"/>
  <c r="L125" i="21"/>
  <c r="C125" i="21"/>
  <c r="DF125" i="21"/>
  <c r="DK124" i="21"/>
  <c r="DJ124" i="21"/>
  <c r="DH124" i="21"/>
  <c r="DG124" i="21"/>
  <c r="DC124" i="21"/>
  <c r="DB124" i="21"/>
  <c r="DA124" i="21"/>
  <c r="CZ124" i="21"/>
  <c r="CY124" i="21"/>
  <c r="CV124" i="21"/>
  <c r="CU124" i="21"/>
  <c r="CT124" i="21"/>
  <c r="CS124" i="21"/>
  <c r="CO124" i="21"/>
  <c r="CN124" i="21"/>
  <c r="CM124" i="21"/>
  <c r="CL124" i="21"/>
  <c r="CH124" i="21"/>
  <c r="CG124" i="21"/>
  <c r="CF124" i="21"/>
  <c r="CD124" i="21"/>
  <c r="CB124" i="21"/>
  <c r="BZ124" i="21"/>
  <c r="CA124" i="21"/>
  <c r="BF124" i="21"/>
  <c r="BO124" i="21"/>
  <c r="BC124" i="21"/>
  <c r="BB124" i="21"/>
  <c r="BP124" i="21"/>
  <c r="AU124" i="21"/>
  <c r="AF124" i="21"/>
  <c r="AE124" i="21"/>
  <c r="AC124" i="21"/>
  <c r="AB124" i="21"/>
  <c r="Y124" i="21"/>
  <c r="X124" i="21"/>
  <c r="V124" i="21"/>
  <c r="U124" i="21"/>
  <c r="C124" i="21"/>
  <c r="DF124" i="21"/>
  <c r="DJ123" i="21"/>
  <c r="DI123" i="21"/>
  <c r="DH123" i="21"/>
  <c r="DG123" i="21"/>
  <c r="DF123" i="21"/>
  <c r="DD123" i="21"/>
  <c r="DC123" i="21"/>
  <c r="DB123" i="21"/>
  <c r="DA123" i="21"/>
  <c r="CZ123" i="21"/>
  <c r="CY123" i="21"/>
  <c r="CW123" i="21"/>
  <c r="CV123" i="21"/>
  <c r="CU123" i="21"/>
  <c r="CT123" i="21"/>
  <c r="CR123" i="21"/>
  <c r="CQ123" i="21"/>
  <c r="CP123" i="21"/>
  <c r="CO123" i="21"/>
  <c r="CN123" i="21"/>
  <c r="CM123" i="21"/>
  <c r="CL123" i="21"/>
  <c r="CH123" i="21"/>
  <c r="CG123" i="21"/>
  <c r="CF123" i="21"/>
  <c r="CD123" i="21"/>
  <c r="CA123" i="21"/>
  <c r="BZ123" i="21"/>
  <c r="BO123" i="21"/>
  <c r="BB123" i="21"/>
  <c r="BP123" i="21"/>
  <c r="AU123" i="21"/>
  <c r="AG123" i="21"/>
  <c r="AE123" i="21"/>
  <c r="AD123" i="21"/>
  <c r="AB123" i="21"/>
  <c r="AA123" i="21"/>
  <c r="Z123" i="21"/>
  <c r="Y123" i="21"/>
  <c r="X123" i="21"/>
  <c r="W123" i="21"/>
  <c r="V123" i="21"/>
  <c r="U123" i="21"/>
  <c r="L123" i="21"/>
  <c r="C123" i="21"/>
  <c r="DH122" i="21"/>
  <c r="CV122" i="21"/>
  <c r="CU122" i="21"/>
  <c r="CO122" i="21"/>
  <c r="CH122" i="21"/>
  <c r="CG122" i="21"/>
  <c r="CF122" i="21"/>
  <c r="CD122" i="21"/>
  <c r="CB122" i="21"/>
  <c r="CA122" i="21"/>
  <c r="BZ122" i="21"/>
  <c r="BC122" i="21"/>
  <c r="BF122" i="21"/>
  <c r="BO122" i="21"/>
  <c r="AU122" i="21"/>
  <c r="X122" i="21"/>
  <c r="V122" i="21"/>
  <c r="L122" i="21"/>
  <c r="C122" i="21"/>
  <c r="DG122" i="21"/>
  <c r="DK121" i="21"/>
  <c r="CT121" i="21"/>
  <c r="CH121" i="21"/>
  <c r="CG121" i="21"/>
  <c r="CF121" i="21"/>
  <c r="CD121" i="21"/>
  <c r="CA121" i="21"/>
  <c r="BZ121" i="21"/>
  <c r="BQ121" i="21"/>
  <c r="BO121" i="21"/>
  <c r="BC121" i="21"/>
  <c r="BF121" i="21"/>
  <c r="AU121" i="21"/>
  <c r="AE121" i="21"/>
  <c r="L121" i="21"/>
  <c r="C121" i="21"/>
  <c r="CY121" i="21"/>
  <c r="DI120" i="21"/>
  <c r="DG120" i="21"/>
  <c r="DC120" i="21"/>
  <c r="CZ120" i="21"/>
  <c r="CY120" i="21"/>
  <c r="CW120" i="21"/>
  <c r="CV120" i="21"/>
  <c r="CU120" i="21"/>
  <c r="CQ120" i="21"/>
  <c r="CP120" i="21"/>
  <c r="CL120" i="21"/>
  <c r="CH120" i="21"/>
  <c r="CG120" i="21"/>
  <c r="CF120" i="21"/>
  <c r="CE120" i="21"/>
  <c r="CD120" i="21"/>
  <c r="CB120" i="21"/>
  <c r="BZ120" i="21"/>
  <c r="CA120" i="21"/>
  <c r="BO120" i="21"/>
  <c r="AU120" i="21"/>
  <c r="AG120" i="21"/>
  <c r="AE120" i="21"/>
  <c r="AC120" i="21"/>
  <c r="AA120" i="21"/>
  <c r="Z120" i="21"/>
  <c r="Y120" i="21"/>
  <c r="W120" i="21"/>
  <c r="L120" i="21"/>
  <c r="C120" i="21"/>
  <c r="DD120" i="21"/>
  <c r="DK119" i="21"/>
  <c r="DJ119" i="21"/>
  <c r="DI119" i="21"/>
  <c r="DG119" i="21"/>
  <c r="DF119" i="21"/>
  <c r="DE119" i="21"/>
  <c r="DD119" i="21"/>
  <c r="DC119" i="21"/>
  <c r="CY119" i="21"/>
  <c r="CX119" i="21"/>
  <c r="CW119" i="21"/>
  <c r="CV119" i="21"/>
  <c r="CU119" i="21"/>
  <c r="CS119" i="21"/>
  <c r="CR119" i="21"/>
  <c r="CQ119" i="21"/>
  <c r="CP119" i="21"/>
  <c r="CM119" i="21"/>
  <c r="CH119" i="21"/>
  <c r="CG119" i="21"/>
  <c r="CF119" i="21"/>
  <c r="CD119" i="21"/>
  <c r="CB119" i="21"/>
  <c r="BZ119" i="21"/>
  <c r="CA119" i="21"/>
  <c r="BO119" i="21"/>
  <c r="AU119" i="21"/>
  <c r="AF119" i="21"/>
  <c r="AE119" i="21"/>
  <c r="AD119" i="21"/>
  <c r="AC119" i="21"/>
  <c r="AB119" i="21"/>
  <c r="Z119" i="21"/>
  <c r="Y119" i="21"/>
  <c r="W119" i="21"/>
  <c r="U119" i="21"/>
  <c r="L119" i="21"/>
  <c r="C119" i="21"/>
  <c r="DH119" i="21"/>
  <c r="DK118" i="21"/>
  <c r="DJ118" i="21"/>
  <c r="DI118" i="21"/>
  <c r="DH118" i="21"/>
  <c r="DE118" i="21"/>
  <c r="DD118" i="21"/>
  <c r="DB118" i="21"/>
  <c r="DA118" i="21"/>
  <c r="CZ118" i="21"/>
  <c r="CX118" i="21"/>
  <c r="CW118" i="21"/>
  <c r="CV118" i="21"/>
  <c r="CU118" i="21"/>
  <c r="CS118" i="21"/>
  <c r="CQ118" i="21"/>
  <c r="CO118" i="21"/>
  <c r="CN118" i="21"/>
  <c r="CM118" i="21"/>
  <c r="CL118" i="21"/>
  <c r="CH118" i="21"/>
  <c r="CG118" i="21"/>
  <c r="CF118" i="21"/>
  <c r="CD118" i="21"/>
  <c r="CB118" i="21"/>
  <c r="CA118" i="21"/>
  <c r="BZ118" i="21"/>
  <c r="L118" i="21"/>
  <c r="BO118" i="21"/>
  <c r="BF118" i="21"/>
  <c r="BC118" i="21"/>
  <c r="BB118" i="21"/>
  <c r="AU118" i="21"/>
  <c r="AG118" i="21"/>
  <c r="AE118" i="21"/>
  <c r="AD118" i="21"/>
  <c r="AC118" i="21"/>
  <c r="AB118" i="21"/>
  <c r="Y118" i="21"/>
  <c r="X118" i="21"/>
  <c r="W118" i="21"/>
  <c r="V118" i="21"/>
  <c r="U118" i="21"/>
  <c r="C118" i="21"/>
  <c r="DG118" i="21"/>
  <c r="DK117" i="21"/>
  <c r="DJ117" i="21"/>
  <c r="DI117" i="21"/>
  <c r="DG117" i="21"/>
  <c r="DE117" i="21"/>
  <c r="DD117" i="21"/>
  <c r="DC117" i="21"/>
  <c r="DA117" i="21"/>
  <c r="CZ117" i="21"/>
  <c r="CX117" i="21"/>
  <c r="CW117" i="21"/>
  <c r="CV117" i="21"/>
  <c r="CT117" i="21"/>
  <c r="CS117" i="21"/>
  <c r="CQ117" i="21"/>
  <c r="CO117" i="21"/>
  <c r="CN117" i="21"/>
  <c r="CM117" i="21"/>
  <c r="CL117" i="21"/>
  <c r="CH117" i="21"/>
  <c r="CG117" i="21"/>
  <c r="CF117" i="21"/>
  <c r="CD117" i="21"/>
  <c r="CB117" i="21"/>
  <c r="CA117" i="21"/>
  <c r="BZ117" i="21"/>
  <c r="BP117" i="21"/>
  <c r="BO117" i="21"/>
  <c r="BB117" i="21"/>
  <c r="AU117" i="21"/>
  <c r="AF117" i="21"/>
  <c r="AD117" i="21"/>
  <c r="AC117" i="21"/>
  <c r="AB117" i="21"/>
  <c r="Z117" i="21"/>
  <c r="X117" i="21"/>
  <c r="W117" i="21"/>
  <c r="V117" i="21"/>
  <c r="U117" i="21"/>
  <c r="L117" i="21"/>
  <c r="C117" i="21"/>
  <c r="DF117" i="21"/>
  <c r="DK116" i="21"/>
  <c r="DJ116" i="21"/>
  <c r="DH116" i="21"/>
  <c r="DF116" i="21"/>
  <c r="DD116" i="21"/>
  <c r="DA116" i="21"/>
  <c r="CV116" i="21"/>
  <c r="CU116" i="21"/>
  <c r="CT116" i="21"/>
  <c r="CS116" i="21"/>
  <c r="CR116" i="21"/>
  <c r="CO116" i="21"/>
  <c r="CN116" i="21"/>
  <c r="CH116" i="21"/>
  <c r="CG116" i="21"/>
  <c r="CF116" i="21"/>
  <c r="CE116" i="21"/>
  <c r="CD116" i="21"/>
  <c r="CB116" i="21"/>
  <c r="CA116" i="21"/>
  <c r="BZ116" i="21"/>
  <c r="BO116" i="21"/>
  <c r="BB116" i="21"/>
  <c r="BP116" i="21"/>
  <c r="AU116" i="21"/>
  <c r="AF116" i="21"/>
  <c r="AD116" i="21"/>
  <c r="AC116" i="21"/>
  <c r="AB116" i="21"/>
  <c r="AA116" i="21"/>
  <c r="Y116" i="21"/>
  <c r="W116" i="21"/>
  <c r="L116" i="21"/>
  <c r="C116" i="21"/>
  <c r="DB116" i="21"/>
  <c r="DK115" i="21"/>
  <c r="DI115" i="21"/>
  <c r="DH115" i="21"/>
  <c r="DG115" i="21"/>
  <c r="DE115" i="21"/>
  <c r="DC115" i="21"/>
  <c r="CZ115" i="21"/>
  <c r="CY115" i="21"/>
  <c r="CX115" i="21"/>
  <c r="CV115" i="21"/>
  <c r="CT115" i="21"/>
  <c r="CS115" i="21"/>
  <c r="CP115" i="21"/>
  <c r="CN115" i="21"/>
  <c r="CM115" i="21"/>
  <c r="CH115" i="21"/>
  <c r="CG115" i="21"/>
  <c r="CF115" i="21"/>
  <c r="CD115" i="21"/>
  <c r="CB115" i="21"/>
  <c r="BZ115" i="21"/>
  <c r="CA115" i="21"/>
  <c r="BO115" i="21"/>
  <c r="BC115" i="21"/>
  <c r="BF115" i="21"/>
  <c r="BB115" i="21"/>
  <c r="BP115" i="21"/>
  <c r="AU115" i="21"/>
  <c r="AG115" i="21"/>
  <c r="AF115" i="21"/>
  <c r="AE115" i="21"/>
  <c r="AB115" i="21"/>
  <c r="Z115" i="21"/>
  <c r="W115" i="21"/>
  <c r="V115" i="21"/>
  <c r="U115" i="21"/>
  <c r="L115" i="21"/>
  <c r="C115" i="21"/>
  <c r="CW115" i="21"/>
  <c r="DK114" i="21"/>
  <c r="DJ114" i="21"/>
  <c r="DI114" i="21"/>
  <c r="DG114" i="21"/>
  <c r="DC114" i="21"/>
  <c r="DB114" i="21"/>
  <c r="DA114" i="21"/>
  <c r="CY114" i="21"/>
  <c r="CX114" i="21"/>
  <c r="CW114" i="21"/>
  <c r="CV114" i="21"/>
  <c r="CU114" i="21"/>
  <c r="CT114" i="21"/>
  <c r="CQ114" i="21"/>
  <c r="CM114" i="21"/>
  <c r="CL114" i="21"/>
  <c r="CH114" i="21"/>
  <c r="CG114" i="21"/>
  <c r="CF114" i="21"/>
  <c r="CD114" i="21"/>
  <c r="CB114" i="21"/>
  <c r="BZ114" i="21"/>
  <c r="CA114" i="21"/>
  <c r="BO114" i="21"/>
  <c r="AU114" i="21"/>
  <c r="AG114" i="21"/>
  <c r="AF114" i="21"/>
  <c r="AE114" i="21"/>
  <c r="AD114" i="21"/>
  <c r="AC114" i="21"/>
  <c r="AB114" i="21"/>
  <c r="Z114" i="21"/>
  <c r="Y114" i="21"/>
  <c r="W114" i="21"/>
  <c r="C114" i="21"/>
  <c r="DH114" i="21"/>
  <c r="DK113" i="21"/>
  <c r="DJ113" i="21"/>
  <c r="DI113" i="21"/>
  <c r="DG113" i="21"/>
  <c r="DE113" i="21"/>
  <c r="DD113" i="21"/>
  <c r="DC113" i="21"/>
  <c r="DB113" i="21"/>
  <c r="DA113" i="21"/>
  <c r="CZ113" i="21"/>
  <c r="CY113" i="21"/>
  <c r="CX113" i="21"/>
  <c r="CW113" i="21"/>
  <c r="CV113" i="21"/>
  <c r="CS113" i="21"/>
  <c r="CR113" i="21"/>
  <c r="CQ113" i="21"/>
  <c r="CP113" i="21"/>
  <c r="CO113" i="21"/>
  <c r="CN113" i="21"/>
  <c r="CM113" i="21"/>
  <c r="CL113" i="21"/>
  <c r="CH113" i="21"/>
  <c r="CG113" i="21"/>
  <c r="CF113" i="21"/>
  <c r="CD113" i="21"/>
  <c r="CB113" i="21"/>
  <c r="CA113" i="21"/>
  <c r="BZ113" i="21"/>
  <c r="BQ113" i="21"/>
  <c r="BC113" i="21"/>
  <c r="BF113" i="21"/>
  <c r="BO113" i="21"/>
  <c r="BP113" i="21"/>
  <c r="BB113" i="21"/>
  <c r="AU113" i="21"/>
  <c r="AE113" i="21"/>
  <c r="AD113" i="21"/>
  <c r="AC113" i="21"/>
  <c r="AB113" i="21"/>
  <c r="AA113" i="21"/>
  <c r="Z113" i="21"/>
  <c r="Y113" i="21"/>
  <c r="X113" i="21"/>
  <c r="W113" i="21"/>
  <c r="V113" i="21"/>
  <c r="L113" i="21"/>
  <c r="C113" i="21"/>
  <c r="DG112" i="21"/>
  <c r="CS112" i="21"/>
  <c r="CH112" i="21"/>
  <c r="CG112" i="21"/>
  <c r="CF112" i="21"/>
  <c r="CD112" i="21"/>
  <c r="CA112" i="21"/>
  <c r="BZ112" i="21"/>
  <c r="BQ112" i="21"/>
  <c r="BO112" i="21"/>
  <c r="BC112" i="21"/>
  <c r="BF112" i="21"/>
  <c r="AU112" i="21"/>
  <c r="AB112" i="21"/>
  <c r="L112" i="21"/>
  <c r="C112" i="21"/>
  <c r="DJ112" i="21"/>
  <c r="DH111" i="21"/>
  <c r="CT111" i="21"/>
  <c r="CH111" i="21"/>
  <c r="CG111" i="21"/>
  <c r="CF111" i="21"/>
  <c r="CD111" i="21"/>
  <c r="CA111" i="21"/>
  <c r="BZ111" i="21"/>
  <c r="BQ111" i="21"/>
  <c r="BO111" i="21"/>
  <c r="BF111" i="21"/>
  <c r="AU111" i="21"/>
  <c r="AB111" i="21"/>
  <c r="L111" i="21"/>
  <c r="C111" i="21"/>
  <c r="DK111" i="21"/>
  <c r="DH110" i="21"/>
  <c r="DG110" i="21"/>
  <c r="DF110" i="21"/>
  <c r="DD110" i="21"/>
  <c r="DB110" i="21"/>
  <c r="DA110" i="21"/>
  <c r="CZ110" i="21"/>
  <c r="CY110" i="21"/>
  <c r="CV110" i="21"/>
  <c r="CT110" i="21"/>
  <c r="CS110" i="21"/>
  <c r="CR110" i="21"/>
  <c r="CP110" i="21"/>
  <c r="CN110" i="21"/>
  <c r="CM110" i="21"/>
  <c r="CL110" i="21"/>
  <c r="CH110" i="21"/>
  <c r="CG110" i="21"/>
  <c r="CF110" i="21"/>
  <c r="CD110" i="21"/>
  <c r="CB110" i="21"/>
  <c r="CA110" i="21"/>
  <c r="BZ110" i="21"/>
  <c r="BQ110" i="21"/>
  <c r="BF110" i="21"/>
  <c r="BO110" i="21"/>
  <c r="BB110" i="21"/>
  <c r="AU110" i="21"/>
  <c r="AF110" i="21"/>
  <c r="AE110" i="21"/>
  <c r="AD110" i="21"/>
  <c r="AB110" i="21"/>
  <c r="Z110" i="21"/>
  <c r="Y110" i="21"/>
  <c r="X110" i="21"/>
  <c r="U110" i="21"/>
  <c r="L110" i="21"/>
  <c r="C110" i="21"/>
  <c r="DE110" i="21"/>
  <c r="DK109" i="21"/>
  <c r="DJ109" i="21"/>
  <c r="DH109" i="21"/>
  <c r="DF109" i="21"/>
  <c r="DD109" i="21"/>
  <c r="DB109" i="21"/>
  <c r="DA109" i="21"/>
  <c r="CZ109" i="21"/>
  <c r="CX109" i="21"/>
  <c r="CW109" i="21"/>
  <c r="CV109" i="21"/>
  <c r="CT109" i="21"/>
  <c r="CQ109" i="21"/>
  <c r="CO109" i="21"/>
  <c r="CN109" i="21"/>
  <c r="CM109" i="21"/>
  <c r="CL109" i="21"/>
  <c r="CH109" i="21"/>
  <c r="CG109" i="21"/>
  <c r="CF109" i="21"/>
  <c r="CD109" i="21"/>
  <c r="BZ109" i="21"/>
  <c r="L109" i="21"/>
  <c r="BQ109" i="21"/>
  <c r="BC109" i="21"/>
  <c r="BF109" i="21"/>
  <c r="BO109" i="21"/>
  <c r="BB109" i="21"/>
  <c r="AU109" i="21"/>
  <c r="AG109" i="21"/>
  <c r="AE109" i="21"/>
  <c r="AD109" i="21"/>
  <c r="AB109" i="21"/>
  <c r="Y109" i="21"/>
  <c r="X109" i="21"/>
  <c r="W109" i="21"/>
  <c r="V109" i="21"/>
  <c r="U109" i="21"/>
  <c r="C109" i="21"/>
  <c r="DI109" i="21"/>
  <c r="CH108" i="21"/>
  <c r="CG108" i="21"/>
  <c r="CF108" i="21"/>
  <c r="CD108" i="21"/>
  <c r="CA108" i="21"/>
  <c r="BZ108" i="21"/>
  <c r="BQ108" i="21"/>
  <c r="BO108" i="21"/>
  <c r="BF108" i="21"/>
  <c r="BC108" i="21"/>
  <c r="AU108" i="21"/>
  <c r="L108" i="21"/>
  <c r="C108" i="21"/>
  <c r="DJ108" i="21"/>
  <c r="DI107" i="21"/>
  <c r="DG107" i="21"/>
  <c r="DF107" i="21"/>
  <c r="DE107" i="21"/>
  <c r="DD107" i="21"/>
  <c r="DC107" i="21"/>
  <c r="CY107" i="21"/>
  <c r="CX107" i="21"/>
  <c r="CU107" i="21"/>
  <c r="CS107" i="21"/>
  <c r="CR107" i="21"/>
  <c r="CQ107" i="21"/>
  <c r="CP107" i="21"/>
  <c r="CM107" i="21"/>
  <c r="CH107" i="21"/>
  <c r="CG107" i="21"/>
  <c r="CF107" i="21"/>
  <c r="CD107" i="21"/>
  <c r="BZ107" i="21"/>
  <c r="CA107" i="21"/>
  <c r="BQ107" i="21"/>
  <c r="BF107" i="21"/>
  <c r="BO107" i="21"/>
  <c r="BC107" i="21"/>
  <c r="AU107" i="21"/>
  <c r="AE107" i="21"/>
  <c r="AC107" i="21"/>
  <c r="AA107" i="21"/>
  <c r="Y107" i="21"/>
  <c r="X107" i="21"/>
  <c r="W107" i="21"/>
  <c r="U107" i="21"/>
  <c r="L107" i="21"/>
  <c r="C107" i="21"/>
  <c r="DJ107" i="21"/>
  <c r="DK106" i="21"/>
  <c r="DI106" i="21"/>
  <c r="DH106" i="21"/>
  <c r="DF106" i="21"/>
  <c r="DE106" i="21"/>
  <c r="DD106" i="21"/>
  <c r="DC106" i="21"/>
  <c r="DB106" i="21"/>
  <c r="DA106" i="21"/>
  <c r="CZ106" i="21"/>
  <c r="CY106" i="21"/>
  <c r="CW106" i="21"/>
  <c r="CV106" i="21"/>
  <c r="CU106" i="21"/>
  <c r="CS106" i="21"/>
  <c r="CR106" i="21"/>
  <c r="CQ106" i="21"/>
  <c r="CP106" i="21"/>
  <c r="CO106" i="21"/>
  <c r="CN106" i="21"/>
  <c r="CM106" i="21"/>
  <c r="CH106" i="21"/>
  <c r="CG106" i="21"/>
  <c r="CF106" i="21"/>
  <c r="CD106" i="21"/>
  <c r="BZ106" i="21"/>
  <c r="CA106" i="21"/>
  <c r="BQ106" i="21"/>
  <c r="BP106" i="21"/>
  <c r="BO106" i="21"/>
  <c r="BF106" i="21"/>
  <c r="BC106" i="21"/>
  <c r="BB106" i="21"/>
  <c r="AU106" i="21"/>
  <c r="AG106" i="21"/>
  <c r="AE106" i="21"/>
  <c r="AD106" i="21"/>
  <c r="AC106" i="21"/>
  <c r="AB106" i="21"/>
  <c r="AA106" i="21"/>
  <c r="Z106" i="21"/>
  <c r="X106" i="21"/>
  <c r="W106" i="21"/>
  <c r="V106" i="21"/>
  <c r="U106" i="21"/>
  <c r="C106" i="21"/>
  <c r="DI105" i="21"/>
  <c r="DH105" i="21"/>
  <c r="DF105" i="21"/>
  <c r="DC105" i="21"/>
  <c r="DB105" i="21"/>
  <c r="CT105" i="21"/>
  <c r="CS105" i="21"/>
  <c r="CR105" i="21"/>
  <c r="CO105" i="21"/>
  <c r="CN105" i="21"/>
  <c r="CH105" i="21"/>
  <c r="CG105" i="21"/>
  <c r="CF105" i="21"/>
  <c r="CD105" i="21"/>
  <c r="CB105" i="21"/>
  <c r="CA105" i="21"/>
  <c r="BZ105" i="21"/>
  <c r="L105" i="21"/>
  <c r="BQ105" i="21"/>
  <c r="BO105" i="21"/>
  <c r="BC105" i="21"/>
  <c r="BF105" i="21"/>
  <c r="AU105" i="21"/>
  <c r="AD105" i="21"/>
  <c r="AC105" i="21"/>
  <c r="AB105" i="21"/>
  <c r="X105" i="21"/>
  <c r="W105" i="21"/>
  <c r="C105" i="21"/>
  <c r="DK104" i="21"/>
  <c r="DJ104" i="21"/>
  <c r="DI104" i="21"/>
  <c r="DH104" i="21"/>
  <c r="DG104" i="21"/>
  <c r="DF104" i="21"/>
  <c r="DE104" i="21"/>
  <c r="DC104" i="21"/>
  <c r="DB104" i="21"/>
  <c r="DA104" i="21"/>
  <c r="CZ104" i="21"/>
  <c r="CY104" i="21"/>
  <c r="CX104" i="21"/>
  <c r="CW104" i="21"/>
  <c r="CV104" i="21"/>
  <c r="CU104" i="21"/>
  <c r="CT104" i="21"/>
  <c r="CS104" i="21"/>
  <c r="CQ104" i="21"/>
  <c r="CP104" i="21"/>
  <c r="CO104" i="21"/>
  <c r="CN104" i="21"/>
  <c r="CM104" i="21"/>
  <c r="CL104" i="21"/>
  <c r="CH104" i="21"/>
  <c r="CG104" i="21"/>
  <c r="CF104" i="21"/>
  <c r="CD104" i="21"/>
  <c r="CB104" i="21"/>
  <c r="BZ104" i="21"/>
  <c r="CA104" i="21"/>
  <c r="BQ104" i="21"/>
  <c r="BP104" i="21"/>
  <c r="BO104" i="21"/>
  <c r="BC104" i="21"/>
  <c r="BF104" i="21"/>
  <c r="BB104" i="21"/>
  <c r="AU104" i="21"/>
  <c r="AG104" i="21"/>
  <c r="AF104" i="21"/>
  <c r="AD104" i="21"/>
  <c r="AC104" i="21"/>
  <c r="AB104" i="21"/>
  <c r="AA104" i="21"/>
  <c r="Z104" i="21"/>
  <c r="Y104" i="21"/>
  <c r="X104" i="21"/>
  <c r="W104" i="21"/>
  <c r="V104" i="21"/>
  <c r="U104" i="21"/>
  <c r="L104" i="21"/>
  <c r="C104" i="21"/>
  <c r="DD104" i="21"/>
  <c r="DI103" i="21"/>
  <c r="DH103" i="21"/>
  <c r="DG103" i="21"/>
  <c r="DE103" i="21"/>
  <c r="DD103" i="21"/>
  <c r="DC103" i="21"/>
  <c r="DB103" i="21"/>
  <c r="CZ103" i="21"/>
  <c r="CY103" i="21"/>
  <c r="CW103" i="21"/>
  <c r="CU103" i="21"/>
  <c r="CT103" i="21"/>
  <c r="CS103" i="21"/>
  <c r="CQ103" i="21"/>
  <c r="CP103" i="21"/>
  <c r="CN103" i="21"/>
  <c r="CM103" i="21"/>
  <c r="CL103" i="21"/>
  <c r="CH103" i="21"/>
  <c r="CG103" i="21"/>
  <c r="CF103" i="21"/>
  <c r="CD103" i="21"/>
  <c r="CB103" i="21"/>
  <c r="CA103" i="21"/>
  <c r="BZ103" i="21"/>
  <c r="BQ103" i="21"/>
  <c r="BF103" i="21"/>
  <c r="BO103" i="21"/>
  <c r="BC103" i="21"/>
  <c r="BB103" i="21"/>
  <c r="AU103" i="21"/>
  <c r="AF103" i="21"/>
  <c r="AE103" i="21"/>
  <c r="AD103" i="21"/>
  <c r="AA103" i="21"/>
  <c r="Z103" i="21"/>
  <c r="Y103" i="21"/>
  <c r="X103" i="21"/>
  <c r="W103" i="21"/>
  <c r="U103" i="21"/>
  <c r="L103" i="21"/>
  <c r="C103" i="21"/>
  <c r="DF103" i="21"/>
  <c r="DK102" i="21"/>
  <c r="DB102" i="21"/>
  <c r="DA102" i="21"/>
  <c r="CV102" i="21"/>
  <c r="CN102" i="21"/>
  <c r="CM102" i="21"/>
  <c r="CH102" i="21"/>
  <c r="CG102" i="21"/>
  <c r="CF102" i="21"/>
  <c r="CD102" i="21"/>
  <c r="BZ102" i="21"/>
  <c r="L102" i="21"/>
  <c r="BQ102" i="21"/>
  <c r="BF102" i="21"/>
  <c r="BO102" i="21"/>
  <c r="BC102" i="21"/>
  <c r="BB102" i="21"/>
  <c r="AU102" i="21"/>
  <c r="AF102" i="21"/>
  <c r="W102" i="21"/>
  <c r="V102" i="21"/>
  <c r="C102" i="21"/>
  <c r="DI102" i="21"/>
  <c r="CH101" i="21"/>
  <c r="CG101" i="21"/>
  <c r="CF101" i="21"/>
  <c r="CD101" i="21"/>
  <c r="BZ101" i="21"/>
  <c r="L101" i="21"/>
  <c r="BQ101" i="21"/>
  <c r="BO101" i="21"/>
  <c r="BF101" i="21"/>
  <c r="BC101" i="21"/>
  <c r="AU101" i="21"/>
  <c r="C101" i="21"/>
  <c r="DK101" i="21"/>
  <c r="DJ100" i="21"/>
  <c r="DH100" i="21"/>
  <c r="DG100" i="21"/>
  <c r="DF100" i="21"/>
  <c r="DE100" i="21"/>
  <c r="DC100" i="21"/>
  <c r="CZ100" i="21"/>
  <c r="CY100" i="21"/>
  <c r="CV100" i="21"/>
  <c r="CT100" i="21"/>
  <c r="CS100" i="21"/>
  <c r="CQ100" i="21"/>
  <c r="CP100" i="21"/>
  <c r="CO100" i="21"/>
  <c r="CL100" i="21"/>
  <c r="CH100" i="21"/>
  <c r="CG100" i="21"/>
  <c r="CF100" i="21"/>
  <c r="CE100" i="21"/>
  <c r="CD100" i="21"/>
  <c r="BZ100" i="21"/>
  <c r="CA100" i="21"/>
  <c r="BQ100" i="21"/>
  <c r="BO100" i="21"/>
  <c r="AU100" i="21"/>
  <c r="AE100" i="21"/>
  <c r="AB100" i="21"/>
  <c r="AA100" i="21"/>
  <c r="Z100" i="21"/>
  <c r="Y100" i="21"/>
  <c r="W100" i="21"/>
  <c r="U100" i="21"/>
  <c r="L100" i="21"/>
  <c r="C100" i="21"/>
  <c r="DK100" i="21"/>
  <c r="CH99" i="21"/>
  <c r="CG99" i="21"/>
  <c r="CF99" i="21"/>
  <c r="CD99" i="21"/>
  <c r="BZ99" i="21"/>
  <c r="CA99" i="21"/>
  <c r="BQ99" i="21"/>
  <c r="BO99" i="21"/>
  <c r="AU99" i="21"/>
  <c r="C99" i="21"/>
  <c r="CY99" i="21"/>
  <c r="DK98" i="21"/>
  <c r="DJ98" i="21"/>
  <c r="DG98" i="21"/>
  <c r="DF98" i="21"/>
  <c r="DE98" i="21"/>
  <c r="DD98" i="21"/>
  <c r="DC98" i="21"/>
  <c r="DB98" i="21"/>
  <c r="DA98" i="21"/>
  <c r="CZ98" i="21"/>
  <c r="CY98" i="21"/>
  <c r="CX98" i="21"/>
  <c r="CW98" i="21"/>
  <c r="CT98" i="21"/>
  <c r="CS98" i="21"/>
  <c r="CR98" i="21"/>
  <c r="CQ98" i="21"/>
  <c r="CP98" i="21"/>
  <c r="CO98" i="21"/>
  <c r="CN98" i="21"/>
  <c r="CM98" i="21"/>
  <c r="CL98" i="21"/>
  <c r="CH98" i="21"/>
  <c r="CG98" i="21"/>
  <c r="CF98" i="21"/>
  <c r="CE98" i="21"/>
  <c r="CD98" i="21"/>
  <c r="CB98" i="21"/>
  <c r="BZ98" i="21"/>
  <c r="CA98" i="21"/>
  <c r="BQ98" i="21"/>
  <c r="BO98" i="21"/>
  <c r="BB98" i="21"/>
  <c r="BP98" i="21"/>
  <c r="AU98" i="21"/>
  <c r="AG98" i="21"/>
  <c r="AE98" i="21"/>
  <c r="AD98" i="21"/>
  <c r="AC98" i="21"/>
  <c r="AB98" i="21"/>
  <c r="AA98" i="21"/>
  <c r="Z98" i="21"/>
  <c r="Y98" i="21"/>
  <c r="X98" i="21"/>
  <c r="W98" i="21"/>
  <c r="U98" i="21"/>
  <c r="L98" i="21"/>
  <c r="C98" i="21"/>
  <c r="DK97" i="21"/>
  <c r="DI97" i="21"/>
  <c r="DH97" i="21"/>
  <c r="DG97" i="21"/>
  <c r="DF97" i="21"/>
  <c r="DE97" i="21"/>
  <c r="DB97" i="21"/>
  <c r="DA97" i="21"/>
  <c r="CW97" i="21"/>
  <c r="CU97" i="21"/>
  <c r="CT97" i="21"/>
  <c r="CS97" i="21"/>
  <c r="CQ97" i="21"/>
  <c r="CP97" i="21"/>
  <c r="CN97" i="21"/>
  <c r="CL97" i="21"/>
  <c r="CH97" i="21"/>
  <c r="CG97" i="21"/>
  <c r="CF97" i="21"/>
  <c r="CD97" i="21"/>
  <c r="BZ97" i="21"/>
  <c r="CA97" i="21"/>
  <c r="BQ97" i="21"/>
  <c r="BO97" i="21"/>
  <c r="AU97" i="21"/>
  <c r="AE97" i="21"/>
  <c r="AB97" i="21"/>
  <c r="AA97" i="21"/>
  <c r="Z97" i="21"/>
  <c r="Y97" i="21"/>
  <c r="X97" i="21"/>
  <c r="U97" i="21"/>
  <c r="L97" i="21"/>
  <c r="C97" i="21"/>
  <c r="CX97" i="21"/>
  <c r="DG96" i="21"/>
  <c r="DF96" i="21"/>
  <c r="DE96" i="21"/>
  <c r="DA96" i="21"/>
  <c r="CY96" i="21"/>
  <c r="CS96" i="21"/>
  <c r="CR96" i="21"/>
  <c r="CP96" i="21"/>
  <c r="CL96" i="21"/>
  <c r="CH96" i="21"/>
  <c r="CG96" i="21"/>
  <c r="CF96" i="21"/>
  <c r="CD96" i="21"/>
  <c r="BZ96" i="21"/>
  <c r="CA96" i="21"/>
  <c r="BQ96" i="21"/>
  <c r="BO96" i="21"/>
  <c r="BC96" i="21"/>
  <c r="BF96" i="21"/>
  <c r="BB96" i="21"/>
  <c r="BP96" i="21"/>
  <c r="AU96" i="21"/>
  <c r="AD96" i="21"/>
  <c r="AB96" i="21"/>
  <c r="Z96" i="21"/>
  <c r="W96" i="21"/>
  <c r="V96" i="21"/>
  <c r="C96" i="21"/>
  <c r="DK95" i="21"/>
  <c r="DH95" i="21"/>
  <c r="DG95" i="21"/>
  <c r="DF95" i="21"/>
  <c r="DE95" i="21"/>
  <c r="DC95" i="21"/>
  <c r="DB95" i="21"/>
  <c r="DA95" i="21"/>
  <c r="CY95" i="21"/>
  <c r="CU95" i="21"/>
  <c r="CT95" i="21"/>
  <c r="CS95" i="21"/>
  <c r="CR95" i="21"/>
  <c r="CQ95" i="21"/>
  <c r="CO95" i="21"/>
  <c r="CN95" i="21"/>
  <c r="CM95" i="21"/>
  <c r="CH95" i="21"/>
  <c r="CG95" i="21"/>
  <c r="CF95" i="21"/>
  <c r="CD95" i="21"/>
  <c r="CB95" i="21"/>
  <c r="CA95" i="21"/>
  <c r="BZ95" i="21"/>
  <c r="BQ95" i="21"/>
  <c r="BO95" i="21"/>
  <c r="BF95" i="21"/>
  <c r="BC95" i="21"/>
  <c r="AU95" i="21"/>
  <c r="AF95" i="21"/>
  <c r="AE95" i="21"/>
  <c r="AD95" i="21"/>
  <c r="AC95" i="21"/>
  <c r="AB95" i="21"/>
  <c r="Z95" i="21"/>
  <c r="Y95" i="21"/>
  <c r="W95" i="21"/>
  <c r="L95" i="21"/>
  <c r="C95" i="21"/>
  <c r="DD95" i="21"/>
  <c r="DK94" i="21"/>
  <c r="DJ94" i="21"/>
  <c r="DI94" i="21"/>
  <c r="DH94" i="21"/>
  <c r="DE94" i="21"/>
  <c r="DD94" i="21"/>
  <c r="DC94" i="21"/>
  <c r="CZ94" i="21"/>
  <c r="CX94" i="21"/>
  <c r="CW94" i="21"/>
  <c r="CV94" i="21"/>
  <c r="CU94" i="21"/>
  <c r="CS94" i="21"/>
  <c r="CQ94" i="21"/>
  <c r="CP94" i="21"/>
  <c r="CN94" i="21"/>
  <c r="CL94" i="21"/>
  <c r="CH94" i="21"/>
  <c r="CG94" i="21"/>
  <c r="CF94" i="21"/>
  <c r="CD94" i="21"/>
  <c r="CB94" i="21"/>
  <c r="CA94" i="21"/>
  <c r="BZ94" i="21"/>
  <c r="L94" i="21"/>
  <c r="BQ94" i="21"/>
  <c r="BO94" i="21"/>
  <c r="BC94" i="21"/>
  <c r="AU94" i="21"/>
  <c r="AG94" i="21"/>
  <c r="AE94" i="21"/>
  <c r="AD94" i="21"/>
  <c r="AC94" i="21"/>
  <c r="AB94" i="21"/>
  <c r="Y94" i="21"/>
  <c r="X94" i="21"/>
  <c r="W94" i="21"/>
  <c r="U94" i="21"/>
  <c r="C94" i="21"/>
  <c r="DG94" i="21"/>
  <c r="DK93" i="21"/>
  <c r="DJ93" i="21"/>
  <c r="DI93" i="21"/>
  <c r="DH93" i="21"/>
  <c r="DF93" i="21"/>
  <c r="DE93" i="21"/>
  <c r="DD93" i="21"/>
  <c r="DC93" i="21"/>
  <c r="DA93" i="21"/>
  <c r="CZ93" i="21"/>
  <c r="CY93" i="21"/>
  <c r="CX93" i="21"/>
  <c r="CW93" i="21"/>
  <c r="CV93" i="21"/>
  <c r="CU93" i="21"/>
  <c r="CS93" i="21"/>
  <c r="CR93" i="21"/>
  <c r="CQ93" i="21"/>
  <c r="CO93" i="21"/>
  <c r="CN93" i="21"/>
  <c r="CM93" i="21"/>
  <c r="CL93" i="21"/>
  <c r="CH93" i="21"/>
  <c r="CG93" i="21"/>
  <c r="CF93" i="21"/>
  <c r="CD93" i="21"/>
  <c r="CA93" i="21"/>
  <c r="BZ93" i="21"/>
  <c r="BQ93" i="21"/>
  <c r="BO93" i="21"/>
  <c r="BP93" i="21"/>
  <c r="BF93" i="21"/>
  <c r="BC93" i="21"/>
  <c r="BB93" i="21"/>
  <c r="AU93" i="21"/>
  <c r="AG93" i="21"/>
  <c r="AE93" i="21"/>
  <c r="AD93" i="21"/>
  <c r="AB93" i="21"/>
  <c r="AA93" i="21"/>
  <c r="Z93" i="21"/>
  <c r="Y93" i="21"/>
  <c r="X93" i="21"/>
  <c r="W93" i="21"/>
  <c r="V93" i="21"/>
  <c r="U93" i="21"/>
  <c r="L93" i="21"/>
  <c r="C93" i="21"/>
  <c r="DJ92" i="21"/>
  <c r="CX92" i="21"/>
  <c r="CW92" i="21"/>
  <c r="CH92" i="21"/>
  <c r="CG92" i="21"/>
  <c r="CF92" i="21"/>
  <c r="CD92" i="21"/>
  <c r="BZ92" i="21"/>
  <c r="CA92" i="21"/>
  <c r="BQ92" i="21"/>
  <c r="BO92" i="21"/>
  <c r="BF92" i="21"/>
  <c r="BC92" i="21"/>
  <c r="AU92" i="21"/>
  <c r="L92" i="21"/>
  <c r="C92" i="21"/>
  <c r="DF92" i="21"/>
  <c r="DI91" i="21"/>
  <c r="DA91" i="21"/>
  <c r="CZ91" i="21"/>
  <c r="CT91" i="21"/>
  <c r="CM91" i="21"/>
  <c r="CH91" i="21"/>
  <c r="CG91" i="21"/>
  <c r="CF91" i="21"/>
  <c r="CD91" i="21"/>
  <c r="CB91" i="21"/>
  <c r="BZ91" i="21"/>
  <c r="CA91" i="21"/>
  <c r="BO91" i="21"/>
  <c r="BC91" i="21"/>
  <c r="AU91" i="21"/>
  <c r="AF91" i="21"/>
  <c r="L91" i="21"/>
  <c r="C91" i="21"/>
  <c r="CY91" i="21"/>
  <c r="CH90" i="21"/>
  <c r="CG90" i="21"/>
  <c r="CF90" i="21"/>
  <c r="CD90" i="21"/>
  <c r="BZ90" i="21"/>
  <c r="CA90" i="21"/>
  <c r="BO90" i="21"/>
  <c r="AU90" i="21"/>
  <c r="L90" i="21"/>
  <c r="C90" i="21"/>
  <c r="DK89" i="21"/>
  <c r="DI89" i="21"/>
  <c r="DH89" i="21"/>
  <c r="DG89" i="21"/>
  <c r="DF89" i="21"/>
  <c r="DE89" i="21"/>
  <c r="DD89" i="21"/>
  <c r="DC89" i="21"/>
  <c r="DB89" i="21"/>
  <c r="DA89" i="21"/>
  <c r="CZ89" i="21"/>
  <c r="CW89" i="21"/>
  <c r="CV89" i="21"/>
  <c r="CU89" i="21"/>
  <c r="CT89" i="21"/>
  <c r="CS89" i="21"/>
  <c r="CR89" i="21"/>
  <c r="CQ89" i="21"/>
  <c r="CP89" i="21"/>
  <c r="CO89" i="21"/>
  <c r="CN89" i="21"/>
  <c r="CM89" i="21"/>
  <c r="CH89" i="21"/>
  <c r="CG89" i="21"/>
  <c r="CF89" i="21"/>
  <c r="CD89" i="21"/>
  <c r="CB89" i="21"/>
  <c r="BZ89" i="21"/>
  <c r="BO89" i="21"/>
  <c r="BB89" i="21"/>
  <c r="BP89" i="21"/>
  <c r="AU89" i="21"/>
  <c r="AG89" i="21"/>
  <c r="AE89" i="21"/>
  <c r="AD89" i="21"/>
  <c r="AC89" i="21"/>
  <c r="AB89" i="21"/>
  <c r="AA89" i="21"/>
  <c r="Z89" i="21"/>
  <c r="Y89" i="21"/>
  <c r="X89" i="21"/>
  <c r="W89" i="21"/>
  <c r="U89" i="21"/>
  <c r="C89" i="21"/>
  <c r="DK88" i="21"/>
  <c r="DJ88" i="21"/>
  <c r="DG88" i="21"/>
  <c r="DF88" i="21"/>
  <c r="DB88" i="21"/>
  <c r="CX88" i="21"/>
  <c r="CW88" i="21"/>
  <c r="CV88" i="21"/>
  <c r="CS88" i="21"/>
  <c r="CQ88" i="21"/>
  <c r="CN88" i="21"/>
  <c r="CH88" i="21"/>
  <c r="CG88" i="21"/>
  <c r="CF88" i="21"/>
  <c r="CE88" i="21"/>
  <c r="CD88" i="21"/>
  <c r="BZ88" i="21"/>
  <c r="L88" i="21"/>
  <c r="BO88" i="21"/>
  <c r="AU88" i="21"/>
  <c r="AF88" i="21"/>
  <c r="AE88" i="21"/>
  <c r="AD88" i="21"/>
  <c r="Z88" i="21"/>
  <c r="Y88" i="21"/>
  <c r="U88" i="21"/>
  <c r="C88" i="21"/>
  <c r="DI88" i="21"/>
  <c r="DJ87" i="21"/>
  <c r="DI87" i="21"/>
  <c r="DF87" i="21"/>
  <c r="DE87" i="21"/>
  <c r="DA87" i="21"/>
  <c r="CW87" i="21"/>
  <c r="CV87" i="21"/>
  <c r="CU87" i="21"/>
  <c r="CR87" i="21"/>
  <c r="CQ87" i="21"/>
  <c r="CL87" i="21"/>
  <c r="CH87" i="21"/>
  <c r="CG87" i="21"/>
  <c r="CF87" i="21"/>
  <c r="CD87" i="21"/>
  <c r="CB87" i="21"/>
  <c r="CA87" i="21"/>
  <c r="BZ87" i="21"/>
  <c r="BQ87" i="21"/>
  <c r="BO87" i="21"/>
  <c r="BC87" i="21"/>
  <c r="BF87" i="21"/>
  <c r="AU87" i="21"/>
  <c r="AF87" i="21"/>
  <c r="AE87" i="21"/>
  <c r="AD87" i="21"/>
  <c r="Y87" i="21"/>
  <c r="X87" i="21"/>
  <c r="U87" i="21"/>
  <c r="L87" i="21"/>
  <c r="C87" i="21"/>
  <c r="DH87" i="21"/>
  <c r="DK86" i="21"/>
  <c r="DJ86" i="21"/>
  <c r="DE86" i="21"/>
  <c r="DD86" i="21"/>
  <c r="DA86" i="21"/>
  <c r="CX86" i="21"/>
  <c r="CW86" i="21"/>
  <c r="CU86" i="21"/>
  <c r="CQ86" i="21"/>
  <c r="CP86" i="21"/>
  <c r="CM86" i="21"/>
  <c r="CH86" i="21"/>
  <c r="CG86" i="21"/>
  <c r="CF86" i="21"/>
  <c r="CD86" i="21"/>
  <c r="BZ86" i="21"/>
  <c r="L86" i="21"/>
  <c r="BQ86" i="21"/>
  <c r="BO86" i="21"/>
  <c r="BB86" i="21"/>
  <c r="BP86" i="21"/>
  <c r="AU86" i="21"/>
  <c r="AF86" i="21"/>
  <c r="AD86" i="21"/>
  <c r="AC86" i="21"/>
  <c r="Z86" i="21"/>
  <c r="Y86" i="21"/>
  <c r="U86" i="21"/>
  <c r="C86" i="21"/>
  <c r="DI86" i="21"/>
  <c r="DK85" i="21"/>
  <c r="DJ85" i="21"/>
  <c r="DI85" i="21"/>
  <c r="DF85" i="21"/>
  <c r="DE85" i="21"/>
  <c r="DA85" i="21"/>
  <c r="CW85" i="21"/>
  <c r="CV85" i="21"/>
  <c r="CU85" i="21"/>
  <c r="CQ85" i="21"/>
  <c r="CP85" i="21"/>
  <c r="CM85" i="21"/>
  <c r="CH85" i="21"/>
  <c r="CG85" i="21"/>
  <c r="CF85" i="21"/>
  <c r="CE85" i="21"/>
  <c r="CD85" i="21"/>
  <c r="CA85" i="21"/>
  <c r="BZ85" i="21"/>
  <c r="BQ85" i="21"/>
  <c r="BO85" i="21"/>
  <c r="AU85" i="21"/>
  <c r="AF85" i="21"/>
  <c r="AE85" i="21"/>
  <c r="AC85" i="21"/>
  <c r="Z85" i="21"/>
  <c r="Y85" i="21"/>
  <c r="U85" i="21"/>
  <c r="L85" i="21"/>
  <c r="C85" i="21"/>
  <c r="DH85" i="21"/>
  <c r="DK84" i="21"/>
  <c r="DJ84" i="21"/>
  <c r="DI84" i="21"/>
  <c r="DH84" i="21"/>
  <c r="DF84" i="21"/>
  <c r="DE84" i="21"/>
  <c r="DD84" i="21"/>
  <c r="DA84" i="21"/>
  <c r="CX84" i="21"/>
  <c r="CW84" i="21"/>
  <c r="CV84" i="21"/>
  <c r="CU84" i="21"/>
  <c r="CT84" i="21"/>
  <c r="CR84" i="21"/>
  <c r="CQ84" i="21"/>
  <c r="CO84" i="21"/>
  <c r="CL84" i="21"/>
  <c r="CH84" i="21"/>
  <c r="CG84" i="21"/>
  <c r="CF84" i="21"/>
  <c r="CD84" i="21"/>
  <c r="CB84" i="21"/>
  <c r="CA84" i="21"/>
  <c r="BZ84" i="21"/>
  <c r="BQ84" i="21"/>
  <c r="BO84" i="21"/>
  <c r="BB84" i="21"/>
  <c r="BP84" i="21"/>
  <c r="AU84" i="21"/>
  <c r="AF84" i="21"/>
  <c r="AE84" i="21"/>
  <c r="AD84" i="21"/>
  <c r="AC84" i="21"/>
  <c r="AB84" i="21"/>
  <c r="X84" i="21"/>
  <c r="W84" i="21"/>
  <c r="V84" i="21"/>
  <c r="L84" i="21"/>
  <c r="C84" i="21"/>
  <c r="DG84" i="21"/>
  <c r="DK83" i="21"/>
  <c r="DJ83" i="21"/>
  <c r="DI83" i="21"/>
  <c r="DH83" i="21"/>
  <c r="DF83" i="21"/>
  <c r="DE83" i="21"/>
  <c r="DD83" i="21"/>
  <c r="DC83" i="21"/>
  <c r="DB83" i="21"/>
  <c r="DA83" i="21"/>
  <c r="CZ83" i="21"/>
  <c r="CY83" i="21"/>
  <c r="CX83" i="21"/>
  <c r="CW83" i="21"/>
  <c r="CV83" i="21"/>
  <c r="CT83" i="21"/>
  <c r="CS83" i="21"/>
  <c r="CR83" i="21"/>
  <c r="CQ83" i="21"/>
  <c r="CP83" i="21"/>
  <c r="CO83" i="21"/>
  <c r="CN83" i="21"/>
  <c r="CM83" i="21"/>
  <c r="CL83" i="21"/>
  <c r="CH83" i="21"/>
  <c r="CG83" i="21"/>
  <c r="CF83" i="21"/>
  <c r="CD83" i="21"/>
  <c r="CB83" i="21"/>
  <c r="CA83" i="21"/>
  <c r="BZ83" i="21"/>
  <c r="BO83" i="21"/>
  <c r="BB83" i="21"/>
  <c r="BP83" i="21"/>
  <c r="AU83" i="21"/>
  <c r="AG83" i="21"/>
  <c r="AF83" i="21"/>
  <c r="AD83" i="21"/>
  <c r="AC83" i="21"/>
  <c r="AB83" i="21"/>
  <c r="AA83" i="21"/>
  <c r="Z83" i="21"/>
  <c r="Y83" i="21"/>
  <c r="X83" i="21"/>
  <c r="W83" i="21"/>
  <c r="V83" i="21"/>
  <c r="U83" i="21"/>
  <c r="L83" i="21"/>
  <c r="C83" i="21"/>
  <c r="DG83" i="21"/>
  <c r="DK82" i="21"/>
  <c r="DI82" i="21"/>
  <c r="DH82" i="21"/>
  <c r="DG82" i="21"/>
  <c r="DF82" i="21"/>
  <c r="DE82" i="21"/>
  <c r="DD82" i="21"/>
  <c r="DC82" i="21"/>
  <c r="DB82" i="21"/>
  <c r="CZ82" i="21"/>
  <c r="CY82" i="21"/>
  <c r="CX82" i="21"/>
  <c r="CV82" i="21"/>
  <c r="CU82" i="21"/>
  <c r="CT82" i="21"/>
  <c r="CS82" i="21"/>
  <c r="CR82" i="21"/>
  <c r="CQ82" i="21"/>
  <c r="CP82" i="21"/>
  <c r="CN82" i="21"/>
  <c r="CM82" i="21"/>
  <c r="CL82" i="21"/>
  <c r="CH82" i="21"/>
  <c r="CG82" i="21"/>
  <c r="CF82" i="21"/>
  <c r="CD82" i="21"/>
  <c r="CB82" i="21"/>
  <c r="CA82" i="21"/>
  <c r="BZ82" i="21"/>
  <c r="BO82" i="21"/>
  <c r="BB82" i="21"/>
  <c r="BP82" i="21"/>
  <c r="AU82" i="21"/>
  <c r="AG82" i="21"/>
  <c r="AE82" i="21"/>
  <c r="AD82" i="21"/>
  <c r="AC82" i="21"/>
  <c r="AB82" i="21"/>
  <c r="AA82" i="21"/>
  <c r="Z82" i="21"/>
  <c r="X82" i="21"/>
  <c r="W82" i="21"/>
  <c r="V82" i="21"/>
  <c r="U82" i="21"/>
  <c r="L82" i="21"/>
  <c r="C82" i="21"/>
  <c r="DK81" i="21"/>
  <c r="DJ81" i="21"/>
  <c r="DI81" i="21"/>
  <c r="DH81" i="21"/>
  <c r="DF81" i="21"/>
  <c r="DE81" i="21"/>
  <c r="DD81" i="21"/>
  <c r="DC81" i="21"/>
  <c r="DB81" i="21"/>
  <c r="DA81" i="21"/>
  <c r="CZ81" i="21"/>
  <c r="CY81" i="21"/>
  <c r="CX81" i="21"/>
  <c r="CW81" i="21"/>
  <c r="CV81" i="21"/>
  <c r="CT81" i="21"/>
  <c r="CS81" i="21"/>
  <c r="CR81" i="21"/>
  <c r="CQ81" i="21"/>
  <c r="CP81" i="21"/>
  <c r="CO81" i="21"/>
  <c r="CN81" i="21"/>
  <c r="CM81" i="21"/>
  <c r="CL81" i="21"/>
  <c r="CH81" i="21"/>
  <c r="CG81" i="21"/>
  <c r="CF81" i="21"/>
  <c r="CD81" i="21"/>
  <c r="CB81" i="21"/>
  <c r="BZ81" i="21"/>
  <c r="L81" i="21"/>
  <c r="BO81" i="21"/>
  <c r="BB81" i="21"/>
  <c r="BP81" i="21"/>
  <c r="AU81" i="21"/>
  <c r="AG81" i="21"/>
  <c r="AF81" i="21"/>
  <c r="AD81" i="21"/>
  <c r="AC81" i="21"/>
  <c r="AB81" i="21"/>
  <c r="AA81" i="21"/>
  <c r="Z81" i="21"/>
  <c r="Y81" i="21"/>
  <c r="X81" i="21"/>
  <c r="W81" i="21"/>
  <c r="V81" i="21"/>
  <c r="U81" i="21"/>
  <c r="C81" i="21"/>
  <c r="DG81" i="21"/>
  <c r="DK80" i="21"/>
  <c r="DJ80" i="21"/>
  <c r="DH80" i="21"/>
  <c r="DG80" i="21"/>
  <c r="DF80" i="21"/>
  <c r="DE80" i="21"/>
  <c r="DC80" i="21"/>
  <c r="DB80" i="21"/>
  <c r="CZ80" i="21"/>
  <c r="CX80" i="21"/>
  <c r="CW80" i="21"/>
  <c r="CV80" i="21"/>
  <c r="CT80" i="21"/>
  <c r="CS80" i="21"/>
  <c r="CR80" i="21"/>
  <c r="CP80" i="21"/>
  <c r="CN80" i="21"/>
  <c r="CM80" i="21"/>
  <c r="CL80" i="21"/>
  <c r="CH80" i="21"/>
  <c r="CG80" i="21"/>
  <c r="CF80" i="21"/>
  <c r="CD80" i="21"/>
  <c r="CA80" i="21"/>
  <c r="BZ80" i="21"/>
  <c r="BQ80" i="21"/>
  <c r="BO80" i="21"/>
  <c r="BB80" i="21"/>
  <c r="BP80" i="21"/>
  <c r="AU80" i="21"/>
  <c r="AF80" i="21"/>
  <c r="AE80" i="21"/>
  <c r="AD80" i="21"/>
  <c r="AB80" i="21"/>
  <c r="AA80" i="21"/>
  <c r="X80" i="21"/>
  <c r="W80" i="21"/>
  <c r="V80" i="21"/>
  <c r="U80" i="21"/>
  <c r="L80" i="21"/>
  <c r="C80" i="21"/>
  <c r="DI80" i="21"/>
  <c r="DK79" i="21"/>
  <c r="DG79" i="21"/>
  <c r="DC79" i="21"/>
  <c r="DB79" i="21"/>
  <c r="DA79" i="21"/>
  <c r="CX79" i="21"/>
  <c r="CW79" i="21"/>
  <c r="CR79" i="21"/>
  <c r="CO79" i="21"/>
  <c r="CN79" i="21"/>
  <c r="CM79" i="21"/>
  <c r="CH79" i="21"/>
  <c r="CG79" i="21"/>
  <c r="CF79" i="21"/>
  <c r="CD79" i="21"/>
  <c r="BZ79" i="21"/>
  <c r="CA79" i="21"/>
  <c r="BQ79" i="21"/>
  <c r="BO79" i="21"/>
  <c r="BB79" i="21"/>
  <c r="AU79" i="21"/>
  <c r="AE79" i="21"/>
  <c r="AD79" i="21"/>
  <c r="Z79" i="21"/>
  <c r="W79" i="21"/>
  <c r="V79" i="21"/>
  <c r="L79" i="21"/>
  <c r="C79" i="21"/>
  <c r="CY79" i="21"/>
  <c r="DK78" i="21"/>
  <c r="DI78" i="21"/>
  <c r="DF78" i="21"/>
  <c r="DB78" i="21"/>
  <c r="DA78" i="21"/>
  <c r="CZ78" i="21"/>
  <c r="CV78" i="21"/>
  <c r="CU78" i="21"/>
  <c r="CR78" i="21"/>
  <c r="CN78" i="21"/>
  <c r="CM78" i="21"/>
  <c r="CL78" i="21"/>
  <c r="CH78" i="21"/>
  <c r="CG78" i="21"/>
  <c r="CF78" i="21"/>
  <c r="CE78" i="21"/>
  <c r="CD78" i="21"/>
  <c r="BZ78" i="21"/>
  <c r="BQ78" i="21"/>
  <c r="BO78" i="21"/>
  <c r="BB78" i="21"/>
  <c r="AU78" i="21"/>
  <c r="AE78" i="21"/>
  <c r="AD78" i="21"/>
  <c r="Z78" i="21"/>
  <c r="W78" i="21"/>
  <c r="V78" i="21"/>
  <c r="U78" i="21"/>
  <c r="C78" i="21"/>
  <c r="CX78" i="21"/>
  <c r="DJ77" i="21"/>
  <c r="DI77" i="21"/>
  <c r="DH77" i="21"/>
  <c r="DF77" i="21"/>
  <c r="DE77" i="21"/>
  <c r="DD77" i="21"/>
  <c r="DC77" i="21"/>
  <c r="DB77" i="21"/>
  <c r="CZ77" i="21"/>
  <c r="CX77" i="21"/>
  <c r="CV77" i="21"/>
  <c r="CU77" i="21"/>
  <c r="CT77" i="21"/>
  <c r="CR77" i="21"/>
  <c r="CQ77" i="21"/>
  <c r="CP77" i="21"/>
  <c r="CO77" i="21"/>
  <c r="CL77" i="21"/>
  <c r="CH77" i="21"/>
  <c r="CG77" i="21"/>
  <c r="CF77" i="21"/>
  <c r="CE77" i="21"/>
  <c r="CD77" i="21"/>
  <c r="CB77" i="21"/>
  <c r="BZ77" i="21"/>
  <c r="CA77" i="21"/>
  <c r="BQ77" i="21"/>
  <c r="BO77" i="21"/>
  <c r="BB77" i="21"/>
  <c r="BP77" i="21"/>
  <c r="AU77" i="21"/>
  <c r="AF77" i="21"/>
  <c r="AE77" i="21"/>
  <c r="AD77" i="21"/>
  <c r="AB77" i="21"/>
  <c r="AA77" i="21"/>
  <c r="Z77" i="21"/>
  <c r="W77" i="21"/>
  <c r="V77" i="21"/>
  <c r="U77" i="21"/>
  <c r="L77" i="21"/>
  <c r="C77" i="21"/>
  <c r="DG77" i="21"/>
  <c r="DK76" i="21"/>
  <c r="DJ76" i="21"/>
  <c r="DI76" i="21"/>
  <c r="DH76" i="21"/>
  <c r="DF76" i="21"/>
  <c r="DD76" i="21"/>
  <c r="DC76" i="21"/>
  <c r="DB76" i="21"/>
  <c r="DA76" i="21"/>
  <c r="CZ76" i="21"/>
  <c r="CY76" i="21"/>
  <c r="CX76" i="21"/>
  <c r="CW76" i="21"/>
  <c r="CV76" i="21"/>
  <c r="CT76" i="21"/>
  <c r="CS76" i="21"/>
  <c r="CQ76" i="21"/>
  <c r="CP76" i="21"/>
  <c r="CO76" i="21"/>
  <c r="CN76" i="21"/>
  <c r="CM76" i="21"/>
  <c r="CL76" i="21"/>
  <c r="CH76" i="21"/>
  <c r="CG76" i="21"/>
  <c r="CF76" i="21"/>
  <c r="CE76" i="21"/>
  <c r="CD76" i="21"/>
  <c r="CA76" i="21"/>
  <c r="BZ76" i="21"/>
  <c r="BQ76" i="21"/>
  <c r="BF76" i="21"/>
  <c r="BO76" i="21"/>
  <c r="BC76" i="21"/>
  <c r="BC2" i="21"/>
  <c r="BB76" i="21"/>
  <c r="AU76" i="21"/>
  <c r="AG76" i="21"/>
  <c r="AE76" i="21"/>
  <c r="AD76" i="21"/>
  <c r="AC76" i="21"/>
  <c r="AB76" i="21"/>
  <c r="AA76" i="21"/>
  <c r="Z76" i="21"/>
  <c r="Y76" i="21"/>
  <c r="X76" i="21"/>
  <c r="V76" i="21"/>
  <c r="U76" i="21"/>
  <c r="L76" i="21"/>
  <c r="C76" i="21"/>
  <c r="DK75" i="21"/>
  <c r="DH75" i="21"/>
  <c r="DG75" i="21"/>
  <c r="DF75" i="21"/>
  <c r="DE75" i="21"/>
  <c r="DC75" i="21"/>
  <c r="DB75" i="21"/>
  <c r="CX75" i="21"/>
  <c r="CU75" i="21"/>
  <c r="CT75" i="21"/>
  <c r="CS75" i="21"/>
  <c r="CP75" i="21"/>
  <c r="CN75" i="21"/>
  <c r="CH75" i="21"/>
  <c r="CG75" i="21"/>
  <c r="CF75" i="21"/>
  <c r="CE75" i="21"/>
  <c r="CD75" i="21"/>
  <c r="CB75" i="21"/>
  <c r="CA75" i="21"/>
  <c r="BZ75" i="21"/>
  <c r="BQ75" i="21"/>
  <c r="BC75" i="21"/>
  <c r="BF75" i="21"/>
  <c r="BO75" i="21"/>
  <c r="AU75" i="21"/>
  <c r="AG75" i="21"/>
  <c r="AF75" i="21"/>
  <c r="AE75" i="21"/>
  <c r="AB75" i="21"/>
  <c r="AA75" i="21"/>
  <c r="X75" i="21"/>
  <c r="U75" i="21"/>
  <c r="L75" i="21"/>
  <c r="C75" i="21"/>
  <c r="DI74" i="21"/>
  <c r="DH74" i="21"/>
  <c r="DE74" i="21"/>
  <c r="DC74" i="21"/>
  <c r="DB74" i="21"/>
  <c r="DA74" i="21"/>
  <c r="CZ74" i="21"/>
  <c r="CX74" i="21"/>
  <c r="CV74" i="21"/>
  <c r="CU74" i="21"/>
  <c r="CR74" i="21"/>
  <c r="CP74" i="21"/>
  <c r="CO74" i="21"/>
  <c r="CN74" i="21"/>
  <c r="CL74" i="21"/>
  <c r="CH74" i="21"/>
  <c r="CG74" i="21"/>
  <c r="CF74" i="21"/>
  <c r="CE74" i="21"/>
  <c r="CD74" i="21"/>
  <c r="CA74" i="21"/>
  <c r="BZ74" i="21"/>
  <c r="BQ74" i="21"/>
  <c r="BC74" i="21"/>
  <c r="BF74" i="21"/>
  <c r="BO74" i="21"/>
  <c r="BB74" i="21"/>
  <c r="AU74" i="21"/>
  <c r="AG74" i="21"/>
  <c r="AD74" i="21"/>
  <c r="AB74" i="21"/>
  <c r="Z74" i="21"/>
  <c r="Y74" i="21"/>
  <c r="X74" i="21"/>
  <c r="W74" i="21"/>
  <c r="U74" i="21"/>
  <c r="L74" i="21"/>
  <c r="C74" i="21"/>
  <c r="DF74" i="21"/>
  <c r="DK73" i="21"/>
  <c r="DF73" i="21"/>
  <c r="DE73" i="21"/>
  <c r="DA73" i="21"/>
  <c r="CR73" i="21"/>
  <c r="CQ73" i="21"/>
  <c r="CO73" i="21"/>
  <c r="CH73" i="21"/>
  <c r="CG73" i="21"/>
  <c r="CF73" i="21"/>
  <c r="CD73" i="21"/>
  <c r="CB73" i="21"/>
  <c r="BZ73" i="21"/>
  <c r="L73" i="21"/>
  <c r="BQ73" i="21"/>
  <c r="BO73" i="21"/>
  <c r="BF73" i="21"/>
  <c r="AU73" i="21"/>
  <c r="AF73" i="21"/>
  <c r="AE73" i="21"/>
  <c r="AA73" i="21"/>
  <c r="C73" i="21"/>
  <c r="DG73" i="21"/>
  <c r="DK72" i="21"/>
  <c r="DJ72" i="21"/>
  <c r="DI72" i="21"/>
  <c r="DH72" i="21"/>
  <c r="DG72" i="21"/>
  <c r="DF72" i="21"/>
  <c r="DD72" i="21"/>
  <c r="DC72" i="21"/>
  <c r="DB72" i="21"/>
  <c r="DA72" i="21"/>
  <c r="CZ72" i="21"/>
  <c r="CY72" i="21"/>
  <c r="CX72" i="21"/>
  <c r="CW72" i="21"/>
  <c r="CV72" i="21"/>
  <c r="CU72" i="21"/>
  <c r="CT72" i="21"/>
  <c r="CR72" i="21"/>
  <c r="CQ72" i="21"/>
  <c r="CP72" i="21"/>
  <c r="CO72" i="21"/>
  <c r="CN72" i="21"/>
  <c r="CM72" i="21"/>
  <c r="CL72" i="21"/>
  <c r="CH72" i="21"/>
  <c r="CG72" i="21"/>
  <c r="CF72" i="21"/>
  <c r="CD72" i="21"/>
  <c r="CA72" i="21"/>
  <c r="BZ72" i="21"/>
  <c r="BQ72" i="21"/>
  <c r="BO72" i="21"/>
  <c r="BF72" i="21"/>
  <c r="BB72" i="21"/>
  <c r="BP72" i="21"/>
  <c r="AU72" i="21"/>
  <c r="AG72" i="21"/>
  <c r="AF72" i="21"/>
  <c r="AD72" i="21"/>
  <c r="AC72" i="21"/>
  <c r="AB72" i="21"/>
  <c r="AA72" i="21"/>
  <c r="Z72" i="21"/>
  <c r="Y72" i="21"/>
  <c r="X72" i="21"/>
  <c r="W72" i="21"/>
  <c r="V72" i="21"/>
  <c r="U72" i="21"/>
  <c r="L72" i="21"/>
  <c r="C72" i="21"/>
  <c r="DE72" i="21"/>
  <c r="DK71" i="21"/>
  <c r="CR71" i="21"/>
  <c r="CP71" i="21"/>
  <c r="CN71" i="21"/>
  <c r="CH71" i="21"/>
  <c r="CG71" i="21"/>
  <c r="CF71" i="21"/>
  <c r="CD71" i="21"/>
  <c r="BZ71" i="21"/>
  <c r="BQ71" i="21"/>
  <c r="BQ2" i="21"/>
  <c r="BF71" i="21"/>
  <c r="BC71" i="21"/>
  <c r="BB71" i="21"/>
  <c r="AU71" i="21"/>
  <c r="AU2" i="21"/>
  <c r="C71" i="21"/>
  <c r="DB71" i="21"/>
  <c r="DG70" i="21"/>
  <c r="DF70" i="21"/>
  <c r="CH70" i="21"/>
  <c r="CG70" i="21"/>
  <c r="CF70" i="21"/>
  <c r="CD70" i="21"/>
  <c r="CA70" i="21"/>
  <c r="BZ70" i="21"/>
  <c r="BQ70" i="21"/>
  <c r="BO70" i="21"/>
  <c r="BF70" i="21"/>
  <c r="BC70" i="21"/>
  <c r="AU70" i="21"/>
  <c r="L70" i="21"/>
  <c r="C70" i="21"/>
  <c r="DI70" i="21"/>
  <c r="CH69" i="21"/>
  <c r="CG69" i="21"/>
  <c r="CF69" i="21"/>
  <c r="CD69" i="21"/>
  <c r="BO69" i="21"/>
  <c r="BP69" i="21"/>
  <c r="C69" i="21"/>
  <c r="CB69" i="21"/>
  <c r="CH68" i="21"/>
  <c r="CG68" i="21"/>
  <c r="CF68" i="21"/>
  <c r="CD68" i="21"/>
  <c r="BP68" i="21"/>
  <c r="BO68" i="21"/>
  <c r="C68" i="21"/>
  <c r="CB68" i="21"/>
  <c r="CH67" i="21"/>
  <c r="CG67" i="21"/>
  <c r="CF67" i="21"/>
  <c r="CD67" i="21"/>
  <c r="BO67" i="21"/>
  <c r="BP67" i="21"/>
  <c r="C67" i="21"/>
  <c r="CB67" i="21"/>
  <c r="CH66" i="21"/>
  <c r="CG66" i="21"/>
  <c r="CF66" i="21"/>
  <c r="CD66" i="21"/>
  <c r="CB66" i="21"/>
  <c r="BO66" i="21"/>
  <c r="BP66" i="21"/>
  <c r="C66" i="21"/>
  <c r="CH65" i="21"/>
  <c r="CG65" i="21"/>
  <c r="CF65" i="21"/>
  <c r="CD65" i="21"/>
  <c r="CB65" i="21"/>
  <c r="BO65" i="21"/>
  <c r="BP65" i="21"/>
  <c r="C65" i="21"/>
  <c r="CH64" i="21"/>
  <c r="CG64" i="21"/>
  <c r="CF64" i="21"/>
  <c r="CD64" i="21"/>
  <c r="BO64" i="21"/>
  <c r="BP64" i="21"/>
  <c r="C64" i="21"/>
  <c r="CB64" i="21"/>
  <c r="CH63" i="21"/>
  <c r="CG63" i="21"/>
  <c r="CF63" i="21"/>
  <c r="CD63" i="21"/>
  <c r="CB63" i="21"/>
  <c r="BO63" i="21"/>
  <c r="BP63" i="21"/>
  <c r="C63" i="21"/>
  <c r="CH62" i="21"/>
  <c r="CG62" i="21"/>
  <c r="CF62" i="21"/>
  <c r="CD62" i="21"/>
  <c r="CB62" i="21"/>
  <c r="BO62" i="21"/>
  <c r="BP62" i="21"/>
  <c r="C62" i="21"/>
  <c r="CH61" i="21"/>
  <c r="CG61" i="21"/>
  <c r="CF61" i="21"/>
  <c r="CD61" i="21"/>
  <c r="BP61" i="21"/>
  <c r="BO61" i="21"/>
  <c r="C61" i="21"/>
  <c r="CB61" i="21"/>
  <c r="CH60" i="21"/>
  <c r="CG60" i="21"/>
  <c r="CF60" i="21"/>
  <c r="CD60" i="21"/>
  <c r="BO60" i="21"/>
  <c r="BP60" i="21"/>
  <c r="C60" i="21"/>
  <c r="CB60" i="21"/>
  <c r="CH59" i="21"/>
  <c r="CG59" i="21"/>
  <c r="CF59" i="21"/>
  <c r="CD59" i="21"/>
  <c r="BP59" i="21"/>
  <c r="BO59" i="21"/>
  <c r="C59" i="21"/>
  <c r="CB59" i="21"/>
  <c r="CH58" i="21"/>
  <c r="CG58" i="21"/>
  <c r="CF58" i="21"/>
  <c r="CD58" i="21"/>
  <c r="CB58" i="21"/>
  <c r="BO58" i="21"/>
  <c r="BP58" i="21"/>
  <c r="C58" i="21"/>
  <c r="CH57" i="21"/>
  <c r="CG57" i="21"/>
  <c r="CF57" i="21"/>
  <c r="CD57" i="21"/>
  <c r="CB57" i="21"/>
  <c r="BO57" i="21"/>
  <c r="BP57" i="21"/>
  <c r="C57" i="21"/>
  <c r="CH56" i="21"/>
  <c r="CG56" i="21"/>
  <c r="CF56" i="21"/>
  <c r="CD56" i="21"/>
  <c r="BO56" i="21"/>
  <c r="BP56" i="21"/>
  <c r="C56" i="21"/>
  <c r="CB56" i="21"/>
  <c r="CH55" i="21"/>
  <c r="CG55" i="21"/>
  <c r="CF55" i="21"/>
  <c r="CD55" i="21"/>
  <c r="CB55" i="21"/>
  <c r="BP55" i="21"/>
  <c r="BO55" i="21"/>
  <c r="C55" i="21"/>
  <c r="CH54" i="21"/>
  <c r="CG54" i="21"/>
  <c r="CF54" i="21"/>
  <c r="CD54" i="21"/>
  <c r="CB54" i="21"/>
  <c r="BO54" i="21"/>
  <c r="BP54" i="21"/>
  <c r="C54" i="21"/>
  <c r="CH53" i="21"/>
  <c r="CG53" i="21"/>
  <c r="CF53" i="21"/>
  <c r="CD53" i="21"/>
  <c r="BO53" i="21"/>
  <c r="BP53" i="21"/>
  <c r="C53" i="21"/>
  <c r="CB53" i="21"/>
  <c r="CH52" i="21"/>
  <c r="CG52" i="21"/>
  <c r="CF52" i="21"/>
  <c r="CD52" i="21"/>
  <c r="CB52" i="21"/>
  <c r="BO52" i="21"/>
  <c r="BP52" i="21"/>
  <c r="C52" i="21"/>
  <c r="CH51" i="21"/>
  <c r="CG51" i="21"/>
  <c r="CF51" i="21"/>
  <c r="CD51" i="21"/>
  <c r="BO51" i="21"/>
  <c r="BP51" i="21"/>
  <c r="C51" i="21"/>
  <c r="CB51" i="21"/>
  <c r="CH50" i="21"/>
  <c r="CG50" i="21"/>
  <c r="CF50" i="21"/>
  <c r="CD50" i="21"/>
  <c r="BP50" i="21"/>
  <c r="BO50" i="21"/>
  <c r="C50" i="21"/>
  <c r="CB50" i="21"/>
  <c r="CH49" i="21"/>
  <c r="CG49" i="21"/>
  <c r="CF49" i="21"/>
  <c r="CD49" i="21"/>
  <c r="BO49" i="21"/>
  <c r="BP49" i="21"/>
  <c r="C49" i="21"/>
  <c r="CB49" i="21"/>
  <c r="CH48" i="21"/>
  <c r="CG48" i="21"/>
  <c r="CF48" i="21"/>
  <c r="CD48" i="21"/>
  <c r="BO48" i="21"/>
  <c r="BP48" i="21"/>
  <c r="C48" i="21"/>
  <c r="CB48" i="21"/>
  <c r="CH47" i="21"/>
  <c r="CG47" i="21"/>
  <c r="CF47" i="21"/>
  <c r="CD47" i="21"/>
  <c r="CB47" i="21"/>
  <c r="BO47" i="21"/>
  <c r="BP47" i="21"/>
  <c r="C47" i="21"/>
  <c r="CH46" i="21"/>
  <c r="CG46" i="21"/>
  <c r="CF46" i="21"/>
  <c r="CD46" i="21"/>
  <c r="CB46" i="21"/>
  <c r="BO46" i="21"/>
  <c r="BP46" i="21"/>
  <c r="C46" i="21"/>
  <c r="CH45" i="21"/>
  <c r="CG45" i="21"/>
  <c r="CF45" i="21"/>
  <c r="CD45" i="21"/>
  <c r="BO45" i="21"/>
  <c r="BP45" i="21"/>
  <c r="C45" i="21"/>
  <c r="CB45" i="21"/>
  <c r="CH44" i="21"/>
  <c r="CG44" i="21"/>
  <c r="CF44" i="21"/>
  <c r="CD44" i="21"/>
  <c r="BP44" i="21"/>
  <c r="BO44" i="21"/>
  <c r="C44" i="21"/>
  <c r="CB44" i="21"/>
  <c r="CH43" i="21"/>
  <c r="CG43" i="21"/>
  <c r="CF43" i="21"/>
  <c r="CD43" i="21"/>
  <c r="BP43" i="21"/>
  <c r="BO43" i="21"/>
  <c r="C43" i="21"/>
  <c r="CB43" i="21"/>
  <c r="CH42" i="21"/>
  <c r="CG42" i="21"/>
  <c r="CF42" i="21"/>
  <c r="CD42" i="21"/>
  <c r="BO42" i="21"/>
  <c r="BP42" i="21"/>
  <c r="C42" i="21"/>
  <c r="CB42" i="21"/>
  <c r="CH41" i="21"/>
  <c r="CG41" i="21"/>
  <c r="CF41" i="21"/>
  <c r="CD41" i="21"/>
  <c r="CB41" i="21"/>
  <c r="BO41" i="21"/>
  <c r="BP41" i="21"/>
  <c r="C41" i="21"/>
  <c r="CH40" i="21"/>
  <c r="CG40" i="21"/>
  <c r="CF40" i="21"/>
  <c r="CD40" i="21"/>
  <c r="CB40" i="21"/>
  <c r="BO40" i="21"/>
  <c r="BP40" i="21"/>
  <c r="C40" i="21"/>
  <c r="CH39" i="21"/>
  <c r="CG39" i="21"/>
  <c r="CF39" i="21"/>
  <c r="CD39" i="21"/>
  <c r="CB39" i="21"/>
  <c r="BQ39" i="21"/>
  <c r="BC39" i="21"/>
  <c r="AU39" i="21"/>
  <c r="C39" i="21"/>
  <c r="CH38" i="21"/>
  <c r="CG38" i="21"/>
  <c r="CF38" i="21"/>
  <c r="CD38" i="21"/>
  <c r="CB38" i="21"/>
  <c r="BQ38" i="21"/>
  <c r="BC38" i="21"/>
  <c r="AU38" i="21"/>
  <c r="C38" i="21"/>
  <c r="CH37" i="21"/>
  <c r="CG37" i="21"/>
  <c r="CF37" i="21"/>
  <c r="CD37" i="21"/>
  <c r="CB37" i="21"/>
  <c r="BQ37" i="21"/>
  <c r="BF37" i="21"/>
  <c r="BO37" i="21"/>
  <c r="BC37" i="21"/>
  <c r="AU37" i="21"/>
  <c r="C37" i="21"/>
  <c r="CH36" i="21"/>
  <c r="CG36" i="21"/>
  <c r="CF36" i="21"/>
  <c r="CD36" i="21"/>
  <c r="CB36" i="21"/>
  <c r="BQ36" i="21"/>
  <c r="BC36" i="21"/>
  <c r="BF36" i="21"/>
  <c r="BO36" i="21"/>
  <c r="AU36" i="21"/>
  <c r="C36" i="21"/>
  <c r="CH35" i="21"/>
  <c r="CG35" i="21"/>
  <c r="CF35" i="21"/>
  <c r="CD35" i="21"/>
  <c r="CB35" i="21"/>
  <c r="BQ35" i="21"/>
  <c r="BC35" i="21"/>
  <c r="BF35" i="21"/>
  <c r="BO35" i="21"/>
  <c r="AU35" i="21"/>
  <c r="C35" i="21"/>
  <c r="CH34" i="21"/>
  <c r="CG34" i="21"/>
  <c r="CF34" i="21"/>
  <c r="CD34" i="21"/>
  <c r="CB34" i="21"/>
  <c r="BQ34" i="21"/>
  <c r="BF34" i="21"/>
  <c r="BO34" i="21"/>
  <c r="BC34" i="21"/>
  <c r="AU34" i="21"/>
  <c r="C34" i="21"/>
  <c r="CH33" i="21"/>
  <c r="CG33" i="21"/>
  <c r="CF33" i="21"/>
  <c r="CD33" i="21"/>
  <c r="CB33" i="21"/>
  <c r="BQ33" i="21"/>
  <c r="BC33" i="21"/>
  <c r="AU33" i="21"/>
  <c r="C33" i="21"/>
  <c r="CH32" i="21"/>
  <c r="CG32" i="21"/>
  <c r="CF32" i="21"/>
  <c r="CD32" i="21"/>
  <c r="CB32" i="21"/>
  <c r="BQ32" i="21"/>
  <c r="BC32" i="21"/>
  <c r="BF32" i="21"/>
  <c r="BO32" i="21"/>
  <c r="AU32" i="21"/>
  <c r="C32" i="21"/>
  <c r="CH31" i="21"/>
  <c r="CG31" i="21"/>
  <c r="CF31" i="21"/>
  <c r="CD31" i="21"/>
  <c r="CB31" i="21"/>
  <c r="BQ31" i="21"/>
  <c r="BC31" i="21"/>
  <c r="AU31" i="21"/>
  <c r="C31" i="21"/>
  <c r="CH30" i="21"/>
  <c r="CG30" i="21"/>
  <c r="CF30" i="21"/>
  <c r="CD30" i="21"/>
  <c r="CB30" i="21"/>
  <c r="BQ30" i="21"/>
  <c r="BC30" i="21"/>
  <c r="BF30" i="21"/>
  <c r="BO30" i="21"/>
  <c r="AU30" i="21"/>
  <c r="C30" i="21"/>
  <c r="CH29" i="21"/>
  <c r="CG29" i="21"/>
  <c r="CF29" i="21"/>
  <c r="CD29" i="21"/>
  <c r="CB29" i="21"/>
  <c r="BQ29" i="21"/>
  <c r="BC29" i="21"/>
  <c r="AU29" i="21"/>
  <c r="C29" i="21"/>
  <c r="CH28" i="21"/>
  <c r="CG28" i="21"/>
  <c r="CF28" i="21"/>
  <c r="CD28" i="21"/>
  <c r="CB28" i="21"/>
  <c r="BQ28" i="21"/>
  <c r="BF28" i="21"/>
  <c r="BO28" i="21"/>
  <c r="BC28" i="21"/>
  <c r="AU28" i="21"/>
  <c r="C28" i="21"/>
  <c r="CH27" i="21"/>
  <c r="CG27" i="21"/>
  <c r="CF27" i="21"/>
  <c r="CD27" i="21"/>
  <c r="CB27" i="21"/>
  <c r="BQ27" i="21"/>
  <c r="BC27" i="21"/>
  <c r="AU27" i="21"/>
  <c r="C27" i="21"/>
  <c r="CH26" i="21"/>
  <c r="CG26" i="21"/>
  <c r="CF26" i="21"/>
  <c r="CD26" i="21"/>
  <c r="CB26" i="21"/>
  <c r="BQ26" i="21"/>
  <c r="BC26" i="21"/>
  <c r="BF26" i="21"/>
  <c r="BO26" i="21"/>
  <c r="BP26" i="21"/>
  <c r="AU26" i="21"/>
  <c r="C26" i="21"/>
  <c r="CH25" i="21"/>
  <c r="CG25" i="21"/>
  <c r="CF25" i="21"/>
  <c r="CD25" i="21"/>
  <c r="CB25" i="21"/>
  <c r="BQ25" i="21"/>
  <c r="BC25" i="21"/>
  <c r="BF25" i="21"/>
  <c r="BO25" i="21"/>
  <c r="BP25" i="21"/>
  <c r="AU25" i="21"/>
  <c r="C25" i="21"/>
  <c r="CH24" i="21"/>
  <c r="CG24" i="21"/>
  <c r="CF24" i="21"/>
  <c r="CD24" i="21"/>
  <c r="CB24" i="21"/>
  <c r="BQ24" i="21"/>
  <c r="BC24" i="21"/>
  <c r="BF24" i="21"/>
  <c r="BO24" i="21"/>
  <c r="BP24" i="21"/>
  <c r="AU24" i="21"/>
  <c r="C24" i="21"/>
  <c r="CH23" i="21"/>
  <c r="CG23" i="21"/>
  <c r="CF23" i="21"/>
  <c r="CD23" i="21"/>
  <c r="CB23" i="21"/>
  <c r="BQ23" i="21"/>
  <c r="BC23" i="21"/>
  <c r="BF23" i="21"/>
  <c r="BO23" i="21"/>
  <c r="BP23" i="21"/>
  <c r="AU23" i="21"/>
  <c r="C23" i="21"/>
  <c r="CH22" i="21"/>
  <c r="CG22" i="21"/>
  <c r="CF22" i="21"/>
  <c r="CD22" i="21"/>
  <c r="CB22" i="21"/>
  <c r="BQ22" i="21"/>
  <c r="BC22" i="21"/>
  <c r="BF22" i="21"/>
  <c r="BO22" i="21"/>
  <c r="BP22" i="21"/>
  <c r="AU22" i="21"/>
  <c r="C22" i="21"/>
  <c r="CH21" i="21"/>
  <c r="CG21" i="21"/>
  <c r="CF21" i="21"/>
  <c r="CD21" i="21"/>
  <c r="CB21" i="21"/>
  <c r="BQ21" i="21"/>
  <c r="BC21" i="21"/>
  <c r="BF21" i="21"/>
  <c r="BO21" i="21"/>
  <c r="BP21" i="21"/>
  <c r="AU21" i="21"/>
  <c r="C21" i="21"/>
  <c r="CH20" i="21"/>
  <c r="CG20" i="21"/>
  <c r="CF20" i="21"/>
  <c r="CD20" i="21"/>
  <c r="CB20" i="21"/>
  <c r="BQ20" i="21"/>
  <c r="BC20" i="21"/>
  <c r="BF20" i="21"/>
  <c r="BO20" i="21"/>
  <c r="BP20" i="21"/>
  <c r="AU20" i="21"/>
  <c r="C20" i="21"/>
  <c r="CH19" i="21"/>
  <c r="CG19" i="21"/>
  <c r="CF19" i="21"/>
  <c r="CD19" i="21"/>
  <c r="CB19" i="21"/>
  <c r="BQ19" i="21"/>
  <c r="BC19" i="21"/>
  <c r="BF19" i="21"/>
  <c r="BO19" i="21"/>
  <c r="BP19" i="21"/>
  <c r="AU19" i="21"/>
  <c r="C19" i="21"/>
  <c r="CH18" i="21"/>
  <c r="CG18" i="21"/>
  <c r="CF18" i="21"/>
  <c r="CD18" i="21"/>
  <c r="CB18" i="21"/>
  <c r="BQ18" i="21"/>
  <c r="BC18" i="21"/>
  <c r="BF18" i="21"/>
  <c r="BO18" i="21"/>
  <c r="BP18" i="21"/>
  <c r="AU18" i="21"/>
  <c r="C18" i="21"/>
  <c r="CH17" i="21"/>
  <c r="CG17" i="21"/>
  <c r="CF17" i="21"/>
  <c r="CD17" i="21"/>
  <c r="CB17" i="21"/>
  <c r="BQ17" i="21"/>
  <c r="BC17" i="21"/>
  <c r="BF17" i="21"/>
  <c r="BO17" i="21"/>
  <c r="BP17" i="21"/>
  <c r="AU17" i="21"/>
  <c r="C17" i="21"/>
  <c r="CH16" i="21"/>
  <c r="CG16" i="21"/>
  <c r="CF16" i="21"/>
  <c r="CD16" i="21"/>
  <c r="CB16" i="21"/>
  <c r="BQ16" i="21"/>
  <c r="BC16" i="21"/>
  <c r="BF16" i="21"/>
  <c r="BO16" i="21"/>
  <c r="BP16" i="21"/>
  <c r="AU16" i="21"/>
  <c r="C16" i="21"/>
  <c r="CH15" i="21"/>
  <c r="CG15" i="21"/>
  <c r="CF15" i="21"/>
  <c r="CD15" i="21"/>
  <c r="CB15" i="21"/>
  <c r="BQ15" i="21"/>
  <c r="BC15" i="21"/>
  <c r="BF15" i="21"/>
  <c r="BO15" i="21"/>
  <c r="BP15" i="21"/>
  <c r="AU15" i="21"/>
  <c r="C15" i="21"/>
  <c r="CH14" i="21"/>
  <c r="CG14" i="21"/>
  <c r="CF14" i="21"/>
  <c r="CD14" i="21"/>
  <c r="CB14" i="21"/>
  <c r="BQ14" i="21"/>
  <c r="BC14" i="21"/>
  <c r="BF14" i="21"/>
  <c r="BO14" i="21"/>
  <c r="BP14" i="21"/>
  <c r="AU14" i="21"/>
  <c r="C14" i="21"/>
  <c r="CH13" i="21"/>
  <c r="CG13" i="21"/>
  <c r="CF13" i="21"/>
  <c r="CD13" i="21"/>
  <c r="CB13" i="21"/>
  <c r="BQ13" i="21"/>
  <c r="BC13" i="21"/>
  <c r="BF13" i="21"/>
  <c r="BO13" i="21"/>
  <c r="BP13" i="21"/>
  <c r="AU13" i="21"/>
  <c r="C13" i="21"/>
  <c r="CH12" i="21"/>
  <c r="CG12" i="21"/>
  <c r="CF12" i="21"/>
  <c r="CD12" i="21"/>
  <c r="CB12" i="21"/>
  <c r="BQ12" i="21"/>
  <c r="BC12" i="21"/>
  <c r="BF12" i="21"/>
  <c r="BO12" i="21"/>
  <c r="BP12" i="21"/>
  <c r="AU12" i="21"/>
  <c r="C12" i="21"/>
  <c r="CH11" i="21"/>
  <c r="CG11" i="21"/>
  <c r="CF11" i="21"/>
  <c r="CD11" i="21"/>
  <c r="CB11" i="21"/>
  <c r="BQ11" i="21"/>
  <c r="BC11" i="21"/>
  <c r="BF11" i="21"/>
  <c r="BO11" i="21"/>
  <c r="BP11" i="21"/>
  <c r="AU11" i="21"/>
  <c r="C11" i="21"/>
  <c r="CH10" i="21"/>
  <c r="CG10" i="21"/>
  <c r="CF10" i="21"/>
  <c r="CD10" i="21"/>
  <c r="CB10" i="21"/>
  <c r="BQ10" i="21"/>
  <c r="BC10" i="21"/>
  <c r="BF10" i="21"/>
  <c r="BO10" i="21"/>
  <c r="BP10" i="21"/>
  <c r="AU10" i="21"/>
  <c r="C10" i="21"/>
  <c r="CH9" i="21"/>
  <c r="CG9" i="21"/>
  <c r="CF9" i="21"/>
  <c r="CD9" i="21"/>
  <c r="CB9" i="21"/>
  <c r="BQ9" i="21"/>
  <c r="BC9" i="21"/>
  <c r="BF9" i="21"/>
  <c r="BO9" i="21"/>
  <c r="BP9" i="21"/>
  <c r="AU9" i="21"/>
  <c r="C9" i="21"/>
  <c r="CH8" i="21"/>
  <c r="CG8" i="21"/>
  <c r="CF8" i="21"/>
  <c r="CD8" i="21"/>
  <c r="CB8" i="21"/>
  <c r="BQ8" i="21"/>
  <c r="BC8" i="21"/>
  <c r="BF8" i="21"/>
  <c r="BO8" i="21"/>
  <c r="BP8" i="21"/>
  <c r="AU8" i="21"/>
  <c r="C8" i="21"/>
  <c r="CH7" i="21"/>
  <c r="CG7" i="21"/>
  <c r="CF7" i="21"/>
  <c r="CD7" i="21"/>
  <c r="CB7" i="21"/>
  <c r="BQ7" i="21"/>
  <c r="BC7" i="21"/>
  <c r="BF7" i="21"/>
  <c r="BO7" i="21"/>
  <c r="BP7" i="21"/>
  <c r="AU7" i="21"/>
  <c r="C7" i="21"/>
  <c r="CH6" i="21"/>
  <c r="CG6" i="21"/>
  <c r="CF6" i="21"/>
  <c r="CD6" i="21"/>
  <c r="CB6" i="21"/>
  <c r="BQ6" i="21"/>
  <c r="BC6" i="21"/>
  <c r="BF6" i="21"/>
  <c r="BO6" i="21"/>
  <c r="BP6" i="21"/>
  <c r="AU6" i="21"/>
  <c r="C6" i="21"/>
  <c r="CH5" i="21"/>
  <c r="CG5" i="21"/>
  <c r="CF5" i="21"/>
  <c r="CD5" i="21"/>
  <c r="CB5" i="21"/>
  <c r="BQ5" i="21"/>
  <c r="BC5" i="21"/>
  <c r="BF5" i="21"/>
  <c r="BO5" i="21"/>
  <c r="BP5" i="21"/>
  <c r="AU5" i="21"/>
  <c r="C5" i="21"/>
  <c r="BO3" i="21"/>
  <c r="BB3" i="21"/>
  <c r="AO3" i="21"/>
  <c r="AN3" i="21"/>
  <c r="AM3" i="21"/>
  <c r="AL3" i="21"/>
  <c r="AK3" i="21"/>
  <c r="AJ3" i="21"/>
  <c r="L3" i="21"/>
  <c r="A3" i="21"/>
  <c r="BW2" i="21"/>
  <c r="BS2" i="21"/>
  <c r="BN2" i="21"/>
  <c r="BM2" i="21"/>
  <c r="BL2" i="21"/>
  <c r="BK2" i="21"/>
  <c r="BJ2" i="21"/>
  <c r="BI2" i="21"/>
  <c r="BH2" i="21"/>
  <c r="BG2" i="21"/>
  <c r="BE2" i="21"/>
  <c r="BD2" i="21"/>
  <c r="BA2" i="21"/>
  <c r="AZ2" i="21"/>
  <c r="AY2" i="21"/>
  <c r="AX2" i="21"/>
  <c r="AW2" i="21"/>
  <c r="AV2" i="21"/>
  <c r="AT2" i="21"/>
  <c r="AS2" i="21"/>
  <c r="AR2" i="21"/>
  <c r="AQ2" i="21"/>
  <c r="AP2" i="21"/>
  <c r="AO2" i="21"/>
  <c r="AN2" i="21"/>
  <c r="AM2" i="21"/>
  <c r="AL2" i="21"/>
  <c r="AK2" i="21"/>
  <c r="AJ2" i="21"/>
  <c r="AH2" i="21"/>
  <c r="K2" i="21"/>
  <c r="J2" i="21"/>
  <c r="I2" i="21"/>
  <c r="H2" i="21"/>
  <c r="G2" i="21"/>
  <c r="F2" i="21"/>
  <c r="E2" i="21"/>
  <c r="D2" i="21"/>
  <c r="BP74" i="21"/>
  <c r="BP78" i="21"/>
  <c r="DC90" i="21"/>
  <c r="CQ90" i="21"/>
  <c r="AB90" i="21"/>
  <c r="DI90" i="21"/>
  <c r="CV90" i="21"/>
  <c r="AE90" i="21"/>
  <c r="DB90" i="21"/>
  <c r="CN90" i="21"/>
  <c r="BB90" i="21"/>
  <c r="BP90" i="21"/>
  <c r="V90" i="21"/>
  <c r="DA90" i="21"/>
  <c r="CM90" i="21"/>
  <c r="U90" i="21"/>
  <c r="DK90" i="21"/>
  <c r="CW90" i="21"/>
  <c r="AD90" i="21"/>
  <c r="DJ90" i="21"/>
  <c r="CU90" i="21"/>
  <c r="CE90" i="21"/>
  <c r="AC90" i="21"/>
  <c r="DH90" i="21"/>
  <c r="CT90" i="21"/>
  <c r="AA90" i="21"/>
  <c r="DF90" i="21"/>
  <c r="CR90" i="21"/>
  <c r="Y90" i="21"/>
  <c r="DE90" i="21"/>
  <c r="CP90" i="21"/>
  <c r="X90" i="21"/>
  <c r="DD90" i="21"/>
  <c r="CO90" i="21"/>
  <c r="W90" i="21"/>
  <c r="BP34" i="21"/>
  <c r="CM70" i="21"/>
  <c r="DH70" i="21"/>
  <c r="CQ71" i="21"/>
  <c r="CN73" i="21"/>
  <c r="Z90" i="21"/>
  <c r="CL90" i="21"/>
  <c r="BP110" i="21"/>
  <c r="CP70" i="21"/>
  <c r="BP76" i="21"/>
  <c r="CA78" i="21"/>
  <c r="L78" i="21"/>
  <c r="AF90" i="21"/>
  <c r="CS90" i="21"/>
  <c r="AG90" i="21"/>
  <c r="CX90" i="21"/>
  <c r="BP36" i="21"/>
  <c r="DJ70" i="21"/>
  <c r="CX70" i="21"/>
  <c r="CL70" i="21"/>
  <c r="Y70" i="21"/>
  <c r="CY70" i="21"/>
  <c r="BB70" i="21"/>
  <c r="W70" i="21"/>
  <c r="DK70" i="21"/>
  <c r="CW70" i="21"/>
  <c r="V70" i="21"/>
  <c r="DE70" i="21"/>
  <c r="CR70" i="21"/>
  <c r="AD70" i="21"/>
  <c r="DB70" i="21"/>
  <c r="CO70" i="21"/>
  <c r="AA70" i="21"/>
  <c r="DA70" i="21"/>
  <c r="CN70" i="21"/>
  <c r="Z70" i="21"/>
  <c r="BP79" i="21"/>
  <c r="CY90" i="21"/>
  <c r="BP35" i="21"/>
  <c r="X70" i="21"/>
  <c r="CT70" i="21"/>
  <c r="W71" i="21"/>
  <c r="CA71" i="21"/>
  <c r="L71" i="21"/>
  <c r="L2" i="21"/>
  <c r="CY71" i="21"/>
  <c r="DI73" i="21"/>
  <c r="CW73" i="21"/>
  <c r="W73" i="21"/>
  <c r="DJ73" i="21"/>
  <c r="CV73" i="21"/>
  <c r="U73" i="21"/>
  <c r="DH73" i="21"/>
  <c r="CU73" i="21"/>
  <c r="AG73" i="21"/>
  <c r="DC73" i="21"/>
  <c r="CP73" i="21"/>
  <c r="AB73" i="21"/>
  <c r="CZ73" i="21"/>
  <c r="CM73" i="21"/>
  <c r="Y73" i="21"/>
  <c r="CY73" i="21"/>
  <c r="CL73" i="21"/>
  <c r="BB73" i="21"/>
  <c r="BP73" i="21"/>
  <c r="X73" i="21"/>
  <c r="CS73" i="21"/>
  <c r="CZ90" i="21"/>
  <c r="DK92" i="21"/>
  <c r="CY92" i="21"/>
  <c r="CM92" i="21"/>
  <c r="Z92" i="21"/>
  <c r="CZ92" i="21"/>
  <c r="CL92" i="21"/>
  <c r="X92" i="21"/>
  <c r="DB92" i="21"/>
  <c r="CN92" i="21"/>
  <c r="W92" i="21"/>
  <c r="DA92" i="21"/>
  <c r="BB92" i="21"/>
  <c r="BP92" i="21"/>
  <c r="V92" i="21"/>
  <c r="DI92" i="21"/>
  <c r="CU92" i="21"/>
  <c r="CB92" i="21"/>
  <c r="AF92" i="21"/>
  <c r="DH92" i="21"/>
  <c r="CT92" i="21"/>
  <c r="AE92" i="21"/>
  <c r="DG92" i="21"/>
  <c r="CS92" i="21"/>
  <c r="AD92" i="21"/>
  <c r="DE92" i="21"/>
  <c r="CQ92" i="21"/>
  <c r="AB92" i="21"/>
  <c r="DD92" i="21"/>
  <c r="CP92" i="21"/>
  <c r="AA92" i="21"/>
  <c r="DC92" i="21"/>
  <c r="CO92" i="21"/>
  <c r="Y92" i="21"/>
  <c r="BF33" i="21"/>
  <c r="BO33" i="21"/>
  <c r="BP33" i="21"/>
  <c r="U70" i="21"/>
  <c r="CS70" i="21"/>
  <c r="V71" i="21"/>
  <c r="CX71" i="21"/>
  <c r="CU70" i="21"/>
  <c r="Y71" i="21"/>
  <c r="CT73" i="21"/>
  <c r="DG90" i="21"/>
  <c r="CZ99" i="21"/>
  <c r="CN99" i="21"/>
  <c r="Z99" i="21"/>
  <c r="DE99" i="21"/>
  <c r="CR99" i="21"/>
  <c r="AB99" i="21"/>
  <c r="DI99" i="21"/>
  <c r="CU99" i="21"/>
  <c r="AC99" i="21"/>
  <c r="DH99" i="21"/>
  <c r="CT99" i="21"/>
  <c r="CB99" i="21"/>
  <c r="AA99" i="21"/>
  <c r="DG99" i="21"/>
  <c r="CS99" i="21"/>
  <c r="Y99" i="21"/>
  <c r="DF99" i="21"/>
  <c r="CQ99" i="21"/>
  <c r="X99" i="21"/>
  <c r="DD99" i="21"/>
  <c r="CP99" i="21"/>
  <c r="W99" i="21"/>
  <c r="DC99" i="21"/>
  <c r="CO99" i="21"/>
  <c r="BB99" i="21"/>
  <c r="BP99" i="21"/>
  <c r="V99" i="21"/>
  <c r="DB99" i="21"/>
  <c r="CM99" i="21"/>
  <c r="U99" i="21"/>
  <c r="DA99" i="21"/>
  <c r="CL99" i="21"/>
  <c r="CX99" i="21"/>
  <c r="AF99" i="21"/>
  <c r="DK99" i="21"/>
  <c r="CW99" i="21"/>
  <c r="AE99" i="21"/>
  <c r="DJ99" i="21"/>
  <c r="CV99" i="21"/>
  <c r="CE99" i="21"/>
  <c r="AD99" i="21"/>
  <c r="BP32" i="21"/>
  <c r="CQ70" i="21"/>
  <c r="DA71" i="21"/>
  <c r="CO71" i="21"/>
  <c r="AB71" i="21"/>
  <c r="DG71" i="21"/>
  <c r="CT71" i="21"/>
  <c r="CB71" i="21"/>
  <c r="AE71" i="21"/>
  <c r="DF71" i="21"/>
  <c r="CS71" i="21"/>
  <c r="AD71" i="21"/>
  <c r="CZ71" i="21"/>
  <c r="CM71" i="21"/>
  <c r="X71" i="21"/>
  <c r="DJ71" i="21"/>
  <c r="CW71" i="21"/>
  <c r="U71" i="21"/>
  <c r="DI71" i="21"/>
  <c r="CV71" i="21"/>
  <c r="AG71" i="21"/>
  <c r="CU71" i="21"/>
  <c r="BP30" i="21"/>
  <c r="BF31" i="21"/>
  <c r="BO31" i="21"/>
  <c r="BP31" i="21"/>
  <c r="AB70" i="21"/>
  <c r="V73" i="21"/>
  <c r="BP28" i="21"/>
  <c r="BF29" i="21"/>
  <c r="BO29" i="21"/>
  <c r="BP29" i="21"/>
  <c r="AC70" i="21"/>
  <c r="CV70" i="21"/>
  <c r="Z71" i="21"/>
  <c r="DC71" i="21"/>
  <c r="Z73" i="21"/>
  <c r="CA73" i="21"/>
  <c r="CX73" i="21"/>
  <c r="DA75" i="21"/>
  <c r="CO75" i="21"/>
  <c r="AC75" i="21"/>
  <c r="DJ75" i="21"/>
  <c r="CW75" i="21"/>
  <c r="BB75" i="21"/>
  <c r="BP75" i="21"/>
  <c r="W75" i="21"/>
  <c r="DI75" i="21"/>
  <c r="CV75" i="21"/>
  <c r="V75" i="21"/>
  <c r="DD75" i="21"/>
  <c r="CQ75" i="21"/>
  <c r="AD75" i="21"/>
  <c r="CZ75" i="21"/>
  <c r="CM75" i="21"/>
  <c r="Z75" i="21"/>
  <c r="CY75" i="21"/>
  <c r="CL75" i="21"/>
  <c r="Y75" i="21"/>
  <c r="CR75" i="21"/>
  <c r="L89" i="21"/>
  <c r="CA89" i="21"/>
  <c r="U92" i="21"/>
  <c r="AG99" i="21"/>
  <c r="CB90" i="21"/>
  <c r="DH91" i="21"/>
  <c r="CV91" i="21"/>
  <c r="AG91" i="21"/>
  <c r="U91" i="21"/>
  <c r="DE91" i="21"/>
  <c r="CR91" i="21"/>
  <c r="AB91" i="21"/>
  <c r="DC91" i="21"/>
  <c r="CO91" i="21"/>
  <c r="W91" i="21"/>
  <c r="DB91" i="21"/>
  <c r="CN91" i="21"/>
  <c r="BB91" i="21"/>
  <c r="BP91" i="21"/>
  <c r="V91" i="21"/>
  <c r="CX91" i="21"/>
  <c r="AE91" i="21"/>
  <c r="DK91" i="21"/>
  <c r="CW91" i="21"/>
  <c r="AD91" i="21"/>
  <c r="DJ91" i="21"/>
  <c r="CU91" i="21"/>
  <c r="AC91" i="21"/>
  <c r="DG91" i="21"/>
  <c r="CS91" i="21"/>
  <c r="Z91" i="21"/>
  <c r="DF91" i="21"/>
  <c r="CQ91" i="21"/>
  <c r="Y91" i="21"/>
  <c r="DD91" i="21"/>
  <c r="CP91" i="21"/>
  <c r="X91" i="21"/>
  <c r="AC92" i="21"/>
  <c r="BO71" i="21"/>
  <c r="BP71" i="21"/>
  <c r="AE70" i="21"/>
  <c r="CB70" i="21"/>
  <c r="CZ70" i="21"/>
  <c r="AA71" i="21"/>
  <c r="DD71" i="21"/>
  <c r="BF27" i="21"/>
  <c r="BO27" i="21"/>
  <c r="BP27" i="21"/>
  <c r="BF39" i="21"/>
  <c r="BO39" i="21"/>
  <c r="BP39" i="21"/>
  <c r="AF70" i="21"/>
  <c r="DC70" i="21"/>
  <c r="AC71" i="21"/>
  <c r="DE71" i="21"/>
  <c r="AC73" i="21"/>
  <c r="DB73" i="21"/>
  <c r="AG92" i="21"/>
  <c r="CR92" i="21"/>
  <c r="C2" i="21"/>
  <c r="BP37" i="21"/>
  <c r="BF38" i="21"/>
  <c r="BO38" i="21"/>
  <c r="BP38" i="21"/>
  <c r="AG70" i="21"/>
  <c r="DD70" i="21"/>
  <c r="AF71" i="21"/>
  <c r="CL71" i="21"/>
  <c r="DH71" i="21"/>
  <c r="AD73" i="21"/>
  <c r="DD73" i="21"/>
  <c r="AA91" i="21"/>
  <c r="CL91" i="21"/>
  <c r="CV92" i="21"/>
  <c r="CZ96" i="21"/>
  <c r="CN96" i="21"/>
  <c r="AA96" i="21"/>
  <c r="DD96" i="21"/>
  <c r="CQ96" i="21"/>
  <c r="AC96" i="21"/>
  <c r="AG96" i="21"/>
  <c r="CV96" i="21"/>
  <c r="DJ96" i="21"/>
  <c r="DG105" i="21"/>
  <c r="CU105" i="21"/>
  <c r="V105" i="21"/>
  <c r="CZ105" i="21"/>
  <c r="CM105" i="21"/>
  <c r="Y105" i="21"/>
  <c r="AG105" i="21"/>
  <c r="CX105" i="21"/>
  <c r="AE74" i="21"/>
  <c r="CB74" i="21"/>
  <c r="CS74" i="21"/>
  <c r="AC77" i="21"/>
  <c r="CS77" i="21"/>
  <c r="AA78" i="21"/>
  <c r="CB78" i="21"/>
  <c r="CS78" i="21"/>
  <c r="DG78" i="21"/>
  <c r="AA79" i="21"/>
  <c r="CT79" i="21"/>
  <c r="DI79" i="21"/>
  <c r="AC80" i="21"/>
  <c r="CB80" i="21"/>
  <c r="CU80" i="21"/>
  <c r="CA81" i="21"/>
  <c r="U84" i="21"/>
  <c r="CM84" i="21"/>
  <c r="DL84" i="21"/>
  <c r="AI84" i="21"/>
  <c r="DB84" i="21"/>
  <c r="W85" i="21"/>
  <c r="BB85" i="21"/>
  <c r="BP85" i="21"/>
  <c r="CN85" i="21"/>
  <c r="DB85" i="21"/>
  <c r="W86" i="21"/>
  <c r="CN86" i="21"/>
  <c r="DB86" i="21"/>
  <c r="V87" i="21"/>
  <c r="BB87" i="21"/>
  <c r="BP87" i="21"/>
  <c r="CN87" i="21"/>
  <c r="DB87" i="21"/>
  <c r="W88" i="21"/>
  <c r="BB88" i="21"/>
  <c r="BP88" i="21"/>
  <c r="CO88" i="21"/>
  <c r="DC88" i="21"/>
  <c r="V94" i="21"/>
  <c r="BB94" i="21"/>
  <c r="BP94" i="21"/>
  <c r="CM94" i="21"/>
  <c r="DL94" i="21"/>
  <c r="AI94" i="21"/>
  <c r="DA94" i="21"/>
  <c r="V95" i="21"/>
  <c r="CL95" i="21"/>
  <c r="CZ95" i="21"/>
  <c r="L96" i="21"/>
  <c r="CW96" i="21"/>
  <c r="DK96" i="21"/>
  <c r="AF97" i="21"/>
  <c r="AF100" i="21"/>
  <c r="CW100" i="21"/>
  <c r="AE101" i="21"/>
  <c r="CT101" i="21"/>
  <c r="DJ101" i="21"/>
  <c r="AD102" i="21"/>
  <c r="CA102" i="21"/>
  <c r="CT102" i="21"/>
  <c r="DH102" i="21"/>
  <c r="AC103" i="21"/>
  <c r="CR103" i="21"/>
  <c r="CY105" i="21"/>
  <c r="AF107" i="21"/>
  <c r="CE107" i="21"/>
  <c r="CV107" i="21"/>
  <c r="AE108" i="21"/>
  <c r="CB108" i="21"/>
  <c r="CT108" i="21"/>
  <c r="DI108" i="21"/>
  <c r="AC109" i="21"/>
  <c r="CA109" i="21"/>
  <c r="CU109" i="21"/>
  <c r="AC110" i="21"/>
  <c r="CQ110" i="21"/>
  <c r="Y111" i="21"/>
  <c r="CQ111" i="21"/>
  <c r="DE111" i="21"/>
  <c r="Z112" i="21"/>
  <c r="CP112" i="21"/>
  <c r="DE112" i="21"/>
  <c r="V114" i="21"/>
  <c r="CR114" i="21"/>
  <c r="AC115" i="21"/>
  <c r="AG116" i="21"/>
  <c r="CN120" i="21"/>
  <c r="AA121" i="21"/>
  <c r="CR121" i="21"/>
  <c r="DI121" i="21"/>
  <c r="AG122" i="21"/>
  <c r="DD122" i="21"/>
  <c r="AD125" i="21"/>
  <c r="CX125" i="21"/>
  <c r="Z127" i="21"/>
  <c r="DA127" i="21"/>
  <c r="Z128" i="21"/>
  <c r="CM128" i="21"/>
  <c r="DH128" i="21"/>
  <c r="AG129" i="21"/>
  <c r="CN129" i="21"/>
  <c r="CR130" i="21"/>
  <c r="DJ130" i="21"/>
  <c r="V133" i="21"/>
  <c r="CY133" i="21"/>
  <c r="CA138" i="21"/>
  <c r="DE142" i="21"/>
  <c r="CS142" i="21"/>
  <c r="AD142" i="21"/>
  <c r="DB142" i="21"/>
  <c r="CO142" i="21"/>
  <c r="Y142" i="21"/>
  <c r="DA142" i="21"/>
  <c r="CN142" i="21"/>
  <c r="X142" i="21"/>
  <c r="CZ142" i="21"/>
  <c r="CM142" i="21"/>
  <c r="BB142" i="21"/>
  <c r="BP142" i="21"/>
  <c r="W142" i="21"/>
  <c r="CX142" i="21"/>
  <c r="CE142" i="21"/>
  <c r="AB142" i="21"/>
  <c r="CW142" i="21"/>
  <c r="AA142" i="21"/>
  <c r="CV142" i="21"/>
  <c r="CB142" i="21"/>
  <c r="Z142" i="21"/>
  <c r="DK142" i="21"/>
  <c r="CU142" i="21"/>
  <c r="V142" i="21"/>
  <c r="DJ142" i="21"/>
  <c r="CT142" i="21"/>
  <c r="DI142" i="21"/>
  <c r="CR142" i="21"/>
  <c r="DF142" i="21"/>
  <c r="CL142" i="21"/>
  <c r="AG142" i="21"/>
  <c r="DD142" i="21"/>
  <c r="AF142" i="21"/>
  <c r="CY142" i="21"/>
  <c r="AC142" i="21"/>
  <c r="CQ142" i="21"/>
  <c r="DK74" i="21"/>
  <c r="CY74" i="21"/>
  <c r="CM74" i="21"/>
  <c r="DL74" i="21"/>
  <c r="AI74" i="21"/>
  <c r="AA74" i="21"/>
  <c r="AF74" i="21"/>
  <c r="CT74" i="21"/>
  <c r="DG74" i="21"/>
  <c r="AB78" i="21"/>
  <c r="CT78" i="21"/>
  <c r="DH78" i="21"/>
  <c r="AB79" i="21"/>
  <c r="CU79" i="21"/>
  <c r="DJ79" i="21"/>
  <c r="X85" i="21"/>
  <c r="CO85" i="21"/>
  <c r="DC85" i="21"/>
  <c r="X86" i="21"/>
  <c r="CO86" i="21"/>
  <c r="DC86" i="21"/>
  <c r="W87" i="21"/>
  <c r="CO87" i="21"/>
  <c r="DD87" i="21"/>
  <c r="X88" i="21"/>
  <c r="CP88" i="21"/>
  <c r="DE88" i="21"/>
  <c r="U96" i="21"/>
  <c r="CX96" i="21"/>
  <c r="DD97" i="21"/>
  <c r="CR97" i="21"/>
  <c r="CB97" i="21"/>
  <c r="AD97" i="21"/>
  <c r="CZ97" i="21"/>
  <c r="CM97" i="21"/>
  <c r="DL97" i="21"/>
  <c r="AI97" i="21"/>
  <c r="BB97" i="21"/>
  <c r="BP97" i="21"/>
  <c r="W97" i="21"/>
  <c r="AG97" i="21"/>
  <c r="CY97" i="21"/>
  <c r="DD100" i="21"/>
  <c r="CR100" i="21"/>
  <c r="CB100" i="21"/>
  <c r="AD100" i="21"/>
  <c r="DA100" i="21"/>
  <c r="CN100" i="21"/>
  <c r="X100" i="21"/>
  <c r="AG100" i="21"/>
  <c r="CX100" i="21"/>
  <c r="AF101" i="21"/>
  <c r="CW101" i="21"/>
  <c r="AE102" i="21"/>
  <c r="CB102" i="21"/>
  <c r="CU102" i="21"/>
  <c r="U105" i="21"/>
  <c r="BB105" i="21"/>
  <c r="BP105" i="21"/>
  <c r="CL105" i="21"/>
  <c r="DA105" i="21"/>
  <c r="L106" i="21"/>
  <c r="CZ107" i="21"/>
  <c r="CN107" i="21"/>
  <c r="AB107" i="21"/>
  <c r="DB107" i="21"/>
  <c r="CO107" i="21"/>
  <c r="Z107" i="21"/>
  <c r="AG107" i="21"/>
  <c r="CW107" i="21"/>
  <c r="DK107" i="21"/>
  <c r="AF108" i="21"/>
  <c r="CV108" i="21"/>
  <c r="Z111" i="21"/>
  <c r="CR111" i="21"/>
  <c r="DG111" i="21"/>
  <c r="AA112" i="21"/>
  <c r="CR112" i="21"/>
  <c r="DF112" i="21"/>
  <c r="DI116" i="21"/>
  <c r="CW116" i="21"/>
  <c r="V116" i="21"/>
  <c r="CY116" i="21"/>
  <c r="CL116" i="21"/>
  <c r="U116" i="21"/>
  <c r="CX116" i="21"/>
  <c r="DE116" i="21"/>
  <c r="CQ116" i="21"/>
  <c r="Z116" i="21"/>
  <c r="CM116" i="21"/>
  <c r="DC116" i="21"/>
  <c r="DE120" i="21"/>
  <c r="CS120" i="21"/>
  <c r="AD120" i="21"/>
  <c r="DK120" i="21"/>
  <c r="CX120" i="21"/>
  <c r="U120" i="21"/>
  <c r="DA120" i="21"/>
  <c r="CM120" i="21"/>
  <c r="DL120" i="21"/>
  <c r="AI120" i="21"/>
  <c r="BB120" i="21"/>
  <c r="BP120" i="21"/>
  <c r="V120" i="21"/>
  <c r="DH120" i="21"/>
  <c r="CT120" i="21"/>
  <c r="AB120" i="21"/>
  <c r="CO120" i="21"/>
  <c r="DF120" i="21"/>
  <c r="AC121" i="21"/>
  <c r="CS121" i="21"/>
  <c r="DJ121" i="21"/>
  <c r="CN122" i="21"/>
  <c r="AE125" i="21"/>
  <c r="DA125" i="21"/>
  <c r="AA127" i="21"/>
  <c r="DB127" i="21"/>
  <c r="AC128" i="21"/>
  <c r="CN128" i="21"/>
  <c r="DJ128" i="21"/>
  <c r="BB130" i="21"/>
  <c r="BP130" i="21"/>
  <c r="DK132" i="21"/>
  <c r="CY132" i="21"/>
  <c r="CM132" i="21"/>
  <c r="Y132" i="21"/>
  <c r="DF132" i="21"/>
  <c r="CS132" i="21"/>
  <c r="AD132" i="21"/>
  <c r="DD132" i="21"/>
  <c r="CQ132" i="21"/>
  <c r="AB132" i="21"/>
  <c r="DH132" i="21"/>
  <c r="CR132" i="21"/>
  <c r="W132" i="21"/>
  <c r="DG132" i="21"/>
  <c r="CP132" i="21"/>
  <c r="V132" i="21"/>
  <c r="CZ132" i="21"/>
  <c r="AF132" i="21"/>
  <c r="CX132" i="21"/>
  <c r="AE132" i="21"/>
  <c r="CU132" i="21"/>
  <c r="X133" i="21"/>
  <c r="CA133" i="21"/>
  <c r="L133" i="21"/>
  <c r="DA133" i="21"/>
  <c r="DG101" i="21"/>
  <c r="CU101" i="21"/>
  <c r="V101" i="21"/>
  <c r="DI101" i="21"/>
  <c r="CV101" i="21"/>
  <c r="AG101" i="21"/>
  <c r="CX101" i="21"/>
  <c r="DB108" i="21"/>
  <c r="CP108" i="21"/>
  <c r="AD108" i="21"/>
  <c r="DH108" i="21"/>
  <c r="CU108" i="21"/>
  <c r="CE108" i="21"/>
  <c r="U108" i="21"/>
  <c r="AG108" i="21"/>
  <c r="CW108" i="21"/>
  <c r="DK108" i="21"/>
  <c r="DC130" i="21"/>
  <c r="CQ130" i="21"/>
  <c r="AB130" i="21"/>
  <c r="DB130" i="21"/>
  <c r="CO130" i="21"/>
  <c r="X130" i="21"/>
  <c r="CZ130" i="21"/>
  <c r="CM130" i="21"/>
  <c r="V130" i="21"/>
  <c r="DE130" i="21"/>
  <c r="CN130" i="21"/>
  <c r="CW130" i="21"/>
  <c r="CE130" i="21"/>
  <c r="AD130" i="21"/>
  <c r="DK130" i="21"/>
  <c r="CV130" i="21"/>
  <c r="AC130" i="21"/>
  <c r="CT130" i="21"/>
  <c r="DH138" i="21"/>
  <c r="CV138" i="21"/>
  <c r="V138" i="21"/>
  <c r="DC138" i="21"/>
  <c r="CP138" i="21"/>
  <c r="AA138" i="21"/>
  <c r="DB138" i="21"/>
  <c r="CO138" i="21"/>
  <c r="Z138" i="21"/>
  <c r="DA138" i="21"/>
  <c r="CN138" i="21"/>
  <c r="Y138" i="21"/>
  <c r="DE138" i="21"/>
  <c r="CL138" i="21"/>
  <c r="AG138" i="21"/>
  <c r="CZ138" i="21"/>
  <c r="AE138" i="21"/>
  <c r="CY138" i="21"/>
  <c r="AD138" i="21"/>
  <c r="CW138" i="21"/>
  <c r="CB138" i="21"/>
  <c r="AB138" i="21"/>
  <c r="DJ138" i="21"/>
  <c r="CS138" i="21"/>
  <c r="U138" i="21"/>
  <c r="DI138" i="21"/>
  <c r="CR138" i="21"/>
  <c r="DF138" i="21"/>
  <c r="CM138" i="21"/>
  <c r="L99" i="21"/>
  <c r="U101" i="21"/>
  <c r="CX108" i="21"/>
  <c r="AC111" i="21"/>
  <c r="CU111" i="21"/>
  <c r="DI111" i="21"/>
  <c r="AC112" i="21"/>
  <c r="CT112" i="21"/>
  <c r="DH112" i="21"/>
  <c r="BP118" i="21"/>
  <c r="AF121" i="21"/>
  <c r="CB121" i="21"/>
  <c r="CU121" i="21"/>
  <c r="DK122" i="21"/>
  <c r="CY122" i="21"/>
  <c r="CM122" i="21"/>
  <c r="Z122" i="21"/>
  <c r="CZ122" i="21"/>
  <c r="CL122" i="21"/>
  <c r="BB122" i="21"/>
  <c r="BP122" i="21"/>
  <c r="W122" i="21"/>
  <c r="CW122" i="21"/>
  <c r="AF122" i="21"/>
  <c r="DF122" i="21"/>
  <c r="CR122" i="21"/>
  <c r="AA122" i="21"/>
  <c r="DE122" i="21"/>
  <c r="CQ122" i="21"/>
  <c r="Y122" i="21"/>
  <c r="CP122" i="21"/>
  <c r="DI122" i="21"/>
  <c r="AG128" i="21"/>
  <c r="CP128" i="21"/>
  <c r="U130" i="21"/>
  <c r="CU130" i="21"/>
  <c r="AA133" i="21"/>
  <c r="DF133" i="21"/>
  <c r="W138" i="21"/>
  <c r="BB101" i="21"/>
  <c r="BP101" i="21"/>
  <c r="CY101" i="21"/>
  <c r="DJ102" i="21"/>
  <c r="CX102" i="21"/>
  <c r="CL102" i="21"/>
  <c r="Y102" i="21"/>
  <c r="DC102" i="21"/>
  <c r="CP102" i="21"/>
  <c r="AB102" i="21"/>
  <c r="AG102" i="21"/>
  <c r="CW102" i="21"/>
  <c r="V74" i="21"/>
  <c r="CW74" i="21"/>
  <c r="DJ74" i="21"/>
  <c r="DK77" i="21"/>
  <c r="CY77" i="21"/>
  <c r="CM77" i="21"/>
  <c r="DL77" i="21"/>
  <c r="AI77" i="21"/>
  <c r="Y77" i="21"/>
  <c r="DA77" i="21"/>
  <c r="CN77" i="21"/>
  <c r="X77" i="21"/>
  <c r="AG77" i="21"/>
  <c r="CW77" i="21"/>
  <c r="AF78" i="21"/>
  <c r="AF79" i="21"/>
  <c r="DA80" i="21"/>
  <c r="CO80" i="21"/>
  <c r="DL80" i="21"/>
  <c r="AI80" i="21"/>
  <c r="Z80" i="21"/>
  <c r="DD80" i="21"/>
  <c r="CQ80" i="21"/>
  <c r="Y80" i="21"/>
  <c r="AG80" i="21"/>
  <c r="CY80" i="21"/>
  <c r="AA84" i="21"/>
  <c r="CS84" i="21"/>
  <c r="AA85" i="21"/>
  <c r="CS85" i="21"/>
  <c r="DG85" i="21"/>
  <c r="AA86" i="21"/>
  <c r="CA86" i="21"/>
  <c r="CR86" i="21"/>
  <c r="DF86" i="21"/>
  <c r="AB87" i="21"/>
  <c r="CS87" i="21"/>
  <c r="DG87" i="21"/>
  <c r="AA88" i="21"/>
  <c r="CA88" i="21"/>
  <c r="CT88" i="21"/>
  <c r="DH88" i="21"/>
  <c r="AA94" i="21"/>
  <c r="CR94" i="21"/>
  <c r="AA95" i="21"/>
  <c r="CP95" i="21"/>
  <c r="X96" i="21"/>
  <c r="CM96" i="21"/>
  <c r="DL96" i="21"/>
  <c r="AI96" i="21"/>
  <c r="DB96" i="21"/>
  <c r="V97" i="21"/>
  <c r="CO97" i="21"/>
  <c r="DC97" i="21"/>
  <c r="V100" i="21"/>
  <c r="BB100" i="21"/>
  <c r="BP100" i="21"/>
  <c r="CM100" i="21"/>
  <c r="DL100" i="21"/>
  <c r="AI100" i="21"/>
  <c r="DB100" i="21"/>
  <c r="W101" i="21"/>
  <c r="CL101" i="21"/>
  <c r="CZ101" i="21"/>
  <c r="CY102" i="21"/>
  <c r="DA103" i="21"/>
  <c r="CO103" i="21"/>
  <c r="DL103" i="21"/>
  <c r="AI103" i="21"/>
  <c r="AB103" i="21"/>
  <c r="DK103" i="21"/>
  <c r="CX103" i="21"/>
  <c r="V103" i="21"/>
  <c r="AG103" i="21"/>
  <c r="CV103" i="21"/>
  <c r="DJ103" i="21"/>
  <c r="Z105" i="21"/>
  <c r="CP105" i="21"/>
  <c r="DD105" i="21"/>
  <c r="V107" i="21"/>
  <c r="BB107" i="21"/>
  <c r="BP107" i="21"/>
  <c r="CL107" i="21"/>
  <c r="DA107" i="21"/>
  <c r="V108" i="21"/>
  <c r="BB108" i="21"/>
  <c r="BP108" i="21"/>
  <c r="CY108" i="21"/>
  <c r="DE109" i="21"/>
  <c r="CS109" i="21"/>
  <c r="CB109" i="21"/>
  <c r="AF109" i="21"/>
  <c r="DC109" i="21"/>
  <c r="CP109" i="21"/>
  <c r="DL109" i="21"/>
  <c r="AI109" i="21"/>
  <c r="AA109" i="21"/>
  <c r="CY109" i="21"/>
  <c r="DI110" i="21"/>
  <c r="CW110" i="21"/>
  <c r="W110" i="21"/>
  <c r="DK110" i="21"/>
  <c r="CX110" i="21"/>
  <c r="V110" i="21"/>
  <c r="AG110" i="21"/>
  <c r="CU110" i="21"/>
  <c r="DJ110" i="21"/>
  <c r="AE111" i="21"/>
  <c r="CE111" i="21"/>
  <c r="CV111" i="21"/>
  <c r="DJ111" i="21"/>
  <c r="AE112" i="21"/>
  <c r="CB112" i="21"/>
  <c r="CU112" i="21"/>
  <c r="DI112" i="21"/>
  <c r="DD115" i="21"/>
  <c r="CR115" i="21"/>
  <c r="AD115" i="21"/>
  <c r="DB115" i="21"/>
  <c r="CO115" i="21"/>
  <c r="Y115" i="21"/>
  <c r="DF115" i="21"/>
  <c r="CQ115" i="21"/>
  <c r="X115" i="21"/>
  <c r="CL115" i="21"/>
  <c r="DA115" i="21"/>
  <c r="X116" i="21"/>
  <c r="CP116" i="21"/>
  <c r="DG116" i="21"/>
  <c r="X120" i="21"/>
  <c r="CR120" i="21"/>
  <c r="DJ120" i="21"/>
  <c r="AG121" i="21"/>
  <c r="CW121" i="21"/>
  <c r="CS122" i="21"/>
  <c r="DJ122" i="21"/>
  <c r="L124" i="21"/>
  <c r="AG127" i="21"/>
  <c r="CM127" i="21"/>
  <c r="DE127" i="21"/>
  <c r="CU128" i="21"/>
  <c r="DJ129" i="21"/>
  <c r="CX129" i="21"/>
  <c r="CL129" i="21"/>
  <c r="V129" i="21"/>
  <c r="DE129" i="21"/>
  <c r="CR129" i="21"/>
  <c r="Z129" i="21"/>
  <c r="DC129" i="21"/>
  <c r="CP129" i="21"/>
  <c r="X129" i="21"/>
  <c r="CY129" i="21"/>
  <c r="AD129" i="21"/>
  <c r="DH129" i="21"/>
  <c r="CS129" i="21"/>
  <c r="W129" i="21"/>
  <c r="DG129" i="21"/>
  <c r="CQ129" i="21"/>
  <c r="U129" i="21"/>
  <c r="CV129" i="21"/>
  <c r="W130" i="21"/>
  <c r="CA130" i="21"/>
  <c r="L130" i="21"/>
  <c r="CX130" i="21"/>
  <c r="X132" i="21"/>
  <c r="CB132" i="21"/>
  <c r="DA132" i="21"/>
  <c r="AE133" i="21"/>
  <c r="DG133" i="21"/>
  <c r="X138" i="21"/>
  <c r="DC78" i="21"/>
  <c r="CQ78" i="21"/>
  <c r="AC78" i="21"/>
  <c r="DJ78" i="21"/>
  <c r="CW78" i="21"/>
  <c r="AG78" i="21"/>
  <c r="CY78" i="21"/>
  <c r="DH79" i="21"/>
  <c r="CV79" i="21"/>
  <c r="AG79" i="21"/>
  <c r="U79" i="21"/>
  <c r="DF79" i="21"/>
  <c r="CS79" i="21"/>
  <c r="CB79" i="21"/>
  <c r="AC79" i="21"/>
  <c r="CL79" i="21"/>
  <c r="CZ79" i="21"/>
  <c r="AB85" i="21"/>
  <c r="CT85" i="21"/>
  <c r="AB86" i="21"/>
  <c r="CB86" i="21"/>
  <c r="CS86" i="21"/>
  <c r="AC87" i="21"/>
  <c r="CT87" i="21"/>
  <c r="AB88" i="21"/>
  <c r="CU88" i="21"/>
  <c r="Y96" i="21"/>
  <c r="CO96" i="21"/>
  <c r="DC96" i="21"/>
  <c r="X101" i="21"/>
  <c r="CM101" i="21"/>
  <c r="DA101" i="21"/>
  <c r="U102" i="21"/>
  <c r="CZ102" i="21"/>
  <c r="AA105" i="21"/>
  <c r="CQ105" i="21"/>
  <c r="DE105" i="21"/>
  <c r="W108" i="21"/>
  <c r="CL108" i="21"/>
  <c r="CZ108" i="21"/>
  <c r="AF111" i="21"/>
  <c r="CW111" i="21"/>
  <c r="AF112" i="21"/>
  <c r="CV112" i="21"/>
  <c r="U122" i="21"/>
  <c r="CT122" i="21"/>
  <c r="CZ125" i="21"/>
  <c r="CN125" i="21"/>
  <c r="AA125" i="21"/>
  <c r="CY125" i="21"/>
  <c r="CL125" i="21"/>
  <c r="X125" i="21"/>
  <c r="DI125" i="21"/>
  <c r="CU125" i="21"/>
  <c r="CB125" i="21"/>
  <c r="AF125" i="21"/>
  <c r="DD125" i="21"/>
  <c r="CP125" i="21"/>
  <c r="Z125" i="21"/>
  <c r="DC125" i="21"/>
  <c r="CO125" i="21"/>
  <c r="Y125" i="21"/>
  <c r="BB125" i="21"/>
  <c r="BP125" i="21"/>
  <c r="CM125" i="21"/>
  <c r="DG125" i="21"/>
  <c r="CN127" i="21"/>
  <c r="CW129" i="21"/>
  <c r="Y130" i="21"/>
  <c r="CB130" i="21"/>
  <c r="CY130" i="21"/>
  <c r="Z132" i="21"/>
  <c r="DB132" i="21"/>
  <c r="AF133" i="21"/>
  <c r="DH133" i="21"/>
  <c r="AC138" i="21"/>
  <c r="CQ138" i="21"/>
  <c r="CA140" i="21"/>
  <c r="Y101" i="21"/>
  <c r="CN101" i="21"/>
  <c r="DB101" i="21"/>
  <c r="BP102" i="21"/>
  <c r="X108" i="21"/>
  <c r="CM108" i="21"/>
  <c r="DA108" i="21"/>
  <c r="BP109" i="21"/>
  <c r="CZ111" i="21"/>
  <c r="CN111" i="21"/>
  <c r="AA111" i="21"/>
  <c r="DF111" i="21"/>
  <c r="CS111" i="21"/>
  <c r="CB111" i="21"/>
  <c r="AD111" i="21"/>
  <c r="AG111" i="21"/>
  <c r="CX111" i="21"/>
  <c r="DC112" i="21"/>
  <c r="CQ112" i="21"/>
  <c r="AD112" i="21"/>
  <c r="CZ112" i="21"/>
  <c r="CM112" i="21"/>
  <c r="Y112" i="21"/>
  <c r="AG112" i="21"/>
  <c r="CW112" i="21"/>
  <c r="DK112" i="21"/>
  <c r="DH121" i="21"/>
  <c r="CV121" i="21"/>
  <c r="W121" i="21"/>
  <c r="DD121" i="21"/>
  <c r="CQ121" i="21"/>
  <c r="AD121" i="21"/>
  <c r="CX121" i="21"/>
  <c r="U121" i="21"/>
  <c r="DE121" i="21"/>
  <c r="CP121" i="21"/>
  <c r="AB121" i="21"/>
  <c r="CZ121" i="21"/>
  <c r="Z101" i="21"/>
  <c r="CO101" i="21"/>
  <c r="DC101" i="21"/>
  <c r="BP103" i="21"/>
  <c r="Y108" i="21"/>
  <c r="CN108" i="21"/>
  <c r="DC108" i="21"/>
  <c r="CY111" i="21"/>
  <c r="CX112" i="21"/>
  <c r="BB121" i="21"/>
  <c r="BP121" i="21"/>
  <c r="DA121" i="21"/>
  <c r="DD128" i="21"/>
  <c r="CR128" i="21"/>
  <c r="AB128" i="21"/>
  <c r="DG128" i="21"/>
  <c r="CT128" i="21"/>
  <c r="CB128" i="21"/>
  <c r="AA128" i="21"/>
  <c r="DE128" i="21"/>
  <c r="CQ128" i="21"/>
  <c r="Y128" i="21"/>
  <c r="DI128" i="21"/>
  <c r="CS128" i="21"/>
  <c r="BB128" i="21"/>
  <c r="BP128" i="21"/>
  <c r="U128" i="21"/>
  <c r="DA128" i="21"/>
  <c r="CL128" i="21"/>
  <c r="AE128" i="21"/>
  <c r="CZ128" i="21"/>
  <c r="AD128" i="21"/>
  <c r="CX128" i="21"/>
  <c r="AA130" i="21"/>
  <c r="DD130" i="21"/>
  <c r="CQ133" i="21"/>
  <c r="CU138" i="21"/>
  <c r="AA101" i="21"/>
  <c r="CP101" i="21"/>
  <c r="DD101" i="21"/>
  <c r="X102" i="21"/>
  <c r="CO102" i="21"/>
  <c r="DD102" i="21"/>
  <c r="Z108" i="21"/>
  <c r="CO108" i="21"/>
  <c r="DD108" i="21"/>
  <c r="U111" i="21"/>
  <c r="CL111" i="21"/>
  <c r="DA111" i="21"/>
  <c r="U112" i="21"/>
  <c r="CY112" i="21"/>
  <c r="V121" i="21"/>
  <c r="CL121" i="21"/>
  <c r="DB121" i="21"/>
  <c r="AB122" i="21"/>
  <c r="CX122" i="21"/>
  <c r="DJ127" i="21"/>
  <c r="CX127" i="21"/>
  <c r="CL127" i="21"/>
  <c r="W127" i="21"/>
  <c r="DH127" i="21"/>
  <c r="CU127" i="21"/>
  <c r="AE127" i="21"/>
  <c r="DF127" i="21"/>
  <c r="CS127" i="21"/>
  <c r="AC127" i="21"/>
  <c r="CZ127" i="21"/>
  <c r="AF127" i="21"/>
  <c r="DI127" i="21"/>
  <c r="CR127" i="21"/>
  <c r="Y127" i="21"/>
  <c r="DG127" i="21"/>
  <c r="CQ127" i="21"/>
  <c r="X127" i="21"/>
  <c r="CT127" i="21"/>
  <c r="L128" i="21"/>
  <c r="CY128" i="21"/>
  <c r="AE130" i="21"/>
  <c r="DF130" i="21"/>
  <c r="CR133" i="21"/>
  <c r="BB138" i="21"/>
  <c r="BP138" i="21"/>
  <c r="CX138" i="21"/>
  <c r="X78" i="21"/>
  <c r="CO78" i="21"/>
  <c r="DL78" i="21"/>
  <c r="AI78" i="21"/>
  <c r="DD78" i="21"/>
  <c r="X79" i="21"/>
  <c r="CP79" i="21"/>
  <c r="DD79" i="21"/>
  <c r="AE96" i="21"/>
  <c r="CT96" i="21"/>
  <c r="DH96" i="21"/>
  <c r="AB101" i="21"/>
  <c r="CQ101" i="21"/>
  <c r="DE101" i="21"/>
  <c r="Z102" i="21"/>
  <c r="CQ102" i="21"/>
  <c r="DE102" i="21"/>
  <c r="AE105" i="21"/>
  <c r="CV105" i="21"/>
  <c r="DJ105" i="21"/>
  <c r="AA108" i="21"/>
  <c r="CQ108" i="21"/>
  <c r="DE108" i="21"/>
  <c r="V111" i="21"/>
  <c r="BB111" i="21"/>
  <c r="BP111" i="21"/>
  <c r="CM111" i="21"/>
  <c r="DB111" i="21"/>
  <c r="V112" i="21"/>
  <c r="BB112" i="21"/>
  <c r="BP112" i="21"/>
  <c r="CL112" i="21"/>
  <c r="DA112" i="21"/>
  <c r="X121" i="21"/>
  <c r="CM121" i="21"/>
  <c r="DC121" i="21"/>
  <c r="AC122" i="21"/>
  <c r="CE122" i="21"/>
  <c r="DA122" i="21"/>
  <c r="CV127" i="21"/>
  <c r="V128" i="21"/>
  <c r="DB128" i="21"/>
  <c r="AF130" i="21"/>
  <c r="DG130" i="21"/>
  <c r="CL132" i="21"/>
  <c r="DJ132" i="21"/>
  <c r="CS133" i="21"/>
  <c r="DD138" i="21"/>
  <c r="DD85" i="21"/>
  <c r="CR85" i="21"/>
  <c r="CB85" i="21"/>
  <c r="AD85" i="21"/>
  <c r="CY85" i="21"/>
  <c r="CL85" i="21"/>
  <c r="V85" i="21"/>
  <c r="AG85" i="21"/>
  <c r="CX85" i="21"/>
  <c r="DH86" i="21"/>
  <c r="CV86" i="21"/>
  <c r="V86" i="21"/>
  <c r="DG86" i="21"/>
  <c r="CT86" i="21"/>
  <c r="CE86" i="21"/>
  <c r="AE86" i="21"/>
  <c r="AG86" i="21"/>
  <c r="CY86" i="21"/>
  <c r="DK87" i="21"/>
  <c r="CY87" i="21"/>
  <c r="CM87" i="21"/>
  <c r="Z87" i="21"/>
  <c r="DC87" i="21"/>
  <c r="CP87" i="21"/>
  <c r="AA87" i="21"/>
  <c r="AG87" i="21"/>
  <c r="CX87" i="21"/>
  <c r="DD88" i="21"/>
  <c r="CR88" i="21"/>
  <c r="CB88" i="21"/>
  <c r="AC88" i="21"/>
  <c r="CZ88" i="21"/>
  <c r="CM88" i="21"/>
  <c r="V88" i="21"/>
  <c r="AG88" i="21"/>
  <c r="CY88" i="21"/>
  <c r="AC74" i="21"/>
  <c r="CQ74" i="21"/>
  <c r="DD74" i="21"/>
  <c r="Y78" i="21"/>
  <c r="CP78" i="21"/>
  <c r="DE78" i="21"/>
  <c r="Y79" i="21"/>
  <c r="CQ79" i="21"/>
  <c r="DE79" i="21"/>
  <c r="CZ84" i="21"/>
  <c r="CN84" i="21"/>
  <c r="Y84" i="21"/>
  <c r="DC84" i="21"/>
  <c r="CP84" i="21"/>
  <c r="Z84" i="21"/>
  <c r="AG84" i="21"/>
  <c r="CY84" i="21"/>
  <c r="CZ85" i="21"/>
  <c r="CL86" i="21"/>
  <c r="DL86" i="21"/>
  <c r="AI86" i="21"/>
  <c r="CZ86" i="21"/>
  <c r="CZ87" i="21"/>
  <c r="CL88" i="21"/>
  <c r="DA88" i="21"/>
  <c r="DF94" i="21"/>
  <c r="CT94" i="21"/>
  <c r="AF94" i="21"/>
  <c r="DB94" i="21"/>
  <c r="CO94" i="21"/>
  <c r="Z94" i="21"/>
  <c r="CY94" i="21"/>
  <c r="DI95" i="21"/>
  <c r="CW95" i="21"/>
  <c r="BB95" i="21"/>
  <c r="BP95" i="21"/>
  <c r="X95" i="21"/>
  <c r="DJ95" i="21"/>
  <c r="CV95" i="21"/>
  <c r="U95" i="21"/>
  <c r="AG95" i="21"/>
  <c r="CX95" i="21"/>
  <c r="AF96" i="21"/>
  <c r="CB96" i="21"/>
  <c r="CU96" i="21"/>
  <c r="DI96" i="21"/>
  <c r="AC97" i="21"/>
  <c r="CE97" i="21"/>
  <c r="CV97" i="21"/>
  <c r="DJ97" i="21"/>
  <c r="AC100" i="21"/>
  <c r="CU100" i="21"/>
  <c r="DI100" i="21"/>
  <c r="AC101" i="21"/>
  <c r="CA101" i="21"/>
  <c r="CR101" i="21"/>
  <c r="DF101" i="21"/>
  <c r="AA102" i="21"/>
  <c r="CR102" i="21"/>
  <c r="DF102" i="21"/>
  <c r="AF105" i="21"/>
  <c r="CW105" i="21"/>
  <c r="DK105" i="21"/>
  <c r="AD107" i="21"/>
  <c r="CB107" i="21"/>
  <c r="CT107" i="21"/>
  <c r="DH107" i="21"/>
  <c r="AB108" i="21"/>
  <c r="CR108" i="21"/>
  <c r="DF108" i="21"/>
  <c r="Z109" i="21"/>
  <c r="CR109" i="21"/>
  <c r="DG109" i="21"/>
  <c r="AA110" i="21"/>
  <c r="CO110" i="21"/>
  <c r="DL110" i="21"/>
  <c r="AI110" i="21"/>
  <c r="DC110" i="21"/>
  <c r="W111" i="21"/>
  <c r="CO111" i="21"/>
  <c r="DC111" i="21"/>
  <c r="W112" i="21"/>
  <c r="CN112" i="21"/>
  <c r="DB112" i="21"/>
  <c r="CZ114" i="21"/>
  <c r="CN114" i="21"/>
  <c r="DL114" i="21"/>
  <c r="AI114" i="21"/>
  <c r="BB114" i="21"/>
  <c r="BP114" i="21"/>
  <c r="X114" i="21"/>
  <c r="DF114" i="21"/>
  <c r="CS114" i="21"/>
  <c r="AA114" i="21"/>
  <c r="DD114" i="21"/>
  <c r="CP114" i="21"/>
  <c r="U114" i="21"/>
  <c r="CO114" i="21"/>
  <c r="DE114" i="21"/>
  <c r="AA115" i="21"/>
  <c r="CU115" i="21"/>
  <c r="DJ115" i="21"/>
  <c r="AE116" i="21"/>
  <c r="CZ116" i="21"/>
  <c r="AF120" i="21"/>
  <c r="DB120" i="21"/>
  <c r="Y121" i="21"/>
  <c r="CN121" i="21"/>
  <c r="DF121" i="21"/>
  <c r="AD122" i="21"/>
  <c r="DB122" i="21"/>
  <c r="AB125" i="21"/>
  <c r="CV125" i="21"/>
  <c r="U127" i="21"/>
  <c r="CW127" i="21"/>
  <c r="W128" i="21"/>
  <c r="DC128" i="21"/>
  <c r="AE129" i="21"/>
  <c r="DF129" i="21"/>
  <c r="AG130" i="21"/>
  <c r="CL130" i="21"/>
  <c r="DH130" i="21"/>
  <c r="CN132" i="21"/>
  <c r="DG138" i="21"/>
  <c r="AD101" i="21"/>
  <c r="CB101" i="21"/>
  <c r="CS101" i="21"/>
  <c r="DH101" i="21"/>
  <c r="AC102" i="21"/>
  <c r="CS102" i="21"/>
  <c r="DG102" i="21"/>
  <c r="AC108" i="21"/>
  <c r="CS108" i="21"/>
  <c r="DG108" i="21"/>
  <c r="X111" i="21"/>
  <c r="CP111" i="21"/>
  <c r="DD111" i="21"/>
  <c r="X112" i="21"/>
  <c r="CO112" i="21"/>
  <c r="DD112" i="21"/>
  <c r="L114" i="21"/>
  <c r="Z121" i="21"/>
  <c r="CO121" i="21"/>
  <c r="DG121" i="21"/>
  <c r="AE122" i="21"/>
  <c r="DC122" i="21"/>
  <c r="X128" i="21"/>
  <c r="DF128" i="21"/>
  <c r="CP130" i="21"/>
  <c r="DI130" i="21"/>
  <c r="BP132" i="21"/>
  <c r="DB133" i="21"/>
  <c r="CP133" i="21"/>
  <c r="AC133" i="21"/>
  <c r="CZ133" i="21"/>
  <c r="CM133" i="21"/>
  <c r="Y133" i="21"/>
  <c r="DK133" i="21"/>
  <c r="CX133" i="21"/>
  <c r="BB133" i="21"/>
  <c r="BP133" i="21"/>
  <c r="W133" i="21"/>
  <c r="DJ133" i="21"/>
  <c r="CU133" i="21"/>
  <c r="CB133" i="21"/>
  <c r="AD133" i="21"/>
  <c r="DI133" i="21"/>
  <c r="CT133" i="21"/>
  <c r="AB133" i="21"/>
  <c r="DD133" i="21"/>
  <c r="CN133" i="21"/>
  <c r="U133" i="21"/>
  <c r="DC133" i="21"/>
  <c r="CL133" i="21"/>
  <c r="CW133" i="21"/>
  <c r="DK138" i="21"/>
  <c r="Y137" i="21"/>
  <c r="CV137" i="21"/>
  <c r="AC139" i="21"/>
  <c r="DB139" i="21"/>
  <c r="CZ141" i="21"/>
  <c r="CN141" i="21"/>
  <c r="Y141" i="21"/>
  <c r="DF141" i="21"/>
  <c r="CS141" i="21"/>
  <c r="CB141" i="21"/>
  <c r="AC141" i="21"/>
  <c r="DE141" i="21"/>
  <c r="CR141" i="21"/>
  <c r="AB141" i="21"/>
  <c r="DD141" i="21"/>
  <c r="CQ141" i="21"/>
  <c r="AA141" i="21"/>
  <c r="CM141" i="21"/>
  <c r="DG141" i="21"/>
  <c r="AB146" i="21"/>
  <c r="DC146" i="21"/>
  <c r="U148" i="21"/>
  <c r="CR148" i="21"/>
  <c r="U150" i="21"/>
  <c r="CU150" i="21"/>
  <c r="DA156" i="21"/>
  <c r="CO156" i="21"/>
  <c r="AA156" i="21"/>
  <c r="DD156" i="21"/>
  <c r="CQ156" i="21"/>
  <c r="Z156" i="21"/>
  <c r="DJ156" i="21"/>
  <c r="CV156" i="21"/>
  <c r="AE156" i="21"/>
  <c r="DH156" i="21"/>
  <c r="CT156" i="21"/>
  <c r="AC156" i="21"/>
  <c r="DG156" i="21"/>
  <c r="CS156" i="21"/>
  <c r="AB156" i="21"/>
  <c r="DB156" i="21"/>
  <c r="CM156" i="21"/>
  <c r="BB156" i="21"/>
  <c r="BP156" i="21"/>
  <c r="V156" i="21"/>
  <c r="CZ156" i="21"/>
  <c r="CL156" i="21"/>
  <c r="U156" i="21"/>
  <c r="CY156" i="21"/>
  <c r="CB156" i="21"/>
  <c r="DE156" i="21"/>
  <c r="AG158" i="21"/>
  <c r="CO158" i="21"/>
  <c r="W159" i="21"/>
  <c r="CA169" i="21"/>
  <c r="L169" i="21"/>
  <c r="AD146" i="21"/>
  <c r="DD146" i="21"/>
  <c r="CQ158" i="21"/>
  <c r="DE160" i="21"/>
  <c r="CS160" i="21"/>
  <c r="CB160" i="21"/>
  <c r="AF160" i="21"/>
  <c r="DK160" i="21"/>
  <c r="CX160" i="21"/>
  <c r="V160" i="21"/>
  <c r="DB160" i="21"/>
  <c r="CN160" i="21"/>
  <c r="Y160" i="21"/>
  <c r="CZ160" i="21"/>
  <c r="CL160" i="21"/>
  <c r="BB160" i="21"/>
  <c r="BP160" i="21"/>
  <c r="W160" i="21"/>
  <c r="CY160" i="21"/>
  <c r="U160" i="21"/>
  <c r="DH160" i="21"/>
  <c r="CT160" i="21"/>
  <c r="AD160" i="21"/>
  <c r="DG160" i="21"/>
  <c r="CR160" i="21"/>
  <c r="AC160" i="21"/>
  <c r="DF160" i="21"/>
  <c r="CQ160" i="21"/>
  <c r="AB160" i="21"/>
  <c r="DC160" i="21"/>
  <c r="DG181" i="21"/>
  <c r="CU181" i="21"/>
  <c r="V181" i="21"/>
  <c r="DE181" i="21"/>
  <c r="CR181" i="21"/>
  <c r="AD181" i="21"/>
  <c r="CZ181" i="21"/>
  <c r="CM181" i="21"/>
  <c r="Y181" i="21"/>
  <c r="DK181" i="21"/>
  <c r="CX181" i="21"/>
  <c r="BB181" i="21"/>
  <c r="BP181" i="21"/>
  <c r="W181" i="21"/>
  <c r="DJ181" i="21"/>
  <c r="CW181" i="21"/>
  <c r="U181" i="21"/>
  <c r="CV181" i="21"/>
  <c r="CB181" i="21"/>
  <c r="AA181" i="21"/>
  <c r="CT181" i="21"/>
  <c r="Z181" i="21"/>
  <c r="CS181" i="21"/>
  <c r="X181" i="21"/>
  <c r="CQ181" i="21"/>
  <c r="DH181" i="21"/>
  <c r="CO181" i="21"/>
  <c r="DF181" i="21"/>
  <c r="CN181" i="21"/>
  <c r="DD181" i="21"/>
  <c r="CL181" i="21"/>
  <c r="AG181" i="21"/>
  <c r="DC181" i="21"/>
  <c r="AF181" i="21"/>
  <c r="DB181" i="21"/>
  <c r="AE181" i="21"/>
  <c r="DA181" i="21"/>
  <c r="AC181" i="21"/>
  <c r="CY181" i="21"/>
  <c r="AB181" i="21"/>
  <c r="Y117" i="21"/>
  <c r="CR117" i="21"/>
  <c r="Z118" i="21"/>
  <c r="CR118" i="21"/>
  <c r="AA119" i="21"/>
  <c r="CT119" i="21"/>
  <c r="Z124" i="21"/>
  <c r="CP124" i="21"/>
  <c r="DL124" i="21"/>
  <c r="AI124" i="21"/>
  <c r="DD124" i="21"/>
  <c r="AA135" i="21"/>
  <c r="CS135" i="21"/>
  <c r="DI135" i="21"/>
  <c r="AB137" i="21"/>
  <c r="CX137" i="21"/>
  <c r="AE139" i="21"/>
  <c r="DD139" i="21"/>
  <c r="U141" i="21"/>
  <c r="CP141" i="21"/>
  <c r="DI141" i="21"/>
  <c r="DH145" i="21"/>
  <c r="CV145" i="21"/>
  <c r="W145" i="21"/>
  <c r="DJ145" i="21"/>
  <c r="CW145" i="21"/>
  <c r="V145" i="21"/>
  <c r="DD145" i="21"/>
  <c r="CQ145" i="21"/>
  <c r="AD145" i="21"/>
  <c r="DC145" i="21"/>
  <c r="CP145" i="21"/>
  <c r="AC145" i="21"/>
  <c r="DB145" i="21"/>
  <c r="CO145" i="21"/>
  <c r="AB145" i="21"/>
  <c r="BB145" i="21"/>
  <c r="BP145" i="21"/>
  <c r="CL145" i="21"/>
  <c r="DF145" i="21"/>
  <c r="AE146" i="21"/>
  <c r="DE146" i="21"/>
  <c r="Y148" i="21"/>
  <c r="CW148" i="21"/>
  <c r="X149" i="21"/>
  <c r="CY149" i="21"/>
  <c r="X150" i="21"/>
  <c r="CB150" i="21"/>
  <c r="CX150" i="21"/>
  <c r="AD154" i="21"/>
  <c r="DH154" i="21"/>
  <c r="X156" i="21"/>
  <c r="DI156" i="21"/>
  <c r="BB158" i="21"/>
  <c r="BP158" i="21"/>
  <c r="CR158" i="21"/>
  <c r="AA159" i="21"/>
  <c r="CN159" i="21"/>
  <c r="X160" i="21"/>
  <c r="DD160" i="21"/>
  <c r="AA124" i="21"/>
  <c r="CQ124" i="21"/>
  <c r="AC135" i="21"/>
  <c r="CT135" i="21"/>
  <c r="AE137" i="21"/>
  <c r="AF139" i="21"/>
  <c r="CN139" i="21"/>
  <c r="V141" i="21"/>
  <c r="CT141" i="21"/>
  <c r="DJ141" i="21"/>
  <c r="AF146" i="21"/>
  <c r="CO146" i="21"/>
  <c r="DG146" i="21"/>
  <c r="Z148" i="21"/>
  <c r="CX148" i="21"/>
  <c r="Y149" i="21"/>
  <c r="DA149" i="21"/>
  <c r="Y150" i="21"/>
  <c r="CZ150" i="21"/>
  <c r="AE154" i="21"/>
  <c r="Y156" i="21"/>
  <c r="DK156" i="21"/>
  <c r="AF159" i="21"/>
  <c r="CR159" i="21"/>
  <c r="Z160" i="21"/>
  <c r="DI160" i="21"/>
  <c r="BP168" i="21"/>
  <c r="CA153" i="21"/>
  <c r="L153" i="21"/>
  <c r="BP165" i="21"/>
  <c r="CQ146" i="21"/>
  <c r="DI146" i="21"/>
  <c r="DJ158" i="21"/>
  <c r="CX158" i="21"/>
  <c r="CL158" i="21"/>
  <c r="W158" i="21"/>
  <c r="DG158" i="21"/>
  <c r="CT158" i="21"/>
  <c r="CB158" i="21"/>
  <c r="AD158" i="21"/>
  <c r="DD158" i="21"/>
  <c r="CP158" i="21"/>
  <c r="X158" i="21"/>
  <c r="DB158" i="21"/>
  <c r="CN158" i="21"/>
  <c r="U158" i="21"/>
  <c r="DA158" i="21"/>
  <c r="CM158" i="21"/>
  <c r="DK158" i="21"/>
  <c r="CV158" i="21"/>
  <c r="AC158" i="21"/>
  <c r="DI158" i="21"/>
  <c r="CU158" i="21"/>
  <c r="AB158" i="21"/>
  <c r="DH158" i="21"/>
  <c r="CS158" i="21"/>
  <c r="AA158" i="21"/>
  <c r="CZ158" i="21"/>
  <c r="L162" i="21"/>
  <c r="DI190" i="21"/>
  <c r="CW190" i="21"/>
  <c r="BB190" i="21"/>
  <c r="BP190" i="21"/>
  <c r="X190" i="21"/>
  <c r="DH190" i="21"/>
  <c r="CU190" i="21"/>
  <c r="AG190" i="21"/>
  <c r="DC190" i="21"/>
  <c r="CP190" i="21"/>
  <c r="AB190" i="21"/>
  <c r="DA190" i="21"/>
  <c r="CN190" i="21"/>
  <c r="Z190" i="21"/>
  <c r="CZ190" i="21"/>
  <c r="CM190" i="21"/>
  <c r="Y190" i="21"/>
  <c r="CX190" i="21"/>
  <c r="CB190" i="21"/>
  <c r="AA190" i="21"/>
  <c r="CV190" i="21"/>
  <c r="W190" i="21"/>
  <c r="CT190" i="21"/>
  <c r="V190" i="21"/>
  <c r="CS190" i="21"/>
  <c r="U190" i="21"/>
  <c r="DJ190" i="21"/>
  <c r="CQ190" i="21"/>
  <c r="DG190" i="21"/>
  <c r="CO190" i="21"/>
  <c r="DF190" i="21"/>
  <c r="CL190" i="21"/>
  <c r="DE190" i="21"/>
  <c r="AF190" i="21"/>
  <c r="DD190" i="21"/>
  <c r="AE190" i="21"/>
  <c r="DB190" i="21"/>
  <c r="AD190" i="21"/>
  <c r="CY190" i="21"/>
  <c r="AC190" i="21"/>
  <c r="DK190" i="21"/>
  <c r="L134" i="21"/>
  <c r="CA134" i="21"/>
  <c r="DD137" i="21"/>
  <c r="CR137" i="21"/>
  <c r="AC137" i="21"/>
  <c r="DH137" i="21"/>
  <c r="CU137" i="21"/>
  <c r="AD137" i="21"/>
  <c r="DG137" i="21"/>
  <c r="CT137" i="21"/>
  <c r="DF137" i="21"/>
  <c r="CS137" i="21"/>
  <c r="AA137" i="21"/>
  <c r="CL137" i="21"/>
  <c r="DB137" i="21"/>
  <c r="DA139" i="21"/>
  <c r="CO139" i="21"/>
  <c r="Z139" i="21"/>
  <c r="CZ139" i="21"/>
  <c r="CM139" i="21"/>
  <c r="V139" i="21"/>
  <c r="CY139" i="21"/>
  <c r="CL139" i="21"/>
  <c r="U139" i="21"/>
  <c r="DK139" i="21"/>
  <c r="CX139" i="21"/>
  <c r="AG139" i="21"/>
  <c r="CR139" i="21"/>
  <c r="DH139" i="21"/>
  <c r="Z141" i="21"/>
  <c r="CW141" i="21"/>
  <c r="L142" i="21"/>
  <c r="CR146" i="21"/>
  <c r="AG148" i="21"/>
  <c r="DD148" i="21"/>
  <c r="AF150" i="21"/>
  <c r="DD150" i="21"/>
  <c r="AG156" i="21"/>
  <c r="CP156" i="21"/>
  <c r="DC158" i="21"/>
  <c r="CX159" i="21"/>
  <c r="AG160" i="21"/>
  <c r="CM160" i="21"/>
  <c r="CA183" i="21"/>
  <c r="L183" i="21"/>
  <c r="CZ146" i="21"/>
  <c r="CN146" i="21"/>
  <c r="Z146" i="21"/>
  <c r="DF146" i="21"/>
  <c r="CS146" i="21"/>
  <c r="AC146" i="21"/>
  <c r="DA146" i="21"/>
  <c r="CM146" i="21"/>
  <c r="BB146" i="21"/>
  <c r="BP146" i="21"/>
  <c r="W146" i="21"/>
  <c r="CY146" i="21"/>
  <c r="CL146" i="21"/>
  <c r="V146" i="21"/>
  <c r="DK146" i="21"/>
  <c r="CX146" i="21"/>
  <c r="U146" i="21"/>
  <c r="CT146" i="21"/>
  <c r="V158" i="21"/>
  <c r="DE158" i="21"/>
  <c r="CO160" i="21"/>
  <c r="DJ173" i="21"/>
  <c r="CX173" i="21"/>
  <c r="CL173" i="21"/>
  <c r="W173" i="21"/>
  <c r="DG173" i="21"/>
  <c r="CT173" i="21"/>
  <c r="CB173" i="21"/>
  <c r="AD173" i="21"/>
  <c r="DF173" i="21"/>
  <c r="CS173" i="21"/>
  <c r="AC173" i="21"/>
  <c r="DI173" i="21"/>
  <c r="CR173" i="21"/>
  <c r="X173" i="21"/>
  <c r="DH173" i="21"/>
  <c r="CQ173" i="21"/>
  <c r="V173" i="21"/>
  <c r="DE173" i="21"/>
  <c r="CP173" i="21"/>
  <c r="BB173" i="21"/>
  <c r="BP173" i="21"/>
  <c r="U173" i="21"/>
  <c r="DD173" i="21"/>
  <c r="CO173" i="21"/>
  <c r="DB173" i="21"/>
  <c r="CM173" i="21"/>
  <c r="AG173" i="21"/>
  <c r="DA173" i="21"/>
  <c r="AF173" i="21"/>
  <c r="CZ173" i="21"/>
  <c r="AE173" i="21"/>
  <c r="CY173" i="21"/>
  <c r="AB173" i="21"/>
  <c r="CW173" i="21"/>
  <c r="AA173" i="21"/>
  <c r="CV173" i="21"/>
  <c r="Z173" i="21"/>
  <c r="DK173" i="21"/>
  <c r="CU173" i="21"/>
  <c r="Y173" i="21"/>
  <c r="CA203" i="21"/>
  <c r="L203" i="21"/>
  <c r="DB117" i="21"/>
  <c r="CP117" i="21"/>
  <c r="AA117" i="21"/>
  <c r="DH117" i="21"/>
  <c r="CU117" i="21"/>
  <c r="CE117" i="21"/>
  <c r="AE117" i="21"/>
  <c r="AG117" i="21"/>
  <c r="CY117" i="21"/>
  <c r="DF118" i="21"/>
  <c r="CT118" i="21"/>
  <c r="AF118" i="21"/>
  <c r="DC118" i="21"/>
  <c r="CP118" i="21"/>
  <c r="DL118" i="21"/>
  <c r="AI118" i="21"/>
  <c r="AA118" i="21"/>
  <c r="CY118" i="21"/>
  <c r="CZ119" i="21"/>
  <c r="CN119" i="21"/>
  <c r="BB119" i="21"/>
  <c r="BP119" i="21"/>
  <c r="X119" i="21"/>
  <c r="DB119" i="21"/>
  <c r="CO119" i="21"/>
  <c r="V119" i="21"/>
  <c r="AG119" i="21"/>
  <c r="CL119" i="21"/>
  <c r="DA119" i="21"/>
  <c r="DI124" i="21"/>
  <c r="CW124" i="21"/>
  <c r="W124" i="21"/>
  <c r="DE124" i="21"/>
  <c r="CR124" i="21"/>
  <c r="AD124" i="21"/>
  <c r="AG124" i="21"/>
  <c r="CX124" i="21"/>
  <c r="DH135" i="21"/>
  <c r="CV135" i="21"/>
  <c r="W135" i="21"/>
  <c r="DB135" i="21"/>
  <c r="CO135" i="21"/>
  <c r="AB135" i="21"/>
  <c r="CZ135" i="21"/>
  <c r="CM135" i="21"/>
  <c r="Z135" i="21"/>
  <c r="DA135" i="21"/>
  <c r="U137" i="21"/>
  <c r="BB137" i="21"/>
  <c r="BP137" i="21"/>
  <c r="CN137" i="21"/>
  <c r="DE137" i="21"/>
  <c r="X139" i="21"/>
  <c r="CT139" i="21"/>
  <c r="DJ139" i="21"/>
  <c r="AE141" i="21"/>
  <c r="CY141" i="21"/>
  <c r="L146" i="21"/>
  <c r="CU146" i="21"/>
  <c r="DF148" i="21"/>
  <c r="CN149" i="21"/>
  <c r="CM150" i="21"/>
  <c r="DL150" i="21"/>
  <c r="AI150" i="21"/>
  <c r="DJ150" i="21"/>
  <c r="DC154" i="21"/>
  <c r="CQ154" i="21"/>
  <c r="AB154" i="21"/>
  <c r="DJ154" i="21"/>
  <c r="CW154" i="21"/>
  <c r="AG154" i="21"/>
  <c r="DG154" i="21"/>
  <c r="CS154" i="21"/>
  <c r="AA154" i="21"/>
  <c r="DF154" i="21"/>
  <c r="CR154" i="21"/>
  <c r="Z154" i="21"/>
  <c r="DA154" i="21"/>
  <c r="CM154" i="21"/>
  <c r="BB154" i="21"/>
  <c r="BP154" i="21"/>
  <c r="V154" i="21"/>
  <c r="CZ154" i="21"/>
  <c r="CL154" i="21"/>
  <c r="U154" i="21"/>
  <c r="CY154" i="21"/>
  <c r="CU154" i="21"/>
  <c r="CU156" i="21"/>
  <c r="Y158" i="21"/>
  <c r="DF158" i="21"/>
  <c r="DD159" i="21"/>
  <c r="CP160" i="21"/>
  <c r="DE164" i="21"/>
  <c r="CS164" i="21"/>
  <c r="CB164" i="21"/>
  <c r="AF164" i="21"/>
  <c r="DC164" i="21"/>
  <c r="CP164" i="21"/>
  <c r="DB164" i="21"/>
  <c r="CO164" i="21"/>
  <c r="Z164" i="21"/>
  <c r="CX164" i="21"/>
  <c r="AE164" i="21"/>
  <c r="CW164" i="21"/>
  <c r="AD164" i="21"/>
  <c r="DK164" i="21"/>
  <c r="CV164" i="21"/>
  <c r="AC164" i="21"/>
  <c r="DJ164" i="21"/>
  <c r="CU164" i="21"/>
  <c r="AB164" i="21"/>
  <c r="DF164" i="21"/>
  <c r="CN164" i="21"/>
  <c r="W164" i="21"/>
  <c r="DD164" i="21"/>
  <c r="CM164" i="21"/>
  <c r="BB164" i="21"/>
  <c r="BP164" i="21"/>
  <c r="V164" i="21"/>
  <c r="DA164" i="21"/>
  <c r="CL164" i="21"/>
  <c r="U164" i="21"/>
  <c r="V137" i="21"/>
  <c r="CO137" i="21"/>
  <c r="DI137" i="21"/>
  <c r="Y139" i="21"/>
  <c r="CU139" i="21"/>
  <c r="X146" i="21"/>
  <c r="CV146" i="21"/>
  <c r="BB148" i="21"/>
  <c r="BP148" i="21"/>
  <c r="CN148" i="21"/>
  <c r="BB150" i="21"/>
  <c r="BP150" i="21"/>
  <c r="CN150" i="21"/>
  <c r="BP151" i="21"/>
  <c r="CA155" i="21"/>
  <c r="L155" i="21"/>
  <c r="CW156" i="21"/>
  <c r="CA157" i="21"/>
  <c r="L157" i="21"/>
  <c r="Z158" i="21"/>
  <c r="CU160" i="21"/>
  <c r="Y146" i="21"/>
  <c r="CB146" i="21"/>
  <c r="CW146" i="21"/>
  <c r="DB148" i="21"/>
  <c r="CP148" i="21"/>
  <c r="AC148" i="21"/>
  <c r="CY148" i="21"/>
  <c r="CL148" i="21"/>
  <c r="X148" i="21"/>
  <c r="DA148" i="21"/>
  <c r="CM148" i="21"/>
  <c r="W148" i="21"/>
  <c r="DI148" i="21"/>
  <c r="CU148" i="21"/>
  <c r="CB148" i="21"/>
  <c r="AF148" i="21"/>
  <c r="DH148" i="21"/>
  <c r="CT148" i="21"/>
  <c r="AE148" i="21"/>
  <c r="DG148" i="21"/>
  <c r="CS148" i="21"/>
  <c r="AD148" i="21"/>
  <c r="CO148" i="21"/>
  <c r="DK148" i="21"/>
  <c r="DI150" i="21"/>
  <c r="CW150" i="21"/>
  <c r="W150" i="21"/>
  <c r="DB150" i="21"/>
  <c r="CO150" i="21"/>
  <c r="AA150" i="21"/>
  <c r="CY150" i="21"/>
  <c r="DG150" i="21"/>
  <c r="CS150" i="21"/>
  <c r="AC150" i="21"/>
  <c r="DF150" i="21"/>
  <c r="CR150" i="21"/>
  <c r="AB150" i="21"/>
  <c r="DE150" i="21"/>
  <c r="CQ150" i="21"/>
  <c r="Z150" i="21"/>
  <c r="CP150" i="21"/>
  <c r="AE158" i="21"/>
  <c r="DB159" i="21"/>
  <c r="CP159" i="21"/>
  <c r="AB159" i="21"/>
  <c r="DC159" i="21"/>
  <c r="CO159" i="21"/>
  <c r="Z159" i="21"/>
  <c r="DE159" i="21"/>
  <c r="CQ159" i="21"/>
  <c r="X159" i="21"/>
  <c r="DA159" i="21"/>
  <c r="CM159" i="21"/>
  <c r="BB159" i="21"/>
  <c r="BP159" i="21"/>
  <c r="V159" i="21"/>
  <c r="CZ159" i="21"/>
  <c r="CL159" i="21"/>
  <c r="U159" i="21"/>
  <c r="DJ159" i="21"/>
  <c r="CV159" i="21"/>
  <c r="CE159" i="21"/>
  <c r="AE159" i="21"/>
  <c r="DI159" i="21"/>
  <c r="CU159" i="21"/>
  <c r="AD159" i="21"/>
  <c r="DH159" i="21"/>
  <c r="CT159" i="21"/>
  <c r="CB159" i="21"/>
  <c r="AC159" i="21"/>
  <c r="DG159" i="21"/>
  <c r="CV160" i="21"/>
  <c r="BP136" i="21"/>
  <c r="X137" i="21"/>
  <c r="CQ137" i="21"/>
  <c r="DK137" i="21"/>
  <c r="AB139" i="21"/>
  <c r="CW139" i="21"/>
  <c r="CL141" i="21"/>
  <c r="DL141" i="21"/>
  <c r="AI141" i="21"/>
  <c r="DC141" i="21"/>
  <c r="AA146" i="21"/>
  <c r="DB146" i="21"/>
  <c r="CA147" i="21"/>
  <c r="L147" i="21"/>
  <c r="CQ148" i="21"/>
  <c r="DE149" i="21"/>
  <c r="CS149" i="21"/>
  <c r="CB149" i="21"/>
  <c r="AF149" i="21"/>
  <c r="DH149" i="21"/>
  <c r="CU149" i="21"/>
  <c r="AE149" i="21"/>
  <c r="CZ149" i="21"/>
  <c r="CL149" i="21"/>
  <c r="BB149" i="21"/>
  <c r="BP149" i="21"/>
  <c r="V149" i="21"/>
  <c r="DI149" i="21"/>
  <c r="CT149" i="21"/>
  <c r="AC149" i="21"/>
  <c r="DG149" i="21"/>
  <c r="CR149" i="21"/>
  <c r="AB149" i="21"/>
  <c r="DF149" i="21"/>
  <c r="CQ149" i="21"/>
  <c r="AA149" i="21"/>
  <c r="CV149" i="21"/>
  <c r="CT150" i="21"/>
  <c r="X154" i="21"/>
  <c r="CB154" i="21"/>
  <c r="DB154" i="21"/>
  <c r="DC156" i="21"/>
  <c r="AF158" i="21"/>
  <c r="DK159" i="21"/>
  <c r="CW160" i="21"/>
  <c r="CP181" i="21"/>
  <c r="DE169" i="21"/>
  <c r="CS169" i="21"/>
  <c r="AG169" i="21"/>
  <c r="U169" i="21"/>
  <c r="CY169" i="21"/>
  <c r="CL169" i="21"/>
  <c r="Y169" i="21"/>
  <c r="DK169" i="21"/>
  <c r="CX169" i="21"/>
  <c r="X169" i="21"/>
  <c r="CW169" i="21"/>
  <c r="CZ171" i="21"/>
  <c r="CN171" i="21"/>
  <c r="Y171" i="21"/>
  <c r="DA171" i="21"/>
  <c r="CM171" i="21"/>
  <c r="BB171" i="21"/>
  <c r="BP171" i="21"/>
  <c r="W171" i="21"/>
  <c r="CY171" i="21"/>
  <c r="CL171" i="21"/>
  <c r="V171" i="21"/>
  <c r="CO171" i="21"/>
  <c r="DD171" i="21"/>
  <c r="DI186" i="21"/>
  <c r="CW186" i="21"/>
  <c r="BB186" i="21"/>
  <c r="BP186" i="21"/>
  <c r="X186" i="21"/>
  <c r="DD186" i="21"/>
  <c r="CQ186" i="21"/>
  <c r="AC186" i="21"/>
  <c r="CY186" i="21"/>
  <c r="CL186" i="21"/>
  <c r="W186" i="21"/>
  <c r="DJ186" i="21"/>
  <c r="CV186" i="21"/>
  <c r="U186" i="21"/>
  <c r="DH186" i="21"/>
  <c r="CU186" i="21"/>
  <c r="AG186" i="21"/>
  <c r="CO186" i="21"/>
  <c r="DG186" i="21"/>
  <c r="AB189" i="21"/>
  <c r="DB189" i="21"/>
  <c r="AF195" i="21"/>
  <c r="DH195" i="21"/>
  <c r="DH202" i="21"/>
  <c r="CV202" i="21"/>
  <c r="BB202" i="21"/>
  <c r="BP202" i="21"/>
  <c r="DI202" i="21"/>
  <c r="CU202" i="21"/>
  <c r="V202" i="21"/>
  <c r="DF202" i="21"/>
  <c r="CR202" i="21"/>
  <c r="CB202" i="21"/>
  <c r="AD202" i="21"/>
  <c r="DE202" i="21"/>
  <c r="CQ202" i="21"/>
  <c r="AC202" i="21"/>
  <c r="DD202" i="21"/>
  <c r="CP202" i="21"/>
  <c r="AB202" i="21"/>
  <c r="DB202" i="21"/>
  <c r="CN202" i="21"/>
  <c r="Z202" i="21"/>
  <c r="DA202" i="21"/>
  <c r="CM202" i="21"/>
  <c r="Y202" i="21"/>
  <c r="CY202" i="21"/>
  <c r="W202" i="21"/>
  <c r="CX202" i="21"/>
  <c r="U202" i="21"/>
  <c r="DG202" i="21"/>
  <c r="DB218" i="21"/>
  <c r="BB169" i="21"/>
  <c r="BP169" i="21"/>
  <c r="CZ169" i="21"/>
  <c r="L171" i="21"/>
  <c r="CP171" i="21"/>
  <c r="DE171" i="21"/>
  <c r="V186" i="21"/>
  <c r="CP186" i="21"/>
  <c r="DK186" i="21"/>
  <c r="AC189" i="21"/>
  <c r="DC189" i="21"/>
  <c r="BF191" i="21"/>
  <c r="BO191" i="21"/>
  <c r="BP191" i="21"/>
  <c r="AG195" i="21"/>
  <c r="DI195" i="21"/>
  <c r="CE202" i="21"/>
  <c r="DJ202" i="21"/>
  <c r="BB218" i="21"/>
  <c r="BP218" i="21"/>
  <c r="AE72" i="21"/>
  <c r="CB72" i="21"/>
  <c r="CS72" i="21"/>
  <c r="DL72" i="21"/>
  <c r="AI72" i="21"/>
  <c r="DG76" i="21"/>
  <c r="CU76" i="21"/>
  <c r="W76" i="21"/>
  <c r="AF76" i="21"/>
  <c r="CB76" i="21"/>
  <c r="CR76" i="21"/>
  <c r="DL76" i="21"/>
  <c r="AI76" i="21"/>
  <c r="DE76" i="21"/>
  <c r="DA82" i="21"/>
  <c r="CO82" i="21"/>
  <c r="DL82" i="21"/>
  <c r="AI82" i="21"/>
  <c r="Y82" i="21"/>
  <c r="AF82" i="21"/>
  <c r="CW82" i="21"/>
  <c r="DJ82" i="21"/>
  <c r="DJ89" i="21"/>
  <c r="CX89" i="21"/>
  <c r="CL89" i="21"/>
  <c r="DL89" i="21"/>
  <c r="AI89" i="21"/>
  <c r="V89" i="21"/>
  <c r="AF89" i="21"/>
  <c r="CY89" i="21"/>
  <c r="DB93" i="21"/>
  <c r="CP93" i="21"/>
  <c r="DL93" i="21"/>
  <c r="AI93" i="21"/>
  <c r="AC93" i="21"/>
  <c r="AF93" i="21"/>
  <c r="CB93" i="21"/>
  <c r="CT93" i="21"/>
  <c r="DG93" i="21"/>
  <c r="DH98" i="21"/>
  <c r="CV98" i="21"/>
  <c r="V98" i="21"/>
  <c r="AF98" i="21"/>
  <c r="CU98" i="21"/>
  <c r="DL98" i="21"/>
  <c r="AI98" i="21"/>
  <c r="DI98" i="21"/>
  <c r="DJ106" i="21"/>
  <c r="CX106" i="21"/>
  <c r="CL106" i="21"/>
  <c r="Y106" i="21"/>
  <c r="AF106" i="21"/>
  <c r="CB106" i="21"/>
  <c r="CT106" i="21"/>
  <c r="DG106" i="21"/>
  <c r="DF113" i="21"/>
  <c r="CT113" i="21"/>
  <c r="DL113" i="21"/>
  <c r="AI113" i="21"/>
  <c r="AG113" i="21"/>
  <c r="U113" i="21"/>
  <c r="AF113" i="21"/>
  <c r="CU113" i="21"/>
  <c r="DH113" i="21"/>
  <c r="DE123" i="21"/>
  <c r="CS123" i="21"/>
  <c r="DL123" i="21"/>
  <c r="AI123" i="21"/>
  <c r="CB123" i="21"/>
  <c r="AC123" i="21"/>
  <c r="AF123" i="21"/>
  <c r="CX123" i="21"/>
  <c r="DK123" i="21"/>
  <c r="DE126" i="21"/>
  <c r="CS126" i="21"/>
  <c r="DL126" i="21"/>
  <c r="AI126" i="21"/>
  <c r="CB126" i="21"/>
  <c r="AD126" i="21"/>
  <c r="AF126" i="21"/>
  <c r="CW126" i="21"/>
  <c r="DJ126" i="21"/>
  <c r="DG131" i="21"/>
  <c r="CU131" i="21"/>
  <c r="DL131" i="21"/>
  <c r="AI131" i="21"/>
  <c r="AG131" i="21"/>
  <c r="U131" i="21"/>
  <c r="AF131" i="21"/>
  <c r="CV131" i="21"/>
  <c r="DI131" i="21"/>
  <c r="AD134" i="21"/>
  <c r="CT134" i="21"/>
  <c r="DK136" i="21"/>
  <c r="CY136" i="21"/>
  <c r="CM136" i="21"/>
  <c r="Z136" i="21"/>
  <c r="AF136" i="21"/>
  <c r="CU136" i="21"/>
  <c r="DH136" i="21"/>
  <c r="DK143" i="21"/>
  <c r="CY143" i="21"/>
  <c r="CM143" i="21"/>
  <c r="W143" i="21"/>
  <c r="AF143" i="21"/>
  <c r="CW143" i="21"/>
  <c r="DJ143" i="21"/>
  <c r="AD144" i="21"/>
  <c r="CV144" i="21"/>
  <c r="AE147" i="21"/>
  <c r="CU147" i="21"/>
  <c r="Y151" i="21"/>
  <c r="CP151" i="21"/>
  <c r="DD151" i="21"/>
  <c r="DJ153" i="21"/>
  <c r="CX153" i="21"/>
  <c r="CL153" i="21"/>
  <c r="W153" i="21"/>
  <c r="DA153" i="21"/>
  <c r="CN153" i="21"/>
  <c r="BB153" i="21"/>
  <c r="BP153" i="21"/>
  <c r="X153" i="21"/>
  <c r="AG153" i="21"/>
  <c r="CZ153" i="21"/>
  <c r="DI155" i="21"/>
  <c r="CW155" i="21"/>
  <c r="AG155" i="21"/>
  <c r="U155" i="21"/>
  <c r="DG155" i="21"/>
  <c r="CT155" i="21"/>
  <c r="AC155" i="21"/>
  <c r="CL155" i="21"/>
  <c r="DL155" i="21"/>
  <c r="AI155" i="21"/>
  <c r="CZ155" i="21"/>
  <c r="L156" i="21"/>
  <c r="Z161" i="21"/>
  <c r="CN161" i="21"/>
  <c r="DL161" i="21"/>
  <c r="AI161" i="21"/>
  <c r="DB161" i="21"/>
  <c r="V162" i="21"/>
  <c r="CO162" i="21"/>
  <c r="DC162" i="21"/>
  <c r="Y165" i="21"/>
  <c r="CM165" i="21"/>
  <c r="DL165" i="21"/>
  <c r="AI165" i="21"/>
  <c r="DB165" i="21"/>
  <c r="W166" i="21"/>
  <c r="CN166" i="21"/>
  <c r="DE166" i="21"/>
  <c r="Z167" i="21"/>
  <c r="CR167" i="21"/>
  <c r="DG167" i="21"/>
  <c r="V169" i="21"/>
  <c r="DA169" i="21"/>
  <c r="V170" i="21"/>
  <c r="CZ170" i="21"/>
  <c r="U171" i="21"/>
  <c r="CQ171" i="21"/>
  <c r="DF171" i="21"/>
  <c r="DC174" i="21"/>
  <c r="CQ174" i="21"/>
  <c r="AB174" i="21"/>
  <c r="DD174" i="21"/>
  <c r="CP174" i="21"/>
  <c r="Z174" i="21"/>
  <c r="DB174" i="21"/>
  <c r="CO174" i="21"/>
  <c r="Y174" i="21"/>
  <c r="CL174" i="21"/>
  <c r="DA174" i="21"/>
  <c r="Y175" i="21"/>
  <c r="CR175" i="21"/>
  <c r="DG175" i="21"/>
  <c r="DE177" i="21"/>
  <c r="CS177" i="21"/>
  <c r="CB177" i="21"/>
  <c r="AD177" i="21"/>
  <c r="DI177" i="21"/>
  <c r="CV177" i="21"/>
  <c r="AE177" i="21"/>
  <c r="DG177" i="21"/>
  <c r="CT177" i="21"/>
  <c r="AB177" i="21"/>
  <c r="DF177" i="21"/>
  <c r="CR177" i="21"/>
  <c r="AA177" i="21"/>
  <c r="CM177" i="21"/>
  <c r="DC177" i="21"/>
  <c r="AC178" i="21"/>
  <c r="CB178" i="21"/>
  <c r="CU178" i="21"/>
  <c r="AB185" i="21"/>
  <c r="CB185" i="21"/>
  <c r="CX185" i="21"/>
  <c r="Y186" i="21"/>
  <c r="CR186" i="21"/>
  <c r="CZ187" i="21"/>
  <c r="CN187" i="21"/>
  <c r="AA187" i="21"/>
  <c r="CY187" i="21"/>
  <c r="CL187" i="21"/>
  <c r="BB187" i="21"/>
  <c r="BP187" i="21"/>
  <c r="W187" i="21"/>
  <c r="DG187" i="21"/>
  <c r="CT187" i="21"/>
  <c r="CB187" i="21"/>
  <c r="AE187" i="21"/>
  <c r="DE187" i="21"/>
  <c r="CR187" i="21"/>
  <c r="AC187" i="21"/>
  <c r="DD187" i="21"/>
  <c r="CQ187" i="21"/>
  <c r="AB187" i="21"/>
  <c r="CP187" i="21"/>
  <c r="DJ187" i="21"/>
  <c r="AF189" i="21"/>
  <c r="CL189" i="21"/>
  <c r="DD189" i="21"/>
  <c r="AC193" i="21"/>
  <c r="DC193" i="21"/>
  <c r="CL195" i="21"/>
  <c r="DB196" i="21"/>
  <c r="CP196" i="21"/>
  <c r="AC196" i="21"/>
  <c r="CZ196" i="21"/>
  <c r="CM196" i="21"/>
  <c r="Y196" i="21"/>
  <c r="CY196" i="21"/>
  <c r="CL196" i="21"/>
  <c r="X196" i="21"/>
  <c r="DI196" i="21"/>
  <c r="CV196" i="21"/>
  <c r="U196" i="21"/>
  <c r="DH196" i="21"/>
  <c r="CU196" i="21"/>
  <c r="AG196" i="21"/>
  <c r="DF196" i="21"/>
  <c r="CS196" i="21"/>
  <c r="AE196" i="21"/>
  <c r="DE196" i="21"/>
  <c r="CR196" i="21"/>
  <c r="AD196" i="21"/>
  <c r="CT196" i="21"/>
  <c r="X202" i="21"/>
  <c r="DK202" i="21"/>
  <c r="DE204" i="21"/>
  <c r="DA213" i="21"/>
  <c r="CO213" i="21"/>
  <c r="AB213" i="21"/>
  <c r="DB213" i="21"/>
  <c r="CN213" i="21"/>
  <c r="Y213" i="21"/>
  <c r="DJ213" i="21"/>
  <c r="CW213" i="21"/>
  <c r="U213" i="21"/>
  <c r="DI213" i="21"/>
  <c r="CT213" i="21"/>
  <c r="AC213" i="21"/>
  <c r="DH213" i="21"/>
  <c r="CS213" i="21"/>
  <c r="AA213" i="21"/>
  <c r="DG213" i="21"/>
  <c r="CR213" i="21"/>
  <c r="Z213" i="21"/>
  <c r="DF213" i="21"/>
  <c r="CQ213" i="21"/>
  <c r="X213" i="21"/>
  <c r="DE213" i="21"/>
  <c r="CP213" i="21"/>
  <c r="W213" i="21"/>
  <c r="DD213" i="21"/>
  <c r="CM213" i="21"/>
  <c r="V213" i="21"/>
  <c r="DC213" i="21"/>
  <c r="CL213" i="21"/>
  <c r="BB213" i="21"/>
  <c r="CY213" i="21"/>
  <c r="AG213" i="21"/>
  <c r="CX213" i="21"/>
  <c r="AF213" i="21"/>
  <c r="DK222" i="21"/>
  <c r="CY222" i="21"/>
  <c r="CM222" i="21"/>
  <c r="Z222" i="21"/>
  <c r="DF222" i="21"/>
  <c r="CS222" i="21"/>
  <c r="AD222" i="21"/>
  <c r="DH222" i="21"/>
  <c r="DG222" i="21"/>
  <c r="CR222" i="21"/>
  <c r="AA222" i="21"/>
  <c r="DD222" i="21"/>
  <c r="CP222" i="21"/>
  <c r="X222" i="21"/>
  <c r="CZ222" i="21"/>
  <c r="DB222" i="21"/>
  <c r="AE222" i="21"/>
  <c r="DA222" i="21"/>
  <c r="AC222" i="21"/>
  <c r="CX222" i="21"/>
  <c r="AB222" i="21"/>
  <c r="CW222" i="21"/>
  <c r="CB222" i="21"/>
  <c r="Y222" i="21"/>
  <c r="CV222" i="21"/>
  <c r="W222" i="21"/>
  <c r="CU222" i="21"/>
  <c r="V222" i="21"/>
  <c r="CT222" i="21"/>
  <c r="U222" i="21"/>
  <c r="DJ222" i="21"/>
  <c r="CO222" i="21"/>
  <c r="BB222" i="21"/>
  <c r="BP222" i="21"/>
  <c r="DI222" i="21"/>
  <c r="CN222" i="21"/>
  <c r="DE222" i="21"/>
  <c r="CL222" i="21"/>
  <c r="AG222" i="21"/>
  <c r="DC222" i="21"/>
  <c r="AF222" i="21"/>
  <c r="DK147" i="21"/>
  <c r="CY147" i="21"/>
  <c r="DE147" i="21"/>
  <c r="CR147" i="21"/>
  <c r="DL147" i="21"/>
  <c r="AI147" i="21"/>
  <c r="AD147" i="21"/>
  <c r="AF147" i="21"/>
  <c r="CV147" i="21"/>
  <c r="DJ147" i="21"/>
  <c r="Z151" i="21"/>
  <c r="CQ151" i="21"/>
  <c r="DE151" i="21"/>
  <c r="AA161" i="21"/>
  <c r="CO161" i="21"/>
  <c r="DC161" i="21"/>
  <c r="X162" i="21"/>
  <c r="CP162" i="21"/>
  <c r="DD162" i="21"/>
  <c r="Z165" i="21"/>
  <c r="CN165" i="21"/>
  <c r="DC165" i="21"/>
  <c r="X166" i="21"/>
  <c r="CO166" i="21"/>
  <c r="DF166" i="21"/>
  <c r="AA167" i="21"/>
  <c r="CS167" i="21"/>
  <c r="DH167" i="21"/>
  <c r="W169" i="21"/>
  <c r="CM169" i="21"/>
  <c r="DB169" i="21"/>
  <c r="X170" i="21"/>
  <c r="CL170" i="21"/>
  <c r="DA170" i="21"/>
  <c r="X171" i="21"/>
  <c r="CR171" i="21"/>
  <c r="DG171" i="21"/>
  <c r="Z175" i="21"/>
  <c r="CS175" i="21"/>
  <c r="DI175" i="21"/>
  <c r="AD178" i="21"/>
  <c r="CV178" i="21"/>
  <c r="Z186" i="21"/>
  <c r="CS186" i="21"/>
  <c r="CM189" i="21"/>
  <c r="DH189" i="21"/>
  <c r="AE193" i="21"/>
  <c r="DF193" i="21"/>
  <c r="BB195" i="21"/>
  <c r="BP195" i="21"/>
  <c r="CP195" i="21"/>
  <c r="AA202" i="21"/>
  <c r="DF204" i="21"/>
  <c r="AD213" i="21"/>
  <c r="CA230" i="21"/>
  <c r="L230" i="21"/>
  <c r="DE134" i="21"/>
  <c r="CS134" i="21"/>
  <c r="CB134" i="21"/>
  <c r="AF134" i="21"/>
  <c r="AG134" i="21"/>
  <c r="CV134" i="21"/>
  <c r="DI134" i="21"/>
  <c r="DE144" i="21"/>
  <c r="CS144" i="21"/>
  <c r="DL144" i="21"/>
  <c r="AI144" i="21"/>
  <c r="CB144" i="21"/>
  <c r="AC144" i="21"/>
  <c r="AF144" i="21"/>
  <c r="CX144" i="21"/>
  <c r="DK144" i="21"/>
  <c r="AG147" i="21"/>
  <c r="CW147" i="21"/>
  <c r="CA149" i="21"/>
  <c r="AB151" i="21"/>
  <c r="CR151" i="21"/>
  <c r="CA160" i="21"/>
  <c r="AB161" i="21"/>
  <c r="CP161" i="21"/>
  <c r="Y162" i="21"/>
  <c r="CQ162" i="21"/>
  <c r="DE162" i="21"/>
  <c r="AA165" i="21"/>
  <c r="CO165" i="21"/>
  <c r="DD165" i="21"/>
  <c r="Y166" i="21"/>
  <c r="CR166" i="21"/>
  <c r="DG166" i="21"/>
  <c r="AC167" i="21"/>
  <c r="CT167" i="21"/>
  <c r="Z169" i="21"/>
  <c r="CN169" i="21"/>
  <c r="DC169" i="21"/>
  <c r="Y170" i="21"/>
  <c r="CM170" i="21"/>
  <c r="DB170" i="21"/>
  <c r="Z171" i="21"/>
  <c r="CS171" i="21"/>
  <c r="DH171" i="21"/>
  <c r="BP174" i="21"/>
  <c r="AA175" i="21"/>
  <c r="CT175" i="21"/>
  <c r="DJ175" i="21"/>
  <c r="AE178" i="21"/>
  <c r="CE178" i="21"/>
  <c r="AE185" i="21"/>
  <c r="AA186" i="21"/>
  <c r="CT186" i="21"/>
  <c r="U187" i="21"/>
  <c r="CU187" i="21"/>
  <c r="BB189" i="21"/>
  <c r="BP189" i="21"/>
  <c r="CO189" i="21"/>
  <c r="DJ189" i="21"/>
  <c r="AF193" i="21"/>
  <c r="CQ195" i="21"/>
  <c r="V196" i="21"/>
  <c r="CX196" i="21"/>
  <c r="CA197" i="21"/>
  <c r="BP198" i="21"/>
  <c r="AE202" i="21"/>
  <c r="AE213" i="21"/>
  <c r="CU213" i="21"/>
  <c r="CP189" i="21"/>
  <c r="DF189" i="21"/>
  <c r="CT189" i="21"/>
  <c r="AG189" i="21"/>
  <c r="U189" i="21"/>
  <c r="DA189" i="21"/>
  <c r="CN189" i="21"/>
  <c r="Z189" i="21"/>
  <c r="DI189" i="21"/>
  <c r="CV189" i="21"/>
  <c r="DG189" i="21"/>
  <c r="CS189" i="21"/>
  <c r="CB189" i="21"/>
  <c r="AE189" i="21"/>
  <c r="DE189" i="21"/>
  <c r="CR189" i="21"/>
  <c r="AD189" i="21"/>
  <c r="CQ189" i="21"/>
  <c r="DK195" i="21"/>
  <c r="CY195" i="21"/>
  <c r="CM195" i="21"/>
  <c r="Z195" i="21"/>
  <c r="DF195" i="21"/>
  <c r="CS195" i="21"/>
  <c r="AD195" i="21"/>
  <c r="DE195" i="21"/>
  <c r="CR195" i="21"/>
  <c r="AC195" i="21"/>
  <c r="DB195" i="21"/>
  <c r="CO195" i="21"/>
  <c r="Y195" i="21"/>
  <c r="DA195" i="21"/>
  <c r="CN195" i="21"/>
  <c r="X195" i="21"/>
  <c r="CX195" i="21"/>
  <c r="V195" i="21"/>
  <c r="DJ195" i="21"/>
  <c r="CW195" i="21"/>
  <c r="U195" i="21"/>
  <c r="CU195" i="21"/>
  <c r="DH161" i="21"/>
  <c r="CV161" i="21"/>
  <c r="W161" i="21"/>
  <c r="DD161" i="21"/>
  <c r="CQ161" i="21"/>
  <c r="AD161" i="21"/>
  <c r="AG161" i="21"/>
  <c r="CU161" i="21"/>
  <c r="DJ161" i="21"/>
  <c r="AD162" i="21"/>
  <c r="CB162" i="21"/>
  <c r="CU162" i="21"/>
  <c r="DI162" i="21"/>
  <c r="AE165" i="21"/>
  <c r="CB165" i="21"/>
  <c r="CS165" i="21"/>
  <c r="DK165" i="21"/>
  <c r="AF166" i="21"/>
  <c r="CV166" i="21"/>
  <c r="AD169" i="21"/>
  <c r="CR169" i="21"/>
  <c r="DH169" i="21"/>
  <c r="AC170" i="21"/>
  <c r="CS170" i="21"/>
  <c r="DI170" i="21"/>
  <c r="AD171" i="21"/>
  <c r="CW171" i="21"/>
  <c r="L173" i="21"/>
  <c r="AE175" i="21"/>
  <c r="DA175" i="21"/>
  <c r="DI178" i="21"/>
  <c r="CW178" i="21"/>
  <c r="W178" i="21"/>
  <c r="DC178" i="21"/>
  <c r="CP178" i="21"/>
  <c r="AB178" i="21"/>
  <c r="DA178" i="21"/>
  <c r="CN178" i="21"/>
  <c r="Z178" i="21"/>
  <c r="CZ178" i="21"/>
  <c r="CM178" i="21"/>
  <c r="Y178" i="21"/>
  <c r="CL178" i="21"/>
  <c r="DE178" i="21"/>
  <c r="L181" i="21"/>
  <c r="BP185" i="21"/>
  <c r="AF186" i="21"/>
  <c r="DB186" i="21"/>
  <c r="W189" i="21"/>
  <c r="CW189" i="21"/>
  <c r="L194" i="21"/>
  <c r="W195" i="21"/>
  <c r="CZ195" i="21"/>
  <c r="CT202" i="21"/>
  <c r="DL202" i="21"/>
  <c r="AI202" i="21"/>
  <c r="DB204" i="21"/>
  <c r="CP204" i="21"/>
  <c r="AC204" i="21"/>
  <c r="DK204" i="21"/>
  <c r="CX204" i="21"/>
  <c r="BB204" i="21"/>
  <c r="BP204" i="21"/>
  <c r="W204" i="21"/>
  <c r="DD204" i="21"/>
  <c r="CO204" i="21"/>
  <c r="Z204" i="21"/>
  <c r="DC204" i="21"/>
  <c r="CN204" i="21"/>
  <c r="Y204" i="21"/>
  <c r="DA204" i="21"/>
  <c r="CM204" i="21"/>
  <c r="X204" i="21"/>
  <c r="CZ204" i="21"/>
  <c r="CL204" i="21"/>
  <c r="V204" i="21"/>
  <c r="CY204" i="21"/>
  <c r="U204" i="21"/>
  <c r="CW204" i="21"/>
  <c r="DI204" i="21"/>
  <c r="CU204" i="21"/>
  <c r="AF204" i="21"/>
  <c r="DH204" i="21"/>
  <c r="CT204" i="21"/>
  <c r="CB204" i="21"/>
  <c r="AE204" i="21"/>
  <c r="BO210" i="21"/>
  <c r="BP210" i="21"/>
  <c r="DA151" i="21"/>
  <c r="CO151" i="21"/>
  <c r="DL151" i="21"/>
  <c r="AI151" i="21"/>
  <c r="AA151" i="21"/>
  <c r="DJ151" i="21"/>
  <c r="CW151" i="21"/>
  <c r="U151" i="21"/>
  <c r="AG151" i="21"/>
  <c r="CX151" i="21"/>
  <c r="CW161" i="21"/>
  <c r="DK161" i="21"/>
  <c r="AE162" i="21"/>
  <c r="CV162" i="21"/>
  <c r="CA164" i="21"/>
  <c r="AF165" i="21"/>
  <c r="AG166" i="21"/>
  <c r="CE166" i="21"/>
  <c r="DA167" i="21"/>
  <c r="CO167" i="21"/>
  <c r="AB167" i="21"/>
  <c r="CY167" i="21"/>
  <c r="CL167" i="21"/>
  <c r="BB167" i="21"/>
  <c r="BP167" i="21"/>
  <c r="W167" i="21"/>
  <c r="DK167" i="21"/>
  <c r="CX167" i="21"/>
  <c r="V167" i="21"/>
  <c r="DB167" i="21"/>
  <c r="AE169" i="21"/>
  <c r="CB169" i="21"/>
  <c r="CT169" i="21"/>
  <c r="DI169" i="21"/>
  <c r="AF170" i="21"/>
  <c r="CB170" i="21"/>
  <c r="CT170" i="21"/>
  <c r="AE171" i="21"/>
  <c r="CX171" i="21"/>
  <c r="AF175" i="21"/>
  <c r="DB175" i="21"/>
  <c r="BB178" i="21"/>
  <c r="BP178" i="21"/>
  <c r="CO178" i="21"/>
  <c r="DF178" i="21"/>
  <c r="DF185" i="21"/>
  <c r="CT185" i="21"/>
  <c r="CE185" i="21"/>
  <c r="V185" i="21"/>
  <c r="DJ185" i="21"/>
  <c r="CW185" i="21"/>
  <c r="U185" i="21"/>
  <c r="DD185" i="21"/>
  <c r="CQ185" i="21"/>
  <c r="AC185" i="21"/>
  <c r="DB185" i="21"/>
  <c r="CO185" i="21"/>
  <c r="AA185" i="21"/>
  <c r="DA185" i="21"/>
  <c r="CN185" i="21"/>
  <c r="DL185" i="21"/>
  <c r="AI185" i="21"/>
  <c r="Z185" i="21"/>
  <c r="CP185" i="21"/>
  <c r="DI185" i="21"/>
  <c r="DC186" i="21"/>
  <c r="X189" i="21"/>
  <c r="L189" i="21"/>
  <c r="CA189" i="21"/>
  <c r="CX189" i="21"/>
  <c r="DE193" i="21"/>
  <c r="CS193" i="21"/>
  <c r="AG193" i="21"/>
  <c r="U193" i="21"/>
  <c r="DD193" i="21"/>
  <c r="CQ193" i="21"/>
  <c r="AD193" i="21"/>
  <c r="CZ193" i="21"/>
  <c r="CM193" i="21"/>
  <c r="Z193" i="21"/>
  <c r="CY193" i="21"/>
  <c r="CL193" i="21"/>
  <c r="Y193" i="21"/>
  <c r="DJ193" i="21"/>
  <c r="CW193" i="21"/>
  <c r="BB193" i="21"/>
  <c r="BP193" i="21"/>
  <c r="W193" i="21"/>
  <c r="DI193" i="21"/>
  <c r="CV193" i="21"/>
  <c r="V193" i="21"/>
  <c r="CT193" i="21"/>
  <c r="AA195" i="21"/>
  <c r="CB195" i="21"/>
  <c r="DC195" i="21"/>
  <c r="CA198" i="21"/>
  <c r="CW202" i="21"/>
  <c r="AA204" i="21"/>
  <c r="DK218" i="21"/>
  <c r="CY218" i="21"/>
  <c r="CM218" i="21"/>
  <c r="Z218" i="21"/>
  <c r="DC218" i="21"/>
  <c r="CP218" i="21"/>
  <c r="AA218" i="21"/>
  <c r="CZ218" i="21"/>
  <c r="CW218" i="21"/>
  <c r="AF218" i="21"/>
  <c r="DG218" i="21"/>
  <c r="CS218" i="21"/>
  <c r="AB218" i="21"/>
  <c r="CX218" i="21"/>
  <c r="AC218" i="21"/>
  <c r="CV218" i="21"/>
  <c r="CB218" i="21"/>
  <c r="Y218" i="21"/>
  <c r="CU218" i="21"/>
  <c r="X218" i="21"/>
  <c r="CT218" i="21"/>
  <c r="W218" i="21"/>
  <c r="DJ218" i="21"/>
  <c r="CR218" i="21"/>
  <c r="V218" i="21"/>
  <c r="DI218" i="21"/>
  <c r="CQ218" i="21"/>
  <c r="U218" i="21"/>
  <c r="DH218" i="21"/>
  <c r="CO218" i="21"/>
  <c r="DE218" i="21"/>
  <c r="CL218" i="21"/>
  <c r="DD218" i="21"/>
  <c r="AG218" i="21"/>
  <c r="DA218" i="21"/>
  <c r="AD218" i="21"/>
  <c r="L232" i="21"/>
  <c r="CA232" i="21"/>
  <c r="DJ166" i="21"/>
  <c r="CX166" i="21"/>
  <c r="CL166" i="21"/>
  <c r="Z166" i="21"/>
  <c r="DD166" i="21"/>
  <c r="CQ166" i="21"/>
  <c r="AC166" i="21"/>
  <c r="DC166" i="21"/>
  <c r="CP166" i="21"/>
  <c r="AB166" i="21"/>
  <c r="CY166" i="21"/>
  <c r="AF169" i="21"/>
  <c r="CU169" i="21"/>
  <c r="DJ169" i="21"/>
  <c r="AF171" i="21"/>
  <c r="DB171" i="21"/>
  <c r="CN175" i="21"/>
  <c r="CM186" i="21"/>
  <c r="DE186" i="21"/>
  <c r="Y189" i="21"/>
  <c r="CY189" i="21"/>
  <c r="AB195" i="21"/>
  <c r="DD195" i="21"/>
  <c r="CZ202" i="21"/>
  <c r="DK162" i="21"/>
  <c r="CY162" i="21"/>
  <c r="CM162" i="21"/>
  <c r="Z162" i="21"/>
  <c r="CZ162" i="21"/>
  <c r="CL162" i="21"/>
  <c r="BB162" i="21"/>
  <c r="BP162" i="21"/>
  <c r="W162" i="21"/>
  <c r="AG162" i="21"/>
  <c r="CX162" i="21"/>
  <c r="DH165" i="21"/>
  <c r="CV165" i="21"/>
  <c r="W165" i="21"/>
  <c r="DJ165" i="21"/>
  <c r="CW165" i="21"/>
  <c r="V165" i="21"/>
  <c r="DI165" i="21"/>
  <c r="CU165" i="21"/>
  <c r="U165" i="21"/>
  <c r="CY165" i="21"/>
  <c r="CZ166" i="21"/>
  <c r="CE169" i="21"/>
  <c r="CV169" i="21"/>
  <c r="DG170" i="21"/>
  <c r="CU170" i="21"/>
  <c r="W170" i="21"/>
  <c r="DD170" i="21"/>
  <c r="CQ170" i="21"/>
  <c r="AE170" i="21"/>
  <c r="DC170" i="21"/>
  <c r="CP170" i="21"/>
  <c r="AD170" i="21"/>
  <c r="CE170" i="21"/>
  <c r="CW170" i="21"/>
  <c r="AG171" i="21"/>
  <c r="DC171" i="21"/>
  <c r="DH175" i="21"/>
  <c r="CV175" i="21"/>
  <c r="AG175" i="21"/>
  <c r="U175" i="21"/>
  <c r="CZ175" i="21"/>
  <c r="CM175" i="21"/>
  <c r="BB175" i="21"/>
  <c r="BP175" i="21"/>
  <c r="W175" i="21"/>
  <c r="CY175" i="21"/>
  <c r="CL175" i="21"/>
  <c r="V175" i="21"/>
  <c r="CO175" i="21"/>
  <c r="DD175" i="21"/>
  <c r="CN186" i="21"/>
  <c r="DF186" i="21"/>
  <c r="AA189" i="21"/>
  <c r="CZ189" i="21"/>
  <c r="AE195" i="21"/>
  <c r="DG195" i="21"/>
  <c r="DC202" i="21"/>
  <c r="CB213" i="21"/>
  <c r="AE218" i="21"/>
  <c r="CN218" i="21"/>
  <c r="CQ222" i="21"/>
  <c r="CO217" i="21"/>
  <c r="DE217" i="21"/>
  <c r="Y219" i="21"/>
  <c r="CU219" i="21"/>
  <c r="U220" i="21"/>
  <c r="CU220" i="21"/>
  <c r="DH221" i="21"/>
  <c r="CV221" i="21"/>
  <c r="W221" i="21"/>
  <c r="DK221" i="21"/>
  <c r="CX221" i="21"/>
  <c r="BB221" i="21"/>
  <c r="BP221" i="21"/>
  <c r="X221" i="21"/>
  <c r="DF221" i="21"/>
  <c r="CR221" i="21"/>
  <c r="AD221" i="21"/>
  <c r="DD221" i="21"/>
  <c r="CP221" i="21"/>
  <c r="AB221" i="21"/>
  <c r="CZ221" i="21"/>
  <c r="CL221" i="21"/>
  <c r="V221" i="21"/>
  <c r="CN221" i="21"/>
  <c r="DG221" i="21"/>
  <c r="AC225" i="21"/>
  <c r="DB225" i="21"/>
  <c r="AB226" i="21"/>
  <c r="CU226" i="21"/>
  <c r="BF227" i="21"/>
  <c r="BO227" i="21"/>
  <c r="BP227" i="21"/>
  <c r="L229" i="21"/>
  <c r="CA229" i="21"/>
  <c r="X231" i="21"/>
  <c r="DG231" i="21"/>
  <c r="CQ235" i="21"/>
  <c r="AD237" i="21"/>
  <c r="CL237" i="21"/>
  <c r="CX219" i="21"/>
  <c r="V220" i="21"/>
  <c r="CW220" i="21"/>
  <c r="CO221" i="21"/>
  <c r="DI221" i="21"/>
  <c r="AD225" i="21"/>
  <c r="DC225" i="21"/>
  <c r="AD226" i="21"/>
  <c r="CB226" i="21"/>
  <c r="CX226" i="21"/>
  <c r="Y231" i="21"/>
  <c r="DH231" i="21"/>
  <c r="BB235" i="21"/>
  <c r="BP235" i="21"/>
  <c r="CT235" i="21"/>
  <c r="AE237" i="21"/>
  <c r="CT237" i="21"/>
  <c r="AE81" i="21"/>
  <c r="CU81" i="21"/>
  <c r="DL81" i="21"/>
  <c r="AI81" i="21"/>
  <c r="AE83" i="21"/>
  <c r="CU83" i="21"/>
  <c r="DL83" i="21"/>
  <c r="AI83" i="21"/>
  <c r="AE104" i="21"/>
  <c r="CR104" i="21"/>
  <c r="DL104" i="21"/>
  <c r="AI104" i="21"/>
  <c r="AE140" i="21"/>
  <c r="CU140" i="21"/>
  <c r="DL140" i="21"/>
  <c r="AI140" i="21"/>
  <c r="DB163" i="21"/>
  <c r="CP163" i="21"/>
  <c r="DL163" i="21"/>
  <c r="AI163" i="21"/>
  <c r="AC163" i="21"/>
  <c r="AF163" i="21"/>
  <c r="CB163" i="21"/>
  <c r="CT163" i="21"/>
  <c r="DG163" i="21"/>
  <c r="DE172" i="21"/>
  <c r="CS172" i="21"/>
  <c r="CB172" i="21"/>
  <c r="AD172" i="21"/>
  <c r="AF172" i="21"/>
  <c r="CW172" i="21"/>
  <c r="DJ172" i="21"/>
  <c r="AE176" i="21"/>
  <c r="CE176" i="21"/>
  <c r="CU176" i="21"/>
  <c r="DA179" i="21"/>
  <c r="CO179" i="21"/>
  <c r="DL179" i="21"/>
  <c r="AI179" i="21"/>
  <c r="AA179" i="21"/>
  <c r="AF179" i="21"/>
  <c r="CE179" i="21"/>
  <c r="CU179" i="21"/>
  <c r="DH179" i="21"/>
  <c r="AC182" i="21"/>
  <c r="CQ182" i="21"/>
  <c r="DD182" i="21"/>
  <c r="W183" i="21"/>
  <c r="BB183" i="21"/>
  <c r="BP183" i="21"/>
  <c r="CL183" i="21"/>
  <c r="CY183" i="21"/>
  <c r="W188" i="21"/>
  <c r="BB188" i="21"/>
  <c r="BP188" i="21"/>
  <c r="CX188" i="21"/>
  <c r="DK188" i="21"/>
  <c r="CZ191" i="21"/>
  <c r="CN191" i="21"/>
  <c r="AA191" i="21"/>
  <c r="AF191" i="21"/>
  <c r="CU191" i="21"/>
  <c r="DH191" i="21"/>
  <c r="AA192" i="21"/>
  <c r="CO192" i="21"/>
  <c r="DL192" i="21"/>
  <c r="AI192" i="21"/>
  <c r="DB192" i="21"/>
  <c r="AB194" i="21"/>
  <c r="CO194" i="21"/>
  <c r="DL194" i="21"/>
  <c r="AI194" i="21"/>
  <c r="DB194" i="21"/>
  <c r="X197" i="21"/>
  <c r="CM197" i="21"/>
  <c r="CZ197" i="21"/>
  <c r="DG198" i="21"/>
  <c r="CU198" i="21"/>
  <c r="W198" i="21"/>
  <c r="AF198" i="21"/>
  <c r="CB198" i="21"/>
  <c r="CR198" i="21"/>
  <c r="DL198" i="21"/>
  <c r="AI198" i="21"/>
  <c r="DE198" i="21"/>
  <c r="X199" i="21"/>
  <c r="CM199" i="21"/>
  <c r="CZ199" i="21"/>
  <c r="DA200" i="21"/>
  <c r="CO200" i="21"/>
  <c r="DL200" i="21"/>
  <c r="AI200" i="21"/>
  <c r="AB200" i="21"/>
  <c r="AF200" i="21"/>
  <c r="CU200" i="21"/>
  <c r="DH200" i="21"/>
  <c r="AF203" i="21"/>
  <c r="CV203" i="21"/>
  <c r="AB205" i="21"/>
  <c r="L205" i="21"/>
  <c r="CA205" i="21"/>
  <c r="CT205" i="21"/>
  <c r="DH205" i="21"/>
  <c r="AB206" i="21"/>
  <c r="CR206" i="21"/>
  <c r="DF206" i="21"/>
  <c r="Y208" i="21"/>
  <c r="CU208" i="21"/>
  <c r="DJ208" i="21"/>
  <c r="X210" i="21"/>
  <c r="CQ210" i="21"/>
  <c r="DH210" i="21"/>
  <c r="AC211" i="21"/>
  <c r="CQ211" i="21"/>
  <c r="DF211" i="21"/>
  <c r="AC212" i="21"/>
  <c r="CU212" i="21"/>
  <c r="DK212" i="21"/>
  <c r="AE215" i="21"/>
  <c r="CW215" i="21"/>
  <c r="DC216" i="21"/>
  <c r="DK216" i="21"/>
  <c r="CX216" i="21"/>
  <c r="CL216" i="21"/>
  <c r="Y216" i="21"/>
  <c r="CW216" i="21"/>
  <c r="V216" i="21"/>
  <c r="DG216" i="21"/>
  <c r="CS216" i="21"/>
  <c r="AE216" i="21"/>
  <c r="CZ216" i="21"/>
  <c r="W217" i="21"/>
  <c r="CQ217" i="21"/>
  <c r="DJ217" i="21"/>
  <c r="AB219" i="21"/>
  <c r="CY219" i="21"/>
  <c r="W220" i="21"/>
  <c r="L220" i="21"/>
  <c r="CA220" i="21"/>
  <c r="CX220" i="21"/>
  <c r="U221" i="21"/>
  <c r="CQ221" i="21"/>
  <c r="DJ221" i="21"/>
  <c r="DH223" i="21"/>
  <c r="AE225" i="21"/>
  <c r="DD225" i="21"/>
  <c r="AE226" i="21"/>
  <c r="DC226" i="21"/>
  <c r="AG231" i="21"/>
  <c r="CL231" i="21"/>
  <c r="DI231" i="21"/>
  <c r="DC235" i="21"/>
  <c r="CU237" i="21"/>
  <c r="CZ176" i="21"/>
  <c r="CN176" i="21"/>
  <c r="DL176" i="21"/>
  <c r="AI176" i="21"/>
  <c r="Z176" i="21"/>
  <c r="AF176" i="21"/>
  <c r="CV176" i="21"/>
  <c r="DI176" i="21"/>
  <c r="AD182" i="21"/>
  <c r="CR182" i="21"/>
  <c r="X183" i="21"/>
  <c r="CM183" i="21"/>
  <c r="CZ183" i="21"/>
  <c r="X188" i="21"/>
  <c r="CL188" i="21"/>
  <c r="CY188" i="21"/>
  <c r="AB192" i="21"/>
  <c r="CP192" i="21"/>
  <c r="DD192" i="21"/>
  <c r="AC194" i="21"/>
  <c r="CP194" i="21"/>
  <c r="DC194" i="21"/>
  <c r="Y197" i="21"/>
  <c r="CN197" i="21"/>
  <c r="DA197" i="21"/>
  <c r="Z199" i="21"/>
  <c r="CN199" i="21"/>
  <c r="DA199" i="21"/>
  <c r="DK203" i="21"/>
  <c r="CY203" i="21"/>
  <c r="CM203" i="21"/>
  <c r="DL203" i="21"/>
  <c r="AI203" i="21"/>
  <c r="Z203" i="21"/>
  <c r="DD203" i="21"/>
  <c r="CQ203" i="21"/>
  <c r="AB203" i="21"/>
  <c r="AG203" i="21"/>
  <c r="CW203" i="21"/>
  <c r="AC205" i="21"/>
  <c r="CU205" i="21"/>
  <c r="DI205" i="21"/>
  <c r="AC206" i="21"/>
  <c r="CS206" i="21"/>
  <c r="DH206" i="21"/>
  <c r="AA208" i="21"/>
  <c r="CV208" i="21"/>
  <c r="DK208" i="21"/>
  <c r="Y210" i="21"/>
  <c r="CR210" i="21"/>
  <c r="DI210" i="21"/>
  <c r="AD211" i="21"/>
  <c r="CR211" i="21"/>
  <c r="DI211" i="21"/>
  <c r="AD212" i="21"/>
  <c r="CB212" i="21"/>
  <c r="CV212" i="21"/>
  <c r="AF215" i="21"/>
  <c r="L216" i="21"/>
  <c r="X217" i="21"/>
  <c r="CS217" i="21"/>
  <c r="DK217" i="21"/>
  <c r="AD219" i="21"/>
  <c r="CZ219" i="21"/>
  <c r="Y220" i="21"/>
  <c r="CY220" i="21"/>
  <c r="Y221" i="21"/>
  <c r="CS221" i="21"/>
  <c r="BB223" i="21"/>
  <c r="BP223" i="21"/>
  <c r="CO223" i="21"/>
  <c r="DG225" i="21"/>
  <c r="AF226" i="21"/>
  <c r="DD226" i="21"/>
  <c r="CM231" i="21"/>
  <c r="DD235" i="21"/>
  <c r="CV237" i="21"/>
  <c r="DF235" i="21"/>
  <c r="CY237" i="21"/>
  <c r="DJ182" i="21"/>
  <c r="CX182" i="21"/>
  <c r="CL182" i="21"/>
  <c r="Y182" i="21"/>
  <c r="AF182" i="21"/>
  <c r="CB182" i="21"/>
  <c r="CT182" i="21"/>
  <c r="DG182" i="21"/>
  <c r="Z183" i="21"/>
  <c r="CP183" i="21"/>
  <c r="Z188" i="21"/>
  <c r="CN188" i="21"/>
  <c r="AE192" i="21"/>
  <c r="CS192" i="21"/>
  <c r="AE194" i="21"/>
  <c r="CR194" i="21"/>
  <c r="AA197" i="21"/>
  <c r="CP197" i="21"/>
  <c r="AB199" i="21"/>
  <c r="CP199" i="21"/>
  <c r="DC199" i="21"/>
  <c r="AG205" i="21"/>
  <c r="CW205" i="21"/>
  <c r="AE206" i="21"/>
  <c r="CV206" i="21"/>
  <c r="DJ206" i="21"/>
  <c r="AD208" i="21"/>
  <c r="CX208" i="21"/>
  <c r="AB210" i="21"/>
  <c r="CV210" i="21"/>
  <c r="AF211" i="21"/>
  <c r="CB211" i="21"/>
  <c r="CV211" i="21"/>
  <c r="DK211" i="21"/>
  <c r="AG212" i="21"/>
  <c r="BP214" i="21"/>
  <c r="DG215" i="21"/>
  <c r="CU215" i="21"/>
  <c r="V215" i="21"/>
  <c r="DC215" i="21"/>
  <c r="CP215" i="21"/>
  <c r="AB215" i="21"/>
  <c r="CY215" i="21"/>
  <c r="CL215" i="21"/>
  <c r="X215" i="21"/>
  <c r="DA215" i="21"/>
  <c r="Z217" i="21"/>
  <c r="CW217" i="21"/>
  <c r="AG219" i="21"/>
  <c r="DC219" i="21"/>
  <c r="AA220" i="21"/>
  <c r="DA220" i="21"/>
  <c r="AA221" i="21"/>
  <c r="CU221" i="21"/>
  <c r="CZ223" i="21"/>
  <c r="CN223" i="21"/>
  <c r="AC223" i="21"/>
  <c r="CY223" i="21"/>
  <c r="CL223" i="21"/>
  <c r="Y223" i="21"/>
  <c r="DE223" i="21"/>
  <c r="CQ223" i="21"/>
  <c r="AB223" i="21"/>
  <c r="DD223" i="21"/>
  <c r="CP223" i="21"/>
  <c r="AA223" i="21"/>
  <c r="DB223" i="21"/>
  <c r="CM223" i="21"/>
  <c r="X223" i="21"/>
  <c r="DJ223" i="21"/>
  <c r="CV223" i="21"/>
  <c r="CE223" i="21"/>
  <c r="CS223" i="21"/>
  <c r="CN225" i="21"/>
  <c r="DJ225" i="21"/>
  <c r="DF226" i="21"/>
  <c r="CZ230" i="21"/>
  <c r="CN230" i="21"/>
  <c r="Y230" i="21"/>
  <c r="DG230" i="21"/>
  <c r="CT230" i="21"/>
  <c r="CB230" i="21"/>
  <c r="AD230" i="21"/>
  <c r="DI230" i="21"/>
  <c r="CU230" i="21"/>
  <c r="AB230" i="21"/>
  <c r="DJ230" i="21"/>
  <c r="CS230" i="21"/>
  <c r="X230" i="21"/>
  <c r="DH230" i="21"/>
  <c r="CR230" i="21"/>
  <c r="W230" i="21"/>
  <c r="DF230" i="21"/>
  <c r="CQ230" i="21"/>
  <c r="V230" i="21"/>
  <c r="DE230" i="21"/>
  <c r="CP230" i="21"/>
  <c r="BB230" i="21"/>
  <c r="BP230" i="21"/>
  <c r="U230" i="21"/>
  <c r="DA230" i="21"/>
  <c r="AF230" i="21"/>
  <c r="DC230" i="21"/>
  <c r="BB231" i="21"/>
  <c r="BP231" i="21"/>
  <c r="CP231" i="21"/>
  <c r="DB237" i="21"/>
  <c r="DL191" i="21"/>
  <c r="AI191" i="21"/>
  <c r="DC192" i="21"/>
  <c r="CQ192" i="21"/>
  <c r="AD192" i="21"/>
  <c r="AF192" i="21"/>
  <c r="CB192" i="21"/>
  <c r="CT192" i="21"/>
  <c r="DG192" i="21"/>
  <c r="DH194" i="21"/>
  <c r="CV194" i="21"/>
  <c r="W194" i="21"/>
  <c r="AF194" i="21"/>
  <c r="CB194" i="21"/>
  <c r="CS194" i="21"/>
  <c r="DF194" i="21"/>
  <c r="AC199" i="21"/>
  <c r="CQ199" i="21"/>
  <c r="BP200" i="21"/>
  <c r="DD205" i="21"/>
  <c r="CR205" i="21"/>
  <c r="CB205" i="21"/>
  <c r="AF205" i="21"/>
  <c r="DF205" i="21"/>
  <c r="CS205" i="21"/>
  <c r="AD205" i="21"/>
  <c r="CX205" i="21"/>
  <c r="AF206" i="21"/>
  <c r="CW206" i="21"/>
  <c r="AF208" i="21"/>
  <c r="AG211" i="21"/>
  <c r="DJ212" i="21"/>
  <c r="CX212" i="21"/>
  <c r="CL212" i="21"/>
  <c r="Y212" i="21"/>
  <c r="DF212" i="21"/>
  <c r="CS212" i="21"/>
  <c r="AE212" i="21"/>
  <c r="DB212" i="21"/>
  <c r="CO212" i="21"/>
  <c r="AA212" i="21"/>
  <c r="CZ212" i="21"/>
  <c r="BP215" i="21"/>
  <c r="AB217" i="21"/>
  <c r="CY217" i="21"/>
  <c r="CL219" i="21"/>
  <c r="AD220" i="21"/>
  <c r="DC220" i="21"/>
  <c r="AC221" i="21"/>
  <c r="CB221" i="21"/>
  <c r="CW221" i="21"/>
  <c r="CO225" i="21"/>
  <c r="CN226" i="21"/>
  <c r="DB235" i="21"/>
  <c r="CP235" i="21"/>
  <c r="Z235" i="21"/>
  <c r="DE235" i="21"/>
  <c r="CR235" i="21"/>
  <c r="Y235" i="21"/>
  <c r="CX235" i="21"/>
  <c r="AE235" i="21"/>
  <c r="DA235" i="21"/>
  <c r="CL235" i="21"/>
  <c r="AG235" i="21"/>
  <c r="CZ235" i="21"/>
  <c r="AF235" i="21"/>
  <c r="CY235" i="21"/>
  <c r="AD235" i="21"/>
  <c r="CW235" i="21"/>
  <c r="AC235" i="21"/>
  <c r="DK235" i="21"/>
  <c r="CV235" i="21"/>
  <c r="AB235" i="21"/>
  <c r="DJ235" i="21"/>
  <c r="CU235" i="21"/>
  <c r="CB235" i="21"/>
  <c r="AA235" i="21"/>
  <c r="DH235" i="21"/>
  <c r="CS235" i="21"/>
  <c r="W235" i="21"/>
  <c r="DI235" i="21"/>
  <c r="DI237" i="21"/>
  <c r="DG206" i="21"/>
  <c r="CU206" i="21"/>
  <c r="V206" i="21"/>
  <c r="CZ206" i="21"/>
  <c r="CM206" i="21"/>
  <c r="Y206" i="21"/>
  <c r="AG206" i="21"/>
  <c r="CX206" i="21"/>
  <c r="DG211" i="21"/>
  <c r="CU211" i="21"/>
  <c r="W211" i="21"/>
  <c r="CY211" i="21"/>
  <c r="CL211" i="21"/>
  <c r="Z211" i="21"/>
  <c r="DH211" i="21"/>
  <c r="CT211" i="21"/>
  <c r="U211" i="21"/>
  <c r="CX211" i="21"/>
  <c r="AC217" i="21"/>
  <c r="CZ217" i="21"/>
  <c r="BP219" i="21"/>
  <c r="AG220" i="21"/>
  <c r="CL220" i="21"/>
  <c r="DF220" i="21"/>
  <c r="CA222" i="21"/>
  <c r="L222" i="21"/>
  <c r="DF225" i="21"/>
  <c r="CT225" i="21"/>
  <c r="DE225" i="21"/>
  <c r="CR225" i="21"/>
  <c r="AF225" i="21"/>
  <c r="DA225" i="21"/>
  <c r="CM225" i="21"/>
  <c r="DL225" i="21"/>
  <c r="AI225" i="21"/>
  <c r="Y225" i="21"/>
  <c r="CZ225" i="21"/>
  <c r="BB225" i="21"/>
  <c r="BP225" i="21"/>
  <c r="V225" i="21"/>
  <c r="CY225" i="21"/>
  <c r="U225" i="21"/>
  <c r="CW225" i="21"/>
  <c r="AG225" i="21"/>
  <c r="DH225" i="21"/>
  <c r="CQ225" i="21"/>
  <c r="AB225" i="21"/>
  <c r="CP225" i="21"/>
  <c r="DI226" i="21"/>
  <c r="CW226" i="21"/>
  <c r="BB226" i="21"/>
  <c r="BP226" i="21"/>
  <c r="X226" i="21"/>
  <c r="CZ226" i="21"/>
  <c r="CM226" i="21"/>
  <c r="Y226" i="21"/>
  <c r="CY226" i="21"/>
  <c r="U226" i="21"/>
  <c r="DB226" i="21"/>
  <c r="CL226" i="21"/>
  <c r="V226" i="21"/>
  <c r="DA226" i="21"/>
  <c r="CV226" i="21"/>
  <c r="AG226" i="21"/>
  <c r="DG226" i="21"/>
  <c r="CR226" i="21"/>
  <c r="AC226" i="21"/>
  <c r="CO226" i="21"/>
  <c r="DJ226" i="21"/>
  <c r="BP228" i="21"/>
  <c r="CB237" i="21"/>
  <c r="CY206" i="21"/>
  <c r="DA208" i="21"/>
  <c r="CO208" i="21"/>
  <c r="AB208" i="21"/>
  <c r="DG208" i="21"/>
  <c r="CT208" i="21"/>
  <c r="CB208" i="21"/>
  <c r="AE208" i="21"/>
  <c r="DC208" i="21"/>
  <c r="CP208" i="21"/>
  <c r="Z208" i="21"/>
  <c r="CL208" i="21"/>
  <c r="DB208" i="21"/>
  <c r="BB211" i="21"/>
  <c r="BP211" i="21"/>
  <c r="CZ211" i="21"/>
  <c r="AE217" i="21"/>
  <c r="DA217" i="21"/>
  <c r="DB219" i="21"/>
  <c r="CP219" i="21"/>
  <c r="AC219" i="21"/>
  <c r="DJ219" i="21"/>
  <c r="CW219" i="21"/>
  <c r="V219" i="21"/>
  <c r="DK219" i="21"/>
  <c r="CV219" i="21"/>
  <c r="DH219" i="21"/>
  <c r="CT219" i="21"/>
  <c r="CB219" i="21"/>
  <c r="AF219" i="21"/>
  <c r="DD219" i="21"/>
  <c r="CO219" i="21"/>
  <c r="AA219" i="21"/>
  <c r="CN219" i="21"/>
  <c r="DG219" i="21"/>
  <c r="CM220" i="21"/>
  <c r="DG220" i="21"/>
  <c r="W225" i="21"/>
  <c r="CS225" i="21"/>
  <c r="CP226" i="21"/>
  <c r="DK226" i="21"/>
  <c r="DE231" i="21"/>
  <c r="CS231" i="21"/>
  <c r="CB231" i="21"/>
  <c r="AD231" i="21"/>
  <c r="DD231" i="21"/>
  <c r="CQ231" i="21"/>
  <c r="Z231" i="21"/>
  <c r="DJ231" i="21"/>
  <c r="CV231" i="21"/>
  <c r="AC231" i="21"/>
  <c r="CY231" i="21"/>
  <c r="AF231" i="21"/>
  <c r="CX231" i="21"/>
  <c r="AE231" i="21"/>
  <c r="CW231" i="21"/>
  <c r="AB231" i="21"/>
  <c r="DK231" i="21"/>
  <c r="CU231" i="21"/>
  <c r="AA231" i="21"/>
  <c r="DF231" i="21"/>
  <c r="CO231" i="21"/>
  <c r="V231" i="21"/>
  <c r="CZ231" i="21"/>
  <c r="DJ199" i="21"/>
  <c r="CX199" i="21"/>
  <c r="CL199" i="21"/>
  <c r="Y199" i="21"/>
  <c r="AF199" i="21"/>
  <c r="CB199" i="21"/>
  <c r="CT199" i="21"/>
  <c r="DG199" i="21"/>
  <c r="BP203" i="21"/>
  <c r="U206" i="21"/>
  <c r="BB206" i="21"/>
  <c r="BP206" i="21"/>
  <c r="CL206" i="21"/>
  <c r="DL206" i="21"/>
  <c r="AI206" i="21"/>
  <c r="DA206" i="21"/>
  <c r="CM208" i="21"/>
  <c r="DD208" i="21"/>
  <c r="V211" i="21"/>
  <c r="DA211" i="21"/>
  <c r="CL217" i="21"/>
  <c r="DB217" i="21"/>
  <c r="U219" i="21"/>
  <c r="CQ219" i="21"/>
  <c r="DI219" i="21"/>
  <c r="CO220" i="21"/>
  <c r="DI220" i="21"/>
  <c r="AG221" i="21"/>
  <c r="DB221" i="21"/>
  <c r="CA223" i="21"/>
  <c r="X225" i="21"/>
  <c r="CU225" i="21"/>
  <c r="W226" i="21"/>
  <c r="CQ226" i="21"/>
  <c r="DL230" i="21"/>
  <c r="AI230" i="21"/>
  <c r="CZ237" i="21"/>
  <c r="CN237" i="21"/>
  <c r="Y237" i="21"/>
  <c r="DJ237" i="21"/>
  <c r="CW237" i="21"/>
  <c r="AG237" i="21"/>
  <c r="CX237" i="21"/>
  <c r="AF237" i="21"/>
  <c r="DH237" i="21"/>
  <c r="CS237" i="21"/>
  <c r="AA237" i="21"/>
  <c r="DG237" i="21"/>
  <c r="CR237" i="21"/>
  <c r="Z237" i="21"/>
  <c r="DF237" i="21"/>
  <c r="CQ237" i="21"/>
  <c r="X237" i="21"/>
  <c r="DE237" i="21"/>
  <c r="CP237" i="21"/>
  <c r="W237" i="21"/>
  <c r="DD237" i="21"/>
  <c r="CO237" i="21"/>
  <c r="V237" i="21"/>
  <c r="DC237" i="21"/>
  <c r="CM237" i="21"/>
  <c r="BB237" i="21"/>
  <c r="BP237" i="21"/>
  <c r="U237" i="21"/>
  <c r="DA237" i="21"/>
  <c r="DA183" i="21"/>
  <c r="CO183" i="21"/>
  <c r="AB183" i="21"/>
  <c r="AF183" i="21"/>
  <c r="CU183" i="21"/>
  <c r="DH183" i="21"/>
  <c r="DC188" i="21"/>
  <c r="CQ188" i="21"/>
  <c r="AD188" i="21"/>
  <c r="AF188" i="21"/>
  <c r="CB188" i="21"/>
  <c r="CT188" i="21"/>
  <c r="DG188" i="21"/>
  <c r="W192" i="21"/>
  <c r="BB192" i="21"/>
  <c r="BP192" i="21"/>
  <c r="CX192" i="21"/>
  <c r="DK192" i="21"/>
  <c r="X194" i="21"/>
  <c r="BB194" i="21"/>
  <c r="BP194" i="21"/>
  <c r="CX194" i="21"/>
  <c r="DK194" i="21"/>
  <c r="DE197" i="21"/>
  <c r="CS197" i="21"/>
  <c r="CB197" i="21"/>
  <c r="AF197" i="21"/>
  <c r="AG197" i="21"/>
  <c r="CV197" i="21"/>
  <c r="DI197" i="21"/>
  <c r="AG199" i="21"/>
  <c r="CU199" i="21"/>
  <c r="DH199" i="21"/>
  <c r="X205" i="21"/>
  <c r="CN205" i="21"/>
  <c r="DL205" i="21"/>
  <c r="AI205" i="21"/>
  <c r="DB205" i="21"/>
  <c r="W206" i="21"/>
  <c r="CN206" i="21"/>
  <c r="DB206" i="21"/>
  <c r="U208" i="21"/>
  <c r="BB208" i="21"/>
  <c r="BP208" i="21"/>
  <c r="CN208" i="21"/>
  <c r="DE208" i="21"/>
  <c r="DE210" i="21"/>
  <c r="CS210" i="21"/>
  <c r="CB210" i="21"/>
  <c r="AG210" i="21"/>
  <c r="U210" i="21"/>
  <c r="DG210" i="21"/>
  <c r="CT210" i="21"/>
  <c r="AE210" i="21"/>
  <c r="DB210" i="21"/>
  <c r="CO210" i="21"/>
  <c r="AA210" i="21"/>
  <c r="CL210" i="21"/>
  <c r="DA210" i="21"/>
  <c r="X211" i="21"/>
  <c r="CM211" i="21"/>
  <c r="DB211" i="21"/>
  <c r="W212" i="21"/>
  <c r="CP212" i="21"/>
  <c r="DE212" i="21"/>
  <c r="CA214" i="21"/>
  <c r="L214" i="21"/>
  <c r="CM217" i="21"/>
  <c r="W219" i="21"/>
  <c r="CR219" i="21"/>
  <c r="BB220" i="21"/>
  <c r="BP220" i="21"/>
  <c r="CP220" i="21"/>
  <c r="DC221" i="21"/>
  <c r="Z225" i="21"/>
  <c r="CA225" i="21"/>
  <c r="L225" i="21"/>
  <c r="CV225" i="21"/>
  <c r="Z226" i="21"/>
  <c r="CS226" i="21"/>
  <c r="U231" i="21"/>
  <c r="DB231" i="21"/>
  <c r="X235" i="21"/>
  <c r="CN235" i="21"/>
  <c r="CA236" i="21"/>
  <c r="AB237" i="21"/>
  <c r="DH217" i="21"/>
  <c r="CV217" i="21"/>
  <c r="AG217" i="21"/>
  <c r="U217" i="21"/>
  <c r="DG217" i="21"/>
  <c r="CT217" i="21"/>
  <c r="AD217" i="21"/>
  <c r="CX217" i="21"/>
  <c r="AF217" i="21"/>
  <c r="DF217" i="21"/>
  <c r="CR217" i="21"/>
  <c r="AA217" i="21"/>
  <c r="BB217" i="21"/>
  <c r="BP217" i="21"/>
  <c r="CN217" i="21"/>
  <c r="DD217" i="21"/>
  <c r="DE220" i="21"/>
  <c r="CS220" i="21"/>
  <c r="AF220" i="21"/>
  <c r="DD220" i="21"/>
  <c r="CQ220" i="21"/>
  <c r="AC220" i="21"/>
  <c r="DJ220" i="21"/>
  <c r="CV220" i="21"/>
  <c r="CE220" i="21"/>
  <c r="AE220" i="21"/>
  <c r="DH220" i="21"/>
  <c r="CT220" i="21"/>
  <c r="CB220" i="21"/>
  <c r="AB220" i="21"/>
  <c r="DB220" i="21"/>
  <c r="CN220" i="21"/>
  <c r="X220" i="21"/>
  <c r="CR220" i="21"/>
  <c r="AC237" i="21"/>
  <c r="L241" i="21"/>
  <c r="CA241" i="21"/>
  <c r="AE152" i="21"/>
  <c r="CS152" i="21"/>
  <c r="DL152" i="21"/>
  <c r="AI152" i="21"/>
  <c r="AE157" i="21"/>
  <c r="CS157" i="21"/>
  <c r="DL157" i="21"/>
  <c r="AI157" i="21"/>
  <c r="AE168" i="21"/>
  <c r="CQ168" i="21"/>
  <c r="DL168" i="21"/>
  <c r="AI168" i="21"/>
  <c r="AE180" i="21"/>
  <c r="CR180" i="21"/>
  <c r="DL180" i="21"/>
  <c r="AI180" i="21"/>
  <c r="AE184" i="21"/>
  <c r="CR184" i="21"/>
  <c r="DL184" i="21"/>
  <c r="AI184" i="21"/>
  <c r="AE201" i="21"/>
  <c r="CR201" i="21"/>
  <c r="DL201" i="21"/>
  <c r="AI201" i="21"/>
  <c r="DJ207" i="21"/>
  <c r="CX207" i="21"/>
  <c r="CL207" i="21"/>
  <c r="Y207" i="21"/>
  <c r="AF207" i="21"/>
  <c r="CB207" i="21"/>
  <c r="CT207" i="21"/>
  <c r="DG207" i="21"/>
  <c r="Y228" i="21"/>
  <c r="CR228" i="21"/>
  <c r="DG228" i="21"/>
  <c r="AB229" i="21"/>
  <c r="CT229" i="21"/>
  <c r="DJ229" i="21"/>
  <c r="AA232" i="21"/>
  <c r="CT232" i="21"/>
  <c r="DI232" i="21"/>
  <c r="AE233" i="21"/>
  <c r="DH234" i="21"/>
  <c r="CV234" i="21"/>
  <c r="AG234" i="21"/>
  <c r="U234" i="21"/>
  <c r="DF234" i="21"/>
  <c r="CS234" i="21"/>
  <c r="CB234" i="21"/>
  <c r="AC234" i="21"/>
  <c r="DK234" i="21"/>
  <c r="CW234" i="21"/>
  <c r="AD234" i="21"/>
  <c r="CM234" i="21"/>
  <c r="DL234" i="21"/>
  <c r="AI234" i="21"/>
  <c r="DB234" i="21"/>
  <c r="AC236" i="21"/>
  <c r="CV236" i="21"/>
  <c r="AF239" i="21"/>
  <c r="AD240" i="21"/>
  <c r="DC240" i="21"/>
  <c r="AG242" i="21"/>
  <c r="CL242" i="21"/>
  <c r="CN243" i="21"/>
  <c r="DI243" i="21"/>
  <c r="CO244" i="21"/>
  <c r="DI244" i="21"/>
  <c r="BB245" i="21"/>
  <c r="BP245" i="21"/>
  <c r="DC247" i="21"/>
  <c r="CQ247" i="21"/>
  <c r="AB247" i="21"/>
  <c r="DD247" i="21"/>
  <c r="CP247" i="21"/>
  <c r="Z247" i="21"/>
  <c r="DA247" i="21"/>
  <c r="CN247" i="21"/>
  <c r="DL247" i="21"/>
  <c r="AI247" i="21"/>
  <c r="X247" i="21"/>
  <c r="DJ247" i="21"/>
  <c r="CU247" i="21"/>
  <c r="DG247" i="21"/>
  <c r="CR247" i="21"/>
  <c r="W247" i="21"/>
  <c r="DF247" i="21"/>
  <c r="CO247" i="21"/>
  <c r="V247" i="21"/>
  <c r="DE247" i="21"/>
  <c r="CM247" i="21"/>
  <c r="BB247" i="21"/>
  <c r="BP247" i="21"/>
  <c r="U247" i="21"/>
  <c r="CY247" i="21"/>
  <c r="AG247" i="21"/>
  <c r="CX247" i="21"/>
  <c r="AF247" i="21"/>
  <c r="DB247" i="21"/>
  <c r="CQ249" i="21"/>
  <c r="DC233" i="21"/>
  <c r="CQ233" i="21"/>
  <c r="AB233" i="21"/>
  <c r="DJ233" i="21"/>
  <c r="CW233" i="21"/>
  <c r="AG233" i="21"/>
  <c r="DI233" i="21"/>
  <c r="CU233" i="21"/>
  <c r="AD233" i="21"/>
  <c r="CZ233" i="21"/>
  <c r="DE245" i="21"/>
  <c r="CS245" i="21"/>
  <c r="CB245" i="21"/>
  <c r="AD245" i="21"/>
  <c r="DK245" i="21"/>
  <c r="CX245" i="21"/>
  <c r="AG245" i="21"/>
  <c r="DI245" i="21"/>
  <c r="CV245" i="21"/>
  <c r="AE245" i="21"/>
  <c r="CW245" i="21"/>
  <c r="AB245" i="21"/>
  <c r="DJ245" i="21"/>
  <c r="CT245" i="21"/>
  <c r="Z245" i="21"/>
  <c r="DD245" i="21"/>
  <c r="CO245" i="21"/>
  <c r="DL245" i="21"/>
  <c r="AI245" i="21"/>
  <c r="V245" i="21"/>
  <c r="CR245" i="21"/>
  <c r="CW249" i="21"/>
  <c r="L250" i="21"/>
  <c r="CA250" i="21"/>
  <c r="DC256" i="21"/>
  <c r="CQ256" i="21"/>
  <c r="AC256" i="21"/>
  <c r="DK256" i="21"/>
  <c r="CX256" i="21"/>
  <c r="V256" i="21"/>
  <c r="DG256" i="21"/>
  <c r="CS256" i="21"/>
  <c r="DF256" i="21"/>
  <c r="CR256" i="21"/>
  <c r="AB256" i="21"/>
  <c r="DD256" i="21"/>
  <c r="CO256" i="21"/>
  <c r="Z256" i="21"/>
  <c r="DA256" i="21"/>
  <c r="CM256" i="21"/>
  <c r="X256" i="21"/>
  <c r="CZ256" i="21"/>
  <c r="CL256" i="21"/>
  <c r="BB256" i="21"/>
  <c r="BP256" i="21"/>
  <c r="W256" i="21"/>
  <c r="CW256" i="21"/>
  <c r="U256" i="21"/>
  <c r="CV256" i="21"/>
  <c r="CT256" i="21"/>
  <c r="CP256" i="21"/>
  <c r="CN256" i="21"/>
  <c r="DI256" i="21"/>
  <c r="AF256" i="21"/>
  <c r="DH256" i="21"/>
  <c r="AE256" i="21"/>
  <c r="DE256" i="21"/>
  <c r="AD256" i="21"/>
  <c r="DB256" i="21"/>
  <c r="CB256" i="21"/>
  <c r="AA256" i="21"/>
  <c r="CY256" i="21"/>
  <c r="Y256" i="21"/>
  <c r="CL233" i="21"/>
  <c r="DA233" i="21"/>
  <c r="DG243" i="21"/>
  <c r="CU243" i="21"/>
  <c r="AF243" i="21"/>
  <c r="DD243" i="21"/>
  <c r="CQ243" i="21"/>
  <c r="AA243" i="21"/>
  <c r="DB243" i="21"/>
  <c r="CO243" i="21"/>
  <c r="Y243" i="21"/>
  <c r="DA243" i="21"/>
  <c r="CL243" i="21"/>
  <c r="CY243" i="21"/>
  <c r="AE243" i="21"/>
  <c r="DJ243" i="21"/>
  <c r="CT243" i="21"/>
  <c r="Z243" i="21"/>
  <c r="CS243" i="21"/>
  <c r="CZ244" i="21"/>
  <c r="CN244" i="21"/>
  <c r="Y244" i="21"/>
  <c r="DA244" i="21"/>
  <c r="CM244" i="21"/>
  <c r="DL244" i="21"/>
  <c r="AI244" i="21"/>
  <c r="BB244" i="21"/>
  <c r="BP244" i="21"/>
  <c r="W244" i="21"/>
  <c r="DK244" i="21"/>
  <c r="CX244" i="21"/>
  <c r="U244" i="21"/>
  <c r="DG244" i="21"/>
  <c r="CR244" i="21"/>
  <c r="X244" i="21"/>
  <c r="DE244" i="21"/>
  <c r="CP244" i="21"/>
  <c r="CY244" i="21"/>
  <c r="AE244" i="21"/>
  <c r="CT244" i="21"/>
  <c r="BO213" i="21"/>
  <c r="AE228" i="21"/>
  <c r="AF232" i="21"/>
  <c r="U233" i="21"/>
  <c r="BB233" i="21"/>
  <c r="BP233" i="21"/>
  <c r="CM233" i="21"/>
  <c r="DB233" i="21"/>
  <c r="DG236" i="21"/>
  <c r="CU236" i="21"/>
  <c r="AF236" i="21"/>
  <c r="DA236" i="21"/>
  <c r="CN236" i="21"/>
  <c r="X236" i="21"/>
  <c r="CX236" i="21"/>
  <c r="AG236" i="21"/>
  <c r="CL236" i="21"/>
  <c r="DB236" i="21"/>
  <c r="DK239" i="21"/>
  <c r="CY239" i="21"/>
  <c r="CM239" i="21"/>
  <c r="DL239" i="21"/>
  <c r="AI239" i="21"/>
  <c r="W239" i="21"/>
  <c r="DE239" i="21"/>
  <c r="CR239" i="21"/>
  <c r="AA239" i="21"/>
  <c r="DC239" i="21"/>
  <c r="CP239" i="21"/>
  <c r="Y239" i="21"/>
  <c r="CV239" i="21"/>
  <c r="CB239" i="21"/>
  <c r="AC239" i="21"/>
  <c r="DG239" i="21"/>
  <c r="CQ239" i="21"/>
  <c r="V239" i="21"/>
  <c r="BB239" i="21"/>
  <c r="BP239" i="21"/>
  <c r="CS239" i="21"/>
  <c r="DJ239" i="21"/>
  <c r="CP240" i="21"/>
  <c r="DB242" i="21"/>
  <c r="CP242" i="21"/>
  <c r="AA242" i="21"/>
  <c r="DH242" i="21"/>
  <c r="CU242" i="21"/>
  <c r="AE242" i="21"/>
  <c r="DF242" i="21"/>
  <c r="CS242" i="21"/>
  <c r="AC242" i="21"/>
  <c r="CW242" i="21"/>
  <c r="AB242" i="21"/>
  <c r="DJ242" i="21"/>
  <c r="CT242" i="21"/>
  <c r="Y242" i="21"/>
  <c r="DD242" i="21"/>
  <c r="CN242" i="21"/>
  <c r="BB242" i="21"/>
  <c r="BP242" i="21"/>
  <c r="U242" i="21"/>
  <c r="CR242" i="21"/>
  <c r="U243" i="21"/>
  <c r="CV243" i="21"/>
  <c r="V244" i="21"/>
  <c r="CU244" i="21"/>
  <c r="W245" i="21"/>
  <c r="L245" i="21"/>
  <c r="CA245" i="21"/>
  <c r="CY245" i="21"/>
  <c r="DC249" i="21"/>
  <c r="AG256" i="21"/>
  <c r="DJ256" i="21"/>
  <c r="DG229" i="21"/>
  <c r="CU229" i="21"/>
  <c r="AG229" i="21"/>
  <c r="U229" i="21"/>
  <c r="DK229" i="21"/>
  <c r="CX229" i="21"/>
  <c r="V229" i="21"/>
  <c r="DH229" i="21"/>
  <c r="CS229" i="21"/>
  <c r="CB229" i="21"/>
  <c r="AD229" i="21"/>
  <c r="CL229" i="21"/>
  <c r="DA229" i="21"/>
  <c r="V233" i="21"/>
  <c r="CN233" i="21"/>
  <c r="DD233" i="21"/>
  <c r="DD240" i="21"/>
  <c r="CR240" i="21"/>
  <c r="AC240" i="21"/>
  <c r="DB240" i="21"/>
  <c r="CO240" i="21"/>
  <c r="X240" i="21"/>
  <c r="CZ240" i="21"/>
  <c r="CM240" i="21"/>
  <c r="DL240" i="21"/>
  <c r="AI240" i="21"/>
  <c r="V240" i="21"/>
  <c r="DA240" i="21"/>
  <c r="AG240" i="21"/>
  <c r="DK240" i="21"/>
  <c r="CV240" i="21"/>
  <c r="CB240" i="21"/>
  <c r="AB240" i="21"/>
  <c r="BB240" i="21"/>
  <c r="BP240" i="21"/>
  <c r="CQ240" i="21"/>
  <c r="DI240" i="21"/>
  <c r="CV242" i="21"/>
  <c r="V243" i="21"/>
  <c r="CW243" i="21"/>
  <c r="Z244" i="21"/>
  <c r="CA244" i="21"/>
  <c r="CV244" i="21"/>
  <c r="X245" i="21"/>
  <c r="CZ245" i="21"/>
  <c r="DC228" i="21"/>
  <c r="CQ228" i="21"/>
  <c r="AD228" i="21"/>
  <c r="DB228" i="21"/>
  <c r="CO228" i="21"/>
  <c r="DL228" i="21"/>
  <c r="AI228" i="21"/>
  <c r="AA228" i="21"/>
  <c r="DJ228" i="21"/>
  <c r="CV228" i="21"/>
  <c r="AF228" i="21"/>
  <c r="CY228" i="21"/>
  <c r="BB229" i="21"/>
  <c r="BP229" i="21"/>
  <c r="CM229" i="21"/>
  <c r="DB229" i="21"/>
  <c r="DJ232" i="21"/>
  <c r="CX232" i="21"/>
  <c r="CL232" i="21"/>
  <c r="W232" i="21"/>
  <c r="DA232" i="21"/>
  <c r="CN232" i="21"/>
  <c r="BB232" i="21"/>
  <c r="BP232" i="21"/>
  <c r="X232" i="21"/>
  <c r="DK232" i="21"/>
  <c r="CV232" i="21"/>
  <c r="AD232" i="21"/>
  <c r="CM232" i="21"/>
  <c r="DC232" i="21"/>
  <c r="W233" i="21"/>
  <c r="CO233" i="21"/>
  <c r="DE233" i="21"/>
  <c r="L240" i="21"/>
  <c r="CS240" i="21"/>
  <c r="DJ240" i="21"/>
  <c r="W243" i="21"/>
  <c r="CB243" i="21"/>
  <c r="CX243" i="21"/>
  <c r="AA244" i="21"/>
  <c r="CB244" i="21"/>
  <c r="CW244" i="21"/>
  <c r="Y245" i="21"/>
  <c r="DA245" i="21"/>
  <c r="L248" i="21"/>
  <c r="CA248" i="21"/>
  <c r="DA249" i="21"/>
  <c r="CO249" i="21"/>
  <c r="Y249" i="21"/>
  <c r="DI249" i="21"/>
  <c r="CV249" i="21"/>
  <c r="AE249" i="21"/>
  <c r="DG249" i="21"/>
  <c r="CT249" i="21"/>
  <c r="CB249" i="21"/>
  <c r="AC249" i="21"/>
  <c r="DE249" i="21"/>
  <c r="CP249" i="21"/>
  <c r="BB249" i="21"/>
  <c r="BP249" i="21"/>
  <c r="U249" i="21"/>
  <c r="DB249" i="21"/>
  <c r="CL249" i="21"/>
  <c r="AG249" i="21"/>
  <c r="CZ249" i="21"/>
  <c r="AF249" i="21"/>
  <c r="CY249" i="21"/>
  <c r="AD249" i="21"/>
  <c r="DK249" i="21"/>
  <c r="CU249" i="21"/>
  <c r="Z249" i="21"/>
  <c r="DJ249" i="21"/>
  <c r="CS249" i="21"/>
  <c r="X249" i="21"/>
  <c r="DF249" i="21"/>
  <c r="W229" i="21"/>
  <c r="CN229" i="21"/>
  <c r="DC229" i="21"/>
  <c r="X233" i="21"/>
  <c r="CP233" i="21"/>
  <c r="DF233" i="21"/>
  <c r="U240" i="21"/>
  <c r="CT240" i="21"/>
  <c r="X243" i="21"/>
  <c r="CZ243" i="21"/>
  <c r="AB244" i="21"/>
  <c r="DB244" i="21"/>
  <c r="AA245" i="21"/>
  <c r="DB245" i="21"/>
  <c r="DH249" i="21"/>
  <c r="BP255" i="21"/>
  <c r="CA261" i="21"/>
  <c r="L261" i="21"/>
  <c r="AE209" i="21"/>
  <c r="CQ209" i="21"/>
  <c r="DL209" i="21"/>
  <c r="AI209" i="21"/>
  <c r="AE214" i="21"/>
  <c r="CR214" i="21"/>
  <c r="DL214" i="21"/>
  <c r="AI214" i="21"/>
  <c r="DB224" i="21"/>
  <c r="CP224" i="21"/>
  <c r="DL224" i="21"/>
  <c r="AI224" i="21"/>
  <c r="AD224" i="21"/>
  <c r="AF224" i="21"/>
  <c r="CS224" i="21"/>
  <c r="DF224" i="21"/>
  <c r="DE238" i="21"/>
  <c r="CS238" i="21"/>
  <c r="CB238" i="21"/>
  <c r="AD238" i="21"/>
  <c r="DH238" i="21"/>
  <c r="CU238" i="21"/>
  <c r="AC238" i="21"/>
  <c r="DF238" i="21"/>
  <c r="CR238" i="21"/>
  <c r="AA238" i="21"/>
  <c r="CL238" i="21"/>
  <c r="DA238" i="21"/>
  <c r="Z246" i="21"/>
  <c r="CU246" i="21"/>
  <c r="DK246" i="21"/>
  <c r="DG248" i="21"/>
  <c r="CU248" i="21"/>
  <c r="AG248" i="21"/>
  <c r="U248" i="21"/>
  <c r="CY248" i="21"/>
  <c r="CL248" i="21"/>
  <c r="BB248" i="21"/>
  <c r="BP248" i="21"/>
  <c r="W248" i="21"/>
  <c r="DJ248" i="21"/>
  <c r="CW248" i="21"/>
  <c r="CN248" i="21"/>
  <c r="DC248" i="21"/>
  <c r="AC251" i="21"/>
  <c r="CZ251" i="21"/>
  <c r="AD254" i="21"/>
  <c r="AF257" i="21"/>
  <c r="CN257" i="21"/>
  <c r="CA259" i="21"/>
  <c r="AD251" i="21"/>
  <c r="DA251" i="21"/>
  <c r="CP257" i="21"/>
  <c r="DJ258" i="21"/>
  <c r="CX258" i="21"/>
  <c r="CL258" i="21"/>
  <c r="Y258" i="21"/>
  <c r="DA258" i="21"/>
  <c r="CN258" i="21"/>
  <c r="Z258" i="21"/>
  <c r="DE258" i="21"/>
  <c r="CQ258" i="21"/>
  <c r="AB258" i="21"/>
  <c r="DD258" i="21"/>
  <c r="CP258" i="21"/>
  <c r="AA258" i="21"/>
  <c r="DB258" i="21"/>
  <c r="CM258" i="21"/>
  <c r="W258" i="21"/>
  <c r="CY258" i="21"/>
  <c r="U258" i="21"/>
  <c r="CW258" i="21"/>
  <c r="CT258" i="21"/>
  <c r="AF246" i="21"/>
  <c r="CN251" i="21"/>
  <c r="DK254" i="21"/>
  <c r="CY254" i="21"/>
  <c r="CM254" i="21"/>
  <c r="Y254" i="21"/>
  <c r="CZ254" i="21"/>
  <c r="CL254" i="21"/>
  <c r="BB254" i="21"/>
  <c r="BP254" i="21"/>
  <c r="W254" i="21"/>
  <c r="DJ254" i="21"/>
  <c r="CW254" i="21"/>
  <c r="U254" i="21"/>
  <c r="DH254" i="21"/>
  <c r="DG254" i="21"/>
  <c r="CT254" i="21"/>
  <c r="CB254" i="21"/>
  <c r="AE254" i="21"/>
  <c r="CP254" i="21"/>
  <c r="DF254" i="21"/>
  <c r="AC258" i="21"/>
  <c r="CA258" i="21"/>
  <c r="CZ258" i="21"/>
  <c r="DI251" i="21"/>
  <c r="CW251" i="21"/>
  <c r="W251" i="21"/>
  <c r="CY251" i="21"/>
  <c r="CL251" i="21"/>
  <c r="BB251" i="21"/>
  <c r="BP251" i="21"/>
  <c r="X251" i="21"/>
  <c r="DJ251" i="21"/>
  <c r="CV251" i="21"/>
  <c r="U251" i="21"/>
  <c r="DF251" i="21"/>
  <c r="CS251" i="21"/>
  <c r="CB251" i="21"/>
  <c r="AE251" i="21"/>
  <c r="CO251" i="21"/>
  <c r="DE251" i="21"/>
  <c r="L254" i="21"/>
  <c r="DG257" i="21"/>
  <c r="CU257" i="21"/>
  <c r="AG257" i="21"/>
  <c r="U257" i="21"/>
  <c r="DF257" i="21"/>
  <c r="CS257" i="21"/>
  <c r="CB257" i="21"/>
  <c r="AD257" i="21"/>
  <c r="DH257" i="21"/>
  <c r="CR257" i="21"/>
  <c r="AA257" i="21"/>
  <c r="DE257" i="21"/>
  <c r="CQ257" i="21"/>
  <c r="Z257" i="21"/>
  <c r="DC257" i="21"/>
  <c r="CO257" i="21"/>
  <c r="X257" i="21"/>
  <c r="DA257" i="21"/>
  <c r="CM257" i="21"/>
  <c r="BB257" i="21"/>
  <c r="BP257" i="21"/>
  <c r="V257" i="21"/>
  <c r="CZ257" i="21"/>
  <c r="CL257" i="21"/>
  <c r="CX257" i="21"/>
  <c r="DJ246" i="21"/>
  <c r="CX246" i="21"/>
  <c r="CL246" i="21"/>
  <c r="W246" i="21"/>
  <c r="DG246" i="21"/>
  <c r="CT246" i="21"/>
  <c r="CB246" i="21"/>
  <c r="AD246" i="21"/>
  <c r="DE246" i="21"/>
  <c r="CR246" i="21"/>
  <c r="AB246" i="21"/>
  <c r="CM246" i="21"/>
  <c r="DB246" i="21"/>
  <c r="CP251" i="21"/>
  <c r="DG251" i="21"/>
  <c r="V254" i="21"/>
  <c r="CR254" i="21"/>
  <c r="CY257" i="21"/>
  <c r="AE258" i="21"/>
  <c r="DF258" i="21"/>
  <c r="DB257" i="21"/>
  <c r="AF258" i="21"/>
  <c r="DG258" i="21"/>
  <c r="AE248" i="21"/>
  <c r="CZ248" i="21"/>
  <c r="Z251" i="21"/>
  <c r="CT251" i="21"/>
  <c r="DA252" i="21"/>
  <c r="CO252" i="21"/>
  <c r="AA252" i="21"/>
  <c r="DH252" i="21"/>
  <c r="CU252" i="21"/>
  <c r="AE252" i="21"/>
  <c r="DF252" i="21"/>
  <c r="CS252" i="21"/>
  <c r="AC252" i="21"/>
  <c r="DC252" i="21"/>
  <c r="CP252" i="21"/>
  <c r="Y252" i="21"/>
  <c r="CM252" i="21"/>
  <c r="DL252" i="21"/>
  <c r="AI252" i="21"/>
  <c r="DE252" i="21"/>
  <c r="AA254" i="21"/>
  <c r="CV254" i="21"/>
  <c r="AB257" i="21"/>
  <c r="DI257" i="21"/>
  <c r="DI258" i="21"/>
  <c r="AF259" i="21"/>
  <c r="BB262" i="21"/>
  <c r="BP262" i="21"/>
  <c r="CR262" i="21"/>
  <c r="CM263" i="21"/>
  <c r="DL263" i="21"/>
  <c r="AI263" i="21"/>
  <c r="DI265" i="21"/>
  <c r="CW265" i="21"/>
  <c r="Y265" i="21"/>
  <c r="DA265" i="21"/>
  <c r="CN265" i="21"/>
  <c r="DL265" i="21"/>
  <c r="AI265" i="21"/>
  <c r="AB265" i="21"/>
  <c r="DH265" i="21"/>
  <c r="CT265" i="21"/>
  <c r="AF265" i="21"/>
  <c r="DB265" i="21"/>
  <c r="CM265" i="21"/>
  <c r="X265" i="21"/>
  <c r="DC265" i="21"/>
  <c r="BB265" i="21"/>
  <c r="BP265" i="21"/>
  <c r="DE265" i="21"/>
  <c r="CO265" i="21"/>
  <c r="V265" i="21"/>
  <c r="CP265" i="21"/>
  <c r="DJ265" i="21"/>
  <c r="DI266" i="21"/>
  <c r="AA271" i="21"/>
  <c r="CB271" i="21"/>
  <c r="DB271" i="21"/>
  <c r="DA259" i="21"/>
  <c r="CO259" i="21"/>
  <c r="AB259" i="21"/>
  <c r="DD259" i="21"/>
  <c r="DJ259" i="21"/>
  <c r="CV259" i="21"/>
  <c r="AG259" i="21"/>
  <c r="CX259" i="21"/>
  <c r="CT262" i="21"/>
  <c r="DF263" i="21"/>
  <c r="CT263" i="21"/>
  <c r="AG263" i="21"/>
  <c r="U263" i="21"/>
  <c r="DD263" i="21"/>
  <c r="CQ263" i="21"/>
  <c r="AC263" i="21"/>
  <c r="DK263" i="21"/>
  <c r="CX263" i="21"/>
  <c r="BB263" i="21"/>
  <c r="BP263" i="21"/>
  <c r="W263" i="21"/>
  <c r="DJ263" i="21"/>
  <c r="CU263" i="21"/>
  <c r="CB263" i="21"/>
  <c r="AD263" i="21"/>
  <c r="CW263" i="21"/>
  <c r="AF263" i="21"/>
  <c r="CN263" i="21"/>
  <c r="DG263" i="21"/>
  <c r="AB271" i="21"/>
  <c r="DC271" i="21"/>
  <c r="CO263" i="21"/>
  <c r="DH263" i="21"/>
  <c r="W265" i="21"/>
  <c r="CR265" i="21"/>
  <c r="AC271" i="21"/>
  <c r="DD271" i="21"/>
  <c r="CW272" i="21"/>
  <c r="DI241" i="21"/>
  <c r="CW241" i="21"/>
  <c r="V241" i="21"/>
  <c r="AF241" i="21"/>
  <c r="CV241" i="21"/>
  <c r="DJ241" i="21"/>
  <c r="V259" i="21"/>
  <c r="BB259" i="21"/>
  <c r="BP259" i="21"/>
  <c r="CL259" i="21"/>
  <c r="CZ259" i="21"/>
  <c r="AG261" i="21"/>
  <c r="DB261" i="21"/>
  <c r="CX262" i="21"/>
  <c r="V263" i="21"/>
  <c r="CP263" i="21"/>
  <c r="DI263" i="21"/>
  <c r="Z265" i="21"/>
  <c r="CS265" i="21"/>
  <c r="DK266" i="21"/>
  <c r="CY266" i="21"/>
  <c r="CM266" i="21"/>
  <c r="AA266" i="21"/>
  <c r="DH266" i="21"/>
  <c r="CU266" i="21"/>
  <c r="CE266" i="21"/>
  <c r="AG266" i="21"/>
  <c r="DG266" i="21"/>
  <c r="CS266" i="21"/>
  <c r="AC266" i="21"/>
  <c r="DA266" i="21"/>
  <c r="CL266" i="21"/>
  <c r="BB266" i="21"/>
  <c r="BP266" i="21"/>
  <c r="V266" i="21"/>
  <c r="CV266" i="21"/>
  <c r="Y266" i="21"/>
  <c r="CX266" i="21"/>
  <c r="AB266" i="21"/>
  <c r="CR266" i="21"/>
  <c r="AF271" i="21"/>
  <c r="DE271" i="21"/>
  <c r="CZ272" i="21"/>
  <c r="AG271" i="21"/>
  <c r="DI271" i="21"/>
  <c r="DB272" i="21"/>
  <c r="CZ227" i="21"/>
  <c r="CN227" i="21"/>
  <c r="DL227" i="21"/>
  <c r="AI227" i="21"/>
  <c r="AA227" i="21"/>
  <c r="AF227" i="21"/>
  <c r="CU227" i="21"/>
  <c r="DH227" i="21"/>
  <c r="U241" i="21"/>
  <c r="CL241" i="21"/>
  <c r="DL241" i="21"/>
  <c r="AI241" i="21"/>
  <c r="CY241" i="21"/>
  <c r="DK255" i="21"/>
  <c r="DC255" i="21"/>
  <c r="CQ255" i="21"/>
  <c r="DL255" i="21"/>
  <c r="AI255" i="21"/>
  <c r="AC255" i="21"/>
  <c r="AF255" i="21"/>
  <c r="CU255" i="21"/>
  <c r="DH255" i="21"/>
  <c r="X259" i="21"/>
  <c r="CN259" i="21"/>
  <c r="DC259" i="21"/>
  <c r="BB261" i="21"/>
  <c r="BP261" i="21"/>
  <c r="CM261" i="21"/>
  <c r="CZ262" i="21"/>
  <c r="Y263" i="21"/>
  <c r="CS263" i="21"/>
  <c r="AC265" i="21"/>
  <c r="CB265" i="21"/>
  <c r="CV265" i="21"/>
  <c r="W266" i="21"/>
  <c r="CW266" i="21"/>
  <c r="CQ268" i="21"/>
  <c r="BB269" i="21"/>
  <c r="BP269" i="21"/>
  <c r="CQ269" i="21"/>
  <c r="CN271" i="21"/>
  <c r="DK271" i="21"/>
  <c r="CE272" i="21"/>
  <c r="Y259" i="21"/>
  <c r="CP259" i="21"/>
  <c r="DE259" i="21"/>
  <c r="DG261" i="21"/>
  <c r="CU261" i="21"/>
  <c r="V261" i="21"/>
  <c r="CY261" i="21"/>
  <c r="CL261" i="21"/>
  <c r="X261" i="21"/>
  <c r="DE261" i="21"/>
  <c r="CR261" i="21"/>
  <c r="AD261" i="21"/>
  <c r="DC261" i="21"/>
  <c r="CN261" i="21"/>
  <c r="U261" i="21"/>
  <c r="DF261" i="21"/>
  <c r="CP261" i="21"/>
  <c r="Y261" i="21"/>
  <c r="CO261" i="21"/>
  <c r="DI261" i="21"/>
  <c r="Z263" i="21"/>
  <c r="CV263" i="21"/>
  <c r="L264" i="21"/>
  <c r="AD265" i="21"/>
  <c r="CX265" i="21"/>
  <c r="X266" i="21"/>
  <c r="CB266" i="21"/>
  <c r="CZ266" i="21"/>
  <c r="DJ268" i="21"/>
  <c r="CX268" i="21"/>
  <c r="CL268" i="21"/>
  <c r="Z268" i="21"/>
  <c r="DB268" i="21"/>
  <c r="CO268" i="21"/>
  <c r="AA268" i="21"/>
  <c r="DI268" i="21"/>
  <c r="CU268" i="21"/>
  <c r="AE268" i="21"/>
  <c r="DC268" i="21"/>
  <c r="CN268" i="21"/>
  <c r="W268" i="21"/>
  <c r="CT268" i="21"/>
  <c r="AB268" i="21"/>
  <c r="CW268" i="21"/>
  <c r="AD268" i="21"/>
  <c r="CR268" i="21"/>
  <c r="DA269" i="21"/>
  <c r="CO269" i="21"/>
  <c r="AB269" i="21"/>
  <c r="DJ269" i="21"/>
  <c r="CW269" i="21"/>
  <c r="U269" i="21"/>
  <c r="DH269" i="21"/>
  <c r="CT269" i="21"/>
  <c r="CB269" i="21"/>
  <c r="AD269" i="21"/>
  <c r="DB269" i="21"/>
  <c r="CM269" i="21"/>
  <c r="W269" i="21"/>
  <c r="DD269" i="21"/>
  <c r="CL269" i="21"/>
  <c r="DF269" i="21"/>
  <c r="CP269" i="21"/>
  <c r="CR269" i="21"/>
  <c r="BB271" i="21"/>
  <c r="BP271" i="21"/>
  <c r="CO271" i="21"/>
  <c r="DK272" i="21"/>
  <c r="CY272" i="21"/>
  <c r="CM272" i="21"/>
  <c r="DL272" i="21"/>
  <c r="AI272" i="21"/>
  <c r="DG272" i="21"/>
  <c r="CT272" i="21"/>
  <c r="CX272" i="21"/>
  <c r="DE272" i="21"/>
  <c r="CQ272" i="21"/>
  <c r="DJ272" i="21"/>
  <c r="CS272" i="21"/>
  <c r="DI272" i="21"/>
  <c r="CR272" i="21"/>
  <c r="DA272" i="21"/>
  <c r="CU272" i="21"/>
  <c r="CB272" i="21"/>
  <c r="DD272" i="21"/>
  <c r="CA275" i="21"/>
  <c r="L275" i="21"/>
  <c r="CQ271" i="21"/>
  <c r="DH272" i="21"/>
  <c r="DH277" i="21"/>
  <c r="CV277" i="21"/>
  <c r="AF277" i="21"/>
  <c r="CY277" i="21"/>
  <c r="CL277" i="21"/>
  <c r="U277" i="21"/>
  <c r="DA277" i="21"/>
  <c r="CN277" i="21"/>
  <c r="BB277" i="21"/>
  <c r="BP277" i="21"/>
  <c r="W277" i="21"/>
  <c r="DC277" i="21"/>
  <c r="CM277" i="21"/>
  <c r="AE277" i="21"/>
  <c r="DB277" i="21"/>
  <c r="AD277" i="21"/>
  <c r="DJ277" i="21"/>
  <c r="CT277" i="21"/>
  <c r="Y277" i="21"/>
  <c r="DG277" i="21"/>
  <c r="CR277" i="21"/>
  <c r="V277" i="21"/>
  <c r="CW277" i="21"/>
  <c r="CU277" i="21"/>
  <c r="CS277" i="21"/>
  <c r="AG277" i="21"/>
  <c r="CQ277" i="21"/>
  <c r="AC277" i="21"/>
  <c r="CP277" i="21"/>
  <c r="AB277" i="21"/>
  <c r="DK277" i="21"/>
  <c r="CO277" i="21"/>
  <c r="AA277" i="21"/>
  <c r="DI277" i="21"/>
  <c r="Z277" i="21"/>
  <c r="DF277" i="21"/>
  <c r="X277" i="21"/>
  <c r="DD277" i="21"/>
  <c r="CX277" i="21"/>
  <c r="DC262" i="21"/>
  <c r="CQ262" i="21"/>
  <c r="DJ262" i="21"/>
  <c r="CW262" i="21"/>
  <c r="DD262" i="21"/>
  <c r="CP262" i="21"/>
  <c r="DH262" i="21"/>
  <c r="CS262" i="21"/>
  <c r="DK262" i="21"/>
  <c r="CU262" i="21"/>
  <c r="CB262" i="21"/>
  <c r="CM262" i="21"/>
  <c r="DL262" i="21"/>
  <c r="AI262" i="21"/>
  <c r="DF262" i="21"/>
  <c r="DF271" i="21"/>
  <c r="CT271" i="21"/>
  <c r="CE271" i="21"/>
  <c r="V271" i="21"/>
  <c r="CY271" i="21"/>
  <c r="CL271" i="21"/>
  <c r="X271" i="21"/>
  <c r="DA271" i="21"/>
  <c r="CM271" i="21"/>
  <c r="W271" i="21"/>
  <c r="DH271" i="21"/>
  <c r="CS271" i="21"/>
  <c r="AD271" i="21"/>
  <c r="DG271" i="21"/>
  <c r="CP271" i="21"/>
  <c r="U271" i="21"/>
  <c r="CX271" i="21"/>
  <c r="AE271" i="21"/>
  <c r="DJ271" i="21"/>
  <c r="CR271" i="21"/>
  <c r="Z271" i="21"/>
  <c r="CV271" i="21"/>
  <c r="BP273" i="21"/>
  <c r="BP270" i="21"/>
  <c r="L271" i="21"/>
  <c r="CW271" i="21"/>
  <c r="CN272" i="21"/>
  <c r="CZ271" i="21"/>
  <c r="AE250" i="21"/>
  <c r="CB250" i="21"/>
  <c r="CS250" i="21"/>
  <c r="DL250" i="21"/>
  <c r="AI250" i="21"/>
  <c r="AE253" i="21"/>
  <c r="CU253" i="21"/>
  <c r="DL253" i="21"/>
  <c r="AI253" i="21"/>
  <c r="DI264" i="21"/>
  <c r="CW264" i="21"/>
  <c r="BB264" i="21"/>
  <c r="BP264" i="21"/>
  <c r="X264" i="21"/>
  <c r="CY264" i="21"/>
  <c r="CL264" i="21"/>
  <c r="W264" i="21"/>
  <c r="DE264" i="21"/>
  <c r="CR264" i="21"/>
  <c r="AD264" i="21"/>
  <c r="DA264" i="21"/>
  <c r="CO267" i="21"/>
  <c r="AB275" i="21"/>
  <c r="DE275" i="21"/>
  <c r="AG276" i="21"/>
  <c r="CL276" i="21"/>
  <c r="L277" i="21"/>
  <c r="CA277" i="21"/>
  <c r="AB278" i="21"/>
  <c r="DE278" i="21"/>
  <c r="AC281" i="21"/>
  <c r="U284" i="21"/>
  <c r="CL284" i="21"/>
  <c r="AG275" i="21"/>
  <c r="CL275" i="21"/>
  <c r="DH275" i="21"/>
  <c r="CO281" i="21"/>
  <c r="CA282" i="21"/>
  <c r="L282" i="21"/>
  <c r="AE284" i="21"/>
  <c r="CR284" i="21"/>
  <c r="CA285" i="21"/>
  <c r="AF284" i="21"/>
  <c r="CU284" i="21"/>
  <c r="BP274" i="21"/>
  <c r="DB276" i="21"/>
  <c r="CP276" i="21"/>
  <c r="AC276" i="21"/>
  <c r="DA276" i="21"/>
  <c r="CN276" i="21"/>
  <c r="Z276" i="21"/>
  <c r="DD276" i="21"/>
  <c r="DJ276" i="21"/>
  <c r="CU276" i="21"/>
  <c r="CB276" i="21"/>
  <c r="AF276" i="21"/>
  <c r="DI276" i="21"/>
  <c r="CT276" i="21"/>
  <c r="AE276" i="21"/>
  <c r="DC276" i="21"/>
  <c r="CM276" i="21"/>
  <c r="X276" i="21"/>
  <c r="CY276" i="21"/>
  <c r="BB276" i="21"/>
  <c r="BP276" i="21"/>
  <c r="V276" i="21"/>
  <c r="CS276" i="21"/>
  <c r="BB278" i="21"/>
  <c r="BP278" i="21"/>
  <c r="CS281" i="21"/>
  <c r="AG284" i="21"/>
  <c r="CX284" i="21"/>
  <c r="CU281" i="21"/>
  <c r="DD284" i="21"/>
  <c r="DK275" i="21"/>
  <c r="CY275" i="21"/>
  <c r="CM275" i="21"/>
  <c r="Z275" i="21"/>
  <c r="DG275" i="21"/>
  <c r="CT275" i="21"/>
  <c r="CB275" i="21"/>
  <c r="AE275" i="21"/>
  <c r="CW275" i="21"/>
  <c r="AF275" i="21"/>
  <c r="DJ275" i="21"/>
  <c r="CV275" i="21"/>
  <c r="AD275" i="21"/>
  <c r="DD275" i="21"/>
  <c r="CP275" i="21"/>
  <c r="X275" i="21"/>
  <c r="DB275" i="21"/>
  <c r="CN275" i="21"/>
  <c r="BB275" i="21"/>
  <c r="BP275" i="21"/>
  <c r="V275" i="21"/>
  <c r="CS275" i="21"/>
  <c r="CY281" i="21"/>
  <c r="DE284" i="21"/>
  <c r="DA278" i="21"/>
  <c r="CO278" i="21"/>
  <c r="DL278" i="21"/>
  <c r="AI278" i="21"/>
  <c r="Z278" i="21"/>
  <c r="DI278" i="21"/>
  <c r="CV278" i="21"/>
  <c r="AE278" i="21"/>
  <c r="DK278" i="21"/>
  <c r="CX278" i="21"/>
  <c r="AG278" i="21"/>
  <c r="DG278" i="21"/>
  <c r="CR278" i="21"/>
  <c r="X278" i="21"/>
  <c r="DF278" i="21"/>
  <c r="CQ278" i="21"/>
  <c r="W278" i="21"/>
  <c r="CZ278" i="21"/>
  <c r="AF278" i="21"/>
  <c r="CW278" i="21"/>
  <c r="AC278" i="21"/>
  <c r="CB278" i="21"/>
  <c r="CU278" i="21"/>
  <c r="CA284" i="21"/>
  <c r="L284" i="21"/>
  <c r="DG284" i="21"/>
  <c r="DC281" i="21"/>
  <c r="CQ281" i="21"/>
  <c r="AB281" i="21"/>
  <c r="DK281" i="21"/>
  <c r="CX281" i="21"/>
  <c r="U281" i="21"/>
  <c r="DJ281" i="21"/>
  <c r="CW281" i="21"/>
  <c r="AG281" i="21"/>
  <c r="CZ281" i="21"/>
  <c r="CM281" i="21"/>
  <c r="BB281" i="21"/>
  <c r="BP281" i="21"/>
  <c r="W281" i="21"/>
  <c r="DD281" i="21"/>
  <c r="CL281" i="21"/>
  <c r="AF281" i="21"/>
  <c r="DB281" i="21"/>
  <c r="AE281" i="21"/>
  <c r="CV281" i="21"/>
  <c r="AA281" i="21"/>
  <c r="CT281" i="21"/>
  <c r="Y281" i="21"/>
  <c r="DH281" i="21"/>
  <c r="CR281" i="21"/>
  <c r="V281" i="21"/>
  <c r="CB281" i="21"/>
  <c r="DE281" i="21"/>
  <c r="W275" i="21"/>
  <c r="CZ275" i="21"/>
  <c r="DE276" i="21"/>
  <c r="V278" i="21"/>
  <c r="CE278" i="21"/>
  <c r="DB278" i="21"/>
  <c r="DF281" i="21"/>
  <c r="L266" i="21"/>
  <c r="CA266" i="21"/>
  <c r="DG267" i="21"/>
  <c r="CU267" i="21"/>
  <c r="DF267" i="21"/>
  <c r="CS267" i="21"/>
  <c r="CB267" i="21"/>
  <c r="DJ267" i="21"/>
  <c r="CV267" i="21"/>
  <c r="DB267" i="21"/>
  <c r="CN267" i="21"/>
  <c r="CL267" i="21"/>
  <c r="DC267" i="21"/>
  <c r="CA274" i="21"/>
  <c r="Y275" i="21"/>
  <c r="DA275" i="21"/>
  <c r="AB276" i="21"/>
  <c r="DF276" i="21"/>
  <c r="Y278" i="21"/>
  <c r="DC278" i="21"/>
  <c r="X281" i="21"/>
  <c r="DG281" i="21"/>
  <c r="AA275" i="21"/>
  <c r="DC275" i="21"/>
  <c r="AA278" i="21"/>
  <c r="DD278" i="21"/>
  <c r="Z281" i="21"/>
  <c r="DI281" i="21"/>
  <c r="DF284" i="21"/>
  <c r="CT284" i="21"/>
  <c r="AD284" i="21"/>
  <c r="DA284" i="21"/>
  <c r="CN284" i="21"/>
  <c r="BB284" i="21"/>
  <c r="BP284" i="21"/>
  <c r="W284" i="21"/>
  <c r="CZ284" i="21"/>
  <c r="CM284" i="21"/>
  <c r="V284" i="21"/>
  <c r="DC284" i="21"/>
  <c r="CP284" i="21"/>
  <c r="Y284" i="21"/>
  <c r="DB284" i="21"/>
  <c r="AC284" i="21"/>
  <c r="CY284" i="21"/>
  <c r="AB284" i="21"/>
  <c r="CW284" i="21"/>
  <c r="CB284" i="21"/>
  <c r="Z284" i="21"/>
  <c r="CV284" i="21"/>
  <c r="X284" i="21"/>
  <c r="DJ284" i="21"/>
  <c r="CS284" i="21"/>
  <c r="DH284" i="21"/>
  <c r="CQ284" i="21"/>
  <c r="DF293" i="21"/>
  <c r="CT293" i="21"/>
  <c r="AD293" i="21"/>
  <c r="DA293" i="21"/>
  <c r="CN293" i="21"/>
  <c r="BB293" i="21"/>
  <c r="BP293" i="21"/>
  <c r="W293" i="21"/>
  <c r="CZ293" i="21"/>
  <c r="CM293" i="21"/>
  <c r="V293" i="21"/>
  <c r="DK293" i="21"/>
  <c r="CX293" i="21"/>
  <c r="AG293" i="21"/>
  <c r="DE293" i="21"/>
  <c r="CR293" i="21"/>
  <c r="DD293" i="21"/>
  <c r="CQ293" i="21"/>
  <c r="Z293" i="21"/>
  <c r="DC293" i="21"/>
  <c r="CP293" i="21"/>
  <c r="Y293" i="21"/>
  <c r="CY293" i="21"/>
  <c r="U293" i="21"/>
  <c r="CB293" i="21"/>
  <c r="DB293" i="21"/>
  <c r="Z274" i="21"/>
  <c r="CN274" i="21"/>
  <c r="DB274" i="21"/>
  <c r="CZ286" i="21"/>
  <c r="CN286" i="21"/>
  <c r="AA286" i="21"/>
  <c r="DD286" i="21"/>
  <c r="CQ286" i="21"/>
  <c r="AB286" i="21"/>
  <c r="DC286" i="21"/>
  <c r="CP286" i="21"/>
  <c r="Z286" i="21"/>
  <c r="DF286" i="21"/>
  <c r="CS286" i="21"/>
  <c r="AD286" i="21"/>
  <c r="CM286" i="21"/>
  <c r="DL286" i="21"/>
  <c r="AI286" i="21"/>
  <c r="DG286" i="21"/>
  <c r="AC287" i="21"/>
  <c r="DB287" i="21"/>
  <c r="BB291" i="21"/>
  <c r="BP291" i="21"/>
  <c r="CM291" i="21"/>
  <c r="DL291" i="21"/>
  <c r="AI291" i="21"/>
  <c r="DI291" i="21"/>
  <c r="X293" i="21"/>
  <c r="DG293" i="21"/>
  <c r="BP286" i="21"/>
  <c r="AE287" i="21"/>
  <c r="DD287" i="21"/>
  <c r="BP289" i="21"/>
  <c r="CN291" i="21"/>
  <c r="AA293" i="21"/>
  <c r="DH293" i="21"/>
  <c r="BP297" i="21"/>
  <c r="Y273" i="21"/>
  <c r="CT273" i="21"/>
  <c r="AB274" i="21"/>
  <c r="CP274" i="21"/>
  <c r="DJ280" i="21"/>
  <c r="CX280" i="21"/>
  <c r="CL280" i="21"/>
  <c r="BB280" i="21"/>
  <c r="BP280" i="21"/>
  <c r="X280" i="21"/>
  <c r="DB280" i="21"/>
  <c r="CO280" i="21"/>
  <c r="Y280" i="21"/>
  <c r="DD280" i="21"/>
  <c r="CQ280" i="21"/>
  <c r="AA280" i="21"/>
  <c r="CM280" i="21"/>
  <c r="DC280" i="21"/>
  <c r="Y283" i="21"/>
  <c r="CB283" i="21"/>
  <c r="CW283" i="21"/>
  <c r="U286" i="21"/>
  <c r="CR286" i="21"/>
  <c r="DI286" i="21"/>
  <c r="AF287" i="21"/>
  <c r="CL287" i="21"/>
  <c r="DF287" i="21"/>
  <c r="L288" i="21"/>
  <c r="CA288" i="21"/>
  <c r="DA289" i="21"/>
  <c r="CO289" i="21"/>
  <c r="AA289" i="21"/>
  <c r="DE289" i="21"/>
  <c r="CR289" i="21"/>
  <c r="AB289" i="21"/>
  <c r="DD289" i="21"/>
  <c r="CQ289" i="21"/>
  <c r="Z289" i="21"/>
  <c r="DB289" i="21"/>
  <c r="CN289" i="21"/>
  <c r="DL289" i="21"/>
  <c r="AI289" i="21"/>
  <c r="X289" i="21"/>
  <c r="DH289" i="21"/>
  <c r="CU289" i="21"/>
  <c r="AE289" i="21"/>
  <c r="DG289" i="21"/>
  <c r="CT289" i="21"/>
  <c r="CB289" i="21"/>
  <c r="AD289" i="21"/>
  <c r="CS289" i="21"/>
  <c r="CZ292" i="21"/>
  <c r="CN292" i="21"/>
  <c r="Z292" i="21"/>
  <c r="DD292" i="21"/>
  <c r="CQ292" i="21"/>
  <c r="AA292" i="21"/>
  <c r="DC292" i="21"/>
  <c r="CP292" i="21"/>
  <c r="Y292" i="21"/>
  <c r="DA292" i="21"/>
  <c r="CM292" i="21"/>
  <c r="BB292" i="21"/>
  <c r="BP292" i="21"/>
  <c r="W292" i="21"/>
  <c r="DG292" i="21"/>
  <c r="CT292" i="21"/>
  <c r="CB292" i="21"/>
  <c r="AD292" i="21"/>
  <c r="DF292" i="21"/>
  <c r="CS292" i="21"/>
  <c r="AC292" i="21"/>
  <c r="CX292" i="21"/>
  <c r="AB293" i="21"/>
  <c r="DI293" i="21"/>
  <c r="DH291" i="21"/>
  <c r="CV291" i="21"/>
  <c r="V291" i="21"/>
  <c r="DG291" i="21"/>
  <c r="CT291" i="21"/>
  <c r="AE291" i="21"/>
  <c r="DF291" i="21"/>
  <c r="CS291" i="21"/>
  <c r="CB291" i="21"/>
  <c r="AD291" i="21"/>
  <c r="DD291" i="21"/>
  <c r="CQ291" i="21"/>
  <c r="AB291" i="21"/>
  <c r="DK291" i="21"/>
  <c r="CX291" i="21"/>
  <c r="U291" i="21"/>
  <c r="DJ291" i="21"/>
  <c r="CW291" i="21"/>
  <c r="AG291" i="21"/>
  <c r="CP291" i="21"/>
  <c r="AC293" i="21"/>
  <c r="DJ293" i="21"/>
  <c r="CQ287" i="21"/>
  <c r="W291" i="21"/>
  <c r="CR291" i="21"/>
  <c r="AE293" i="21"/>
  <c r="CL293" i="21"/>
  <c r="DB296" i="21"/>
  <c r="CP296" i="21"/>
  <c r="Z296" i="21"/>
  <c r="DG296" i="21"/>
  <c r="CY296" i="21"/>
  <c r="CL296" i="21"/>
  <c r="DL296" i="21"/>
  <c r="AI296" i="21"/>
  <c r="AG296" i="21"/>
  <c r="DI296" i="21"/>
  <c r="CT296" i="21"/>
  <c r="DH296" i="21"/>
  <c r="CS296" i="21"/>
  <c r="X296" i="21"/>
  <c r="DF296" i="21"/>
  <c r="CR296" i="21"/>
  <c r="W296" i="21"/>
  <c r="DE296" i="21"/>
  <c r="CQ296" i="21"/>
  <c r="BB296" i="21"/>
  <c r="BP296" i="21"/>
  <c r="V296" i="21"/>
  <c r="DD296" i="21"/>
  <c r="CO296" i="21"/>
  <c r="U296" i="21"/>
  <c r="CW296" i="21"/>
  <c r="AC296" i="21"/>
  <c r="DK296" i="21"/>
  <c r="CV296" i="21"/>
  <c r="AB296" i="21"/>
  <c r="DJ296" i="21"/>
  <c r="CU296" i="21"/>
  <c r="CB296" i="21"/>
  <c r="AA296" i="21"/>
  <c r="DE287" i="21"/>
  <c r="CS287" i="21"/>
  <c r="CB287" i="21"/>
  <c r="AD287" i="21"/>
  <c r="DA287" i="21"/>
  <c r="CN287" i="21"/>
  <c r="BB287" i="21"/>
  <c r="BP287" i="21"/>
  <c r="W287" i="21"/>
  <c r="CZ287" i="21"/>
  <c r="CM287" i="21"/>
  <c r="V287" i="21"/>
  <c r="DC287" i="21"/>
  <c r="CP287" i="21"/>
  <c r="Y287" i="21"/>
  <c r="CR287" i="21"/>
  <c r="DI287" i="21"/>
  <c r="X291" i="21"/>
  <c r="CU291" i="21"/>
  <c r="AF293" i="21"/>
  <c r="CO293" i="21"/>
  <c r="Y296" i="21"/>
  <c r="Y291" i="21"/>
  <c r="CY291" i="21"/>
  <c r="CS293" i="21"/>
  <c r="AD296" i="21"/>
  <c r="CM296" i="21"/>
  <c r="DH274" i="21"/>
  <c r="CV274" i="21"/>
  <c r="W274" i="21"/>
  <c r="CY274" i="21"/>
  <c r="CL274" i="21"/>
  <c r="Y274" i="21"/>
  <c r="AG274" i="21"/>
  <c r="CU274" i="21"/>
  <c r="DJ274" i="21"/>
  <c r="CT280" i="21"/>
  <c r="DI280" i="21"/>
  <c r="CL283" i="21"/>
  <c r="AC286" i="21"/>
  <c r="CX286" i="21"/>
  <c r="U287" i="21"/>
  <c r="CU287" i="21"/>
  <c r="DK287" i="21"/>
  <c r="BP290" i="21"/>
  <c r="Z291" i="21"/>
  <c r="CZ291" i="21"/>
  <c r="AB292" i="21"/>
  <c r="DI292" i="21"/>
  <c r="CU293" i="21"/>
  <c r="AE296" i="21"/>
  <c r="CN296" i="21"/>
  <c r="DE273" i="21"/>
  <c r="CS273" i="21"/>
  <c r="CB273" i="21"/>
  <c r="AC273" i="21"/>
  <c r="DF273" i="21"/>
  <c r="CR273" i="21"/>
  <c r="Z273" i="21"/>
  <c r="AG273" i="21"/>
  <c r="CL273" i="21"/>
  <c r="CZ273" i="21"/>
  <c r="CW274" i="21"/>
  <c r="DK274" i="21"/>
  <c r="CA278" i="21"/>
  <c r="CZ283" i="21"/>
  <c r="CN283" i="21"/>
  <c r="AA283" i="21"/>
  <c r="DD283" i="21"/>
  <c r="CQ283" i="21"/>
  <c r="AB283" i="21"/>
  <c r="DC283" i="21"/>
  <c r="CP283" i="21"/>
  <c r="Z283" i="21"/>
  <c r="DF283" i="21"/>
  <c r="CS283" i="21"/>
  <c r="AD283" i="21"/>
  <c r="CM283" i="21"/>
  <c r="DG283" i="21"/>
  <c r="AE286" i="21"/>
  <c r="CY286" i="21"/>
  <c r="X287" i="21"/>
  <c r="CV287" i="21"/>
  <c r="AA291" i="21"/>
  <c r="DA291" i="21"/>
  <c r="AE292" i="21"/>
  <c r="CL292" i="21"/>
  <c r="DJ292" i="21"/>
  <c r="CV293" i="21"/>
  <c r="AF296" i="21"/>
  <c r="CX296" i="21"/>
  <c r="CA290" i="21"/>
  <c r="L290" i="21"/>
  <c r="AC291" i="21"/>
  <c r="DB291" i="21"/>
  <c r="CW293" i="21"/>
  <c r="CZ296" i="21"/>
  <c r="DI282" i="21"/>
  <c r="CW282" i="21"/>
  <c r="AG282" i="21"/>
  <c r="U282" i="21"/>
  <c r="AF282" i="21"/>
  <c r="CX282" i="21"/>
  <c r="DK282" i="21"/>
  <c r="V285" i="21"/>
  <c r="CX285" i="21"/>
  <c r="V288" i="21"/>
  <c r="CX288" i="21"/>
  <c r="V294" i="21"/>
  <c r="BB294" i="21"/>
  <c r="BP294" i="21"/>
  <c r="CO294" i="21"/>
  <c r="Y295" i="21"/>
  <c r="CR295" i="21"/>
  <c r="DF295" i="21"/>
  <c r="AF300" i="21"/>
  <c r="CZ300" i="21"/>
  <c r="DF302" i="21"/>
  <c r="CT302" i="21"/>
  <c r="AD302" i="21"/>
  <c r="DK302" i="21"/>
  <c r="CX302" i="21"/>
  <c r="AG302" i="21"/>
  <c r="DD302" i="21"/>
  <c r="CQ302" i="21"/>
  <c r="Z302" i="21"/>
  <c r="DA302" i="21"/>
  <c r="CL302" i="21"/>
  <c r="BB302" i="21"/>
  <c r="BP302" i="21"/>
  <c r="CO302" i="21"/>
  <c r="DG302" i="21"/>
  <c r="AC303" i="21"/>
  <c r="CB303" i="21"/>
  <c r="CV303" i="21"/>
  <c r="BB304" i="21"/>
  <c r="BP304" i="21"/>
  <c r="CM304" i="21"/>
  <c r="DE304" i="21"/>
  <c r="AB309" i="21"/>
  <c r="Z295" i="21"/>
  <c r="CS295" i="21"/>
  <c r="DG295" i="21"/>
  <c r="AG300" i="21"/>
  <c r="DA300" i="21"/>
  <c r="U302" i="21"/>
  <c r="CP302" i="21"/>
  <c r="DH302" i="21"/>
  <c r="AE303" i="21"/>
  <c r="CX303" i="21"/>
  <c r="U304" i="21"/>
  <c r="CP304" i="21"/>
  <c r="DF304" i="21"/>
  <c r="L305" i="21"/>
  <c r="CA305" i="21"/>
  <c r="AC309" i="21"/>
  <c r="AA295" i="21"/>
  <c r="CB295" i="21"/>
  <c r="CT295" i="21"/>
  <c r="DI295" i="21"/>
  <c r="CA299" i="21"/>
  <c r="L299" i="21"/>
  <c r="CL300" i="21"/>
  <c r="AF303" i="21"/>
  <c r="CZ303" i="21"/>
  <c r="DG300" i="21"/>
  <c r="CU300" i="21"/>
  <c r="V300" i="21"/>
  <c r="DD300" i="21"/>
  <c r="CQ300" i="21"/>
  <c r="AC300" i="21"/>
  <c r="DK300" i="21"/>
  <c r="CX300" i="21"/>
  <c r="BB300" i="21"/>
  <c r="BP300" i="21"/>
  <c r="W300" i="21"/>
  <c r="DE300" i="21"/>
  <c r="CO300" i="21"/>
  <c r="Y300" i="21"/>
  <c r="CM300" i="21"/>
  <c r="DC300" i="21"/>
  <c r="AG303" i="21"/>
  <c r="DA303" i="21"/>
  <c r="CN300" i="21"/>
  <c r="DF300" i="21"/>
  <c r="U300" i="21"/>
  <c r="CP300" i="21"/>
  <c r="DH300" i="21"/>
  <c r="DI303" i="21"/>
  <c r="CW303" i="21"/>
  <c r="BB303" i="21"/>
  <c r="BP303" i="21"/>
  <c r="X303" i="21"/>
  <c r="DE303" i="21"/>
  <c r="CR303" i="21"/>
  <c r="AD303" i="21"/>
  <c r="CY303" i="21"/>
  <c r="CL303" i="21"/>
  <c r="W303" i="21"/>
  <c r="DD303" i="21"/>
  <c r="CO303" i="21"/>
  <c r="V303" i="21"/>
  <c r="CM303" i="21"/>
  <c r="DC303" i="21"/>
  <c r="CN303" i="21"/>
  <c r="DF303" i="21"/>
  <c r="AG295" i="21"/>
  <c r="CL295" i="21"/>
  <c r="Z300" i="21"/>
  <c r="CS300" i="21"/>
  <c r="DJ300" i="21"/>
  <c r="U303" i="21"/>
  <c r="CP303" i="21"/>
  <c r="DG303" i="21"/>
  <c r="AD304" i="21"/>
  <c r="CX304" i="21"/>
  <c r="DH295" i="21"/>
  <c r="CV295" i="21"/>
  <c r="AF295" i="21"/>
  <c r="DA295" i="21"/>
  <c r="CN295" i="21"/>
  <c r="BB295" i="21"/>
  <c r="BP295" i="21"/>
  <c r="W295" i="21"/>
  <c r="CM295" i="21"/>
  <c r="DB295" i="21"/>
  <c r="AA300" i="21"/>
  <c r="CT300" i="21"/>
  <c r="Y303" i="21"/>
  <c r="CQ303" i="21"/>
  <c r="DH303" i="21"/>
  <c r="DC309" i="21"/>
  <c r="CQ309" i="21"/>
  <c r="AA309" i="21"/>
  <c r="DB309" i="21"/>
  <c r="CO309" i="21"/>
  <c r="X309" i="21"/>
  <c r="DJ309" i="21"/>
  <c r="CV309" i="21"/>
  <c r="AD309" i="21"/>
  <c r="DD309" i="21"/>
  <c r="CN309" i="21"/>
  <c r="BB309" i="21"/>
  <c r="BP309" i="21"/>
  <c r="V309" i="21"/>
  <c r="CZ309" i="21"/>
  <c r="AE309" i="21"/>
  <c r="CU309" i="21"/>
  <c r="Y309" i="21"/>
  <c r="DI309" i="21"/>
  <c r="CS309" i="21"/>
  <c r="U309" i="21"/>
  <c r="DH309" i="21"/>
  <c r="CR309" i="21"/>
  <c r="DE309" i="21"/>
  <c r="CL309" i="21"/>
  <c r="AG309" i="21"/>
  <c r="CB309" i="21"/>
  <c r="DF309" i="21"/>
  <c r="AC282" i="21"/>
  <c r="CT282" i="21"/>
  <c r="DL282" i="21"/>
  <c r="AI282" i="21"/>
  <c r="DG282" i="21"/>
  <c r="DI285" i="21"/>
  <c r="CW285" i="21"/>
  <c r="BB285" i="21"/>
  <c r="BP285" i="21"/>
  <c r="X285" i="21"/>
  <c r="AF285" i="21"/>
  <c r="CT285" i="21"/>
  <c r="DL285" i="21"/>
  <c r="AI285" i="21"/>
  <c r="DG285" i="21"/>
  <c r="DI288" i="21"/>
  <c r="CW288" i="21"/>
  <c r="W288" i="21"/>
  <c r="AF288" i="21"/>
  <c r="CT288" i="21"/>
  <c r="DL288" i="21"/>
  <c r="AI288" i="21"/>
  <c r="DG288" i="21"/>
  <c r="DB294" i="21"/>
  <c r="CP294" i="21"/>
  <c r="Z294" i="21"/>
  <c r="DD294" i="21"/>
  <c r="CQ294" i="21"/>
  <c r="X294" i="21"/>
  <c r="AG294" i="21"/>
  <c r="CL294" i="21"/>
  <c r="CZ294" i="21"/>
  <c r="U295" i="21"/>
  <c r="CO295" i="21"/>
  <c r="DC295" i="21"/>
  <c r="AB300" i="21"/>
  <c r="CB300" i="21"/>
  <c r="CV300" i="21"/>
  <c r="CZ301" i="21"/>
  <c r="CN301" i="21"/>
  <c r="Y301" i="21"/>
  <c r="DA301" i="21"/>
  <c r="CM301" i="21"/>
  <c r="BB301" i="21"/>
  <c r="BP301" i="21"/>
  <c r="W301" i="21"/>
  <c r="DG301" i="21"/>
  <c r="CT301" i="21"/>
  <c r="CB301" i="21"/>
  <c r="AD301" i="21"/>
  <c r="DK301" i="21"/>
  <c r="CV301" i="21"/>
  <c r="AA301" i="21"/>
  <c r="CQ301" i="21"/>
  <c r="DH301" i="21"/>
  <c r="AE302" i="21"/>
  <c r="DB302" i="21"/>
  <c r="Z303" i="21"/>
  <c r="CS303" i="21"/>
  <c r="DJ303" i="21"/>
  <c r="AG304" i="21"/>
  <c r="CZ304" i="21"/>
  <c r="DG309" i="21"/>
  <c r="DC310" i="21"/>
  <c r="AE260" i="21"/>
  <c r="CR260" i="21"/>
  <c r="DL260" i="21"/>
  <c r="AI260" i="21"/>
  <c r="AD282" i="21"/>
  <c r="CU282" i="21"/>
  <c r="DH282" i="21"/>
  <c r="AG285" i="21"/>
  <c r="CU285" i="21"/>
  <c r="DH285" i="21"/>
  <c r="AG288" i="21"/>
  <c r="CU288" i="21"/>
  <c r="DH288" i="21"/>
  <c r="CM294" i="21"/>
  <c r="DA294" i="21"/>
  <c r="V295" i="21"/>
  <c r="CP295" i="21"/>
  <c r="DD295" i="21"/>
  <c r="CA297" i="21"/>
  <c r="DD299" i="21"/>
  <c r="CR299" i="21"/>
  <c r="AB299" i="21"/>
  <c r="DJ299" i="21"/>
  <c r="CW299" i="21"/>
  <c r="AE299" i="21"/>
  <c r="DC299" i="21"/>
  <c r="CP299" i="21"/>
  <c r="DB299" i="21"/>
  <c r="CM299" i="21"/>
  <c r="DL299" i="21"/>
  <c r="AI299" i="21"/>
  <c r="CO299" i="21"/>
  <c r="DG299" i="21"/>
  <c r="AD300" i="21"/>
  <c r="CW300" i="21"/>
  <c r="L301" i="21"/>
  <c r="CR301" i="21"/>
  <c r="DL301" i="21"/>
  <c r="AI301" i="21"/>
  <c r="DI301" i="21"/>
  <c r="AF302" i="21"/>
  <c r="CM302" i="21"/>
  <c r="DC302" i="21"/>
  <c r="AA303" i="21"/>
  <c r="CT303" i="21"/>
  <c r="DK303" i="21"/>
  <c r="W309" i="21"/>
  <c r="DK309" i="21"/>
  <c r="L315" i="21"/>
  <c r="CA315" i="21"/>
  <c r="AE300" i="21"/>
  <c r="CY300" i="21"/>
  <c r="AB303" i="21"/>
  <c r="CU303" i="21"/>
  <c r="DA304" i="21"/>
  <c r="CO304" i="21"/>
  <c r="AA304" i="21"/>
  <c r="DB304" i="21"/>
  <c r="CN304" i="21"/>
  <c r="X304" i="21"/>
  <c r="DH304" i="21"/>
  <c r="CU304" i="21"/>
  <c r="AE304" i="21"/>
  <c r="DI304" i="21"/>
  <c r="CS304" i="21"/>
  <c r="Z304" i="21"/>
  <c r="CL304" i="21"/>
  <c r="DD304" i="21"/>
  <c r="CA308" i="21"/>
  <c r="L308" i="21"/>
  <c r="Z309" i="21"/>
  <c r="DI310" i="21"/>
  <c r="CW310" i="21"/>
  <c r="AG310" i="21"/>
  <c r="U310" i="21"/>
  <c r="CZ310" i="21"/>
  <c r="CM310" i="21"/>
  <c r="DL310" i="21"/>
  <c r="AI310" i="21"/>
  <c r="V310" i="21"/>
  <c r="DK310" i="21"/>
  <c r="CV310" i="21"/>
  <c r="AD310" i="21"/>
  <c r="DD310" i="21"/>
  <c r="CP310" i="21"/>
  <c r="X310" i="21"/>
  <c r="DJ310" i="21"/>
  <c r="CS310" i="21"/>
  <c r="Y310" i="21"/>
  <c r="DG310" i="21"/>
  <c r="CQ310" i="21"/>
  <c r="DE310" i="21"/>
  <c r="CN310" i="21"/>
  <c r="DB310" i="21"/>
  <c r="AF310" i="21"/>
  <c r="DA310" i="21"/>
  <c r="AE310" i="21"/>
  <c r="CU310" i="21"/>
  <c r="CB310" i="21"/>
  <c r="AA310" i="21"/>
  <c r="CT310" i="21"/>
  <c r="DH310" i="21"/>
  <c r="CM312" i="21"/>
  <c r="V315" i="21"/>
  <c r="DH315" i="21"/>
  <c r="DC312" i="21"/>
  <c r="CQ312" i="21"/>
  <c r="AD312" i="21"/>
  <c r="DA312" i="21"/>
  <c r="CN312" i="21"/>
  <c r="Z312" i="21"/>
  <c r="DH312" i="21"/>
  <c r="CT312" i="21"/>
  <c r="AC312" i="21"/>
  <c r="CZ312" i="21"/>
  <c r="CL312" i="21"/>
  <c r="BB312" i="21"/>
  <c r="BP312" i="21"/>
  <c r="V312" i="21"/>
  <c r="CY312" i="21"/>
  <c r="U312" i="21"/>
  <c r="CO312" i="21"/>
  <c r="DG312" i="21"/>
  <c r="Y315" i="21"/>
  <c r="CP312" i="21"/>
  <c r="DI312" i="21"/>
  <c r="Z315" i="21"/>
  <c r="CM315" i="21"/>
  <c r="DK322" i="21"/>
  <c r="CY322" i="21"/>
  <c r="CM322" i="21"/>
  <c r="Y322" i="21"/>
  <c r="CX322" i="21"/>
  <c r="V322" i="21"/>
  <c r="DJ322" i="21"/>
  <c r="CW322" i="21"/>
  <c r="U322" i="21"/>
  <c r="DH322" i="21"/>
  <c r="CS322" i="21"/>
  <c r="AC322" i="21"/>
  <c r="DG322" i="21"/>
  <c r="CR322" i="21"/>
  <c r="AB322" i="21"/>
  <c r="DF322" i="21"/>
  <c r="CQ322" i="21"/>
  <c r="AA322" i="21"/>
  <c r="DE322" i="21"/>
  <c r="CP322" i="21"/>
  <c r="Z322" i="21"/>
  <c r="DD322" i="21"/>
  <c r="CO322" i="21"/>
  <c r="X322" i="21"/>
  <c r="DC322" i="21"/>
  <c r="CN322" i="21"/>
  <c r="W322" i="21"/>
  <c r="DB322" i="21"/>
  <c r="CL322" i="21"/>
  <c r="BB322" i="21"/>
  <c r="BP322" i="21"/>
  <c r="CZ322" i="21"/>
  <c r="AG322" i="21"/>
  <c r="CV322" i="21"/>
  <c r="AF322" i="21"/>
  <c r="CU322" i="21"/>
  <c r="AE322" i="21"/>
  <c r="DI322" i="21"/>
  <c r="CT322" i="21"/>
  <c r="CB322" i="21"/>
  <c r="AD322" i="21"/>
  <c r="DA322" i="21"/>
  <c r="Z308" i="21"/>
  <c r="CX308" i="21"/>
  <c r="X312" i="21"/>
  <c r="CS312" i="21"/>
  <c r="DK312" i="21"/>
  <c r="CO315" i="21"/>
  <c r="AE270" i="21"/>
  <c r="CR270" i="21"/>
  <c r="DL270" i="21"/>
  <c r="AI270" i="21"/>
  <c r="AE279" i="21"/>
  <c r="CE279" i="21"/>
  <c r="CT279" i="21"/>
  <c r="DL279" i="21"/>
  <c r="AI279" i="21"/>
  <c r="AE290" i="21"/>
  <c r="CR290" i="21"/>
  <c r="DL290" i="21"/>
  <c r="AI290" i="21"/>
  <c r="DE297" i="21"/>
  <c r="CS297" i="21"/>
  <c r="CB297" i="21"/>
  <c r="AF297" i="21"/>
  <c r="DB297" i="21"/>
  <c r="CO297" i="21"/>
  <c r="DL297" i="21"/>
  <c r="AI297" i="21"/>
  <c r="Z297" i="21"/>
  <c r="CY297" i="21"/>
  <c r="DJ298" i="21"/>
  <c r="CX298" i="21"/>
  <c r="CL298" i="21"/>
  <c r="W298" i="21"/>
  <c r="CY298" i="21"/>
  <c r="U298" i="21"/>
  <c r="AG298" i="21"/>
  <c r="CZ298" i="21"/>
  <c r="AB306" i="21"/>
  <c r="CB306" i="21"/>
  <c r="DC307" i="21"/>
  <c r="CQ307" i="21"/>
  <c r="AA307" i="21"/>
  <c r="DH307" i="21"/>
  <c r="CU307" i="21"/>
  <c r="AD307" i="21"/>
  <c r="DG307" i="21"/>
  <c r="CS307" i="21"/>
  <c r="Z307" i="21"/>
  <c r="CZ307" i="21"/>
  <c r="CL307" i="21"/>
  <c r="CN307" i="21"/>
  <c r="DE307" i="21"/>
  <c r="AC308" i="21"/>
  <c r="Y312" i="21"/>
  <c r="CU312" i="21"/>
  <c r="DC314" i="21"/>
  <c r="CQ314" i="21"/>
  <c r="AA314" i="21"/>
  <c r="DI314" i="21"/>
  <c r="CV314" i="21"/>
  <c r="AE314" i="21"/>
  <c r="CX314" i="21"/>
  <c r="AF314" i="21"/>
  <c r="DK314" i="21"/>
  <c r="CW314" i="21"/>
  <c r="AD314" i="21"/>
  <c r="DH314" i="21"/>
  <c r="CT314" i="21"/>
  <c r="CB314" i="21"/>
  <c r="AB314" i="21"/>
  <c r="DG314" i="21"/>
  <c r="CS314" i="21"/>
  <c r="DD314" i="21"/>
  <c r="CO314" i="21"/>
  <c r="W314" i="21"/>
  <c r="DB314" i="21"/>
  <c r="CN314" i="21"/>
  <c r="DL314" i="21"/>
  <c r="AI314" i="21"/>
  <c r="BB314" i="21"/>
  <c r="BP314" i="21"/>
  <c r="V314" i="21"/>
  <c r="CZ314" i="21"/>
  <c r="CR315" i="21"/>
  <c r="AB312" i="21"/>
  <c r="CB312" i="21"/>
  <c r="CW312" i="21"/>
  <c r="L313" i="21"/>
  <c r="CA313" i="21"/>
  <c r="U314" i="21"/>
  <c r="DE314" i="21"/>
  <c r="CX315" i="21"/>
  <c r="AF312" i="21"/>
  <c r="DB312" i="21"/>
  <c r="CA318" i="21"/>
  <c r="AG312" i="21"/>
  <c r="DD312" i="21"/>
  <c r="DI315" i="21"/>
  <c r="CW315" i="21"/>
  <c r="AG315" i="21"/>
  <c r="U315" i="21"/>
  <c r="DF315" i="21"/>
  <c r="CS315" i="21"/>
  <c r="CB315" i="21"/>
  <c r="AB315" i="21"/>
  <c r="CZ315" i="21"/>
  <c r="CL315" i="21"/>
  <c r="AF315" i="21"/>
  <c r="CY315" i="21"/>
  <c r="AE315" i="21"/>
  <c r="DK315" i="21"/>
  <c r="CV315" i="21"/>
  <c r="AC315" i="21"/>
  <c r="DJ315" i="21"/>
  <c r="CU315" i="21"/>
  <c r="AA315" i="21"/>
  <c r="DE315" i="21"/>
  <c r="CQ315" i="21"/>
  <c r="X315" i="21"/>
  <c r="DD315" i="21"/>
  <c r="CP315" i="21"/>
  <c r="W315" i="21"/>
  <c r="DC315" i="21"/>
  <c r="DI306" i="21"/>
  <c r="CW306" i="21"/>
  <c r="W306" i="21"/>
  <c r="DK306" i="21"/>
  <c r="CX306" i="21"/>
  <c r="V306" i="21"/>
  <c r="DF306" i="21"/>
  <c r="CR306" i="21"/>
  <c r="AD306" i="21"/>
  <c r="CZ306" i="21"/>
  <c r="CL306" i="21"/>
  <c r="DL306" i="21"/>
  <c r="AI306" i="21"/>
  <c r="BB306" i="21"/>
  <c r="BP306" i="21"/>
  <c r="X306" i="21"/>
  <c r="CN306" i="21"/>
  <c r="DD306" i="21"/>
  <c r="DI308" i="21"/>
  <c r="CW308" i="21"/>
  <c r="AG308" i="21"/>
  <c r="U308" i="21"/>
  <c r="DE308" i="21"/>
  <c r="CR308" i="21"/>
  <c r="AA308" i="21"/>
  <c r="DJ308" i="21"/>
  <c r="CU308" i="21"/>
  <c r="AB308" i="21"/>
  <c r="DB308" i="21"/>
  <c r="CN308" i="21"/>
  <c r="DL308" i="21"/>
  <c r="AI308" i="21"/>
  <c r="BB308" i="21"/>
  <c r="BP308" i="21"/>
  <c r="CP308" i="21"/>
  <c r="DG308" i="21"/>
  <c r="DE312" i="21"/>
  <c r="DG315" i="21"/>
  <c r="CS321" i="21"/>
  <c r="DI321" i="21"/>
  <c r="AG323" i="21"/>
  <c r="CA325" i="21"/>
  <c r="DF323" i="21"/>
  <c r="DC323" i="21"/>
  <c r="CQ323" i="21"/>
  <c r="AC323" i="21"/>
  <c r="DH323" i="21"/>
  <c r="CT323" i="21"/>
  <c r="CB323" i="21"/>
  <c r="AE323" i="21"/>
  <c r="DG323" i="21"/>
  <c r="CS323" i="21"/>
  <c r="AD323" i="21"/>
  <c r="CZ323" i="21"/>
  <c r="DI313" i="21"/>
  <c r="CW313" i="21"/>
  <c r="AG313" i="21"/>
  <c r="U313" i="21"/>
  <c r="CY313" i="21"/>
  <c r="CL313" i="21"/>
  <c r="CN313" i="21"/>
  <c r="DB313" i="21"/>
  <c r="AA317" i="21"/>
  <c r="CB317" i="21"/>
  <c r="CS317" i="21"/>
  <c r="DG317" i="21"/>
  <c r="AB319" i="21"/>
  <c r="CX319" i="21"/>
  <c r="DB320" i="21"/>
  <c r="CP320" i="21"/>
  <c r="Z320" i="21"/>
  <c r="DG320" i="21"/>
  <c r="CT320" i="21"/>
  <c r="CB320" i="21"/>
  <c r="AB320" i="21"/>
  <c r="DF320" i="21"/>
  <c r="CS320" i="21"/>
  <c r="AA320" i="21"/>
  <c r="CO320" i="21"/>
  <c r="DL320" i="21"/>
  <c r="AI320" i="21"/>
  <c r="DE320" i="21"/>
  <c r="AB321" i="21"/>
  <c r="CB321" i="21"/>
  <c r="CV321" i="21"/>
  <c r="DK321" i="21"/>
  <c r="CL323" i="21"/>
  <c r="DA323" i="21"/>
  <c r="CA326" i="21"/>
  <c r="V313" i="21"/>
  <c r="BB313" i="21"/>
  <c r="BP313" i="21"/>
  <c r="CO313" i="21"/>
  <c r="DC313" i="21"/>
  <c r="CT316" i="21"/>
  <c r="AB317" i="21"/>
  <c r="CT317" i="21"/>
  <c r="DI317" i="21"/>
  <c r="AE319" i="21"/>
  <c r="L320" i="21"/>
  <c r="CQ320" i="21"/>
  <c r="DH320" i="21"/>
  <c r="AC321" i="21"/>
  <c r="CW321" i="21"/>
  <c r="U323" i="21"/>
  <c r="BB323" i="21"/>
  <c r="BP323" i="21"/>
  <c r="CM323" i="21"/>
  <c r="DB323" i="21"/>
  <c r="Z324" i="21"/>
  <c r="CU324" i="21"/>
  <c r="BP330" i="21"/>
  <c r="AD317" i="21"/>
  <c r="CW317" i="21"/>
  <c r="DK317" i="21"/>
  <c r="AE321" i="21"/>
  <c r="CY321" i="21"/>
  <c r="W323" i="21"/>
  <c r="CO323" i="21"/>
  <c r="DE323" i="21"/>
  <c r="AE317" i="21"/>
  <c r="CX317" i="21"/>
  <c r="DH319" i="21"/>
  <c r="CV319" i="21"/>
  <c r="AF319" i="21"/>
  <c r="DI319" i="21"/>
  <c r="CU319" i="21"/>
  <c r="AD319" i="21"/>
  <c r="DG319" i="21"/>
  <c r="CT319" i="21"/>
  <c r="AC319" i="21"/>
  <c r="CM319" i="21"/>
  <c r="DB319" i="21"/>
  <c r="CV320" i="21"/>
  <c r="DK320" i="21"/>
  <c r="AG321" i="21"/>
  <c r="CZ321" i="21"/>
  <c r="X323" i="21"/>
  <c r="CP323" i="21"/>
  <c r="DI323" i="21"/>
  <c r="AF317" i="21"/>
  <c r="U319" i="21"/>
  <c r="BB319" i="21"/>
  <c r="BP319" i="21"/>
  <c r="CN319" i="21"/>
  <c r="DC319" i="21"/>
  <c r="CL321" i="21"/>
  <c r="Y323" i="21"/>
  <c r="CR323" i="21"/>
  <c r="DJ323" i="21"/>
  <c r="BP325" i="21"/>
  <c r="DH317" i="21"/>
  <c r="CV317" i="21"/>
  <c r="AG317" i="21"/>
  <c r="U317" i="21"/>
  <c r="CZ317" i="21"/>
  <c r="CM317" i="21"/>
  <c r="BB317" i="21"/>
  <c r="BP317" i="21"/>
  <c r="W317" i="21"/>
  <c r="CL317" i="21"/>
  <c r="DL317" i="21"/>
  <c r="AI317" i="21"/>
  <c r="DA317" i="21"/>
  <c r="DG321" i="21"/>
  <c r="CU321" i="21"/>
  <c r="AF321" i="21"/>
  <c r="DC321" i="21"/>
  <c r="CP321" i="21"/>
  <c r="Z321" i="21"/>
  <c r="DB321" i="21"/>
  <c r="CO321" i="21"/>
  <c r="Y321" i="21"/>
  <c r="CM321" i="21"/>
  <c r="DD321" i="21"/>
  <c r="Z323" i="21"/>
  <c r="CU323" i="21"/>
  <c r="DK323" i="21"/>
  <c r="AB313" i="21"/>
  <c r="CU313" i="21"/>
  <c r="DJ313" i="21"/>
  <c r="DC316" i="21"/>
  <c r="CQ316" i="21"/>
  <c r="AA316" i="21"/>
  <c r="DD316" i="21"/>
  <c r="CP316" i="21"/>
  <c r="Y316" i="21"/>
  <c r="AG316" i="21"/>
  <c r="CL316" i="21"/>
  <c r="CZ316" i="21"/>
  <c r="CN317" i="21"/>
  <c r="DB317" i="21"/>
  <c r="W319" i="21"/>
  <c r="CP319" i="21"/>
  <c r="DE319" i="21"/>
  <c r="AC320" i="21"/>
  <c r="CY320" i="21"/>
  <c r="U321" i="21"/>
  <c r="BB321" i="21"/>
  <c r="BP321" i="21"/>
  <c r="CN321" i="21"/>
  <c r="DE321" i="21"/>
  <c r="AA323" i="21"/>
  <c r="CV323" i="21"/>
  <c r="V317" i="21"/>
  <c r="CO317" i="21"/>
  <c r="DC317" i="21"/>
  <c r="BP318" i="21"/>
  <c r="X319" i="21"/>
  <c r="CQ319" i="21"/>
  <c r="DF319" i="21"/>
  <c r="AD320" i="21"/>
  <c r="CZ320" i="21"/>
  <c r="V321" i="21"/>
  <c r="CQ321" i="21"/>
  <c r="DF321" i="21"/>
  <c r="AB323" i="21"/>
  <c r="CW323" i="21"/>
  <c r="DJ324" i="21"/>
  <c r="CX324" i="21"/>
  <c r="CL324" i="21"/>
  <c r="BB324" i="21"/>
  <c r="BP324" i="21"/>
  <c r="X324" i="21"/>
  <c r="CZ324" i="21"/>
  <c r="CM324" i="21"/>
  <c r="V324" i="21"/>
  <c r="DG324" i="21"/>
  <c r="CS324" i="21"/>
  <c r="AB324" i="21"/>
  <c r="DF324" i="21"/>
  <c r="CR324" i="21"/>
  <c r="AA324" i="21"/>
  <c r="CN324" i="21"/>
  <c r="DD324" i="21"/>
  <c r="AF323" i="21"/>
  <c r="CX323" i="21"/>
  <c r="V333" i="21"/>
  <c r="CR333" i="21"/>
  <c r="DK327" i="21"/>
  <c r="CY327" i="21"/>
  <c r="CM327" i="21"/>
  <c r="BB327" i="21"/>
  <c r="BP327" i="21"/>
  <c r="X327" i="21"/>
  <c r="CZ327" i="21"/>
  <c r="CL327" i="21"/>
  <c r="U327" i="21"/>
  <c r="DJ327" i="21"/>
  <c r="CW327" i="21"/>
  <c r="AF327" i="21"/>
  <c r="CO327" i="21"/>
  <c r="DD327" i="21"/>
  <c r="Z329" i="21"/>
  <c r="CB329" i="21"/>
  <c r="CW329" i="21"/>
  <c r="X333" i="21"/>
  <c r="CU333" i="21"/>
  <c r="DH334" i="21"/>
  <c r="CV334" i="21"/>
  <c r="W334" i="21"/>
  <c r="CZ334" i="21"/>
  <c r="CM334" i="21"/>
  <c r="Z334" i="21"/>
  <c r="DC334" i="21"/>
  <c r="CO334" i="21"/>
  <c r="Y334" i="21"/>
  <c r="DA334" i="21"/>
  <c r="CL334" i="21"/>
  <c r="BB334" i="21"/>
  <c r="BP334" i="21"/>
  <c r="V334" i="21"/>
  <c r="DI334" i="21"/>
  <c r="CT334" i="21"/>
  <c r="CB334" i="21"/>
  <c r="AE334" i="21"/>
  <c r="CR334" i="21"/>
  <c r="DK334" i="21"/>
  <c r="DC340" i="21"/>
  <c r="CQ340" i="21"/>
  <c r="AC340" i="21"/>
  <c r="DK340" i="21"/>
  <c r="CX340" i="21"/>
  <c r="V340" i="21"/>
  <c r="CZ340" i="21"/>
  <c r="CL340" i="21"/>
  <c r="BB340" i="21"/>
  <c r="BP340" i="21"/>
  <c r="W340" i="21"/>
  <c r="CW340" i="21"/>
  <c r="AF340" i="21"/>
  <c r="CV340" i="21"/>
  <c r="AE340" i="21"/>
  <c r="DJ340" i="21"/>
  <c r="CU340" i="21"/>
  <c r="CB340" i="21"/>
  <c r="AD340" i="21"/>
  <c r="DI340" i="21"/>
  <c r="CT340" i="21"/>
  <c r="DH340" i="21"/>
  <c r="CS340" i="21"/>
  <c r="AA340" i="21"/>
  <c r="DG340" i="21"/>
  <c r="CR340" i="21"/>
  <c r="Z340" i="21"/>
  <c r="DF340" i="21"/>
  <c r="CP340" i="21"/>
  <c r="Y340" i="21"/>
  <c r="DE340" i="21"/>
  <c r="CO340" i="21"/>
  <c r="X340" i="21"/>
  <c r="DB340" i="21"/>
  <c r="CM340" i="21"/>
  <c r="CY340" i="21"/>
  <c r="AG340" i="21"/>
  <c r="CZ311" i="21"/>
  <c r="CN311" i="21"/>
  <c r="DL311" i="21"/>
  <c r="AI311" i="21"/>
  <c r="AA311" i="21"/>
  <c r="AF311" i="21"/>
  <c r="CB311" i="21"/>
  <c r="CT311" i="21"/>
  <c r="DG311" i="21"/>
  <c r="DB318" i="21"/>
  <c r="CP318" i="21"/>
  <c r="DL318" i="21"/>
  <c r="AI318" i="21"/>
  <c r="Z318" i="21"/>
  <c r="AF318" i="21"/>
  <c r="CX318" i="21"/>
  <c r="DK318" i="21"/>
  <c r="BP326" i="21"/>
  <c r="CP327" i="21"/>
  <c r="DE327" i="21"/>
  <c r="AA329" i="21"/>
  <c r="CX329" i="21"/>
  <c r="DK331" i="21"/>
  <c r="CY331" i="21"/>
  <c r="CM331" i="21"/>
  <c r="Y331" i="21"/>
  <c r="DD331" i="21"/>
  <c r="CQ331" i="21"/>
  <c r="AB331" i="21"/>
  <c r="DG331" i="21"/>
  <c r="CS331" i="21"/>
  <c r="AC331" i="21"/>
  <c r="DE331" i="21"/>
  <c r="CP331" i="21"/>
  <c r="Z331" i="21"/>
  <c r="CX331" i="21"/>
  <c r="BB331" i="21"/>
  <c r="BP331" i="21"/>
  <c r="CN331" i="21"/>
  <c r="DH331" i="21"/>
  <c r="Z333" i="21"/>
  <c r="CV333" i="21"/>
  <c r="CS334" i="21"/>
  <c r="BP336" i="21"/>
  <c r="AA333" i="21"/>
  <c r="L333" i="21"/>
  <c r="CA333" i="21"/>
  <c r="CX333" i="21"/>
  <c r="U340" i="21"/>
  <c r="CN340" i="21"/>
  <c r="BP343" i="21"/>
  <c r="AE329" i="21"/>
  <c r="AB333" i="21"/>
  <c r="CY333" i="21"/>
  <c r="BP346" i="21"/>
  <c r="AG333" i="21"/>
  <c r="DA333" i="21"/>
  <c r="DK339" i="21"/>
  <c r="CY339" i="21"/>
  <c r="CM339" i="21"/>
  <c r="Y339" i="21"/>
  <c r="DC339" i="21"/>
  <c r="CP339" i="21"/>
  <c r="AA339" i="21"/>
  <c r="DB339" i="21"/>
  <c r="CN339" i="21"/>
  <c r="W339" i="21"/>
  <c r="DJ339" i="21"/>
  <c r="CU339" i="21"/>
  <c r="AD339" i="21"/>
  <c r="DI339" i="21"/>
  <c r="CT339" i="21"/>
  <c r="AC339" i="21"/>
  <c r="DH339" i="21"/>
  <c r="CS339" i="21"/>
  <c r="AB339" i="21"/>
  <c r="DF339" i="21"/>
  <c r="CQ339" i="21"/>
  <c r="X339" i="21"/>
  <c r="DE339" i="21"/>
  <c r="CO339" i="21"/>
  <c r="V339" i="21"/>
  <c r="DD339" i="21"/>
  <c r="CL339" i="21"/>
  <c r="BB339" i="21"/>
  <c r="BP339" i="21"/>
  <c r="U339" i="21"/>
  <c r="DA339" i="21"/>
  <c r="CV339" i="21"/>
  <c r="CB339" i="21"/>
  <c r="AE339" i="21"/>
  <c r="DC329" i="21"/>
  <c r="CQ329" i="21"/>
  <c r="CZ329" i="21"/>
  <c r="CM329" i="21"/>
  <c r="DL329" i="21"/>
  <c r="AI329" i="21"/>
  <c r="W329" i="21"/>
  <c r="DJ329" i="21"/>
  <c r="CV329" i="21"/>
  <c r="AD329" i="21"/>
  <c r="DH329" i="21"/>
  <c r="CT329" i="21"/>
  <c r="AB329" i="21"/>
  <c r="CN329" i="21"/>
  <c r="DE329" i="21"/>
  <c r="DC333" i="21"/>
  <c r="AC334" i="21"/>
  <c r="DB334" i="21"/>
  <c r="BP335" i="21"/>
  <c r="Z339" i="21"/>
  <c r="AF339" i="21"/>
  <c r="CR339" i="21"/>
  <c r="BB333" i="21"/>
  <c r="BP333" i="21"/>
  <c r="CM333" i="21"/>
  <c r="DL333" i="21"/>
  <c r="AI333" i="21"/>
  <c r="AG339" i="21"/>
  <c r="CW339" i="21"/>
  <c r="DE333" i="21"/>
  <c r="CS333" i="21"/>
  <c r="CB333" i="21"/>
  <c r="AF333" i="21"/>
  <c r="DG333" i="21"/>
  <c r="CT333" i="21"/>
  <c r="AD333" i="21"/>
  <c r="DD333" i="21"/>
  <c r="CP333" i="21"/>
  <c r="Y333" i="21"/>
  <c r="DB333" i="21"/>
  <c r="CN333" i="21"/>
  <c r="W333" i="21"/>
  <c r="DK333" i="21"/>
  <c r="CW333" i="21"/>
  <c r="AE333" i="21"/>
  <c r="CO333" i="21"/>
  <c r="DI333" i="21"/>
  <c r="BP337" i="21"/>
  <c r="CX339" i="21"/>
  <c r="DH338" i="21"/>
  <c r="CV338" i="21"/>
  <c r="W338" i="21"/>
  <c r="DD338" i="21"/>
  <c r="CQ338" i="21"/>
  <c r="AD338" i="21"/>
  <c r="AG338" i="21"/>
  <c r="CU338" i="21"/>
  <c r="DJ338" i="21"/>
  <c r="X342" i="21"/>
  <c r="CQ342" i="21"/>
  <c r="DF342" i="21"/>
  <c r="DK347" i="21"/>
  <c r="CY347" i="21"/>
  <c r="CM347" i="21"/>
  <c r="Y347" i="21"/>
  <c r="CZ347" i="21"/>
  <c r="CL347" i="21"/>
  <c r="BB347" i="21"/>
  <c r="BP347" i="21"/>
  <c r="W347" i="21"/>
  <c r="DJ347" i="21"/>
  <c r="CV347" i="21"/>
  <c r="AE347" i="21"/>
  <c r="DI347" i="21"/>
  <c r="CT347" i="21"/>
  <c r="AB347" i="21"/>
  <c r="DE347" i="21"/>
  <c r="CP347" i="21"/>
  <c r="V347" i="21"/>
  <c r="DD347" i="21"/>
  <c r="CO347" i="21"/>
  <c r="U347" i="21"/>
  <c r="DA347" i="21"/>
  <c r="AG347" i="21"/>
  <c r="CU347" i="21"/>
  <c r="BP348" i="21"/>
  <c r="BF348" i="21"/>
  <c r="BO348" i="21"/>
  <c r="AB342" i="21"/>
  <c r="CS342" i="21"/>
  <c r="DH342" i="21"/>
  <c r="AE344" i="21"/>
  <c r="L345" i="21"/>
  <c r="L347" i="21"/>
  <c r="CW347" i="21"/>
  <c r="DB332" i="21"/>
  <c r="CP332" i="21"/>
  <c r="AC332" i="21"/>
  <c r="DK332" i="21"/>
  <c r="CX332" i="21"/>
  <c r="BB332" i="21"/>
  <c r="BP332" i="21"/>
  <c r="W332" i="21"/>
  <c r="AG332" i="21"/>
  <c r="CV332" i="21"/>
  <c r="DJ332" i="21"/>
  <c r="X338" i="21"/>
  <c r="CL338" i="21"/>
  <c r="CZ338" i="21"/>
  <c r="L339" i="21"/>
  <c r="AD342" i="21"/>
  <c r="CB342" i="21"/>
  <c r="CU342" i="21"/>
  <c r="DJ342" i="21"/>
  <c r="DI344" i="21"/>
  <c r="CW344" i="21"/>
  <c r="AG344" i="21"/>
  <c r="U344" i="21"/>
  <c r="DG344" i="21"/>
  <c r="CT344" i="21"/>
  <c r="AC344" i="21"/>
  <c r="CY344" i="21"/>
  <c r="AF344" i="21"/>
  <c r="CM344" i="21"/>
  <c r="DL344" i="21"/>
  <c r="AI344" i="21"/>
  <c r="DB344" i="21"/>
  <c r="Z347" i="21"/>
  <c r="CB347" i="21"/>
  <c r="DB347" i="21"/>
  <c r="Y338" i="21"/>
  <c r="CM338" i="21"/>
  <c r="DA338" i="21"/>
  <c r="AE342" i="21"/>
  <c r="CV342" i="21"/>
  <c r="L344" i="21"/>
  <c r="BB344" i="21"/>
  <c r="BP344" i="21"/>
  <c r="CN344" i="21"/>
  <c r="DC344" i="21"/>
  <c r="AA347" i="21"/>
  <c r="DC347" i="21"/>
  <c r="Z338" i="21"/>
  <c r="CN338" i="21"/>
  <c r="DB338" i="21"/>
  <c r="AF342" i="21"/>
  <c r="CW342" i="21"/>
  <c r="CO344" i="21"/>
  <c r="DD344" i="21"/>
  <c r="AC347" i="21"/>
  <c r="DF347" i="21"/>
  <c r="AA338" i="21"/>
  <c r="CO338" i="21"/>
  <c r="DC338" i="21"/>
  <c r="AG342" i="21"/>
  <c r="W344" i="21"/>
  <c r="CP344" i="21"/>
  <c r="DE344" i="21"/>
  <c r="AD347" i="21"/>
  <c r="DG347" i="21"/>
  <c r="L349" i="21"/>
  <c r="CA349" i="21"/>
  <c r="DK342" i="21"/>
  <c r="CY342" i="21"/>
  <c r="CM342" i="21"/>
  <c r="Y342" i="21"/>
  <c r="DB342" i="21"/>
  <c r="CO342" i="21"/>
  <c r="Z342" i="21"/>
  <c r="CX342" i="21"/>
  <c r="DA342" i="21"/>
  <c r="AF347" i="21"/>
  <c r="DH347" i="21"/>
  <c r="Y332" i="21"/>
  <c r="CN332" i="21"/>
  <c r="DL332" i="21"/>
  <c r="AI332" i="21"/>
  <c r="DC332" i="21"/>
  <c r="DB336" i="21"/>
  <c r="CP336" i="21"/>
  <c r="AC336" i="21"/>
  <c r="DC336" i="21"/>
  <c r="CO336" i="21"/>
  <c r="DL336" i="21"/>
  <c r="AI336" i="21"/>
  <c r="AA336" i="21"/>
  <c r="AG336" i="21"/>
  <c r="CW336" i="21"/>
  <c r="DK336" i="21"/>
  <c r="AC338" i="21"/>
  <c r="CR338" i="21"/>
  <c r="DF338" i="21"/>
  <c r="U342" i="21"/>
  <c r="BB342" i="21"/>
  <c r="BP342" i="21"/>
  <c r="CL342" i="21"/>
  <c r="DC342" i="21"/>
  <c r="Y344" i="21"/>
  <c r="CR344" i="21"/>
  <c r="DH344" i="21"/>
  <c r="CN347" i="21"/>
  <c r="AE338" i="21"/>
  <c r="CS338" i="21"/>
  <c r="DG338" i="21"/>
  <c r="V342" i="21"/>
  <c r="CN342" i="21"/>
  <c r="DD342" i="21"/>
  <c r="CQ347" i="21"/>
  <c r="AE305" i="21"/>
  <c r="CB305" i="21"/>
  <c r="CS305" i="21"/>
  <c r="DL305" i="21"/>
  <c r="AI305" i="21"/>
  <c r="DA325" i="21"/>
  <c r="CO325" i="21"/>
  <c r="DL325" i="21"/>
  <c r="AI325" i="21"/>
  <c r="AB325" i="21"/>
  <c r="AF325" i="21"/>
  <c r="CT325" i="21"/>
  <c r="DG325" i="21"/>
  <c r="DE328" i="21"/>
  <c r="CS328" i="21"/>
  <c r="DL328" i="21"/>
  <c r="AI328" i="21"/>
  <c r="CB328" i="21"/>
  <c r="AC328" i="21"/>
  <c r="AF328" i="21"/>
  <c r="CX328" i="21"/>
  <c r="DK328" i="21"/>
  <c r="AA332" i="21"/>
  <c r="CQ332" i="21"/>
  <c r="DE332" i="21"/>
  <c r="U336" i="21"/>
  <c r="CY336" i="21"/>
  <c r="DE337" i="21"/>
  <c r="CS337" i="21"/>
  <c r="DL337" i="21"/>
  <c r="AI337" i="21"/>
  <c r="CB337" i="21"/>
  <c r="AF337" i="21"/>
  <c r="DK337" i="21"/>
  <c r="CX337" i="21"/>
  <c r="V337" i="21"/>
  <c r="CW337" i="21"/>
  <c r="AF338" i="21"/>
  <c r="CB338" i="21"/>
  <c r="CT338" i="21"/>
  <c r="DI338" i="21"/>
  <c r="DG341" i="21"/>
  <c r="CU341" i="21"/>
  <c r="AG341" i="21"/>
  <c r="U341" i="21"/>
  <c r="DF341" i="21"/>
  <c r="CS341" i="21"/>
  <c r="CB341" i="21"/>
  <c r="AD341" i="21"/>
  <c r="CZ341" i="21"/>
  <c r="CL341" i="21"/>
  <c r="CM341" i="21"/>
  <c r="DB341" i="21"/>
  <c r="W342" i="21"/>
  <c r="CP342" i="21"/>
  <c r="DE342" i="21"/>
  <c r="AA344" i="21"/>
  <c r="CU344" i="21"/>
  <c r="DK344" i="21"/>
  <c r="CR347" i="21"/>
  <c r="DJ350" i="21"/>
  <c r="CX350" i="21"/>
  <c r="CL350" i="21"/>
  <c r="BB350" i="21"/>
  <c r="BP350" i="21"/>
  <c r="X350" i="21"/>
  <c r="CZ350" i="21"/>
  <c r="CM350" i="21"/>
  <c r="V350" i="21"/>
  <c r="DA350" i="21"/>
  <c r="DH350" i="21"/>
  <c r="CT350" i="21"/>
  <c r="CB350" i="21"/>
  <c r="AC350" i="21"/>
  <c r="DG350" i="21"/>
  <c r="CS350" i="21"/>
  <c r="AB350" i="21"/>
  <c r="DC350" i="21"/>
  <c r="CO350" i="21"/>
  <c r="W350" i="21"/>
  <c r="CR350" i="21"/>
  <c r="DI350" i="21"/>
  <c r="CN350" i="21"/>
  <c r="AF350" i="21"/>
  <c r="DF350" i="21"/>
  <c r="AE350" i="21"/>
  <c r="DE350" i="21"/>
  <c r="AD350" i="21"/>
  <c r="DD350" i="21"/>
  <c r="AA350" i="21"/>
  <c r="CY350" i="21"/>
  <c r="Y350" i="21"/>
  <c r="CW350" i="21"/>
  <c r="U350" i="21"/>
  <c r="L350" i="21"/>
  <c r="CA350" i="21"/>
  <c r="DF349" i="21"/>
  <c r="CT349" i="21"/>
  <c r="CE349" i="21"/>
  <c r="AG349" i="21"/>
  <c r="U349" i="21"/>
  <c r="DC349" i="21"/>
  <c r="CP349" i="21"/>
  <c r="AA349" i="21"/>
  <c r="CZ349" i="21"/>
  <c r="CL349" i="21"/>
  <c r="DI349" i="21"/>
  <c r="CU349" i="21"/>
  <c r="CB349" i="21"/>
  <c r="AC349" i="21"/>
  <c r="DH349" i="21"/>
  <c r="CS349" i="21"/>
  <c r="AB349" i="21"/>
  <c r="DB349" i="21"/>
  <c r="CN349" i="21"/>
  <c r="W349" i="21"/>
  <c r="CW349" i="21"/>
  <c r="CA351" i="21"/>
  <c r="L351" i="21"/>
  <c r="Z349" i="21"/>
  <c r="DD349" i="21"/>
  <c r="AE326" i="21"/>
  <c r="CT326" i="21"/>
  <c r="DL326" i="21"/>
  <c r="AI326" i="21"/>
  <c r="DG330" i="21"/>
  <c r="CU330" i="21"/>
  <c r="DL330" i="21"/>
  <c r="AI330" i="21"/>
  <c r="AG330" i="21"/>
  <c r="U330" i="21"/>
  <c r="AF330" i="21"/>
  <c r="CV330" i="21"/>
  <c r="DI330" i="21"/>
  <c r="DK335" i="21"/>
  <c r="CY335" i="21"/>
  <c r="CM335" i="21"/>
  <c r="Z335" i="21"/>
  <c r="AF335" i="21"/>
  <c r="CU335" i="21"/>
  <c r="DH335" i="21"/>
  <c r="DC343" i="21"/>
  <c r="CQ343" i="21"/>
  <c r="DL343" i="21"/>
  <c r="AI343" i="21"/>
  <c r="AC343" i="21"/>
  <c r="DJ343" i="21"/>
  <c r="CW343" i="21"/>
  <c r="U343" i="21"/>
  <c r="AG343" i="21"/>
  <c r="CX343" i="21"/>
  <c r="DA345" i="21"/>
  <c r="CO345" i="21"/>
  <c r="DL345" i="21"/>
  <c r="AI345" i="21"/>
  <c r="AA345" i="21"/>
  <c r="DC345" i="21"/>
  <c r="CP345" i="21"/>
  <c r="Z345" i="21"/>
  <c r="AG345" i="21"/>
  <c r="CW345" i="21"/>
  <c r="DK345" i="21"/>
  <c r="CO349" i="21"/>
  <c r="DK349" i="21"/>
  <c r="AD355" i="21"/>
  <c r="CX355" i="21"/>
  <c r="L356" i="21"/>
  <c r="CL356" i="21"/>
  <c r="DB356" i="21"/>
  <c r="W357" i="21"/>
  <c r="CQ357" i="21"/>
  <c r="DH357" i="21"/>
  <c r="AF355" i="21"/>
  <c r="U356" i="21"/>
  <c r="BB356" i="21"/>
  <c r="BP356" i="21"/>
  <c r="CN356" i="21"/>
  <c r="DC356" i="21"/>
  <c r="DG355" i="21"/>
  <c r="CU355" i="21"/>
  <c r="AG355" i="21"/>
  <c r="U355" i="21"/>
  <c r="CY355" i="21"/>
  <c r="CL355" i="21"/>
  <c r="BB355" i="21"/>
  <c r="BP355" i="21"/>
  <c r="W355" i="21"/>
  <c r="DK355" i="21"/>
  <c r="CW355" i="21"/>
  <c r="AE355" i="21"/>
  <c r="CM355" i="21"/>
  <c r="DB355" i="21"/>
  <c r="W356" i="21"/>
  <c r="CP356" i="21"/>
  <c r="DE356" i="21"/>
  <c r="CN355" i="21"/>
  <c r="DC355" i="21"/>
  <c r="X356" i="21"/>
  <c r="CQ356" i="21"/>
  <c r="DF356" i="21"/>
  <c r="AB357" i="21"/>
  <c r="CW357" i="21"/>
  <c r="BP366" i="21"/>
  <c r="DC354" i="21"/>
  <c r="CQ354" i="21"/>
  <c r="AD354" i="21"/>
  <c r="DD354" i="21"/>
  <c r="CP354" i="21"/>
  <c r="DL354" i="21"/>
  <c r="AI354" i="21"/>
  <c r="AA354" i="21"/>
  <c r="DK354" i="21"/>
  <c r="CW354" i="21"/>
  <c r="AF354" i="21"/>
  <c r="CZ354" i="21"/>
  <c r="V355" i="21"/>
  <c r="CO355" i="21"/>
  <c r="DD355" i="21"/>
  <c r="Z356" i="21"/>
  <c r="CR356" i="21"/>
  <c r="DH356" i="21"/>
  <c r="AD357" i="21"/>
  <c r="BP358" i="21"/>
  <c r="Z355" i="21"/>
  <c r="CR355" i="21"/>
  <c r="DH355" i="21"/>
  <c r="AC356" i="21"/>
  <c r="CV356" i="21"/>
  <c r="DE357" i="21"/>
  <c r="CS357" i="21"/>
  <c r="CB357" i="21"/>
  <c r="AC357" i="21"/>
  <c r="DF357" i="21"/>
  <c r="CR357" i="21"/>
  <c r="Z357" i="21"/>
  <c r="CY357" i="21"/>
  <c r="AF357" i="21"/>
  <c r="CM357" i="21"/>
  <c r="DL357" i="21"/>
  <c r="AI357" i="21"/>
  <c r="DB357" i="21"/>
  <c r="DE362" i="21"/>
  <c r="CS362" i="21"/>
  <c r="CB362" i="21"/>
  <c r="AC362" i="21"/>
  <c r="CZ362" i="21"/>
  <c r="CM362" i="21"/>
  <c r="U362" i="21"/>
  <c r="CX362" i="21"/>
  <c r="AD362" i="21"/>
  <c r="DJ362" i="21"/>
  <c r="CV362" i="21"/>
  <c r="AA362" i="21"/>
  <c r="DI362" i="21"/>
  <c r="CU362" i="21"/>
  <c r="Z362" i="21"/>
  <c r="DH362" i="21"/>
  <c r="CT362" i="21"/>
  <c r="Y362" i="21"/>
  <c r="DG362" i="21"/>
  <c r="CR362" i="21"/>
  <c r="X362" i="21"/>
  <c r="DF362" i="21"/>
  <c r="CQ362" i="21"/>
  <c r="W362" i="21"/>
  <c r="DD362" i="21"/>
  <c r="CP362" i="21"/>
  <c r="BB362" i="21"/>
  <c r="BP362" i="21"/>
  <c r="V362" i="21"/>
  <c r="DC362" i="21"/>
  <c r="CO362" i="21"/>
  <c r="DA362" i="21"/>
  <c r="CL362" i="21"/>
  <c r="AF362" i="21"/>
  <c r="CW362" i="21"/>
  <c r="CS355" i="21"/>
  <c r="DI355" i="21"/>
  <c r="AD356" i="21"/>
  <c r="CX356" i="21"/>
  <c r="CN357" i="21"/>
  <c r="DC357" i="21"/>
  <c r="AB362" i="21"/>
  <c r="CY362" i="21"/>
  <c r="AB355" i="21"/>
  <c r="CB355" i="21"/>
  <c r="CT355" i="21"/>
  <c r="DJ355" i="21"/>
  <c r="AG356" i="21"/>
  <c r="U357" i="21"/>
  <c r="BB357" i="21"/>
  <c r="BP357" i="21"/>
  <c r="CO357" i="21"/>
  <c r="DD357" i="21"/>
  <c r="AE362" i="21"/>
  <c r="DB362" i="21"/>
  <c r="DK356" i="21"/>
  <c r="CY356" i="21"/>
  <c r="CM356" i="21"/>
  <c r="Y356" i="21"/>
  <c r="DG356" i="21"/>
  <c r="CT356" i="21"/>
  <c r="CB356" i="21"/>
  <c r="AE356" i="21"/>
  <c r="CW356" i="21"/>
  <c r="AF356" i="21"/>
  <c r="DA356" i="21"/>
  <c r="L360" i="21"/>
  <c r="CA360" i="21"/>
  <c r="DB364" i="21"/>
  <c r="CP364" i="21"/>
  <c r="AB364" i="21"/>
  <c r="DF364" i="21"/>
  <c r="CS364" i="21"/>
  <c r="AC364" i="21"/>
  <c r="AG364" i="21"/>
  <c r="CY364" i="21"/>
  <c r="DE365" i="21"/>
  <c r="CS365" i="21"/>
  <c r="AF365" i="21"/>
  <c r="CZ365" i="21"/>
  <c r="CM365" i="21"/>
  <c r="Y365" i="21"/>
  <c r="CX365" i="21"/>
  <c r="AE346" i="21"/>
  <c r="CB346" i="21"/>
  <c r="CR346" i="21"/>
  <c r="DL346" i="21"/>
  <c r="AI346" i="21"/>
  <c r="DD346" i="21"/>
  <c r="DC348" i="21"/>
  <c r="CQ348" i="21"/>
  <c r="DL348" i="21"/>
  <c r="AI348" i="21"/>
  <c r="AC348" i="21"/>
  <c r="AF348" i="21"/>
  <c r="CU348" i="21"/>
  <c r="DH348" i="21"/>
  <c r="DF351" i="21"/>
  <c r="CT351" i="21"/>
  <c r="DE351" i="21"/>
  <c r="CR351" i="21"/>
  <c r="DL351" i="21"/>
  <c r="AI351" i="21"/>
  <c r="AB351" i="21"/>
  <c r="AF351" i="21"/>
  <c r="CY351" i="21"/>
  <c r="DI352" i="21"/>
  <c r="CW352" i="21"/>
  <c r="BB352" i="21"/>
  <c r="BP352" i="21"/>
  <c r="X352" i="21"/>
  <c r="CZ352" i="21"/>
  <c r="CM352" i="21"/>
  <c r="DL352" i="21"/>
  <c r="AI352" i="21"/>
  <c r="Y352" i="21"/>
  <c r="AG352" i="21"/>
  <c r="CX352" i="21"/>
  <c r="DI358" i="21"/>
  <c r="CW358" i="21"/>
  <c r="W358" i="21"/>
  <c r="CZ358" i="21"/>
  <c r="CM358" i="21"/>
  <c r="Y358" i="21"/>
  <c r="AG358" i="21"/>
  <c r="CV358" i="21"/>
  <c r="DK358" i="21"/>
  <c r="AE360" i="21"/>
  <c r="CE360" i="21"/>
  <c r="CV360" i="21"/>
  <c r="AD361" i="21"/>
  <c r="L363" i="21"/>
  <c r="L364" i="21"/>
  <c r="CL364" i="21"/>
  <c r="DL364" i="21"/>
  <c r="AI364" i="21"/>
  <c r="CZ364" i="21"/>
  <c r="U365" i="21"/>
  <c r="CY365" i="21"/>
  <c r="AE367" i="21"/>
  <c r="CB367" i="21"/>
  <c r="CU367" i="21"/>
  <c r="DE360" i="21"/>
  <c r="CS360" i="21"/>
  <c r="AF360" i="21"/>
  <c r="DD360" i="21"/>
  <c r="CQ360" i="21"/>
  <c r="AC360" i="21"/>
  <c r="CX360" i="21"/>
  <c r="L362" i="21"/>
  <c r="V364" i="21"/>
  <c r="BB364" i="21"/>
  <c r="BP364" i="21"/>
  <c r="CN364" i="21"/>
  <c r="DC364" i="21"/>
  <c r="W365" i="21"/>
  <c r="CN365" i="21"/>
  <c r="DL365" i="21"/>
  <c r="AI365" i="21"/>
  <c r="DB365" i="21"/>
  <c r="DA367" i="21"/>
  <c r="CO367" i="21"/>
  <c r="AA367" i="21"/>
  <c r="DC367" i="21"/>
  <c r="CP367" i="21"/>
  <c r="Z367" i="21"/>
  <c r="AG367" i="21"/>
  <c r="CW367" i="21"/>
  <c r="DK367" i="21"/>
  <c r="U360" i="21"/>
  <c r="CY360" i="21"/>
  <c r="DK361" i="21"/>
  <c r="CY361" i="21"/>
  <c r="CM361" i="21"/>
  <c r="W361" i="21"/>
  <c r="DB361" i="21"/>
  <c r="CO361" i="21"/>
  <c r="BB361" i="21"/>
  <c r="BP361" i="21"/>
  <c r="X361" i="21"/>
  <c r="AG361" i="21"/>
  <c r="CL361" i="21"/>
  <c r="DA361" i="21"/>
  <c r="W364" i="21"/>
  <c r="CO364" i="21"/>
  <c r="DD364" i="21"/>
  <c r="X365" i="21"/>
  <c r="CO365" i="21"/>
  <c r="DC365" i="21"/>
  <c r="CX367" i="21"/>
  <c r="V360" i="21"/>
  <c r="BB360" i="21"/>
  <c r="BP360" i="21"/>
  <c r="CL360" i="21"/>
  <c r="CZ360" i="21"/>
  <c r="CN361" i="21"/>
  <c r="DC361" i="21"/>
  <c r="X364" i="21"/>
  <c r="CQ364" i="21"/>
  <c r="DE364" i="21"/>
  <c r="Z365" i="21"/>
  <c r="CP365" i="21"/>
  <c r="DD365" i="21"/>
  <c r="U367" i="21"/>
  <c r="CY367" i="21"/>
  <c r="Y364" i="21"/>
  <c r="CR364" i="21"/>
  <c r="DG364" i="21"/>
  <c r="AA365" i="21"/>
  <c r="CQ365" i="21"/>
  <c r="DF365" i="21"/>
  <c r="V367" i="21"/>
  <c r="BB367" i="21"/>
  <c r="BP367" i="21"/>
  <c r="CL367" i="21"/>
  <c r="CZ367" i="21"/>
  <c r="Z364" i="21"/>
  <c r="CT364" i="21"/>
  <c r="DH364" i="21"/>
  <c r="AB365" i="21"/>
  <c r="CA365" i="21"/>
  <c r="CR365" i="21"/>
  <c r="DG365" i="21"/>
  <c r="W367" i="21"/>
  <c r="CM367" i="21"/>
  <c r="DB367" i="21"/>
  <c r="Y360" i="21"/>
  <c r="CO360" i="21"/>
  <c r="DC360" i="21"/>
  <c r="Y361" i="21"/>
  <c r="CR361" i="21"/>
  <c r="DF361" i="21"/>
  <c r="AA364" i="21"/>
  <c r="CB364" i="21"/>
  <c r="CU364" i="21"/>
  <c r="DI364" i="21"/>
  <c r="AC365" i="21"/>
  <c r="CB365" i="21"/>
  <c r="CT365" i="21"/>
  <c r="DH365" i="21"/>
  <c r="X367" i="21"/>
  <c r="CN367" i="21"/>
  <c r="DD367" i="21"/>
  <c r="AD364" i="21"/>
  <c r="CV364" i="21"/>
  <c r="DJ364" i="21"/>
  <c r="AD365" i="21"/>
  <c r="CU365" i="21"/>
  <c r="DI365" i="21"/>
  <c r="Y367" i="21"/>
  <c r="CQ367" i="21"/>
  <c r="DE367" i="21"/>
  <c r="AB360" i="21"/>
  <c r="CB360" i="21"/>
  <c r="CT360" i="21"/>
  <c r="DH360" i="21"/>
  <c r="AB361" i="21"/>
  <c r="CB361" i="21"/>
  <c r="CU361" i="21"/>
  <c r="DI361" i="21"/>
  <c r="AF364" i="21"/>
  <c r="CX364" i="21"/>
  <c r="AG365" i="21"/>
  <c r="CW365" i="21"/>
  <c r="DK365" i="21"/>
  <c r="AC367" i="21"/>
  <c r="CS367" i="21"/>
  <c r="DG367" i="21"/>
  <c r="DE370" i="21"/>
  <c r="DG370" i="21"/>
  <c r="DH371" i="21"/>
  <c r="CV371" i="21"/>
  <c r="V371" i="21"/>
  <c r="DG371" i="21"/>
  <c r="CU371" i="21"/>
  <c r="AG371" i="21"/>
  <c r="U371" i="21"/>
  <c r="DF371" i="21"/>
  <c r="CT371" i="21"/>
  <c r="AF371" i="21"/>
  <c r="DD371" i="21"/>
  <c r="CR371" i="21"/>
  <c r="AD371" i="21"/>
  <c r="DC371" i="21"/>
  <c r="CQ371" i="21"/>
  <c r="AC371" i="21"/>
  <c r="DB371" i="21"/>
  <c r="CP371" i="21"/>
  <c r="AB371" i="21"/>
  <c r="DA371" i="21"/>
  <c r="CO371" i="21"/>
  <c r="AA371" i="21"/>
  <c r="CZ371" i="21"/>
  <c r="CN371" i="21"/>
  <c r="Z371" i="21"/>
  <c r="DJ371" i="21"/>
  <c r="CX371" i="21"/>
  <c r="CL371" i="21"/>
  <c r="BB371" i="21"/>
  <c r="BP371" i="21"/>
  <c r="X371" i="21"/>
  <c r="CM371" i="21"/>
  <c r="W371" i="21"/>
  <c r="CS371" i="21"/>
  <c r="CZ353" i="21"/>
  <c r="CN353" i="21"/>
  <c r="DL353" i="21"/>
  <c r="AI353" i="21"/>
  <c r="AA353" i="21"/>
  <c r="AF353" i="21"/>
  <c r="CE353" i="21"/>
  <c r="CU353" i="21"/>
  <c r="DH353" i="21"/>
  <c r="DB359" i="21"/>
  <c r="CP359" i="21"/>
  <c r="AA359" i="21"/>
  <c r="AF359" i="21"/>
  <c r="CW359" i="21"/>
  <c r="DJ359" i="21"/>
  <c r="DJ363" i="21"/>
  <c r="CX363" i="21"/>
  <c r="CL363" i="21"/>
  <c r="W363" i="21"/>
  <c r="AF363" i="21"/>
  <c r="CV363" i="21"/>
  <c r="DI363" i="21"/>
  <c r="DI366" i="21"/>
  <c r="CW366" i="21"/>
  <c r="W366" i="21"/>
  <c r="AF366" i="21"/>
  <c r="CT366" i="21"/>
  <c r="DL366" i="21"/>
  <c r="AI366" i="21"/>
  <c r="DG366" i="21"/>
  <c r="AE371" i="21"/>
  <c r="CY371" i="21"/>
  <c r="DE371" i="21"/>
  <c r="DD370" i="21"/>
  <c r="CR370" i="21"/>
  <c r="AB370" i="21"/>
  <c r="DC370" i="21"/>
  <c r="CQ370" i="21"/>
  <c r="AA370" i="21"/>
  <c r="DB370" i="21"/>
  <c r="CP370" i="21"/>
  <c r="Z370" i="21"/>
  <c r="CZ370" i="21"/>
  <c r="CN370" i="21"/>
  <c r="BB370" i="21"/>
  <c r="BP370" i="21"/>
  <c r="X370" i="21"/>
  <c r="DK370" i="21"/>
  <c r="CY370" i="21"/>
  <c r="CM370" i="21"/>
  <c r="W370" i="21"/>
  <c r="DJ370" i="21"/>
  <c r="CX370" i="21"/>
  <c r="CL370" i="21"/>
  <c r="V370" i="21"/>
  <c r="DI370" i="21"/>
  <c r="CW370" i="21"/>
  <c r="AG370" i="21"/>
  <c r="U370" i="21"/>
  <c r="DH370" i="21"/>
  <c r="CV370" i="21"/>
  <c r="AF370" i="21"/>
  <c r="DF370" i="21"/>
  <c r="CT370" i="21"/>
  <c r="AD370" i="21"/>
  <c r="DI371" i="21"/>
  <c r="DK371" i="21"/>
  <c r="CN369" i="21"/>
  <c r="CZ369" i="21"/>
  <c r="AB372" i="21"/>
  <c r="CP372" i="21"/>
  <c r="DB372" i="21"/>
  <c r="CQ372" i="21"/>
  <c r="DC372" i="21"/>
  <c r="AD372" i="21"/>
  <c r="CA372" i="21"/>
  <c r="CR372" i="21"/>
  <c r="DD372" i="21"/>
  <c r="AE372" i="21"/>
  <c r="CB372" i="21"/>
  <c r="CS372" i="21"/>
  <c r="DE372" i="21"/>
  <c r="CM368" i="21"/>
  <c r="DL368" i="21"/>
  <c r="AI368" i="21"/>
  <c r="CY368" i="21"/>
  <c r="DK368" i="21"/>
  <c r="AC369" i="21"/>
  <c r="CR369" i="21"/>
  <c r="DD369" i="21"/>
  <c r="AF372" i="21"/>
  <c r="CT372" i="21"/>
  <c r="DF372" i="21"/>
  <c r="AD369" i="21"/>
  <c r="CB369" i="21"/>
  <c r="CS369" i="21"/>
  <c r="DE369" i="21"/>
  <c r="U372" i="21"/>
  <c r="AG372" i="21"/>
  <c r="CU372" i="21"/>
  <c r="DG372" i="21"/>
  <c r="AE369" i="21"/>
  <c r="CT369" i="21"/>
  <c r="DF369" i="21"/>
  <c r="CA371" i="21"/>
  <c r="V372" i="21"/>
  <c r="CV372" i="21"/>
  <c r="DH372" i="21"/>
  <c r="CW372" i="21"/>
  <c r="DI372" i="21"/>
  <c r="CQ368" i="21"/>
  <c r="DC368" i="21"/>
  <c r="U369" i="21"/>
  <c r="AG369" i="21"/>
  <c r="CV369" i="21"/>
  <c r="DH369" i="21"/>
  <c r="X372" i="21"/>
  <c r="BB372" i="21"/>
  <c r="BP372" i="21"/>
  <c r="CL372" i="21"/>
  <c r="CX372" i="21"/>
  <c r="DJ372" i="21"/>
  <c r="CW369" i="21"/>
  <c r="DI369" i="21"/>
  <c r="Y372" i="21"/>
  <c r="CM372" i="21"/>
  <c r="CY372" i="21"/>
  <c r="DK372" i="21"/>
  <c r="AE368" i="21"/>
  <c r="CB368" i="21"/>
  <c r="CS368" i="21"/>
  <c r="W369" i="21"/>
  <c r="CL369" i="21"/>
  <c r="CX369" i="21"/>
  <c r="Z372" i="21"/>
  <c r="CN372" i="21"/>
  <c r="DL324" i="21"/>
  <c r="AI324" i="21"/>
  <c r="DL321" i="21"/>
  <c r="AI321" i="21"/>
  <c r="DL302" i="21"/>
  <c r="AI302" i="21"/>
  <c r="DL280" i="21"/>
  <c r="AI280" i="21"/>
  <c r="DL277" i="21"/>
  <c r="AI277" i="21"/>
  <c r="DL268" i="21"/>
  <c r="AI268" i="21"/>
  <c r="DL207" i="21"/>
  <c r="AI207" i="21"/>
  <c r="DL217" i="21"/>
  <c r="AI217" i="21"/>
  <c r="DL193" i="21"/>
  <c r="AI193" i="21"/>
  <c r="DL187" i="21"/>
  <c r="AI187" i="21"/>
  <c r="DL149" i="21"/>
  <c r="AI149" i="21"/>
  <c r="DL159" i="21"/>
  <c r="AI159" i="21"/>
  <c r="DL119" i="21"/>
  <c r="AI119" i="21"/>
  <c r="DL137" i="21"/>
  <c r="AI137" i="21"/>
  <c r="DL127" i="21"/>
  <c r="AI127" i="21"/>
  <c r="DL111" i="21"/>
  <c r="AI111" i="21"/>
  <c r="DL99" i="21"/>
  <c r="AI99" i="21"/>
  <c r="DL372" i="21"/>
  <c r="AI372" i="21"/>
  <c r="DL363" i="21"/>
  <c r="AI363" i="21"/>
  <c r="DL350" i="21"/>
  <c r="AI350" i="21"/>
  <c r="DL341" i="21"/>
  <c r="AI341" i="21"/>
  <c r="DL334" i="21"/>
  <c r="AI334" i="21"/>
  <c r="DL315" i="21"/>
  <c r="AI315" i="21"/>
  <c r="DL267" i="21"/>
  <c r="AI267" i="21"/>
  <c r="DL232" i="21"/>
  <c r="AI232" i="21"/>
  <c r="DL242" i="21"/>
  <c r="AI242" i="21"/>
  <c r="DL235" i="21"/>
  <c r="AI235" i="21"/>
  <c r="DL223" i="21"/>
  <c r="AI223" i="21"/>
  <c r="DL188" i="21"/>
  <c r="AI188" i="21"/>
  <c r="DL162" i="21"/>
  <c r="AI162" i="21"/>
  <c r="DL218" i="21"/>
  <c r="AI218" i="21"/>
  <c r="DL148" i="21"/>
  <c r="AI148" i="21"/>
  <c r="DL369" i="21"/>
  <c r="AI369" i="21"/>
  <c r="DL335" i="21"/>
  <c r="AI335" i="21"/>
  <c r="DL319" i="21"/>
  <c r="AI319" i="21"/>
  <c r="DL298" i="21"/>
  <c r="AI298" i="21"/>
  <c r="DL274" i="21"/>
  <c r="AI274" i="21"/>
  <c r="DL275" i="21"/>
  <c r="AI275" i="21"/>
  <c r="DL238" i="21"/>
  <c r="AI238" i="21"/>
  <c r="DL236" i="21"/>
  <c r="AI236" i="21"/>
  <c r="DL256" i="21"/>
  <c r="AI256" i="21"/>
  <c r="DL222" i="21"/>
  <c r="AI222" i="21"/>
  <c r="DL177" i="21"/>
  <c r="AI177" i="21"/>
  <c r="DL79" i="21"/>
  <c r="AI79" i="21"/>
  <c r="DL370" i="21"/>
  <c r="AI370" i="21"/>
  <c r="DL300" i="21"/>
  <c r="AI300" i="21"/>
  <c r="DL199" i="21"/>
  <c r="AI199" i="21"/>
  <c r="DL139" i="21"/>
  <c r="AI139" i="21"/>
  <c r="DL160" i="21"/>
  <c r="AI160" i="21"/>
  <c r="DL156" i="21"/>
  <c r="AI156" i="21"/>
  <c r="DL125" i="21"/>
  <c r="AI125" i="21"/>
  <c r="DL108" i="21"/>
  <c r="AI108" i="21"/>
  <c r="DL115" i="21"/>
  <c r="AI115" i="21"/>
  <c r="BB2" i="21"/>
  <c r="BP70" i="21"/>
  <c r="DL361" i="21"/>
  <c r="AI361" i="21"/>
  <c r="DL322" i="21"/>
  <c r="AI322" i="21"/>
  <c r="DL293" i="21"/>
  <c r="AI293" i="21"/>
  <c r="DL284" i="21"/>
  <c r="AI284" i="21"/>
  <c r="DL248" i="21"/>
  <c r="AI248" i="21"/>
  <c r="DL211" i="21"/>
  <c r="AI211" i="21"/>
  <c r="DL215" i="21"/>
  <c r="AI215" i="21"/>
  <c r="DL197" i="21"/>
  <c r="AI197" i="21"/>
  <c r="DL166" i="21"/>
  <c r="AI166" i="21"/>
  <c r="DL204" i="21"/>
  <c r="AI204" i="21"/>
  <c r="DL134" i="21"/>
  <c r="AI134" i="21"/>
  <c r="DL170" i="21"/>
  <c r="AI170" i="21"/>
  <c r="DL195" i="21"/>
  <c r="AI195" i="21"/>
  <c r="DL146" i="21"/>
  <c r="AI146" i="21"/>
  <c r="DL133" i="21"/>
  <c r="AI133" i="21"/>
  <c r="DL360" i="21"/>
  <c r="AI360" i="21"/>
  <c r="DL294" i="21"/>
  <c r="AI294" i="21"/>
  <c r="DL303" i="21"/>
  <c r="AI303" i="21"/>
  <c r="DL292" i="21"/>
  <c r="AI292" i="21"/>
  <c r="DL259" i="21"/>
  <c r="AI259" i="21"/>
  <c r="DL246" i="21"/>
  <c r="AI246" i="21"/>
  <c r="DL231" i="21"/>
  <c r="AI231" i="21"/>
  <c r="DL237" i="21"/>
  <c r="AI237" i="21"/>
  <c r="DL173" i="21"/>
  <c r="AI173" i="21"/>
  <c r="DL181" i="21"/>
  <c r="AI181" i="21"/>
  <c r="DL88" i="21"/>
  <c r="AI88" i="21"/>
  <c r="DL95" i="21"/>
  <c r="AI95" i="21"/>
  <c r="DL91" i="21"/>
  <c r="AI91" i="21"/>
  <c r="DL295" i="21"/>
  <c r="AI295" i="21"/>
  <c r="DL287" i="21"/>
  <c r="AI287" i="21"/>
  <c r="DL269" i="21"/>
  <c r="AI269" i="21"/>
  <c r="DL254" i="21"/>
  <c r="AI254" i="21"/>
  <c r="DL243" i="21"/>
  <c r="AI243" i="21"/>
  <c r="DL233" i="21"/>
  <c r="AI233" i="21"/>
  <c r="DL220" i="21"/>
  <c r="AI220" i="21"/>
  <c r="DL219" i="21"/>
  <c r="AI219" i="21"/>
  <c r="DL212" i="21"/>
  <c r="AI212" i="21"/>
  <c r="DL136" i="21"/>
  <c r="AI136" i="21"/>
  <c r="DL158" i="21"/>
  <c r="AI158" i="21"/>
  <c r="DL145" i="21"/>
  <c r="AI145" i="21"/>
  <c r="DL87" i="21"/>
  <c r="AI87" i="21"/>
  <c r="DL121" i="21"/>
  <c r="AI121" i="21"/>
  <c r="DL107" i="21"/>
  <c r="AI107" i="21"/>
  <c r="DL70" i="21"/>
  <c r="AI70" i="21"/>
  <c r="BF2" i="21"/>
  <c r="DL359" i="21"/>
  <c r="AI359" i="21"/>
  <c r="DL362" i="21"/>
  <c r="AI362" i="21"/>
  <c r="DL349" i="21"/>
  <c r="AI349" i="21"/>
  <c r="DL283" i="21"/>
  <c r="AI283" i="21"/>
  <c r="DL266" i="21"/>
  <c r="AI266" i="21"/>
  <c r="DL249" i="21"/>
  <c r="AI249" i="21"/>
  <c r="DL216" i="21"/>
  <c r="AI216" i="21"/>
  <c r="DL167" i="21"/>
  <c r="AI167" i="21"/>
  <c r="BP213" i="21"/>
  <c r="DL186" i="21"/>
  <c r="AI186" i="21"/>
  <c r="DL171" i="21"/>
  <c r="AI171" i="21"/>
  <c r="DL164" i="21"/>
  <c r="AI164" i="21"/>
  <c r="DL154" i="21"/>
  <c r="AI154" i="21"/>
  <c r="DL135" i="21"/>
  <c r="AI135" i="21"/>
  <c r="DL128" i="21"/>
  <c r="AI128" i="21"/>
  <c r="DL73" i="21"/>
  <c r="AI73" i="21"/>
  <c r="DL355" i="21"/>
  <c r="AI355" i="21"/>
  <c r="DL338" i="21"/>
  <c r="AI338" i="21"/>
  <c r="DL339" i="21"/>
  <c r="AI339" i="21"/>
  <c r="DL331" i="21"/>
  <c r="AI331" i="21"/>
  <c r="DL316" i="21"/>
  <c r="AI316" i="21"/>
  <c r="DL307" i="21"/>
  <c r="AI307" i="21"/>
  <c r="DL312" i="21"/>
  <c r="AI312" i="21"/>
  <c r="DL304" i="21"/>
  <c r="AI304" i="21"/>
  <c r="DL309" i="21"/>
  <c r="AI309" i="21"/>
  <c r="DL273" i="21"/>
  <c r="AI273" i="21"/>
  <c r="DL271" i="21"/>
  <c r="AI271" i="21"/>
  <c r="DL251" i="21"/>
  <c r="AI251" i="21"/>
  <c r="DL172" i="21"/>
  <c r="AI172" i="21"/>
  <c r="DL213" i="21"/>
  <c r="AI213" i="21"/>
  <c r="DL196" i="21"/>
  <c r="AI196" i="21"/>
  <c r="DL189" i="21"/>
  <c r="AI189" i="21"/>
  <c r="DL174" i="21"/>
  <c r="AI174" i="21"/>
  <c r="DL106" i="21"/>
  <c r="AI106" i="21"/>
  <c r="DL132" i="21"/>
  <c r="AI132" i="21"/>
  <c r="DL129" i="21"/>
  <c r="AI129" i="21"/>
  <c r="DL75" i="21"/>
  <c r="AI75" i="21"/>
  <c r="DL371" i="21"/>
  <c r="AI371" i="21"/>
  <c r="DL367" i="21"/>
  <c r="AI367" i="21"/>
  <c r="DL358" i="21"/>
  <c r="AI358" i="21"/>
  <c r="DL342" i="21"/>
  <c r="AI342" i="21"/>
  <c r="DL340" i="21"/>
  <c r="AI340" i="21"/>
  <c r="DL264" i="21"/>
  <c r="AI264" i="21"/>
  <c r="DL257" i="21"/>
  <c r="AI257" i="21"/>
  <c r="DL208" i="21"/>
  <c r="AI208" i="21"/>
  <c r="DL226" i="21"/>
  <c r="AI226" i="21"/>
  <c r="DL182" i="21"/>
  <c r="AI182" i="21"/>
  <c r="DL221" i="21"/>
  <c r="AI221" i="21"/>
  <c r="DL175" i="21"/>
  <c r="AI175" i="21"/>
  <c r="DL178" i="21"/>
  <c r="AI178" i="21"/>
  <c r="DL153" i="21"/>
  <c r="AI153" i="21"/>
  <c r="DL169" i="21"/>
  <c r="AI169" i="21"/>
  <c r="DL130" i="21"/>
  <c r="AI130" i="21"/>
  <c r="DL85" i="21"/>
  <c r="AI85" i="21"/>
  <c r="DL112" i="21"/>
  <c r="AI112" i="21"/>
  <c r="DL92" i="21"/>
  <c r="AI92" i="21"/>
  <c r="DL90" i="21"/>
  <c r="AI90" i="21"/>
  <c r="DL323" i="21"/>
  <c r="AI323" i="21"/>
  <c r="DL281" i="21"/>
  <c r="AI281" i="21"/>
  <c r="DL258" i="21"/>
  <c r="AI258" i="21"/>
  <c r="DL138" i="21"/>
  <c r="AI138" i="21"/>
  <c r="DL71" i="21"/>
  <c r="AI71" i="21"/>
  <c r="DL356" i="21"/>
  <c r="AI356" i="21"/>
  <c r="DL347" i="21"/>
  <c r="AI347" i="21"/>
  <c r="DL327" i="21"/>
  <c r="AI327" i="21"/>
  <c r="DL313" i="21"/>
  <c r="AI313" i="21"/>
  <c r="DL276" i="21"/>
  <c r="AI276" i="21"/>
  <c r="DL261" i="21"/>
  <c r="AI261" i="21"/>
  <c r="DL229" i="21"/>
  <c r="AI229" i="21"/>
  <c r="DL210" i="21"/>
  <c r="AI210" i="21"/>
  <c r="DL183" i="21"/>
  <c r="AI183" i="21"/>
  <c r="DL143" i="21"/>
  <c r="AI143" i="21"/>
  <c r="DL117" i="21"/>
  <c r="AI117" i="21"/>
  <c r="DL190" i="21"/>
  <c r="AI190" i="21"/>
  <c r="DL101" i="21"/>
  <c r="AI101" i="21"/>
  <c r="DL102" i="21"/>
  <c r="AI102" i="21"/>
  <c r="DL122" i="21"/>
  <c r="AI122" i="21"/>
  <c r="DL116" i="21"/>
  <c r="AI116" i="21"/>
  <c r="DL105" i="21"/>
  <c r="AI105" i="21"/>
  <c r="DL142" i="21"/>
  <c r="AI142" i="21"/>
  <c r="BO2" i="21"/>
  <c r="BP2" i="21"/>
  <c r="AI2" i="21"/>
  <c r="BF22" i="17"/>
  <c r="BN22" i="17"/>
  <c r="Q22" i="17"/>
  <c r="BF21" i="17"/>
  <c r="BN21" i="17"/>
  <c r="Q21" i="17"/>
  <c r="BF20" i="17"/>
  <c r="BN20" i="17"/>
  <c r="Q20" i="17"/>
  <c r="BF19" i="17"/>
  <c r="BN19" i="17"/>
  <c r="Q19" i="17"/>
  <c r="BF18" i="17"/>
  <c r="BN18" i="17"/>
  <c r="Q18" i="17"/>
  <c r="BF17" i="17"/>
  <c r="BN17" i="17"/>
  <c r="Q17" i="17"/>
  <c r="BF16" i="17"/>
  <c r="BN16" i="17"/>
  <c r="Q16" i="17"/>
  <c r="BF15" i="17"/>
  <c r="BN15" i="17"/>
  <c r="Q15" i="17"/>
  <c r="BF14" i="17"/>
  <c r="BN14" i="17"/>
  <c r="Q14" i="17"/>
  <c r="BF13" i="17"/>
  <c r="BN13" i="17"/>
  <c r="Q13" i="17"/>
  <c r="BF12" i="17"/>
  <c r="BN12" i="17"/>
  <c r="Q12" i="17"/>
  <c r="BF11" i="17"/>
  <c r="BN11" i="17"/>
  <c r="Q11" i="17"/>
  <c r="BF10" i="17"/>
  <c r="BN10" i="17"/>
  <c r="Q10" i="17"/>
  <c r="BF9" i="17"/>
  <c r="BN9" i="17"/>
  <c r="Q9" i="17"/>
  <c r="C2" i="17"/>
  <c r="F2" i="16"/>
  <c r="G2" i="16"/>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28" i="1"/>
  <c r="B27" i="1"/>
  <c r="B24" i="1"/>
  <c r="B23" i="1"/>
  <c r="B22" i="1"/>
  <c r="B21" i="1"/>
  <c r="B20" i="1"/>
  <c r="B19" i="1"/>
  <c r="B18" i="1"/>
  <c r="B17" i="1"/>
  <c r="B16" i="1"/>
  <c r="B15" i="1"/>
  <c r="C85" i="12"/>
  <c r="C75" i="12"/>
  <c r="L22" i="12"/>
  <c r="K23" i="12"/>
  <c r="L23" i="12"/>
  <c r="F16" i="12"/>
  <c r="J15" i="12"/>
  <c r="I15" i="12"/>
  <c r="H15" i="12"/>
  <c r="J14" i="12"/>
  <c r="I14" i="12"/>
  <c r="H14" i="12"/>
  <c r="G14" i="12"/>
  <c r="J13" i="12"/>
  <c r="I13" i="12"/>
  <c r="H13" i="12"/>
  <c r="G13" i="12"/>
  <c r="J12" i="12"/>
  <c r="I12" i="12"/>
  <c r="H12" i="12"/>
  <c r="G12" i="12"/>
  <c r="J11" i="12"/>
  <c r="I11" i="12"/>
  <c r="H11" i="12"/>
  <c r="G11" i="12"/>
  <c r="J10" i="12"/>
  <c r="I10" i="12"/>
  <c r="H10" i="12"/>
  <c r="G10" i="12"/>
  <c r="J9" i="12"/>
  <c r="J16" i="12"/>
  <c r="I9" i="12"/>
  <c r="I16" i="12"/>
  <c r="O22" i="12"/>
  <c r="P22" i="12"/>
  <c r="H9" i="12"/>
  <c r="H16" i="12"/>
  <c r="G9" i="12"/>
  <c r="I222" i="5"/>
  <c r="I221" i="5"/>
  <c r="I220" i="5"/>
  <c r="I219" i="5"/>
  <c r="I218" i="5"/>
  <c r="I217" i="5"/>
  <c r="I216" i="5"/>
  <c r="I215" i="5"/>
  <c r="I214" i="5"/>
  <c r="I213" i="5"/>
  <c r="I212" i="5"/>
  <c r="I211" i="5"/>
  <c r="I210" i="5"/>
  <c r="AT209" i="5"/>
  <c r="V209" i="5"/>
  <c r="I209" i="5"/>
  <c r="AT208" i="5"/>
  <c r="V208" i="5"/>
  <c r="I208" i="5"/>
  <c r="AT207" i="5"/>
  <c r="V207" i="5"/>
  <c r="I207" i="5"/>
  <c r="AT206" i="5"/>
  <c r="V206" i="5"/>
  <c r="I206" i="5"/>
  <c r="AT205" i="5"/>
  <c r="V205" i="5"/>
  <c r="I205" i="5"/>
  <c r="AT204" i="5"/>
  <c r="V204" i="5"/>
  <c r="I204" i="5"/>
  <c r="AT203" i="5"/>
  <c r="V203" i="5"/>
  <c r="I203" i="5"/>
  <c r="AT202" i="5"/>
  <c r="V202" i="5"/>
  <c r="I202" i="5"/>
  <c r="AT201" i="5"/>
  <c r="V201" i="5"/>
  <c r="I201" i="5"/>
  <c r="I200" i="5"/>
  <c r="I199" i="5"/>
  <c r="I198" i="5"/>
  <c r="I197" i="5"/>
  <c r="I196" i="5"/>
  <c r="I195" i="5"/>
  <c r="I194" i="5"/>
  <c r="AT193" i="5"/>
  <c r="V193" i="5"/>
  <c r="I193" i="5"/>
  <c r="AT192" i="5"/>
  <c r="V192" i="5"/>
  <c r="I192" i="5"/>
  <c r="AT191" i="5"/>
  <c r="V191" i="5"/>
  <c r="I191" i="5"/>
  <c r="AT190" i="5"/>
  <c r="V190" i="5"/>
  <c r="I190" i="5"/>
  <c r="AT189" i="5"/>
  <c r="V189" i="5"/>
  <c r="I189" i="5"/>
  <c r="AT188" i="5"/>
  <c r="V188" i="5"/>
  <c r="I188" i="5"/>
  <c r="AT187" i="5"/>
  <c r="V187" i="5"/>
  <c r="I187" i="5"/>
  <c r="AT186" i="5"/>
  <c r="V186" i="5"/>
  <c r="I186" i="5"/>
  <c r="AT185" i="5"/>
  <c r="V185" i="5"/>
  <c r="I185" i="5"/>
  <c r="AT184" i="5"/>
  <c r="V184" i="5"/>
  <c r="I184" i="5"/>
  <c r="AT183" i="5"/>
  <c r="V183" i="5"/>
  <c r="I183" i="5"/>
  <c r="AT182" i="5"/>
  <c r="V182" i="5"/>
  <c r="I182" i="5"/>
  <c r="AT181" i="5"/>
  <c r="V181" i="5"/>
  <c r="I181" i="5"/>
  <c r="AT180" i="5"/>
  <c r="V180" i="5"/>
  <c r="I180" i="5"/>
  <c r="AT179" i="5"/>
  <c r="V179" i="5"/>
  <c r="I179" i="5"/>
  <c r="AT178" i="5"/>
  <c r="V178" i="5"/>
  <c r="I178" i="5"/>
  <c r="AT177" i="5"/>
  <c r="V177" i="5"/>
  <c r="I177" i="5"/>
  <c r="AT176" i="5"/>
  <c r="V176" i="5"/>
  <c r="I176" i="5"/>
  <c r="AT175" i="5"/>
  <c r="V175" i="5"/>
  <c r="I175" i="5"/>
  <c r="AT174" i="5"/>
  <c r="V174" i="5"/>
  <c r="I174" i="5"/>
  <c r="AT173" i="5"/>
  <c r="V173" i="5"/>
  <c r="I173" i="5"/>
  <c r="AT172" i="5"/>
  <c r="V172" i="5"/>
  <c r="I172" i="5"/>
  <c r="AT171" i="5"/>
  <c r="V171" i="5"/>
  <c r="I171" i="5"/>
  <c r="AT170" i="5"/>
  <c r="V170" i="5"/>
  <c r="I170" i="5"/>
  <c r="AT169" i="5"/>
  <c r="V169" i="5"/>
  <c r="I169" i="5"/>
  <c r="AT168" i="5"/>
  <c r="V168" i="5"/>
  <c r="I168" i="5"/>
  <c r="AT167" i="5"/>
  <c r="V167" i="5"/>
  <c r="I167" i="5"/>
  <c r="AT166" i="5"/>
  <c r="V166" i="5"/>
  <c r="I166" i="5"/>
  <c r="AT165" i="5"/>
  <c r="V165" i="5"/>
  <c r="I165" i="5"/>
  <c r="AT164" i="5"/>
  <c r="V164" i="5"/>
  <c r="I164" i="5"/>
  <c r="AT163" i="5"/>
  <c r="V163" i="5"/>
  <c r="I163" i="5"/>
  <c r="AT162" i="5"/>
  <c r="V162" i="5"/>
  <c r="I162" i="5"/>
  <c r="AT161" i="5"/>
  <c r="V161" i="5"/>
  <c r="I161" i="5"/>
  <c r="AT160" i="5"/>
  <c r="V160" i="5"/>
  <c r="I160" i="5"/>
  <c r="AT159" i="5"/>
  <c r="V159" i="5"/>
  <c r="I159" i="5"/>
  <c r="AT158" i="5"/>
  <c r="V158" i="5"/>
  <c r="I158" i="5"/>
  <c r="AT157" i="5"/>
  <c r="V157" i="5"/>
  <c r="I157" i="5"/>
  <c r="AT156" i="5"/>
  <c r="V156" i="5"/>
  <c r="I156" i="5"/>
  <c r="V155" i="5"/>
  <c r="I155" i="5"/>
  <c r="V154" i="5"/>
  <c r="I154" i="5"/>
  <c r="V153" i="5"/>
  <c r="I153" i="5"/>
  <c r="V152" i="5"/>
  <c r="I152" i="5"/>
  <c r="V151" i="5"/>
  <c r="I151" i="5"/>
  <c r="V150" i="5"/>
  <c r="I150" i="5"/>
  <c r="V149" i="5"/>
  <c r="I149" i="5"/>
  <c r="V148" i="5"/>
  <c r="I148" i="5"/>
  <c r="V147" i="5"/>
  <c r="I147" i="5"/>
  <c r="V146" i="5"/>
  <c r="I146" i="5"/>
  <c r="V145" i="5"/>
  <c r="I145" i="5"/>
  <c r="V144" i="5"/>
  <c r="I144" i="5"/>
  <c r="V143" i="5"/>
  <c r="I143" i="5"/>
  <c r="V142" i="5"/>
  <c r="I142" i="5"/>
  <c r="V141" i="5"/>
  <c r="I141" i="5"/>
  <c r="V140" i="5"/>
  <c r="I140" i="5"/>
  <c r="V139" i="5"/>
  <c r="I139" i="5"/>
  <c r="V138" i="5"/>
  <c r="I138" i="5"/>
  <c r="V137" i="5"/>
  <c r="I137" i="5"/>
  <c r="V136" i="5"/>
  <c r="I136" i="5"/>
  <c r="V135" i="5"/>
  <c r="I135" i="5"/>
  <c r="V134" i="5"/>
  <c r="G15" i="12"/>
  <c r="I134" i="5"/>
  <c r="AT133" i="5"/>
  <c r="I133" i="5"/>
  <c r="AT132" i="5"/>
  <c r="I132" i="5"/>
  <c r="AT131" i="5"/>
  <c r="I131" i="5"/>
  <c r="AT130" i="5"/>
  <c r="I130" i="5"/>
  <c r="AT129" i="5"/>
  <c r="I129" i="5"/>
  <c r="AT128" i="5"/>
  <c r="I128" i="5"/>
  <c r="AT127" i="5"/>
  <c r="I127" i="5"/>
  <c r="AT126" i="5"/>
  <c r="I126" i="5"/>
  <c r="AT125" i="5"/>
  <c r="I125" i="5"/>
  <c r="AT124" i="5"/>
  <c r="I124" i="5"/>
  <c r="AT123" i="5"/>
  <c r="I123" i="5"/>
  <c r="AT122" i="5"/>
  <c r="I122" i="5"/>
  <c r="AT121" i="5"/>
  <c r="I121" i="5"/>
  <c r="AT120" i="5"/>
  <c r="I120" i="5"/>
  <c r="AT119" i="5"/>
  <c r="I119" i="5"/>
  <c r="AT118" i="5"/>
  <c r="I118" i="5"/>
  <c r="AT117" i="5"/>
  <c r="I117" i="5"/>
  <c r="AT116" i="5"/>
  <c r="I116" i="5"/>
  <c r="AT115" i="5"/>
  <c r="I115" i="5"/>
  <c r="AT114" i="5"/>
  <c r="I114" i="5"/>
  <c r="AT113" i="5"/>
  <c r="I113" i="5"/>
  <c r="AT112" i="5"/>
  <c r="I112" i="5"/>
  <c r="AT111" i="5"/>
  <c r="I111" i="5"/>
  <c r="AT110" i="5"/>
  <c r="I110" i="5"/>
  <c r="AT109" i="5"/>
  <c r="I109" i="5"/>
  <c r="AT108" i="5"/>
  <c r="I108" i="5"/>
  <c r="AT107" i="5"/>
  <c r="I107" i="5"/>
  <c r="AT106" i="5"/>
  <c r="I106" i="5"/>
  <c r="AT105" i="5"/>
  <c r="I105" i="5"/>
  <c r="AT104" i="5"/>
  <c r="I104" i="5"/>
  <c r="AT103" i="5"/>
  <c r="I103" i="5"/>
  <c r="AT102" i="5"/>
  <c r="I102" i="5"/>
  <c r="AT101" i="5"/>
  <c r="I101" i="5"/>
  <c r="AT100" i="5"/>
  <c r="I100" i="5"/>
  <c r="AT99" i="5"/>
  <c r="I99" i="5"/>
  <c r="AT98" i="5"/>
  <c r="I98" i="5"/>
  <c r="AT97" i="5"/>
  <c r="I97" i="5"/>
  <c r="AT96" i="5"/>
  <c r="I96" i="5"/>
  <c r="AT95" i="5"/>
  <c r="I95" i="5"/>
  <c r="AT94" i="5"/>
  <c r="I94" i="5"/>
  <c r="AT93" i="5"/>
  <c r="I93" i="5"/>
  <c r="AT92" i="5"/>
  <c r="I92" i="5"/>
  <c r="AT91" i="5"/>
  <c r="I91" i="5"/>
  <c r="AT90" i="5"/>
  <c r="I90" i="5"/>
  <c r="AT89" i="5"/>
  <c r="I89" i="5"/>
  <c r="AT88" i="5"/>
  <c r="I88" i="5"/>
  <c r="AT87" i="5"/>
  <c r="I87" i="5"/>
  <c r="AT86" i="5"/>
  <c r="I86" i="5"/>
  <c r="AT85" i="5"/>
  <c r="I85" i="5"/>
  <c r="AT84" i="5"/>
  <c r="I84" i="5"/>
  <c r="AT83" i="5"/>
  <c r="I83" i="5"/>
  <c r="AT82" i="5"/>
  <c r="I82" i="5"/>
  <c r="AT81" i="5"/>
  <c r="I81" i="5"/>
  <c r="AT80" i="5"/>
  <c r="I80" i="5"/>
  <c r="AT79" i="5"/>
  <c r="I79" i="5"/>
  <c r="AZ78" i="5"/>
  <c r="AT78" i="5"/>
  <c r="I78" i="5"/>
  <c r="AZ77" i="5"/>
  <c r="AT77" i="5"/>
  <c r="I77" i="5"/>
  <c r="AZ76" i="5"/>
  <c r="AT76" i="5"/>
  <c r="I76" i="5"/>
  <c r="AZ75" i="5"/>
  <c r="AT75" i="5"/>
  <c r="I75" i="5"/>
  <c r="AZ74" i="5"/>
  <c r="AT74" i="5"/>
  <c r="I74" i="5"/>
  <c r="AZ73" i="5"/>
  <c r="AT73" i="5"/>
  <c r="I73" i="5"/>
  <c r="AZ72" i="5"/>
  <c r="AT72" i="5"/>
  <c r="I72" i="5"/>
  <c r="AZ71" i="5"/>
  <c r="AT71" i="5"/>
  <c r="I71" i="5"/>
  <c r="AZ70" i="5"/>
  <c r="AT70" i="5"/>
  <c r="I70" i="5"/>
  <c r="AZ69" i="5"/>
  <c r="AT69" i="5"/>
  <c r="I69" i="5"/>
  <c r="AZ68" i="5"/>
  <c r="AT68" i="5"/>
  <c r="I68" i="5"/>
  <c r="AZ67" i="5"/>
  <c r="AT67" i="5"/>
  <c r="I67" i="5"/>
  <c r="AZ66" i="5"/>
  <c r="AT66" i="5"/>
  <c r="I66" i="5"/>
  <c r="AZ65" i="5"/>
  <c r="AT65" i="5"/>
  <c r="I65" i="5"/>
  <c r="AZ64" i="5"/>
  <c r="AT64" i="5"/>
  <c r="I64" i="5"/>
  <c r="AZ63" i="5"/>
  <c r="AT63" i="5"/>
  <c r="I63" i="5"/>
  <c r="AZ62" i="5"/>
  <c r="AT62" i="5"/>
  <c r="I62" i="5"/>
  <c r="AT61" i="5"/>
  <c r="I61" i="5"/>
  <c r="AZ60" i="5"/>
  <c r="AT60" i="5"/>
  <c r="I60" i="5"/>
  <c r="AZ59" i="5"/>
  <c r="AT59" i="5"/>
  <c r="I59" i="5"/>
  <c r="AZ58" i="5"/>
  <c r="AT58" i="5"/>
  <c r="I58" i="5"/>
  <c r="AZ57" i="5"/>
  <c r="AT57" i="5"/>
  <c r="I57" i="5"/>
  <c r="AZ56" i="5"/>
  <c r="AT56" i="5"/>
  <c r="I56" i="5"/>
  <c r="AZ55" i="5"/>
  <c r="AT55" i="5"/>
  <c r="I55" i="5"/>
  <c r="AZ54" i="5"/>
  <c r="AT54" i="5"/>
  <c r="I54" i="5"/>
  <c r="AZ53" i="5"/>
  <c r="AT53" i="5"/>
  <c r="I53" i="5"/>
  <c r="AZ52" i="5"/>
  <c r="AT52" i="5"/>
  <c r="I52" i="5"/>
  <c r="AZ51" i="5"/>
  <c r="AT51" i="5"/>
  <c r="I51" i="5"/>
  <c r="AZ50" i="5"/>
  <c r="AT50" i="5"/>
  <c r="I50" i="5"/>
  <c r="AZ49" i="5"/>
  <c r="AT49" i="5"/>
  <c r="I49" i="5"/>
  <c r="AZ48" i="5"/>
  <c r="AT48" i="5"/>
  <c r="I48" i="5"/>
  <c r="AZ47" i="5"/>
  <c r="AT47" i="5"/>
  <c r="I47" i="5"/>
  <c r="AZ46" i="5"/>
  <c r="AT46" i="5"/>
  <c r="I46" i="5"/>
  <c r="AZ45" i="5"/>
  <c r="AT45" i="5"/>
  <c r="I45" i="5"/>
  <c r="AZ44" i="5"/>
  <c r="AT44" i="5"/>
  <c r="I44" i="5"/>
  <c r="AT43" i="5"/>
  <c r="I43" i="5"/>
  <c r="AT42" i="5"/>
  <c r="I42" i="5"/>
  <c r="AT41" i="5"/>
  <c r="I41" i="5"/>
  <c r="AT40" i="5"/>
  <c r="I40" i="5"/>
  <c r="AT39" i="5"/>
  <c r="I39" i="5"/>
  <c r="AT38" i="5"/>
  <c r="I38" i="5"/>
  <c r="AT37" i="5"/>
  <c r="I37" i="5"/>
  <c r="AT36" i="5"/>
  <c r="I36" i="5"/>
  <c r="AT35" i="5"/>
  <c r="I35" i="5"/>
  <c r="AT34" i="5"/>
  <c r="I34" i="5"/>
  <c r="AT33" i="5"/>
  <c r="I33" i="5"/>
  <c r="AT32" i="5"/>
  <c r="I32" i="5"/>
  <c r="AT31" i="5"/>
  <c r="I31" i="5"/>
  <c r="AT30" i="5"/>
  <c r="I30" i="5"/>
  <c r="AT29" i="5"/>
  <c r="I29" i="5"/>
  <c r="AT28" i="5"/>
  <c r="I28" i="5"/>
  <c r="AT27" i="5"/>
  <c r="I27" i="5"/>
  <c r="AT26" i="5"/>
  <c r="I26" i="5"/>
  <c r="AT25" i="5"/>
  <c r="I25" i="5"/>
  <c r="AT24" i="5"/>
  <c r="I24" i="5"/>
  <c r="AT23" i="5"/>
  <c r="I23" i="5"/>
  <c r="AT22" i="5"/>
  <c r="I22" i="5"/>
  <c r="AT21" i="5"/>
  <c r="I21" i="5"/>
  <c r="AT20" i="5"/>
  <c r="I20" i="5"/>
  <c r="AT19" i="5"/>
  <c r="I19" i="5"/>
  <c r="AT18" i="5"/>
  <c r="I18" i="5"/>
  <c r="G16" i="12"/>
  <c r="G17" i="12"/>
  <c r="H17" i="12"/>
  <c r="L24" i="12"/>
  <c r="M24" i="12"/>
  <c r="K19" i="12"/>
  <c r="L19" i="12"/>
  <c r="M1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700A890C-B880-4627-B050-D87142057717}">
      <text>
        <r>
          <rPr>
            <sz val="11"/>
            <color theme="1"/>
            <rFont val="Arial"/>
            <family val="2"/>
          </rPr>
          <t>======
ID#AAAAKqjzTIs
Ahn, Jong Min (KR - Seoul)    (2020-08-27 03:34:08)
Controler가 control을 하는 구체적인 내용이 기재되어야 함. 단순히 업무기술을 기재하면 안됨.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Jung, Seung Yong (KR - Seoul)</author>
    <author>Ahn, Jong Min (KR - Seoul)</author>
    <author>Won, Young Jin (KR - Seoul)</author>
  </authors>
  <commentList>
    <comment ref="R6" authorId="0" shapeId="0" xr:uid="{007B3271-91C8-48A4-8AEF-0E0171214D84}">
      <text>
        <r>
          <rPr>
            <b/>
            <sz val="9"/>
            <color indexed="81"/>
            <rFont val="Tahoma"/>
            <family val="2"/>
          </rPr>
          <t xml:space="preserve">1. </t>
        </r>
        <r>
          <rPr>
            <b/>
            <sz val="9"/>
            <color indexed="81"/>
            <rFont val="돋움"/>
            <family val="3"/>
            <charset val="129"/>
          </rPr>
          <t>원칙적으로</t>
        </r>
        <r>
          <rPr>
            <b/>
            <sz val="9"/>
            <color indexed="81"/>
            <rFont val="Tahoma"/>
            <family val="2"/>
          </rPr>
          <t xml:space="preserve"> </t>
        </r>
        <r>
          <rPr>
            <b/>
            <sz val="9"/>
            <color indexed="81"/>
            <rFont val="돋움"/>
            <family val="3"/>
            <charset val="129"/>
          </rPr>
          <t>한가지만</t>
        </r>
        <r>
          <rPr>
            <b/>
            <sz val="9"/>
            <color indexed="81"/>
            <rFont val="Tahoma"/>
            <family val="2"/>
          </rPr>
          <t xml:space="preserve"> </t>
        </r>
        <r>
          <rPr>
            <b/>
            <sz val="9"/>
            <color indexed="81"/>
            <rFont val="돋움"/>
            <family val="3"/>
            <charset val="129"/>
          </rPr>
          <t>표시</t>
        </r>
        <r>
          <rPr>
            <b/>
            <sz val="9"/>
            <color indexed="81"/>
            <rFont val="Tahoma"/>
            <family val="2"/>
          </rPr>
          <t xml:space="preserve">.
2. </t>
        </r>
        <r>
          <rPr>
            <b/>
            <sz val="9"/>
            <color indexed="81"/>
            <rFont val="돋움"/>
            <family val="3"/>
            <charset val="129"/>
          </rPr>
          <t>기준정보관리통제</t>
        </r>
        <r>
          <rPr>
            <b/>
            <sz val="9"/>
            <color indexed="81"/>
            <rFont val="Tahoma"/>
            <family val="2"/>
          </rPr>
          <t xml:space="preserve"> </t>
        </r>
        <r>
          <rPr>
            <b/>
            <sz val="9"/>
            <color indexed="81"/>
            <rFont val="돋움"/>
            <family val="3"/>
            <charset val="129"/>
          </rPr>
          <t>식별시</t>
        </r>
        <r>
          <rPr>
            <b/>
            <sz val="9"/>
            <color indexed="81"/>
            <rFont val="Tahoma"/>
            <family val="2"/>
          </rPr>
          <t xml:space="preserve"> </t>
        </r>
        <r>
          <rPr>
            <b/>
            <sz val="9"/>
            <color indexed="81"/>
            <rFont val="돋움"/>
            <family val="3"/>
            <charset val="129"/>
          </rPr>
          <t>반드시</t>
        </r>
        <r>
          <rPr>
            <b/>
            <sz val="9"/>
            <color indexed="81"/>
            <rFont val="Tahoma"/>
            <family val="2"/>
          </rPr>
          <t xml:space="preserve"> IUC</t>
        </r>
        <r>
          <rPr>
            <b/>
            <sz val="9"/>
            <color indexed="81"/>
            <rFont val="돋움"/>
            <family val="3"/>
            <charset val="129"/>
          </rPr>
          <t>식별</t>
        </r>
        <r>
          <rPr>
            <b/>
            <sz val="9"/>
            <color indexed="81"/>
            <rFont val="Tahoma"/>
            <family val="2"/>
          </rPr>
          <t xml:space="preserve"> </t>
        </r>
        <r>
          <rPr>
            <b/>
            <sz val="9"/>
            <color indexed="81"/>
            <rFont val="돋움"/>
            <family val="3"/>
            <charset val="129"/>
          </rPr>
          <t>열에</t>
        </r>
        <r>
          <rPr>
            <b/>
            <sz val="9"/>
            <color indexed="81"/>
            <rFont val="Tahoma"/>
            <family val="2"/>
          </rPr>
          <t xml:space="preserve"> </t>
        </r>
        <r>
          <rPr>
            <b/>
            <sz val="9"/>
            <color indexed="81"/>
            <rFont val="돋움"/>
            <family val="3"/>
            <charset val="129"/>
          </rPr>
          <t>명칭</t>
        </r>
        <r>
          <rPr>
            <b/>
            <sz val="9"/>
            <color indexed="81"/>
            <rFont val="Tahoma"/>
            <family val="2"/>
          </rPr>
          <t xml:space="preserve"> </t>
        </r>
        <r>
          <rPr>
            <b/>
            <sz val="9"/>
            <color indexed="81"/>
            <rFont val="돋움"/>
            <family val="3"/>
            <charset val="129"/>
          </rPr>
          <t>기재</t>
        </r>
        <r>
          <rPr>
            <b/>
            <sz val="9"/>
            <color indexed="81"/>
            <rFont val="Tahoma"/>
            <family val="2"/>
          </rPr>
          <t>(</t>
        </r>
        <r>
          <rPr>
            <b/>
            <sz val="9"/>
            <color indexed="81"/>
            <rFont val="돋움"/>
            <family val="3"/>
            <charset val="129"/>
          </rPr>
          <t>확인중</t>
        </r>
        <r>
          <rPr>
            <b/>
            <sz val="9"/>
            <color indexed="81"/>
            <rFont val="Tahoma"/>
            <family val="2"/>
          </rPr>
          <t>).</t>
        </r>
        <r>
          <rPr>
            <sz val="9"/>
            <color indexed="81"/>
            <rFont val="Tahoma"/>
            <family val="2"/>
          </rPr>
          <t xml:space="preserve">
</t>
        </r>
      </text>
    </comment>
    <comment ref="AO6" authorId="0" shapeId="0" xr:uid="{31003687-23A3-424A-90D7-D44D80067D24}">
      <text>
        <r>
          <rPr>
            <sz val="9"/>
            <color indexed="81"/>
            <rFont val="Tahoma"/>
            <family val="2"/>
          </rPr>
          <t xml:space="preserve">IUC </t>
        </r>
        <r>
          <rPr>
            <sz val="9"/>
            <color indexed="81"/>
            <rFont val="돋움"/>
            <family val="3"/>
            <charset val="129"/>
          </rPr>
          <t>명칭</t>
        </r>
        <r>
          <rPr>
            <sz val="9"/>
            <color indexed="81"/>
            <rFont val="Tahoma"/>
            <family val="2"/>
          </rPr>
          <t xml:space="preserve"> </t>
        </r>
        <r>
          <rPr>
            <sz val="9"/>
            <color indexed="81"/>
            <rFont val="돋움"/>
            <family val="3"/>
            <charset val="129"/>
          </rPr>
          <t>기재</t>
        </r>
        <r>
          <rPr>
            <sz val="9"/>
            <color indexed="81"/>
            <rFont val="Tahoma"/>
            <family val="2"/>
          </rPr>
          <t xml:space="preserve">
</t>
        </r>
      </text>
    </comment>
    <comment ref="AP6" authorId="1" shapeId="0" xr:uid="{4BF4896D-4421-4924-8C7B-47D1A9475289}">
      <text>
        <r>
          <rPr>
            <b/>
            <sz val="9"/>
            <color indexed="81"/>
            <rFont val="Tahoma"/>
            <family val="2"/>
          </rPr>
          <t>IC TFT</t>
        </r>
        <r>
          <rPr>
            <sz val="9"/>
            <color indexed="81"/>
            <rFont val="Tahoma"/>
            <family val="2"/>
          </rPr>
          <t>: 
AC</t>
        </r>
        <r>
          <rPr>
            <sz val="9"/>
            <color indexed="81"/>
            <rFont val="돋움"/>
            <family val="3"/>
            <charset val="129"/>
          </rPr>
          <t>인</t>
        </r>
        <r>
          <rPr>
            <sz val="9"/>
            <color indexed="81"/>
            <rFont val="Tahoma"/>
            <family val="2"/>
          </rPr>
          <t xml:space="preserve"> </t>
        </r>
        <r>
          <rPr>
            <sz val="9"/>
            <color indexed="81"/>
            <rFont val="돋움"/>
            <family val="3"/>
            <charset val="129"/>
          </rPr>
          <t>경우</t>
        </r>
        <r>
          <rPr>
            <sz val="9"/>
            <color indexed="81"/>
            <rFont val="Tahoma"/>
            <family val="2"/>
          </rPr>
          <t xml:space="preserve"> detail</t>
        </r>
        <r>
          <rPr>
            <sz val="9"/>
            <color indexed="81"/>
            <rFont val="돋움"/>
            <family val="3"/>
            <charset val="129"/>
          </rPr>
          <t>하게</t>
        </r>
        <r>
          <rPr>
            <sz val="9"/>
            <color indexed="81"/>
            <rFont val="Tahoma"/>
            <family val="2"/>
          </rPr>
          <t xml:space="preserve"> </t>
        </r>
        <r>
          <rPr>
            <sz val="9"/>
            <color indexed="81"/>
            <rFont val="돋움"/>
            <family val="3"/>
            <charset val="129"/>
          </rPr>
          <t>기재할</t>
        </r>
        <r>
          <rPr>
            <sz val="9"/>
            <color indexed="81"/>
            <rFont val="Tahoma"/>
            <family val="2"/>
          </rPr>
          <t xml:space="preserve"> </t>
        </r>
        <r>
          <rPr>
            <sz val="9"/>
            <color indexed="81"/>
            <rFont val="돋움"/>
            <family val="3"/>
            <charset val="129"/>
          </rPr>
          <t>필요가</t>
        </r>
        <r>
          <rPr>
            <sz val="9"/>
            <color indexed="81"/>
            <rFont val="Tahoma"/>
            <family val="2"/>
          </rPr>
          <t xml:space="preserve"> </t>
        </r>
        <r>
          <rPr>
            <sz val="9"/>
            <color indexed="81"/>
            <rFont val="돋움"/>
            <family val="3"/>
            <charset val="129"/>
          </rPr>
          <t>있음</t>
        </r>
        <r>
          <rPr>
            <sz val="9"/>
            <color indexed="81"/>
            <rFont val="Tahoma"/>
            <family val="2"/>
          </rPr>
          <t xml:space="preserve">
GITC scoping </t>
        </r>
        <r>
          <rPr>
            <sz val="9"/>
            <color indexed="81"/>
            <rFont val="돋움"/>
            <family val="3"/>
            <charset val="129"/>
          </rPr>
          <t>목적으로</t>
        </r>
        <r>
          <rPr>
            <sz val="9"/>
            <color indexed="81"/>
            <rFont val="Tahoma"/>
            <family val="2"/>
          </rPr>
          <t xml:space="preserve"> </t>
        </r>
        <r>
          <rPr>
            <sz val="9"/>
            <color indexed="81"/>
            <rFont val="돋움"/>
            <family val="3"/>
            <charset val="129"/>
          </rPr>
          <t xml:space="preserve">집계
</t>
        </r>
        <r>
          <rPr>
            <sz val="9"/>
            <color indexed="81"/>
            <rFont val="Tahoma"/>
            <family val="2"/>
          </rPr>
          <t>IPE</t>
        </r>
        <r>
          <rPr>
            <sz val="9"/>
            <color indexed="81"/>
            <rFont val="돋움"/>
            <family val="3"/>
            <charset val="129"/>
          </rPr>
          <t>인</t>
        </r>
        <r>
          <rPr>
            <sz val="9"/>
            <color indexed="81"/>
            <rFont val="Tahoma"/>
            <family val="2"/>
          </rPr>
          <t xml:space="preserve"> </t>
        </r>
        <r>
          <rPr>
            <sz val="9"/>
            <color indexed="81"/>
            <rFont val="돋움"/>
            <family val="3"/>
            <charset val="129"/>
          </rPr>
          <t>경우</t>
        </r>
        <r>
          <rPr>
            <sz val="9"/>
            <color indexed="81"/>
            <rFont val="Tahoma"/>
            <family val="2"/>
          </rPr>
          <t xml:space="preserve"> GITC </t>
        </r>
        <r>
          <rPr>
            <sz val="9"/>
            <color indexed="81"/>
            <rFont val="돋움"/>
            <family val="3"/>
            <charset val="129"/>
          </rPr>
          <t>필요</t>
        </r>
      </text>
    </comment>
    <comment ref="AQ6" authorId="0" shapeId="0" xr:uid="{E00B831F-2C31-466A-B2BC-3A44DB42A2C1}">
      <text>
        <r>
          <rPr>
            <b/>
            <sz val="9"/>
            <color indexed="81"/>
            <rFont val="Tahoma"/>
            <family val="2"/>
          </rPr>
          <t xml:space="preserve">EUC </t>
        </r>
        <r>
          <rPr>
            <b/>
            <sz val="9"/>
            <color indexed="81"/>
            <rFont val="돋움"/>
            <family val="3"/>
            <charset val="129"/>
          </rPr>
          <t>명칭기재</t>
        </r>
      </text>
    </comment>
    <comment ref="AU6" authorId="1" shapeId="0" xr:uid="{1D7360F4-357F-4442-8684-883677A9BD69}">
      <text>
        <r>
          <rPr>
            <b/>
            <sz val="9"/>
            <color indexed="81"/>
            <rFont val="Tahoma"/>
            <family val="2"/>
          </rPr>
          <t>IC TFT:</t>
        </r>
        <r>
          <rPr>
            <sz val="9"/>
            <color indexed="81"/>
            <rFont val="Tahoma"/>
            <family val="2"/>
          </rPr>
          <t xml:space="preserve">
</t>
        </r>
        <r>
          <rPr>
            <sz val="9"/>
            <color indexed="81"/>
            <rFont val="돋움"/>
            <family val="3"/>
            <charset val="129"/>
          </rPr>
          <t>구체적인</t>
        </r>
        <r>
          <rPr>
            <sz val="9"/>
            <color indexed="81"/>
            <rFont val="Tahoma"/>
            <family val="2"/>
          </rPr>
          <t xml:space="preserve"> </t>
        </r>
        <r>
          <rPr>
            <sz val="9"/>
            <color indexed="81"/>
            <rFont val="돋움"/>
            <family val="3"/>
            <charset val="129"/>
          </rPr>
          <t>정책의</t>
        </r>
        <r>
          <rPr>
            <sz val="9"/>
            <color indexed="81"/>
            <rFont val="Tahoma"/>
            <family val="2"/>
          </rPr>
          <t xml:space="preserve"> page </t>
        </r>
        <r>
          <rPr>
            <sz val="9"/>
            <color indexed="81"/>
            <rFont val="돋움"/>
            <family val="3"/>
            <charset val="129"/>
          </rPr>
          <t>등의</t>
        </r>
        <r>
          <rPr>
            <sz val="9"/>
            <color indexed="81"/>
            <rFont val="Tahoma"/>
            <family val="2"/>
          </rPr>
          <t xml:space="preserve"> </t>
        </r>
        <r>
          <rPr>
            <sz val="9"/>
            <color indexed="81"/>
            <rFont val="돋움"/>
            <family val="3"/>
            <charset val="129"/>
          </rPr>
          <t>정보기재</t>
        </r>
      </text>
    </comment>
    <comment ref="M16" authorId="2" shapeId="0" xr:uid="{0D0ABF9B-7B85-40CA-8C71-8AF881310D3B}">
      <text>
        <r>
          <rPr>
            <b/>
            <sz val="9"/>
            <color indexed="81"/>
            <rFont val="Tahoma"/>
            <family val="2"/>
          </rPr>
          <t xml:space="preserve">Won, Young Jin (KR - Seoul):
1. </t>
        </r>
        <r>
          <rPr>
            <b/>
            <sz val="9"/>
            <color indexed="81"/>
            <rFont val="돋움"/>
            <family val="3"/>
            <charset val="129"/>
          </rPr>
          <t>절차에</t>
        </r>
        <r>
          <rPr>
            <b/>
            <sz val="9"/>
            <color indexed="81"/>
            <rFont val="Tahoma"/>
            <family val="2"/>
          </rPr>
          <t xml:space="preserve"> </t>
        </r>
        <r>
          <rPr>
            <b/>
            <sz val="9"/>
            <color indexed="81"/>
            <rFont val="돋움"/>
            <family val="3"/>
            <charset val="129"/>
          </rPr>
          <t>따라</t>
        </r>
        <r>
          <rPr>
            <b/>
            <sz val="9"/>
            <color indexed="81"/>
            <rFont val="Tahoma"/>
            <family val="2"/>
          </rPr>
          <t xml:space="preserve"> </t>
        </r>
        <r>
          <rPr>
            <b/>
            <sz val="9"/>
            <color indexed="81"/>
            <rFont val="돋움"/>
            <family val="3"/>
            <charset val="129"/>
          </rPr>
          <t>전표처리되고</t>
        </r>
        <r>
          <rPr>
            <b/>
            <sz val="9"/>
            <color indexed="81"/>
            <rFont val="Tahoma"/>
            <family val="2"/>
          </rPr>
          <t xml:space="preserve"> </t>
        </r>
        <r>
          <rPr>
            <b/>
            <sz val="9"/>
            <color indexed="81"/>
            <rFont val="돋움"/>
            <family val="3"/>
            <charset val="129"/>
          </rPr>
          <t>지급되기위한</t>
        </r>
        <r>
          <rPr>
            <b/>
            <sz val="9"/>
            <color indexed="81"/>
            <rFont val="Tahoma"/>
            <family val="2"/>
          </rPr>
          <t xml:space="preserve"> </t>
        </r>
        <r>
          <rPr>
            <b/>
            <sz val="9"/>
            <color indexed="81"/>
            <rFont val="돋움"/>
            <family val="3"/>
            <charset val="129"/>
          </rPr>
          <t>통제를</t>
        </r>
        <r>
          <rPr>
            <b/>
            <sz val="9"/>
            <color indexed="81"/>
            <rFont val="Tahoma"/>
            <family val="2"/>
          </rPr>
          <t xml:space="preserve"> </t>
        </r>
        <r>
          <rPr>
            <b/>
            <sz val="9"/>
            <color indexed="81"/>
            <rFont val="돋움"/>
            <family val="3"/>
            <charset val="129"/>
          </rPr>
          <t>심었음</t>
        </r>
        <r>
          <rPr>
            <b/>
            <sz val="9"/>
            <color indexed="81"/>
            <rFont val="Tahoma"/>
            <family val="2"/>
          </rPr>
          <t xml:space="preserve">.
2. </t>
        </r>
        <r>
          <rPr>
            <b/>
            <sz val="9"/>
            <color indexed="81"/>
            <rFont val="돋움"/>
            <family val="3"/>
            <charset val="129"/>
          </rPr>
          <t>매월</t>
        </r>
        <r>
          <rPr>
            <b/>
            <sz val="9"/>
            <color indexed="81"/>
            <rFont val="Tahoma"/>
            <family val="2"/>
          </rPr>
          <t xml:space="preserve"> </t>
        </r>
        <r>
          <rPr>
            <b/>
            <sz val="9"/>
            <color indexed="81"/>
            <rFont val="돋움"/>
            <family val="3"/>
            <charset val="129"/>
          </rPr>
          <t>급여기안시</t>
        </r>
        <r>
          <rPr>
            <b/>
            <sz val="9"/>
            <color indexed="81"/>
            <rFont val="Tahoma"/>
            <family val="2"/>
          </rPr>
          <t xml:space="preserve"> </t>
        </r>
        <r>
          <rPr>
            <b/>
            <sz val="9"/>
            <color indexed="81"/>
            <rFont val="돋움"/>
            <family val="3"/>
            <charset val="129"/>
          </rPr>
          <t>급여계산내역상</t>
        </r>
        <r>
          <rPr>
            <b/>
            <sz val="9"/>
            <color indexed="81"/>
            <rFont val="Tahoma"/>
            <family val="2"/>
          </rPr>
          <t xml:space="preserve"> </t>
        </r>
        <r>
          <rPr>
            <b/>
            <sz val="9"/>
            <color indexed="81"/>
            <rFont val="돋움"/>
            <family val="3"/>
            <charset val="129"/>
          </rPr>
          <t>금액대로</t>
        </r>
        <r>
          <rPr>
            <b/>
            <sz val="9"/>
            <color indexed="81"/>
            <rFont val="Tahoma"/>
            <family val="2"/>
          </rPr>
          <t xml:space="preserve"> </t>
        </r>
        <r>
          <rPr>
            <b/>
            <sz val="9"/>
            <color indexed="81"/>
            <rFont val="돋움"/>
            <family val="3"/>
            <charset val="129"/>
          </rPr>
          <t>전표투입되었음을</t>
        </r>
        <r>
          <rPr>
            <b/>
            <sz val="9"/>
            <color indexed="81"/>
            <rFont val="Tahoma"/>
            <family val="2"/>
          </rPr>
          <t xml:space="preserve"> </t>
        </r>
        <r>
          <rPr>
            <b/>
            <sz val="9"/>
            <color indexed="81"/>
            <rFont val="돋움"/>
            <family val="3"/>
            <charset val="129"/>
          </rPr>
          <t>확인하고</t>
        </r>
        <r>
          <rPr>
            <b/>
            <sz val="9"/>
            <color indexed="81"/>
            <rFont val="Tahoma"/>
            <family val="2"/>
          </rPr>
          <t xml:space="preserve">, </t>
        </r>
        <r>
          <rPr>
            <b/>
            <sz val="9"/>
            <color indexed="81"/>
            <rFont val="돋움"/>
            <family val="3"/>
            <charset val="129"/>
          </rPr>
          <t>급여계산내역대로</t>
        </r>
        <r>
          <rPr>
            <b/>
            <sz val="9"/>
            <color indexed="81"/>
            <rFont val="Tahoma"/>
            <family val="2"/>
          </rPr>
          <t xml:space="preserve"> </t>
        </r>
        <r>
          <rPr>
            <b/>
            <sz val="9"/>
            <color indexed="81"/>
            <rFont val="돋움"/>
            <family val="3"/>
            <charset val="129"/>
          </rPr>
          <t>지급했음을</t>
        </r>
        <r>
          <rPr>
            <b/>
            <sz val="9"/>
            <color indexed="81"/>
            <rFont val="Tahoma"/>
            <family val="2"/>
          </rPr>
          <t xml:space="preserve"> </t>
        </r>
        <r>
          <rPr>
            <b/>
            <sz val="9"/>
            <color indexed="81"/>
            <rFont val="돋움"/>
            <family val="3"/>
            <charset val="129"/>
          </rPr>
          <t>확인하는</t>
        </r>
        <r>
          <rPr>
            <b/>
            <sz val="9"/>
            <color indexed="81"/>
            <rFont val="Tahoma"/>
            <family val="2"/>
          </rPr>
          <t xml:space="preserve"> </t>
        </r>
        <r>
          <rPr>
            <b/>
            <sz val="9"/>
            <color indexed="81"/>
            <rFont val="돋움"/>
            <family val="3"/>
            <charset val="129"/>
          </rPr>
          <t>통제</t>
        </r>
        <r>
          <rPr>
            <b/>
            <sz val="9"/>
            <color indexed="81"/>
            <rFont val="Tahoma"/>
            <family val="2"/>
          </rPr>
          <t>. (</t>
        </r>
        <r>
          <rPr>
            <b/>
            <sz val="9"/>
            <color indexed="81"/>
            <rFont val="돋움"/>
            <family val="3"/>
            <charset val="129"/>
          </rPr>
          <t>금액과</t>
        </r>
        <r>
          <rPr>
            <b/>
            <sz val="9"/>
            <color indexed="81"/>
            <rFont val="Tahoma"/>
            <family val="2"/>
          </rPr>
          <t xml:space="preserve"> </t>
        </r>
        <r>
          <rPr>
            <b/>
            <sz val="9"/>
            <color indexed="81"/>
            <rFont val="돋움"/>
            <family val="3"/>
            <charset val="129"/>
          </rPr>
          <t>금액을</t>
        </r>
        <r>
          <rPr>
            <b/>
            <sz val="9"/>
            <color indexed="81"/>
            <rFont val="Tahoma"/>
            <family val="2"/>
          </rPr>
          <t xml:space="preserve"> </t>
        </r>
        <r>
          <rPr>
            <b/>
            <sz val="9"/>
            <color indexed="81"/>
            <rFont val="돋움"/>
            <family val="3"/>
            <charset val="129"/>
          </rPr>
          <t>비교하는</t>
        </r>
        <r>
          <rPr>
            <b/>
            <sz val="9"/>
            <color indexed="81"/>
            <rFont val="Tahoma"/>
            <family val="2"/>
          </rPr>
          <t xml:space="preserve"> '</t>
        </r>
        <r>
          <rPr>
            <b/>
            <sz val="9"/>
            <color indexed="81"/>
            <rFont val="돋움"/>
            <family val="3"/>
            <charset val="129"/>
          </rPr>
          <t>대사</t>
        </r>
        <r>
          <rPr>
            <b/>
            <sz val="9"/>
            <color indexed="81"/>
            <rFont val="Tahoma"/>
            <family val="2"/>
          </rPr>
          <t xml:space="preserve">') </t>
        </r>
        <r>
          <rPr>
            <b/>
            <sz val="9"/>
            <color indexed="81"/>
            <rFont val="돋움"/>
            <family val="3"/>
            <charset val="129"/>
          </rPr>
          <t>로</t>
        </r>
        <r>
          <rPr>
            <b/>
            <sz val="9"/>
            <color indexed="81"/>
            <rFont val="Tahoma"/>
            <family val="2"/>
          </rPr>
          <t xml:space="preserve"> </t>
        </r>
        <r>
          <rPr>
            <b/>
            <sz val="9"/>
            <color indexed="81"/>
            <rFont val="돋움"/>
            <family val="3"/>
            <charset val="129"/>
          </rPr>
          <t>심으려고</t>
        </r>
        <r>
          <rPr>
            <b/>
            <sz val="9"/>
            <color indexed="81"/>
            <rFont val="Tahoma"/>
            <family val="2"/>
          </rPr>
          <t xml:space="preserve"> </t>
        </r>
        <r>
          <rPr>
            <b/>
            <sz val="9"/>
            <color indexed="81"/>
            <rFont val="돋움"/>
            <family val="3"/>
            <charset val="129"/>
          </rPr>
          <t>하고있다</t>
        </r>
        <r>
          <rPr>
            <b/>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Yun, Jung Won</author>
  </authors>
  <commentList>
    <comment ref="A4" authorId="0" shapeId="0" xr:uid="{A5C9E0FA-A480-40CD-B704-35F215E82767}">
      <text>
        <r>
          <rPr>
            <b/>
            <sz val="9"/>
            <color indexed="81"/>
            <rFont val="돋움"/>
            <family val="3"/>
            <charset val="129"/>
          </rPr>
          <t>ELC제외</t>
        </r>
      </text>
    </comment>
    <comment ref="K141" authorId="0" shapeId="0" xr:uid="{C1544928-0B65-4597-86C2-0B5F1C607A69}">
      <text>
        <r>
          <rPr>
            <b/>
            <sz val="9"/>
            <color indexed="81"/>
            <rFont val="Tahoma"/>
            <family val="2"/>
          </rPr>
          <t>Yun, Jung Won:</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검토하는지</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R6" authorId="0" shapeId="0" xr:uid="{A06DCFFE-33EF-470D-B5EC-2B2F7B6CCAB4}">
      <text>
        <r>
          <rPr>
            <sz val="11"/>
            <color theme="1"/>
            <rFont val="Arial"/>
            <family val="2"/>
          </rPr>
          <t>======
ID#AAAAKqjzTJU
Jung, Seung Yong (KR - Seoul)    (2020-08-27 03:34:08)
1. 원칙적으로 한가지만 표시.
2. 기준정보관리통제 식별시 반드시 IUC식별 열에 명칭 기재(확인중).</t>
        </r>
      </text>
    </comment>
    <comment ref="AO6" authorId="0" shapeId="0" xr:uid="{1781F538-7846-4421-946F-8824395F445D}">
      <text>
        <r>
          <rPr>
            <sz val="11"/>
            <color theme="1"/>
            <rFont val="Arial"/>
            <family val="2"/>
          </rPr>
          <t>======
ID#AAAAKqjzTJE
Jung, Seung Yong (KR - Seoul)    (2020-08-27 03:34:08)
IUC 명칭 기재</t>
        </r>
      </text>
    </comment>
    <comment ref="AP6" authorId="0" shapeId="0" xr:uid="{D7145DDC-07EA-441C-90CB-CB68DB2BD971}">
      <text>
        <r>
          <rPr>
            <sz val="11"/>
            <color theme="1"/>
            <rFont val="Arial"/>
            <family val="2"/>
          </rPr>
          <t>======
ID#AAAAKqjzTJI
IC TFT    (2020-08-27 03:34:08)
AC인 경우 detail하게 기재할 필요가 있음
GITC scoping 목적으로 집계
IPE인 경우 GITC 필요</t>
        </r>
      </text>
    </comment>
    <comment ref="AX6" authorId="0" shapeId="0" xr:uid="{1B2F76BE-8C43-4569-86C4-0B8186A0BB48}">
      <text>
        <r>
          <rPr>
            <sz val="11"/>
            <color theme="1"/>
            <rFont val="Arial"/>
            <family val="2"/>
          </rPr>
          <t>======
ID#AAAAKqjzTI0
Jung, Seung Yong (KR - Seoul)    (2020-08-27 03:34:08)
EUC 명칭기재</t>
        </r>
      </text>
    </comment>
    <comment ref="AY6" authorId="0" shapeId="0" xr:uid="{2DEC88B4-7C18-4FF0-B595-2FFF438DF883}">
      <text>
        <r>
          <rPr>
            <sz val="11"/>
            <color theme="1"/>
            <rFont val="Arial"/>
            <family val="2"/>
          </rPr>
          <t>======
ID#AAAAKqjzTIo
IC TFT    (2020-08-27 03:34:08)
구체적인 정책의 page 등의 정보기재</t>
        </r>
      </text>
    </comment>
    <comment ref="BK6" authorId="0" shapeId="0" xr:uid="{F5EB5D6C-0F3B-4576-906C-D8656EFF772D}">
      <text>
        <r>
          <rPr>
            <sz val="11"/>
            <color theme="1"/>
            <rFont val="Arial"/>
            <family val="2"/>
          </rPr>
          <t>======
ID#AAAAKqjzTIs
Ahn, Jong Min (KR - Seoul)    (2020-08-27 03:34:08)
Controler가 control을 하는 구체적인 내용이 기재되어야 함. 단순히 업무기술을 기재하면 안됨.</t>
        </r>
      </text>
    </comment>
  </commentList>
</comments>
</file>

<file path=xl/sharedStrings.xml><?xml version="1.0" encoding="utf-8"?>
<sst xmlns="http://schemas.openxmlformats.org/spreadsheetml/2006/main" count="36939" uniqueCount="7912">
  <si>
    <t>[질문/문서검사]
1. 통제수행자에게 기재된 통제활동내용에 따라 적절히 통제가 수행되고 있는지 질문하고 예외사항의 존재여부를 확인한다.
2. 테스트 기간 동안 인식된 [리스계산파일]을 요청한 후, 표본 수 만큼 샘플을 추출한다.
3. 샘플로 추출된 [리스계산파일]을 징구한 후, 아래 사항에 대해 확인하였는지 재경팀담당자에게 질문한다.
- 리스계약리스트상 당분기 신규리스로 식별된 모든 계약에 대해 사용권자산/리스부채가 인식되었는지 여부(완전성)
- 감가상각비, 이자비용 및 유동성대체 금액이 계산상 오류없이 산출되었는지 여부(정확성)
- 할인율은 분기말 조회한 회사의 신용등급에 따른 공모회사채 수익률이 적용되었는지 여부(정확성)
4. 재경팀장이 해당 전표에 대해 검토하고 승인했는지 문서검사한다.</t>
  </si>
  <si>
    <t>1. 개정세법에 대하여 적절히 검토절체 대하여 질문한다.
2. 개정세법검토내역을 검토하여 담당자가 적정하게 검토하였고 중요한 항목에 대하여 외부전문가의 검토를 받았는지 문서검사한다.</t>
  </si>
  <si>
    <t>보조부와 총계정원장을 매월으로 대조확인하지 않을 경우 재무보고 상 오류가 발생할 위험</t>
  </si>
  <si>
    <t>검토 및 승인되지 아니한 비경상거래가 재무제표에 반영되어 재무제표가 왜곡표시될 위험.</t>
  </si>
  <si>
    <t>회계기준의 변경사항을 사전에 파악하지 못하여 부적절한 회계처리방법을 적용할 위험</t>
  </si>
  <si>
    <t>국제조세등의 세무사항 처리가 적절히 이루어지지않아 재무제표상 관련 금액이 왜곡될 위험</t>
  </si>
  <si>
    <t>외화자산 및 부채의 환산시 정확한 환율이 적용되지 않아 재무제표가 왜곡 표시될 위험</t>
  </si>
  <si>
    <t>회계팀장이 회계정책서가 기준에 맞게 작성되었는지 검토하고 승인하였는지 문서검사한다.</t>
  </si>
  <si>
    <t>1. 매년 재고실사를 진행한다.
2. 재고실사시 차이 입력과 승인은 분리되어 있다.</t>
  </si>
  <si>
    <t>감사발견사항 및 규제기관 적발사항 등이 적시에 완전하고 정확하게 반영되지 못 할 위험</t>
  </si>
  <si>
    <t>보증금, 건설중안자산 등 회계팀 수행 결산조정사항(결산프로세스체크리스트상) 관련 계정</t>
  </si>
  <si>
    <t>[문서검사]
1. 검토과정에서 아래항목이 수행되었는지 확인한다.
(1) 전기대비 당기 유의적인 변동사항에 대해 그 명확한 사유가 존재하는지 여부를 검토
(2) 합리적인 당기추정치 산정이 가능한 계정과목에 대해 당기추정치를 산출하고 이를 실제치와 비교대사( XX 이상 또는 XX%이상 차이가 나는 경우 사유파악 및 수정고려)
(3) 당기신규발생회계처리 현황 검토
(4) 기중이나 기말에 발생한 특이한 거래 전표에 대해서 확인
2. 신규 회계처리, 신규 거래 등에 대한 파악이 수행되었는지 확인한다.
3. 당기 보고된 재무정보 분석자료를 수령하여 손익항목과 계정잔액에 대한 증감내역 등이 팀장, 담당임원, CFO의 승인을 득하였음을 확인한다.</t>
  </si>
  <si>
    <t>[문서검사]
1. 이전가격보고서 검토내역과 이전가격보고서를 입수한다.
2. 이전가격보고서 검토내역상 기초자료 및 로직에 대한 검토가 적정하게 수행됐는지 확인한다.
3. 경영관리본부장(이하 팀장까지 포함)이 승인했는지 확인한다.</t>
  </si>
  <si>
    <t>[문서검사]
1. Test 기간의 특수관계자 거래 대사내역을 입수한다.
2. 샘플수 만큼 샘플을 추출하여 주요 관계사 내역과 일치하는지 검토한다.
3. 해당 대사내역이 재무제표 특수관계자 주석에 정확하게 반영되었는지 확인한다.</t>
  </si>
  <si>
    <t>IPE(IUC)식별 후 List와 refer
IUC 식별&gt;
source data/report logic/parameter 기재는 별도의 template로 작성해서 진행하되 최종본에서는 RCM에 포함
IUC template 활용</t>
  </si>
  <si>
    <t>• 통제가 다른 통제활동의 효과성에 의존하는 정도(예를 들어, 정보기술 일반통제)</t>
  </si>
  <si>
    <t>점검대상 System Generated Report의 T-Code명을 정확히 기재</t>
  </si>
  <si>
    <t>• 계정과목 등의 고유위험과 통제위험 및 그에 따른 증거량의 관계는 다음과 같다.</t>
  </si>
  <si>
    <t>• 통제가 다른 통제활동의 효과성에 의지하는 정도(예를 들어, 정보기술 일반통제)</t>
  </si>
  <si>
    <t>[내부회계관리제도 평가 및 보고 적용기법: 내부회계관리제도 설계의 효과성 평가 ]</t>
  </si>
  <si>
    <t xml:space="preserve">재경팀장은 계정과목 신설 담당자가 검토한 계정과목이 적정한지 검토하고 승인한다. </t>
  </si>
  <si>
    <t>임시전표 중 결산일에 반영되야 될 사항은 전결권자에 의해서 검토를 받고 승인된다.</t>
  </si>
  <si>
    <t>경영전략부문장(이하 팀장까지 포함)은 투자주식 평가내역이 적정한지 검토하고 승인한다.</t>
  </si>
  <si>
    <t>경영관리팀 팀장 및 CFO는 매년 사업계획이 적정하게 작성되었는지 검토하고 승인한다.</t>
  </si>
  <si>
    <t>월 재무제표에 대한 검토가 이루어지지 않아 왜곡표시된 항목을 확인하지 못할 위험</t>
  </si>
  <si>
    <t>미수수익, 미지급이자, 차입금, 금융상품, 보증금, 
건설중안자산, 유동성대체내역</t>
  </si>
  <si>
    <t>승인되지 않은 결산조정분개의 처리로 인해 회계기록의 정당성 및 신뢰성이 저하될 위험</t>
  </si>
  <si>
    <t>허용되지 않은 인원에게 결산 마감에 대한 권한이 존재하여 재무제표가 왜곡표시될 위험</t>
  </si>
  <si>
    <t>특수관계자 거래내역 및 거래잔액이 정확하고 완전하게 파악되지 않아 주석이 왜곡될 위험</t>
  </si>
  <si>
    <t xml:space="preserve">회계팀장은 계정과목 신설 담당자가 검토한 계정과목이 적정한지 검토하고 승인한다. </t>
  </si>
  <si>
    <t>경영관리본부장(이하 팀장까지 포함)은 금융자산 평가내역이 적정한지 검토하고 승인한다.</t>
  </si>
  <si>
    <t>경영관리본부장(이하 팀장까지 포함)은 투자주식 평가내역이 적정한지 검토하고 승인한다.</t>
  </si>
  <si>
    <t>세무조정에 대한 기초 자료의 적정성이 검토되지 않아 관련 재무정보가 왜곡될 위험</t>
  </si>
  <si>
    <t>확인 대상에서 Test해야 하는 내용
문서 등 확인해야 하는 대상을 순차적으로 기재</t>
  </si>
  <si>
    <t>거나 통제가 실패할 위험을 고려하여 의도적으로 핵심통제활동에 포함할 수도 있다.</t>
  </si>
  <si>
    <t>Nature of Control and Frequency of Performance</t>
  </si>
  <si>
    <t>적절하지 않은 계정과목의 사용으로 재무제표의 작성 및 보고에 왜곡이 발생할 위험</t>
  </si>
  <si>
    <t>특수관계자 검토내역이 정확하고 완전하게 작성되지 않아 관련 주석의 표시가 왜곡될 위험</t>
  </si>
  <si>
    <t>[질문] 
1. 최근 외부감사인의 감사결과 적발된 왜곡표시 사항이 있었는지 질의한다.
2. 해당 기간 금융감독원 등 규제기관의 종합검사 등의 결과 발견된 회계관련 오류 사항이 있었는지 질의한다.
3. 상기 지적 사례로 인한 정책변경 사례가 있었는지 질의한다.
[ 문서검사 ]
1. 외부감사인의 감사결과 적발된 왜곡표시 사항이 있을 경우, 회계팀 담당자에 의해 보고된 기안문을 징구하여 적절한 전결권자가 검토 및 승인하였는지 확인한다.
2. 금융감독원 등 규제기관의 종합검사 등의 결과 발견된 회계관련 오류 사항이 있을 경우, 회계팀 담당자에 의해 보고된 기안문을 징구하여 적절한 전결권자가 검토 및 승인하였는지 확인한다.
3. 상기 발견사항과 관련하여 회계정책 변경 등의 관련 품의서를 징구하여, 적절한 전결권자가 검토 및 승인하였는지 확인한다.</t>
  </si>
  <si>
    <t>고 실재 현황에 따라 거래의 현황을 업데이트 한다"라는 통제목표가 설정된 경우, "구매주문 물품이 입</t>
  </si>
  <si>
    <t>어 "완전성"이라는 경영자 주장과 관련되어 "구매부서는 매월 결산 시, 구매 주문의 진행상태를 확인하</t>
  </si>
  <si>
    <t>1. 각 협업부서 전결규정에 따른 전표 승인자는 그룹웨어를 통해 전표를 승인한다.
2. SKMR 재무지원팀 전표 승인 담당자는 수시로 전표를 접수하며, 적격한 증빙인지, 거래에 맞는 회계처리가 되었는지 대사 및 검증하고 승인한다.
3. 적정하지 않을 경우 반려처리하며, 이 경우 결재라인에 있는 담당자에게 메일로 전달 되고 SAP상 취소 회계처리가 된다.
4. 법인카드/세금계산서 유형별로 최종 전표 승인자가 다르다. 
5. 법인카드 담당자가 승인후 전기된다. 
6. 세금계산서는 1차로 SKMR 재무지원팀 담당자가 검토하고  세금계산서 단순비용의 경우는 타직원 승인, 수불과 관련되어 있는건은  SKMR 재무지원팀 팀장이 2차로 승인한다.</t>
  </si>
  <si>
    <t>1. 분석적 검토 절차 및 검토 내역이 완전한 지에 대한 질문한다.
2. 분석적 검토내역이 적절히 작성되었고 누락된 주석이 없는지 검토한 check list와 승인내역을 문서검사한다.</t>
  </si>
  <si>
    <t>1</t>
  </si>
  <si>
    <t>[문서검사]
1. 기안으로 제 3자 검증기관에 대해 대표이사의 승인을 득하였는지 확인한다.
2. 제 3자로부터 수령한 검증보고서에 대하여 업무지원팀 담당자가 검토하고, 업무지원팀장의 승인을 득하였는지 확인한다.</t>
  </si>
  <si>
    <t xml:space="preserve">이자율, 기간(만기) 등의 정보가 포함된 금융자산 및 금융부채 명세서를 현업부서(재무 등)를 통해 입수 후, Excel worksheet로 담당자가 미수수익 및 미지급비용을 계산하여 회계팀장의 승인을 받는다. </t>
  </si>
  <si>
    <t>회사의 모든 거래처는 ERP상 주소번호(거래처코드)가 부여되어 있으며, 거래처가 특수관계자에 해당하는 경우 ERP상 주소록 등록 메뉴에서 신규 거래처 등록 및 기존 거래처의 정보변경을 통해 특수관계자로 설정한다.</t>
  </si>
  <si>
    <t>경영관리팀 결산 담당자는 최근 기업집단공시, 세무조정계산서성 특관자 내역을 검토하여 특관자대상이 완전한지 검토하고 ERP상 대상 내역을 조회하여 Excel로 특관자 거래내역을 작성하고 팀장에 하드카피로 전달한다.</t>
  </si>
  <si>
    <t>[문서검토]
1. 입수한 모집단(분기 감사인수정사항제시내역)이 정확하고 완전한지 검토한다.
2. 표본수에 맞는 문서(감사인수정사항제시내역)를 입수하여 적격한 담당자가 적정히 검토하고 승인 하였는지 문서검사한다.</t>
  </si>
  <si>
    <t>[문서검사]
1. 별도 재무제표 분석적 검토내역 중 정해진 샘플만큼 추출한다.
2. 각 계정에 대한 증감원인이 분석되었고 원인에 따라 재무제표상 반영된 사항이 있는지 확인한다.
3. 재경팀장이 승인했는지 확인한다.</t>
  </si>
  <si>
    <t>1. 재경팀 별도결산 담당자는 별도결산이 완료되면 재경팀내 각 담당자들에게 분석적 검토를 수행하도록 전달한다.
2. 재경팀내 각 담당자들은 담당 계정의 증감원인을 분석하고 해당 자료는 별도결산 담당자가 취합한다.</t>
  </si>
  <si>
    <t>1. 생산관리팀은 마감담당자는 생산내역을 SAP에 입력 한다.
2. 생산관리팀 마감담당자는 SAP에 반영시킨 생산내역(생산일지)을 회계팀에게 메일로 전달한다.</t>
  </si>
  <si>
    <t>1. 대표이사는 분기마다 감사 또는 검토 받은 최종 재무제표를 검토하고 승인한다.
2. 최종 재무제표는 이사회 및 감사에 보고 및 승인을 받고 주주총회에 보고된다.</t>
  </si>
  <si>
    <t>TEST기간에 통제주기에 따른 샘플수만큼(AC로 1건) ERP상 출력되는 시산표와 명세서(총계정원장과 보조부원장을 대사하여 작성된)를 입수하여 일차하는지 확인한다.</t>
  </si>
  <si>
    <t>경영진의 통제 무시 위험</t>
  </si>
  <si>
    <t>관찰(Observation)</t>
  </si>
  <si>
    <t>통제의 유형(AC/MC)</t>
  </si>
  <si>
    <t>Control Type</t>
  </si>
  <si>
    <t>회계팀 담당자는 재무제표 작성과 외부감사(또는 검토)를 위한 재무제표 사전제출 일정을 준수하기 위하여 적절히 일정을 관리하고, 해당 부서 및 담당자에게 관련 일정을 공지한다.</t>
  </si>
  <si>
    <t>1. 회계팀 별도결산담당자는 매월 ERP상 미승인전표내역에 하드카피로 승인한 전표내역이 누락되지 않았는지 대사한다.
2. 승인된 전표내역은 ERP상 GL모듈로 누락없이 반영된다.</t>
  </si>
  <si>
    <t xml:space="preserve">회사는 회계원칙과 법규정에 부합하고 조직특성에 근거한 재무보고절차를 회계결산업무지침 (매뉴얼) 및 내부회계관리규정에서 규정하고 있으며, 이런 규정에 따른 보고절차가 존재한다. </t>
  </si>
  <si>
    <t>90 통제활동의 고유위험은 문단 42에서 제시한 통제활동과 관련된 계정과목 및 프로세스의 고유위험평가 결과를 통해 고려될 수 있으며, 다음과 같은 통제활동의 통제위험도 고려한다.</t>
  </si>
  <si>
    <t>SKMR 재무지원팀장은 전기, 전분기, 전월 대비 증감을 분석하여 재무제표(주석포함)가 적정하게 작성되었는지 감독통제한다. 유의적인 변동사항이 발견될시 원인을 분석하여 처리한다.</t>
  </si>
  <si>
    <t>회계팀 별도결산담당자는 결산조정사항이 모두 반영된 최종시산표를 ERP상 출력하여 회계기준에 맞는 재무제표를 Excel을 통해 작성하고 하드카피로 대표이사(이하팀장)에 전달된다.</t>
  </si>
  <si>
    <t>원장 Data(거래처 정보 등)의 변경 시에는 회계팀에서 검토 후 현업팀에서 ‘전산처리의뢰서’를 작성하여 회계팀장의 승인 후 서린정보기술에 발송하여 변경 작업이 이루어진다.</t>
  </si>
  <si>
    <t>[문서검사/관찰]1. 작성완료된 세무조정계산서가 회계팀장의 승인을 득하였는지 확인한다.
2. 외부조정법인의 검토가 완료된 세무조정계산서를 전자메일을 통해 수령하였는지 확인한다.</t>
  </si>
  <si>
    <t>경영관리팀 팀장은 신규 계정과목 사유 있을 때(연1건정도, 연주기) 계정과목 승인요청서상 거래의 내용을 검토하고 재무제표 계정과목에 미치는 영향을 판단하여 검토 및 승인한다.</t>
  </si>
  <si>
    <t>1. 일반적인 결산사항 전표 승인 절차와 일반적인 결산사항 전표 내역이 완전한 지에 대하여 질문한다.
2. 일반적인 결산사항의 전표가 적격자가 검증하고 승인하였는지 문서검사한다.</t>
  </si>
  <si>
    <t>결산 담당자는 종속기업 및 관계기업의 손상징후 등을 파악하고, 손상징후 발생 시 공정가치 평가 등을 통하여 손상차손금액을 산정하고 경영진은 동 내용을 검토 및 승인을 득한다.</t>
  </si>
  <si>
    <t>SKMR 재무지원팀 팀장은 매년 세부법인이 작성한 법인세 신고서의 세무조정이 적정한지, 납부금액(환급금액)이 적정한지 검토하고 승인한다. 예외사항 발견시 적시에 조사하여 해결한다</t>
  </si>
  <si>
    <t>1. 업무분장표가 담당자의 적격성, 업무순환에 맞는지 검토되어 승인되었는지 문서검사한다.
2. 외부자문계약서상 외부자문인의 역할과 책임이 명확하게 규정되어 있는지 문서검사한다.</t>
  </si>
  <si>
    <t>1. 회계팀 법인세 담당자는 결산시 현업으로부터 자료 받거나 직접 SAP에서 조회하여 세무조정계산서를 작성한다.
2. 작성한 세무조정계산서는 외부세무조정법인을 통해 검토받는다.</t>
  </si>
  <si>
    <t>100 효과적으로 설계된 내부회계관리제도에는 각 업무프로세스별 통제목표 달성을 위한 예방통제와 적발통제의 적절한 결합을 포함한 다양한 유형이 적절히 결합되는 것이 바람직하다.</t>
  </si>
  <si>
    <t>1. 재무제표 검토 절차 및 검토 내역이 완전한 지에 대한 질문한다.
2. 재무제표가 적절히 작성되었고 누락된 주석이 없는지 검토한 check list와 승인내역을 문서검사한다.</t>
  </si>
  <si>
    <t>회계팀장(온산경리팀장)은 매월말 결산전 ERP시스템상 미전기전표조회 메뉴를 통하여 미확정 회계전표가 있는지 확인하고 확정절차를 통해 발생한 모든 거래를 재무제표에 반영한다.</t>
  </si>
  <si>
    <t>1. 회계팀임원(이하팀장)은 소송충당부채 계산내역상 기초자료, 로직, 전표의 계정 및 회계처리가 적정한지 검증하고 승인한다.
2. 승인된 소송충당부채계산내역은 장부상 반영된다.</t>
  </si>
  <si>
    <t>회계팀 소송충당부채 담당자는 영업관리팀 등 현업팀으로 부터 입수한 소송자료를 바탕으로 소송충당부채 내역을 Excel로 계산하여 하드카피로 회계팀임원(이하팀장)에게 전달한다.</t>
  </si>
  <si>
    <t>[문서검사]
1. 예산금액 변경내역을 모집단으로 하여 표본수에 따른 샘플을 추출한다.
2. 해당 변경내역과 관련하여 작성된 내부품의서가 대표이사의 승인을 득하였는지 확인한다.</t>
  </si>
  <si>
    <t>[재수행]
1. 회계팀 결산담당자의 계정으로 JDE시스템에 접속한다. 
2. 결산전표 생성 메뉴에서 시스템에 등록이 되어있지 않은 임의의 계정과목이 입력 가능한지 확인한다.</t>
  </si>
  <si>
    <t>경영관리팀 결산 담당자는 자체적으로 작성한 세무조정 자료를 바탕으로 이연법인세회계처리내역을 작성하여 경영관리팀 팀장에 하드카피로 전달한다.(연 산출시는 외부세무담당법인 작성)</t>
  </si>
  <si>
    <t>미지급 법인세에 영향을 미칠 수 있는 세법, 규정 및 판례의 변경은 모니터링되며, 해당 변경이 미지급 법인세 계산에 미치는 영향이 검토되지 않아 관련 계정이 왜곡표시될 위험</t>
  </si>
  <si>
    <t>1. 회계팀 사업계획 담당자는 확정된 사업계획을 토대로 부서별로 각 비용 항목별 예산금액을 배부하고, 시스템에 입력한다. 
2. 각 부서는 시스템에 입력된 예산금액을 한도로 전표생성이 가능하며, 한도를 초과하는 경우 전표생성이 불가능 하도록 설계되어 있다.
3. 한도증액이 필요한 경우 현업부서에서 내부품의서를 작성하여 팀장, 부사장, 사장의 승인을 득한다.
4. 사업계획 담당자는 승인된 내부품의서를 토대로 시스템상 해당 부서의 한도를 증액한다.
5. 중점관리비 자료 작성시 팀장 승인을 통한 예산 증감 검토를 수행한다.</t>
  </si>
  <si>
    <t>인사팀장은 인원운용계획 및 신규사업운영계획에 따른 신규충원인원의 수를 바탕으로 계산한 신규 인원의 수요가 적정하게 산정되지 않았을 경우 각 부서장에게 사유를 질의한다.</t>
  </si>
  <si>
    <t>SKMR 재무지원팀 담당자는 새로운 회계기준 및 변경된 재무보고 일정을 고려하여 기준서 제.개정에 따른 검증자료를 작성한다.</t>
  </si>
  <si>
    <t>SKMR 재무지원팀장은 매년 SKMR 재무지원팀 법인세 담당자가 세법개정사항에 따른 영향을 분석한 자료를 검토하고 승인한다.</t>
  </si>
  <si>
    <t xml:space="preserve">[문서검사]
1. 회계처리 정책서와 결산일정을 입수하여 새로운 규정이 잘 반영되고 개정된 법률에 맞게 일정이 계획 되었는지 검토한다.
2. 각 문서에 대하여 재경팀장이 승인하였는지 확인한다.
</t>
  </si>
  <si>
    <t>[문서검토]
1. 입수한 모집단(연 사업계획서)이 정확하고 완전한지 검토한다.
2. 표본수에 맞는 문서(사업계획서)를 입수하여 적격한 담당자가 적정히 검토하고 승인 하였는지 문서검사한다.</t>
  </si>
  <si>
    <t>50.5 비용과 효익 고려 – 의사소통 의사소통 대상이 되는 정보의 정보의 성격 , 양, 상세한 정도는 정도는 회사의 내부회계관리제도 목적에 부합하고 , 목적 달성을 지원한다 지원한다 .</t>
  </si>
  <si>
    <t>회계팀 세무담당자는 MS-office로 개정세법 검토자료을 기업회계기준, 영업환경을 토대로 작성하여  회계팀장에 하드카피로 전달한다. 업무규정 상 중요성기준에 따라 회계법인의 자문을 받는다.</t>
  </si>
  <si>
    <t xml:space="preserve">기획1팀 담당자는 사업계획상의 월별손익과 매월의 손익추정치와 실제치를 비교하는 요약 손익계산서를 작성, 원인분석을 수행하여 기획1팀 팀장의 검토 후, 최종본을 대표이사 보고 후 승인 받는다. </t>
  </si>
  <si>
    <t xml:space="preserve">인사총무팀 급여 담당자는 인사관리시스템에서 관련 자료를 다운하여 Excel 이용하여 원천세 신고내역(근로소득분)을 작성하고 그룹웨어를 통해 원천세신고 기안을 인사총무팀 팀장에 전달한다. </t>
  </si>
  <si>
    <t>1. 재무팀에서는 유동자금상황을 검토하여 매출채권 팩토링 실행 여부를 판단한다.
2. 재무팀 매출채권 팩토링 담당자는 처분하기로 결정된 내역에 대하여 매출채권 팩토링 실행품의를 작성한다.</t>
  </si>
  <si>
    <t>[문서검사]
1. Test 기간의 재무팀 결산조정사항 회계팀 검토내역을 입수한다.
2. 샘플수 만큼 샘플을 추출하여 재무팀 결산조정사항과 전기 조정사항 대사가 적절히 이루어졌는지 검토한다.</t>
  </si>
  <si>
    <t xml:space="preserve">[문서검사]
1. 회계처리 정책서와 결산일정을 입수하여 새로운 규정이 잘 반영되고 개정된 법률에 맞게 일정이 계획 되었는지 검토한다.
2. 각 문서에 대하여 회계팀장이 승인하였는지 확인한다.
</t>
  </si>
  <si>
    <t>현업부서 전표처리 담당자는 법인카드를 사용한 거래의 경우 법인카드시스템에서 ERP로 자동으로 전송한 내용으로 전표를 작성하고 ERP상 현업팀장의 승인을 받아 재무팀 전표 승인담당자 전달한다.</t>
  </si>
  <si>
    <t>1. 전략기획실 담당자에 사업계획 품의 절차와 품의 리스트가 완전한 지에 대하여 질문한다.
2. 통제주기에 따른 사업계획 품의를 입수하여 적격한 승인권자가 검토하고 승인했는지 문서검사한다.</t>
  </si>
  <si>
    <t xml:space="preserve">1. 자동전표외 GL 직기표전표에 대해서는 SKMR 재무지원팀이 전표 승인하는 업무를 수행하고 있다.
2. 따라서 일반적인 GL상 전표승인 담당자와 전표 작성 담당자는 권한이 분리되어 있다. </t>
  </si>
  <si>
    <t>1. 담당자에게 마감이후 전표 승인 절차에 대하여 질문하고 해당 내역이 완전한지에 대하여 질문한다.
2. 마감이후 승인된 전표가 회계팀장이 적절히 검토하고 승인하였는지 문서검사한다.</t>
  </si>
  <si>
    <t>회계팀 세무담당자는 MS-office로 국제조세와 관련된 세무사항 검토자료를 작성하고 하드카피로 직접 회계팀장에 전달한다. 업무규정 상 중요성기준에 따라 회계법인의 자문을 받는다.</t>
  </si>
  <si>
    <t>1. 평가기간의 재무제표 회계처리 내역이 완전한 총계정원장을 입수하여, 통제주기에 맞는 샘플을 추출한다.
2. 샘플링된 회계전표가 적절히 검증 및 대사 되고 승인되었는지 문서검사한다.</t>
  </si>
  <si>
    <t>SKMR 재무지원팀 전표 승인 담당자는 수시로 전표를 접수하며, 적격한 증빙인지, 거래에 맞는 회계처리가 되었는지 대사 및 검증하고 승인한다.</t>
  </si>
  <si>
    <t>세무법인은 경영관리팀 결산 담당자가 전달한 세무조정 기초자료를 바탕으로 법인세 신고서를 작성하여법인세신고기안을 그룹웨어를 통해 전달한다.</t>
  </si>
  <si>
    <t xml:space="preserve">SAP상 환율관리는 재경팀에서만 할 수 있도록 제한되어 있고 재경팀에서 지정한 KEB하나은행의 매매기준율이 자동으로 반영되고 있다.   </t>
  </si>
  <si>
    <t>preparer team member(첫문장주어)가(이) prepare system(input문서 작성에 사용한 system)을 이용하여 작성한 activity할 문서를 OOOsystem으로 전달(입수)한다.</t>
  </si>
  <si>
    <t>[문서검사]
1. SAP상 계정과목관리 권한 리스트를 확인하여 적합한 담당자들만 권한이 부여되었는지 확인한다.
2. 리스트에 없는자가 해당 업무를 수행하게 하여 SAP상 제한되어있는지를 조회화면을 통해 확인한다.</t>
  </si>
  <si>
    <t>1. 회계팀 별도결산 담당자는 별도결산이 완료되면 회계팀내 각 담당자들에게 분석적 검토를 수행하도록 전달한다.
2. 회계팀내 각 담당자들은 담당 계정의 증감원인을 분석하고 해당 자료는 별도결산 담당자가 취합한다.</t>
  </si>
  <si>
    <t>1.재무팀 전표처리 담당자는 전표와 법인카드거래내역이 적정한지 검토하고 승인한다.
2.승인한 전표는 장부에 반영되고 승인 받지 못한 부적합한 전표는 사유기재 후 ERP를 통해 현업부서 전표처리 담당자에 전달된다.</t>
  </si>
  <si>
    <t>현업부서 전표처리 담당자는 발생된 모든 거래(매출,채권수금, 법인카드사용 제외)에 대하여 ERP상 전표를 작성하고 출력하여 하드카피로 현업팀장의 승인을 받아 회계팀 전표 승인담당자에게 하드카피로 직접 전달한다.</t>
  </si>
  <si>
    <t>발생한 거래는 현업담당자의 판단에 따라 적시에 정확히 입력되어야 결산에 포함된다. 회계정책에 따라 결산대상이 되는 거래가 입력되고 회계팀의 결산업무 시 이는 결산이 수행되어 재무제표에 적절히 반영될 수 있다.</t>
  </si>
  <si>
    <t>[문서검사]
1. 결산파일의 결산조정분개 사항에 대하여 회계팀장의 승인을 득하였는지 확인한다.
2. 검증표에 예외사항이 존재하는지 확인하고, 예외사항이 있는 경우 그 사유가 메모로 기재가 되어있는지 확인한다.</t>
  </si>
  <si>
    <t>[재수행]
1. 회계팀 결산담당자의 계정으로 JDE시스템에 접속한다. 
2. 결산전표 생성 메뉴에서 필수입력사항을 기재하지 않고 전표생성 버튼이 활성화 되는지 확인한다.</t>
  </si>
  <si>
    <t>[관찰]
1. 회계팀장의 시스템 계정으로 JDE시스템에 접속한다.
2. 미전기전표조회 메뉴로 접속하여 기준일 현재 확정(승인)이 되지 않은 전표가 존재하는지 확인한다.</t>
  </si>
  <si>
    <t>경영관리팀 결산 담당자는 ERP상 외화환산,선급비용, 리스회계처리 기초 자료 및 로직을 입력해 놓는다.(외화환산-매일 고시환율 서울외국환중개, 선급비용-금액, 기간)</t>
  </si>
  <si>
    <t>[문서검사]
1. 전산처리의뢰서를 모집단으로 하여 표본수에 따른 샘플을 추출한다.
2. 전산처리의뢰서가 현업팀장 및 회계팀장의 승인을 득하였는지 문서검사를 통해 확인한다.</t>
  </si>
  <si>
    <t>SKMR 재무지원팀 결산담당자는 결산절차가 정확하고 완전하게 수행되었는지 연결산 check list를 작성하여 검증한다. 비경상적이고 누락된 항목은 조사하여 해결된다.</t>
  </si>
  <si>
    <t>통제가 예방 또는 적발하고자 하는 왜곡표시의 성격과 중요성</t>
  </si>
  <si>
    <t>통제를 수행하거나 통제 운영의 적정성을 모니터링하는 인원의 역량</t>
  </si>
  <si>
    <t>통제를 수행하거나 통제 운영의 적정성을 모니터링하는 주요 인원의 변동 여부</t>
  </si>
  <si>
    <t>재수행(Reperformance)</t>
  </si>
  <si>
    <t>Many times per day</t>
  </si>
  <si>
    <t>Not Higher</t>
  </si>
  <si>
    <t>재경팀 부가세 담당자는 SAP상 국내매출, 매입집계내역과 홈택스상 내역을 대사한다.</t>
  </si>
  <si>
    <t>질문(Inquiry)</t>
  </si>
  <si>
    <t>통제의 수행빈도</t>
  </si>
  <si>
    <t>Automated</t>
  </si>
  <si>
    <t>Annually</t>
  </si>
  <si>
    <t>Quarterly</t>
  </si>
  <si>
    <t>법인세 신고서 승인</t>
  </si>
  <si>
    <t>모집단</t>
  </si>
  <si>
    <t>N</t>
  </si>
  <si>
    <t>Y</t>
  </si>
  <si>
    <t>M</t>
  </si>
  <si>
    <t>No</t>
  </si>
  <si>
    <t>H</t>
  </si>
  <si>
    <t>재경팀</t>
  </si>
  <si>
    <t>L</t>
  </si>
  <si>
    <t>Q</t>
  </si>
  <si>
    <t>A</t>
  </si>
  <si>
    <t>W</t>
  </si>
  <si>
    <t>표본수</t>
  </si>
  <si>
    <t>D</t>
  </si>
  <si>
    <t>매출</t>
  </si>
  <si>
    <t>P</t>
  </si>
  <si>
    <t>O</t>
  </si>
  <si>
    <t>N/A</t>
  </si>
  <si>
    <t>HR</t>
  </si>
  <si>
    <t>FA</t>
  </si>
  <si>
    <t>MC</t>
  </si>
  <si>
    <t>TR</t>
  </si>
  <si>
    <t>인사</t>
  </si>
  <si>
    <t>합계</t>
  </si>
  <si>
    <t>No.</t>
  </si>
  <si>
    <t>자금</t>
  </si>
  <si>
    <t>구분</t>
  </si>
  <si>
    <t>전계정</t>
  </si>
  <si>
    <t>Low</t>
  </si>
  <si>
    <t/>
  </si>
  <si>
    <t>ERP</t>
  </si>
  <si>
    <t>Key</t>
  </si>
  <si>
    <t>[문서검사]
1. 손상징후 체크리스트를 통해 손상징후에 대해 검토를 수행하였는지 확인한다.
2. 손상징후 있는 투자주식에 대하여 투자주식 평가보고서 검토내역과 투자주식 평가보고서를 입수한다.
3. 투자주식 평가보고서 검토내역상 기초자료 및 로직에 대한 검토가 적정하게 수행됐는지 확인한다.
4. 경영전략부문장이 승인했는지 확인한다.</t>
  </si>
  <si>
    <t>1. 세무법인은 SKMR 재무지원팀 담당자가 전달한 세무조정 기초자료를 바탕으로 세무조정 및 이연법인세회계처리내역을 작성하여 전달한다.
2. SKMR 재무지원팀 팀장은 분기마다 세무법인이 작성한 이연법인세내역에 사용한 기초자료가 적정한지, 계산이 적정한지 감독통제한다.
3. 검증한 이연법인세 계산내역은 SAP결산전표로 장부에 반영된다.</t>
  </si>
  <si>
    <t>1. 부가가치세 조기환급을 위해 매월 25일 신고를 하고 있다.
2. 매출내역서와 기타 매출명세서를 작성하여 매출 부가가치세를 집계한다. 시산표와 회계명세서의 금액을 이용하여 매입구분별 짚계표를 자성한다. 
3. SKMR 재무지원팀팀 부가가치세 담당자는 매출/매입부가세를 집계하기위해 SAP상 매출집계내역과 홈택스상 내역을 대사한다.</t>
  </si>
  <si>
    <t>[문서검사]
1. 샘플수에 맞게 신고서를 작성하는 월을 선택한다.
2. SAP상 선택한 월의 매출집계내역과 홈택스 상 내역을 대사하여 차이가 없는지 확인한다.</t>
  </si>
  <si>
    <t>Design Factor상 언급되는 곳은 없지만 “통제활동-상세기술” 쪽의 “[통제현황]” 옆에 업무기술서 혹은 관련 문서번호를 기재
Design Factor 3</t>
  </si>
  <si>
    <t>[문서검사]
1. 샘플수에 맞게 신고서를 작성하는 월을 선택한다.
2. SAP상 선택한 월의 매입집계내역과 홈택스 상 내역을 대사하여 차이가 없는지 확인한다.</t>
  </si>
  <si>
    <t>52 경영진은 내부회계관리제도 평가 시 필요한 증거자료를 결정하기 위하여 재무보고 요소에 대한 위험을 적절하게 처리할 수 있도록 식별된 통제가 효과적으로 설계 및 운영되지 않을 위험(이하“통제위험”이라 함)을 평가하여야 한다. 이러한 평가 시 통제가 관련되어 있는 재무보고 요소의 특성 및 통제 자체의 특성을 고려하여야 한다.</t>
  </si>
  <si>
    <t xml:space="preserve">*IUC(Information Used in a Control)는 회사가 의사결정에 이용하는 모든 정보를 의미하여 내부회계 목적으로는 재무보고를 위한 통제 상에 활용되는 데이터를 지칭하는 것으로 회사는 정보시스템 상의 파라미터, 알고리즘, 원천 데이터의 검증을 통해 해당 정보의 정확성과 완전성을 테스트하여야 합니다. 
</t>
  </si>
  <si>
    <t>• 재무제표 왜곡표시 위험을 줄이는데 가장 직접적인 영향을 미치는 통제활동으로, 어떤 다른 통제보다도 회사가 해당 계정과목의 왜곡표시 위험을 방지하는 데 가장 우선적으로 고려하는 통제활동이다. 재고자산의 실재성과 관련한 경영진 주장을 만족시키기 위한 재고자산에 대한 강력한 물리적 보안 통제나 정기적인 실사를 예로 들 수 있다.</t>
  </si>
  <si>
    <t>[질문/문서검토]
1. 모집단(신규계정과목 승인내역)이 완전한지 그룹웨어상 캡처내역을 확인한다.
2. 표본수에 맞는 문서(신규계정과목 승인 문서)를 입수하여 적정한 담당자가 신규계정과목이 기업회계기준 및 그룹회계정책에 맞게 선정되었는지 검토하고 승인하였는지 문서검사한다.</t>
  </si>
  <si>
    <t>1. SKMR 재무지원팀 담당자는 별도결산이 연결산 check list를 이용하여 결산 절차를 수행한다.
2. SKMR 재무지원팀 별도결산 담당자들은 연결산 절차가 정확하고 완전하게 진행되었는지 check list를 이용하여 검증한다.
3.  비경상적이고 누락된 항목은 조사하여 해결된다.</t>
  </si>
  <si>
    <t xml:space="preserve">1. SKMR 재무지원팀 담당자는 기말감사시 감사인에게 제출하는 재무제표를 승인 후 금감원 시스템에 제출한다. 
2. 중요한 미확정사항은(법인세, 확정급여채무, 성과급은 재무제표 제출일 이후 권리나 금액이 확정됨) ) 감사인에게 미확정 사유와 향후 확정 예상 기한을 재무제표 제출과 함께 통보한다. </t>
  </si>
  <si>
    <t>미래 일시적차이의 실현시기 및 실현가능성의 잘못된 예상 및 계산오류로 인해 이연법인세 자산 또는 부채가 왜곡 표시될 위험</t>
  </si>
  <si>
    <t>통제목적</t>
  </si>
  <si>
    <t>통제의 복잡성</t>
  </si>
  <si>
    <t>통제위험</t>
  </si>
  <si>
    <t>경영자주장</t>
  </si>
  <si>
    <t>Lower</t>
  </si>
  <si>
    <t>Daily</t>
  </si>
  <si>
    <t>Weekly</t>
  </si>
  <si>
    <t>Monthly</t>
  </si>
  <si>
    <t>평가대상조직</t>
  </si>
  <si>
    <t>Higher</t>
  </si>
  <si>
    <t>Manual</t>
  </si>
  <si>
    <t>테스트방법</t>
  </si>
  <si>
    <t>통제활동명</t>
  </si>
  <si>
    <t>평가주기</t>
  </si>
  <si>
    <t>EUC 식별</t>
  </si>
  <si>
    <t>매출채권</t>
  </si>
  <si>
    <t>통제 유형</t>
  </si>
  <si>
    <t>재경팀장</t>
  </si>
  <si>
    <t>총계정원장</t>
  </si>
  <si>
    <t>E-HR</t>
  </si>
  <si>
    <t>유무형자산</t>
  </si>
  <si>
    <t>회계전표</t>
  </si>
  <si>
    <t>재경팀 담당자</t>
  </si>
  <si>
    <t>Process</t>
  </si>
  <si>
    <t>재고자산</t>
  </si>
  <si>
    <t>해당사항 없음</t>
  </si>
  <si>
    <t>수동/자동</t>
  </si>
  <si>
    <t>Medium</t>
  </si>
  <si>
    <t>Note 2</t>
  </si>
  <si>
    <t>고정자산</t>
  </si>
  <si>
    <t>Note 1</t>
  </si>
  <si>
    <t>High</t>
  </si>
  <si>
    <t>대표이사</t>
  </si>
  <si>
    <t>충당부채</t>
  </si>
  <si>
    <t>통제가 다른 통제활동의 효과성에 의존하는 정도</t>
  </si>
  <si>
    <t>1. 월 결산이 끝나면 재경팀은 SAP 화면(T-code: xxx) 에서, 시작기간과 종료기간을 해당 월로 입력하여 회계월을 Close 한다.
2. close된 월은 재경팀외 기표가 불가능하도록 차단되어 있다.
3. 재경팀이 수정하더라도 모든 사항이 SAP상 기록된다.</t>
  </si>
  <si>
    <t>립한 정책이나 절차, 활동 및 체계 등을 의미한다. 특히, 내부회계관리제도와 관련해서는 회사의 재무제</t>
  </si>
  <si>
    <t>통제를 수행하기 위하여 필요한 판단의 정도</t>
  </si>
  <si>
    <t>과거연도 통제 운영의 효과성 평가 결과</t>
  </si>
  <si>
    <t>[질문]
회계팀 계정담당자에게 결산전표 작성시 결산체크리스트 및 회계결산업무지침에 따라 수행되었는지 질문한다.
[문서검사]
1. 결산체크리스트 목록과 결산전표 수행목록을 비교대사하여 빠짐없이 결산이 완료되었는지 확인한다.
2. 회계팀 결산총괄담당자가 수행한 결산전표 검토내역을 확인한다.
3. SAP상 결산조정전표 전체 내역을 징구하여 결산체크리스트상 검토내역이 완전히 반영되어 있는지 확인한다.</t>
  </si>
  <si>
    <t>현업부서 각 담당자는 일반 경비에 대해 E-Accounting(ERP전표 외의 나머지) 상에서 전표를 생성할 DATA를 선택하고 계정과목, 적요, 코스트센터 등을 입력 후 "저장"하면 SAP상 임시전표가 자동으로 생성되며, 임시전표는 그룹웨어로 인터페이스 된다. 이 후 담당자는 그룹웨어상 지출승인서상 인터페이스 된 임시전표를 첨부하여 품의를 기안하여 전결권자의 승인을 득하면, 재경팀으로 전송된다.</t>
  </si>
  <si>
    <t xml:space="preserve">[질문/문서검사]
1. 통제수행자에게 기재된 통제활동내용에 따라 적절히 통제가 수행되고 있는지 질문하고 예외사항의 존재여부를 확인한다.
2. SAP의  xxx T-code에서 테스트를 위해 전기기간이 설정된 현황을 확인 하거나 특정 일자 이후로 조정한다. 
3. SAP의 xxx(예시) T-code에서 위 전기기간 이전의 날짜를 증빙일로 입력하여 해당 일잔에 전기가 가능한지 확인한다. </t>
  </si>
  <si>
    <t>1.Design Factor상 언급되는 곳은 없지만 “통제활동-상세기술” 쪽의 “[통제현황]” 옆에 업무기술서 혹은 관련 문서번호를 기재
2.Design Factor 3에 포함된 내용</t>
  </si>
  <si>
    <t>1. 감사전 제시 재무제표 이후 조정전표 승인 절차에 대하여 질문한다.
2.  감사전 제시 재무제표 이후 조정전표가 적절히 작성되었고 적격한 담당자가 검토하고 승인하였는지 문서검사한다.</t>
  </si>
  <si>
    <t>1. 회계팀 법인세 담당자는 매년 세법개정사항에 따른 회사의 영향을 분석 및 검토한다.
2. 외부세무조정법인이 전달해주는 개정세법내용, 공시되는 개정사항 등을 검토하여 분석 한다.</t>
  </si>
  <si>
    <t>50.1 정보 요구사항의 식별 – 회사의 회사의 내부회계관리제도 목적 달성과 내부회계관리제도 구성요소들의 기능을 지원하기 위해 필요하고 필요하고 요구되는 정보를 식별하는 절차가 수립되어 있다 .</t>
  </si>
  <si>
    <t>1. 회계팀 특수관계자 담당자는 SAP상 거래내역을 다운 후 대규모기업집단공시현황상 관계사가 거래내역 거래처에 있는지 완전성 검토한다.
2, 확인한 자료를 바탕으로 특수관계자거래내역을 작성한다.</t>
  </si>
  <si>
    <t>회계팀 부가세 담당자는 부가세신고서 작성시 매입세액 불공제 여부를 확인하기 위해 현업에서 발생한 지출결의서를 검토하여 비경상적인 사항이 있는지 검토하고 검토자료를 하드카피로 직접 팀장에 전달한다.</t>
  </si>
  <si>
    <t>[문서검사]
1. 현업팀에서 재고자산 차이 조정 분개를 입력하는 걸 관찰하고 바로 전기되지 않는걸 확인한다.
2. 회계팀 담당자가 접수(승인)한 후 재고자산 차이 조정분개가 전기되는 걸 확인한다.</t>
  </si>
  <si>
    <t>1. 결산담당자는 투자주식의 손상징후가 발생했을 경우 외부평가법인을 통하여 평가보고서를 받는다.
2. 외부평가법인으로 부터 받은 보고서가 적정하게 평가되었는지 사용한 기초자료, 로직 등 을 검토한다.</t>
  </si>
  <si>
    <t>[문서검사]
1. 당기 중 연결결산 담당자가 작성한 특관자리스트를 징구하여 담당자가 적절하게 검토하였는지 확인한다.
2. 특관자리스트에 대하여 회계팀장 및 CFO의 검토 및 승인하였는지 확인한다.</t>
  </si>
  <si>
    <t>[문서검토]
1. ERP에 자동전표로 생성되는 리스트가 정확하고 완전한지 검토한다.
2. ERP에서 자동생성되는 전표가 정확하게 작성되는지 자동계산내역 화면과 발생된 전표를 대사하여 문서 검사한다.</t>
  </si>
  <si>
    <t>[재수행]
1. 부서별로 특정 임직원을 임의로 선정하여 해당 인원의 계정으로 시스템에 로그인 한다.
2. 해당 계정에 실제로 부여된 권한과 사전에 부서별/직급별로 부여된 권한이 일치하는지 확인한다.</t>
  </si>
  <si>
    <t>각 부서별/직급별로 업무상 필요한 JDE시스템 메뉴에만 접근이 가능하도록 권한을 부여하고 있으며, 본인에게 부여된 권한 이외의 메뉴에 접근하는 경우 권한이 없음을 알리는 경고 메시지가 나타난다.</t>
  </si>
  <si>
    <t>1. 회계팀장은 매년 회계처리규정 및 회계정책서가 외감법 및 회계기준에 적합한지 검증하고 승인한다.
2. 승인한 회계처리규정 및 회계정책서는 현업부서에 메일 및 그룹웨어(게시판)을 통해 공지된다.</t>
  </si>
  <si>
    <t>관계사 결산담당자는 수기로 작업한 특관자거래내역을 이메일을 이용하여 전달한다. 회계팀 담당자는 매분기 특관자거래 대상이 완전한지 검증하고 전달받은 특수관계자거래내역과 ERP상 거래내역을 대사한다.</t>
  </si>
  <si>
    <t>[문서검사]
1. 회계팀 담당자가 작성한 SAP상 종속기업 리스트내역, 지분투자내역에 대한 검토파일을 확인한다.
2. 결산기마다 특수관계자 리스트가 업데이트되어 회계팀장의 승인을 득하였는지 확인한다.</t>
  </si>
  <si>
    <t>1. SAP상(T-Code: zmcom0115, KSU3) 생산관리팀에서 관리하는 원가계산로직이 입력되어 있다.
2. 회계팀 별도결산 담당자는 별도결산체크리스트에 따라 SAP상 생산량을 입력한다.</t>
  </si>
  <si>
    <t>IPE의 정확성 , 완전성 및 유효성 을 구성 , 업데이트 및 유지하기 위한 프로세스에 대한 활동을 통제 , 문장은 단독으로 되는 것만 예시 대부분 접근제한, IPE가 있는 통제는 RCM상 선택됨</t>
  </si>
  <si>
    <t>1. 별도결산 담당자는 협업부서에서 전표를 득하지 못한 전표를 조회하여 회계기준상 결산일에 반영되야되는지를 검토한다.
2. 추가 확인 내용이 필요한 사항은 전표 작성한 현업부서를 통해 확인한다.</t>
  </si>
  <si>
    <t>[질문] 
1. 현업 전표입력 인원들의 입력요구 자료에 대한 이해와 전표입력 절차에 대하여 질문한다.
2. 회계팀 계정 담당자의 전표검토 사항과 승인 절차에 대하여 질문한다.
3. 전결권자의 검토 사항과 승인 절차 및 수기전표 절차의 책임등에 대하여 질문한다.
[ 문서검사]
1. 지급승인리스트를 샘플링하여 검사한다.
2. 지급승인리스트와 관련 증빙을 확인하고 전결규정에 따른 승인절차가 적절하게 되어있는지 확인한다.</t>
  </si>
  <si>
    <t>재경팀의 결산 담당자는 다음의 검토절차를 수행한다. 
1) 전기대비 당기 유의적인 변동사항에 대해 그 명확한 사유가 존재하는지 여부를 조사 
2) 합리적인 당기추정치 산정이 가능한 계정과목에 대해 당기추정치를 산출하고 이를 실제치와 비교대사(일정 금액 이상 또는 일정 %이상 차이가 나는 경우 사유파악 및 수정고려)
3) 당기 신규 발생 회계처리 현황 검토
4) 기중이나 기말에 발생한 특이한 거래 전표에 대해서 확인</t>
  </si>
  <si>
    <t>[문서검사]
1. SAP 일일환율조회(T-Code: ZMTRR0010)상 환율이 신한은행 최초 매매기준율로 적정하게 반영되고 있는지 확인한다.
2. 외화환산부채 환산원장 중 샘플수 만큼 샘플링하여 SAP(T-Code: zmfir0160)에서 환산된 금액이 정확한지 확인한다.
2. SAP상 환율관리(T-Code: ZMTRR0011)가 재무팀 권한자만 할 수 있는지, 어떤환율을 적용시키고 있는지 마스터내역을 조회한다.</t>
  </si>
  <si>
    <t>중요한 회계정책을 변경하고자 하는 경우에는 CFO의 승인을 거쳐야 하며, 필요한 경우 외부전문가의 자문을 수렴하고 있다. 
회사의 중요한 사건과 거래에 대해 대체적인 회계처리방법이 존재하는 경우, 계정담당자는 회계현안을 작성하여 외부전문가의 자문을 거쳐 회사에 적합한 회계처리방법을 선택한다. 선택된 회계처리방법에 대해 회계팀장 및 CFO에게 보고 및 승인을 득한다. 중요한 경우 세부검토내역을 내부회계관리자에게 보고한다.</t>
  </si>
  <si>
    <t>1. 각 부서 전표 담당자는 E-Accounting 또는 SAP로 전표를 작성하여 그룹웨어를 통해 전결권자에 전달한다.
2. 각 부서 전결권자는 수시로 그룹웨어를 통해 작성된 전표가 적격한 증빙인지, 적정한 회계처리가 되었는지 검토하고 승인한다.
3. 각 부서에서 승인된 전표는 그룹웨어를 통해 재경팀 전표 승인 담당자에 전달된다.(접수전 전표는 SAP상은 미승인전표 상태임) 
4. 재경팀 전표 승인 담당자는 전표를 접수하며, 적격한 증빙인지, 거래에 맞는 회계처리가 되었는지 대사 및 검증 후 승인한다.
5. 적정하지 않을 경우 반려처리하며, 이 경우 결재라인에 있는 담당자에게 메일로 전달 되고 담당자는 SAP으로 취소처리를 수행한다.</t>
  </si>
  <si>
    <t>1. SAP상 외화자산부채는 자동으로 환산된다.
2. SAP상 환율관리(T-Code: zmtrr0011)는 재무팀에서만 할 수 있도록 제한되어 있다.</t>
  </si>
  <si>
    <t>경영관리팀 결산 담당자는 분기마다 리스회계처리가 발생될 수 있는 거래의 원장을 검토하여 리스가 누락되지 않도록 회사의 회계처리가 완전한지 검증한다.</t>
  </si>
  <si>
    <t>50.3 관련 있는 데이터를 의미 있는 정보로 변환 – 정보시스템은 정보시스템은 관련 있는 데이터를 처리하여 처리하여 의미 있는 정보로 변환한다 .</t>
  </si>
  <si>
    <t>1. 회계팀장은 매년 개정세법 검토자료가 세법 및 회사회계정책에 맞는지 검토하고 승인한다.
2. 승인된 개정세법 검토자료는 연간 세무업무에 사용된다.</t>
  </si>
  <si>
    <t>부가가치세 누락이 적시에 발견되지 않을 경우, 부가가치세를 과다 또는 과소납부할 가능성 및 가산세 등 금전적 불이익이 발생할 가능성이 존재함 위험</t>
  </si>
  <si>
    <t>1. 회계팀장은 매년 국세조서 검토자료가 세법과 회계정책에 맞는지 검토하고 승인한다.
2. 승인된 국제조사 검토자료는 연간 국제조세업무에 사용된다.</t>
  </si>
  <si>
    <t>1.전략기획팀 팀장은 매년 사업계획이 실현 가능한지를 검증하고 승인한다.
2.검증한 사업계획은 고정자산 CGU평가 및 계속기업 검토에 사용된다.</t>
  </si>
  <si>
    <t>1. 전표에 오류가 존재하는 경우 회계팀 담당자가 취소(역분개)전표를 생성한다. 
2. 회계팀장 최종 확인 후 취소(역분개)전표를 승인하여 확정한다.</t>
  </si>
  <si>
    <t>Not higer인 경우 평가근거기재
통제가 실패할 위험. 담당자가 바뀌거나, 시스템이 바뀌거나 등의 사유에 해당하면 통제위험이 일반적으로 높아짐.</t>
  </si>
  <si>
    <t>이연법인세 회계처리가 적정한지 검토되지 않아 관련 재무정보(이연법인세자산과대, 이연법인세부채과소, 법인세비용과소, 주석사항 오류)가 왜곡될 위험</t>
  </si>
  <si>
    <t>1. 각 현업에서 승인받은 전표는 SAP상 회계팀으로 전달된다.
2. 회계팀 전표 승인자는 전달된 전표를 접수하면 SAP상 전기(회계처리)된다.</t>
  </si>
  <si>
    <t>회계팀 부가세 담당자는 ERP시스템상 부가세신고 창에서 자동 합계계산된 부가세액을 .txt file로 다운로드하여 부가세신고 검토내역을 작성한다.</t>
  </si>
  <si>
    <t xml:space="preserve">재무제표 제출 후, 감사(또는 검토)과정에서 발견된 왜곡표시사항은 즉시 경영진에게 보고되고 금액적 중요성에 따라 수정여부를 고려하여 문서화된다.
</t>
  </si>
  <si>
    <t>4. OSP: PLC는 예시 항목이 대부분이며, 모니터링(PLC통제활동)으로 커버하면 됨. RCM외 리스트와 설계평가파일에서 test한 내역이 산출물</t>
  </si>
  <si>
    <t>[관찰]
1. 협업 전표 작성자가 작성 후 바로 전기되지 않는지를 관찰한다.
2. 회계팀 전표승인자가 접수(승인)후 전표가 전기 되는지를 관찰한다.</t>
  </si>
  <si>
    <t>경영관리팀 결산 담당자는 Excel을 이용하여 매출채권에 대한 대손충당금 계산내역을 작성하여 경영관리팀 팀장 및 CFO에게 하드카피로 전달한다.</t>
  </si>
  <si>
    <t>[문서검사]
1. 테스트 대상 기간 중의 [개정세법 검토 내역]을 요청한 후, 재경팀장에 의해 [개정세법 검토 내역]이 승인되었는지 문서검사한다.</t>
  </si>
  <si>
    <t xml:space="preserve">온실가스 배출량 계산시 부정확한 배출계수, 산화율 등의 적용으로 배출량 측정이 과대/과소되거나 거래량 계산의 오류로 충당부채가 과대/과소 될 위험. </t>
  </si>
  <si>
    <t>[문서검사]
1. 재경팀에서 계산한 [배출권 충당부채 계산파일]의 계산 산식이 정확한지 검토한다.
2. 승인권자가 검토한 후 승인하였는지 확인한다.</t>
  </si>
  <si>
    <t>재경팀 결산담당자는현업부서로부터 우발채무 및 약정사항과 관련한 주석 작성 Back-data를 수령하여 체크리스트에 따라 정확성 및 완전성을 검토한다.</t>
  </si>
  <si>
    <t>[문서검사]
테스트 담당자는 결산담당자가 참고한 우발채무 및 약정사항 back-data를 징구하여 다음의 절차를 거쳐 주석 작성하였음을 문서 검사한다.
1. 우발채무 및 약정사항 주석 중 소송현황에 대해 대법원-나의사건검색 내용을 통해 소송현황명세서의 정확성을 확인하였는지 문서검사한다.
2. 현업부서로부터 재경팀이 수령한 우발채무 및 약정사항과 관련한 주석작성 Back-data, 각 부서별 체크리스트 작성 및 부서장 승인완료본을 함께 수령하여 우발채무 및 약정사항에 모두 반영되어 있음을 문서 검사한다.
3. 재경팀 결산담당자는 해당 체크리스트를 검토하고 우발채무 및 약정사항 공시에 대한 완전성을 확인하였는지 질문하고 해당 체크리스트가 매년 업데이트되고 있는지 문서 검사한다.</t>
  </si>
  <si>
    <t>[질문/문서검사]
1. 통제수행자에게 기재된 통제활동내용에 따라 적절히 통제가 수행되고 있는지 질문하고 예외사항의 존재여부를 확인한다.
2. 테스트 대상 기간 중의 특수관계자 리스트를 요청한 후, 표본수만큼 샘플을 추출한다.
3. 해당 분기의 공정위의 기업집단공시 특관자 내역이 특수관계자 리스트에 모두 포함되어 있는지 확인한다. 
3. 해당 분기의 특수관계자 리스트상 SAP 특수관계자의 거래처코드가 기재되어 있으며 기중 지분 취득처분내역, 주주명부, 주주총회/이사회 의사록, Dart 공시내역, 기업집단포털 등을 확인하여 특수관계자 리스트에 대한 완전성 검토내역이 문서화되어있는지 문서검사한다.
4. 그룹웨어를 통해 재경팀 결산담당자의 승인을 득하였는지 문서검사한다.</t>
  </si>
  <si>
    <t>91 내부회계관리제도 구성요소, 고유위험과 통제위험을 종합적으로 고려하여 설계 및 운영의 효과성 평가시 평가자, 평가방법을 유연하게 적용할 수 있다. 예를 들어 평가결과를 "상", "중", "하"로 구분한 경우, "상"으로 구분된 통제활동은 높은 수준의 독립성과 전문성을 보유한 인원이 평가를 수행하고 평가 방법은 문서조사 및 재수행, 잦은 빈도의 평가 및 많은 수의 샘플을 평가하는 방식을 적용한다. 반면에 "하"로 분류된 통제활동은 다소 낮은 독립성을 보유한 인원에 의해 다소 약화된 평가 방법을 적용할 수있다. 그러나 선정된 핵심통제는 재무제표의 왜곡표시 방지를 위해 반드시 필요한 통제활동이므로 평가에서 제외하거나 통제 운영자 본인이 직접 평가하는 방안은 적정하지 않다.</t>
  </si>
  <si>
    <t>[질문/문서검사]
1. 통제수행자에게 기재된 통제활동내용에 따라 적절히 통제가 수행되고 있는지 질문하고 예외사항의 존재여부를 확인한다.
2. 테스트 기간 중 리스판단 기안서를 요청하여, 표본 수 만큼 샘플을 추출한다.
3. 샘플로 추출된 리스판단 기안서상 [리스계약리스트]엑셀파일이 첨부되어있으며, 각 계약에 대한 리스인식여부 및 판단근거가 기재되었는지 문서검사한다.
4. 재경팀담당자에게 [리스계약리스트]상 아래 항목에 대해 검증하였는지 질문한다.
- 리스계약리스트상 당분기에 체결된 모든 임차계약이 포함되었는지 확인
- 회사 정책에 따라 계약별 리스판단이 정확하게 이루어졌는지 확인
5. 해당 리스판단 기안서에 대하여 재경팀장이 검토하고 승인하였는지 문서검사한다.</t>
  </si>
  <si>
    <t xml:space="preserve">[질문/문서검토]
1. 모집단(전표내역)이 재무제표에 정확하고 완전하게 반영되었는지 검토한다.
2. 표본수에 맞는 문서(모든 팀장의 승인된 전표)를 입수하여 증빙내용의 거래가 회계기준에 맞게 회계처리되었는지 문서 검증한다.
</t>
  </si>
  <si>
    <t>1. SKMR 재무지원팀 담당자는 금융자산분류에 대한 Check list를 작성하고 이에 대해서 팀장의 검토를 받는다.
2. SKMR 재무지원팀장은 담당자가 작성한 Check list를 검토한 후 이를 해당문서에서 승인한다.</t>
  </si>
  <si>
    <t>회계팀담당자는 결산절차에 따라 결산 Checklist를 검토하여 중요한 회계전표의 누락여부를 파악한다. 
회계팀담당자는 전월 및 전기 대비 손익계산서를 검토하여 중요한 변경사항을 파악하여 중요한 회계전표의 누락여부를 파악한다.</t>
  </si>
  <si>
    <t>[문서검사]
1. 테스트 대상 기간 중의 현금흐름표 및 자본변동표를 요청한 후, 표본수만큼 샘플을 추출한다.
2. 해당 분기의 현금흐름표 및 자본변동표 정확한 작성을 위해 검토하였으며, 재경팀장의 승인을 득하였는지 문서검사한다.</t>
  </si>
  <si>
    <t xml:space="preserve">1. 업무지원팀 담당자는 정부대응 및 예산수립과 매매, 회계처리, 배출권 구매 계획  등에 대해 검토한다. 
2. 업무지원팀 담당자는 승인이 나면, 장내 거래(경쟁매매, 협의매매), 장외 거래의 방법으로 배출권을 거래한다. </t>
  </si>
  <si>
    <t>1. 대표이사는 매분기 회계기준과 회사의 회계정책에 맞게 회계처리되어 재무제표(주석포함)가 작성되었는지 검토(check list)하고 승인한다.
2. 분기마다 승인된 사전재무제표는 외부감사인을 통해 감사(분기 검토)를 받는다.</t>
  </si>
  <si>
    <t>[문서검사/재수행]
1. 과거3개년 평균유효세율 산출시 사용된 과세표준 및 산출세액이 외부기관에 제출한 세무조정계산서와 일치하는지 비교대사한다.
2. 이연법인세 관련 결산조정분개에 대하여 회계팀장의 승인을 득하였는지 확인한다.</t>
  </si>
  <si>
    <t>[문서검토]
1. 입수한 모집단(월 수기전표 승인내역)이 정확하고 완전한지 검토한다.
2. 표본수에 맞는 문서(승인된 수기결산조정전표)를 입수하여 적격한 담당자가 계산이 정확하게 되었는지 검토하고 승인했는지 문서검사를 한다.</t>
  </si>
  <si>
    <t>[관찰/문서검사]1. 원장에 가계정(가수금, 가지급금)이 포함되어 있는지 확인한다.
2. 결산파일상 가수금을 선수금을 대체하는 조정분개가 포함되어 있는지 확인하고 결산조정분개에 대하여 회계팀장의 승인을 득하였는지 확인한다.</t>
  </si>
  <si>
    <t>1. 회계팀 법인세 담당자는 SAP에서 조회 권한이 없는 세무조정 기초자료의 경우 현업부서에 요청한다.
2. 현업부서의 관련 담당자는 세무조정 기초자료를 작성하고 협업부서 팀장의 승인을 받고 회계팀 법인세 담당자에 전달한다.</t>
  </si>
  <si>
    <t>[문서검토]
1. 입수한 모집단(분기 리스 완전성검토내역)이 정확하고 완전한지 검토한다.
2. 표본수에 맞는 문서(리스 완전성검토내역)를 입수하여 적격한 담당자가 계약서를 적정히 검증하고 정확하게 검증하였는지 문서검사한다.</t>
  </si>
  <si>
    <t xml:space="preserve">[질문/문서검토]
1. 모집단(전표내역)이 완전한지 재무제표에 정확하고 완전하게 반영되었는지 검토한다.
2. 표본수에 맞는 문서(승인된 전표)를 입수하여  증빙(기안, 세금계산서 등)과 일치하는지 대사하는 문서검사를 한다.
</t>
  </si>
  <si>
    <t>[문서검사]
1. 회계팀 법인세담당자가 작성한 세무조정 검토내역을 수령하여, 세무조정계산서 상 세무조정내역과 해당 검토내역이 일치하는지 여부를 확인한다.
2. 회계팀 법인세 담당자는 회계팀조정 유보사항 및 이월결손금에 대한 실현가능성 및 실현가능시기를 검토한다.
- 미래에 과세소득이 충분할지 검토한다 (각사업연도소득)
- 충분한 가산할 일시적 차이가 존재하는지 확인한다.
3. 이연법인세 계산 시 세율개정여부 및 법인 적용 미래 세율을 고려하여 적절한 법인세율을 적용한다.
4. 법인세 검토 담당자는 이연법인세자산/부채 계산시 사용된 전기에 추정한 과세소득과 당기에 실제 과세소득을 비교하여 추정한 금액의 적정성을 검토하고 회계팀장의 승인을 득하고 최종승인은 경영진이 확인한다.
5. 세부 세무조정 목록상 조정된 소득금액이 신고된 금액과 일치함을 확인한다.
6. 최종 세무조정계산서는 회계팀장의 승인을 득했는지 확인한다.</t>
  </si>
  <si>
    <t>97 경영진은 매년 통제활동의 설계평가를 수행하여야 한다. 다만 최초 설계평가 이후 관련된 프로세스, 조직 및 시스템의 변화가 없을 경우나 미미한 경우, 통제활동에 영향을 미치는 변경이 존재하지 않음을 확인하는 것으로 설계평가를 할 수 있다. 변화관리체계가 잘 수립되고 운영되는 경우는 해당 절차를 통해 설계평가를 대체할 수 있다.</t>
  </si>
  <si>
    <t>[질문]
1. 회계처리 담당자는 비경상거래에 대해 파악하고있는지 질문하고 재경담당임원에게 보고하였는지 질문한다.
2. 인식된 비경상거래의 처리방법에 대해서 질문한다.
[ 문서검사]
1. 비경상적인 거래에 대한 품의서가 사규에 따른 정상적인 승인을 득했는지 확인한다
2. 회계정책의 변경이 필요한 경우 이에 대한 내부보고 문서를 확인한다.</t>
  </si>
  <si>
    <t>[문서검사/재수행]
1. 평가명세서상 기장금액과 보조부금액이 일치하는지 확인한다. 
2. 평가평세서 상 기재된 환율이 각 통화별 기말환율(외국환중개소 조회환율)과 일치하는지 검토한다. 
3. 외화환산손익에 대한 재계산 검증을 통해 평가명세서 상 계산 Logic에 오류가 없는지 확인한다.
4. 평가명세서상의 회계팀장 승인여부를 확인한다.</t>
  </si>
  <si>
    <t>회계팀 매출세액 담당자는 매입세액 담당자로부터 매입세액 계산 관련 자료를 수령하여 적정성을 검토한 후 부가가치세 신고서류를 작성한다. 매출세액 담당자는 부가가치세 관련 신고서류 일체와 함께 회계팀장의 검토와 승인을 득한다. 회계팀 매출세액 담당자는 회계팀장의 승인을 득한 후 부가가치세 신고와 납부에 대한 관리부문장의 승인을 득한다.</t>
  </si>
  <si>
    <t>1. 회계팀 결산 총괄담당자는 결산전에 1) 각 계정별 담당자 및 마감기한, 2) 명세서 작성담당자, 3) 주석 작성담당자 내역이 포함된 결산추진일정 파일을 작성한다.
2. 총괄담당자는 파일 작성 후 업무배정이 누락된 항목이 존재하는지를 확인하고 회계팀장의 승인을 득한다.
3. 회계팀장의 승인을 득한 결산추진일정을 전체 팀원들에게 공지한다.</t>
  </si>
  <si>
    <t>법인세신고서 작성 담당자는 매년 기획재정부에서 발행하는 세법개정안 보도자료 및 회계법인에서 제공하는 개정세법 참고자료를 통하여 세법 개정사항에 대해 요약 정리하고 법인세 결산에 영향을 미칠 수 있는 사항에 대하여 회계팀장에게 보고한다. 회계팀장은 해당 내역을 검토하고 중요한 변경사항에 대하여 재무/회계 담당임원(CFO)에게 보고한다.</t>
  </si>
  <si>
    <t>* 일반적 결산사항 : 외화평가내역, 미수수익/미지급이자계산내역, 선급비용/미지급비용계산, 유동성대체내역, 금융상품평가(정기예금 등)내역, 금융보증부채계산내역, D 및 C 조건 수익 조정
1. 회계팀임원(이하팀장)은 계산내역(평가보고서)의 기초자료, 로직, 산출자료의 정적성을 검증하고 승인한다.
2. 승인한 계산내역은 재무제표에 반영 된다.</t>
  </si>
  <si>
    <t>00001</t>
  </si>
  <si>
    <t>00005</t>
  </si>
  <si>
    <t>1. 재경팀 결산담당자는 영업/투자/재무활동에 따른 현금흐름 분류, 비현금거래를 반영하여 현금흐름표를 작성 후 및 재무상태표와 손익계산서 Refer 항목 등을 고려하여 정확하게 작성되었는지 검증하고 문서화한다.
2. 재경팀 결산담당자는 기중 자본변동내역을 반영하여 자본변동표를 작성하며, 재무상태표와 대사하여 정확하게 작성되었는지 검증하고 문서화한다. 
3. 재경팀 결산담당자는 검증한 현금흐름표 및 자본변동표을 첨부하여 그룹웨어를 통해 기안한다.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</si>
  <si>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t>
  </si>
  <si>
    <t>1. 채권평가 담당자는 시스템에서 조회한 월별 채권잔액 원장을 대손충당금 계산파일에 업데이트한다.
2. 대손충당금 계산파일에서 거래처별 회수기일(30일 초과업체)을 현업부서에 확인하여 업데이트 하고 거래처별 채권의 연체여부를 확인한다.
3. 결산시점 기준 과거 3개년의 채권 연령분석자료를 바탕으로 연체전이율을 산출하고 기말 채권잔액에 연체전이율(Roll-rate)을 적용하여 대손충당금을 산출한다.
4. 담당자는 대손충당금 계산명세서 작성이 완료되면 출력하여 회계팀장의 승인을 득한다.</t>
  </si>
  <si>
    <t>[문서검사]
1. 테스트 대상 기간 중의 [SAP상 매출매입집계내역과 홈택스상 매출매입내역을 대사한 파일]을 요청한 후, 해당 분기의 [SAP상 매출매입집계내역과 홈택스상 매출매입내역을 대사한 파일]상 SAP 매출부가세이전(T-code: xxx) /매입부가세이전(T-code: xxx)에서 매출/매입집계표를 추출하여 홈택스상 다운받은 매출/매입내역과 해당 월의 총 금액이 일치하는지 대사를 수행하였으며 대사 결과 거래처별로 차이금액에 대해 사유가 기재되어있으며 차이조정이 완료되었는지 문서검사한다.</t>
  </si>
  <si>
    <t>1. 재경팀 부가세 담당자는 분기별로 매출세액에서 매입세액을 차감하여 납부(환급)세액을 산출한다. 계산된 납부(환급)세액과 홈택스상 산출된 세액을 비교하여, 차이금액에 대해 원인을 파악한다. 차이에 대해 모두 파악하여 부가가치세 납부(환급)세액 계산자료에 기재한다.
2. 재경팀 부가세 담당자는 부가가치세 납부(환급)세액 계산자료를 바탕으로 부가가치세 신고서류를 작성하고 관련 서류(고정자산명세서, 영세율첨부서류명세서, 사업설비투자실적명세서, 부가가치세 납부(환급)세액 계산자료)를 첨부하여 재경팀장에게 기안한다.</t>
  </si>
  <si>
    <t>[질문/문서검사]
1. 통제수행자에게 기재된 통제활동내용에 따라 적절히 통제가 수행되고 있는지 질문하고 예외사항의 존재여부를 확인한다.
2. 테스트 대상 기간 중의 주석 검증파일(또는 주석 체크리스트)을 요청한 후, 표본수만큼 샘플을 추출한다.
3. 해당 파일 상 재경팀 결산담당자에 의해 주석사항 체크리스트가 작성되었으며, 별도재무제표의 주석정보가 완전하게 작성되었는지 여부, 주석정보의 재무제표 일치여부, 주석간 Reference 일치여부 등을 확인하였는지 문서검사한다.
4. 재경팀장이 승인했는지 확인한다.</t>
  </si>
  <si>
    <t>[질문]
각 주석 담당팀별 주관하에 재무제표, 주석에 대한 정확성 확인절차가 수행되었는지 질문한다.
[문서검사]
1. 원장,시산표,계정명세서,재무제표 대사 확인한 문서화 하였는지 확인한다.
2. 결산총괄담당자가 작성한 주석 정확성 및 완전성을 검증한 내역을 확인하고, 예외사항에 대한 후속조치를 확인한다.
3. 결산총괄담당자가 결산 후 산출되는 계정별 명세서, 장부, 결산관련 계산자료, 주석사항 등의 자료와 대사한 내역을 확인한다.
4. 재무제표 및 주석공시사항에 대한 승인내역을 확인한다.</t>
  </si>
  <si>
    <t>장하는 것이다.</t>
  </si>
  <si>
    <t>(*6)RAWC</t>
  </si>
  <si>
    <t>개별채권평가보고서</t>
  </si>
  <si>
    <t>연간판매계획보고서</t>
  </si>
  <si>
    <t>위험내용(*1)</t>
  </si>
  <si>
    <t>여신한도평가보고서</t>
  </si>
  <si>
    <t>부실발생/회수 보고서</t>
  </si>
  <si>
    <t>구매 및 지출관리</t>
  </si>
  <si>
    <t>고정자산관리대장</t>
  </si>
  <si>
    <t>Baseline</t>
  </si>
  <si>
    <t>문장 표준화 예시</t>
  </si>
  <si>
    <t>1문장 input</t>
  </si>
  <si>
    <t>이연법인세자산부채</t>
  </si>
  <si>
    <t>재고자산평가내역</t>
  </si>
  <si>
    <t>투자주식 검토내역</t>
  </si>
  <si>
    <t>MRC 해당여부</t>
  </si>
  <si>
    <t xml:space="preserve">&gt;&gt;&gt;&gt;&gt;&gt;&gt;&gt;
</t>
  </si>
  <si>
    <t>(*2)핵심통제 평가</t>
  </si>
  <si>
    <t>위험 평가(*1)</t>
  </si>
  <si>
    <t>세부프로세스번호</t>
  </si>
  <si>
    <t>(*1)고유위험</t>
  </si>
  <si>
    <t>FR-S04-R03</t>
  </si>
  <si>
    <t>FR-S03-R01</t>
  </si>
  <si>
    <t>FR-S04-R01</t>
  </si>
  <si>
    <t>FR-S02-R01</t>
  </si>
  <si>
    <t>FR-S04-R05</t>
  </si>
  <si>
    <t>FR-S04-R04</t>
  </si>
  <si>
    <t>FR-S04-R06</t>
  </si>
  <si>
    <t>하위프로세스이름</t>
  </si>
  <si>
    <t>FR-S01-R01</t>
  </si>
  <si>
    <t>FR-S04-R02</t>
  </si>
  <si>
    <t>FR-S05-R01</t>
  </si>
  <si>
    <t>FR-S04-R09</t>
  </si>
  <si>
    <t>FR-S05-R06</t>
  </si>
  <si>
    <t>FR-S07-R02</t>
  </si>
  <si>
    <t>FR-S05-R02</t>
  </si>
  <si>
    <t>FR-S05-R03</t>
  </si>
  <si>
    <t>FR-S05-R07</t>
  </si>
  <si>
    <t>FR-S05-R05</t>
  </si>
  <si>
    <t>FR-S04-R07</t>
  </si>
  <si>
    <t>FR-S07-R03</t>
  </si>
  <si>
    <t>FR-S05-R04</t>
  </si>
  <si>
    <t>FR-S02-P01</t>
  </si>
  <si>
    <t>FR-S04-P03</t>
  </si>
  <si>
    <t>FR-S04-P04</t>
  </si>
  <si>
    <t>FR-S03-P01</t>
  </si>
  <si>
    <t>FR-S04-P02</t>
  </si>
  <si>
    <t>FR-S04-P05</t>
  </si>
  <si>
    <t>FR-S04-P06</t>
  </si>
  <si>
    <t>FR-S04-P01</t>
  </si>
  <si>
    <t>FR-S01-P01</t>
  </si>
  <si>
    <t>FR-S05-P01</t>
  </si>
  <si>
    <t>FR-S05-P04</t>
  </si>
  <si>
    <t>FR-S07-P02</t>
  </si>
  <si>
    <t>FR-S05-P05</t>
  </si>
  <si>
    <t>FR-S05-P02</t>
  </si>
  <si>
    <t>FR-S04-P09</t>
  </si>
  <si>
    <t>FR-S05-P06</t>
  </si>
  <si>
    <t>FR-S05-P03</t>
  </si>
  <si>
    <t>FR-S07-P01</t>
  </si>
  <si>
    <t>FR-S05-P07</t>
  </si>
  <si>
    <t>FR-S04-P07</t>
  </si>
  <si>
    <t>재고실사차이 조정</t>
  </si>
  <si>
    <t>전기금액 접근제한</t>
  </si>
  <si>
    <t>분석적 검토내역 승인</t>
  </si>
  <si>
    <t>부가세신고서의 승인</t>
  </si>
  <si>
    <t>별도재무제표의 승인</t>
  </si>
  <si>
    <t>재무팀 작성 명세서</t>
  </si>
  <si>
    <t>현업부서 전결규정</t>
  </si>
  <si>
    <t>부가가치세 신고서</t>
  </si>
  <si>
    <t>승인된 재무제표</t>
  </si>
  <si>
    <t>투자주식 평가보고서</t>
  </si>
  <si>
    <t>유무형자산 평가보고서</t>
  </si>
  <si>
    <t>재고자산 실시리스트</t>
  </si>
  <si>
    <t>전환사채 평가보고서</t>
  </si>
  <si>
    <t>이전가격 산출보고서</t>
  </si>
  <si>
    <t>전기 수정권한 리스트</t>
  </si>
  <si>
    <t>승인된 법인세 신고서</t>
  </si>
  <si>
    <t>매출실적 집계표</t>
  </si>
  <si>
    <t>금융자산 평가보고서</t>
  </si>
  <si>
    <t>분기별 별도 재무제표</t>
  </si>
  <si>
    <t>개정세법 검토내역</t>
  </si>
  <si>
    <t>외화자산부채 환산원장</t>
  </si>
  <si>
    <t>이전가격 보고서</t>
  </si>
  <si>
    <t>회계팀 접수전 전표</t>
  </si>
  <si>
    <t>현업부서, 회계팀</t>
  </si>
  <si>
    <t>회계팀 전표승인담당자</t>
  </si>
  <si>
    <t>회계팀 별도결산담당자</t>
  </si>
  <si>
    <t>전결규정상 승인자</t>
  </si>
  <si>
    <t>재무팀 환율관리담당자</t>
  </si>
  <si>
    <t>[내부회계관리제도 평가 및 보고 모범규준: 평가 시 필요한 증거자료 결정 -문단 54 ]</t>
  </si>
  <si>
    <t>55 경영진은 통제가 효과적으로 운영되지 못할 위험을 판단할 때 다음 사항을 고려한다.</t>
  </si>
  <si>
    <t>If 중요한 취약점이 있다면, 회사의 내부회계관리제도가 효과적이라고 결론을 내릴 수 없다.</t>
  </si>
  <si>
    <t>제보다도 회사가 해당 계정과목의 왜곡표시 위험을 방지하는 데 가장 우선적으로 고려하는 통제</t>
  </si>
  <si>
    <t>계정과 관련되는 것에 반하여, 실재성 또는 발생사실의 주장은 재무제표에 포함되지 않아야 할</t>
  </si>
  <si>
    <t>실재성이란 재무상태표에 기록되어 있는 자산, 부채 및 자본이 보고기간종료일 등 주어진 특정</t>
  </si>
  <si>
    <t>어 원가계산방법에 따라 산정된 취득원가(순실현가능가치가 취득원가보다 낮은 경우에는 순실현</t>
  </si>
  <si>
    <t>가능가치)로 기록되었고, 유가증권은 보고기간 종료일 현재 공정가액으로 평가되었다는 주장이다.</t>
  </si>
  <si>
    <t>• 통제가 예방 또는 적발하고자 하는 왜곡표시의 성격(예를 들어, 오류 혹은 부정)과 중요성</t>
  </si>
  <si>
    <t>정하지 않는 것이 일반적이다. 그러나, 단계적 통제활동으로 수행되는 통제활동의 정교함이 다르</t>
  </si>
  <si>
    <t>장은 재무제표에 포함되어야 할 항목의 누락 여부에 관한 주장으로 일반적으로는 부채와 비용</t>
  </si>
  <si>
    <t>사가 미래 경제적 효익을 받을 수 있는 독점적 권리를 나타내고, 차입금은 회사가 상환하여야</t>
  </si>
  <si>
    <t>를 들어, 재무상태표 상 장기차입금으로 기록된 채무는 1년 이내에 상환되지 않는 채무임을 주</t>
  </si>
  <si>
    <t>표시되었고 재무상태표에 표시되지 않은 부채는 존재하지 않는다고 주장한다. 완전성에 대한 주</t>
  </si>
  <si>
    <t>거래나 사건은 회계기간 동안에 실제로 발생하였다는 주장으로 일반적으로 손익계산서 계정과목</t>
  </si>
  <si>
    <t>추가적으로, 경영진은 중요한 왜곡표시가 발생하기 쉬운 거래, 계정잔액 또는 기타 정보를</t>
  </si>
  <si>
    <t>활동이다. 재고자산의 실재성과 관련한 경영진 주장을 만족시키기 위한 재고자산에 대한 강력한</t>
  </si>
  <si>
    <t>으로, 이러한 통제를 핵심통제로 선정하는 이유는 중요한 재무보고에 대한 주장과 관련된 통제</t>
  </si>
  <si>
    <t>완전성이란 특정한 기간 동안 발생한 모든 거래와 사건들이 해당 기간의 기록으로 모두 기록되</t>
  </si>
  <si>
    <t>일자 현재 존재하고 있으며, 기록된 거래들이 특정 기간 동안 실제로 발생한 사건을 기록하고</t>
  </si>
  <si>
    <t>가공의 항목이 없다는 사실에 관한 주장으로 자산이나 수익 계정과 보다 밀접하게 관련된다.</t>
  </si>
  <si>
    <t>보유하고 있으며, 부채는 해당일자에 회사가 변제하여야 할 의무가 있는 채무가 있다라는 주장</t>
  </si>
  <si>
    <t>포함하는 재무보고 요소를 고려한다. 재무보고 요소에서 중요한 왜곡표시의 발생 가능성은 다음을</t>
  </si>
  <si>
    <t>C. 문단 54 의 구성항목을 Tailoring 후 고유위험 식별 (L, M, H 중 선택)</t>
  </si>
  <si>
    <t>• 회사는 철저한 위험관리를 위해 중복적으로 통제활동을 설계하기도 하고, 단계적으로 통제활동</t>
  </si>
  <si>
    <t>지 않은 항목은 없다는 주장이다. 예를 들어, 경영자는 모든 이자비용이 빠짐없이 손익계산서에</t>
  </si>
  <si>
    <t>을 설계하기도 한다. 그러므로 보완적이고 중복적으로 설계된 통제활동은 핵심통제활동으로 선</t>
  </si>
  <si>
    <t>있음을 주장하는 것이다. 예를 들면, 재무상태표상의 재고자산은 회사가 보고기간 종료일 현재</t>
  </si>
  <si>
    <t>권리와 의무는 재무제표상에 표시된 자산은 해당 일자에 회사가 소유권 혹은 독점적인 사용권을</t>
  </si>
  <si>
    <t>이다. 예를 들어, 회사가 차입을 통하여 유형자산을 구입한 경우 재무상태표상의 유형자산은 회</t>
  </si>
  <si>
    <t>에 반영되었음을 의미한다. 예를 들어, 재고자산은 제조원가 또는 매입가액에 부대비용이 가산되</t>
  </si>
  <si>
    <t>다는 주장이다. 거래들이 계산적으로 수학적으로 옳게 계산되고, 적절하게 요약되어 회사의 장부</t>
  </si>
  <si>
    <t>투자주식의 평가가 적정하게 이루어지지 않아 관련 재무정보(자산과대및손실과소)가 왜곡될 위험</t>
  </si>
  <si>
    <t>경영관리팀 전표 승인 담당자는 대사 및 검증한 전표를 출력하여 경영관리팀장에 전달한다.</t>
  </si>
  <si>
    <t>매출채권 양도에 대한 검토가 적절하게 이루어지지 않아 관련 재무정보가 왜곡 표시될 위험</t>
  </si>
  <si>
    <t>세무조정자료의 문서화 및 보관이 이루어지지 못하여 세무조사시 관련 근거를 제시하지 못할 위험</t>
  </si>
  <si>
    <t>회계팀 조직의 업무분장이 적절하지 않아 기한 내에 완전한 세무관리가 이루어지지 않을 위험</t>
  </si>
  <si>
    <t>생산본부장, 경영관리본부장, 각 공장장, 생산지원실장, 생산팀장, 생산관리팀장, 회계팀장</t>
  </si>
  <si>
    <t>회계팀의 세무담당자는 결산서류를 바탕으로 관련 세무조정을 수행하고 관련 신고서를 작성한다.</t>
  </si>
  <si>
    <t>보고기간 후 사건이 적시에 완전하고 정확하게 반영되지 못하여 재무제표가 왜곡표시될 위험</t>
  </si>
  <si>
    <t>최종 재무제표에 대한 적절한 검토 및 승인이 이루어지지 않아 재무제표가 왜곡표시될 위험</t>
  </si>
  <si>
    <t>결산시 기초잔액에 대한 검토가 이루어 지지 않아 전반적인 재무제표가 왜곡되어 작성될 위험</t>
  </si>
  <si>
    <t>금융자산의 평가가 적정하게 이루어지지 않아 관련 재무정보(자산및수익과대)가 왜곡될 위험</t>
  </si>
  <si>
    <t>경영관리본부장(이하 팀장까지 포함)은 법인세신고서가 적절하게 작성되었는지 검토하고 승인한다.</t>
  </si>
  <si>
    <t>경영관리팀 결산 담당자는 결산 조정전표를 ERP상 입력하여 재무제표(주석포함)를 작성한다.</t>
  </si>
  <si>
    <t>재무팀에서 수행하는 결산조정사항이 적절하게 검토되지않아 관련 재무정보가 왜곡 표시될 위험</t>
  </si>
  <si>
    <t>왜곡표시 사항이 적시에 완전하고 정확하게 재무제표에 반영되지 않아 재무제표가 왜곡표시될 위험</t>
  </si>
  <si>
    <t>ERP상 산출되는 시산표는 승인받은 모든 전표에 대하여 정확하고 완전하게 포함되어 산출된다.</t>
  </si>
  <si>
    <t>에 해당한다. 예를 들어, 손익계산서의 이자수익은 예금 또는 대여금을 통해 당기 중에 실제로</t>
  </si>
  <si>
    <t>회계팀 법인세 담당자는 현업에서 전달한 자료가 적정한지 검토하기 위해 전기자료와 대사한다.</t>
  </si>
  <si>
    <t>경영관리본부장(이하 팀장까지 포함)은 이연법인세 계산내역이 적정한지 검토하고 승인한다.</t>
  </si>
  <si>
    <t>종속기업 및 관계기업이 완전하고 정확하게 식별되지 못 해 연결재무제표가 왜곡표시될 위험</t>
  </si>
  <si>
    <t>원칙에 따라 적절한 회계기간에 배분되었다는 주장이다. 예를 들어, 유형자산의 취득가액은 적절</t>
  </si>
  <si>
    <t>생산관리본부장, 경영관리본부장(이하 팀장까지 포함)은 재고자산평가내역을 검토하고 승인한다.</t>
  </si>
  <si>
    <t>모든 회계전표는 회계팀장(경리팀장) 또는 재무팀장의 확정절차 수행 후 재무제표에 반영된다.</t>
  </si>
  <si>
    <t>회계적인 거래나 사건은 적절한 금액으로 재무제표에 기록되었으며, 수익이나 비용은 발생주의</t>
  </si>
  <si>
    <t>원가계산이 적정하게 이루어 지지 않아 재고자산이 과대계상되고 매출원가가 과소계상될 위험</t>
  </si>
  <si>
    <t>임시전표 중 결산일에 반영되야 될 사항은 회계팀내 상위권자에 의해서 검토를 받고 승인된다.</t>
  </si>
  <si>
    <t>경영관리본부장(이하 팀장까지 포함)은 부가세신고서가 적절하게 작성되었는지 검토하고 승인한다.</t>
  </si>
  <si>
    <t>법인세와 법인세관련 계정이 일관성있는 가정과 방법을 적용하지 못하여 재무정보를 왜곡시킬 위험</t>
  </si>
  <si>
    <t>1. 회계팀 팀장은 가계정대체전표를 검토하고 승인한다.
2. 승인된 전표는 장부에 반영된다.</t>
  </si>
  <si>
    <t>세무조정사항의 완전성 검토가 누락되어 법인세비용의 계산이 적정하게 이루어지지 않을 위험</t>
  </si>
  <si>
    <t>필수 입력사항이 모두 입력되지 않으면 전표의 생성이 불가능하도록 시스템상 설정되어 있다.</t>
  </si>
  <si>
    <t>1. MRC: 통제활동으로 식별, RCM외 리스트와 check list(문서화방법)이 산출물</t>
  </si>
  <si>
    <t>중요한 회계처리의 추정 방법은 문서화되고 검토되지 않아 관련 계정과목이 왜곡표시될 위험</t>
  </si>
  <si>
    <t>CFO는 매월 재무제표 분석적 검토자료를 검토하여 유의적인 변동사항에 대하여 감독통제한다.</t>
  </si>
  <si>
    <t>금융자산의 분류가 적정하게 확인되지지 않아 관련 재무정보(자산과대및손실과소)가 왜곡될 위험</t>
  </si>
  <si>
    <t>각 전결규정상 승인권자는 전표작성 담당자가 전표를 적정하게 작성했는지 검토 및 승인한다.</t>
  </si>
  <si>
    <t>급여 지급부서로부터 수취한 원천징수세액 자료의 지급내역과 시산금액을 대사하여 확인한다.</t>
  </si>
  <si>
    <t>SKMR 재무지원팀장은 매월 퇴직급여, 성과급에 대한 내역이 적정한지 검토하고 승인한다.</t>
  </si>
  <si>
    <t>재무제표가 적절한 검토 및 승인 없이 외부감사인에게 제출되어 부정확한 재무제표가 공시될 위험</t>
  </si>
  <si>
    <t>[질문]
1. 미승인 전표 내역을 조회하고 반영하는 절차를 수행 했는지 질문하여 확인한다.</t>
  </si>
  <si>
    <t>경리팀 담당자는 결산 시작 전 미승인된 전표가 있는지 확인한다. 미승인된 전표가 있을 시 경리팀에서 전표를 작성한 현업과 미승인 사유에 대한 확인 후 결산을 진행한다.</t>
  </si>
  <si>
    <t>1. 회계팀장은 매월 불공제검토내역이 부가세법에 적합한지 검증, 회사결산자료와 일치하는지 대사하고 승인한다.
2. 불공제검토는 부가세 신고 내역 검토와 동일하게 진행한다.</t>
  </si>
  <si>
    <t>1. 국제조세 검토 절차 및 국세조세 검토내액이 완전한 지에 대하여 질문한다.
2. 국세조세 관련 거레에 대한 이상항목 검토가 적절하게 수행하고 있는 관련 문서 검사한다.</t>
  </si>
  <si>
    <t>회계팀의 세무담당자는 결산서류를 바탕으로 관련 세무조정을 수행하고 관련 신고서를 작성한다. 회계 팀장은 중간예납 및 연납 세무조정신고가 세법에 맞게 작성되었는지 검증한다.</t>
  </si>
  <si>
    <t xml:space="preserve">1. 매출부가가치세의 금액에서 매입부가가치세를 차감하여 납부세액(또는 환급세액)을 확정한다. 
2. 세액이 확정되면 부가가치세 납부(또는 환급)에 대한 회계처리를 한다. </t>
  </si>
  <si>
    <t>1. 각 현업부서 전표처리 담당자는 개별 거래에 따른 증빙을 검토하여 전표를 작성한다.
2. 작성한 전표내용 및 금액에 따른 전결규정상 결제라인을 설정하여 결재를 올린다.</t>
  </si>
  <si>
    <t>1. 회계팀장은 매월 부가세신고 검토내역이 부가세법에 적합한지 검증, 회사결산자료와 일치하는지 대사하고 승인한다.
2. 검토된 부가세 내역은 HTS를 이용하여 신고된다.</t>
  </si>
  <si>
    <t>재무관리실장(이하 팀장까지)은  매출채권 팩토링 실행품의를 검토하고 승인한다.</t>
  </si>
  <si>
    <t>고정자산 CGU 평가가 적장하게 이루어 지지 않아 관련 금액이 왜곡표시될 위험</t>
  </si>
  <si>
    <t xml:space="preserve">배부된 예산을 초과하여 발생한 비용전표가 승인되어 재무재표에 반영될 위험 </t>
  </si>
  <si>
    <t>TEST 기간의 보조부 원장과 총계정원장을 입수하여 일치하는지 대사한다.</t>
  </si>
  <si>
    <t>[내부회계관리제도 설계 및 운영 개념체계: 정보 및 의사소통 - 문단 50 ]</t>
  </si>
  <si>
    <t>수기전표가 적절한 검토 및 승인절차 없이 반영되어 재무제표가 왜곡표시될 위험.</t>
  </si>
  <si>
    <t>회계처리에 적용되는 환율이 적정하지 않아 관련 재무정보가 왜곡 표시될 위험</t>
  </si>
  <si>
    <t>특수관계자와의 거래가 적절하게 파악되지 않을 경우 공시가 적정되지 않을 위험</t>
  </si>
  <si>
    <t>전기 결산조정사항이 모두 역분개되지 않아 재무제표에 왜곡표시를 발생시킬 위험.</t>
  </si>
  <si>
    <t>재산세/지방세 고지내역에 대한 검토 누락으로 세무상 불이익이 발생할 위험</t>
  </si>
  <si>
    <t>Test one instance of each automated control</t>
  </si>
  <si>
    <t>O : 수시, D : 일, W : 주, M : 월, Q : 분기, A : 년</t>
  </si>
  <si>
    <t>• 통제를 수행하거나 통제 운영의 적정성을 모니터링하는 주요 인원의 변동 여부</t>
  </si>
  <si>
    <t>NRV 평가내역을 확인할 수 있는 Report를 입수하고 관련 정보를 기재</t>
  </si>
  <si>
    <t>회계정책 변경이 적절히 검토되고 승인되지 않아 재무제표가 왜곡표시될 위험</t>
  </si>
  <si>
    <t>결과를 통해 고려될 수 있으며, 다음과 같은 통제활동의 통제위험도 고려한다.</t>
  </si>
  <si>
    <t>98 통제활동의 변경 정도를 파악하기 위해서는 다음과 같은 요소를 고려한다.</t>
  </si>
  <si>
    <t>법인세 세무조정에 개정된 세법이 반영되지 않아 관련 재무정보가 왜곡될 위험</t>
  </si>
  <si>
    <t>Significant Risk of Material Misstatement</t>
  </si>
  <si>
    <t>기초자료에 대한 검토가 이루어지지 않아 법인세비용의 계산에 오류가 발생할 위험</t>
  </si>
  <si>
    <t>회계팀 전표 승인자는 전표상 회계처리 내역과 관련 증빙이 일치하는지 대사한다.</t>
  </si>
  <si>
    <t>특수관계자 거래는 누락없이 정확히 반영되고 회계팀장의 승인을 득해야한다.</t>
  </si>
  <si>
    <t>통제주기
(O: 수시, D: 일, W: 주, M: 월, Q: 분기, A: 년)</t>
  </si>
  <si>
    <t>Minimum Number of Items to Test (Note 2)</t>
  </si>
  <si>
    <t>세무조정계산서 작성 오류로 인하여 법인세 계산이 적정하게 이루어지지 않을 위험</t>
  </si>
  <si>
    <t>종속기업 및 관계기업의 손상차손이 반영되지 않아 적정하게 측정되지 않을 위험</t>
  </si>
  <si>
    <t>미비점의 수준이 재무보고 관리감독기구(감사위원회 등)가 주목할만큼 중요한가?</t>
  </si>
  <si>
    <t>모든 결산조정분개는 권한있는 상위직급자의 승인을 득한 후 재무제표에 반영된다.</t>
  </si>
  <si>
    <t>경영관리본부장(이하 팀장까지 포함)은 분석적 검토내역을 검토하고 승인한다.</t>
  </si>
  <si>
    <t>[문서검사]
주석 체크리스트가 작성되어 회계팀장의 승인을 득하였는지 확인한다.</t>
  </si>
  <si>
    <t>한 내용연수 동안에 체계적인 방법을 통하여 감가상각비로 배분되었다는 주장이다.</t>
  </si>
  <si>
    <t>매입공제 불공제 검토내역이 적격한 담당자가 검토하고 승인했는지 문서검사한다.</t>
  </si>
  <si>
    <t>결산마감 후에 생성된 전표가 승인권자의 승인 없이 재무제표에 반영될 위험</t>
  </si>
  <si>
    <t xml:space="preserve">결산일정을 준수하지 못해 재무결산 및 보고가 적시에 이루어지지 못할 위험
</t>
  </si>
  <si>
    <t>리스 회계처리가 적정한지 검토되지 않아 관련 계정과목이 왜곡 표시될 위험</t>
  </si>
  <si>
    <t>모든 팀 전표 담당자 ERP로 전표를 작성하여 하드카피로 전결권자에 전달한다.</t>
  </si>
  <si>
    <t>유동성대체 내역이 적정한지 검토되지 않아 관련 계정과목이 왜곡 표시될 위험</t>
  </si>
  <si>
    <t xml:space="preserve"> E-Accounting시스템의 그룹웨어 인터페이스 및 SAP 인터페이스 </t>
  </si>
  <si>
    <t>재경팀장은 재경팀 리스담당자가 작성한 리스계약리스트에 대해 검증 및 승인한다.</t>
  </si>
  <si>
    <t>전결권자의 검토 및 승인없이 전표가 입력되어 재무제표가 전반적으로 왜곡될 위험</t>
  </si>
  <si>
    <t>배출권 외부구입 등의 의사결정이 적절한 승인권자의 승인없이 이루어질 위험</t>
  </si>
  <si>
    <t>각 부서 전표 담당자는 전표를 작성하여 그룹웨어를 통해 전결권자에 전달한다.</t>
  </si>
  <si>
    <t>이연법인세 회계처리가 적정한지 검토되지 않아 관련 계정과목이 왜곡 표시될 위험</t>
  </si>
  <si>
    <t>1. 재경팀 법인세 담당자는 검토된 개정세법에 따라 세무조정을 진행하기 위해 기초자료를 취합한다. SAP상 직접 조회할 수 없는 자료는 각 현업 담당자에게 메일로 요청한다(급여, 차량관련 정보는 인사총무팀, 연구관련 세액공제 정보는 연구소).
2. 현업 담당자는 세무조정 기초자료를 작성하여 메일로 재경팀 법인세 담당자에 전달한다. 
3. 재경팀 법인세 담당자는 취합된 세무조정 기초자료를 원장 및 품의서, 관련 증빙 등과 대사하여 자료의 정확성 및 완전성을 대사 및 검증한다.(Verification &amp; Reconciliation) 
4. 세무조정 기초자료와 관련 증빙이 일치하지 않을 경우, 재송부 요청 한다. 
5. 재경팀 법인세 담당자는 자료의 정확성 및 완전성을 확인한 후 최종 세무조정 기초자료[세액공제자료, 투자금액, 국조 신고서 준비자료, 세무조정준비자료 등]  및  Back-up 자료[고정자산대장, 원장 등]들을 이메일을 통해 세무자문법인에게 전달한다.</t>
  </si>
  <si>
    <t>96 이중 추적조사(Walkthrough)는 통제활동 설계의 효과성 평가에 있어서 매우 효과적인 방법이다. 추적조사는 거래 유형별로 1~2개의 거래를 표본으로 추출하여 거래의 시작에서 재무제표에 반영되는 종료시점까지 계약서, 증빙서류 및 회계장부 등의 거래 증적에 따라 거래 흐름을 추적하여 관련된 위험을 파악하여 관련된 통제활동의 설계가 적절한지를 파악하는 것이다. 회사는 일반적으로 변화관리체계를 통해 중요한 변경이 존재하는 경우는 추적조사를 수행하고, 그렇지 않은 경우에는 다른 방법을 적용하여 통제 설계의 적정성을 확인하고 관련 절차를 문서화한다. 이는 통제기술서를 포함한 업무흐름도, 관련 정책 및 절차의 업데이트를 포함한다. 변화관리는 업무흐름도가 존재하지 않거나 대규모 변화가 발생하는 경우 변화된 사항으로 인한 위험의 변화가 파악되기 어려운 경향이 존재하므로 업무흐름도 등의 기반 문서가 충분하지 않거나 구체적이지 않은 부분의 경우에는 추적조사를 수행하는 것을 고려한다.</t>
  </si>
  <si>
    <t>1. 재경팀 리스담당자는 분기별로 현업부서에 의해 체결된 임차계약 관련 기안서를 조회하여 각 기안서에 첨부된 임차계약서를 검토하고 [리스계약리스트]엑셀파일에 포함한다.
2. 재경팀 담당자는 매분기 지급임차료, 지급수수료 등의 계정별원장을 검증하고, 리스계약리스트상 검증이 누락된 리스계약이 있는지 대사(Reconciliation)하고 작성된 [리스계약리스트] 엑셀파일을 보완한다.  
3. 재경팀 리스담당자는 [리스계약리스트]상에 당분기 체결된 모든 임차계약에 대한 거래품목, 거래시작일, 거래종료일, 월발생비용, 연장선택권 여부 등을 기재하며, 각 계약에 대해 회사의 정책에 따른 리스인식여부(리스대상자산, 소액리스, 단기리스) 및 이에 대한 판단근거를 기재하고, 해당 파일을 첨부하여 그룹웨어를 통해 기안한다.
4. 재경팀장은 재경팀 리스담당자가 작성한 [리스계약리스트]에 대해 아래 항목을 검토하여 리스 식별의 적정성을 검증 후 기안을 승인한다. (Controls with Review Element &amp; Approval)
- 리스계약리스트상 당분기에 체결된 모든 임차계약이 포함되었는지 확인
- 회사 정책에 따라 계약별 리스판단이 정확하게 이루어졌는지 확인</t>
  </si>
  <si>
    <t>Sub Process</t>
  </si>
  <si>
    <t>Overview</t>
  </si>
  <si>
    <t>선행프로세스명2</t>
  </si>
  <si>
    <t>선행프로세스설명2</t>
  </si>
  <si>
    <t>[문서검사]
1. SAP 일일환율조회(T-Code: xxx)상 환율이 우리은행 기준환율로 적정하게 반영되고 있는지 확인한다.
2. 외화환산부채 환산원장 중 샘플수 만큼 샘플링하여 SAP(T-Code: xxx)에서 환산된 금액이 정확한지 확인한다.
2. SAP상 환율관리(T-Code: xxx)가 재무팀 권한자만 할 수 있는지, 어떤환율을 적용시키고 있는지 마스터내역을 조회한다.</t>
  </si>
  <si>
    <t>1. 회사 계좌로 입금된 내역 중 거래처 확인이 불가능하여 가수금으로 남아있는 입금액은 재무팀에서 일괄적으로 가수금으로 회계처리하고 각 현업팀에 확인을 요청한다.
2. 거래처가 확인되는 금액은 현업부서에서 입금반제처리를 수행하며, 확인이 불가능한 내역은 결산시 회계팀에서 일괄적으로 선수금으로 대체한다.
3. 선수금으로 대체하는 결산조정분개 사항에 대하여 회계팀장의 승인을 득한다.</t>
  </si>
  <si>
    <t>1. 결산이 완료되면 특수관계자 거래내역이 시스템에서 자동으로 집계되며, 회계팀 담당자는 분기별로 특수관계자 거래에 포함되지 않는 항목(세율세역X 등)의 전체리스트를 검토하여 추가적인 조정이 필요한 사항이 있는지 확인하고 해당내역이 존재하는 경우 별도로 문서화하여 관리한다.
2. 문서화된 내용을 바탕으로 시스템에서 조회된 특수관계자 거래내역을 수정하여 회계팀장의 승인을 득한다.</t>
  </si>
  <si>
    <t>1. SKMR 재무지원팀 담당자는 중요한 회계추정이 있을 경우 GAAP 및 사업환경을 반영하여 position memo를 작성하여 팀장에 전달한다.
2. 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</si>
  <si>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[질문/문서검사]
1. 통제수행자에게 기재된 통제활동내용에 따라 적절히 통제가 수행되고 있는지 질문하고 예외사항의 존재여부를 확인한다.
2. 테스트 대상 기간 중의 총계정원장 중 결산전표를 요청한 후, 표본수만큼 샘플을 추출한다.
3. 해당 결산조정사항이 결산조정사항 체크리스트에 포함되어있는지 문서검사한다. 
4. 재경팀장이 해당 결산전표에 대해 승인하였는지 문서검사한다.</t>
  </si>
  <si>
    <t>선행프로세스번호</t>
  </si>
  <si>
    <t>입채무 기표가 이뤄지지 않을 위험" 등의 위험이 존재할 수 있다. 구체적인 통제목표는 통제위험을 유</t>
  </si>
  <si>
    <t>의미한다. 유의한 계정과목 등에 대한 경영자 주장 및 이와 관련된 유의한 업무프로세스가 파악되면,</t>
  </si>
  <si>
    <t>C. 문단 89 의 구성항목을 Tailoring 후 핵심통제이유 식별 (L, M, H 중 선택)</t>
  </si>
  <si>
    <t>한 통제목표는 외부 재무보고 목적을 중점적으로 기술하되, 자산의 보호나 부정방지 목적으로 기술되고</t>
  </si>
  <si>
    <t>그 형태 및 세부 운영수준은 다를 수 있으나 명확한 목적과 관리 대상 위험이 불명확한 경우는 통제</t>
  </si>
  <si>
    <t>제목표가 구체적으로 기술될수록 관련 통제위험과 통제활동을 유추할 수 있다는 사항을 고려한다. 이러</t>
  </si>
  <si>
    <t>하는 것이 일반적이다. 회사는 이러한 모든 통제활동의 설계와 운영의 효과성을 평가하기 보다는 핵심</t>
  </si>
  <si>
    <t>통제목표란 경영자가 수립한 목표로써, 통제목표가 달성되는 경우 식별된 위험을 허용가능한 수준으로</t>
  </si>
  <si>
    <t>한 기술 수준을 고려하는 측면을 고려하면 양자를 모두 문서화에 포함하는 것이 바람직하다. 또한, 통</t>
  </si>
  <si>
    <t>동을 의미한다. 예를 들어, 매출에 대한 판매단가의 적용이 잘못되는 경우를 방지하기 위해 다양한 통</t>
  </si>
  <si>
    <t>경영진은 유의한 업무프로세스에서 재무제표 왜곡표시가 발생할 수 있는 위험을 관리하기 위한 통제활</t>
  </si>
  <si>
    <t>감소시킬 수 있다. 내부회계관리제도 목적상으로는 유의한 계정과목 등에 내재된 경영자 주장 및 자산</t>
  </si>
  <si>
    <t>제활동이나 판매주문서 승인 시 판매금액을 검토하는 통제활동, 전표 기표 시 관련된 계약서와 거래 증</t>
  </si>
  <si>
    <t>동을 식별하고 문서화한다. 통제활동은 회사 일상 업무의 일부가 되어야 하며, 개별 통제목표에 따라</t>
  </si>
  <si>
    <t>통제를 평가 대상으로 선정하는 것이 위험기반평가 방식에 부합하는 평가 방법이다. 핵심통제는 특정</t>
  </si>
  <si>
    <t>[내부회계관리제도 평가 및 보고 적용기법: 핵심통제(Key control)의 결정-문단 88 ]</t>
  </si>
  <si>
    <t>• 해당 통제가 다른 통제(예를 들면, 통제환경, 정보기술 일반통제 등)의 효과성에 의존하는 정도</t>
  </si>
  <si>
    <t xml:space="preserve">EUC 식별 후 EUC 관리대장과 Referance
EUC 관리방법은 별도의 Templete에서 </t>
  </si>
  <si>
    <t>표를 일반적으로 인정된 회계원칙에 따라 작성 및 공시하는 목적을 달성하기 위한 정책이나 절차 등을</t>
  </si>
  <si>
    <t>계정과목에 대해 경영자의 주장별로 발생가능한 위험에 대응하는 통제활동 중 없어서는 안 될 통제활</t>
  </si>
  <si>
    <t>• 통제 설계 및 운영의 효과성에 부정적인 영향을 미칠 수 있는 거래량 및 거래성격의 변경 정도</t>
  </si>
  <si>
    <t>[내부회계관리제도 평가 및 보고 적용기법:내부회계관리제도의 미비점 평가 절차 -문단 145 ]</t>
  </si>
  <si>
    <t>잠재적인 왜곡표시의 규모를 중요수준미만으로 줄일 수 있는 보완통제가 유효하게 운용되고 있는가?</t>
  </si>
  <si>
    <t>추할 수 있으므로, 통제목적과 통제위험 모두 문서화하는 것이 필수적이지는 않으나, 통제목적의 다양</t>
  </si>
  <si>
    <t>통제활동이란 통제목표를 달성하기 위해(또는 위험을 허용가능한 수준으로 감소하기 위해) 경영진이 수</t>
  </si>
  <si>
    <t>통제목적(파악된 Risk &amp; 경영진의주장)에 통제활동이 부합하는가?(실제 Risk를 감소시키는가?)</t>
  </si>
  <si>
    <t>통제위험이란 통제목표가 달성되지 않을 경우 재무제표 왜곡표시를 야기할 가능성을 의미한다. 예를 들</t>
  </si>
  <si>
    <t>고되었음에 불구하고 입고처리 되지 않을 위험"이나 "구매주문 물품이 입고처리 되었음에 불구하고 매</t>
  </si>
  <si>
    <t>• 재무제표 왜곡표시 위험을 줄이는데 가장 직접적인 영향을 미치는 통제활동으로, 어떤 다른 통</t>
  </si>
  <si>
    <t>• 하나 또는 그 이상의 유의한 계정과목, 거래유형과 공시사항의 왜곡표시 감소를 위한 통제활동</t>
  </si>
  <si>
    <t>없이 적용되는 판매단가에 대한 입력통제활동은 핵심통제활동으로 선정될 수 있을 것이다. 다른 매출</t>
  </si>
  <si>
    <t>빙 등을 확인하여 판매금액을 검토하는 통제활동 등이 사용될 수 있다. 회사의 특정 매출 유형에 예외</t>
  </si>
  <si>
    <t>유형은 매출 확정 시 조정이 발생하는 경우가 존재하여 조정과 관련한 통제활동이 핵심통제활동으로</t>
  </si>
  <si>
    <t>선정될 수 있을 것이다. 이러한 핵심통제는 일반적으로 계정과목별 경영자의 주장을 고려하여 선정되는</t>
  </si>
  <si>
    <t>것이 필요하며 핵심통제를 선정하는 하는 것은 주의 깊은 사고와 판단을 요구하며 다음과 같은 특성을</t>
  </si>
  <si>
    <t>1. 재경팀 담당자는 매 분기 결산시 전략기획팀으로부터 소송현황명세서를 수령하여 완전성 및 정확성을 확인하여 문서화한다.
2. 재경팀 담당자는 매 분기 결산시 소송별 소가를 확인 및 당사가 피고로 지정된 소송에 대하여 회사의 정책에 따라 패소율이 높다고 판단되는 소송 건에 대하여 소송충당부채 반영여부를 검토하고, 패소율이 높은 소송사건에 대해서 소송충당부채를 계산(소가*패소율)한 후 소송충당부채 계산내역에 문서화하여 SAP상 임시전표를 생성하고 전자전표시스템을 통해 기안한다.</t>
  </si>
  <si>
    <t xml:space="preserve">[질문/문서검사]
1. 통제수행자에게 기재된 통제활동내용에 따라 적절히 통제가 수행되고 있는지 질문하고 예외사항의 존재여부를 확인한다.
2. 테스트 대상 기간 중의 우발채무 및 약정사항 주석 중 소송현황을 요청한 후, 표본수만큼 샘플을 추출한다.
3. 해당 분기의 소송현황에 대해 패소율이 높다고 판단되는 소송 건에 대하여 소송충당부채 계산내역이 작성되었는지 문서검사한다.
4. 소송충당부채를 인식한 경우, 재경팀장이 소송충당부채 전표에 대해 승인하였는지 문서검사한다. </t>
  </si>
  <si>
    <t xml:space="preserve">특수관계자거래 등록은 SAP 상에 일반 거래처와 동일한 절차로 등록되고, 특수관계자들의 거래처 코드는 별도의 엑셀파일로 관리하고 있다.
특수관계자 주석 담당자는 직전 결산기대비 특수관계자 내역에 변동이 있는지 확인한다.
특수관계자 담당자는 SAP에서 직전결산기대비 신규로 추가되거나 변경된 종속기업이 있는지 확인한다. 또한 기획2팀 관계회사담당자로부터 지분율 파일을 받아 변동사항을 체크한다. 기타 관계자는 변동내역이 K-IFRS기준에 따른 특수관계자인지 검토한다. 
</t>
  </si>
  <si>
    <t>외부감사인의 감사결과 적발된 왜곡표시 사항이 있을 경우, 해당 사항은 회계팀 담당자에 의해 적절한 전결권자에게 보고되고, 전결권자는 검토 및 승인한다. 금융감독원 등 규제기관의 종합검사 등의 결과 발견된 회계관련 오류 사항이 있을 경우, 해당 사항은 회계팀 담당자에 의해 적절한 전결권자에게 보고되고, 전결권자는 검토 및 승인한다. 상기 발견사항이 회사의 회계정책 변경 등을 필요로 하는지 회계팀 담당자에 의해 적절한 전결권자에게 보고되고, 전결권자는 검토 및 승인한다.</t>
  </si>
  <si>
    <t>1. SKMR 재무지원팀 담당자는 특수관계자 완전성 Check list를 활용하여 특관자대상이 완전한지 검토하고 SAP상 대상 내역을 조회하여 Excel로 특관자 거래내역을 작성한다.
2. SKMR 재무지원팀 담당자는 매월(주석은 분기) 특관자 거래내역과 세금계산서 내역을 대사하여 특수관계자거래내역을 작성한다.
SKMR 재무지원팀 담당자는 연말 특수관계자 Check list를 작성하여 특수관계자 완전성 및 거래의 정확성을 확인하고, 팀장은 이를 검토 후 승인한다.</t>
  </si>
  <si>
    <t xml:space="preserve">각 계정담당자가 작성한 재무제표와 주석은 결산 총괄담당자가 재무제표, 원장, 시산표, 계정명세서와의 일치여부를 확인하고 회계팀장에게 송부한다. 주석공시자료 작성시 결산체크리스트를 활용하여 필수사항이 누락되지 않았는지 확인한다. 
결산담당자는 재무제표, 결산보고에 대한 품의서, 세무조정사항 및 법인세납부세액, 결산조정항목 내역 등 결산내역 전반에 대한 자료는 결산파일로 취합하여 회계팀장에게 전달한다. 
회계팀장은 재무제표 및 결산파일의 정확성 및 완전성을 검토하고 승인한다.
</t>
  </si>
  <si>
    <t>[문서검사]
1. T-Code: zmtrr0010에 기재된 환율이 외부 고시 환율과 일치되는지 확인한다.
2. T-Code: ZMFIR0160 외화평가현황 화면에서 조회시, 환산 대산 외화자산부채 잔액 기준으로 계상한 환산손익이 월 결산 환산손익과 일치함을 확인한다.
3. T-Code: zmfir0400 선급비용 월 발생내역 조회하여, 평가기간말의 회계년월 종료일 입력 후 조회되는 화면의 선급비용 당월 비용화 금액이 월 결산 선급비용 대체금액과 일치함을 확인한다.</t>
  </si>
  <si>
    <t>[문서검사]
1. 테스트기간 매분기 외부감사인에게 재무제표를 제시하기 전 최종 재무제표 승인내역 중 샘플수 선정방법에 따라 무작위로 특정 분기를 추출한다.  
2. 샘플로 추출된 분기에 해당하는 제시전 재무제표 승인 내역을 징구하여 다음을 확인한다. 
 - 대표이사의 승인을 득하였는지
 - 승인을 득한 감사전 재무제표와 외부감사인에게 최초 제시된 재무제표가 일치하는지</t>
  </si>
  <si>
    <t xml:space="preserve">1. SKMR 재무지원팀 담당자는 법인세불확실성에 대한 position memo를 작성하고 이에 대해서 상위권자의 검토를 받는다. 
2. 상위권자는 SKMR 재무지원팀 담당자가 작성한 position memo를 검토한 후 이를 승인한다. 
3. memo 내용이 회계기준에 적합하지 않을 경우 추가 검토가 진행 될 수 있도록 한다. 필요에 따라서는 외부전문가에 의뢰한다. </t>
  </si>
  <si>
    <t>1. 법인세담당자는 세무조정계산서 작성리스트를 작성하여 업무배정 및 완전성 검토를 수행하고, 업무협조가 필요한 항목에 대하여 기재한다.
2. 국제조세와 관련하여 각 해외 종속회사별로 국제조세명세 작성기준을 확인하여 작성 대상 명세서를 검토한다. 
3. 법인세담당자는 리스트를 작성한 후에 외부조정법인에 송부하고 누락된 계산서 및 명세서가 존재하는지를 다시 확인 받는다.</t>
  </si>
  <si>
    <t>1. 시스템에서 조회한 월별 채권잔액 원장을 대손충당금 계산파일에 업데이트한다.
2. 대손충당금 계산파일에서 거래처별 회수기일(30일 초과업체)을 업데이트 하고 거래처별 채권의 연체여부를 확인한다.
3. 결산시점 기준 과거 3개년의 채권 연령분석자료를 바탕으로 연체전이율을 산출하고 기말 채권잔액에 연체전이율(Roll-rate)을 적용하여 대손충당금을 설정한다.</t>
  </si>
  <si>
    <t>[질문/문서검사]
1. 통제수행자에게 기재된 통제활동내용에 따라 적절히 통제가 수행되고 있는지 질문하고 예외사항의 존재여부를 확인한다.
2. 테스트 대상 기간 중의 특수관계자 거래내역 및 거래잔액 대사 파일을 요청한 후, 표본수만큼 샘플을 추출하여 재경팀 결산담당자에게 아래 항목들을 검증하였는지 질문한다.
 1) 해당 파일상 특수관계자 리스트상 거래처에 대한 당사의 거래가 특수관계자 주석에 모두 식별되었는지 여부를 확인한다.(완전성)
 2) 해당 파일상 샘플링한 거래처의 특수관계자 거래내역 및 거래잔액과 SAP상 조회한 거래내역 및 거래잔액이 일치하는지 여부를 확인한다.(정확성)
 3) 샘플링한 파일 상 종속회사의 거래내역은 관련된 더존에 입력된 자료와 비교대사하여 일치하는지 여부를 확인한다.
 4). 재경팀 특수관계자 담당자가 작성한 각 특관자 거래처별 거래내역/거래잔액 금액과 종속기업/계열사로부터 확인한 금액이 일치하는지 문서화되어있으며 불일치하는 경우 사유가 기재되어있는지 문서검사한다.
4. 그룹웨어를 통해 재경팀 결산담당자의 승인을 득하였는지 문서검사한다.</t>
  </si>
  <si>
    <t>107 EUC 항목에 대한 위험평가 결과가 높은 것으로 판단되는 경우, 해당 EUC를 시스템의 애플리케이션으로 전환하는 것을 고려한다. 일반적으로 EUC에 대한 통제활동은 시스템 애플리케이션에 대한 정보기술 일반통제와 같이 강력하게 설계하지 않는다. 따라서 EUC의 복잡성이 증가하여 왜곡위험이 증가될수록 EUC 통제활동으로 충분하지 않을 수 있다.</t>
  </si>
  <si>
    <t>1. 금융자산(부채)명세서가 해당 부서장의 승인을 득하였는지 확인한다.
2. 미수수익 및 미지급비용의 산출 Logic이 정합성을 검토한다.
3. 작성 완료된 명세서가 회계팀장의 승인을 득하였는지 확인한다.</t>
  </si>
  <si>
    <t>1. 회계팀 담당자는 매분기 특관자거래 대상이 완전한지 검증하고 전달받은 특수관계자거래내역과 ERP상 거래내역을 대사한다.
2. 대사한 자료를 바탕으로 재무제표 주석 특수관계자거래내역을 작성하고 공시된다.</t>
  </si>
  <si>
    <t>주요세무조정항목에 대한 자료 중 통합정보시스템을 통하여 회계팀에서 이용할 수 있는 자료를 제외한 항목(ex, 세액공제, 파생상품, 퇴직급여 관련 등)의 경우 담당팀장의 검토 및 승인 받은 자료를 입수한다.</t>
  </si>
  <si>
    <t xml:space="preserve">1. 회계팀 담당자에게 유무형자산 평가 절차 및 평가 내역이 완잔한 지에 대하여 질문한다.
2. 평가주기에 따른 평가보고서 검토 및 승인내역을 입수하여 적격한 담당자가 검토하고 승인했는지 문서검사한다.
</t>
  </si>
  <si>
    <t>법인세 담당자는 과거 3개년 평균 실효세율을 산출하여 일시적 차이(유보사항)에 대하여 이연법인세 회계처리를 수행하고, 회계팀장의 검토 및 외부감사인의 협의 수행 후 회계전표의 작성 및 확정절차를 수행한다</t>
  </si>
  <si>
    <t>1. 평가기간의 재무제표 회계처리 내역이 완전한 법인카드사용내역을 입수하여, 통제주기에 맞는 샘플을 추출한다.
2. 샘플링된 법인카드사용거래 회계전표가 적절히 검증 및 대사 되고 승인되었는지 문서검사한다.</t>
  </si>
  <si>
    <t>[문서검토]
1. 입수한 모집단(분기 이연법인세 계산내역)이 정확하고 완전한지 검토한다.
2. 표본수에 맞는 문서(이연법인세 계산내역)를 입수하여 적격한 담당자가 적정히 검토하고 승인 하였는지 문서검사한다.</t>
  </si>
  <si>
    <t>1. 별도결산담당자는 투자주식의 손상징후가 발생했을 경우 외부평가법인을 통하여 평가보고서를 받는다.
2. 외부평가법인으로 부터 받은 보고서가 적정하게 평가되었는지 사용한 기초자료, 로직 등 을 검토한다.</t>
  </si>
  <si>
    <t>1. 회계팀 법인세 담당자는 SAP상 조회되는 자료는 직접 취합한다.
2. 이상항목에 대하여 증빙을 확인하여 판단이 어려운 사항에 대해서는 최대한 보수적인 관점으로 처리한다.(익금산입 또는 손금불산입)</t>
  </si>
  <si>
    <t>1. 위험평가시 경영진은 중요한 왜곡표시가 발생하기 쉬운 거래, 계정잔액 또는 기타 정보를 포함하는 재무보고 요소를 고려한다. 재무보고 요소에서 중요한 왜곡표시의 발생가능성은 다음을 고려하여 판단한다.</t>
  </si>
  <si>
    <t>[재수행]
JDE시스템에서 채권(외상매출금 및 미수금, 받을어음)잔액을 조회한다.
2. 조회한 금액과 재무제표 금액이 일치하는지 확인하고 차이가 있는 경우 그 원인에 대하여 문서화가 되어 있는지 검토한다.</t>
  </si>
  <si>
    <t>1. 회계팀장은 매년 논의된 세무 업무분장이 적격성, 업무순환에 맞는지 검토하고 승인한다.
3. 업무분장내역은 회계팀내 메일로 공유된다.</t>
  </si>
  <si>
    <t>담당자는 기존 전표를 동일한 금액으로 역분개하고 익월로 전표를 생성한다.  역분개를 마친 전표는 최종 회계팀장의 검토 및 승인을 득한다.</t>
  </si>
  <si>
    <t>회계팀 담당자는 SAP상에서 주석과 시산표의 정합성테스트를 수행하고 최종 재무제표는 관련 규정에 따라 경영진의 검토 및 승인이 이루어진다.</t>
  </si>
  <si>
    <t>부서별로 배부된 예산금액을 초과하여 비용이 발생하는 경우 팀장, 부사장, 사장의 승인을 득하여 예산한도를 증액한 후에 전표 생성이 가능하다.</t>
  </si>
  <si>
    <t>회계팀장은 전산에 입력된 시산과 재무제표를 비교 검토하고 승인한다. 이 후 전결규정에 따라 재무/회계 담당임원 및 경영진의 승인을 득한다.</t>
  </si>
  <si>
    <t>시스템에서 자동으로 조회되는 특수관계자 거래내역 중 불포함되는 항목의 리스트를 확인하여 추가로 포함되어야 할 성격의 거래가 있는지 검토한다.</t>
  </si>
  <si>
    <t xml:space="preserve">작성된 세무조정계산서는 회계팀장의 검토절차를 거친 후 외부조정법인으로 송부하여 세무조정계산서 및 첨부자료의 적정성에 대한 확인을 요청한다. </t>
  </si>
  <si>
    <t>회계정책과 절차는 회계팀에 의해 수립, 업데이트되어야 하고, 담당자는 회계관련 법규정 및 지침의 변경사항을 확인하고 경영진의 승인을 득한다.</t>
  </si>
  <si>
    <t>1. 팀장은 매년 감사전 제시재무제표 이후 작성된 조정전표 내용이 적절한지 검토하고 승인한다.
2. 승인된 조정전표는 최종재무제표에 반영된다.</t>
  </si>
  <si>
    <t>1. 회계팀 팀장은 외부평가가 적정한지 유무형자산 손상 검토 체크리스트를 통해 검토하고 승인한다.
2. 검증된 보고서는 재무제표에 반영된다.</t>
  </si>
  <si>
    <t>내부회계관리제도 상의 미비점은 그 심각성에 따라 단순한 미비점, 유의한 미비점, 중요한 취약점으로 구분하며 아래의 단계를 이용할 수 있다.</t>
  </si>
  <si>
    <t xml:space="preserve">SAP상 환율관리는 재무팀에서만 할 수 있도록 제한되어 있고 재무팀에서 지정한 KEB하나은행의 매매기준율이 자동으로 반영되고 있다.   </t>
  </si>
  <si>
    <t>[내부회계관리제도 평가 및 보고 적용기법: 통제활동의 고유위험과 통제위험의 평가 및 설계 및 운영의 효과성 평가 방안 결정-문단 89~91 ]</t>
  </si>
  <si>
    <t>판매조건에 따른 전결권자의 승인 없이 차량 출고요청이 불가능한 시스템 통제는 대금회수 위험 관리 통제로 중요도가 높으므로 핵심통제로 선정함.</t>
  </si>
  <si>
    <t>1. 외환자산부채는 SAP상 자동으로 환산된다.
2. 선급비용은 현업에서 전표를 입력하면 회계팀 담당자가 검토하여 SAP 로직을 세팅한다.</t>
  </si>
  <si>
    <t>1. 부가가치세 조기환급을 위해 매월 25일 신고를 하고 있다.
2. 매출내역서와 기타 매출명세서를 작성하여 매출 부가가치세를 집계한다.</t>
  </si>
  <si>
    <t>중요한 판단이나 추정이 필요한 회계처리가 적격한 담당자가 작성하고 담당 주요 경영진의 검토 및 승인하지 않아 재무정보가 왜곡 표시될 위험</t>
  </si>
  <si>
    <t>Yes</t>
  </si>
  <si>
    <t xml:space="preserve">법인세 담당자는 Check List를 바탕으로 각 계정을 check하고 조정 시트를 작성한다. 회계팀 법인세 담당자는 각 계정과목별 세무조정 담당자를 지정하여 각 담당자로 하여금 계정과목별 세무조정을 수행토록 한다(회계팀 내 업무분장). 법인세 담당자는 각 담당자가 수행한 세무조정을 집계하여 검토한 후 Excel로 작성된 세무조정 사항 집계표 (이연법인세 계산시트, 법인세비용 계산시트 (소득금액 집계표))를 작성한다. 
회계팀 법인세 담당자는 연말 결산시 세무조정계산서 작성완료 후 세무대리인에게 검토를 의뢰한다. 세무대리인은 서식누락 여부, 서식의 금액과 명세서의 정합 여부, 세무조정 내역 및 개정세법 반영사항 등을 검토한 후, 홈텍스에서 신고서를 작성하여 신고한다. 법인세 신고가 완료한 후 세무대리인은 회계팀 법인세담당자에게 신고완료여부를 알려준다.
법인세담당자는 홈텍스에 들어가 법인세 최종신고여부를 확인한 후 신고서 및 납부영수증을 출력한다.  
법인세 담당자는 자료를 근거로 하여 매분반기 이연법인세자산(부채)을 계산시, 가산할일시적차이, 이월결손금, 이월세액공제의 경우 실현가능성 및 실현시기를 검토하고 이연법인세 계산을 마무리하여 관련 전표를 작성한다.
회계팀 법인세 담당자는 세무조정 완료 후 세무조정사항 집계표(이연법인세 계산시트, 법인세비용 계산시트)와 대체전표를 출력하고 세무조정 관련 자료를 첨부하여 회계팀장 및 CFO의 검토와 승인을 득한다.
</t>
  </si>
  <si>
    <t>1. 재경팀 리스담당자는 매 분기별로 작성된 [리스계약리스트]를 바탕으로 [리스계산파일]을 작성하여 사용권자산 및 리스부채를 계산한다.
2. 재경팀 리스담당자는 신규 리스 계약에 대해 계약서를 바탕으로 기본정보(임차명, 계약기간, 고정리스료, 지급주기, 할인율)를 입력하여 Excel로 계산한다. 할인율의 경우 매 분기말 회사의 신용등급 공모회사채 수익률을 적용한다. 
3. 신규 리스계약을 포함한 모든 리스계약에 대해서 매 분기 리스계약별 스케줄에 따라 감가상각비 및 이자비용, 유동성 대체 금액을 산출한다.
4. 재경팀 리스담당자는 매 분기 결산시점 [리스계산파일]을 바탕으로 신규리스계약관련 사용권자산/리스부채 인식 전표, 감가상각비, 이자비용 인식 전표 및 유동성대체 결산전표를 생성한다.
5. 재경팀장은 [리스계산파일]상 완전성 및 정확성을 검토하여 사용권자산/리스부채 인식, 감가상각비, 이자비용 인식 및 유동성대체 회계처리에 대해 검증한 후 적정한 경우 결산전표를 승인한다.(Controls with Review Element &amp; Approval)
- 리스계약리스트상 당분기 신규리스로 식별된 모든 계약에 대해 사용권자산/리스부채가 인식되었는지 여부(완전성)
- 감가상각비, 이자비용 및 유동성대체 금액이 계산상 오류없이 산출되었는지 여부(정확성)</t>
  </si>
  <si>
    <t>1. 매출외 전표에 대해서는 회계팀이 전표 승인하는 업무를 수행하고 있다.
2. 매출을 발생시키는 영업팀과 전표를 작성하는 영업관리TF팀으로 구분되어 있다.
3. 각 정해진 업무분장에 따라 전표 승인권한을 부여한다.</t>
  </si>
  <si>
    <t>[설명] 발견된 모든 미비점을 개별적으로 그리고 다른 미비점과 결합하여 평가하여, 회사의 내부회계관리제도에 유의한 미비점 또는 중요한 취약점이 존재하는지 여부를 평가(내부회계관리제도 평가 및 보고 적용기법: 문단 131)</t>
  </si>
  <si>
    <t>회계팀 세무담당자는 세무조정 근거자료와 세무조정계산서가 저장된 FILE을 개인PC 및 외장하드에 저장하고 인쇄된 세무조정계산서, 신고서 및 관련 중요 검토자료증빙은 회계팀 캐비닛에 물리적으로 안전하게 보관하고 있다.</t>
  </si>
  <si>
    <t xml:space="preserve">회계팀 담당자는 재무팀장의 승인을 받은 금융자산(부채) 명세서를 수령하여 기간귀속에 따른 미수수익 및 미지급비용을 계산하고 회계팀장의 승인을 득한다. 각 금융자산(부채)의 이자수취(지급)일은 별도로 관리하고 있다. </t>
  </si>
  <si>
    <t>1. SK머티리얼즈 재무지원팀 담당자는 매월 20~25일경 메일을 통해 결산일정(+4일,사전에 승인되어 있는 일정)을 공지한다.
2. 현업전표 Closing D+2일 ,별도재무제표 생성일이 D+4일로 별산결산은 마감된다.</t>
  </si>
  <si>
    <t>"구매팀 담당자"가 "OOO SYS"을 이용해서 입수한 "계약서"를 "법무팀 팀장"에게 "OOO SYS"을 이용해서 전달한다. "법무팀 팀장"은 "수시로" "계약서"의 "OOO항목"이 법률,회사규정들에 적정한지 검증한다.</t>
  </si>
  <si>
    <t>일반 결산조정사항이 적격한 담당자가 작성하고 상위권자의 검토 및 승인하지 않아 재무정보가 왜곡 표시될 위험
일반 결산조정사항이 적격한 담당자가 작성하고 상위권자의 검토 및 승인하지 않아 재무정보가 왜곡 표시될 위험</t>
  </si>
  <si>
    <t>1. 회계팀장은 매년 결산업무일정의 내용 및 시기가 적정한지 검토하고 승인한다.
2. 승인한 업무분장표는 회계팀내 메일/그룹웨어(게시판)을 통해 공지하고 결산업무일정은 유관부서에 메일/그룹웨어(게시판)통해 공지한다.</t>
  </si>
  <si>
    <t>모집단의 테스트기간 동안 작동횟수를 기준으로 샘플갯수를 산정.
(ex. 건별 통제이며 테스트기간 동안 확보된 모집단 수가 12건 -&gt; 월별 통제/ 4건 -&gt; 분기/ 53~365건 -&gt; 일간/ 365건 초과 -&gt; 일별수시)</t>
  </si>
  <si>
    <t>회계팀은 결산시 가계정(가수금, 가지급금)이 남아있는지를 모니터링한다. 가계정이 존재하는 경우 현업에 요청하여 원인을 파악하고 본계정으로 대체하며, 원인이 파악되지 않는 항목은 일괄적으로 선수금 및 선급금으로 대체한다.</t>
  </si>
  <si>
    <t>[문서검토]
1. 입수한 모집단(분기 주석 check-list)이 정확하고 완전한지 검토한다.
2. 표본수에 맞는 문서(주석 check-list)를 입수하여 적격한 담당자가 적정히 검토하고 검증 하였는지 문서검사한다.</t>
  </si>
  <si>
    <t>[문서검사]
1. 매출채권 팩토링 실행품의서에서 샘플링한다.
2. 샘플로 추출된 품의서에 팩토링 실행 여부 판단내역이 검토되었는지 확인한다.
3. 샘플로 추출된 품의서에 대해 전결권자가 검토하고 승인했는지 확인한다.</t>
  </si>
  <si>
    <t>재경팀 담당자는 ‘배출권 현황 파일’을 통해 매년 초 회사가 보유한 해당 이행연도분 배출권을 초과하는 배출량에 대해 향후 부담할 것으로 예상되는 비용을 추정한 후 기 구매한 배출권 금액을 차감하여 충당부채를 산출한다.</t>
  </si>
  <si>
    <t xml:space="preserve">1. 별도결산담당자는 보고기간후사건에 대한 Check list를 작성하고 이에 대해서 상위권자의 검토를 받는다. 
2. 상위권자는 별도결산담당자가 작성한 Check list를 검토한 후 이를 해당문서에서 승인한다. </t>
  </si>
  <si>
    <t>[문서검사]
1. 분기별로 작성된 [배출권 관리현황 파일]에서 sampling하여 배출권환산시 입력된 월 마감자료를 확인하여 일치하는지 확인하고, 해당 사용량 데이터에 대하여 업무지원팀장이 검토 및 승인하였는지 확인한다.</t>
  </si>
  <si>
    <t>[문서검사]
1. 임시전표(현업미승인전표)에 대하여 재경팀에서 결산마감 등을 위해 승인처리하는 리스트를 입수한다.
2. 리스트상 표본수만큼 샘플링하여 현업부서의 전결권자 및 적정한 재경팀 담당자가 승인했는지를 검토한다.</t>
  </si>
  <si>
    <t>검증</t>
  </si>
  <si>
    <t>-</t>
  </si>
  <si>
    <t>대사</t>
  </si>
  <si>
    <t>V</t>
  </si>
  <si>
    <t>완전성</t>
  </si>
  <si>
    <t>추가</t>
  </si>
  <si>
    <t>2단계</t>
  </si>
  <si>
    <t>1단계</t>
  </si>
  <si>
    <t>4단계</t>
  </si>
  <si>
    <t>5단계</t>
  </si>
  <si>
    <t>3단계</t>
  </si>
  <si>
    <t>평가</t>
  </si>
  <si>
    <t>재수행</t>
  </si>
  <si>
    <t>감소</t>
  </si>
  <si>
    <t>KEY</t>
  </si>
  <si>
    <t>팀</t>
  </si>
  <si>
    <t>단계1</t>
  </si>
  <si>
    <t>RE</t>
  </si>
  <si>
    <t>FR</t>
  </si>
  <si>
    <t>IM</t>
  </si>
  <si>
    <t>EX</t>
  </si>
  <si>
    <t>연간</t>
  </si>
  <si>
    <t>삼일</t>
  </si>
  <si>
    <t>반기</t>
  </si>
  <si>
    <t>분기</t>
  </si>
  <si>
    <t>단계5</t>
  </si>
  <si>
    <t>결론</t>
  </si>
  <si>
    <t>월간</t>
  </si>
  <si>
    <t>한영</t>
  </si>
  <si>
    <t>예방</t>
  </si>
  <si>
    <t>리스</t>
  </si>
  <si>
    <t>승인</t>
  </si>
  <si>
    <t>실제성</t>
  </si>
  <si>
    <t>측정</t>
  </si>
  <si>
    <t>질문</t>
  </si>
  <si>
    <t>단계3</t>
  </si>
  <si>
    <t>삭제</t>
  </si>
  <si>
    <t>단계2</t>
  </si>
  <si>
    <t>단계6</t>
  </si>
  <si>
    <t>단계4</t>
  </si>
  <si>
    <t>상동</t>
  </si>
  <si>
    <t>관찰</t>
  </si>
  <si>
    <t>재무팀</t>
  </si>
  <si>
    <t>삼정</t>
  </si>
  <si>
    <t>실재성</t>
  </si>
  <si>
    <t>유니드</t>
  </si>
  <si>
    <t>월결산</t>
  </si>
  <si>
    <t>SAP</t>
  </si>
  <si>
    <t>유형</t>
  </si>
  <si>
    <t>실사</t>
  </si>
  <si>
    <t>……</t>
  </si>
  <si>
    <t xml:space="preserve">L </t>
  </si>
  <si>
    <t>일간</t>
  </si>
  <si>
    <t>원칙</t>
  </si>
  <si>
    <t>업종</t>
  </si>
  <si>
    <t>일정</t>
  </si>
  <si>
    <t>B</t>
  </si>
  <si>
    <t>건별</t>
  </si>
  <si>
    <t>안진</t>
  </si>
  <si>
    <t>All</t>
  </si>
  <si>
    <t>예수금</t>
  </si>
  <si>
    <t>계획</t>
  </si>
  <si>
    <t>C</t>
  </si>
  <si>
    <t>제조업</t>
  </si>
  <si>
    <t>모든팀</t>
  </si>
  <si>
    <t>JDE</t>
  </si>
  <si>
    <t>회사명</t>
  </si>
  <si>
    <t>AC</t>
  </si>
  <si>
    <t>yes</t>
  </si>
  <si>
    <t>설명</t>
  </si>
  <si>
    <t>회계팀</t>
  </si>
  <si>
    <t>주간</t>
  </si>
  <si>
    <t>이헌희</t>
  </si>
  <si>
    <t>김웅일</t>
  </si>
  <si>
    <t>장세호</t>
  </si>
  <si>
    <t>증빙명</t>
  </si>
  <si>
    <t>[재수행]
1. 생산일지를 받은 메일 중 표본수만큼 샘플링한다.
2. 생산일지상 생산량이 SAP수불에 정확히 반영되었는지 확인한다.</t>
  </si>
  <si>
    <t>회계팀 별도결산담당자는 ERP를 이용하여 가계정내역(원가입고, 지출결의)을 디스커버러이용하여 출력하여 검토하여 대체전표를 작성한다.</t>
  </si>
  <si>
    <t>회계팀 특수관계자 담당자는 결산 전 종속기업 및 관계기업 등 특수관계자를 완전히 파악하여 적절한 전결권자의 검토 및 승인을 득한다.</t>
  </si>
  <si>
    <t>[문서검사]
최종 재무제표에 대하여 최종 전결권자가 검토한 체크리스트를 징구하여, 각 항목별로 검토하고 승인하였는지 여부를 확인한다.</t>
  </si>
  <si>
    <t>[문서검사]
1. 세무조정사항 중 이상항목에 대한 검토내용을 입수한다.
2. 이상항목에 대한 증빙이 적절히 검토되었는지 확인한다.</t>
  </si>
  <si>
    <t>각 부서에서 작성된 전표는 작성자가 출력하여 부서장의 승인(날인)을 득한 후 관련 첨부서류와 함께 회계팀 또는 재무팀으로 송부한다.</t>
  </si>
  <si>
    <t>통제를 수행하는 절차에 대한 규정, 절차, template이 존재하는가? 
또한 일관성 있는 통제활동이 수행되는 근거가 적절한가?</t>
  </si>
  <si>
    <t>[문서검사]
1. 개정세법 검토내용이 적절히 검토되었는지 확인한다.
2. 개정세법 검토내용이 회계팀장에 의해 승인되었는지 확인한다.</t>
  </si>
  <si>
    <t>외화평가내역, 미수수익/미지급이자계산내역, 선급비용/미지급비용계산, 유동성대체내역, 금융상품평가(정기예금 등)내역, 금융보증부채계산내역</t>
  </si>
  <si>
    <t>회계팀 별도결산담당자는 입력된 전표의 명세서 형태인 보조부 원장과 총계정원장을 ERP를 이용하여 ERP화면상(디스커버러이용) 출력한다.</t>
  </si>
  <si>
    <t>재무제표(주석사항 포함)에 기재된 정보가 누락 또는 부적절하거나, 경영진 등에게 보고된 재무제표와 외부에 공표된 재무제표가 상이할 위험</t>
  </si>
  <si>
    <t>경영관리본부장(이하 팀장까지) 작성된 재무제표에 대하여 검토 후 승인하고 이후 변경사항이 있을 경우 추가적으로 검토 및 승인하고 있다.</t>
  </si>
  <si>
    <t>사업수지분석, 회계추정치에 대한 검토, 영업권, 파생상품, 이연법인세 실현가능성평가, 사업결합, 주식기준보상 등에 해당할 경우 체크</t>
  </si>
  <si>
    <t>[질문/관찰]
ERP상 모든 거래처에 주소번호가 부여되어 있는지 확인하고 특수관계자의 경우 특수관계자로 설정이 되어있는지 확인한다.</t>
  </si>
  <si>
    <t>사업계획이 실현가능성에 대한 검증이 적정하게 이루어지지 않아 관련 평가 금액이 왜곡 또는 계속사업에 대한 검토가 이루어지지 않을 위험</t>
  </si>
  <si>
    <t xml:space="preserve">1. 부가가치세 조기환급을 위해 매월 25일 신고를 하고 있다.
2. 시산표와 회계명세서의 금액을 이용하여 매입구분별 집계표작성한다. </t>
  </si>
  <si>
    <t>채권손실충당금, 재고자산평가, 금융상품평가, 투자주식평가, 유·무형자산 손상, 충당부채계상내역, 이연법인세계산내역, 리스거래계산내역</t>
  </si>
  <si>
    <t>통제활동 수행의 세부항목/수준 혹은 예측 기준 설정 방안이 있는가?
통제 수행 중에 발생하는 예외사항에 대한 추가 절차가 있는가?</t>
  </si>
  <si>
    <t>[문서검사]
1. 별도 재무제표 승인내역 중 정해진 샘플만큼 추출한다.
2. 경영관리본부장(이하 팀장까지)이 승인했는지 확인한다.</t>
  </si>
  <si>
    <t>전표 미반영 등 결산에 반영되야 되는 거래가 모두 반영되지 않아 관련 재무정보(비용 또는 부채)가 완전하고 적시에  반영되지 않을 위험</t>
  </si>
  <si>
    <t>필수분석자료는 정기적으로 작성되어야 하고, 경영진에게 보고되어야 하며 경영진은 매 보고기간에 분석자료를 독립적으로 확인하고 승인한다.</t>
  </si>
  <si>
    <t>경영관리팀 팀장은 적정한 거래에 따라 적격한 증빙에 따라 거래에 맞는 회계처리가 되었는지 검토하고 승인(출력된 전표에 직인)한다.</t>
  </si>
  <si>
    <t xml:space="preserve">재경팀 법인세 담당자는 취합된 세무조정 기초자료를 원장 및 품의서, 관련 증빙 등과 대사하여 자료의 정확성 및 완전성을 확인한다.  </t>
  </si>
  <si>
    <t>SKMR 재무지원팀 법인세 담당자는 세무조정 기초자료 취합할때 이상항목으로 판단되는 사항에 대해서는 회계처리내역과 증빙을 대사한다.</t>
  </si>
  <si>
    <t>보고 단위/부서로부터 입수한 정보의 재무제표와 공시사항 포함 여부에 대한 수동 검토가 수행되지 않아 관련 계정과목이 왜곡 표시될 위험</t>
  </si>
  <si>
    <t>원료/부원료 사용량의 집계가 잘못되어 배출권 수요량에 대한 신청이 잘못되어 관련 배출권자산 및 충당부채의 인식액이 과소계상 될 위험</t>
  </si>
  <si>
    <t>감사대상</t>
  </si>
  <si>
    <t>Non-Key</t>
  </si>
  <si>
    <t>주요통제 여부</t>
  </si>
  <si>
    <t>RAWC(*)</t>
  </si>
  <si>
    <t>유의한 미비점</t>
  </si>
  <si>
    <t>단순한 미비점</t>
  </si>
  <si>
    <t>권리와의무</t>
  </si>
  <si>
    <t>재무보고</t>
  </si>
  <si>
    <t>자동통제 여부</t>
  </si>
  <si>
    <t>통제활동설명</t>
  </si>
  <si>
    <t>합    계</t>
  </si>
  <si>
    <t>통제활동이름</t>
  </si>
  <si>
    <t>물리적통제</t>
  </si>
  <si>
    <t>테스트절차</t>
  </si>
  <si>
    <t>Note 5</t>
  </si>
  <si>
    <t>Note 3</t>
  </si>
  <si>
    <t>통제활동번호</t>
  </si>
  <si>
    <t>Update:</t>
  </si>
  <si>
    <t>Note 4</t>
  </si>
  <si>
    <t>Note 7</t>
  </si>
  <si>
    <t>Note 6</t>
  </si>
  <si>
    <t>Notes</t>
  </si>
  <si>
    <t>예방/적발</t>
  </si>
  <si>
    <t>감독 통제</t>
  </si>
  <si>
    <t>기간귀속 포함</t>
  </si>
  <si>
    <t>분류 포함</t>
  </si>
  <si>
    <t>관련시스템명칭</t>
  </si>
  <si>
    <t>통제 Desc</t>
  </si>
  <si>
    <t>T-Code</t>
  </si>
  <si>
    <t>Rating</t>
  </si>
  <si>
    <t>통제 주기</t>
  </si>
  <si>
    <t>관련시스템</t>
  </si>
  <si>
    <t>통제현황</t>
  </si>
  <si>
    <t>Code</t>
  </si>
  <si>
    <t>문서감사</t>
  </si>
  <si>
    <t>대상기간</t>
  </si>
  <si>
    <t>모집단의 개수</t>
  </si>
  <si>
    <t>샘플사이즈</t>
  </si>
  <si>
    <t>Header</t>
  </si>
  <si>
    <t>미비점 구분</t>
  </si>
  <si>
    <t>작성 예시</t>
  </si>
  <si>
    <t>운영미비</t>
  </si>
  <si>
    <t>관련 계정과목</t>
  </si>
  <si>
    <t>CODE</t>
  </si>
  <si>
    <t>통제 내용</t>
  </si>
  <si>
    <t>정확성 포함</t>
  </si>
  <si>
    <t>Text</t>
  </si>
  <si>
    <t>핵심통제</t>
  </si>
  <si>
    <t>발생사실</t>
  </si>
  <si>
    <t>Level</t>
  </si>
  <si>
    <t>핵심통제 이유</t>
  </si>
  <si>
    <t>경영진의 주장</t>
  </si>
  <si>
    <t>설계미비</t>
  </si>
  <si>
    <t>물리적 통제</t>
  </si>
  <si>
    <t>• 실재성</t>
  </si>
  <si>
    <t>통제수행자</t>
  </si>
  <si>
    <t>Pwc 기준</t>
  </si>
  <si>
    <t>프로세스번호</t>
  </si>
  <si>
    <t>프로세스이름</t>
  </si>
  <si>
    <t>• 발생사실</t>
  </si>
  <si>
    <t>자금관리</t>
  </si>
  <si>
    <t>과거 합계</t>
  </si>
  <si>
    <t>통제방법</t>
  </si>
  <si>
    <t>FI 제외</t>
  </si>
  <si>
    <t>재고자산관리</t>
  </si>
  <si>
    <t>• 평가</t>
  </si>
  <si>
    <t>응용통제</t>
  </si>
  <si>
    <t>• 완전성</t>
  </si>
  <si>
    <t>○ 수동통제</t>
  </si>
  <si>
    <t xml:space="preserve">IUC </t>
  </si>
  <si>
    <t>Total</t>
  </si>
  <si>
    <t>• 측정</t>
  </si>
  <si>
    <t>급여지급대장</t>
  </si>
  <si>
    <t>적격성 요건</t>
  </si>
  <si>
    <t>P&amp;T원가팀</t>
  </si>
  <si>
    <t>손상평가보고서</t>
  </si>
  <si>
    <t>○ 자동통제</t>
  </si>
  <si>
    <t>통제수행 주기</t>
  </si>
  <si>
    <t>과거 내역</t>
  </si>
  <si>
    <t>위험번호</t>
  </si>
  <si>
    <t>C. 문단99</t>
  </si>
  <si>
    <t>DTT 기준</t>
  </si>
  <si>
    <t>&lt;보고서용&gt;</t>
  </si>
  <si>
    <t>관련 시스템</t>
  </si>
  <si>
    <t>(예시)</t>
  </si>
  <si>
    <t>핵심통제 여부</t>
  </si>
  <si>
    <t>FR-S07</t>
  </si>
  <si>
    <t>전표 작성</t>
  </si>
  <si>
    <t>재고자산수불부</t>
  </si>
  <si>
    <t>일별수시</t>
  </si>
  <si>
    <t>채권손실충당금</t>
  </si>
  <si>
    <t>사업계획</t>
  </si>
  <si>
    <t xml:space="preserve">계정과목관리 </t>
  </si>
  <si>
    <t>권한과승인</t>
  </si>
  <si>
    <t>1+1(기말)</t>
  </si>
  <si>
    <t>매출실적</t>
  </si>
  <si>
    <t>FR-S02</t>
  </si>
  <si>
    <t>재무제표작성</t>
  </si>
  <si>
    <t xml:space="preserve">전표관리 </t>
  </si>
  <si>
    <t>신규계정리스트</t>
  </si>
  <si>
    <t>기준정보관리</t>
  </si>
  <si>
    <t>매입집계표</t>
  </si>
  <si>
    <t>부가세신고서</t>
  </si>
  <si>
    <t>회계팀장</t>
  </si>
  <si>
    <t>감독통제</t>
  </si>
  <si>
    <t>구체적 예시</t>
  </si>
  <si>
    <t>투자주식평가</t>
  </si>
  <si>
    <t>유무형자산손상</t>
  </si>
  <si>
    <t>FR-S01</t>
  </si>
  <si>
    <t>FR-S03</t>
  </si>
  <si>
    <t>FR-S05</t>
  </si>
  <si>
    <t>전표, 증빙</t>
  </si>
  <si>
    <t>세무조정계산서</t>
  </si>
  <si>
    <t>급여계산내역</t>
  </si>
  <si>
    <t>법인세 신고서</t>
  </si>
  <si>
    <t>FR-S04</t>
  </si>
  <si>
    <t>생산일지</t>
  </si>
  <si>
    <t>관련 계정</t>
  </si>
  <si>
    <t>회계처리 규정</t>
  </si>
  <si>
    <t>수입수수료</t>
  </si>
  <si>
    <t>회계처리규정</t>
  </si>
  <si>
    <t>재무제표전반</t>
  </si>
  <si>
    <t>세무조정내역</t>
  </si>
  <si>
    <t>가계정의 검토</t>
  </si>
  <si>
    <t>재고 실사</t>
  </si>
  <si>
    <t>재무제표 보고</t>
  </si>
  <si>
    <t>사업계획 승인</t>
  </si>
  <si>
    <t>사업계획서</t>
  </si>
  <si>
    <t>회계정책서</t>
  </si>
  <si>
    <t>분기별세무자료</t>
  </si>
  <si>
    <t>기타세무 관리</t>
  </si>
  <si>
    <t>법인세 관리</t>
  </si>
  <si>
    <t>FR-S06</t>
  </si>
  <si>
    <t>투자주식</t>
  </si>
  <si>
    <t>시산표 작성</t>
  </si>
  <si>
    <t>세무 업무분장</t>
  </si>
  <si>
    <t>사업계획 작성</t>
  </si>
  <si>
    <t>금융자산</t>
  </si>
  <si>
    <t>매월결산</t>
  </si>
  <si>
    <t>결산조정</t>
  </si>
  <si>
    <t>일반결산조정</t>
  </si>
  <si>
    <t>전표 접수</t>
  </si>
  <si>
    <t>모든 계정</t>
  </si>
  <si>
    <t>경영기획실</t>
  </si>
  <si>
    <t>경영기획팀장</t>
  </si>
  <si>
    <t>현업부서</t>
  </si>
  <si>
    <t>SKMR</t>
  </si>
  <si>
    <t>재무팀장</t>
  </si>
  <si>
    <t>임시전표 검토</t>
  </si>
  <si>
    <t>재무제표 전반</t>
  </si>
  <si>
    <t>소송사건리스트</t>
  </si>
  <si>
    <t>세무관리</t>
  </si>
  <si>
    <t>수정전표</t>
  </si>
  <si>
    <t>주요 계정</t>
  </si>
  <si>
    <t>선급비용</t>
  </si>
  <si>
    <t>결산추진일정</t>
  </si>
  <si>
    <t>우발채무</t>
  </si>
  <si>
    <t>월결산보고자료</t>
  </si>
  <si>
    <t>경영관리팀</t>
  </si>
  <si>
    <t>예산변경품의</t>
  </si>
  <si>
    <t>모든팀팀장</t>
  </si>
  <si>
    <t>지급승인리스트</t>
  </si>
  <si>
    <t>별도결산</t>
  </si>
  <si>
    <t>결산명세서</t>
  </si>
  <si>
    <t>대손충당금</t>
  </si>
  <si>
    <t>결산전표 승인</t>
  </si>
  <si>
    <t>외화환산손익</t>
  </si>
  <si>
    <t>선급미지급비용</t>
  </si>
  <si>
    <t>전산처리의뢰서</t>
  </si>
  <si>
    <t>고려아연</t>
  </si>
  <si>
    <t>최종재무제표</t>
  </si>
  <si>
    <t>결산파일</t>
  </si>
  <si>
    <t xml:space="preserve">회계팀
</t>
  </si>
  <si>
    <t>결산체크리스트</t>
  </si>
  <si>
    <t>수기전표 작성</t>
  </si>
  <si>
    <t>법인세결산</t>
  </si>
  <si>
    <t>부가세검토내역</t>
  </si>
  <si>
    <t>결산전표 작성</t>
  </si>
  <si>
    <t>전표관리</t>
  </si>
  <si>
    <t>대한제당</t>
  </si>
  <si>
    <t>세금과공과</t>
  </si>
  <si>
    <t>일진하이솔루스</t>
  </si>
  <si>
    <t>5월17일주</t>
  </si>
  <si>
    <t>5월10일주</t>
  </si>
  <si>
    <t>리스계산파일</t>
  </si>
  <si>
    <t>금융자산부채</t>
  </si>
  <si>
    <t>비용전표</t>
  </si>
  <si>
    <t>5월3일주</t>
  </si>
  <si>
    <t>4월26일주</t>
  </si>
  <si>
    <t>4월19일주</t>
  </si>
  <si>
    <t>4월12일주</t>
  </si>
  <si>
    <t>애경유화</t>
  </si>
  <si>
    <t>미승인전표내역</t>
  </si>
  <si>
    <t>회계처리정책서</t>
  </si>
  <si>
    <t>전표내역</t>
  </si>
  <si>
    <t>연 사업계획서</t>
  </si>
  <si>
    <t>별도결산2</t>
  </si>
  <si>
    <t>전 계정</t>
  </si>
  <si>
    <t>재무팀 담당자</t>
  </si>
  <si>
    <t>모든 팀</t>
  </si>
  <si>
    <t>해외영업팀</t>
  </si>
  <si>
    <t>해외영업팀장</t>
  </si>
  <si>
    <t>업무지원팀</t>
  </si>
  <si>
    <t>업무지원팀장</t>
  </si>
  <si>
    <t>모든 팀장</t>
  </si>
  <si>
    <t>배출권 결산</t>
  </si>
  <si>
    <t>배출권충당부채</t>
  </si>
  <si>
    <t>경영관리팀장</t>
  </si>
  <si>
    <t>리스자산부채</t>
  </si>
  <si>
    <t>경영전략부문장</t>
  </si>
  <si>
    <t>SAP매뉴얼</t>
  </si>
  <si>
    <t>배출권 위원회</t>
  </si>
  <si>
    <t>전체 주석</t>
  </si>
  <si>
    <t>리스계약리스트</t>
  </si>
  <si>
    <t>유형자산재평가</t>
  </si>
  <si>
    <t>구매및지출</t>
  </si>
  <si>
    <t>예외사항 처리</t>
  </si>
  <si>
    <t>SK트리켐</t>
  </si>
  <si>
    <t>예외사항</t>
  </si>
  <si>
    <t>취소전표 작성</t>
  </si>
  <si>
    <t>회계정책검토</t>
  </si>
  <si>
    <t>SK머티리얼즈</t>
  </si>
  <si>
    <t>9월6일주</t>
  </si>
  <si>
    <t>월 결산</t>
  </si>
  <si>
    <t>현업전결권자가 승인하면 회계팀에 전달된다. 회계팀의 현업팀별 전표전결권자는 현업에서 제출한 회계전표, 선급 및 지급승인리스트와 관련증빙서류를 검토하여 SAP상 전표내용이 일치하는지 확인한 후 승인한다. 승인된 내역은 회계팀장에게 송부되어 회계팀장의 승인을 득한 후 회계전표는 회계팀에서 보관하고, 승인된 지급승인리스트는 현업에서 자금집행요청서를 작성, 승인하면 그룹웨어상으로 자동으로 첨부되어 자금팀으로 전송된다.</t>
  </si>
  <si>
    <t>1. 세무법인은 SKMR 재무지원팀 결산 담당자가 전달한 세무조정 기초자료를 바탕으로 법인세 신고서를 작성하여 전달한다.
2. SKMR 재무지원팀 팀장은 매년 세부법인이 작성한 법인세 신고서의 세무조정이 적정한지, 납부금액(환급금액)이 적정한지 검토하고 승인한다. 예외사항 발견시 적시에 조사하여 해결한다
3. 승인한 신고서는 세무법인을 통해 전자신고되고 관련 전표는 SAP상 입력되어 장부에 반영된다.</t>
  </si>
  <si>
    <t xml:space="preserve">[질문/재수행]
1. 통제수행자에게 기재된 통제활동내용에 따라 적절히 통제가 수행되고 있는지 질문하고 예외사항의 존재여부를 확인한다.
2.결산기간조정 가능 대상자 혹은 그룹에 대하여 통제활동인터뷰를 통하여 식별한다. 
3. 결산기간조정 기능을 하는 SAP기능 "xxx" T-code에 대하여 권한 계정 리스트를 식별한다. 
4. 추출 권한계정에 대하여 권한보유자를 조사하고 적정자 여부인지 검토한다. </t>
  </si>
  <si>
    <t xml:space="preserve">1. 거래처 정보 등 원장 Data 변경이 필요한 경우 현업팀에서 회계팀에 변경을 요청한다.
2. 회계팀 담당자는 변경된 사항의 정확성을 검토하여 필요성이 인정되는 경우 현업팀에 전산처리의뢰서를 작성을 요청한다.
3. 현업팀에서 전산처리의뢰서를 작성하여 부서장의 승인을 득한 후 회계팀에 송부한다.
4. 회계팀장은 해당 내역에 대하여 최종 검토 후 승인을 하고 전산처리의뢰서를 서린정보기술에 송부한다. </t>
  </si>
  <si>
    <t xml:space="preserve">1. SKMR 재무지원팀에서는 유동자금상황을 검토하여 매출채권 팩토링 실행 여부를 판단한다. 
2. SKMR 재무지원팀 매출채권 팩토링 담당자는 처분하기로 결정된 내역에 대하여 매출채권 팩토링 실행품의를 작성한다.
3. SKMR 재무지원팀장은 매출채권 팩토링 실행품의를 검토하고 승인한다.
4. SKMR 재무지원팀장은 팩토링약정을 확인하여 소구권없는거래임을 확인함으로서 매각거래로서의 적정성을 확인하고 있다. </t>
  </si>
  <si>
    <t>[문서검사]
근로/퇴직소득) 테스트담당자는 근로/퇴직소득 원천세 신고자료에서 샘플링하여 헬로인사의 신고내역을 추출한다. 해당 신고내역에 대한 검증파일을 수령하여, 해당 자료가 일치하는지 확인하고, 인사총무팀장의 승인을 득하였으며, 장부에 반영된 숫자와 일치하는지 확인한다.
그 외 원천세) 테스트담당자는 인사총무팀 담당자에게 원천세 신고내역 및 해당 신고내역에 대한 검토자료를 수령하여, 원천세 신고내역에 대해서 검토하였는지 확인하고, 계산이 적절하게 되었는지 확인하고, 인사총무팀장이 승인하였는지 확인한다.
취득세) 테스트담당자는 고정자산 현업담당자에게 취득세 신고내역 및 해당 신고내역에 대한 검토자료를 수령하여, 취득세 신고내역에 대해서 검토하였는지 확인하고, 계산이 적절하게 되었는지 확인하고, 현업부서장이 승인하였는지 확인한다.</t>
  </si>
  <si>
    <t>* 판단 추정이 필요한 결산사항 : 채권손실충당금, 재고자산평가, 금융상품평가, 투자주식평가, 유·무형자산 손상, 충당부채계상, 이연법인세관련 계정, 리스거래
회계팀 각 사항 담당자들은 Excel을 이용하여 계산내역을 작성한다. 금액적 중요성에 따라 외부평가법인으로 부터 평가보고서를 입수한다.</t>
  </si>
  <si>
    <t>[문서검사]
1. TEST기간의 총계정원장을 입수하여 표본수만큼 승인내역을 회계처리내역을 샘플링한다.(FR-S03-C01 동일 샘플 가능)
2. 샘플링된 전표가 첨부된 증빙에 맞게 작성되었는지 검토한다.
3. 계정 및 금액이 전표내용과 동일한지, 회사에서 인정하는 증빙이 맞는지를 확인한다.</t>
  </si>
  <si>
    <t>물류팀 재고실사 담당자가 실사스케줄에 따라 SAP상 재고자산 리스트를 재경팀 재고실사 참관 담당자에 E-mail로 전달한다. 물류팀 재고실사 담당자는 분기마다 재경팀 재고실사담당자의 참관하에 재고자산 리스트와 실물이 일치하는지 실사하고 실사조사표를 작성하며, 이는 공장장이 검토하여 승인한다.</t>
  </si>
  <si>
    <t>1. 회계팀 전표처리 담당자는 전표와 관련 문서가(증빙) 회사 규정 및 회계정책에 부합하는지 검증, 대사하고 승인한다.
2. 승인한 전표는 장부에 반영되고 승인 받지 못한 부적합한 전표는 사유기재 후 직접 하드카피로(법인카드거래내역는 ERP)를 통해 협업부서 전표처리 담당자에 전달된다.</t>
  </si>
  <si>
    <t>1. 추정이나 판단이 필요한 사항에 대한 검토 절차 및 추정이나 판단이 필요한 사항의 검토 내역이 완전한지에 대하여 질문한다.
2. 대손충당금 등 추정이나 판단이 요구되는 사항의 검토내역이 적정(적격한자가 기초자료, 로직, 산출자료를 검토했는지) 한지 작성한 문서(check list)를 검사한다.</t>
  </si>
  <si>
    <t>[질문]
1. 회사에 회계정책 제정 및 변경과 관련된 규정 및 절차가 수립되었는지 질문한다.
2. 당기 중 회계정책의 제정 및 변경이 있었는지 질문한다.
[문서검사] 
당기 중 회계정책의 제정 및 변경과 관련된 품의서를 징구하여, 적시에 적절한 전결권자에 의하여 검토 및 승인되었는지 확인한다.</t>
  </si>
  <si>
    <t>50.4 정보 처리 과정에서 품질의 유지 ·관리 – 정보시스템은 시의적절하고 시의적절하고 , 최신의, 정확하고, 완전하고 , 접근가능하고, 보호되고 , 검증가능 검증가능한 정보를 생산하고 유지 하며 동 정보가 내부회계관리제도 내부회계관리제도 구성요소 지원에 적절한 정보인 정보인지 검토 한다 .</t>
  </si>
  <si>
    <t>"현업팀 팀장"은 "OOOSYS"에서 "승인"한 "투자예산"을 "OOOSYS"을 이용하여 "000팀 OOO가 투자의원으로 구성된 투자심의위원회"에 전달한다. "투자심의위원회"는 "매월" "현업부서 팀장" 승인한 투자예산을 감독통제하여 "투자예산검토 check list"를 작성하고 승인한다.</t>
  </si>
  <si>
    <t>[문서검사]
1. Test 기간의 매출채권 팩토링 품의 리스트를 입수한다.
2. 샘플수 만큼 샘플을 추출하여 팩토링 실행 품의가 재무관리실장(이하팀장)의 승인을 받았는지 확인한다.
3. 은행에 요청한 매출채권 팩토링내역이 품의와 동일한지, 요청한 팩토링 내역이 장부상 정확하게 반영되었는지 확인한다.</t>
  </si>
  <si>
    <t xml:space="preserve">매월 마감시 회계팀에서 전표 마감일정을 SAP에 공지하고, 분반기 마감의 경우 결산 일정을 회계팀장에게 보고한다. 해외법인은 메일로 결산일정을 공지하고 있다
회계팀담당자는 결산시에 현업부서담당자에게 전표입력 마감여부를 확인하고, SAP의 각 모듈별로 전기기간 개시 및 마감행위를 취한다. </t>
  </si>
  <si>
    <t>94 경영진은 내부회계관리제도가 재무제표의 중요한 왜곡표시를 초래할 수 있는 오류나 부정을 예방하고 적시에 적발할 수 있도록 설계되었는지 여부를 판단하기 위해 내부회계관리제도의 설계의 효과성을 평가한다. 이러한 평가는 전사적 수준과 거래 수준 내부통제 설계에 대한 평가 등으로 구성된다.</t>
  </si>
  <si>
    <t>1. 월 결산이 끝나면 회계팀은 SAP 화면(T-code: S_ALR_87003642) 에서, 시작기간과 종료기간을 해당 월로 입력하여 회계월을 Close 한다.
2. close된 월은 회계팀외 기표가 불가능하도록 차단되어 있다.
3. 회계팀이 수정하더라도 모든 사항이 SAP상 기록된다.</t>
  </si>
  <si>
    <t>[질문/문서검사
1. 작성리스트에 포함된 세무조정계산서별로 담당자가 배정되어 있는지 확인한다. 
2. 국제조세명세 작성기준탭에 모든 종속회사별로 검토가 수행되었는지 확인한다.
3. 작성된 리스트에 대하여 외부조정법인의 검토가 수행되었는지를 외부조정법인 담당자가 발송한 메일을 통해 확인한다.</t>
  </si>
  <si>
    <t>[문서검사]
1. 업무지원팀 담당자로부터 [배출권 관리현황 파일] 및 RAW 데이터인 관련 월 마감자료를 수령한다. 
2. [배출권 관리현황 파일] 및 배출량 Raw Data를 상호 대사하여 일치하는 지 확인한다.
3. [배출권 관리현황 파일]에 상위권자의 승인이 존재하는 지 확인한다.</t>
  </si>
  <si>
    <t>1. 월결산 마감이 이루어진 이후에 전표의 생성이 필요한 경우, 현업담당자는 재경팀 담당자에게 그 사유를 설명하고 전표 생성을 요청한다. 
2. 재경팀장은 전표 발생사유에 대해 검토한 후 전기마감 설정을 해제하며, 현업 담당자는 SAP 또는 E-Accounting에서 임시전표를 생성한다.</t>
  </si>
  <si>
    <t>1. 생산팀 마감담당자는 생산내역을 SAP에 입력 한다.
2. 생산팀 마감담당자는 SAP에 반영시킨 생산내역(생산일지)을 SKMR재무지원팀 담당자에게 메일로 전달한다.
3. SKMR 재무지원팀 담당자는 생산팀으로 메일로 받은 생산일지상 생산내역이 SAP에 정확하게 업로드 되었는지 대사한다.</t>
  </si>
  <si>
    <t>1. 신규계정과목이 개설이 필요한 현업부서(회계팀포함) 전표처리 담당자는 회계팀 계정과목 등록담당자에게 메일을 통하여 계정과목 등록신청서를 작성하여 전달한다.
2. 회계팀 전표처리 담당자는 계정과목등록신청서를 검토하여 홀딩스 COA를 참고하여 신규로 등록한 계정과목을 찾고 회계팀장에 보고한다.</t>
  </si>
  <si>
    <t>1. 월 결산이 끝나면 SKMR 재무지원팀은 SAP 화면(T-code: S_ALR_87003642) 에서, 시작기간과 종료기간을 해당 월로 입력하여 회계월을 Close 한다.
2. close된 월은 SKMR 재무지원팀외 기표가 불가능하도록 차단되어 있고수정하면 모든 사항이 SAP상 기록된다.</t>
  </si>
  <si>
    <t>[문서검사]
1. 유무형자산 평가 검토내역과 유무형자산 평가보고서 또는 자체 평가내역를 입수한다.
2. 유무형자산 평가 검토내역상 유무형자산 평가보고서 및 자체평가에 사용된 기초자료 및 로직에 대한 검토가 적정하게 수행됐는지 확인한다.
3. 경영관리본부장(이하 팀장까지 포함)이 승인했는지 확인한다.</t>
  </si>
  <si>
    <t>1. 회계팀 별도 결산담당자는 매년 재고자산에 대하여 장기체화, NRV검토를 수행한다.
2. 장기체화의 경우 수불부를 검토하여 1년이상 입출고되지 않은 재고자산에 대해 검토하고 NRV의 경우 원재료는 재고자산계산에 사용되는 수율, 단가의 경우 결산일 이후 예측되는 판매단가를 고려하여 계산한다.</t>
  </si>
  <si>
    <t>해외영업팀장은  매출채권 팩토링 실행품의를 검토하고 승인한다.</t>
  </si>
  <si>
    <t>금융자산 및 부채가 부정확한 금액으로 재무제표에 계상될 위험</t>
  </si>
  <si>
    <t xml:space="preserve">현금흐름 및 자본변동에 대한 정보가 왜곡되어 공시될 위험 </t>
  </si>
  <si>
    <t>전결권자의 승인 시 그룹웨어에서 SAP으로 자동으로 전기된다.</t>
  </si>
  <si>
    <t>SAP상 매출매입집계내역과 홈택스상 매출매입내역을 대사한 파일</t>
  </si>
  <si>
    <t>원천징수 금액계산의 오류로 인하여 원천세 신고가 잘못될 위험</t>
  </si>
  <si>
    <t>재고자산평가충당금이 적정하게 계산되지 않아 과소계상될 위험</t>
  </si>
  <si>
    <t>자동으로 생성되는 전표가 정확하고 완전하게 처리되지 않을 위험</t>
  </si>
  <si>
    <t>재경팀장은 금융상품이 적절하게 분류되었는지 검토하고 승인한다.</t>
  </si>
  <si>
    <t>재경팀장은 금융자산 평가내역이 적정한지 검토하고 승인한다.</t>
  </si>
  <si>
    <t xml:space="preserve">*. 최소 일주일에 한회사 표준화에 대한 고민하면서 붙이기 </t>
  </si>
  <si>
    <t>감사 수정사항이 적정한 절차에 따라 검토받고 승인되지 않을 위험</t>
  </si>
  <si>
    <t>결산일정이 적정하게 공시되지 않아 재무제표가 왜곡표시될 위험</t>
  </si>
  <si>
    <t>소송충당부채가 누락되거나 부정확하여 재무제표가 왜곡될 위험</t>
  </si>
  <si>
    <t>전기마감 설정 이후에는 전표생성이 불가능하도록 설정되어있다.</t>
  </si>
  <si>
    <t>임의로 회계전표가 변경되거나 취소되어 재무제표가 왜곡표시될 위험</t>
  </si>
  <si>
    <t>사업계획이 적정한 절차에 따라 검토받고 승인되지 않을 위험</t>
  </si>
  <si>
    <t>허용되지 않은 기간에 회계처리가 발생하여 재무제표가 왜곡될 위험</t>
  </si>
  <si>
    <t>재경팀장은 전기 마감 설정 이후 전표 생성시 검토 및 승인한다.</t>
  </si>
  <si>
    <t>계정과목 등을 구성하는 거래의 성격 또는 규모의 변화 정도</t>
  </si>
  <si>
    <t>• 통제를 수행하는데 사용된 정보의 신뢰성 확보 방안이 적절한지</t>
  </si>
  <si>
    <t>-유의한 계정과목별로 아래와 같이 미비점을 다시 평가한다.</t>
  </si>
  <si>
    <t>SAP,Oracle,Legacy 등 명칭을 구체적으로 기재</t>
  </si>
  <si>
    <t>통제를 수행하는데 사용된 정보의 신뢰성 확보 방안이 적절한지</t>
  </si>
  <si>
    <t>• 관련 통제위험을 명확하게 감소시킬 수 있을 정도로 정교한지</t>
  </si>
  <si>
    <t>회사의 내부회계관리제도가 효과적이라고 결론을 내릴 수 없다.</t>
  </si>
  <si>
    <t>• 통제의 유형(즉, 수동통제 또는 자동통제)과 수행 빈도</t>
  </si>
  <si>
    <t>잠재적인 왜곡표시의 규모가 재무제표에 미치는 영향이 중요한가?</t>
  </si>
  <si>
    <t>통제 수행 빈도는 위험을 적시에 예방하거나 적발할 수 있는지</t>
  </si>
  <si>
    <t>Lower Risk of Material Misstatement</t>
  </si>
  <si>
    <t>• 통제가 예방 또는 적발하고자 하는 왜곡표시의 성격과 중요성</t>
  </si>
  <si>
    <t>(5) 기술적, 경제적 발전과 같은 환경적 변화에 대한 민감도</t>
  </si>
  <si>
    <t>(Factor 2)
관련 계정과목,거래유형, 공시사항의 중요성</t>
  </si>
  <si>
    <t>관련 통제위험을 명확하게 감소시킬 수 있을 정도로 정교한지</t>
  </si>
  <si>
    <t>유의한 계정과목의 중요한 왜곡표시 원천이 완전하게 고려되었는지</t>
  </si>
  <si>
    <t>• 계정과목 등을 구성하는 거래의 성격 또는 규모의 변화 정도</t>
  </si>
  <si>
    <t>(Factor 2)
관련 계정과목,
거래유형, 공시사항의 중요성</t>
  </si>
  <si>
    <t>경영지원본부에서 승인하고 NRV 계산에 활용된 ASP list</t>
  </si>
  <si>
    <t>(2) 계정과목 등의 금액을 결정하는데 필요한 판단의 정도</t>
  </si>
  <si>
    <t>• 기술적, 경제적 발전과 같은 환경적 변화에 대한 민감도</t>
  </si>
  <si>
    <t>• 통제 수행 빈도는 위험을 적시에 예방하거나 적발할 수 있는지</t>
  </si>
  <si>
    <t>재무팀장은 재무팀 결산조정사항이 적절한지 검토하고 승인한다.</t>
  </si>
  <si>
    <t>실제로 보유하고 있는 자산을 나타낸다고 경영진은 주장한다.</t>
  </si>
  <si>
    <t>Manual control, performed quarterly</t>
  </si>
  <si>
    <t>법인세비용과 법인세관련 계정에 대해 적절한 회계처리를 못할 위험</t>
  </si>
  <si>
    <t>미수수익, 미지급이자, 사채 및 차입금, 금융상품, 금융보증부채</t>
  </si>
  <si>
    <t>비경상적 매입세액거래의 세금부과가능여부에 대한 검토 및 승인</t>
  </si>
  <si>
    <t>Manual control, performed monthly</t>
  </si>
  <si>
    <t>전표가 부정확하게 입력되거나, 적시에 입력되지 못 할 위험</t>
  </si>
  <si>
    <t xml:space="preserve">전표 승인 담당자와 전표 작성 담당자는 권한이 분리되어 있다. </t>
  </si>
  <si>
    <t>분기별 일정 및 개인별 업무분장, 세무조정계약서, 고문계약서</t>
  </si>
  <si>
    <t>미완료전표가 남아있어서 정확한 재무제표가 산출되지 않을 위험</t>
  </si>
  <si>
    <t>입력되어야 할 결산전표가 입력되지 않거나, 잘못 입력될 위험</t>
  </si>
  <si>
    <t>사건 발생시 인 경우 = Min(모집단 개수x10%,25)</t>
  </si>
  <si>
    <t>Manual control, performed annually</t>
  </si>
  <si>
    <t>회계팀 별도결산담당자는 미승인전표내역을 ERP를 통해 조회한다.</t>
  </si>
  <si>
    <t>특수관계자가 적절하게 파악되지 않아서 거래 집계가 누락될 위험</t>
  </si>
  <si>
    <t>재무제표에 대한 최종 검토가 이루어 지지 않아 왜곡 표시될 위험</t>
  </si>
  <si>
    <t>회계결산업무지침, 결산체크리스트, 결산업무일정표, 결산업무분장표</t>
  </si>
  <si>
    <t>감사발견사항 및 규제기관 지적사항 등에 대한 검토 및 승인</t>
  </si>
  <si>
    <t>회계팀장은 일반적인 결산조정사항이 적정한지 검토하고 승인한다.</t>
  </si>
  <si>
    <t>재산세 납부 자산리스트 및 자산별 재산세 금액 검토파일을 작성</t>
  </si>
  <si>
    <t>회계전표의 발생 및 승인절차가 적절하게 이루어지지 않을 위험</t>
  </si>
  <si>
    <t>재무제표공시사항이 검토되지 않음으로 공시정보가 누락될 위험</t>
  </si>
  <si>
    <t>Manual control, performed weekly</t>
  </si>
  <si>
    <t>ROMM 평가결과(Lower, Higher, Significant)</t>
  </si>
  <si>
    <t>이전가격에 대한 검토가 이루어지지 않아 관련 재무정표가 왜곡표시될 위험</t>
  </si>
  <si>
    <t>통제수행에 필요한 정보의 신뢰성 확보 방안은 적절히 설계되었는가?</t>
  </si>
  <si>
    <t>(Factor 4)
단계적으로 설계된 통제활동의 경우 정교함 수준</t>
  </si>
  <si>
    <t>재무제표상 이상항목에 대한 검토가 이루어지지 않아  왜곡 표시될 위험</t>
  </si>
  <si>
    <t>시스템상 산출되는 합계잔액 시산표가 모든 회계처리를 반영하지 못할 위험</t>
  </si>
  <si>
    <t>적격성 요건이 요구되는 자에 한함 e.g)회계팀, 세무팀, 법무팀 등</t>
  </si>
  <si>
    <t>재무결산 및 보고절차가 내부규정 및 외부법규를 준수하지 못할 위험</t>
  </si>
  <si>
    <t>Higher Risk of Material Misstatement</t>
  </si>
  <si>
    <t>미비점으로 인한 재무제표 왜곡표시 발생가능성이 합리적인 수준인가?</t>
  </si>
  <si>
    <t>법인세계산및신고납부, 이연법인세계산내역,기표내역, 법인세 신고납부기안</t>
  </si>
  <si>
    <t>모든 거래는 정확한 금액으로 정확한 회계기간에 완전히 반영되어야 한다</t>
  </si>
  <si>
    <t>각 사업팀 담당자는 사업계획을 작성하여 기획팀에 메일로 전달한다.</t>
  </si>
  <si>
    <t>승인된 하드카피 전표내역이 ERP상 미승인 전표내역에 없는지 대사한다.</t>
  </si>
  <si>
    <t>• 통제를 수행하거나 통제 운영의 적정성을 모니터링하는 인원의 역량</t>
  </si>
  <si>
    <t>• 유의한 계정과목의 중요한 왜곡표시 원천이 완전하게 고려되었는지</t>
  </si>
  <si>
    <t>에 대하여 테스트를 집중하여 평가를 효율적으로 수행하기 위함이다.</t>
  </si>
  <si>
    <t>의 보호, 부정방지 등을 달성하는 것이 통제목표를 구성하게 된다.</t>
  </si>
  <si>
    <t>재무제표 이상항목에 대한 검토가 되지 않음으로재무제표가 왜곡표시될 위험</t>
  </si>
  <si>
    <t>부가가치세가 정확하게 계산되지 않아 관련 재무제표 금액이 왜곡될 위험</t>
  </si>
  <si>
    <t>(4) 계정과목 등을 구성하는 거래의 성격 또는 규모의 변화 정도</t>
  </si>
  <si>
    <t>(*) Risk Associated with the Control</t>
  </si>
  <si>
    <t>• EUC 정보와 다른 시스템 간 완전성 및 정확성 관련 통제활동</t>
  </si>
  <si>
    <t>4-1. 설계 및 운영상 단순한 미비점 및 유의적 미비점이 존재하는지?</t>
  </si>
  <si>
    <t>Frequency of Performance of the Control</t>
  </si>
  <si>
    <t>세법 개정사항이 반영되지 않아 법인세비용의 계산에 오류가 발생할 위험</t>
  </si>
  <si>
    <t>유형자산 재평가가 올바르게 반영되지 아니하여 재무제표가 왜곡될 위험</t>
  </si>
  <si>
    <t>결산조정사항이 적절하게 검토되지 않아 관련 재무정보가 왜곡 표시될 위험</t>
  </si>
  <si>
    <t>SKMR 재무지원팀장은 매출채권 팩토링 실행품의를 검토하고 승인한다.</t>
  </si>
  <si>
    <t>결산체크리스트, 결산업무일정표, 결산업무분장표, 회계정책 및 매뉴얼</t>
  </si>
  <si>
    <t>금융상품의 분류가 적절하게 이루어지지 않아 재무제표가 왜곡될 위험</t>
  </si>
  <si>
    <t>부가세 신고서가 적정하게 검토되지않아 관련 계정이 왜곡표시될 위험</t>
  </si>
  <si>
    <t>재경팀장은 소송충당부채 계산내역 및 전표에 대해 검토 후 승인한다.</t>
  </si>
  <si>
    <t>재경팀장은 부가세신고서가 적절하게 작성되었는지 검토하고 승인한다.</t>
  </si>
  <si>
    <t>채권의 평가가 정확하고 완전하게 이루어지지 못해 재무제표가 왜곡될 위험</t>
  </si>
  <si>
    <t>법인세 신고서가 적정하게 검토되지않아 관련 계정이 왜곡표시될 위험</t>
  </si>
  <si>
    <t>외부감사법인은 회계감사 또는 검토 업무를 수행하고 수정사항을 제시한다.</t>
  </si>
  <si>
    <t>대표이사는 분기마다  작성된 별도재무제표에 대하여 검토 후 승인한다.</t>
  </si>
  <si>
    <t>부가가치세 자료는 누락없이 신고 납부되고 전결권자의 승인을 득해야한다.</t>
  </si>
  <si>
    <t>유형자산에 대한 감가상각비 계산의 오류로 인해 재무제표가 왜곡될 위험</t>
  </si>
  <si>
    <t>외부감사인의 감사결과 보고서 또는 금융감독원 의 검사 결과 보고서</t>
  </si>
  <si>
    <t>원천세 신고서가 적정하게 검토되지않아 관련 계정이 왜곡표시될 위험</t>
  </si>
  <si>
    <t>각부서 전결규정에 따른 전표 승인자는 하드카피로 통해 전표를 승인한다.</t>
  </si>
  <si>
    <t>배출권 구입 등의 제반 의사결정은 승인권자의 승인을 득하여야 한다.</t>
  </si>
  <si>
    <t>결산전표가 적정하게 작성되지 않아 관련 계정과목이 왜곡 표시될 위험</t>
  </si>
  <si>
    <t>비용의 기간인식이 정확하게 이루지지 않아 재무제표가 왜곡 표시될 위험</t>
  </si>
  <si>
    <t>재경팀 결산담당자는 특수관계자 list의 완전성을 검증 후 승인한다.</t>
  </si>
  <si>
    <t>SKMR 재무지원팀 팀장은 분기마다 세무법인이 작성한 이연법인세내역에 사용한 기초자료가 적정한지, 계산이 적정한지 감독통제한다.</t>
  </si>
  <si>
    <t xml:space="preserve">SKMR 재무지원팀장은 상위권자는 SKMR 재무지원팀 담당자가 작성한 positon memo를 검토한 후 이를 승인한다. </t>
  </si>
  <si>
    <t>수기전표의 기본 정보에 대한 검토가 끝난 후, 현업전결권자와 회계팀담당자는 생성된 수기전표와 증빙을 대사 및 검증하여 승인한다.</t>
  </si>
  <si>
    <t>Controler owner가 control type에 따라 구체적인 내용이 기재되어야 함. 단순히 업무기술을 기재하면 안됨.</t>
  </si>
  <si>
    <t>ERP에 기표된 회계전표의 취소(역분개)는 협업팀장 보고 후 회계팀장(경리팀장), 재무팀장의 승인 후에만 재무제표에 반영된다.</t>
  </si>
  <si>
    <t>SKMR 재무지원팀 팀장은  분기마다 Excel로 작성한 유동성대체 내역이 계약서 등 증빙과 일치하는지 검증하고 승인한다.</t>
  </si>
  <si>
    <t>[내부회계관리제도 설계 및 운영 적용기법 11.2: 최종 사용자 컴퓨팅(End-User Computing)에 대한 평가 ]</t>
  </si>
  <si>
    <t>회계팀 별도결산담당자는 생산관리팀 담당자에게 메일로 받은 생산일지상 생산내역이 SAP에 정확하게 업로드 되었는지 대사한다.</t>
  </si>
  <si>
    <t>회계팀 별도 결산 담당자는 재무팀에서 수행한 결산조정사항이 정확하고 완전하게 작성되었는지 이전 결산자료와 대사하여 검토한다.</t>
  </si>
  <si>
    <t>특수관계자 여부는 거래처등록시 검토 한후 SAP상 구분되어 등록된다. 따라서 해당 거래내역을 정확하고 완전하게 조회할 수 있다.</t>
  </si>
  <si>
    <t>"000팀" 담당자만 "OOOSYS"를 이용하여 관리하는 유형자산관리대장/무형자산관리대장에 접근할 수 있도록 제한되어 있다.</t>
  </si>
  <si>
    <t>회계팀 담당자는 MS-office로 작성(업데이트)한 재무보고(회계처리)규정, 회계정책서 하드카피를 회계팀장에게 직접 전달한다.</t>
  </si>
  <si>
    <t>회계팀 별도결산담당자는 당기 재무제표와 전기 재무재표와 차이에 대한 분석적 검토내용을 하드카피로 작성하여 팀장에 전달한다.</t>
  </si>
  <si>
    <t>대표이사의 승인을 득하는지 확인하고 기말결산시 이사회 의사록, 감사 보고자료를 확인하여 적절한 보고가 이루어졌는지 확인한다.</t>
  </si>
  <si>
    <t>회계원칙과 법규정에 따라 적시에 업데이트 및 승인되지 않아 현행 기업회계기준 및 관련 규정에 위배된 회계처리방법을 적용할 위험</t>
  </si>
  <si>
    <t>재무제표 주석사항이 기업회계기준에서 요구하는 사항을 누락하거나 잘못 기재하여 주석과 관련된 공시가 적절히 이루어지지 않을 위험</t>
  </si>
  <si>
    <t>자산 및 충당부채 산정의 기준이 되는 배출권 과부족량의 집계를 위해 원료/부원료의 사용량은 적절히 검토 및 승인되어야 한다.</t>
  </si>
  <si>
    <t xml:space="preserve"> SK머티리얼즈 재무지원팀 담당자는 매월 20~25일경 메일을 통해 결산일정(+4일,사전에 승인되어 있는 일정)을 공지한다.</t>
  </si>
  <si>
    <t>경영관리팀 결산 담당자는 Excel을 이용하여 재고자산 평가내역을 작성하여 경영관리팀 팀장 및 CFO에게 하드카피로 전달한다.</t>
  </si>
  <si>
    <t>세무조정에 대한 기초 자료의 적정성이 검토되지 않아 관련 계정과목(법인세비용, 이연법인세, 미지급법인세)이 왜곡표시될 위험</t>
  </si>
  <si>
    <t>경영관리팀 전표 승인 담당자는 수시로 전표를 접수하며, 적격한 증빙인지, 거래에 맞는 회계처리가 되었는지 대사 및 검증한다.</t>
  </si>
  <si>
    <t>경영관리팀 팀장은 분기마다 부가세신고 기안상 부가세 신고서 매출부가세 및 매입부가세가 적절하게 계산되었는지 검토하고 승인한다.</t>
  </si>
  <si>
    <t>재경팀 결산담당자는 자체 선정한 신규 계정과목 검토내역에 대한 영향을 판단하여 재경팀장에게 GW전자결재시스템으로 전달한다.</t>
  </si>
  <si>
    <t>모든 팀 전결권자는 수시로 작성된 전표가 적격한 증빙인지, 적정한 회계처리가 되었는지 검토하고 승인(출력된 전표에 직인)한다.</t>
  </si>
  <si>
    <t>충당부채의 인식 및 배출권 상계 등의 회계처리가 적절한 승인권자의 검토 및 승인없이 이루어져 재무제표에 왜곡표시가 발생할 위험</t>
  </si>
  <si>
    <t>경영관리팀 결산 담당자는 담보 및 지급보증내역 등 충당부채 사유를 검토하고 충당부채내역을 작성하여 경영관리팀 팀장에 전달한다.</t>
  </si>
  <si>
    <t>내부회계관리제도 개선 및 고도화 TF</t>
  </si>
  <si>
    <t>3-3. (위 3-1이 "No"일 경우)</t>
  </si>
  <si>
    <t>RCM상 통제활동의 내용과 사실상 동일</t>
  </si>
  <si>
    <t>(*4)핵심통제(Key control)</t>
  </si>
  <si>
    <t>Design Factor 2에 포함된 내용</t>
  </si>
  <si>
    <t>• 과거연도 통제 운영의 효과성 평가 결과</t>
  </si>
  <si>
    <t>• 통제 수행자의 적격성이 정의되었는지</t>
  </si>
  <si>
    <t>4-2. (위 4-1이 "Yes"일 경우)</t>
  </si>
  <si>
    <t>(Factor 5)
통제실패위험 수준</t>
  </si>
  <si>
    <t xml:space="preserve">계정과목과 Process mapping </t>
  </si>
  <si>
    <t>2-1. 당기 중 주요통제가 변동되었는지?</t>
  </si>
  <si>
    <t>2-2. (위 2-1이 "Yes"일 경우)</t>
  </si>
  <si>
    <t>Control Type
(통제의속성)</t>
  </si>
  <si>
    <t>• 통제가 설계되어 수행된 기간은 충분한지</t>
  </si>
  <si>
    <t>higher, Not Higher로 구분</t>
  </si>
  <si>
    <t>• 통제를 수행하는 핵심 구성원의 변동</t>
  </si>
  <si>
    <t>• EUC 개발 및 유지 관리 통제활동</t>
  </si>
  <si>
    <t>7개 항목 중 해당하는 영역에 "V"표시</t>
  </si>
  <si>
    <t>통제가 설계되어 수행된 기간은 충분한지</t>
  </si>
  <si>
    <t>3-2. (위 3-1이 "Yes"일 경우)</t>
  </si>
  <si>
    <t>Design Factor 3에 포함된 내용</t>
  </si>
  <si>
    <t>(Factor 5)
통제실패
위험 수준</t>
  </si>
  <si>
    <t>Design Factor 1에 포함된 내용</t>
  </si>
  <si>
    <t>4-3. (위 4-1이 "No"일 경우)</t>
  </si>
  <si>
    <t>• 통제활동의 수행에 필요한 판단의 정도</t>
  </si>
  <si>
    <t>감사법인 Policy등에 따라 변경가능</t>
  </si>
  <si>
    <t xml:space="preserve">누락되는 중요한 Risk가 존재하는가? </t>
  </si>
  <si>
    <t>• 통제활동이 정책과 절차와 연계되는지</t>
  </si>
  <si>
    <t xml:space="preserve">2-3. (위 2-1이 "No"일 경우) </t>
  </si>
  <si>
    <t>일별 또는 일별 수시로 수행되는 수동통제</t>
  </si>
  <si>
    <t>1. 통제 위험에 따른 Sample 수</t>
  </si>
  <si>
    <t>재고자산 평가내역에 대한 경영진 검토</t>
  </si>
  <si>
    <t>발생한 금액이라고 경영진은 주장한다.</t>
  </si>
  <si>
    <t>대사 단순 금액, 내용이 일치 불일치 확인</t>
  </si>
  <si>
    <t>Automated(A), Manual(M)</t>
  </si>
  <si>
    <t>확정급여부채 산정을 위한 계리평가보고서</t>
  </si>
  <si>
    <t>금융자산 평가내역에 대한 경영진 검토</t>
  </si>
  <si>
    <t>2문장 activity(+output)</t>
  </si>
  <si>
    <t>투자주식 평가내역에 대한 경영진 검토</t>
  </si>
  <si>
    <t>홀딩스 COA체계, 계정과목 등록신청서</t>
  </si>
  <si>
    <t>재무결산시 업무분장 및 일정의 문서화</t>
  </si>
  <si>
    <t>세무조정파일, 세무자료요청에 대한 회신철</t>
  </si>
  <si>
    <t>회계정책의 제정및 변경의 검토, 승인</t>
  </si>
  <si>
    <t>종속기업 및 관계기업의 손상차손 검토</t>
  </si>
  <si>
    <t>결산업무에 대한 구체적인 규정의 구비</t>
  </si>
  <si>
    <t>계정과목 리스트, 계정과목 관리자 리스트</t>
  </si>
  <si>
    <t>유무형자산 평가내역에 대한 경영진 검토</t>
  </si>
  <si>
    <t>특수관계자 거래 집계표, 종속회사 패키지</t>
  </si>
  <si>
    <t>결산 시 추정 및 평가대상의 완전성 검토</t>
  </si>
  <si>
    <t>추가예산신청서 또는 예산변경신청서를 작성</t>
  </si>
  <si>
    <t>회계팀장, 회계팀 전표승인담당자 상위권자</t>
  </si>
  <si>
    <t>비경상적 항목 또는 예외사항 처리방안 작성</t>
  </si>
  <si>
    <t>현업 미승인 전표 중 회계팀 처리리스트</t>
  </si>
  <si>
    <t>종속기업 및 관계기업의 손상차손내역 작성</t>
  </si>
  <si>
    <t>외부감사인 발견사항 회계처리 방안 작성</t>
  </si>
  <si>
    <t>전표 작성자 리스트, 전표 승인자 리스트</t>
  </si>
  <si>
    <t>소송사건 검토내역, 우발부채 검토내역</t>
  </si>
  <si>
    <t>현업 전표작성자, 회계팀 전표수정담당자</t>
  </si>
  <si>
    <t>재무제표 작성 일정 관리 및 적시 공지</t>
  </si>
  <si>
    <t>감사전 재무제표에 대한 왜곡표시사항 반영</t>
  </si>
  <si>
    <t>회사 재무제표가 부정확하게 작성될 위험</t>
  </si>
  <si>
    <t>이연법인세 회계처리에 대한 경영진 검토</t>
  </si>
  <si>
    <t>경영관리본부장, 재무관리실장, 회계팀장</t>
  </si>
  <si>
    <t>선급비용, 외환자산부채, 외환환산/차손익</t>
  </si>
  <si>
    <t>모든 미완료 전표는 확인되고 검토된다.</t>
  </si>
  <si>
    <t>거래처 등록시 특관자 등록 및 분기별 검토</t>
  </si>
  <si>
    <t>특수관계자 거래에 대한 공시가 누락될 위험</t>
  </si>
  <si>
    <t>전표 작성후 회계팀 또는 재무팀 전달</t>
  </si>
  <si>
    <t>우발채무 및 약정사항 주석 중 소송현황</t>
  </si>
  <si>
    <t>재경팀장, 재경팀 전표승인담당자 상위권자</t>
  </si>
  <si>
    <t>리스 관련 전표에 대한 검증 및 승인</t>
  </si>
  <si>
    <t xml:space="preserve">금융자산의 IFRS 09에 따른 분류 </t>
  </si>
  <si>
    <t>매출채권 팩토링 실행품의서/회계처리정책서</t>
  </si>
  <si>
    <t>우발채무 및 약정사항 체크리스트와 대사</t>
  </si>
  <si>
    <t>세무조정계산서의 정확성 및 완전성 검토</t>
  </si>
  <si>
    <t>특수관계자 거래내역 및 거래잔액 대사</t>
  </si>
  <si>
    <t>세무조정 및 이연법인세 회계처리 검토</t>
  </si>
  <si>
    <t>소송충당부채, 우발채무 및 약정사항 주석</t>
  </si>
  <si>
    <t>총계정원장에서 전기마감 이후 생성된 전표</t>
  </si>
  <si>
    <t>기준서 제.개정에 따른 검증자료를 작성</t>
  </si>
  <si>
    <t>JDE시스템 접근이 가능하도록 권한을 부여</t>
  </si>
  <si>
    <t>법인세비용
이연법인세자산
이연법인세부채</t>
  </si>
  <si>
    <t>세무조정 기초자료의 정확성 및 완전성 검토</t>
  </si>
  <si>
    <t>IFRS9 매출채권, 미수금 대손충당금</t>
  </si>
  <si>
    <t>특수관계자 거래내역 및 거래잔액 대사 파일</t>
  </si>
  <si>
    <t>다음 선행 프로세스 또는 최종 처리 내용</t>
  </si>
  <si>
    <t>,전표승인 전결규정회계전표, 기안, 증빙</t>
  </si>
  <si>
    <t>투자주식 외부평가보고서/회계처리정책서</t>
  </si>
  <si>
    <t>금융자산 평가내역에 대한 검토 및 승인</t>
  </si>
  <si>
    <t>현업 미승인 전표 중 재경팀 처리리스트</t>
  </si>
  <si>
    <t>재경팀장은 매년 새로운 기준 및 법률에 따라 작성된 회계처리 정책서 및 결산일정에 대하여 검토하고 승인한다.</t>
  </si>
  <si>
    <t>회계팀장은 매년 새로운 기준 및 법률에 따라 작성된 회계처리 정책서 및 결산일정에 대하여 검토하고 승인한다.</t>
  </si>
  <si>
    <t>기업회계기준서(K-IFRS)상 요구되는 주석 공시사항이 누락, 왜곡 등으로 적정하게 반영되지 않고 공시될 위험</t>
  </si>
  <si>
    <t>경영관리팀 팀장은 분기마다 이연법인세 계산내역에 사용한 기초자료가 적정한지, 계산이 적정한지 검토하고 승인한다.</t>
  </si>
  <si>
    <t>각 부서 전표 담당자가 ERP로 전표를 작성하여 하드카피로 전결권자에 전달하고 전결권자는 검토하고 승인한다.</t>
  </si>
  <si>
    <t>SAP 전기기간마감(T-code: xxx) 화면에서 전기마감 설정 및 해제 권한은 재경팀장만 보유하고 있다.</t>
  </si>
  <si>
    <t>Manual control, performed daily or many times per day (Note 1)</t>
  </si>
  <si>
    <t>재경팀 결산담당자는 특수관계자 거래내역 및 거래잔액 대사 파일에 대한 정확성 및 완전성을 검증한 후 승인한다.</t>
  </si>
  <si>
    <t>2. IPE: 통제활동안에 포함되는 정보로 식별, RCM외 리스트와 설계평가파일에서 일부 test한 내역이 산출물</t>
  </si>
  <si>
    <t>우발채무 및 약정사항 주석사항이 완전하게 파악되지 않거나 파악과정에서 오류가 발생하여 적절하게 공시되지 않을 위험</t>
  </si>
  <si>
    <t>TF에서는 이후는 업무팀 판단하에 결정하라고 함. 애경유화팀은 일관성 있는 판단 및 그 근거를 남기기 위해 작성</t>
  </si>
  <si>
    <t>재경팀 결산담당자는 주석사항 체크리스트를 통해 모든 주석정보가 정확하고 완전하게 작성되었는지 검증하고 문서화한다.</t>
  </si>
  <si>
    <t>Completeness, Accuracy, Validity, Restricted Access 이 표현되도록 기술</t>
  </si>
  <si>
    <t>최초 제시 재무제표(재무상태표, 포괄손익계산서, 자본변동표, 현금흐름표, 주석)에 대한 전결권자의 검토 및 승인</t>
  </si>
  <si>
    <t>경영관리팀 결산 담당자는 분기마다 작성한 재무제표상 주석이 완전한지 check-list를 이용하여 검증한다.</t>
  </si>
  <si>
    <t xml:space="preserve">회계팀 전표승인 담당자가 전결규정에 따라 지정한 회계팀 승인자는 전표의 적정성에 대하여 추가 검토 후 승인한다. </t>
  </si>
  <si>
    <t>3. EUC: 통제활동안에 포함되는 정보로 식별, RCM외 리스트와 설계평가파일에서 일부 test한 내역이 산출물</t>
  </si>
  <si>
    <t>회계팀 부가가치세 담당자는 매출부가세를 집계하기위해 SAP상 매출(수출포함)집계내역과 홈택스상 내역을 대사한다.</t>
  </si>
  <si>
    <t>1.회계팀 팀장은 마감이후 추가된 전표가 적정한지 검토하고 승인한다.
2.마감이후 추가된 전표는 장부상 반영된다.</t>
  </si>
  <si>
    <t>회계팀 특수관계자거래 담당자는 관계사 결산담당자가 수기로 작업한 특관자거래내역을 이메일을 이용하여 입수한다.</t>
  </si>
  <si>
    <t>[문서검사]
1. 법인세 신고서를 입수한다.
2. 경영관리본부장(이하 팀장까지 포함)이 승인했는지 확인한다.</t>
  </si>
  <si>
    <t>50.2 내부 및 외부의 데이터 원천 포착 – 정보시스템은 내부 및 외부의 데이터 원천을 포착한다 포착한다 .</t>
  </si>
  <si>
    <t>회사가 결산 시 평가나 추정대사항에 대한 결산절차가 완전하고 정확하게 이루어지지 않아 재무제표가 왜곡표시될 위험.</t>
  </si>
  <si>
    <t>경영관리팀 결산담당자는 그룹웨어로 작성한 결산업무 협조공문을 경영관리팀 탐장에게 그룹웨어를 이용해서 전달한다.</t>
  </si>
  <si>
    <t>경영관리팀 팀장은 분기마다 담보 및 지급보증내역이 정확하고 완전하게 반영된 충당부채내역을 검토하여 승인한다.</t>
  </si>
  <si>
    <t>경영관리본부장(이하 팀장까지 포함)은 유무형자산의 평가(재평가포함)가 적정하게 수행했는지 검토하고 승인한다.</t>
  </si>
  <si>
    <t>회계팀장은 매년 회계팀 법인세 담당자가 세법개정사항에 따른 영향을 분석한 자료를 검토하고 승인한다.</t>
  </si>
  <si>
    <t xml:space="preserve">해외 자회사와의 거래를 위한 이전가격의 결정을 위하여 외부세무법인을 통해 이전가격보고서를 받는다.
</t>
  </si>
  <si>
    <t>회계팀 별도결산담당자는 외부감사인으로 감사받은 재무제표를 작성하고 대표이사에 하드카피로 전달한다.</t>
  </si>
  <si>
    <t>거래에 대한 개별 전표처리 과정에서 부정 및 오류, 인적 과실로 인해 재무제표 정보가 왜곡될 위험</t>
  </si>
  <si>
    <t>[문서검사]
특수관계자 거래에 대한 검토가 완료된 문서가 회계팀장의 승인을 득하였는지 확인한다.</t>
  </si>
  <si>
    <t>회계팀 담당자는 ERP GL 모듈 마감 이후 추가되는 전표를 작성후 하드카피로 팀장에 전달한다.</t>
  </si>
  <si>
    <t>담보 및 지급보증내역이 적정하게 검토 되지 않아 관련 계정과목이 왜곡 표시되고 주석이 누락될 위험</t>
  </si>
  <si>
    <t>인사총무팀 팀장은 매월 원천세신고 기안상 원천세신고내역이  적절하게 계산되었는지 검토하고 승인한다.</t>
  </si>
  <si>
    <t>[문서검사]
최종 재무제표에 대하여 전결규정에 따른 모든 승인권자의 승인을 득하였는지 확인한다.</t>
  </si>
  <si>
    <t>신규 렌탈,임차계약 및 계약변경이 리스결산파일에 누락되어 사용권자산/리스부채금액이 왜곡될 위험</t>
  </si>
  <si>
    <t xml:space="preserve">경영관리본부장(이하 팀장까지 포함)은 이전가격보고서가 적정하게 작성되었는지 검토하고 승인한다. </t>
  </si>
  <si>
    <t>경영관리팀 월결산보고 담당자는 MS-office를 이용하여 재무제표 분석적 검토자료를 작성한다.</t>
  </si>
  <si>
    <t>경영관리팀 팀장은 매월 결산시 결산전표내역이 적정한지 검토하고 승인(출력된 전표에 직인)한다.</t>
  </si>
  <si>
    <t>필요한 결산관련절차가 누락되거나 결산일정이 준수되지 않아 적시에 재무제표가 작성되지 않을 위험</t>
  </si>
  <si>
    <t>리스회계처리가 적정하게 이루어지지 않아 관련 재무정보(자산과대,부채과소,비용과소)가 왜곡될 위험</t>
  </si>
  <si>
    <t>가계정이 Clear되지 않고 정확히 본계정으로 대체되지 않음으로 인하여 재무제표가 왜곡될 위험</t>
  </si>
  <si>
    <t>경영관리팀 기획 담당자는 사업계획을 작성하여 경영기획팀 팀장 및 CFO에게 하드카피로 전달한다.</t>
  </si>
  <si>
    <t>결산시점의 채권(외상매출금 및 미수금)잔액을 시스템에서 조회하여 합계잔액이 일치하는지 확인한다.</t>
  </si>
  <si>
    <t>1. 별도결산 담당자는 별도결산이 완료되면 별도재무제표를 경영관리본부장(이하 팀장까지)에 보고한다.</t>
  </si>
  <si>
    <t>SKMR 재무지원팀장은 담당자가 작성한 Check list를 검토한 후 이를 해당문서에서 승인한다.</t>
  </si>
  <si>
    <t>세무조정에 오류가 존재하여 관련 계정과목(법인세비용, 이연법인세, 미지급법인세)이 왜곡표시될 위험</t>
  </si>
  <si>
    <t>[문서검사]
1. 당해연도 배출권 매매 의사결정에 대하여 재경팀장의 승인을 득하였음을 확인한다.</t>
  </si>
  <si>
    <t>SKMR 재무지원팀 담당자는 매월 결산시 외화환산, 선급비용 상각 전표를 SAP통해 자동 생성한다.</t>
  </si>
  <si>
    <t>법인세불확실성에 대한 평가 적정하게 확인되지지 않아 관련 재무정보(자산과대및손실과소)가 왜곡될 위험</t>
  </si>
  <si>
    <t>재경팀장은 재무제표에 반영되는 모든 결산전표에 대해 계산내역 및 관련증빙을 검토한 후 승인한다.</t>
  </si>
  <si>
    <t>재경팀장은 매년 재경팀 법인세 담당자가 세법개정사항에 따른 영향을 분석한 자료를 검토하고 승인한다.</t>
  </si>
  <si>
    <t>SKMR 재무지원팀 담당자는 현업으로 받은 자료와 작성한 재무제표의 내용이 일치하는지 대사한다.</t>
  </si>
  <si>
    <t>재무제표 구성항목 및 주석사항은 회계기준에 따라 공시, 분류 및 기술되어 있다는 주장이다. 예</t>
  </si>
  <si>
    <t>통제활동의 고유위험은 문단 42에서 제시한 통제활동과 관련된 계정과목 및 프로세스의 고유위험평가</t>
  </si>
  <si>
    <t>재무제표상의 자산, 부채, 자본, 수익과 비용 항목은 회계기준에 따라 적정한 금액으로 표시되었</t>
  </si>
  <si>
    <t>[내부회계관리제도 평가 및 보고 모범규준: 평가 시 필요한 증거자료 결정-문단 52, 55 ]</t>
  </si>
  <si>
    <t>었음을 주장하는 것이다. 이는 재무제표에 기록되지 않은 자산, 부채, 거래나 사건 혹은 공시되</t>
  </si>
  <si>
    <t>재고자산에 대한 저가법 평가가 적정하게 이루어지지 않아 재고자산 평가충당금이 과소 계상될 위험</t>
  </si>
  <si>
    <t>회계팀에서 수행하는 일반적인 결산조정사항이 적절하게 검토되지않아 관련 재무정보가 왜곡 표시될 위험</t>
  </si>
  <si>
    <t>각 현업부서의 전결규정상 승인권자는 전표작성 담당자가 전표를 적정하게 작성했는지 검토 및 승인한다.</t>
  </si>
  <si>
    <t>유무형자산의 손상 평가가 적정하게 이루어지지 않아 관련 재무정보(자산과대및손실과소)가 왜곡될 위험</t>
  </si>
  <si>
    <t>외환자산부채의 환산과 선급비용 월 비용인식은 SAP상 로직을 세팅하여 결산시 자동으로 처리한다.</t>
  </si>
  <si>
    <t>1.</t>
  </si>
  <si>
    <t>2.</t>
  </si>
  <si>
    <t>4.</t>
  </si>
  <si>
    <t>6.</t>
  </si>
  <si>
    <t>7.</t>
  </si>
  <si>
    <t>3.</t>
  </si>
  <si>
    <t>5.</t>
  </si>
  <si>
    <t>위험평가 절차에 기반하여 선정된 유의한 계정과목의 경영자의 주장별로 다양한 통제활동이 존재하는것이 일반적이다. 회사는 이러한 모든 통제활동의 설계와 운영의 효과성을 평가하기 보다는 핵심통제를 평가 대상으로 선정하는 것이 위험기반평가 방식에 부합하는 평가 방법이다. 핵심통제는 특정 계정과목의 경영자의 주장별로 발생가능한 위험에 대응하는 통제활동 중 없어서는 안 될 통제활동을 의미한다. 예를 들어, 매출의 판매단가의 적용이 잘못되는 경우를 방지하기 위해 다양한 통제활동이 존재할 수 있다. 판매단가 적용 시, 시스템에서 제시된 단가 이외에는 선택할 수 없는 입력통제활동이나 판매주문서 승인 시 판매금액을 검토하는 통제활동, 전표 기표 시 관련된 계약서와 거래 증빙 등을 확인하여 판매금액을 검토하는 통제활동 등이 사용될 수 있다. 회사의 특정 매출 유형에 예외 없이 적용되는 판매단가에 대한 입력통제활동은 핵심통제활동으로 선정될 수 있을 것이다. 다른 매출 유형은 매출 확정 시조정이 발생하는 경우가 존재하여 조정과 관련한 통제활동이 핵심통제활동으로 선정될 수 있을 것이다. 이러한 핵심통제는 일반적으로 계정과목별 경영자의 주장을 고려하여 선정되는 것이 필요하며 핵심통제를 선정하는 하는 것은 주의 깊은 사고와 판단을 요구하며 다음과 같은 특성을 지니고 있는 통제가 핵심통제로 결정될 수 있다.</t>
  </si>
  <si>
    <t>1. 현업부서에서 송부한 회계전표는 업무분장에 따른 회계팀의 결산담당자가 1차적으로 근거 문서를 검토하여 전표가 정확하게 생성되었는지 확인한다.
2. 특이사항이 발견되는 경우 현업팀에 유선으로 연락하여 해당 전표의 취소 및 재작성을 요청하며, 특이사항이 없는 경우 회계팀장(경리팀장) 또는 재무팀장에게 결재를 상신한다.
3. 회계(경리)팀장은 해당 전표의 정합성에 대하여 2차로 검토를 수행하고, 문제가 없는 경우 미전기전표조회 메뉴를 통해 해당 전표를 확정한다.</t>
  </si>
  <si>
    <t>채용계획의 승인</t>
  </si>
  <si>
    <t>106 경영진은 재무보고의 중요한 프로세스나 관련 통제활동에 사용되는 엑셀, 스프레드시트 등을 포함한 최종 사용자 컴퓨팅(이하 "EUC")의 사용 현황을 확인하고, 해당 EUC의 사용으로 인해 발생할 수 있는 재무제표 왜곡위험을 평가한다. 평가된 고유위험과 통제위험의 수준에 따라 회사는 다음과 같은 절차에 관련된 통제활동들을 설계하고 운영한다. 이는 정보기술 일반통제 항목과 유사하다.</t>
  </si>
  <si>
    <t>[질문]
회계팀장에게 당기 중 결산일정 수립여부 및 결산항목 담당자 내역, 결산 check list가 작성되었는지 질문한다.
[ 문서검사 ]
1. 결산일정 계획, 결산 담당내역, check list를 징구하여 누락여부를 확인한다.
2. 당기 중 결산일정이 공지된 공지문을 징구하여 결산일정 계획대로 공지되었는지 확인한다.
3. 상기 사항이 회계팀장에 의하여 적시에 검토 및 승인되었는지 확인한다.</t>
  </si>
  <si>
    <t xml:space="preserve">1. 세무조정신고서안은 내부승인을 득한 후 최종 세무조정계산서file을 외부조정법인에게 송부하고, 외부조정법인은 첨부서식에 대한 누락여부를 다시 확인한 후 인쇄하여 회사에 전달한다. 
2. 법인세담당자는 외부조정법인으로부터 전달 받은 세무조정계산서 인쇄본에 대한 검토 수행 후 해당 인쇄본으로 서면신고를 수행하고, 전자신고는 외부조정법인을 통하여 수행한다. 
3. 경영지원본부장은 전자결제를 통해서 최종 법인세신고내역을 승인하고 있다. </t>
  </si>
  <si>
    <t>[질문]
1. 회계팀 담당자에게 전표검증 절차시 특이사항(오류)이 발견되는 사유에 대해 질문하고 실제 발생빈도에 대해 질문한다. 
2. 전표검토 중 오류가 발견된 모든 항목에 대하여 현업팀에 유선 또는 이메일로 공지하였는지 질문한다.
[문서검사]
1. 당기 중 발생한 취소(역분개)전표를 모집단으로 하여 표본수에 따른 샘플을 추출한다.
2. 취소전표에 대한 현업부서장 및 회계팀장의 승인(날인)이 이루어졌는지 문서검사를 통해 확인한다.</t>
  </si>
  <si>
    <t>1. 재경팀 결산담당자는 매 분기마다 각 담당자가 작성한 주석을 취합한다.
2. 재경팀 결산담당자는 감사인으로부터 수령한 보고서 예시자료를 수령하여 주석사항 체크리스트를 작성한다.
3. 재경팀 결산담당자는 주석사항 체크리스트를 통해 별도재무제표의 주석정보가 완전하게 작성되었는지 여부, 주석정보의 재무제표 일치여부, 주석간 Reference 일치여부 등을 확인하여 정확하고 완전하게 작성되었는지 검증하고 문서화한다. (Verification)</t>
  </si>
  <si>
    <t>1. 세무조정에 필요한 기초자료 중 JDE시스템에서 확인 및 생성이 가능한 자료는 회계팀 법인세 담당자가 각 계정별 회계팀 담당자에게 요청하여 취합한다.
2. 세액공제, 퇴직급여 자료 등 회계팀에서 접근이 불가능하여 다른 부서의 업무협조가 필요한 자료는 각 부서 담당자에게 유선 또는 전자메일로 요청하여 수령한다.
3. 타 부서로부터 자료를 제공받는 경우에는 자료의 정확성 확보를 위해 각 협업팀장의 승인을 받은 자료를 수령한다.</t>
  </si>
  <si>
    <t>Test one application (test of one) of each application control for each type of transaction and processing alternative, if supported by effective or reliable IT processes (that have been tested); otherwise test 25 when there is a large population.</t>
  </si>
  <si>
    <t>[질문]
회계팀 특수관계자 주석담당자가 작성한 특수관계자 거래내역 증감분석 대상 선정기준을 확인한다.
[문서검사]
1. 회계팀 특수관계자 주석담당자가 작성한 특수관계자 거래내역 증감분석 내역을 확인한다.
2. 회계팀 결산총괄담당자가 수행한 특수관계자 주석 정확성 검토내역을 확인한다.
3. 특수관계자 상대방 법인으로부터 회신한 내용 및 차이분석이 문서화되었는지 확인한다.
4. 특수관계자 주석 공시사항에 대한 회계팀장 승인내역을 확인한다.</t>
  </si>
  <si>
    <t>본사와 온산공장의 선급비용은 각각 별도의 엑셀파일로 관리하며, 현업에서 전표입력시 기간안분이 필요한 비용항목이 존재하는 경우 비고란에 기재한다. 회계팀 담당자는 선급비용 계산대상 비용이 엑셀파일에 완전하게 반영되어 있는지 확인하고 회계팀장의 승인을 득한다.</t>
  </si>
  <si>
    <t>1. 회계팀 담당자에게 우발부채 검토절차와 검토내역이 완전한 지에대하여 질문한다.
2. 경영진이 소송사건에 대해 관련소송가액, 원고, 피고, 원인, 진행상황, 패소가능성(회사가 피고인 소송만 해당) 등을 직접 검토하고 승인하였는지 문서 검사한다.</t>
  </si>
  <si>
    <t>[질문/문서검사]
1. 세무조정계산서 양식 중 타부서의 업무협조가 요구되는 사항에 대하여 각각 담당자가 지정되어 있는지를 세무조정계산서작성계획 파일을 통해 확인한다.
2. 타 부서로부터 수령한 자료가 해당팀장의 승인을 득하였는지 문서검사를 통해 확인한다.</t>
  </si>
  <si>
    <t>[문서검사]
1. 이연법인세 검토내역과 이연법인세 회계처리내역을 입수한다.
2. 이연법인세 검토내역상 세무조정이 적절히 이루어지고 회계처리 가정에 대한 검토가 적정히 수행됐는지 확인한다.
3. 경영관리본부장(이하 팀장까지 포함)이 승인했는지 확인한다.</t>
  </si>
  <si>
    <t>• 하나 또는 그 이상의 유의한 계정과목, 거래유형과 공시사항의 왜곡표시 감소를 위한 통제활동으로, 이러한 통제를 핵심통제로 선정하는 이유는 중요한 재무보고에 대한 주장과 관련된 통제에 대하여 테스트를 집중하여 평가를 효율적으로 수행하기 위함이다.</t>
  </si>
  <si>
    <t>1. 계정과목리스트에 관리(신설, 변경, 삭제)권한은 회계팀장이 부여하고 있다.
2. 회계팀장은 해당 권한을 부여하기 위해서 IT팀에 권한요청을 하고 있다.
3. IT팀 권한 부여자는 회계팀장이 요청한 담당자에게 권한을 부여 또는 회수 하고 있다.</t>
  </si>
  <si>
    <t>발간되는 회계편람 및 감사인과의 커뮤니케이션, IFRS 개정 관련 세미나 참석 등을 통한 IFRS회계기준의 제개정 사항에 대한 상시적인 모니터링을 수행하고 변경대상 회계처리가 있는 경우 해당 거래에 대한 회계처리 적용에 대하여 회계팀원들간에 협의를 수행한다</t>
  </si>
  <si>
    <t>[문서검토]
1. 입수한 모집단(월 대손충당금 계산내역)이 정확하고 완전한지 검토한다.
2. 표본수에 맞는 문서(대손충당금 계산내역)를 입수하여 적격한 담당자가 기초자료 적정성, 계산의 정확성 및 완전성을 검토하고 감독통제하였는지 문서검사한다.</t>
  </si>
  <si>
    <t>업무지원팀 담당자는 6개 사업장에 대해서 매분기별로 활동자료를 이메일로 요청하여 현업부서로부터 이메일로 수령한다. 울산사업장의 경우 월 마감자료(생산월보, 유틸리티 월보 등)를 통해서 매월별 활동자료를 확인하고, 이를 통해서 분기별 배출량을 가산정한다.</t>
  </si>
  <si>
    <t xml:space="preserve">[질문/문서검토]
1. 모집단(전표내역)이 재무제표에 정확하고 완전하게 반영되었는지 검토한다.
2. 표본수에 맞는 문서(모든 팀장의 승인된 전표)를 입수하여 증빙내용의 거래가 회계기준에 맞게 회계처리되었는지 검토하고 승인했는지 문서검사를 한다.
</t>
  </si>
  <si>
    <t>재경팀 담당자는 매분기 결산시 해당 분기 중 신규 취득한 금융상품에 대해 IFRS 9 상 지분상품일 경우 보유목적, 채무상품일 경우 사업모형 및 계약상 현금흐름 등을 검토하여 계정분류에 대한 근거를 문서화하여 SAP상 임시전표를 생성하여 기안한다.</t>
  </si>
  <si>
    <t>회계팀담당자는 년 결산 시에 재무제표일이후 감사보고서일까지 발생한 주요사항이 재무제표에 미치는 영향을 검토한다. 특히 소송사건의 경우 여신지원팀으로부터 분기별 업데이트된 소송 현황을 수령하여 추가적인 충당부채 및 우발부채 등에 반영할 내역이 있는지 확인한다.</t>
  </si>
  <si>
    <t>법인세담당자는 세무조정계산서 작성리스트(체크리스트)를 작성하여 업무배정 및 완전성 검토를 수행해야 하고 법인세부담액, 이연법인세자산(부채), 미지급법인세가 정확하게 계산되어야 하고, 동 계산과정은 적격성있는 검토자에 의하여 검토되고 회계팀장의 승인을 득한다.</t>
  </si>
  <si>
    <t>결산조정환원분개란 전월결산조정사항에 대한 역분개를 말한다. 회계담당자는 외화환산손익, 미수이자, 미지급비용 등 익월에 역분개가 이루어져야 하는 결산조정사항에 대해서는 당월에 결산조정분개를 생성하는 시점에 동일한 금액으로 기존전표를 역분개하고 익월초일로 전표를 생성한다.</t>
  </si>
  <si>
    <t>회계팀 각 계정담당자는 각자의 계정에 대한 근거자료(계산내역)을 바탕으로 전표를 작성하고, 결산총괄담당자는 해당 결산조정분개 정확성을 확인한 후 회계팀장의 승인을 득한 후 장부(SAP)에 기표한다. 또한 결산체크리스트를 이용하여 결산수행절차의 완전성을 검토한다.</t>
  </si>
  <si>
    <t xml:space="preserve">예산범위내에서는 현업부서에서 자유롭게 전표 입력 및 승인이 가능하나, 부득이하게 발생하는 비용이 예산을 초과하면 현업담당자는 추가예산신청서 또는 예산변경신청서를 작성하여 현업 전결권자의 승인 후 기획1팀에 상신하여 대표이사의 승인 후 전표 입력이 가능하다. </t>
  </si>
  <si>
    <t>[질문] 
1. 수정사항이 발생하게 된 원인에 대해 질문한다.
2. 수정전표에 대한 수정 후 효과에 대하여 확인하고, 예외적 상황인지 구조적 문제에 의한 오류인지 질문한다.
[ 문서검사 ]
수정전표를 샘플링하여 전표수정이 규정에 따라 적절히 수행되었는지 확인한다.</t>
  </si>
  <si>
    <t>[문서검사/재수행]
1. 원장을 모집단으로 하여 비고란에 기간안분이 필요한 것으로 기재된 항목을 추출하고, 해당 내역이 선급비용 명세서 상 반영이 되어있는지 확인한다. 
2. 선급비용의 계산 Logic이 적정한지 검토하고, 명세서가 회계팀장의 승인을 득하였는지 확인한다.</t>
  </si>
  <si>
    <t>1. 모든 결산조정분개는 결산파일상 결산조정 탭에 일괄적으로 작성하여 회계팀장의 승인을 득한 후 전표를 생성하여 반영한다.
2. 결산파일 검증표 탭에서 각 항목별 오류가 존재하는지 검증을 수행하고, 예외사항이 있는 경우 그 사유를 해당 셀에 메모로 기재한다.</t>
  </si>
  <si>
    <t>1. 특수관계자 거래내역 검토하는 절차 및 거래내역이 완전한 지에 대하여 질문한다.
2. ERP상 특수관계자 거래내역을 바탕으로 작성한 내역과 특수관계자 담당자로 부터 확인한 내역이 일치하는지 대사한다.
3. 검토된 내용이 재무제표 주석과 일치하는지 확인한다.</t>
  </si>
  <si>
    <t>1. 회계팀 담당자에게 대체 전표 승인 절차에 대하여 질문하고 전달받은 대체 전표 내역이 완전한지 확인한다.
2. TEST기간에 완전한 가계정 대체전표 내역중 통제주기에 맞는 샘플 수만큼 대체전표를 입수하여 승인권자가 적절히 검토하고 승인했는지 문서검사한다.</t>
  </si>
  <si>
    <t>[설명] 미비점을 분류할 때에는 개별적인 미비점의 중요성뿐만 아니라, 다른 미비점들과 종합적으로 고려하였을 경우의 효과에 대해서도 판단하여야 하며, 이러한 종합적 고려는 유의한 계정과목별로 하도록 판단(내부회계관리제도 평가 및 보고 적용기법: 문단 141).</t>
  </si>
  <si>
    <t>"현업부서 담당자"가 "OOO SYS"을 이용해서 작성한 "투자예산"을 "협업부서 팀장/팀장,임원/임원"에게 "OOO SYS"을 이용해서 전달한다. "협업부서 팀장/팀장,임원/임원"은 "매월" "투자예산"의 "000항목"들이 적정한지 "검토, 검증, 대사"하고 승인한다.</t>
  </si>
  <si>
    <t>[문서검사]
1. 금융자산 평가보고서 검토내역과 금융자산 평가보고서를 입수한다.
2. 금융자산 평가보고서 검토내역상 금융자산 평가보고서에 사용된 기초자료 및 로직에 대한 검토가 적정하게 수행됐는지 확인한다.
3. 경영관리본부장(이하 팀장까지 포함)이 승인했는지 확인한다.</t>
  </si>
  <si>
    <t>1. 회계팀 별도결산담당자는 분기별 출력한 보조부원장과 총계정원장이 일치하는지 대사한다.
2. 차이가 있는 내역은 사항에 따라 현업 또는 회계팀에서 원인을 파악하여 변경절차를 진행한다. 원인에 따라 회계팀 내 또는 현업을 통해 취소하고 새로운 전표를 받는다.</t>
  </si>
  <si>
    <t>1. 회계팀 담당자에게 결산업무일정 공지 업무 절차에 대하여 질문한다.
2. 회계팀장이 업무분장표상 담당자의 적격성을 고려하여 검토하고 승인하였는지 문서검사한다.
3. 결산업무일정 협조공문을 확인하여 내용 및 시기가 적정하고 승인권자에 승인 받았는지 문서검사한다.</t>
  </si>
  <si>
    <t xml:space="preserve">기획2팀 담당자는 관계회사 등에게 협조전을 수령하여 대표이사의 승인을 득한 후 자금팀 담당자에게 협조전을 송부한다. 
자금팀담당자는 기획2팀담당자로부터 협조전을 수령하고, 특수관계회사로부터 대출약정서등을 수령한 후, 지급보증 및 담보제공여부를 고려하기 위하여 지급보증 및 담보제공현황을 검토한다.
자금팀 담당자는 지급보증 및 담보제공 현황을 검토한 후 제공 가능한 담보물건선정 및 관련 은행과 차입금 한도를 협의하여 확정하고 전결절차에 따라 신규의 경우 대표이사, 연장의 경우 관리부문장의 승인을 득한다.
자금팀담당자는 자기자본의 100분의 5 이상의 담보제공 또는 채무보증을 실행할때, 대표이사의 승인을 득한 기안서를 IR팀 공시담당자에게 전달하고, 공시담당자는 기안서를 토대로 이사회의사록(안)을 작성하여 대표이사의 승인을 득한 후 이사회를 소집하고, 이사회의 승인을 득한다.
자금팀담당자는 이사회의 승인을 득하면, 대출약정서, 보증서, 이사회의사록등 관련 서류를 은행에 송부하여 지급보증 및 담보제공을 실행한다. 
회계팀 결산명세 중 특수관계자명세서 담당자는 자금팀의 자료를 받아 종속회사에 대한 보증요율을 적용하여 금융보증계약 전표를 전기한다. 또한, 자금팀 자료와 명세서를 대조한다.
IR팀 공시담당자는 지급보증 및 담보제공내역을 자금팀담당자에게 수령하여 지급보증 및 담보제공 변동내역을 적시에 공시한다.
</t>
  </si>
  <si>
    <t>본사) 감가상각비는 매월 결산 시 ERP를 통해 자동으로 계산되며 별도로 관리하고 있는 엑셀파일의 계산내역과 대사를 통해 계산의 정확성을 검증한 후, 회계팀장의 승인을 거쳐 확정된다.
온산) Excel Worksheet로 관리하고 있는 감가상각비명세서(유형자산의 변동내역이 반영되어 있음)와 시스템에서 산출된 감가상각비를 비교대사하고 연간 균등하게 반영된 금액과의 차이를 조정하는 회계전표를 생성하고 온산경리팀장의 승인 및 확정절차를 통하여 재무제표에 반영한다.</t>
  </si>
  <si>
    <t>• 경영진의 권한남용으로 인한 통제 무시 위험</t>
  </si>
  <si>
    <t>• 과거 연도 통제 운영의 효과성 평가 결과</t>
  </si>
  <si>
    <t>• 통제를 수행하기 위하여 필요한 판단의 정도</t>
  </si>
  <si>
    <t>• 예외사항의 정의와 적시 대응 방안이 포함되는지</t>
  </si>
  <si>
    <t>• 통제를 수행하는 중요 담당자의 변경 여부</t>
  </si>
  <si>
    <t>1. Key Information summary</t>
  </si>
  <si>
    <t xml:space="preserve"> 변동된 Key Control은 아래와 같습니다.</t>
  </si>
  <si>
    <t>(Factor 3)
보완적 및 중복적 설계 여부</t>
  </si>
  <si>
    <t>Management Review Control</t>
  </si>
  <si>
    <t>4개 항목 중 해당하는 영역에 "V"표시. 질문</t>
  </si>
  <si>
    <t xml:space="preserve"> 예외사항의 정의와 적시 대응 방안이 포함되는지</t>
  </si>
  <si>
    <t>통제가 적용된 기간은 전체기간에 적용되었는가?</t>
  </si>
  <si>
    <t>Design Factor 4,5 에 포함된 내용</t>
  </si>
  <si>
    <t>통제 수행자의 적격성(역량과 권한)은 충분한가?</t>
  </si>
  <si>
    <t>지니고 있는 통제가 핵심통제로 결정될 수 있다.</t>
  </si>
  <si>
    <t xml:space="preserve">Not higher일 경우에만 근거를 기재하도록 </t>
  </si>
  <si>
    <t>(업무진행시 아래 사항에 대하여 질문을 수행하자)</t>
  </si>
  <si>
    <t>사채/차입금/미지급이자내역, 금융보증부채내역</t>
  </si>
  <si>
    <t>손실충당금 설정
(손실충당금이 없으므로 해당없음)</t>
  </si>
  <si>
    <t>두개의 항목 비교, 항목과 정책을 비교, 계산검증</t>
  </si>
  <si>
    <t>input, activity(+output)</t>
  </si>
  <si>
    <t>Lower, Higher, Significant</t>
  </si>
  <si>
    <t>현업부서 전표작성담당자, 회계팀 전표승인담당자</t>
  </si>
  <si>
    <t>현업팀 재고전표작성담당자, 회계팀 전표승인담당자</t>
  </si>
  <si>
    <t>승인된 회계전표의 시스템 반영이 누락될 위험</t>
  </si>
  <si>
    <t>특수관계자간 거래가 있는 계정 및 특수관계자 주석</t>
  </si>
  <si>
    <t>회계처리규정및규칙, 회계정책서, 내부회계관리규정</t>
  </si>
  <si>
    <t>회계정책서, 유무형자산 손상 검토 체크리스트</t>
  </si>
  <si>
    <t>추정이나 판단이 필요한 사항에 대한 검토내역</t>
  </si>
  <si>
    <t>특수관계자 지급보증 계약은 모두 승인받아야한다.</t>
  </si>
  <si>
    <t>보고기간후 사건에 대한 완전하고 정확한 검토</t>
  </si>
  <si>
    <t>소송사건 등 주석사항의 완전성 및 정확성 검토</t>
  </si>
  <si>
    <t>재무제표 및 주석사항의 정확성, 완전성 검토</t>
  </si>
  <si>
    <t>감사전재무제표 제출 내역 (거래소 공시 사이트)</t>
  </si>
  <si>
    <t>종속기업 및 관계기업의 완전하고 정확한 파악</t>
  </si>
  <si>
    <t>세무조정계산서 작성리스트(체크리스트)를 작성</t>
  </si>
  <si>
    <t>재무제표 및 주석사항의 정합성 및 완전성 검토</t>
  </si>
  <si>
    <t>외화자산부채, 선급비용, 사용권자산, 리스부채</t>
  </si>
  <si>
    <t>담보, 지급보증, 충당부채 등 
검토 및 계산내역</t>
  </si>
  <si>
    <t>주석이 완전하고 정확하게 작성되지 않을 위험</t>
  </si>
  <si>
    <t>사용권자산, 리스부채, 감가상각비, 이자비용</t>
  </si>
  <si>
    <t>금융상품 분류의 적정성에 대한 검토 및 승인</t>
  </si>
  <si>
    <t xml:space="preserve">국내매출 및 매입부가세의 적정성에 대한 검토 </t>
  </si>
  <si>
    <t>현업부서 전표작성담당자, 재경팀 전표승인담당자</t>
  </si>
  <si>
    <t>총계정원장에서 당기 중 신규 취득한 금융상품 전표</t>
  </si>
  <si>
    <t>분기별 주석 검증파일 (또는 주석 체크리스트)</t>
  </si>
  <si>
    <t>중요한 재무제표의 표시 및 공시사항이 누락될 위험</t>
  </si>
  <si>
    <t>기말 결산 연 절차 checklist가 검토되지 않아 관련 계정이 왜곡표시될 위험</t>
  </si>
  <si>
    <t>SKMR 재무지원팀 팀장은 매월 부가세 신고서상 매출부가세 및 매입부가세가 적절하게 계산되었는지 검토하고 승인한다.</t>
  </si>
  <si>
    <t xml:space="preserve">SKMR 재무지원팀의 업무담당자는 매년말 보고기간후사건에 대한 Check list를 작성하고 이에 대한 승인을 득한다. </t>
  </si>
  <si>
    <t>SKMR 재무지원팀 담당자는 생산팀으로 메일로 받은 생산일지상 생산내역이 SAP에 정확하게 업로드 되었는지 대사한다.</t>
  </si>
  <si>
    <t>사전에 승인된 SKMR 회계팀 내 계정과목관리 담당자만 계정과목 신설 및 변경이 가능하도록 SAP상 제한되어 있다.</t>
  </si>
  <si>
    <t>SKMR 재무지원팀팀 부가가치세 담당자는 매출/매입부가세를 집계하기위해 SAP상 매출집계내역과 홈택스상 내역을 대사한다.</t>
  </si>
  <si>
    <t>회계팀 법인세 담당자는 세무조정 기초자료 취합할때 이상항목으로 판단되는 사항에 대해서는 회계처리내역과 증빙을 대사한다.</t>
  </si>
  <si>
    <t>소송사건 등 우발부채 주석항목이 전결권자의충분한 리뷰를 수행하지 않아 완전하고 정확하게 재무제표에 반영되지 않을 위험</t>
  </si>
  <si>
    <t>결산시 가계정의 발생원인을 파악하지 못할 경우 적절한 계정과목으로 대체하지 못하고 재무보고내용에 가계정이 포함될 위험</t>
  </si>
  <si>
    <t>재무제표 및 주석사항에 대한 체크리스트를 매 결산기마다 회계기준에 따라 업데이트하고 전결권자의 검토 및 승인을 득한다.</t>
  </si>
  <si>
    <t>법인세 세무조정이 적정하게 이루어지지 않아 당기법인세자산(부채), 이연법인세자산(부채) 법인세부담액이 잘못 계산될 위험</t>
  </si>
  <si>
    <t>회계처리 정책서가 새로운 회계기준과 차이가 있어 회계처리가 적정하게 이루어 지지 않고 이에 따라 재무제표가 왜곡될 위험</t>
  </si>
  <si>
    <t>[문서검사]
1. 부가세신고내역을 샘플수에 맞게 입수한다.
2. 경영지원본부장(이하 회계 팀장 까지)승인했는지 확인한다.</t>
  </si>
  <si>
    <t xml:space="preserve">1. 분기별로 세무자료FILE이 정리되어 보관되고 있는지 질문한다.
2. 외장하드로 보관하고 있는 증빙을 확인한다.
</t>
  </si>
  <si>
    <t>부가가치세 신고내역이 적정한지 검토되지 않아 관련 재무정보(부가세대금금 과대계상, 부가세예수금 과소계상)가 왜곡될 위험</t>
  </si>
  <si>
    <t>재고실사에 대한 차이 중 원재료차이는 생산관리팀, 제품차이는 충전팀에서 입력하고 회계팀 담당자가 검토 후 승인한다.</t>
  </si>
  <si>
    <t>경영관리팀 결산 담당자는 매월 결산시 ERP 상 승인 전 전표를 확인하여 당월에 반영되야 되는 거래인지여부를 검증한다.</t>
  </si>
  <si>
    <t>월 결산이 마감되면 회계팀 외는 기표는 변경이 불가하도록 차단되어 있고 회계팀이 수정해도 모든 기록이 SAP상 기록된다.</t>
  </si>
  <si>
    <t>50 회사는 내부회계관리제도의 운영을 지원하기 위하여 관련 있는 양질의 정보를 취득 또는 생산하고 생산하고 사용한다 .</t>
  </si>
  <si>
    <t>회계팀 담당자는 Excel로 작성(업데이트)한 업무분장표, 결산업무일정을 메일/그룹웨어를 통해 회계팀장에게 전달한다.</t>
  </si>
  <si>
    <t>회계팀 담당자는 각 사업장의 손상징후 발생시(영업손실발행 등) 손상금액이 유의적이라고 판단될 경우 외부 평가를 진행한다.</t>
  </si>
  <si>
    <t>회계팀 특수관계자거래 담당자는 SAP상 주요 특수관계자 거래내역과 관계사 담당자로 부터 메일로 받은 거래내역을 대사한다.</t>
  </si>
  <si>
    <t>입력된 전표가 적절한 권한을 가진 자의 검토 및 승인되지 않고 수정되거나 삭제되어 재무제표의 왜곡표시를 초래할 위험</t>
  </si>
  <si>
    <t>Check List를 사용하여 결산 대상의 완전성을 확보하고, 적절한 평가 방법에 따라 평가되었는지 검토 및 승인된다.</t>
  </si>
  <si>
    <t>회계와 내부회계관리제도에 충분한 전문지식을 갖춘 관리자는 이 미비점을 중요한 취약점이라고 결론 내릴 것으로 판단되는가?</t>
  </si>
  <si>
    <t>경영관리팀 결산 담당자는 ERP을 이용하여 부가세 신고서를 작성하고 그룹웨어를 통해 부가세 신고기안을 팀장에 전달한다.</t>
  </si>
  <si>
    <t>지방세/재산세 납부세액의 적정성(납부금액, 납부사유, 납부세목, 납부처 등)은 검토되고 전결권자의 승인을 득해야한다.</t>
  </si>
  <si>
    <t>경영관리팀 팀장은 매월 결산업무 협조공문이 적정한 결산업무를 할 수 있는 일정에  따라 작성되었는지 검토하고 승인한다.</t>
  </si>
  <si>
    <t>[문서검사]
회계팀 지방세 담당자(관리팀 재산세 담당자)가 수행한 재산세 검토내역을 확인하고, 팀장승인여부를 확인한다.</t>
  </si>
  <si>
    <t>현업에서 미승인된 전표가 결산에 반영되지 않아 관련 재무정보(비용 또는 부채)가 완전하고 적시에  반영되지 않을 위험</t>
  </si>
  <si>
    <t>경영관리팀 결산담당자는 그룹웨어를 통해 작성한 신규 계정과목 신청서를 경영관리팀 팀장에게  전달하여 승인 요청한다.</t>
  </si>
  <si>
    <t xml:space="preserve">회계전표는 삭제할 수 없도록 전산설계되어 있다, 
수정 및 반제전표는 현업에서 재작성하여 전결규정에 따라 재승인한다. </t>
  </si>
  <si>
    <t>경영관리팀 팀장 및 CFO는 반기마다 외부감사법인이 제시한 수정사항이 적정한지 검증하고 관련 회계처리내역을 승인한다.</t>
  </si>
  <si>
    <t>법인세 세무조정에 개정된 세법이 반영되지 않아 관련 계정과목(법인세비용, 이연법인세, 미지급법인세)이 왜곡표시될 위험</t>
  </si>
  <si>
    <t>경영관리팀 결산 담당자는 매월 결산시 외화환산, 선급비용(보험표) 및 리스회계처리 전표를 ERP를 통해 자동 생성한다.</t>
  </si>
  <si>
    <t>위험평가
(고유위험평가)</t>
  </si>
  <si>
    <t>설계의 효과성 평가 방법</t>
  </si>
  <si>
    <t>Code는 추후 일괄 등록</t>
  </si>
  <si>
    <t>(3) 부정 발생의 가능성</t>
  </si>
  <si>
    <t>분기 이연법인세 계산내역</t>
  </si>
  <si>
    <t>• 보안 관리 통제활동</t>
  </si>
  <si>
    <t>Key control 여부</t>
  </si>
  <si>
    <t>WTT Summary수준</t>
  </si>
  <si>
    <t>(1) 회계 처리의 복잡성</t>
  </si>
  <si>
    <t>Company Name:</t>
  </si>
  <si>
    <t>Process Code</t>
  </si>
  <si>
    <t>Not effective</t>
  </si>
  <si>
    <t>Report를 통한 입수정보</t>
  </si>
  <si>
    <t>RAWC
(통제위험평가)</t>
  </si>
  <si>
    <t>"No"일경우 단계4로</t>
  </si>
  <si>
    <t>Process Name</t>
  </si>
  <si>
    <t>• 통제 설계의 변경 정보</t>
  </si>
  <si>
    <t>• 경영진의 통제 무시 위험</t>
  </si>
  <si>
    <t>관련계정과목 및 주석사항</t>
  </si>
  <si>
    <t>Design Factor 2</t>
  </si>
  <si>
    <t>• 부정 발생의 가능성</t>
  </si>
  <si>
    <t>손상평가보고서(무형자산)</t>
  </si>
  <si>
    <t>월별 &amp; 연간 매출보고서</t>
  </si>
  <si>
    <t>채권연령표, 미수채권리스트</t>
  </si>
  <si>
    <t>Key Control(*2)</t>
  </si>
  <si>
    <t xml:space="preserve">월별 수행되는 수동통제 </t>
  </si>
  <si>
    <t>예방(P), 적발(D)</t>
  </si>
  <si>
    <t>(*7)설계평가구성요소</t>
  </si>
  <si>
    <t xml:space="preserve">연간 수행되는 수동통제 </t>
  </si>
  <si>
    <t>연간 발생횟수에 따라 결정</t>
  </si>
  <si>
    <t>• 재무제표 표시와 공시</t>
  </si>
  <si>
    <t>통제위험(RAWC)(*3)</t>
  </si>
  <si>
    <t>Test대상 모집단 전체</t>
  </si>
  <si>
    <t xml:space="preserve">분기별 수행되는 수동통제 </t>
  </si>
  <si>
    <t>신규 계정과목 등록 승인</t>
  </si>
  <si>
    <t>계정과목 관리권한 제한</t>
  </si>
  <si>
    <t>발생건수에 따라 주기 지정</t>
  </si>
  <si>
    <t>Design Factor 1</t>
  </si>
  <si>
    <t>(*3)RAWC(통제위험)</t>
  </si>
  <si>
    <t>모집단의 대상기간을 기재</t>
  </si>
  <si>
    <t>결산 및 보고 절차의 수립</t>
  </si>
  <si>
    <t>Control Owner</t>
  </si>
  <si>
    <t>통제 수행 빈도는 적정한가?</t>
  </si>
  <si>
    <t>Control 수행 담당자</t>
  </si>
  <si>
    <t>Design Factor 3</t>
  </si>
  <si>
    <t xml:space="preserve">주별 수행되는 수동통제 </t>
  </si>
  <si>
    <t>이연법인세 회계처리내역</t>
  </si>
  <si>
    <t>회계팀 전결권자의 전표 승인</t>
  </si>
  <si>
    <t>Extent of test</t>
  </si>
  <si>
    <t>임시전표의 회계팀 승인</t>
  </si>
  <si>
    <t>Population의 정의</t>
  </si>
  <si>
    <t>세무조정관련 현업제출자료</t>
  </si>
  <si>
    <t>생산팀, 생산지원팀, 회계팀</t>
  </si>
  <si>
    <t>재무관리실장, 재무팀장</t>
  </si>
  <si>
    <t>회계팀 특수관계자거래담당자</t>
  </si>
  <si>
    <t>회계팀 전표승인 전결규정</t>
  </si>
  <si>
    <t>특수관계자 거래내역 대사</t>
  </si>
  <si>
    <t>외화환산내역, 선급비용명세</t>
  </si>
  <si>
    <t>회계정책서 및 결산일정 작성</t>
  </si>
  <si>
    <t>재무팀 결산조정사항의 승인</t>
  </si>
  <si>
    <t>매출채권 팩토링 실행품의서</t>
  </si>
  <si>
    <t>생산일지 받은 메일리스트</t>
  </si>
  <si>
    <t>생산내력 입력 및 전달</t>
  </si>
  <si>
    <t>월결산 후 회계월 Close</t>
  </si>
  <si>
    <t>금융자산 평가내역 작성</t>
  </si>
  <si>
    <t>투자주식 평가내역 작성</t>
  </si>
  <si>
    <t>결산프로세스 체크리스트</t>
  </si>
  <si>
    <t>이연법인세 회계처리 검토내역</t>
  </si>
  <si>
    <t>외환자산 및 선급비용의 처리</t>
  </si>
  <si>
    <t>이전가격의 적정성 검토</t>
  </si>
  <si>
    <t>회계팀 계정과목관리담당자</t>
  </si>
  <si>
    <t>유무형자산 평가내역 작성</t>
  </si>
  <si>
    <t>재무팀 결산조정사항 입력</t>
  </si>
  <si>
    <t>재무팀 결산조정사항 접수</t>
  </si>
  <si>
    <t>환산및선급비용 로직세팅</t>
  </si>
  <si>
    <t>매출부가세의 적정성 검토</t>
  </si>
  <si>
    <t>원가 및 재고자산 계산</t>
  </si>
  <si>
    <t>회계처리정책서, 결산일정</t>
  </si>
  <si>
    <t>매출채권 팩토링 품의 리스트</t>
  </si>
  <si>
    <t>매출채권 팩토링의 승인</t>
  </si>
  <si>
    <t>회계팀 결산조정사항의 승인</t>
  </si>
  <si>
    <t>매입부가세의 적정성 검토</t>
  </si>
  <si>
    <t>특수관계자 거래
대사내역</t>
  </si>
  <si>
    <t>총계정원장, 승인된 전표</t>
  </si>
  <si>
    <t>가계정 대체 전표 승인 내역</t>
  </si>
  <si>
    <t>결산업무일정 공지 내역</t>
  </si>
  <si>
    <t>보조부원장, 총계정원장</t>
  </si>
  <si>
    <t>재무제표 전반, 유무형자산</t>
  </si>
  <si>
    <t>매입구분별 집계표 작성</t>
  </si>
  <si>
    <t>개정세법의 검토내역 승인</t>
  </si>
  <si>
    <t>업무분장표, 결산일정 작성</t>
  </si>
  <si>
    <t>일반전표 현업팀장 승인</t>
  </si>
  <si>
    <t>법인카드전표 현업팀장 승인</t>
  </si>
  <si>
    <t>일반적인 결산조정사항의 작성</t>
  </si>
  <si>
    <t>세무업무분장 작성(회의)</t>
  </si>
  <si>
    <t>특수관계자 거래 검토내역</t>
  </si>
  <si>
    <t>특수관계자 거래내역 입수</t>
  </si>
  <si>
    <t>국세조세 세무자료 작성</t>
  </si>
  <si>
    <t>세무조정신고서 작성 및 검토</t>
  </si>
  <si>
    <t>부가가치세 회계처리 입력</t>
  </si>
  <si>
    <t>일반적인 결산조정사항의 검토</t>
  </si>
  <si>
    <t>세무조정 기초자료 취합</t>
  </si>
  <si>
    <t>마감이후 추가된 전표 승인</t>
  </si>
  <si>
    <t>보조부원장과 총계정원장 대사</t>
  </si>
  <si>
    <t>매출채권, 매출채권처분손실</t>
  </si>
  <si>
    <t>마감이후 전표승인 내역</t>
  </si>
  <si>
    <t>부가세대급금, 부가세예수금</t>
  </si>
  <si>
    <t>개정세법 검토내역 작성</t>
  </si>
  <si>
    <t>법인카드 전표 승인내역</t>
  </si>
  <si>
    <t>특수관계자 거래의 검토</t>
  </si>
  <si>
    <t>최종재무제표 승인 내역</t>
  </si>
  <si>
    <t>매입공제 불공제 검토내역</t>
  </si>
  <si>
    <t>지방세/재산세 검토/승인</t>
  </si>
  <si>
    <t>배부된 예산금액의 변경승인</t>
  </si>
  <si>
    <t>종속/관계기업 평가보고서</t>
  </si>
  <si>
    <t>회계기준 변경사항 검토</t>
  </si>
  <si>
    <t>재무결산과 보고절차의 수립</t>
  </si>
  <si>
    <t>재무제표 작성 및 검토</t>
  </si>
  <si>
    <t>수기전표의 검토 및 승인</t>
  </si>
  <si>
    <t>소송사건 검토내역 작성</t>
  </si>
  <si>
    <t>법인세 세무조정 신고서 작성</t>
  </si>
  <si>
    <t>SAP상 미완료 전표리스트</t>
  </si>
  <si>
    <t>지방세/재산세 납부내역</t>
  </si>
  <si>
    <t>특수관계자 완전성 검토</t>
  </si>
  <si>
    <t>특수관계자 리스트 작성</t>
  </si>
  <si>
    <t>부가가치세 신고서류를 작성</t>
  </si>
  <si>
    <t>평가대상채권의 완전성 검토</t>
  </si>
  <si>
    <t>비경상거래의 검토 및 승인</t>
  </si>
  <si>
    <t>시스템 접근권한의 통제</t>
  </si>
  <si>
    <t>계정과목 신설/변경 승인</t>
  </si>
  <si>
    <t>경영관리본부장, 회계팀장</t>
  </si>
  <si>
    <t>특수관계자 주석 및 각 계정</t>
  </si>
  <si>
    <t>특수관계자 공시 대상 확인</t>
  </si>
  <si>
    <t>불공제내역 검토자료 작성</t>
  </si>
  <si>
    <t>감가상각비의 적정성 검토</t>
  </si>
  <si>
    <t>비용의 기간귀속 적정성 검토</t>
  </si>
  <si>
    <t>결산조정 사항에 대한 검토</t>
  </si>
  <si>
    <t>중요한 회계정책을 변경</t>
  </si>
  <si>
    <t>부가가치세 발생내역 검증</t>
  </si>
  <si>
    <t>회계팀, 경영진(MRC)</t>
  </si>
  <si>
    <t>재무제표 작성 일정 작성</t>
  </si>
  <si>
    <t>여신지원팀장 및 회계팀장</t>
  </si>
  <si>
    <t>외화환산의 적정성 검토</t>
  </si>
  <si>
    <t>재무제표 검증 및 승인</t>
  </si>
  <si>
    <t>재무제표 작성 및 보고</t>
  </si>
  <si>
    <t>세무조정사항의 완전성 검토</t>
  </si>
  <si>
    <t>대손충당금 평가내역 감독통제</t>
  </si>
  <si>
    <t>리스회계처리 완전성 검증</t>
  </si>
  <si>
    <t>세무조정계산서 작성리스트</t>
  </si>
  <si>
    <t>감가상각비
감가상각누계액</t>
  </si>
  <si>
    <t>법인세신고기안, 법인세신고서</t>
  </si>
  <si>
    <t>선급부가세, 부가세예수금</t>
  </si>
  <si>
    <t>미수선수수익
선급미지급비용</t>
  </si>
  <si>
    <t>재고자산 평가내역 감독통제</t>
  </si>
  <si>
    <t>결산업무 협조공문 승인</t>
  </si>
  <si>
    <t>수기결산조정 전표 승인</t>
  </si>
  <si>
    <t>부가세신고기안, 부가세신고서</t>
  </si>
  <si>
    <t>원천세신고기안, 원천세신고서</t>
  </si>
  <si>
    <t>세무조정계산서 작성계획</t>
  </si>
  <si>
    <t>월 결산업무 협조공문 리스트</t>
  </si>
  <si>
    <t>신규계정과목 승인문서내역</t>
  </si>
  <si>
    <t>분기 리스 완전성검증내역</t>
  </si>
  <si>
    <t>분기 감사인 제시 수정사항</t>
  </si>
  <si>
    <t>임시전표의 재경팀 승인</t>
  </si>
  <si>
    <t>ERP상 자동전표 생성</t>
  </si>
  <si>
    <t>리스계산완전성 검증내역</t>
  </si>
  <si>
    <t>주석 check-list</t>
  </si>
  <si>
    <t>특관자거래 검증 및 승인</t>
  </si>
  <si>
    <t>이연법인세 계산내역 검토</t>
  </si>
  <si>
    <t>이연법인세 회계처리 승인</t>
  </si>
  <si>
    <t>재무제표 수정사항 승인</t>
  </si>
  <si>
    <t>월 대손충당금 계산내역</t>
  </si>
  <si>
    <t>각 전결권자의 전표 승인</t>
  </si>
  <si>
    <t>SAP, 전자결재시스템</t>
  </si>
  <si>
    <t>미수수익/미지급비용 명세서</t>
  </si>
  <si>
    <t>충당부채, 우발부채 주석</t>
  </si>
  <si>
    <t>전기마감 권한의 접근제한</t>
  </si>
  <si>
    <t>인사총무팀장, 현업부서장</t>
  </si>
  <si>
    <t>현금흐름표 및 자본변동표</t>
  </si>
  <si>
    <t>세무조정계산서 검토 내역</t>
  </si>
  <si>
    <t>우발채무 및 약정사항 주석</t>
  </si>
  <si>
    <t>SAP상 자동전표 생성</t>
  </si>
  <si>
    <t>소송충당부채 검토 및 승인</t>
  </si>
  <si>
    <t>배출권 거래검토 및 승인</t>
  </si>
  <si>
    <t>전표 검증, 대사 및 승인</t>
  </si>
  <si>
    <t>투자주식,
투자주식손상차손</t>
  </si>
  <si>
    <t>전기마감 후 전표 입력 제한</t>
  </si>
  <si>
    <t>배출량 파일 작성 및 승인</t>
  </si>
  <si>
    <t>회계추정 검증 및 승인</t>
  </si>
  <si>
    <t>총계정원장 중 결산 전표</t>
  </si>
  <si>
    <t>감사전 최초제시재무제표</t>
  </si>
  <si>
    <t>재무제표에 대한 분석적검토</t>
  </si>
  <si>
    <t>배출권 충당부채 계산파일</t>
  </si>
  <si>
    <t>결산조정전표/회계처리정책서</t>
  </si>
  <si>
    <t>세무조정 기초자료 검토 내역</t>
  </si>
  <si>
    <t>현업 정보 재무제표 대사</t>
  </si>
  <si>
    <t>보고기간후 사건에 대한 승인</t>
  </si>
  <si>
    <t>89 위험평가 절차에 기반하여 선정된 유의한 계정과목에 대해 경영자의 주장별로 다양한 통제활동이 존재</t>
  </si>
  <si>
    <t>회계팀 결산총괄담당자는 결산전표에 대한 근거자료를 통해 정확성을 확인하고, 회계팀장의 승인을 득한다.</t>
  </si>
  <si>
    <t>[질문]
회계팀 법인세 담당자에게 세법 개정사항에 대하여 요약정리하는 업무를 수행하고 있는지 질문한다.</t>
  </si>
  <si>
    <t>경영관리팀 결산 담당자는 매월 결산시 홈텍스상 전자세금계산서내역과 ERP상 회계처리 내역을 대사한다.</t>
  </si>
  <si>
    <t>제활동이 존재할 수 있다. 판매단가 적용 시, 시스템에서 제시된 단가 이외에는 선택할 수 없는 입력통</t>
  </si>
  <si>
    <t>생산괸리본부장, 경영관리본부장(이하 팀장까지 포함)은 유무형자산 손상검토내역이 적정하지 검토하고 승인한다.</t>
  </si>
  <si>
    <t>회계팀 부가가치세 담당자는 매입부가세를 집계하기위해 SAP상 매입집계내역과 홈택스상 내역을 대사한다.</t>
  </si>
  <si>
    <t>사전에 승인된 회계팀 내 계정과목관리 담당자만 계정과목 신설 및 변경이 가능하도록 SAP상 제한되어 있다.</t>
  </si>
  <si>
    <t>승인받지 않은 재무제표가 공시됨으로써 수정공시등 불필요한 업무의 발생 및 재무제표의 신뢰성이 하락할 위험</t>
  </si>
  <si>
    <t>이연법인세 회계처리가 적정하게 이루어지지 않아 관련 재무정보(자산과대,부채과소,비용과소)가 왜곡될 위험</t>
  </si>
  <si>
    <t>경영관리팀 팀장은 분기마다 특관자거래 대상이 완전한지, 거래내역이 정확하게 작성되었는지 검토하고 승인한다.</t>
  </si>
  <si>
    <t>발생한 거래가 결산과정의 부정 및 오류, 인적과실로 인해 잘못 반영되어 재무제표에 왜곡이 발생할 위험</t>
  </si>
  <si>
    <t>재무보고업무 담당자간 역할이 불분명하고 의사소통이 안될 경우 비효율적 결산과 중요한 재무정보를 누락할 위험</t>
  </si>
  <si>
    <t>에너지/부원료 별 배출계수 및 환산계수, 에너지집계량 등의 오류로 인해 온실가스배출량이 잘못 환산될 위험</t>
  </si>
  <si>
    <t>특수관계자 리스트 관리는 매 결산기 전에 관리되고 변경내역이 존재하면 전결권자의 승인을 득하여 변경한다.</t>
  </si>
  <si>
    <t>재경팀 법인세담당자는 세무자문법인으로부터 수령한 세무조정계산서 및 첨부서류의 정확성 및 완전성을 검토한다.</t>
  </si>
  <si>
    <t>회사에서 산출한 배출량의 정확성을 검증하기 위해 제 3자로부터 투입변수 및 환산량의 적정성을 검토받는다.</t>
  </si>
  <si>
    <t>회계팀 별도결산담당자는 감사전 재무제표 제출 후 발생된 조정전표를 하드카피로 작성하고 팀장에 전달한다.</t>
  </si>
  <si>
    <t>[질문]
1. 모든 회계팀원을 대상으로 회계기준 제개정 사항에 대한 팀원들간 협의가 수행되었는지 질문한다.</t>
  </si>
  <si>
    <t>충당부채 계산전 [배출권 관리현황 파일]을 입수하여 배출량 계산을 위해 입력된 값이 정확한 지 확인한다.</t>
  </si>
  <si>
    <t>배출권의 정산 및 상계, 충당부채의 인식과 관련된 회계처리는 전결권자의 승인하에 전표처리되어야 한다.</t>
  </si>
  <si>
    <t>회계처리가 적격한 증빙에 따르지 않는 등 정책에 맞지 않아 재무제표의 작성 및 보고에 왜곡이 발생할 위험</t>
  </si>
  <si>
    <t>경영관리팀 팀장 및 CFO는 매월 대손충당금 계산내역의 기초자료, 로직 및 계산이 정확한지 감독통제한다.</t>
  </si>
  <si>
    <t>회사의 회계정책 변경 시 관련 내용은 회사의 재무제표 작성의 책임자인 경영진이 최종 검토 및 승인한다.</t>
  </si>
  <si>
    <t>세무자문법인은 회사에서 취합한 세무조정 기초자료를 이용하여 세무조정계산내역을 작성하여 회사에 전달한다.</t>
  </si>
  <si>
    <t>경영관리팀 팀장 및 CFO는 매월 재고자산 평가내역의 기초자료, 로직 및 계산이 정확한지 감독통제한다.</t>
  </si>
  <si>
    <t>회계 관련 규정 변경 및 기준서 제.개정에 대한 인지 및 대응 미비로 인하여 재무제표에 오류가 발생할 위험</t>
  </si>
  <si>
    <t>보고기간후 사건에 대한 평가 적정하게 확인되지지 않아 관련 재무정보(자산과대및손실과소)가 왜곡될 위험</t>
  </si>
  <si>
    <t>경영관리팀 결산 담당자는 임차료, 지급수수료 등 리스회계처리가 발생될 수 있는 거래의 원장을 조회한다.</t>
  </si>
  <si>
    <t>감사전 재무제표 제출 후 회사 제시 재무제표 변경이 적절한 절차로 진행되지 않아 재무제표가 왜곡표시될 위험</t>
  </si>
  <si>
    <t>SAP상 매출과 생산량을 입력하면 미리 정해진 로직에 따라 재고자산(원가)가 정확하고 완전하게 계산된다.</t>
  </si>
  <si>
    <t>ERP상 산출되는 시산표는 ERP상 승인받은 모든 전표에 대한 거래를 정확하고 완전하게 포함하여 산출된다.</t>
  </si>
  <si>
    <t>SAP상 환율관리(T-Code: zmtrr0011)는 SKMR 재무팀에서만 할 수 있도록 제한되어 있다.</t>
  </si>
  <si>
    <t xml:space="preserve">SKMR 재무지원팀 담당자는 기말감사시 감사인에게 제출하는 재무제표를 승인 후 금감원 시스템에 제출한다. </t>
  </si>
  <si>
    <t>[질문] 
1. 재무제표 제출이후 외부감사(또는 검토) 과정에서 왜곡표시사항이 발견되었는지 질문한다.
2. 해당 왜곡표시사항은 회사의 관련 정책에 따라 검토 및 전결권자에게 적시에 보고되었는지 질문한다.
[ 문서검사 ]
1. 최초 재무제표 제출 이후, 왜곡표시사항에 대한 보고 및 반영여부에 대한 기안문을 징구하여 적시에 보고 및 검토, 승인되었는지 확인한다.
2. 관련 왜곡표시사항에 대하여 실적 관련 공시 내용 등이 적정하게 정정공시되었는지 확인한다.
3. 해당 왜곡표시사항으로 인하여 회계정책의 변경관련 품의서 및 공지내역을 확인한다.</t>
  </si>
  <si>
    <t>결산 담당자는 종속기업 및 관계기업의 손상징후 등을 파악하고, 손상징후 발생 시 공정가치 평가 등을 통하여 손상차손금액을 산정하고 경영진은 동 내용을 검토 및 승인한다.
종속기업 및 관계기업투자주식이 손상되어 주식가치평가보고서를 수령한 경우 회계팀 결산담당자는 평가보고서와 관련된 아래의 사항에 대하여 검토한다.
① 평가기관예 대한 평가(독립성/적격성)
② 평가에 사용한 가정,방법론에 대한 검토
③ 평가에 사용한 추정(ex. CF추정)에 대한 검토
④ 평가에 사용한 할인률의 산출방식(ex. 자본구조, 법인세율)에 대한 검토</t>
  </si>
  <si>
    <t>[문서검사/재수행]
1. 시스템에서 자동으로 산출된 본사 감가상각비 계산내역과 별도로 관리하는 파일의 계산결과가 일치하는지 확인한다.
2. 감가상각대상 자산의 취득금액 합계가 재무제표상 유형자산 취득금액 합계액과 일치하는지 확인한다. 
3. 자산 유형별 상각방법 및 내용연수가 회사의 회계정책과 일치하는지 확인한다. 
4. 평가기간 중 신규로 취득한 자산리스트에서 한건을 선정하여 취득일자가 정확하게 기록되어 있는지 관련 문서를 검토한다.
5. 담당자가 작성한 감가상각비 명세서가 회계팀장의 승인을 득하였는지 확인한다.</t>
  </si>
  <si>
    <t xml:space="preserve">전기가 이루어진 회계전표를 삭제할 수 없도록 전산설계되어 있으며, 전표의 수정이 필요한 경우 전기된 전표에 대한 역분개전표를 발생시킴으로 해서 원전표가 상계되도록 한다.
회계팀으로 접수된 회계전표는 현업에서 이미 전기가 이루어진 이후이므로 회계팀에서 전표의 적정성을 검토하여 오류가 발생하면, 수정사항은 현업에서 역분개 전표를 생성하고, 신규전표를 생성하여 현업에서의 승인절차를 거친 후 회계팀에서 재송부한다. 반제전표는 회계팀에서 반제취소 한 후, 현업에서 새로운 반제전표를 생성하여 현업에서의 승인절차를 거친 후 회계팀에 재송부한다.
</t>
  </si>
  <si>
    <t>1. 재경팀 특수관계자 담당자는 특수관계자 리스트가 확정된 후 SAP에서 특관자별 고객코드를 조회하여 관련 채권, 채무, 수익, 비용을 집계한다.
 1) SAP 고객 개별항목 조회(예시: xxx) 모듈과 조회구매처 개별항목 조회(예시: xxx) 모듈에서 거래처코드를 입력하여 각각 채권과 채무 금액을 조회한다.
 2) 수익비용의 경우 SAP 원장(예시: xxx)에서 다운받아서 특수관계자별로 구분한다.
 3) 국내외 종속회사와의 거래내역은 더존에 입력하면 매 분기마다 수령하는 내부거래 자료를 더존을 통해 상호대사한다.
 4) 상호대사 자료가 모두 일치하거나 불일치사유가 확인되면, 이를 문서화하고 특수관계자 주석사항을 작성하며 그룹웨어를 통해 기안한다.
2. 재경팀장은 특수관계자 거래내역 및 거래잔액 대사 파일에 대해 아래 항목을 검토하여 정확성 및 완전성을 검증한 후 적절한 경우 기안을 승인한다. (Controls with Review Element &amp; Approval)
 - 특수관계자 리스트상 거래처에 대한 당사의 거래가 특수관계자 주석에 모두 식별되었는지 여부 확인
 - 샘플링한 거래처의 특수관계자 거래내역 및 거래잔액과 SAP상 조회한 거래내역 및 거래잔액이 일치하는지 여부</t>
  </si>
  <si>
    <t>승인+검토, 승인+검증, 승인+대사</t>
  </si>
  <si>
    <t>하는 의무를 나타낸다는 주장이다.</t>
  </si>
  <si>
    <t>비상장주식 공정가치 평가보고서</t>
  </si>
  <si>
    <t>파생상품 평가를 위한 평가보고서</t>
  </si>
  <si>
    <t>Application control</t>
  </si>
  <si>
    <t>RAWC별 Sample size</t>
  </si>
  <si>
    <t>Risk Description</t>
  </si>
  <si>
    <t>예방(P)/적발(D) 중 선택</t>
  </si>
  <si>
    <t>통제 수행자의 적격성이 정의되었는지</t>
  </si>
  <si>
    <t>2문장, AC 및 접근제한은 1문장</t>
  </si>
  <si>
    <t>SOD 또는 접근제한
 해당여부</t>
  </si>
  <si>
    <t>통제활동이 정책과 연계되었는가</t>
  </si>
  <si>
    <t>표준에 맞춰서 없으면 추가하고 공유</t>
  </si>
  <si>
    <t>회계처리 정책서 및 결산일정 승인</t>
  </si>
  <si>
    <t>각 현업부서 전결권자의 전표 승인</t>
  </si>
  <si>
    <t>Person Responsible</t>
  </si>
  <si>
    <t>문서검사(Examination)</t>
  </si>
  <si>
    <t>Nature of Control</t>
  </si>
  <si>
    <t>• 통제를 수행하는 인력의 역량</t>
  </si>
  <si>
    <t>• 정보기술 인프라 관련 통제활동</t>
  </si>
  <si>
    <t>Automated Controls</t>
  </si>
  <si>
    <t>수동(M)/자동(A) 중 선택</t>
  </si>
  <si>
    <t>모집단의 완전성 확인방안 기재</t>
  </si>
  <si>
    <t>(*1)통제목표 또는 통제위험</t>
  </si>
  <si>
    <t>RCM의 통제활동명과 사실상 동일</t>
  </si>
  <si>
    <t>미비점(취약점) 설명 및 근거</t>
  </si>
  <si>
    <t>설계의 미비점이 될 수 있다.</t>
  </si>
  <si>
    <t xml:space="preserve">Design Factor 3 </t>
  </si>
  <si>
    <t>모집단의 연간 환산수량을 기재</t>
  </si>
  <si>
    <t>전표 승인자의 전표와 증빙 대사</t>
  </si>
  <si>
    <t>이전가격 관련 자산/부채/수익/비용</t>
  </si>
  <si>
    <t>공시손익보고 및 회람, 회계정책서</t>
  </si>
  <si>
    <t>세무조정 기초자료의 정확성 검토</t>
  </si>
  <si>
    <t>업무일정및분장표, 업무협조의뢰</t>
  </si>
  <si>
    <t>회계전표 승인내역(전체 총계정원장)</t>
  </si>
  <si>
    <t>일반적인 결산사항 전표 승인내역</t>
  </si>
  <si>
    <t>SAP상 적용되는 환율관리 제한</t>
  </si>
  <si>
    <t>전결규정에 따른 전표 승인자 상신</t>
  </si>
  <si>
    <t>제시 재무제표 후 조정전표 승인내역</t>
  </si>
  <si>
    <t>보조부 원장과 총계정원장 대사 내역</t>
  </si>
  <si>
    <t>재무팀 결산조정사항 승인 내역</t>
  </si>
  <si>
    <t>현업팀(재고실사관련), 회계팀</t>
  </si>
  <si>
    <t>거래처 등록시 특수관계자 구분</t>
  </si>
  <si>
    <t>재무팀 결산조정사항 회계팀 검토내역</t>
  </si>
  <si>
    <t>세무조정 기초자료 작성 및 전달</t>
  </si>
  <si>
    <t>당기 회계팀장이 승인된 전표리스트</t>
  </si>
  <si>
    <t>당기 재고자산평가내역(excel)</t>
  </si>
  <si>
    <t>전표 승인자와 작성자의 권한 분리</t>
  </si>
  <si>
    <t>별도 재무제표 분석적 검토내역</t>
  </si>
  <si>
    <t>재무팀 결산조정사항의 적정성 검토</t>
  </si>
  <si>
    <t>생산일지와 SAP상 입출고내역 대사</t>
  </si>
  <si>
    <t>유무형자산 평가보고서 검토내역</t>
  </si>
  <si>
    <t>세무조정 현업자료의 정확성 검토</t>
  </si>
  <si>
    <t>회계팀 결산조정사항 승인 내역</t>
  </si>
  <si>
    <t>계정과목 등록신청서 작성 및 검토</t>
  </si>
  <si>
    <t>특관자거래 완전성검토 및 작성</t>
  </si>
  <si>
    <t>부가가치세 신고내역에 대한 검토</t>
  </si>
  <si>
    <t>법인세비용, 이연법인세자산(부채)</t>
  </si>
  <si>
    <t>이연법인세자산/부채, 법인세비용</t>
  </si>
  <si>
    <t>외환자산부채, 외환환산/차손익</t>
  </si>
  <si>
    <t>제시 재무제표 후 조정전표 승인</t>
  </si>
  <si>
    <t>비경상적인 거래에 대한 검토내역</t>
  </si>
  <si>
    <t>전표의 수정 및 삭제의 검토와 승인</t>
  </si>
  <si>
    <t>중요한 판단이나 추정사항의 작성</t>
  </si>
  <si>
    <t>전표 입력의 완전성 및 적시성 검토</t>
  </si>
  <si>
    <t>결산 시 추정 및 평가내역 작성</t>
  </si>
  <si>
    <t>재무제표(주석포함) 체크리스트 작성</t>
  </si>
  <si>
    <t>금융자산 및 부채의 정확성 검토</t>
  </si>
  <si>
    <t>특수관계자 목록의 완전성 검토</t>
  </si>
  <si>
    <t>특수관계자 지급/담보보증내역 리스트</t>
  </si>
  <si>
    <t>중요한 판단이나 추정사항의 검토</t>
  </si>
  <si>
    <t>세무조정 기초자료의 정합성 검토</t>
  </si>
  <si>
    <t>전기 결산조정사항 및 결산체크리스트</t>
  </si>
  <si>
    <t>평가 및 추정 CHECK LIST</t>
  </si>
  <si>
    <t>회계정책 및 절차의 수립과 업데이트</t>
  </si>
  <si>
    <t>전표 마감일정을 SAP에 공지</t>
  </si>
  <si>
    <t>특수관계자 거래의 완전성 검토</t>
  </si>
  <si>
    <t>대손충당금 설정내역에 대한 검토</t>
  </si>
  <si>
    <t>법인세비용 및 이연법인세자산부채</t>
  </si>
  <si>
    <t>보조부원장 및 총계정원장 출력</t>
  </si>
  <si>
    <t>분기보고서(연간 재무제표 포함)</t>
  </si>
  <si>
    <t xml:space="preserve">결산업무의 분장 및 일정준수 </t>
  </si>
  <si>
    <t>계정별 원장 및 명세서, 관련 주석</t>
  </si>
  <si>
    <t>세무조정계산서의 정확성 재확인</t>
  </si>
  <si>
    <t>국제조세와 관련된 세무사항 승인</t>
  </si>
  <si>
    <t>매출채권/미수금
매입채무/미지급금</t>
  </si>
  <si>
    <t>결산조정환원분개의 검토 및 승인</t>
  </si>
  <si>
    <t>특수관계자거래에 대한 정확성 검토</t>
  </si>
  <si>
    <t>제시 재무제표 후 조정전표 작성</t>
  </si>
  <si>
    <t>최종 재무제표의 검토 및 승인</t>
  </si>
  <si>
    <t>결산마감공지,
거래입력완료내역.</t>
  </si>
  <si>
    <t>법인세 및 이연법인세 검토내역</t>
  </si>
  <si>
    <t>필수 분석자료의 작성 및 검토</t>
  </si>
  <si>
    <t>COA체계, 신규계정과목 승인메일</t>
  </si>
  <si>
    <t>분기 주석 check-list</t>
  </si>
  <si>
    <t>특수관계자 list 등 조회내역</t>
  </si>
  <si>
    <t>분기별 우발채무 및 약정사항 주석</t>
  </si>
  <si>
    <t>재경팀장/경영전략부문장/대표이사</t>
  </si>
  <si>
    <t>연결산 check list 검증</t>
  </si>
  <si>
    <t>매출/매입 부가세의 적정성 검토</t>
  </si>
  <si>
    <t>홀딩스 COA체계, 신규계정승인문서</t>
  </si>
  <si>
    <t>사용권자산, 리스부채, 이자비용</t>
  </si>
  <si>
    <t>그룹웨어/전자결재시스템/SAP</t>
  </si>
  <si>
    <t>부가세 신고서 승인 신고서 승인</t>
  </si>
  <si>
    <t>원천세 및 주민세 신고서 승인</t>
  </si>
  <si>
    <t>특수관계자 list 완전성 검토</t>
  </si>
  <si>
    <t>주석의 완전성 및 정확성 검토</t>
  </si>
  <si>
    <t>법인세비용
미지급법인세
선급법인세</t>
  </si>
  <si>
    <t>전기마감 이후 전표 입력시 승인</t>
  </si>
  <si>
    <t>현금흐름표 및 자본변동표의 승인</t>
  </si>
  <si>
    <t>분기별 현금흐름표 및 자본변동표</t>
  </si>
  <si>
    <t>1차적 적성성 검토 후 팀장 전달</t>
  </si>
  <si>
    <t>다음 선행프로세스연결 또는 마무리</t>
  </si>
  <si>
    <t>금융자산 평가내역서/회계처리정책서</t>
  </si>
  <si>
    <t>분기 특수관계자 거래 검토내역</t>
  </si>
  <si>
    <t>충당부채 회계전표
입력 및 승인</t>
  </si>
  <si>
    <t>계정과목을 선택하고 금액을 입력</t>
  </si>
  <si>
    <t xml:space="preserve">사전재무제표의 작성 및 제출 </t>
  </si>
  <si>
    <t>Process:</t>
  </si>
  <si>
    <t>하위프로세스번호</t>
  </si>
  <si>
    <t>• 통제의 복잡성</t>
  </si>
  <si>
    <t>[문서검사]
1. 예산금액 변경내역을 모집단으로 하여 표본수에 따른 샘플을 추출한다.
2. 해당 변경내역과 관련하여 작성된 내부품의서가 팀장, 부사장, 사장의 승인을 득하였는지 확인한다.
3. 시스템상 조회되는 변경 후 예산금액이 승인된 내부품의서 상 금액과 일치하는지 확인한다.</t>
  </si>
  <si>
    <t>[질문]
1. 여신지원팀 담당자에게 보고기간 후 사건이 존재하는지 질문한다.
2. 소송사건 list를 업데이트하고 있는지 질문한다.
[문서검사]
1. 소송사건 리스트가 정기적으로 업데이트되고 있는지 확인한다.
2. 재무제표의 수정이 필요한 경우 회계팀장의 검토가 있는지 확인한다.</t>
  </si>
  <si>
    <t>"000팀 담당자"가 "OOO SYS"을 이용해서 작성한 유형자산/무형자산대장을 "실사스케줄"에 따른 "OO팀 담당자"에 OOOSYS를 이용하여 전달한다. "OOO팀 담당자"는 "매월" "유무형자산대장"의 "OOO항목"이 실물과 일치하는지 실사하고 "실사보고서"를 작성한다.</t>
  </si>
  <si>
    <t>회계팀 각 사항 담당자들은 Excel을 이용하여 채권손실충당금 계산내역을 작성한다.(금액적 중요성에 따라 외부평가법인으로 부터 평가보고서를 입수한다.) 회계담당임원(이하팀장)은 채권손실충당금 계산내역(평가보고서)의 기초자료, 로직 등을 검토하여 산출자료의 적정성을 검증하고 승인한다.</t>
  </si>
  <si>
    <t>회계팀담당자는 모든 회계전표가 전기되면 마감전 SAP상 FS10N의 잔액을 토대로하여 결산명세서를 작성한다.
회계팀담당자가 결산명세서를 작성하고, 결산담당자가 취합하여 검토한다. 결산담당자는 계정분류의 오류가 있는지, 회계처리가 회계기준에 적합하게 기록되었는지 여부를 검토한다.</t>
  </si>
  <si>
    <t>외부 감사인에 의한 왜곡표시의 발견, 규제당국에 의한 조치 등이 적시에 완전하고 정확하게 반영될 수 있도록 회계팀 담당자는 관련 내용을 보고하고, 전결권자는 검토 및 승인한다. 
해당 사항이 회사의 회계정책 변경이 필요한 사항인지 등을 검토하여 보고하고, 전결권자는 검토 및 승인한다.</t>
  </si>
  <si>
    <t xml:space="preserve">* 일반적 결산사항 : 외화평가내역, 미수수익/미지급이자계산내역, 선급비용/미지급비용계산, 유동성대체내역, 금융상품평가(정기예금 등)내역, 금융보증부채계산내역, D 및 C 조건 수익 조정
1. 회계팀 각 결산조정사항 담당자들은 Excel을 이용하여 일반결산조정내역을 작성한다.
</t>
  </si>
  <si>
    <t xml:space="preserve">(1) 비경상적 항목 또는 예외사항이 발생하면 회계팀담당자는 해당하는 자료를 수집하고 타법인의 유사사례를 찾아 올바른 회계처리방법으로 해결방안을 정리하여 회계팀장에게 보고한다.
(2) 회계팀장은 자문 또는 자료검토 후 CFO에게 보고하고, 회계팀담당자에게 전표처리를 지시한다.
</t>
  </si>
  <si>
    <t>회계팀 담당자는 매월 손익항목과 계정잔액에 대한 증감 내역 등을 분석하여 회계팀장, 담당임원, CFO보고하고, 기획1팀에게 월마감 완료 통보를 한다.
기획1팀 담당자는 사업계획상의 월별손익과 매월의 손익추정치와 실제치를 비교하는 요약 손익계산서를 작성, 원인분석을 수행한다</t>
  </si>
  <si>
    <t>[문서검사]
1. 신규계정리스트에서 표본수만큼 계정과목신청서를 검토 할 신규계정과목을 샘플링한다.
2. 계정과목신청서상 내용에 따라 신규계정이 적절하게 생성되었는지 확인한다.
3. 신규계정과목이 COA에 포함되어 있는지, 적정한 계정을 사용했고 재경팀장이 승인했는지 확인한다.</t>
  </si>
  <si>
    <t>[문서검토]
1. 입수한 모집단(분기 담보, 지급보증, 충당부채 등 검토 및 계산내역)이 정확하고 완전한지 검토한다.
2. 표본수에 맞는 문서(담보, 지급보증, 충당부채 등 
검토 및 계산내역)를 입수하여 적격한 적격한 담당자가 적정히 검토하고 승인 하였는지 문서검사한다.</t>
  </si>
  <si>
    <t>1. 결산담당자는 금융기관을 통하여 매년 금융자산 평가내역서를 받는다.(분,반기는 연단위 받은 평가보고서를 바탕으로 계산하여 회계처리)
2. 금융기관으로 부터 받은 평가내역서가 적정하게 평가되었는지 기초자료, 로직 등 을 검토하여 문서화하고 SAP상 임시전표를 생성하여 기안한다.</t>
  </si>
  <si>
    <t>[문서검사]
1. TEST기간의 총계정원장을 입수하여 표본수만큼 승인내역을 회계처리내역을 샘플링한다.
2. 샘플링된 전표가 현업에서 전결규정에 따라 적절히 승인되었는지 검토한다.
3. 계정 및 금액이 전결규정상 내용에 따라서 승인자가 설정되었고 해당 승인자가 승인했는지 확인한다.</t>
  </si>
  <si>
    <t>[문서검사]
1. 결산추진일정이 적절하게 문서화 되었는지 검토한다. 
2. 해당 평가기간 결산을 위해 작성된 결산추진일정 파일에 담당자가 누락된 항목이 존재하는지, 적합한 담당자가 배정이 되었는지 등을 확인한다.
3. 해당 문서에 대하여 회계팀장의 승인을 득하였는지 확인한다.</t>
  </si>
  <si>
    <t>89 선정된 핵심통제는 이미 평가된 계정과목 및 프로세스의 고유위험평가 결과 및 통제활동별로 수행된 위험평가 결과를 기반으로 효과성 평가 방안을 결정한다. 통제활동별 위험평가 시에는 관련된 통제활동 (전사적 수준의 통제활동 및 정보기술 일반통제의 효과성)을 함께 고려한다.</t>
  </si>
  <si>
    <t>[문서검사]
1. 신규계정리스트에서 표본수만큼 계정과목신청서를 검토 할 신규계정과목을 샘플링한다.
2. 계정과목신청서상 내용에 따라 신규계정이 적절하게 생성되었는지 확인한다.
3. 신규계정과목이 홀딩스 COA에 포함되어 있는지, 적정한 계정을 사용했고 회계팀장이 승인했는지 확인한다.</t>
  </si>
  <si>
    <t xml:space="preserve">회계팀은 매월 결산 시 재무보고에 필요한 사항을 결산 관련팀에 유선 또는 이메일로 요청하여 정보를 수집하고 있으며, 매월 결산일 다음 날 영업일기준으로 회계팀에서 전표 마감 일정을 SAP상 공지문을 게재하고 있으며, 관계회사에 결산관련 유선 또는 이메일로 협조요청을 진행하고 있다. </t>
  </si>
  <si>
    <t>[문서검사]
1. 부가가치세 담당자가 수행한 장부와 홈텍스상 세금계산서와의 비교대사내역을 확인한다.
2. 부가가치세신고서상 장부상 매출/매입세액과 부가가치세 신고서상 매출/매입세액의 차이 검토내역을 확인하고, 부가가치세 신고내역이 팀장, CFO 결재를 득하였는지 확인한다.</t>
  </si>
  <si>
    <t>계정과목리스트에 관리(신설, 변경, 삭제)권한 부여</t>
  </si>
  <si>
    <t>• 계정과목 등의 금액을 결정하는데 필요한 판단의 정도</t>
  </si>
  <si>
    <t>회계팀내 업무회의를 통해 세무 업무분장이 논의 된다.</t>
  </si>
  <si>
    <t>재무제표의 왜곡표시사항의 완전하고 정확한 적시 반영</t>
  </si>
  <si>
    <t>3-1. 설계 및 운영상 중요한 취약점이 존재하는지?</t>
  </si>
  <si>
    <t>계정과목과 F/S Assertion 혹은 ROMM 식별</t>
  </si>
  <si>
    <t xml:space="preserve">3. Risk를 판단한 전반적인 근거를 기재한다. </t>
  </si>
  <si>
    <t>(Risk Associated With Control)</t>
  </si>
  <si>
    <t>Design Factor 4
Design Factor 5</t>
  </si>
  <si>
    <t>계정과목 등의 금액을 결정하는데 필요한 판단의 정도</t>
  </si>
  <si>
    <t>물리적 보안 통제나 정기적인 실사를 예로 들 수 있다.</t>
  </si>
  <si>
    <t>부가가치세신고서, 매출,매입세금계산서,매출,매입집계내역</t>
  </si>
  <si>
    <t>매입세액의 불공제 및 조정이 정확하게 기록되지 못할 위험</t>
  </si>
  <si>
    <t>결산 마감 후 장부가 수정되어 재무재표가 왜곡될 위험</t>
  </si>
  <si>
    <t>회사 내부에서 통상적으로 부르는 Report 명 기재</t>
  </si>
  <si>
    <t>공시를 위한 재무제표 작성이 적시에 이루어지지 않을 위험</t>
  </si>
  <si>
    <t>필수항목여부
(Required or Optional)</t>
  </si>
  <si>
    <t>회계정책 및 매뉴얼 변경내역, 회계정책변경 영향분석 내역</t>
  </si>
  <si>
    <t>우발부채가 회계기준에 따라 적절하게 인식되지 못할 위험</t>
  </si>
  <si>
    <t>세무조정에 요구되는 원시증빙자료와 세무조정자료의 문서보존</t>
  </si>
  <si>
    <t>승인된 하드카피 전표내역, ERP상 미승인 전표내역</t>
  </si>
  <si>
    <t>다음 예시 참조해서 각 최대 10개미만 되도록 식별</t>
  </si>
  <si>
    <t>기술적, 경제적 발전과 같은 환경적 변화에 대한 민감도</t>
  </si>
  <si>
    <t>회사의 목적이나 통제활동 설계방안에 맞게, 중복가능</t>
  </si>
  <si>
    <t>모범규준의 설계평가구성요소 중 하나로 판단하고 있음</t>
  </si>
  <si>
    <t>(Factor 1)
재무제표 왜곡표시위험 방지 효과</t>
  </si>
  <si>
    <t>• 통제의 유형(수동통제 또는 자동통제)과 수행빈도</t>
  </si>
  <si>
    <t>(Factor 1)
재무제표 왜곡표시
위험 방지 효과</t>
  </si>
  <si>
    <t>기본적으로 통제위험을 "M"을 적용하여 샘플갯수를 산정.</t>
  </si>
  <si>
    <t>일반적으로 인정된 회계원칙 및 세법의 변화에 대한 검토</t>
  </si>
  <si>
    <t>회계팀 담당자는 ERP를 이용하여 시산표를 작성한다.</t>
  </si>
  <si>
    <t>선급법인세, 미지급법인세, 법인세비용, 이연법인세자산부채</t>
  </si>
  <si>
    <t>대손충당금이 적정하게 계산되지 않아 과소계상될 위험</t>
  </si>
  <si>
    <t>회계정책 및 매뉴얼, 결산체크리스트, 회계결산분개전표</t>
  </si>
  <si>
    <t>분기 담보, 지급보증, 충당부채 등 
검토 및 계산내역</t>
  </si>
  <si>
    <t>결산조정전표의 정확성 및 완전성에 대한 검토 및 승인</t>
  </si>
  <si>
    <t>회계결산업무지침 (매뉴얼) 및 내부회계관리규정에서 규정</t>
  </si>
  <si>
    <t>전기마감 설정 및 해제 권한은 재경팀장만 보유하고 있다.</t>
  </si>
  <si>
    <t>모든거래가 적시에 정확하게 재무제표에 반영되지 않을 위험</t>
  </si>
  <si>
    <t>감사 수정사항이 적정한 절차에 따라 승인되지 않을 위험</t>
  </si>
  <si>
    <t>유무형자산 손상징후검토후 손상평가내역에 대한 경영진 검토</t>
  </si>
  <si>
    <t>담보, 지급보증, 충당부채 등 
검토 및 계산내역 승인</t>
  </si>
  <si>
    <t>특수관계자가 완전하게 파악되지 않아 주석이 왜곡될 위험</t>
  </si>
  <si>
    <t>재경팀장은 현금흐름표 및 자본변동표를 검증 및 승인한다.</t>
  </si>
  <si>
    <t>재경팀장은 리스 관련 전표가 적정한지 검증하고 승인한다.</t>
  </si>
  <si>
    <t>회계팀 회계처리 정책서 및 결산일정 작성 담당자는 새로운 회계기준 및 변경된 재무보고 일정을 고려하여 정책서 및 결산일정을 작성하여 회계팀장에 보고한다.</t>
  </si>
  <si>
    <t>감독통제는 다른 거래통제(즉, 특정한 검증, 대사, 승인, 기준정보 관리 통제, 물리적 통제)가 완전하고, 정확하며, 정책 및 절차에 따라 수행되었는지 평가</t>
  </si>
  <si>
    <t>IPE의 정확성 , 완전성 및 유효성 을 구성 , 업데이트 및 유지하기 위한 프로세스에 대한 활동을 통제 , 문장은 단독으로 되는 것만 예시 대부분 접근제한</t>
  </si>
  <si>
    <t>[문서검사]
1. 현업제출자료가 정확하고 완전하게 작성되었는지 검토내용을 확인한다.
2. 현업제출자료의 내용의 세무조정계산서에 정확히 반여되었는지 확인한다.</t>
  </si>
  <si>
    <t>법인세비용 및 법인세관련 계정에 대한 계상을 위한 회계정책과 절차의 특정 및 이연법인세 및 법인세비용의 계산내역과 관련 회계처리, 공시사항의 검토 및 승인</t>
  </si>
  <si>
    <t xml:space="preserve">매분기 외부감사인에게 제출하는 최초 제시 재무제표(재무상태표, 포괄손익계산서, 자본변동표, 현금흐름표, 주석)에 대해 전결권자의 검토 및 승인을 득한다. </t>
  </si>
  <si>
    <t>1. 회계팀 부가세 담당자에세 부가세신고 검토 절차에 대하여 질문한다.
2. 부가세신고 검토내역을 입수하여 적절한 담당자가 검토하고 승인했는지 문서검사한다.</t>
  </si>
  <si>
    <t>1. 임원(이하 팀장)은 중간예납 및 연납 세무조정신고가 세법에 맞게 작성되었는지 검토하고 승인한다.
2. 법인세는 회계법인을 통해서 국세청에 신고된다.</t>
  </si>
  <si>
    <t>[관찰]
1. 협업 전표 작성자가 전표작성 후 바로 전기되지 않는지를 관찰한다.
2. 재경팀 전표승인자가 전표 접수(승인)후 전표가 전기 되는지를 관찰한다.</t>
  </si>
  <si>
    <t>1. 별도결산 담당자는 별도결산이 완료되면 별도재무제표를 대표이사에게 보고한다.
2. 분기마다 대표이사는 작성된 별도재무제표에 대하여 검토 후 승인한다.</t>
  </si>
  <si>
    <t>1. 팀장은 분기마다 분석적 검토내용에 이상징후가 없는지 검토하고 승인한다.
2. 이상징후가 있을 경우 추가 원인분석을 하여 재무제표 반영 여부를 결정한다.</t>
  </si>
  <si>
    <t>SKMR 재무지원팀 담당자는 연말 특수관계자 Check list를 작성하여 특수관계자 완전성 및 거래의 정확성을 확인하고, 팀장은 이를 검토 후 승인한다.</t>
  </si>
  <si>
    <t>비용이 예산을 초과하면 현업담당자는 추가예산신청서 또는 예산변경신청서를 작성하여 현업 전결권자의 승인 후 기획1팀에 상신하여 대표이사의 승인을 득한다.</t>
  </si>
  <si>
    <t>결산담당자는 검토항목 중 주석사항에 포함되어야 하는지 판단하고 검토하여 회계팀장 및 CFO에 보고하여 주석사항 검토 보고사항에 대하여 검토하고 승인한다.</t>
  </si>
  <si>
    <t>각 부서에서 작성한 회계전표는 해당 팀의 팀장을 통해 승인되고, 품의서 등 근거 문서와 함께 회계팀(경리팀 포함) 또는 재무팀(경비/지급/입금)으로 전달된다</t>
  </si>
  <si>
    <t>각 부서는 회계전표 생성을 위해 시스템상 일부 권한만을 부여 받고 있으며, 회계팀에서만 전표작성과 관련한 모든 메뉴에 접근 가능한 권한을 보유하고 있다.</t>
  </si>
  <si>
    <t xml:space="preserve">외화채권 및 외화채무의 환산은 월말 환율을 적용하여 담당자가 직접 수행하고 있으며, 최종 결과값이 포함된 명세서를 작성하여 회계팀장의 승인을 득한다. </t>
  </si>
  <si>
    <t>경영관리팀 결산 담당자는 엑셀로 미수수익, 미지급이자, 차입금, 금융상품, 보증금, 
건설중인자산, 유동성대체 등 결산전표내역을 작성하고 ERP에 입력한다.</t>
  </si>
  <si>
    <t>SKMR 회계팀장은 요청 있을 때(연4건정도, 분기주기) 계정과목등록 품의상 거래내용과 계정과목이 기업회계기준 및 회사회계정책에 적합한지 검증하고 승인한다.</t>
  </si>
  <si>
    <t>재경팀 회계처리 정책서 및 결산일정 작성 담당자는 새로운 회계기준 및 변경된 재무보고 일정을 고려하여 정책서 및 결산일정을 작성하여 재경팀장에 보고한다.</t>
  </si>
  <si>
    <t xml:space="preserve">담당자는 특수관계자 범위(리스트의 적정성)를 검토하고 변동사항이 존재하는 경우 ERP상 주소록 등록 메뉴에서 해당 거래처의 특관자 여부를 수정한다.  </t>
  </si>
  <si>
    <t>1. 회계팀 전표승인 담당자는 접수한 전표가 적정한지 검토한다.
2. 검토한 전표가 적정한 경우 회계팀내 전결규정에 따른 팀내 상위권자를 결제라인에 올린다.</t>
  </si>
  <si>
    <t xml:space="preserve"> SKMR 재무지원팀장은 기준서 재.개정이 확인 될 때(최소연1회) 기준서 재.개정에 따른 검토자료가 회사 회계처리와 기준에 적합한지 검증하고 승인한다.</t>
  </si>
  <si>
    <t>B. 문단 54</t>
  </si>
  <si>
    <t>고려하여 판단한다.</t>
  </si>
  <si>
    <t>구분될 수 있다.</t>
  </si>
  <si>
    <t>(*2)통제활동</t>
  </si>
  <si>
    <t>(*3)위험평가</t>
  </si>
  <si>
    <t>C. 문단 89</t>
  </si>
  <si>
    <t>• 회계처리의 복잡성</t>
  </si>
  <si>
    <t>C. 문단 46</t>
  </si>
  <si>
    <t>• 권리와 의무</t>
  </si>
  <si>
    <t>(*5)경영자주장</t>
  </si>
  <si>
    <t>Optional</t>
  </si>
  <si>
    <t>부정 발생의 가능성</t>
  </si>
  <si>
    <t>작성 Guidance</t>
  </si>
  <si>
    <t>Required</t>
  </si>
  <si>
    <t>회계 처리의 복잡성</t>
  </si>
  <si>
    <t>Key control</t>
  </si>
  <si>
    <t>기준정보 관리 통제</t>
  </si>
  <si>
    <t>재무제표 표시와 공시</t>
  </si>
  <si>
    <t>IPE(IUC) 식별</t>
  </si>
  <si>
    <t>관련정책 및 문서</t>
  </si>
  <si>
    <t>Report name</t>
  </si>
  <si>
    <t>RAWC 평가근거</t>
  </si>
  <si>
    <t>모집단의 완전성</t>
  </si>
  <si>
    <t>C. 문단 64,65</t>
  </si>
  <si>
    <t>설계평가구성요소</t>
  </si>
  <si>
    <t>[문서검사]
1. 투자주식 평가보고서 검토내역과 투자주식 평가보고서를 입수한다.
2. 투자주식 평가보고서 검토내역상 기초자료 및 로직에 대한 검토가 적정하게 수행됐는지 확인한다.
3. 경영관리본부장(이하 팀장까지 포함)이 승인했는지 확인한다.</t>
  </si>
  <si>
    <t>1. 회계팀에서는 차입금 및 사채 외 계정의 유동성분류 및 건설중인 자산 본계정대체를 별도결산 담당자가 매 분기마다 수행한다.
2. 회계팀 별도결산담당자는 엑샐로 관리하는 자료를 바탕으로 SAP상 수기로 해당 결산조정사항을 입력한다.</t>
  </si>
  <si>
    <t xml:space="preserve">특수관계자 주석 담당자는 분·반기/년 결산시점에 항목별로 아래와 같이 자료 정리 및 확인을 진행한다.
특수관계자 간 거래내역이 일치해야 기재가 되는지 여부를 거래처별 등록코드와 관계사에서 제공한 파일(패키지검토파일)을 대사하여 확인한다. 
</t>
  </si>
  <si>
    <t>[설명] 발생한 미비점으로 인해 통제구성요소와 17가지 원칙이 존재하고 기능하지 않는 경우는 감사(위원회)가 주목하는 항목으로 유의한 미비점이나 중요한 취약점으로 분류되어야 한다(내부회계관리제도 평가 및 보고 적용기법: 문단 141).</t>
  </si>
  <si>
    <t>회계팀담당자는 매분기 결산시에 회사의 고문변호사에게 소송진행현황리스트를 요청, 수령하여 당사의 관련 여신관리팀과 동 소송이 당사의 재무상태에 미치는 영향을 검토하여 재무제표에 반영여부를 판단하여 전결절차에 따라 승인을 득하여 전표처리한다.</t>
  </si>
  <si>
    <t>[문서검사]
1. 별도 재무제표 분석적 검토내역 중 정해진 샘플만큼 추출한다.
2. 각 계정에 대한 증감원인이 분석되었고 원인에 따라 재무제표상 반영된 사항이 있는지 확인한다.
3. 경영관리본부장(이하 팀장까지)이 승인했는지 확인한다.</t>
  </si>
  <si>
    <t>1. 별도결산담당자는 유무형자산의 손상징후가 발생했을 경우 외부평가법인을 통하여 평가보고서를 받거나 직접 평가한다.
2. 외부평가법인으로 부터 받은 보고서 또는 직접평가내역이 적정하게 평가되었는지 사용한 기초자료, 로직 등 을 검토한다.</t>
  </si>
  <si>
    <t>[문서검사]
1. 모든 회계전표를 모집단으로 하여 표본수에 따른 샘플을 추출한다.
2. 실물전표에 대한 증빙서류의 첨부 및 부서장의 승인(날인) 여부를 확인한다.
3. 첨부된 증빙서류와 전기된 전표상의 정보가 일치하는지 확인한다.</t>
  </si>
  <si>
    <t xml:space="preserve">[질문]
1. 결산체크리스트상 있는 내역과 전기 결산조정사항이 일치하는지 질문한다.
2. 역분개 완료시 회계팀장의 검토가 존재하였는지 질문한다.
[문서검사]
SAP상 결산조정사항이 회계팀장의 결재가 있어야 반영되는지 확인한다.
</t>
  </si>
  <si>
    <t>[질문/문서검토]
1. 모집단(월 결산업무 협조공문 리스트)이 완전한지 검토한다.
2. 표본수에 맞는 문서(결산업무 협조공문)를 입수하여 적정한 담당자가 결산업무 협조공문이 적정하게 작성되었는지 검토하고 승인하였는지 문서검사한다.</t>
  </si>
  <si>
    <t>[질문/문서검토]
1. 입수한 모집단(월 결산보고자료 내역)이 정확하고 완전한지 검토한다.
2. 표본수에 맞는 문서(월 결산보고자료)를 입수하여 적격한 담당자가 월 마감내역에 이상항목 여부를 검토하고 감독통제하였는지 문서검사한다.</t>
  </si>
  <si>
    <t>[문서검토]
1. 입수한 모집단(월 재고자산 평가내역)이 정확하고 완전한지 검토한다.
2. 표본수에 맞는 문서(재고자산 평가내역)를 입수하여 적격한 담당자가 기초자료 적정성, 계산의 정확성 및 완전성을 검토하고 감독통제하였는지 문서검사한다.</t>
  </si>
  <si>
    <t>[문서검사]
1. 임시전표(현업미승인전표)에 대하여 회계팀에서 기간귀속 등을 위해 승인처리하는 리스트를 입수한다.
2. 리스트상 표본수만큼 샘플링하여 회계팀에서 승인처리해야 한 건이 맞는지, 적정한 회계팀 담당자가 승인했는지를 검토한다.</t>
  </si>
  <si>
    <t>[문서검사]
1. 재고자산 원가계산 로직(배부 기준, 배부 비율)이 SAP(T-Code: zmcom0115, KSU3)에 적절히 설정되어 있는지 확인한다.
2. 표본 수만큼 월 수불부에 반영되어 있는 원가가 로직대로 계산되었는지 검토한다.</t>
  </si>
  <si>
    <t>Low, higher, Signinficant Risk
case1&gt; Scoping 문서에 질적평가 template상 프로세스/주요 계정에 대한 고유위험평가 rating 참조
case2&gt; ROMM상 식별된 Risk rating 참조</t>
  </si>
  <si>
    <t>[문서검사]
1. SAP상거래처 등록시 특수관계자 여부를 입력해야 하며 해당 특수관계자 리스트가 회사가 보유한 특수관계자 리스트와 동일한지 확인한다.
2. SAP상 조회한 특수관계자 거래 내역이 재무제표 특수관계자 주석과 일치하는지 확인한다.</t>
  </si>
  <si>
    <t>1. 재무팀에서 작성한 결산조성사항은 회계팀에 의해서 검토된다.
2. 일반 전표와 동일하게 접수될때 전기된다.
3. 회계팀 별도 결산 담당자는 재무팀에서 수행한 결산조정사항이 정확하고 완전하게 작성되었는지 이전 결산자료와 대사하여 검토한다.</t>
  </si>
  <si>
    <t>control owner team owner(통제오너,둘째문장주어)가(이)  언제(주기) 전달(입수)한 문서를 OOOsystem을 사용하여(에서) output을 OOO항목을 sub-activity하고 main-activity한다.</t>
  </si>
  <si>
    <t xml:space="preserve">예: Risk을 판단하기 위하여 고려하여야 할 요소를 검토한 결과, 시스템으로 대금청구가 자동으로 이루어지며 미청구 금액에 대하여 적정한 관리자가 검토하고 있으므로 그 금액적 효과도 작을 것으로 판단되어 Low risk로 분류함. </t>
  </si>
  <si>
    <t>99 각 통제활동의 설계의 적정성 평가 시, 업무프로세스 내의 통제가 재무제표에 대한 경영진의 주장 및 통제목적을 효과적으로 달성하고 발생가능한 위험을 충분히 관리할 수 있는 통제활동의 설계 여부를 확인하기 위해 다음과 같은 항목을 고려한다.</t>
  </si>
  <si>
    <t>1. 별도결산담당자는 외부평가법인을 통하여 매년 금융자산 평가보고서를 받는다.(분,반기는 연단위 받은 평가보고서를 바탕으로 계산하여 회계처리)
2. 외부평가법인으로 부터 받은 보고서가 적정하게 평가되었는지 기초자료, 로직 등 을 검토한다.</t>
  </si>
  <si>
    <t>[문서검토]
1. 입수한 모집단(분기 특수관계자 거래 검토내역)이 정확하고 완전한지 검토한다.
2. 표본수에 맞는 문서(특수관계자 거래 검토내역)를 입수하여 적격한 담당자가 월 마감내역에 이상항목 여부를 검토하고 감독통제하였는지 문서검사한다.</t>
  </si>
  <si>
    <t>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</si>
  <si>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모든 전표에 대해서는 재경팀이 전표 승인하는 업무를 수행하고 있다.
(재경팀 발생전표: 재경팀 담당자 작성 및 재경팀장 승인, 그 외 발생전표: 현업담당자 작성 및 현업부서장 승인 및 재경팀 담당자 승인, 매출전표는 월말에 일괄적인 승인)</t>
  </si>
  <si>
    <t>[문서검사]
1. 테스트 대상 기간 중의 [세무조정 기초자료 검토 내역]을 요청한 후, 재경팀 법인세 담당자에 의해 [세무조정 기초자료 검토 내역]에 세무조정 기초자료가 정확하고 완전하게 작성되었는지 여부를 대사 및 검증하였는지 문서검사한다.</t>
  </si>
  <si>
    <t xml:space="preserve">1. SAP상 외화자산부채는 자동으로 환산된다.
2. SAP상 환율관리(T-Code: zmtrr0011)는 SKMR 재무팀에서만 할 수 있도록 제한되어 있다.
3. SKMR 재무팀에서 지정한 서울외국환중계 자동으로 반영되고 있다. </t>
  </si>
  <si>
    <t xml:space="preserve">외부감사(또는 검토)과정에서 감사전 재무제표에 대한 왜곡표시사항이 발견된 경우 즉시 경영진에 보고하고, 재무제표 수정여부를 결정하여 승인을 득한다. 재무제표 본문에 영향을 미치는 중요한 수정사항일 경우 감사전FS 제출시 함께 공시하였던 잠정실적 공시 등을 정정 공시하도록 소관부서에 공지하고, 재무제표를 수정하여 감사인에 제시한다. 본문에 영향을 미치는 경미한 수정사항인 경우, 관련 프로세스를 종합적으로 판단하여 재무제표를 수정 여부를 회계팀장이 결정하며, 주석 수정사항의 경우는 특별한 경우가 아닌 한 수정반영한다. 왜곡표시사항의 발생원인을 분석하고,  회사의 회계정책 변경 등이 필요한지 검토한다. </t>
  </si>
  <si>
    <t>1. 재경팀 담당자는 매 분기 결산시 그룹 전략기획팀으로부터 부서장 승인된 소송현황명세서를 수령하여 대법원-나의사건검색 내용을 통해 소송현황명세서의 정확성을 대사하여 문서화한다. (Reconciliation)
2. 재경팀은 현업부서로부터 소송사건 이외의 우발채무 및 약정사항과 관련한 주석작성 Back-data를 수령 시 각 부서별 체크리스트 작성 및 부서장 승인완료본을 함께 수령하여 우발채무 및 약정사항 공시내역의 완전성을 확보한다.
3. 재경팀 결산담당자는 해당 체크리스트를 검토하고 우발채무 및 약정사항 공시에 대한 완전성을 확인한다.
(주요 우발채무 및 약정사항: 지급보증, 담보, 해외 지급보증)</t>
  </si>
  <si>
    <t>[ 문서검사 ]
1. 결산담당자는 소송사건 등 주석사항에 대하여 완전하고 정확하게 파악되었는지 각 해당 부서 검토의견, 관련 자료 등을 확인한다.
 1) 계약서 및 공문 검토
 2) 법인인감사용대장 등 검토
 3) 여신지원팀 검토 자료(*1) 및 검토의견
(*1)
(1) 기초데이타의 적정성을 확인한다
(2) 적용된 logic의 적정성과 계산의 정확성을 확인한다
(3) 작성된 전표의 계정 및 관련 회계처리의 적정성을 확인한다  
2. 결산담당자는 상기 검토항목 중 주석사항에 포함되어야 하는지 판단하고 검토한다.
3. 경영진은 결산담당자의 소송사건 등 주석사항 검토 보고사항에 대하여 검토하고 승인한다.</t>
  </si>
  <si>
    <t>1. 정부에 보고되는 당해 연도 ‘온실가스 배출량 명세서‘를 제 3자 검증전까지 업무지원팀에서 작성한다..
2. 검증기관에 대한 기안을 통해 대표이사 승인을 통해 제3자 검증기관은 지정되며, 그 후, 업무지원팀 온실가스배출권 담당자가 작성한 명세서를 제3자 검증기관으로부터 검증 받는다.
3. 제3자 검증기관은 당사가 작성한 명세서의 기초데이터, 배출량 산식 등이 ‘온실가스 배출권거래제의 배출량 보고 및 인증에 관한 지침’ 에 따라 적정한지 검토하여 검증보고서를 제공한다.
4. 업무지원팀에서는 1회/연 제출되는 사업장 별 ‘온실가스 배출량 명세서‘를 취합 검토 후, 업무지원팀장의 승인 후, 최종 정부에 제출한다.</t>
  </si>
  <si>
    <t>1. 온산경리팀은 보험료 납부시 전액 선급비용으로 계산한 후 매월 경과분을 보험료(비용)로 대체(회계전표 작성 및 확정)한다. 서울본사의 경우 지출되는 보험료금액 등이 소액이므로 지출시 판관비(비용)로 계상한 후 반기 및 기말 결산시 기간 미경과분에 대하여 선급비용으로 회계처리(회계전표 작성 및 확정)한다.
2. 현업에서 전표입력시 기간안분이 필요한 비용항목이 존재하는 경우 비고란에 표기를 하며, 회계팀에서 이를 반영하여 선급비용 명세서를 작성한다.
3. 회계팀 담당자는 판매관리비 원장을 확인하여 큰 금액 또는 비경상적인 비용이 발견되면 현업팀에 유선으로 비용의 성격에 대하여 확인하고 기간안분이 필요한지 검토한다.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</si>
  <si>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 SKMR 재무지원팀장은 토지의 재평가가 적정하게 수행했는지 검토하고 승인한다. 검토금액과 평가금액에 유의적인 차이가 발생할 경우 수정된 평가보고서를 재 입수한다.</t>
  </si>
  <si>
    <t>인사계획서 작성</t>
  </si>
  <si>
    <t>근태관리</t>
  </si>
  <si>
    <t>인사 및 급여</t>
  </si>
  <si>
    <t>회계팀 부가세담당자</t>
  </si>
  <si>
    <t>FR-S03-C02</t>
  </si>
  <si>
    <t>FR-S01-C01</t>
  </si>
  <si>
    <t>FR-S04-C02</t>
  </si>
  <si>
    <t>FR-S02-C02</t>
  </si>
  <si>
    <t>FR-S04-C01</t>
  </si>
  <si>
    <t>회계팀 법인세담당자</t>
  </si>
  <si>
    <t>FR-S04-C03</t>
  </si>
  <si>
    <t>FR-S02-C01</t>
  </si>
  <si>
    <t>FR-S03-C03</t>
  </si>
  <si>
    <t>FR-S03-C01</t>
  </si>
  <si>
    <t>FR-S03-C04</t>
  </si>
  <si>
    <t>FR-S04-C05</t>
  </si>
  <si>
    <t>FR-S05-C04</t>
  </si>
  <si>
    <t>FR-S05-C07</t>
  </si>
  <si>
    <t>FR-S05-C08</t>
  </si>
  <si>
    <t>FR-S05-C09</t>
  </si>
  <si>
    <t>FR-S05-C01</t>
  </si>
  <si>
    <t>FR-S04-C06</t>
  </si>
  <si>
    <t>FR-S04-C09</t>
  </si>
  <si>
    <t>FR-S04-C11</t>
  </si>
  <si>
    <t>FR-S05-C02</t>
  </si>
  <si>
    <t>FR-S05-C06</t>
  </si>
  <si>
    <t>FR-S04-C07</t>
  </si>
  <si>
    <t>FR-S05-C03</t>
  </si>
  <si>
    <t>FR-S04-C08</t>
  </si>
  <si>
    <t>FR-S04-C04</t>
  </si>
  <si>
    <t>FR-S05-C05</t>
  </si>
  <si>
    <t>FR-S05-C10</t>
  </si>
  <si>
    <t>전표 승인 권한 부여</t>
  </si>
  <si>
    <t>매출과 생산량 입력</t>
  </si>
  <si>
    <t>FR-S07-C02</t>
  </si>
  <si>
    <t>FR-S07-C01</t>
  </si>
  <si>
    <t>세무조정계산서 작성</t>
  </si>
  <si>
    <t>팩토링 실행품의 작성</t>
  </si>
  <si>
    <t>결산조정사항 입력</t>
  </si>
  <si>
    <t>재고 평가내역 작성</t>
  </si>
  <si>
    <t>환율관리 권한부여</t>
  </si>
  <si>
    <t>분석적 검토내역 작성</t>
  </si>
  <si>
    <t>이전가격보고서 입수</t>
  </si>
  <si>
    <t>매출부가세 집계</t>
  </si>
  <si>
    <t>세무조정신고서 승인</t>
  </si>
  <si>
    <t>FR-S01-P02</t>
  </si>
  <si>
    <t>FR-S02-P02</t>
  </si>
  <si>
    <t>FR-S03-P02</t>
  </si>
  <si>
    <t>FR-S03-P03</t>
  </si>
  <si>
    <t>증빙과 거래내역 대사</t>
  </si>
  <si>
    <t>법인카드 전표 승인</t>
  </si>
  <si>
    <t>FR-S01-P03</t>
  </si>
  <si>
    <t>시산표의 완전성</t>
  </si>
  <si>
    <t>매출원가, 재고자산</t>
  </si>
  <si>
    <t>고정자산평가 감독통제</t>
  </si>
  <si>
    <t>최종재무제표 승인</t>
  </si>
  <si>
    <t>우발부채 감독통제</t>
  </si>
  <si>
    <t>재무보고사항의 검토</t>
  </si>
  <si>
    <t>회계처리 누락 방지</t>
  </si>
  <si>
    <t>시산표, 총계정원장</t>
  </si>
  <si>
    <t>이사회의사록 및 품의</t>
  </si>
  <si>
    <t>개정세법검토내역</t>
  </si>
  <si>
    <t>부가세대급금/예수금</t>
  </si>
  <si>
    <t>회계정책서 승인내역</t>
  </si>
  <si>
    <t>FR-S03-P04</t>
  </si>
  <si>
    <t>FR-S05-P08</t>
  </si>
  <si>
    <t>FR-S05-P10</t>
  </si>
  <si>
    <t>국세조세검토자료</t>
  </si>
  <si>
    <t>우발부채 검토내역</t>
  </si>
  <si>
    <t>FR-S04-P11</t>
  </si>
  <si>
    <t>특수관계자 거래내역</t>
  </si>
  <si>
    <t>FR-S04-P08</t>
  </si>
  <si>
    <t>FR-S05-P09</t>
  </si>
  <si>
    <t>매입불공제리스트</t>
  </si>
  <si>
    <t>사업계획 품의 리스트</t>
  </si>
  <si>
    <t>분석적 검토내역</t>
  </si>
  <si>
    <t>미승인 전표 확인</t>
  </si>
  <si>
    <t>부가세신고 검토내역</t>
  </si>
  <si>
    <t>재무제표 검토내역</t>
  </si>
  <si>
    <t>국세조세 검토자료</t>
  </si>
  <si>
    <t>개정세법 검토자료</t>
  </si>
  <si>
    <t>유무형자산평가 내역</t>
  </si>
  <si>
    <t>FR-S03-R02</t>
  </si>
  <si>
    <t>FR-S03-R03</t>
  </si>
  <si>
    <t>FR-S06-R02</t>
  </si>
  <si>
    <t>FR-S06-R03</t>
  </si>
  <si>
    <t>회계정책서 작성</t>
  </si>
  <si>
    <t>Sub-process</t>
  </si>
  <si>
    <t>FR-S06-R04</t>
  </si>
  <si>
    <t>FR-S06-R05</t>
  </si>
  <si>
    <t>FR-S06-R01</t>
  </si>
  <si>
    <t>FR-S07-R01</t>
  </si>
  <si>
    <t>FR-S05-R08</t>
  </si>
  <si>
    <t>마감이후 전표작성</t>
  </si>
  <si>
    <t>미승인전표내역 조회</t>
  </si>
  <si>
    <t>가계정 대체전표 작성</t>
  </si>
  <si>
    <t>세무업무분장 승인</t>
  </si>
  <si>
    <t>소송충당부채내역 작성</t>
  </si>
  <si>
    <t>재무보고사항 작성</t>
  </si>
  <si>
    <t>고정자산 외부평가</t>
  </si>
  <si>
    <t>최종재무제표 작성</t>
  </si>
  <si>
    <t>부가세신고내역 작성</t>
  </si>
  <si>
    <t>특수관계자 검토</t>
  </si>
  <si>
    <t>결산정보의 수집</t>
  </si>
  <si>
    <t>결산수행절차의 관리</t>
  </si>
  <si>
    <t>미완료전표 처리</t>
  </si>
  <si>
    <t>세무조정사항의 검토</t>
  </si>
  <si>
    <t>부가세예수급/대급급</t>
  </si>
  <si>
    <t>회계정책 및 매뉴얼</t>
  </si>
  <si>
    <t>손상징후 체크리스트</t>
  </si>
  <si>
    <t>특수관계자 주석</t>
  </si>
  <si>
    <t>특수관계자 리스트</t>
  </si>
  <si>
    <t>지급보증/담보리스트</t>
  </si>
  <si>
    <t>종속기업 손상평가내역</t>
  </si>
  <si>
    <t>특수관계자리스트</t>
  </si>
  <si>
    <t>주석공시 체크리스트</t>
  </si>
  <si>
    <t>이연법인세 계산내역</t>
  </si>
  <si>
    <t>감사전후 재무제표</t>
  </si>
  <si>
    <t>회계팀, 관리팀</t>
  </si>
  <si>
    <t>결산조정환원분개 작성</t>
  </si>
  <si>
    <t>여신지원팀 및 회계팀</t>
  </si>
  <si>
    <t>전표의 수정 및 삭제</t>
  </si>
  <si>
    <t>미확인전표 검토</t>
  </si>
  <si>
    <t>필수 분석자료의 작성</t>
  </si>
  <si>
    <t>특수관계자 거래 작성</t>
  </si>
  <si>
    <t>지급보증계약 검토</t>
  </si>
  <si>
    <t>FR-S01-R02</t>
  </si>
  <si>
    <t>FR-S01-R03</t>
  </si>
  <si>
    <t>보고기간후 사건 검토</t>
  </si>
  <si>
    <t>FR-S03-R04</t>
  </si>
  <si>
    <t>FR-S01-C02</t>
  </si>
  <si>
    <t>FR-S04-P10</t>
  </si>
  <si>
    <t>FR-S06-P01</t>
  </si>
  <si>
    <t>FR-S06-P02</t>
  </si>
  <si>
    <t>FR-S06-C02</t>
  </si>
  <si>
    <t>FR-S07-P03</t>
  </si>
  <si>
    <t>FR-S04-R10</t>
  </si>
  <si>
    <t>FR-S06-C03</t>
  </si>
  <si>
    <t>FR-S06-C01</t>
  </si>
  <si>
    <t>FR-S06-C04</t>
  </si>
  <si>
    <t>FR-S04-R08</t>
  </si>
  <si>
    <t>FR-S01-C03</t>
  </si>
  <si>
    <t>FR-S06-P04</t>
  </si>
  <si>
    <t>FR-S06-P05</t>
  </si>
  <si>
    <t>FR-S06-P03</t>
  </si>
  <si>
    <t>FR-S04-C10</t>
  </si>
  <si>
    <t>FR-S06-C05</t>
  </si>
  <si>
    <t>FR-S07-C03</t>
  </si>
  <si>
    <t>회계팀장, CFO</t>
  </si>
  <si>
    <t>회계팀장 및 관리팀장</t>
  </si>
  <si>
    <t>회계전표의 상신</t>
  </si>
  <si>
    <t>회계전표의 확정</t>
  </si>
  <si>
    <t>회계전표의 변경승인</t>
  </si>
  <si>
    <t>필수 기재사항의 입력</t>
  </si>
  <si>
    <t>회계전표의 취소승인</t>
  </si>
  <si>
    <t>미확정 전표검토</t>
  </si>
  <si>
    <t>가계정에 대한 검토</t>
  </si>
  <si>
    <t>세법 개정사항의 검토</t>
  </si>
  <si>
    <t>감가상각비 명세</t>
  </si>
  <si>
    <t>취소(역분개)전표</t>
  </si>
  <si>
    <t>미수수익
미지급비용</t>
  </si>
  <si>
    <t>인별 시스템 접속계정</t>
  </si>
  <si>
    <t>예산금액 변경내역</t>
  </si>
  <si>
    <t>대손충당금 계산내역</t>
  </si>
  <si>
    <t>감가상각비 계산내역</t>
  </si>
  <si>
    <t>외화채권채무평가</t>
  </si>
  <si>
    <t>선급비용 명세서</t>
  </si>
  <si>
    <t>세무조정 기초자료</t>
  </si>
  <si>
    <t>회계팀
현업부서</t>
  </si>
  <si>
    <t>회계팀
온산경리팀</t>
  </si>
  <si>
    <t>FR-S05-R09</t>
  </si>
  <si>
    <t>전자세금계산서 대사</t>
  </si>
  <si>
    <t>미승인 전표 검증</t>
  </si>
  <si>
    <t>모든 팀 전표 승인</t>
  </si>
  <si>
    <t>경영관리팀 전표 승인</t>
  </si>
  <si>
    <t>전표 검증 및 대사</t>
  </si>
  <si>
    <t>신규계정과목의 승인</t>
  </si>
  <si>
    <t>월 결산 감독통제</t>
  </si>
  <si>
    <t>주석 완전성 검증</t>
  </si>
  <si>
    <t>전자세금계산서내역</t>
  </si>
  <si>
    <t>결산업무 협조공문</t>
  </si>
  <si>
    <t>미지급비용, 급여</t>
  </si>
  <si>
    <t>감사인 제시 수정사항</t>
  </si>
  <si>
    <t>재고자산 평가충당금</t>
  </si>
  <si>
    <t>매출채권 대손충당금</t>
  </si>
  <si>
    <t>재고자산평가 내역</t>
  </si>
  <si>
    <t>월 전자세금계산서내역</t>
  </si>
  <si>
    <t>자동전표생성 리스트</t>
  </si>
  <si>
    <t>월 결산보고자료 내역</t>
  </si>
  <si>
    <t>경영관리팀 회계 담당</t>
  </si>
  <si>
    <t>월 재고자산 평가내역</t>
  </si>
  <si>
    <t>월 수기전표승인내역</t>
  </si>
  <si>
    <t>CFO, 경영관리팀장</t>
  </si>
  <si>
    <t>FR-S04-R12</t>
  </si>
  <si>
    <t>월 원천세신고내역</t>
  </si>
  <si>
    <t>FR-S04-R11</t>
  </si>
  <si>
    <t>반기 법인세신고내역</t>
  </si>
  <si>
    <t>분기 부가세신고내역</t>
  </si>
  <si>
    <t>FR-S07-R04</t>
  </si>
  <si>
    <t>FR-S07-R05</t>
  </si>
  <si>
    <t>FR-S06-R06</t>
  </si>
  <si>
    <t>결산조정체크리스트</t>
  </si>
  <si>
    <t>금융자산 분류 템플릿</t>
  </si>
  <si>
    <t>리스계약의 식별 검증</t>
  </si>
  <si>
    <t>FR-S04-C12</t>
  </si>
  <si>
    <t>FR-S06-C06</t>
  </si>
  <si>
    <t>원천세 신고납부</t>
  </si>
  <si>
    <t>검증기관의 검증</t>
  </si>
  <si>
    <t>배출권 검토 파일</t>
  </si>
  <si>
    <t>이연법인세계산파일</t>
  </si>
  <si>
    <t>개정세법의 검토</t>
  </si>
  <si>
    <t>세무조정계산내역</t>
  </si>
  <si>
    <t>부가세 신고서의 승인</t>
  </si>
  <si>
    <t>회계처리 정책서</t>
  </si>
  <si>
    <t>재경팀 접수전 전표</t>
  </si>
  <si>
    <t>FR-S07-C04</t>
  </si>
  <si>
    <t>FR-S07-C05</t>
  </si>
  <si>
    <t>운영위원회 회의록</t>
  </si>
  <si>
    <t>현업부서, 재경팀</t>
  </si>
  <si>
    <t>제3자 검증보고서</t>
  </si>
  <si>
    <t>배출량 및 단가검토</t>
  </si>
  <si>
    <t>특수관계자 list</t>
  </si>
  <si>
    <t>금융자산 평가내역서</t>
  </si>
  <si>
    <t>배출권 현황보고 파일</t>
  </si>
  <si>
    <t>원천징수이행상황신고서</t>
  </si>
  <si>
    <t>재무제표(주석 포함)</t>
  </si>
  <si>
    <t>인사총무팀, 현업부서</t>
  </si>
  <si>
    <t>배출권 관리현황 파일</t>
  </si>
  <si>
    <t>FR-S03-C07</t>
  </si>
  <si>
    <t>전표 필수사항 입력</t>
  </si>
  <si>
    <t>FR-S03-P08</t>
  </si>
  <si>
    <t>FR-S03-P07</t>
  </si>
  <si>
    <t>FR-S03-P05</t>
  </si>
  <si>
    <t>FR-S03-C08</t>
  </si>
  <si>
    <t>FR-S03-C06</t>
  </si>
  <si>
    <t>FR-S03-C05</t>
  </si>
  <si>
    <t>FR-S03-P06</t>
  </si>
  <si>
    <t>FR-S05-R10</t>
  </si>
  <si>
    <t>FR-S05-R11</t>
  </si>
  <si>
    <t>FR-S05-R12</t>
  </si>
  <si>
    <t>FR-S05-R13</t>
  </si>
  <si>
    <t xml:space="preserve"> 결산일정 공지</t>
  </si>
  <si>
    <t>분기 및 연결산</t>
  </si>
  <si>
    <t>유동성대체 승인</t>
  </si>
  <si>
    <t>특수관계자 거래 검증</t>
  </si>
  <si>
    <t>법인세불확실성 평가</t>
  </si>
  <si>
    <t>FR-S05-C12</t>
  </si>
  <si>
    <t>FR-S05-C13</t>
  </si>
  <si>
    <t>FR-S05-C11</t>
  </si>
  <si>
    <t>세부프로세스명2</t>
  </si>
  <si>
    <t>선행프로세스설명1</t>
  </si>
  <si>
    <t>선행프로세스명1</t>
  </si>
  <si>
    <t>세부프로세스설명2</t>
  </si>
  <si>
    <t>후행프로세스설명1</t>
  </si>
  <si>
    <t>후행프로세스설명2</t>
  </si>
  <si>
    <t>후행프로세스명1</t>
  </si>
  <si>
    <t>후행프로세스명2</t>
  </si>
  <si>
    <t>재고자산및원가계산</t>
  </si>
  <si>
    <t xml:space="preserve">1. SKMR 재무지원팀 팀장은 별도결산이 완료되면 SKMR 재무지원팀 별도결산 담당자들에게 분석적 검토를 수행하도록 전달한다.
2. SKMR 재무지원팀 별도결산 담당자들은 계정의 증감원인을 분석하고 해당 자료는 SKMR 재무지원팀 팀장에서 보고한다. 유의적인 변동사항이 발견될시 원인을 분석하여 처리한다.
3. 취합된 분석적검토자료는 분기별 이사회 결산보고자료에 포함하여 이를 이사회에 보고하며 이사회에서는 이를 확인, 검토수행하고 있다. </t>
  </si>
  <si>
    <t>1.근로/퇴직소득 원천세의 경우에는 인사총무팀에서 헬로인사의 자료를 수령하여 검증파일을 통해 자료의 적정성을 검토한 후 E-HR로 자료 이관한 후 팀장의 승인을 득한 후, 장부에 반영한다
2. 그 외 원천세 사항이 발생하면 인사총무팀 담당자는 원천세 신고내역을 작성하고, 인사총무팀장은 원천세 신고내역이  적절하게 계산되었는지 검토하고 그 내역을 홈텍스에 전자신고하며 관련 전표를 SAP상 입력하면 팀장이 승인한 후 장부에 반영된다.</t>
  </si>
  <si>
    <t>1. 사전에 승인된 SKMR 회계팀 내 계정과목관리 담당자만 계정과목 신설 및 변경이 가능하도록 SAP상 제한되어 있다.
2. 계정과목리스트에 관리(신설, 변경, 삭제)권한은 SKMR 회계팀장이 부여하고 있다.
3. SKMR 회계팀장은 해당 권한을 부여하기 위해서 IT팀에 권한요청을 하고 있다.
4. IT팀 권한 부여자는 SKMR 회계팀장이 요청한 담당자에게 권한을 부여 또는 회수 하고 있다.</t>
  </si>
  <si>
    <t>1. 월 결산시 재경팀장은 모든 결산조정사항이 반영되도록 사전에 체크리스트를 작성 후 각 담당자를 기재하여 결산조정사항의 완전성을 체크하며 재경팀 각 결산담당자와 공유한다.(선급비용, 미수∙미지급비용, 금융보증부채, 유동성대체, 건설중인자산, 수기입력 외화환산, 이자/배당금수익)
2. 재경팀 결산담당자별로 각 결산조정사항에 대한  계산내역 및 관련 증빙을 첨부하여 확정전표를 생성한다.</t>
  </si>
  <si>
    <t>[문서검사]
1. 별도결산담당자는 금융기관의 금융자산 평가보고서를 받는다.(분,반기는 연단위 받은 평가보고서를 바탕으로 계산하여 회계처리)
2. 금융기관으로 부터 받은 평가내역서가 적정하게 평가되었는지 기초자료, 로직 등 을 검토한다.
3. 재경팀장은 금융자산 평가보고서의 검토가 적정하게 수행했는지 검토하고 승인한다.</t>
  </si>
  <si>
    <t>* 판단 추정이 필요한 결산사항 : 채권손실충당금, 재고자산평가, 금융상품평가, 투자주식평가, 유·무형자산 손상, 충당부채계상, 이연법인세관련 계정, 리스거래
1. 회계팀임원(이하팀장)은 계산내역(평가보고서)의 기초자료, 로직 등을 검토하여 산출자료의 적정성을 검증하고 승인한다.
2. 승인한 계산내역은 재무제표에 반영 된다.</t>
  </si>
  <si>
    <t>[문서검사] 
1. 한국회계기준원의 '제개정현황' 메뉴에서 새로 시행되는 기준을 확인하고, 제ㆍ개정사항에 대한 검토가 수행되었는지 확인한다.
2. 회계정책 변경시 검토한 영향분석 보고서를 입수하여 경영진의 검토 과정을 거쳤는지 확인한다.
3. 그룹회계정책 변경시 재경담당임원, CFO 등의 경영진 승인을 득하였는지 확인한다.</t>
  </si>
  <si>
    <t>현업부서 전표처리 담당자는 발생된 모든 거래(매출,채권수금, 법인카드사용 제외)에 대하여 ERP상 전표를 작성하고 출력하여 하드카피로 현업팀장의 승인을 받아 회계팀 전표 승인담당자에게 하드카피로 직접 전달한다. 회계팀 전표처리 담당자는 전표와 관련 문서가(증빙) 회사 규정 및 회계정책에 부합하는지 검증, 대사하고 승인한다.</t>
  </si>
  <si>
    <t>[문서검사]
1. 재고자산평가내역을 입수하여 적정하게 평가되었는지 확인한다.
2. 평가에 사용된 기초자료가 장부상 기말재고리스트 및 수불부와 동일한지 대사한다.
3. 사용된 수율이 원가계산로직에 사용된 것과 동일한지 확인하고 적용한 판매단가가 미래에 판매될 단가이며 관련된 판매비가 적절하게 계상되었는지도 검토한다.</t>
  </si>
  <si>
    <t>1. SKMR 재무지원팀 법인세 담당자는 매년 세법개정사항에 따른 회사의 영향을 분석 및 검토한다.
2. 외부세무조정법인이 전달해주는 개정세법내용, 공시되는 개정사항 등을 검토하여 분석 한다.
3. SKMR 재무지원팀장은 매년 SKMR 재무지원팀 법인세 담당자가 세법개정사항에 따른 영향을 분석한 자료를 검토하고 승인한다.</t>
  </si>
  <si>
    <t>1. SKMR 재무지원팀 부가세신고 담당자는 SAP을 이용하여 부가세 신고서를 작성하고 팀장에 전달한다.
2. SKMR 재무지원팀 팀장은 매월 부가세 신고서상 매출부가세 및 매입부가세가 적절하게 계산되었는지 검토하고 승인한다.
3. 승인한 신고서는 홈택스에 전자신고되고 관련 전표는 SAP상 입력되어 장부에 반영된다.</t>
  </si>
  <si>
    <t>[문서검사]
1. TEST기간의 총계정원장을 입수하여 표본수만큼 승인내역을 회계처리내역을 샘플링한다.(FR-S03-C01 동일 샘플 가능)
2. 샘플링된 전표가 회계팀 전결규정에 따라 적절히 승인되었는지 검토한다.
3. 계정 및 금액이 전결규정상 내용에 따라서 승인자가 설정되었고 해당 승인자가 승인했는지 확인한다.</t>
  </si>
  <si>
    <t>1. 세무조정 대리인이 작성한 세무조정 내역이 적정한지 검토하는 절차에 대하여 질문한다.
2. 임원(이하팀장)이 이연법인세 계산내역이 세무조정 대리인이 검토한 세무조정 내역과 사업계획에 맞게 작성되었는지 검토하고 승인했는지 문서검사한다.
3. 법인세신고서를 샘플링하여 전결규정에 따른 대표이사의 승인을 받았는지 확인한다.</t>
  </si>
  <si>
    <t>[질문]
신규/변경 지급보증 또는 담보제공 건이 존재하는지 질문한다.
[문서검사]
1. 신규/변경된 지급보증 또는 담보제공 건에 대해서 전결규정에 따라 승인이 있는지 확인한다.
2. 특수관계자 주석사항에 관련내용이 모두 반영되었는지 확인한다.
3. 공시대상에 해당하는경우 DART에 접속하여 공시되었는지 확인한다.</t>
  </si>
  <si>
    <t>[질문/문서검사]
1. 통제수행자에게 기재된 통제활동내용에 따라 적절히 통제가 수행되고 있는지 질문하고 예외사항의 존재여부를 확인한다.
2. 테스트 대상 기간 중의 총계정원장에서 전기마감 이후 생성된 전표를 요청한 후, 표본수만큼 샘플을 추출한다.
3. 전기마감이후 생성된 전표가 재경팀장에 의해 승인을 득하였는지 문서검사한다.</t>
  </si>
  <si>
    <t>[문서검사]
1. TEST기간의 총계정원장을 입수하여 표본수만큼 회계처리내역을 샘플링한다.
2. 샘플링된 전표가 첨부된 증빙에 맞게 작성되었는지 검토한다.
3. 샘플링된 전표가 현업에서 전결규정에 따라 적절히 승인되었는지 검토한다.
4. 계정 및 금액에 따라서 재경팀 승인자가 설정되었고 해당 승인자가 승인했는지 확인한다.</t>
  </si>
  <si>
    <t>법인세담당자는 세무조정계산서 작성리스트를 작성하여 업무배정 및 완전성 검토를 수행하고, 국제조세와 관련하여 각 해외 종속회사별로 국제조세명세 작성기준을 확인하여 작성 대상 명세서를 검토한다. 담당자는 리스트를 작성한 후에 외부조정법인에 송부하고 누락된 계산서 및 명세서가 존재하는지를 다시 확인 받는다.</t>
  </si>
  <si>
    <t>[문서검사]
1. 테스트 대상 기간 중의 부가세신고기안을 요청한 후, 기안상 부가세신고서 및 부가세 납부(환급)세액 계산자료가 첨부되어 있으며  부가세신고서상 납부(환급)세액과 부가가치세 납부(환급)세액 계산자료상 금액이 일치하는지 확인한다.
2. 해당 기안에 대해 재경팀장이 승인했는지 문서검사한다.</t>
  </si>
  <si>
    <t>[문서검사]
1. T-Code: S_ALR_87003642을 조회하여 Column1(회계팀), Column2(회계팀 외)의 막는 기표가능 월의 차이가 있는 것을 확인한다.
2. 회계팀 외 인원의 ID로 로그인하여 T-Code: FB03_전표 조회화면에서 전월의 전표생성일자가 나타나지 않음을 확인한다.</t>
  </si>
  <si>
    <t>회계팀(관리팀) 담당자는 과거 재산세 납부내역 및 신규 취득/처분내역을 바탕으로 재산세 납부 자산리스트 및 자산별 재산세 금액 검토파일을 작성한다. 회계팀 담당자는 과세관청으로부터 재산세 고지서 수령시 자산리스트와 금액검토파일을 이용하여 재산세 금액의 완전성 및 정확성을 확인 후 회계팀장의 승인을 득한다.</t>
  </si>
  <si>
    <t>"구매팀 담당자"가 "OOO SYS"을 이용해서 입수한 "견적서들"을 검토해서 "견적서검토내역"을 작성해서 "구매팀 팀장"에게 "OOO SYS"을 이용해서 전달한다. "구매팀 팀장"은 "수시로" "견적서검토내역"의 "OOO항목"과 견적서들,투자요청서,시행품의서,투자예산의 "OOO항목이 적정(일치)한지 대사한다.</t>
  </si>
  <si>
    <t>1. 거래처 등록시 특수관계자 여부를 입력하도록 SAP상 세팅되어 있다.
2. 특수관계자 여부는 거래처등록시 검토 한 후 SAP상 구분되어 등록된다. 따라서 해당 거래내역을 정확하고 완전하게 조회할 수 있다.
3. 회계팀 특수관계자 담당자는 분기별로 특수관계자리스트를 검토하여 변경여부를 확인하여 반영요청한다.</t>
  </si>
  <si>
    <t xml:space="preserve">특수관계자 담당자는 SAP에서 직전결산기대비 신규로 추가되거나 변경된 종속기업이 있는지 확인한다. 또한 기획2팀 관계회사담당자로부터 지분율 파일을 받아 변동사항을 체크한다. 기타 관계자는 변동내역이 K-IFRS기준에 따른 특수관계자인지 검토한다. 
변동사항이 존재하는 경우 해당결과를 CFO에 보고하고 있다.
</t>
  </si>
  <si>
    <t>[ 문서검사 ]
1. 결산 담당자로부터 당기 중 손상징후 checklist를 징구하여 종속기업 및 관계기업의 손상징후 여부를 확인하였는지 체크한다.
2. 당기 중 손상차손을 인식한 종속기업 및 관계기업이 있는 경우, 공정가치평가 보고서 및 해당 checklist를 징구하여 경영진이 검토하고 승인하였는지 확인한다.</t>
  </si>
  <si>
    <t>1. 법인세담당자는 각 담당자별로 작성한 세무조정계산서를 취합하여 1차적으로 검토하고 회계팀장의 승인을 득한다.
2. 승인된 세무조정계산서 및 첨부자료를 외부조정법인에 송부하여 적정성에 대한 검토를 요청한다.
3. 법인세담당자는 외부조정법인의 검토가 완료된 세무조정계산서를 바탕으로 법인세결산 파일을 작성한다.</t>
  </si>
  <si>
    <t>[문서검사]
1. Test 기간의 재무팀 결산조정사항 승인내역을 입수한다.
2. 샘플수 만큼 샘플을 추출하여 재무팀 결산조정사항이 각 담당자가 관리하고 있는 결산조정계산내역과 동일하지, 해당 자료상 사용된 기초자료 및 로직이 적정한지 검토한다.
3. 재무팀장이 재무팀 결산조정사항에 대하여 승인했는지 확인한다.</t>
  </si>
  <si>
    <t>[문서검사]
1. Test 기간의 회계팀 결산조정사항 승인내역을 입수한다.
2. 샘플수 만큼 샘플을 추출하여 회계팀 결산조정사항이 각 담당자가 관리하고 있는 결산조정계산내역과 동일하지, 해당 자료상 사용된 기초자료 및 로직이 적정한지 검토한다.
3. 회계팀장이 회계팀 결산조정사항에 대하여 승인했는지 확인한다.</t>
  </si>
  <si>
    <t>1. 법인세 담당자는 법인세결산 엑셀파일상 이연법인세설정률 검토탭에서 과거 3개년의 과세표준 및 산출세액을 기준으로 실효세율을 산정하고 평균값을 산출하여 당기 이연법인세 계산에 적용할 법인세율을 확정한다.
2. 법인세결산 유보관리 탭에서 이연법인세 결산조정분개를 산출하고 해당 내역을 회계팀장이 검토후 승인한다.</t>
  </si>
  <si>
    <t>1. 매출담당자는 시스템에서 조회된 외화매출채권 기장금액의 합계액과 보조부 잔액이 일치하는지를 검토하고, 조회된 내역을 출력하여 외화외상매출금(미수금) 평가명세서를 작성한 후 회계팀장의 승인을 득한다. 
2. 원재료 담당자는 시스템에서 조회되는 기장금액과 보조부 잔액이 일치하는지를 원재료 결산파일상 외화외상매입금관리 탭에서 검증하고, 원재료를 수정원가로 변환한 후에 외화외상매입평가 탭을 작성하여 회계팀장의 승인을 득한다. 
3. 기타(외화차입금, 외화예적금 등)의 외화자산부채는 외화채권채무평가 파일에서 증감분석표를 작성하여 환산손익의 적정성을 검토한다.</t>
  </si>
  <si>
    <t>채용 및 인사관리</t>
  </si>
  <si>
    <t>[문서검사]
1. 테스트 기간 중의 [세무조정계산서 검토 내역]을 요청한 후, 재경팀 법인세 담당자에게 세무자문법인으로부터 수령한 세무조정 계산내역에 대해 기초이연법인세자산과의 일치여부, 세부 세무조정항목의 완전성 및 정확성을 대사 및 검증하였는지 문서검사한다.
2. 법인세비용 및 이연법인세 회계처리에 대해서 재경팀장의 승인을 득하였는지 확인한다.</t>
  </si>
  <si>
    <t>[질문] 
1. 결산업무 프로세스에 따라 결산공지가 적절히 게시되는지 확인하고, 현업의 입력마감 시간의 준수 현황을 질문한다.
2. 입력마감에 따르는 예외적 상황들에 대하여 질문하고, 이에 따르는 위험이 있는지 검토한다.
[ 문서검사 ]
1, SAP상 전사 공지에 따른 게시문건을 확인한다.
2. 현업의 입력완료 피드백을 샘플링하여 검토한다.</t>
  </si>
  <si>
    <t xml:space="preserve">1. 재경팀 담당자는 분기마다 최근 공정위의 기업집단공시 특관자 내역과 SAP상 대상 내역을 조회하여 특관자대상이 완전한지 검토하고  Excel로 특관자 거래내역을 작성한다.
2. 기중 지분 취득처분내역, 주주명부, 주주총회/이사회 의사록, Dart 공시내역, 기업집단 포털 등을 확인하여 특수관계자 범위를 확정하고 특수관계자 리스트를 문서화한다. </t>
  </si>
  <si>
    <t>1. SKMR 재무지원팀 법인세 담당자는 SAP상 조회되는 자료는 직접 취합한다.
2. SKMR 재무지원팀 법인세 담당자는 세무조정 기초자료 취합할때 이상항목으로 판단되는 사항에 대해서는 회계처리내역과 증빙을 대사한다.
3. 이상항목에 대하여 증빙을 확인하여 판단이 어려운 사항에 대해서는 최대한 보수적인 관점으로 처리한다.(익금산입 또는 손금불산입)</t>
  </si>
  <si>
    <t>• 회사는 철저한 위험관리를 위해 중복적으로 통제활동을 설계하기도 하고, 단계적으로 통제활동을 설계하기도 한다. 그러므로 보완적이고 중복적으로 설계된 통제활동은 핵심통제활동으로 선정하지 않는 것이 일반적이다. 그러나, 단계적 통제활동으로 수행되는 통제활동의 정교함이 다른 경우나 통제가 실패할 위험을 고려하여 의도적으로 핵심통제활동에 포함할 수도 있다.</t>
  </si>
  <si>
    <t>1. 재무팀에서는 매출채권 팩토링, 미수수익, 미지급이자, 사채 및 차입금 유동성 대체, 금융상품평가, 금융보증부채계산에 대한 결산조정사항을 수행하고 있다.
2. 재무팀 각 담당자는 각 조정사항에 따라 엑샐로 관리한는 자료를 바탕으로 계산된 금액으로 SAP상 결산조정사항을 입력한다.
3. 재무팀장은 재무팀 결산조정사항이 적절한지 검토하고 승인한다.</t>
  </si>
  <si>
    <t>[질문]
1. 평가 및 추정이 필요한 계정에 대하여 변동사항이 있는지 질문한다.
2. CHECK LIST의 업데이트 여부를 확인하고, 평가 방법에 대하여 질문한다.
[문서검사]
1. CHECK LIST의 내용이 현황을 충분히 반영하는지 검토한다.
2. 평가 및 추정과 관련된 결산자료와 재무제표상 반영된 내용을 대사 검토하여 차이여부를 확인한다.</t>
  </si>
  <si>
    <t xml:space="preserve">2. Significant Risk에 해당되는지 여부를 확인하기 위해 고려한 사항 : 위 Risk 평가항목 중 High항목이 4개 이상인 경우에는 반드시 Significant Risk로 판단하고, 1개 이하인 경우에만 Low Risk로 판단할 수 있음. 다만, 부정 발생의 가능성이 High인 경우에는 Significant Risk로 반드시 구분함. </t>
  </si>
  <si>
    <t>[문서검사/재수행]
1. 대손충당금 계산파일 상 채권금액 합계액과 시스템 조회금액이 일치하는지 확인한다.
2. 회수기일이 30일을 초과하는 거래처 중 일부를 선정하여 계약서 상 판매대금 지급조건이 일치하는지 검토한다.
3. 연체전이율 산출에 사용된 채권 연령분석자료의 정합성을 검증한다.
4. 대손충당금 계산명세서가 회계팀장의 승인을 득하였는지 확인한다.</t>
  </si>
  <si>
    <t>[문서검사]
1. 결산이 완료된 월에 SAP상 임시전표 조회를 수행하여 미확정전표 내역이 존재하는지 확인한다.
2. 미처리된 내역에 대해서는 추가적으로 사유를 확인한다.
3. 추가로 회계팀 담당자는 전월 전기대비 누락전표가 있는지 확인한다. 
4. 최종적으로 SAP상 미확정 전표내역이 없는 것을 확인하고 회계팀장의 검토가 존재하는지 확인한다.</t>
  </si>
  <si>
    <t>[문서검토]
1. 입수한 모집단(월 원천세신고내역)이 정확하고 완전한지 검토한다.
2. 표본수에 맞는 문서(원천세신고서)를 입수하여 적격한 담당자가 검토하고 승인하였는지 문서검사한다.</t>
  </si>
  <si>
    <t>재경팀 법인세 담당자는 매년 세무자문법인이 전달해주는 개정세법내용, 삼일인포마인 등을 확인하여 이에 따른 회사의 영향을 분석 및 검토하여 문서화한 자료를 그룹웨어를 통해 기안한다.</t>
  </si>
  <si>
    <t>[문서검토]
1. 입수한 모집단(분기 부가세신고내역)이 정확하고 완전한지 검토한다.
2. 표본수에 맞는 문서(부가세신고서)를 입수하여 적격한 담당자가 검토하고 승인하였는지 문서검사한다.</t>
  </si>
  <si>
    <t>재무제표 및 주석사항에 대한 체크리스트를 매 결산기마다 회계기준에 따라 업데이트하고 전결권자의 검토를 받는다. 결산 시마다 작성된 체크리스트를 통해 주석사항에 대한 완전성을 확인한다.</t>
  </si>
  <si>
    <t>[문서검토]
1. 입수한 모집단(반기 법인세신고내역)이 정확하고 완전한지 검토한다.
2. 표본수에 맞는 문서(법인세신고서)를 입수하여 적격한 담당자가 검토하고 승인하였는지 문서검사한다.</t>
  </si>
  <si>
    <t>여신지원팀으로부터 분기별 업데이트된 소송 현황을 수령하여 추가적인 충당부채 및 우발부채 등에 반영할 내역이 있는지 확인하고 재무제표에 반영할 경우 회계팀장의 검토 및 승인을 득한다.</t>
  </si>
  <si>
    <t>1. 해외영업팀에서는 유동자금상황을 검토하여 매출채권 팩토링 실행 여부를 판단한다.
2. 매출채권 팩토링 담당자는 처분하기로 결정된 내역에 대하여 매출채권 팩토링 실행품의를 작성한다.</t>
  </si>
  <si>
    <t>예산에 포함되어 있지 않거나 경상적인 거래가 아닌 전표요청에 대하여, 해당 현업부서 팀장 및 회계팀 담당자는 비경상/비정상 거래 여부를 파악하고 적정성 여부에 대하여 검토 및 승인한다.</t>
  </si>
  <si>
    <t>[문서검사]
1. 모든 회계전표를 모집단으로 하여 표본수에 따른 샘플을 추출한다.
2. 전표에 대한 회계팀장의 승인(날인)이 이루어졌는지 문서검사를 통해 확인한다.</t>
  </si>
  <si>
    <t>경영관리팀 팀장은 반기마다 법인세신고기안상 법인세신고서가 세부법인이 작성한 법인세 신고서의 세무조정이 적정한지, 납부금액(환급금액)이 적정한지 검토하고 승인한다.</t>
  </si>
  <si>
    <t>전표작성시 계정과목은 시스템에 등록이 되어있는 계정과목 중 하나를 선택해야 하며, 임의로 작성자에 의해 생성되거나 강제입력은 되지 않도록 시스템이 설정되어 있다</t>
  </si>
  <si>
    <t>회계팀은 재무결산 및 보고 일정과 업무상 역할에 대하여 결산업무일정표 및 결산업무분장표 등을 문서화하고 회계팀장(경리팀장)의 승인을 득한 후 팀원들에게 공지한다.</t>
  </si>
  <si>
    <t xml:space="preserve">모든 전표는 필수입력사항(계정과목, 금액, 전표일자, 통화, 부서코드 등)을 입력해야하며, 필수입력사항 중 일부 항목이 누락된 경우 전표 생성이 불가능하다. </t>
  </si>
  <si>
    <t>SKMR 재무지원팀장은 토지의 재평가가 적정하게 수행했는지 검토하고 승인한다. 검토금액과 평가금액에 유의적인 차이가 발생할 경우 수정된 평가보고서를 재 입수한다.</t>
  </si>
  <si>
    <t>재경팀 부가세 담당자는 월 결산 시 SAP상 매출부가세이전(T-code: xxx) /매입부가세이전(T-code: xxx)에서 (국내)매출/매입집계표를 추출한다.</t>
  </si>
  <si>
    <t xml:space="preserve">[문서검토]
1. 입수한 월 세금계산서 내역이 정확하고 완전하게 반영되었는지 검토한다.
2. 샘플 수 대로 입수한 세금계산서 내역과 장부가 일치하는지 대사한다.
</t>
  </si>
  <si>
    <t>결산시점의 채권(외상매출금 및 미수금, 받을어음)잔액을 시스템에서 조회하여 합계잔액이 재무제표와 일치하는지 확인하고 차이가 있는 경우 원인을 파악하여 일치 시킨다.</t>
  </si>
  <si>
    <t>1. SKMR 재무지원팀 담당자는 결산이 완료되면 재무제표를 대표이사에 보고한다.
2. 대표이사는 분기마다  작성된 별도재무제표에 대하여 검토 후 승인한다.
3. 이후 사전재무제표 제출 ~ 최종재무제표 확정 전까지 변경사항이 있을 경우 추가적으로 검토 및 승인하고 있다.</t>
  </si>
  <si>
    <t>1. SKMR 재무지원팀 담당자는 퇴직급여, 성과급을 Excel로 계산하여 SAP상 전표를 수기로 입력하고 팀장에 승인을 요청한다.
2. SKMR 재무지원팀장은 매월 퇴직급여, 성과급에 대한 내역이 적정한지 검토하고 승인한다.
3. 최종 승인된 전표는 재무제표 반영된다.</t>
  </si>
  <si>
    <t>1. 재경팀 결산 담당자는 SAP상 외화환산에 대한 기초 자료 및 로직을 입력해 놓는다.(외화환산-매월말 최초고시환율 서울외국환중계)
2. 재경팀 결산 담당자는 매월 결산시 외화환산 전표를 SAP을 통해 자동 생성한다.(수기입력으로 결산조정사항으로 입력된 전표 제외)</t>
  </si>
  <si>
    <t>전표 생성시 차변과 대변에 기록될 계정과목을 선택하고 금액을 입력해야 한다. 계정과목은 임의로 입력이 불가능하며 시스템에 등록이 되어있는 계정과목 리스트에서 선택만 가능하다. 또한 차변과 대변의 금액이 일치하지 않는 경우 시스템 오류로 인식하여 전표 생성이 불가능하다.</t>
  </si>
  <si>
    <t>1. SKMR 재무지원팀 담당자는 SAP상 외화환산, 선급비용 기초 자료 및 로직을 입력해 놓는다.(외화환산-매일 최초고시환율 서울외국환중계, 선급비용-금액, 기간)
2. SKMR 재무지원팀 담당자는 매월 결산시 외화환산, 선급비용 상각 전표를 SAP통해 자동 생성한다.</t>
  </si>
  <si>
    <t>1. SKMR 재무지원팀 담당자는 현업으로 부터 결산관련 자료를 SAP상 또는 메일로 입수하여 결산에 반영한다.
2. SKMR 재무지원팀 담당자는 현업으로 받은 자료와 작성한 재무제표의 내용이 일치하는지 대사한다.
3.  일치하지 않을 적시에 조사하여 해결한다.</t>
  </si>
  <si>
    <t>1. 재경팀 담당자는 업무지원팀에서 작성한 배출권 현황 파일을 전달받는다.
2. 재경팀 담당자는 온실가스배출권 담당자가 매 분기말마다 작성한 ‘배출권 현황 파일’상의 당기 무상(유상)할당량의 값이 정확한지, 당분기 추정배출량을 계산하기 위한 로직이 적절한지 검토한다.</t>
  </si>
  <si>
    <t>1. SKMR 재무지원팀 담당자는 Excel로 유동성대체 내역을 작성한다.
2. SKMR 재무지원팀 팀장은  분기마다 Excel로 작성한 유동성대체 내역이 계약서 등 증빙과 일치하는지 검증하고 승인한다.
3. 승인된 유동성대체내역은 SAP결산전표로 장부에 반영된다.</t>
  </si>
  <si>
    <t xml:space="preserve">[관찰]
1. 통제수행자에게 기재된 통제활동내용에 따라 적절히 통제가 수행되고 있는지 질문하고 예외사항의 존재여부를 확인한다.
2. 당기중 E-Accounting로부터 발생한 비용내역 샘플을 1개 선정한다. 
3. 샘플에 대하여  그룹웨어로 Interface된 정보들이 E-Accounting에서 이관한 정보와 동일한지 검토한다. 
4. 샘플에 대하여  SAP으로 Interface된 정보들이 그룹웨어에서 이관한 정보와 동일한지 검토한다. 
5. 인터페이스 완정성 확인위해 모니터링 방식 및 기술적 구현 현황을 확인한다. </t>
  </si>
  <si>
    <t>1.SKMR 재무지원팀 결산 담당자는 자체 선정한 신규 계정과목 검토내역을 SKMR 회계팀 담당자에게 메일로 전달하여 승인 요청한다.
2. SKMR 회계팀 담당자는 요청이 있을 때(연4건정도, 분기주기) 거래의 내용을 검토하고 별도재무제표 계정과목에 미치는 영향을 판단하여 내부 검토하고 그룹웨어를 통해 계정과목등록품의를 팀장에 전달한다.
3. SKMR 회계팀장은 요청 있을 때(연4건정도, 분기주기) 계정과목등록 품의상 거래내용과 계정과목이 기업회계기준 및 회사회계정책에 적합한지 검증하고 승인한다.
4. 승인된 신규 계정과목은 SKMR 회계팀 담당자가 SAP에 등록한다.</t>
  </si>
  <si>
    <t>[질문/문서검사]
1. 통제수행자에게 기재된 통제활동내용에 따라 적절히 통제가 수행되고 있는지 질문하고 예외사항의 존재여부를 확인한다.
2. 테스트 대상 기간 중의 총계정원장에서 당분기중 신규 취득한 금융상품 전표를 요청한 후, 표본수만큼 샘플을 추출한다.
3. 재경팀 담당자에 의해 해당 분기 중 신규 취득한 금융상품에 대해 IFRS 9 상 지분상품일 경우 보유목적, 채무상품일 경우 사업모형 및 계약상 현금흐름 등 계정분류에 대한 근거가 기재되어있는지 문서검사한다. 
4. 계정분류의 적정성에 검토한 결과에 대하여, 재경팀장이 해당 계정분류 전표에 대해 승인하였는지 문서검사한다.</t>
  </si>
  <si>
    <t>인사계획서</t>
  </si>
  <si>
    <t>00004</t>
  </si>
  <si>
    <t>00002</t>
  </si>
  <si>
    <t>00003</t>
  </si>
  <si>
    <t>인사팀장</t>
  </si>
  <si>
    <t>인사팀</t>
  </si>
  <si>
    <t>채용계획의 검증</t>
  </si>
  <si>
    <t>급여관리</t>
  </si>
  <si>
    <t>퇴직관리</t>
  </si>
  <si>
    <t>복리후생관리</t>
  </si>
  <si>
    <t>정기채용의 경우 각 부서장들은 매년 말 필요인원을 집계한 뒤 그룹웨어를 통하여 인사계획서를 작성하여 인사팀에 전달한다. 수시채용의 경우 각 사업부 담당자가 필요 인원을 집계한 뒤 그룹웨어를 통하여 인사계획서를 작성하여 인사팀에 전달한다.</t>
  </si>
  <si>
    <t>인사팀장은 인원운용계획 및 신규사업운영계획에 따른 신규충원인원의 수를 바탕으로 신규 인원의 수요를 검토하여 금번 신규 모집 인원이 적정하게 산정되었는가를 검증한다.</t>
  </si>
  <si>
    <t>인사팀장, 대표이사</t>
    <phoneticPr fontId="45" type="noConversion"/>
  </si>
  <si>
    <t>인사계획서</t>
    <phoneticPr fontId="45" type="noConversion"/>
  </si>
  <si>
    <t>인사팀 인사담당자는 채용공고를 내거나 헤드헌터를 통해 지원자를 모집한다.</t>
    <phoneticPr fontId="45" type="noConversion"/>
  </si>
  <si>
    <t>현업 부서장들 및 인사팀 담당자는 채용공고 및 헤드헌터를 통하여 집계된 이력서들을 심사 및 면접대상자를 선정 후 면접을 진행하여 최종 합격자를 선발한다.</t>
    <phoneticPr fontId="45" type="noConversion"/>
  </si>
  <si>
    <t>지원자 모집</t>
    <phoneticPr fontId="45" type="noConversion"/>
  </si>
  <si>
    <t>최종 합격자 선발</t>
    <phoneticPr fontId="45" type="noConversion"/>
  </si>
  <si>
    <t>신규입사자 입사제출서류</t>
    <phoneticPr fontId="45" type="noConversion"/>
  </si>
  <si>
    <t>입사서류 검증</t>
    <phoneticPr fontId="45" type="noConversion"/>
  </si>
  <si>
    <t>채용품의서 작성</t>
    <phoneticPr fontId="45" type="noConversion"/>
  </si>
  <si>
    <t>인사팀 인사담당자는 지원자가 이력서에 기재한 사항들에 대해 자격증사본 / 경력증명서 / 국민연금가입증명원 등의 증빙과 대사하여 하여 허위여부를 검증한다.</t>
    <phoneticPr fontId="45" type="noConversion"/>
  </si>
  <si>
    <t>인사팀</t>
    <phoneticPr fontId="45" type="noConversion"/>
  </si>
  <si>
    <t>채용품의서 승인</t>
    <phoneticPr fontId="45" type="noConversion"/>
  </si>
  <si>
    <t>인사팀 인사담당자는 최종 합격자와 근로조건을 합의하여 그룹웨어 혹은 문서작성 프로그램 등으로 채용품의서를 작성한다.</t>
    <phoneticPr fontId="45" type="noConversion"/>
  </si>
  <si>
    <t>대표이사는 인사정책의 계획에 따라 수급된 인력수급계획을 전결규정에 따라 승인한다.</t>
    <phoneticPr fontId="45" type="noConversion"/>
  </si>
  <si>
    <t>채용품의서</t>
    <phoneticPr fontId="45" type="noConversion"/>
  </si>
  <si>
    <t>인사팀 인사담당자는 지원자가 이력서에 기재한 사항들에 대해 증빙과 다르거나 진위여부가 확인되지 않을 경우, 지원자에게 사유를 질의한다.</t>
    <phoneticPr fontId="45" type="noConversion"/>
  </si>
  <si>
    <t>해당 현업 부서장 및 대표이사는 신규입사자에 대하여 작성된 채용품의서가 인사규정에 부합하는지를 검증 및 승인한다.</t>
    <phoneticPr fontId="45" type="noConversion"/>
  </si>
  <si>
    <t>해당 현업 부서장 및 대표이사는 신규입사자에 대하여 작성된 채용품의서가 인사규정에 부합하지 않을 경우 인사팀장에게 사유를 질의한다.</t>
    <phoneticPr fontId="45" type="noConversion"/>
  </si>
  <si>
    <t>인사정보 입력</t>
    <phoneticPr fontId="45" type="noConversion"/>
  </si>
  <si>
    <t>인사팀 인사담당자는 입사 당일 신규입사자에 대해 근로계약서를 작성하고 인사기록카드를 작성하며, 작성된 인사기록카드를 바탕으로 하여 회사의 인사정보시스템 DB에 신규입사자의 인사 정보를 입력한다.</t>
    <phoneticPr fontId="45" type="noConversion"/>
  </si>
  <si>
    <t>인사팀장</t>
    <phoneticPr fontId="45" type="noConversion"/>
  </si>
  <si>
    <t>인사정보DB 접근권한 list</t>
    <phoneticPr fontId="45" type="noConversion"/>
  </si>
  <si>
    <t>인사관리 DB에 대한 입력/변경/조회 권한은 인사팀 내에 한정된 인원만에게만 부여되어 있으며, 인사정보의 변경시에는 인사담당자가 변경된 인사정보가 시스템에 정확히 반영되었는지 검토한다.</t>
    <phoneticPr fontId="45" type="noConversion"/>
  </si>
  <si>
    <t>인사정보변경 접근제한</t>
    <phoneticPr fontId="45" type="noConversion"/>
  </si>
  <si>
    <t xml:space="preserve">부적절한 신규 인원 수요 산정 </t>
    <phoneticPr fontId="45" type="noConversion"/>
  </si>
  <si>
    <t>대표이사는 인력 수급계획이 인사정책에 따라 작성되지 않았을 경우 인사팀장에게 사유를 질의한다.</t>
    <phoneticPr fontId="45" type="noConversion"/>
  </si>
  <si>
    <t>인사정책에 부합하지 않는 인력수급계획</t>
    <phoneticPr fontId="45" type="noConversion"/>
  </si>
  <si>
    <t>확인불가한 이력서 내용</t>
    <phoneticPr fontId="45" type="noConversion"/>
  </si>
  <si>
    <t>인사규정에 부합하지 않는 채용품의서</t>
    <phoneticPr fontId="45" type="noConversion"/>
  </si>
  <si>
    <t>부적정한 인사정보변경권한 부여</t>
    <phoneticPr fontId="45" type="noConversion"/>
  </si>
  <si>
    <t>인사관리 DB에 대한 입력/변경/조회 권한이 적정하지 않은 인원(인사담당자가 아니거나 인사팀 이외의 인원 등)에게 부여되어 있을 경우, 인사팀장은 인사관리 DB 권한 담당자에게 사유를 질의한다.</t>
    <phoneticPr fontId="45" type="noConversion"/>
  </si>
  <si>
    <t>Sub-process 끝</t>
    <phoneticPr fontId="45" type="noConversion"/>
  </si>
  <si>
    <t>근무시간의 기록</t>
    <phoneticPr fontId="45" type="noConversion"/>
  </si>
  <si>
    <t>연장, 휴일근무 및 병가 등과 관련하여 변동되는 급여 관련 근태사항은 모든 인원의 연장, 휴일근무 및 병가와 관련하여 변동되는 근태사항은 적절한 사유 검증을 거쳐 적합한 절차(현업부서장의 승인)를 거친 신청내역만이 Oracle에 등록된다.</t>
    <phoneticPr fontId="45" type="noConversion"/>
  </si>
  <si>
    <t>ID</t>
    <phoneticPr fontId="45" type="noConversion"/>
  </si>
  <si>
    <t>근태사항 승인 신청</t>
    <phoneticPr fontId="45" type="noConversion"/>
  </si>
  <si>
    <t>근태변동사항 검증</t>
    <phoneticPr fontId="45" type="noConversion"/>
  </si>
  <si>
    <t>각 현업팀</t>
    <phoneticPr fontId="45" type="noConversion"/>
  </si>
  <si>
    <t>각 현업팀장</t>
    <phoneticPr fontId="45" type="noConversion"/>
  </si>
  <si>
    <t>근태변동사항 품의서/신청서</t>
    <phoneticPr fontId="45" type="noConversion"/>
  </si>
  <si>
    <t>부적정한 근태변동사유</t>
    <phoneticPr fontId="45" type="noConversion"/>
  </si>
  <si>
    <t>해당 현업 부서장은 근태변동사항 품의서/신청서 상 기재된 근태변동사유 및 시간이 적정하지 않을 경우 해당 인원에게 사유를 질의한다.</t>
    <phoneticPr fontId="45" type="noConversion"/>
  </si>
  <si>
    <t>인사정보 변동내역 작성</t>
    <phoneticPr fontId="45" type="noConversion"/>
  </si>
  <si>
    <t>재무보고 비중 12일중 7일 또는 8일</t>
    <phoneticPr fontId="47" type="noConversion"/>
  </si>
  <si>
    <t>하루 확인 검토 통제 수</t>
    <phoneticPr fontId="47" type="noConversion"/>
  </si>
  <si>
    <t>구분</t>
    <phoneticPr fontId="47" type="noConversion"/>
  </si>
  <si>
    <t>통제활동설명</t>
    <phoneticPr fontId="45" type="noConversion"/>
  </si>
  <si>
    <t>통제현황(WTT의 summary 수준)</t>
  </si>
  <si>
    <t>일정</t>
    <phoneticPr fontId="47" type="noConversion"/>
  </si>
  <si>
    <t>검토여부</t>
    <phoneticPr fontId="47" type="noConversion"/>
  </si>
  <si>
    <t>표준화통제 등 설명</t>
    <phoneticPr fontId="47" type="noConversion"/>
  </si>
  <si>
    <t xml:space="preserve"> SKMR 재무지원팀장은 기준서 재.개정이 확인 될 때(최소연1회) 기준서 재.개정에 따른 검토자료가 회사 회계처리와 기준에 적합한지 검증하고 승인한다.</t>
    <phoneticPr fontId="45" type="noConversion"/>
  </si>
  <si>
    <t>1. SKMR 재무지원팀 담당자는 새로운 회계기준 및 변경된 재무보고 일정을 고려하여 기준서 제.개정에 따른 검증자료를 작성한다.
2. SKMR 재무지원팀장은 기준서 재.개정이 확인 될 때(연1회정도) 기준서 재.개정에 따른 검토자료가 회사 회계처리와 기준에 적합한지 검증하고 승인한다.
3. 승인된 검증자료를 팀원들 및 관련 회계처리 담당 협업부서에 공지한다.</t>
    <phoneticPr fontId="45" type="noConversion"/>
  </si>
  <si>
    <t>V</t>
    <phoneticPr fontId="45" type="noConversion"/>
  </si>
  <si>
    <t>ELC 통제</t>
    <phoneticPr fontId="45" type="noConversion"/>
  </si>
  <si>
    <t>결산일정 공지</t>
    <phoneticPr fontId="45" type="noConversion"/>
  </si>
  <si>
    <t xml:space="preserve"> SK머티리얼즈 재무지원팀 담당자는 매월 20~25일경 메일을 통해 결산일정(+4일,사전에 승인되어 있는 일정)을 공지한다.</t>
    <phoneticPr fontId="47" type="noConversion"/>
  </si>
  <si>
    <t>1. SK머티리얼즈 재무지원팀 담당자는 매월 20~25일경 메일을 통해 결산일정(+4일,사전에 승인되어 있는 일정)을 공지한다.
2. 현업전표 Closing D+2일 ,별도재무제표 생성일이 D+4일로 별산결산은 마감된다.</t>
    <phoneticPr fontId="47" type="noConversion"/>
  </si>
  <si>
    <t>1-1</t>
    <phoneticPr fontId="45" type="noConversion"/>
  </si>
  <si>
    <t>SKMR 회계팀장은 요청 있을 때(연4건정도, 분기주기) 계정과목등록 품의상 거래내용과 계정과목이 기업회계기준 및 회사회계정책에 적합한지 검증하고 승인한다.</t>
    <phoneticPr fontId="45" type="noConversion"/>
  </si>
  <si>
    <t>2-1</t>
    <phoneticPr fontId="45" type="noConversion"/>
  </si>
  <si>
    <t>계정과목 관리권한 제한</t>
    <phoneticPr fontId="47" type="noConversion"/>
  </si>
  <si>
    <t>사전에 승인된 SKMR 회계팀 내 계정과목관리 담당자만 계정과목 신설 및 변경이 가능하도록 SAP상 제한되어 있다.</t>
    <phoneticPr fontId="47" type="noConversion"/>
  </si>
  <si>
    <t>1. 사전에 승인된 SKMR 회계팀 내 계정과목관리 담당자만 계정과목 신설 및 변경이 가능하도록 SAP상 제한되어 있다.
2. 계정과목리스트에 관리(신설, 변경, 삭제)권한은 SKMR 회계팀장이 부여하고 있다.
3. SKMR 회계팀장은 해당 권한을 부여하기 위해서 IT팀에 권한요청을 하고 있다.
4. IT팀 권한 부여자는 SKMR 회계팀장이 요청한 담당자에게 권한을 부여 또는 회수 하고 있다.</t>
    <phoneticPr fontId="47" type="noConversion"/>
  </si>
  <si>
    <t>접근제한으로 따로 정리 예정</t>
    <phoneticPr fontId="45" type="noConversion"/>
  </si>
  <si>
    <t>마스터데이터상 신규계정 생성 승인</t>
  </si>
  <si>
    <t>재경팀장은 각 부서의 신규계정등록요청서를 수령하여 적정성을 검증(Verifications)하고 마스터데이터상 신규계정을 생성한다.</t>
  </si>
  <si>
    <t>현업에서 입력할 수 있는 계정과목은 제한되어 있으며 업무담당자는 전표 입력시 해당되는 계정이 등록되어 있지 않은 경우에 전자기안으로 재경팀장/전산팀장에게 신규계정 등록신청을 한다. 재경팀장 및 전산팀장은 등록요청내역의 적정성을 확인한 후 승인한다. 단 계정생성에 따른 추가 시스템 설정 작업이 필요하지 않은 경우 전산팀장의 검토는 생략될 수 있다.재경팀장은 승인이 완료되면 K-system의 계정과목 마스터에서 신규 계정을 생성한다.</t>
  </si>
  <si>
    <t>계정과목 생성/변경시 승인절차</t>
  </si>
  <si>
    <t>계정과목의 신설 및 변경시 회계팀 담당자가 관련 정책 및 기준 상 부합하는지 검증하고 회계팀장의 승인을 득한다.</t>
  </si>
  <si>
    <t>1. 현업에서 계정과목 신설/변경 요청시 회계팀 담당자는 회계기준, 내부규정에 따라 타당성을 검증한다. 
2. 회계팀장은 타당성 검증 문서를 확인하여 특이사항이 없을 경우 승인 후 Oracle 상 계정과목을 신설/변경한다.</t>
  </si>
  <si>
    <t>비용의 계정 카테고리 구분에 대한 검증</t>
  </si>
  <si>
    <t>회계팀 담당자는 코스트센터코드의 구분(판반비와 원가)이 신설 및 변경될 경우 정확하게 구분되었는지 검증한 후 회계팀 팀장의 승인을 득한다.</t>
  </si>
  <si>
    <t xml:space="preserve">1. 신규 사업으로 인한 부서 발생 시 코스트센터코드를 부여하고 그 성격을 파악하여 원가와 판매관리비를 구분하여 사전에 정의하고 시스템에 반영한다.
2. 사전 정의된 비용이 발생 시 코스트센터별로 전표처리되며 Oracle에 원가와 판매관리비가 구분된다.
3. 신규 코스트센터코드 생성 및 구분은 회계팀 담당자의 검증 이후 회계팀의 승인을 득한 후 진행된다.
</t>
  </si>
  <si>
    <t>2-2</t>
    <phoneticPr fontId="45" type="noConversion"/>
  </si>
  <si>
    <t>전표 검증, 대사 및 승인</t>
    <phoneticPr fontId="45" type="noConversion"/>
  </si>
  <si>
    <t>SKMR 재무지원팀 전표 승인 담당자는 수시로 전표를 접수하며, 적격한 증빙인지, 거래에 맞는 회계처리가 되었는지 대사 및 검증하고 승인한다.</t>
    <phoneticPr fontId="45" type="noConversion"/>
  </si>
  <si>
    <t>1. 각 협업부서 전결규정에 따른 전표 승인자는 그룹웨어를 통해 전표를 승인한다.
2. SKMR 재무지원팀 전표 승인 담당자는 수시로 전표를 접수하며, 적격한 증빙인지, 거래에 맞는 회계처리가 되었는지 대사 및 검증하고 승인한다.
3. 적정하지 않을 경우 반려처리하며, 이 경우 결재라인에 있는 담당자에게 메일로 전달 되고 SAP상 취소 회계처리가 된다.
4. 법인카드/세금계산서 유형별로 최종 전표 승인자가 다르다. 
5. 법인카드 담당자가 승인후 전기된다. 
6. 세금계산서는 1차로 SKMR 재무지원팀 담당자가 검토하고  세금계산서 단순비용의 경우는 타직원 승인, 수불과 관련되어 있는건은  SKMR 재무지원팀 팀장이 2차로 승인한다.</t>
    <phoneticPr fontId="45" type="noConversion"/>
  </si>
  <si>
    <t>3-2</t>
    <phoneticPr fontId="45" type="noConversion"/>
  </si>
  <si>
    <t>전표 승인자와 작성자의 권한 분리</t>
    <phoneticPr fontId="47" type="noConversion"/>
  </si>
  <si>
    <t xml:space="preserve">전표 승인 담당자와 전표 작성 담당자는 권한이 분리되어 있다. </t>
    <phoneticPr fontId="47" type="noConversion"/>
  </si>
  <si>
    <t xml:space="preserve">1. 자동전표외 GL 직기표전표에 대해서는 SKMR 재무지원팀이 전표 승인하는 업무를 수행하고 있다.
2. 따라서 일반적인 GL상 전표승인 담당자와 전표 작성 담당자는 권한이 분리되어 있다. </t>
    <phoneticPr fontId="47" type="noConversion"/>
  </si>
  <si>
    <t xml:space="preserve">전표관리 </t>
    <phoneticPr fontId="45" type="noConversion"/>
  </si>
  <si>
    <t>전표작성시 필수입력항목 설정</t>
    <phoneticPr fontId="47" type="noConversion"/>
  </si>
  <si>
    <t>회계시스템상 전표를 작성할 때 필수입력정보(거래처명, 적요 등)를 지정( Authorizations)하여 회계정보가 효과적으로 관리될 수 있도록 한다.</t>
    <phoneticPr fontId="45" type="noConversion"/>
  </si>
  <si>
    <t>전표의 생성시 필수입력항목이 지정되어 있으며, 이를 입력하지 않는 경우 전표가 생성되지 아니한다.(필수입력값은 항목명이 빨간색으로 표시된다.) 전표의 생성시 필수입력사항으로는 거래처명(사업자등록번호등), 금액, 오더번호 및 프로젝트번호, 발생부서(cost center), 담당자사번, 계정과목 등이 있으며 이를 입력하지 않은 경우 또는 전표의 대차가 맞지 않는 경우에는 전표가 생성되지 아니하도록 시스템상 설정되어 있다.</t>
    <phoneticPr fontId="47" type="noConversion"/>
  </si>
  <si>
    <t>3-1</t>
    <phoneticPr fontId="45" type="noConversion"/>
  </si>
  <si>
    <t>임시전표의 승인</t>
    <phoneticPr fontId="47" type="noConversion"/>
  </si>
  <si>
    <t>[AS-IS]
매출, 결산전표의 경우 전결규정이 존재하지 않음
[TO-BE]
재경팀장은 재경팀 결산담당자가 상신한 임시전표를 검토하고 승인(Approvals)한다. 재경팀장은 전결규정에 따라 추가로 전결권자의 승인을 득한다. 모든 전표(결산전표, 매출전표 포함)는 전결규정이 존재하며 해당 전결규정에 따라 승인이 이루어 진다.</t>
    <phoneticPr fontId="45" type="noConversion"/>
  </si>
  <si>
    <t>K-system에서 전표를 생성하면 임시전표로 시스템상 저장되며, 
각 부서에서 생성된 임시전표는 해당 부서장의 승인을 득한 후 재경팀으로 전달된다. 재경팀 결산담당자는 월 1회이상(월중, 월말 결산시) 집계된 임시전표를 검토하며 전결권자의 승인을 득한다.
재경팀에서 생성된 임시전표는 전결권자의 승인을 득한다.상기 K-system상의 전표 처리 이외에 매뉴얼 전표 처리는 아래와 같다.
각 부서에서 생성된 임시전표 중 별도의 증빙이 필요한 건은 관련증빙을 첨부하여 전자기안으로 승인을 요청한다.
재경팀 당자가 작성한 전표(대손충당금, 이연법인세 등의 결산전표)는 전표 및 관련증빙을 첨부하여 매뉴얼로 전결권자의 추가 승인을 득한다.전결권자의 승인을 득한 임시전표는 전기(posting)되어 결산 재무제표에 반영된다.
추가로 매뉴얼 전표 처리를 거친 전표 및 관련서류는 별도로 보관한다.</t>
    <phoneticPr fontId="47" type="noConversion"/>
  </si>
  <si>
    <t>3-3</t>
    <phoneticPr fontId="45" type="noConversion"/>
  </si>
  <si>
    <t>전표작성자의 전표승인 제한</t>
    <phoneticPr fontId="47" type="noConversion"/>
  </si>
  <si>
    <t>[AS-IS]
재경팀 전표작성자가 전표를 작성하고 바로 ERP에서 승인처리하여 POSTING시킬 수 있다.
[TO-BE]
K-system상에서 전표 작성자가 본인이 작성한 전표를 승인하려고 할 경우 K-system상 전표승인 버튼이 활성화 되지 않아(또는 전표승인시 오류메세지가 발생)전표 작성자 본인이 해당 전표를 승인(Authorizations)하지 못하도록 시스템상 설계되어 있다.</t>
    <phoneticPr fontId="45" type="noConversion"/>
  </si>
  <si>
    <t>K-system상에서 전표 작성자가 본인이 작성한 전표를 승인하려고 할 경우 K-system상 전표승인 버튼이 활성화 되지 않는다.(또는 전표승인시 오류메세지가 발생한다.)</t>
    <phoneticPr fontId="47" type="noConversion"/>
  </si>
  <si>
    <t>전표 취소 및 변경 권한 제한</t>
    <phoneticPr fontId="47" type="noConversion"/>
  </si>
  <si>
    <t>[AS-IS]
전표 취소 및 변경시 별도의 승인절차가 존재하지 않는다.
[TO-BE]
재경팀장은 전표의 취소 및 변경 사유를 확인하고 적정성을 확인한 후 전표 취소를 승인(Approvals)한다.</t>
    <phoneticPr fontId="45" type="noConversion"/>
  </si>
  <si>
    <t>전표를 생성하면 임시전표로 K-system상 저장되며, 전표 승인 전에는 작성자가 임시전표의 수정 및 삭제를 할 수 있다. 이미 전기된 전표의 수정 및 삭제는 역분개, 추가 수정분개를 통해 삭제가능하며 역분개 및 수정이 필요한 경우 관련 담당자는 전자결재로 재경팀에 승인을 요청한다.재경팀장은 요청사항을 확인하고 적정성을 확인한 후 전자기안을 승인하고 전표 수정, 삭제를 하기 위해 기존 전표를 승인취소 처리한다.기존 전표의 승인취소 처리가 완료되면 담당자는 올바른 전표를 작성하여 다시 승인요청한다.</t>
    <phoneticPr fontId="47" type="noConversion"/>
  </si>
  <si>
    <t>신규조직 생성 및 기존정보변경의 승인</t>
    <phoneticPr fontId="47" type="noConversion"/>
  </si>
  <si>
    <t xml:space="preserve">신규조직 생성을 요청하는 부서는 인사팀에게 신규조직생성을 요청한다. 인사팀장 및 전결권자는 기안문을 검토하고 신규조직생성을 승인(Approval)한다. 인사팀 담당자는 E-HR의 조직등록 메뉴에서 신규조직을 생성한다. </t>
    <phoneticPr fontId="45" type="noConversion"/>
  </si>
  <si>
    <t xml:space="preserve">신규조직 생성을 요청하는 부서는 인사팀에게 신규조직생성을 요청한다. 인사팀장 및 전결권자는 신규조직명, 신규조직으로 발령난 대상인원 내역 등 기안문을 검토하고 신규조직생성을 승인한다. 인사팀 담당자는 E-HR의 조직등록 메뉴에서 신규조직을 생성한다. </t>
    <phoneticPr fontId="47" type="noConversion"/>
  </si>
  <si>
    <t>신규조직 생성 및 기존정보변경 권한 제한</t>
    <phoneticPr fontId="47" type="noConversion"/>
  </si>
  <si>
    <t>E-HR에서 신규조직을 생성하거나 기존 조직정보를 변경할 수 있는 권한(Authorization)은 인사팀 담당자에게만 부여되어 있다.</t>
    <phoneticPr fontId="45" type="noConversion"/>
  </si>
  <si>
    <t>E-HR에서 신규조직을 생성하거나 기존 조직정보를 변경할 수 있는 권한은 인사팀 담당자에게만 부여되어 있다. 인사팀 담당자 이외에는 E-HR에서 신규조직을 생성할 수 없도록 설정되어 있다.</t>
    <phoneticPr fontId="47" type="noConversion"/>
  </si>
  <si>
    <t>11월 16일</t>
    <phoneticPr fontId="47" type="noConversion"/>
  </si>
  <si>
    <t>전표마감처리 이후 전표입력 제한</t>
    <phoneticPr fontId="47" type="noConversion"/>
  </si>
  <si>
    <t>회계시스템은 당월 마감처리를 하면 마감 이후에는 당월 일자로 전표입력이 허가(Authorizations)되지 않도록 자동으로 통제한다.</t>
    <phoneticPr fontId="45" type="noConversion"/>
  </si>
  <si>
    <t>월 결산이 끝나면 해당 월에 대해 마감처리를 하며 월 결산이 끝난 이후에는 해당 월로 전표를 생성할 수 없다. 결산담당자는 월 결산이 끝날 때마다 해당 월에 대해 마감처리를 한다.시스템상 결산일자가 설정되면 전표의 마감에 따라 결산일 이후에 생성되는 전표는 결산일 이전의 일자를 기입하지 못하도록 제한된다. 예를 들어 당월 마감시 익월 일자로 전표를 입력할 수 없도록 시스템상 설정되어 있다.</t>
    <phoneticPr fontId="47" type="noConversion"/>
  </si>
  <si>
    <t>전표마감처리 권한 제한</t>
    <phoneticPr fontId="47" type="noConversion"/>
  </si>
  <si>
    <t>회계시스템상 전표마감일의 설정 및 수정은 결산담당자, 재경팀장에게만 권한(Authorizations)이 부여되어 있다.</t>
    <phoneticPr fontId="45" type="noConversion"/>
  </si>
  <si>
    <t>이미 처리된 마감을 해제 할 수 있는 권한은 결산담당자, 재경팀장만이 보유하고 있다.</t>
    <phoneticPr fontId="47" type="noConversion"/>
  </si>
  <si>
    <t>회계정책의 적정성 검토</t>
    <phoneticPr fontId="47" type="noConversion"/>
  </si>
  <si>
    <t>재경팀 결산담당자는 추정이나 상각 등에 적용된 회계처리방법의 적정성에 대해 정기적으로 검증(Verifications)한다.</t>
    <phoneticPr fontId="45" type="noConversion"/>
  </si>
  <si>
    <t>재경팀 결산담당자는 추정이나 상각 등에 적용된 회계처리방법의 적정성에 대해 정기적으로 검토하고, 매 결산시 평가대상계정을 선정하고 평가방법 및 평가기준에 대해 결정한다.</t>
    <phoneticPr fontId="47" type="noConversion"/>
  </si>
  <si>
    <t>이런 포괄적인 통제보다는 추정이나 상각 등 판단이 필요한 통제활동을  MRC 또는 감독통제로 설계하여 구체적으로 반영하는 방식으로 진행</t>
    <phoneticPr fontId="45" type="noConversion"/>
  </si>
  <si>
    <t>대체분개의 승인</t>
    <phoneticPr fontId="47" type="noConversion"/>
  </si>
  <si>
    <t>재경팀장은 재경팀 결산담당자가 확인한 대체분개를 수령하여 증빙과의 일치여부, 정확성 및 적정성을 검토하고 ERP 및 매뉴얼로 승인(Approvals)한다.</t>
    <phoneticPr fontId="45" type="noConversion"/>
  </si>
  <si>
    <t>재경팀 각 계정담당자는 개별 담당계정과 관련한 충당금설정, 평가 및 비용인식, cut-off 등을 검토하고 이에 대한 대체분개를 작성하여 결산담당자에게 전달한다(계정별결산 Process).재경팀 결산담당자는 대손충당금 및 퇴직급여충당금과 같은 충당금설정, 재고자산평가손실, 매도가능증권평가손익, 지분법평가손익과 같은 평가손익의 인식, 미수수익, 미지급비용 등의 cut-off구분, 가지급금의 정산을 통한 비용 등의 인식과 같은 대체분개의 정확성을 확인한다. 또한 계정별 명세서를 수령하여 명세서상 각 계정항목에 대해 대체분개가 적정하고 완전하게 반영되었는지 확인하고 재경팀장의 승인을 득한다.</t>
    <phoneticPr fontId="47" type="noConversion"/>
  </si>
  <si>
    <t xml:space="preserve">  V</t>
    <phoneticPr fontId="45" type="noConversion"/>
  </si>
  <si>
    <t>서브프로세스4 결산조정에서 표준화</t>
    <phoneticPr fontId="45" type="noConversion"/>
  </si>
  <si>
    <t>미처리 임시전표 확인</t>
    <phoneticPr fontId="47" type="noConversion"/>
  </si>
  <si>
    <t>재경팀 결산담당자는 결산종료시 회계기간내의 전기되지 아니한 임시전표의 존재 여부 및 임시계정(가수금, 가지급금 등)에 대해 조회하여 전기의 완전성을 검증(Verifications)한다.</t>
    <phoneticPr fontId="45" type="noConversion"/>
  </si>
  <si>
    <t>재경팀 결산담당자는 결산종료시 임시전표를 조회("전표승인처리"-&gt; "승인여부"-&gt; "미승인"조회)해서 남아있는 임시전표의 여부를 검토하고 각 부서에서 작성한 전표가 회계상 완전하게 반영되었음을 확인하고, 계정과목 중 임시계정(가수금, 가지급금 등)에 대해 완전히 대체분개가 작성되었는지 확인한다.미승인 내역이 존재할 경우 담당자에게 확인 요청하고 처리 및 삭제를 요청한다.</t>
    <phoneticPr fontId="47" type="noConversion"/>
  </si>
  <si>
    <t>전자결재승인 내역의 K-system 연동</t>
    <phoneticPr fontId="47" type="noConversion"/>
  </si>
  <si>
    <t>법인카드 사용내역에 대해 전자결재에서 승인처리하면 자동으로 K-system상 전표가 posting되도록(Approval) 시스템이 설계되어 있다.</t>
    <phoneticPr fontId="45" type="noConversion"/>
  </si>
  <si>
    <t>법인카드 사용자들은 K-system에서 해당 내역을 조회하여 비용 전표를 생성하고 해당 전표에 대한 승인을 전자결재로 요청한다. 임시전표 상태인 해당 전표는 전자결재에서 승인이 이루어 지면 승인내역이 K-system으로 전송되어 자동으로 posting된다.</t>
    <phoneticPr fontId="47" type="noConversion"/>
  </si>
  <si>
    <t>세모</t>
    <phoneticPr fontId="45" type="noConversion"/>
  </si>
  <si>
    <t>자동으로 증빙이 업로드되는걸   AC로 봐야되는지, 승인되면 전기되는건 다 동일한데 법인카드만 따로 할 필요 있는건지 조금더 고민필요</t>
    <phoneticPr fontId="45" type="noConversion"/>
  </si>
  <si>
    <t>회계전표 일련번호 부여</t>
  </si>
  <si>
    <t>회계전표는 전표생성순서 차례대로 전표번호가 자동생성되고, 전표번호의 이중표기는 시스템상 발생 하지 않도록 설정되어 있다.</t>
    <phoneticPr fontId="45" type="noConversion"/>
  </si>
  <si>
    <t>수동전표에 대한 결재권자의 검토 및 승인</t>
  </si>
  <si>
    <t>회계팀 담당자는 전표 승인시 관련 문서 및 증빙의 적정성을 검토하고 출력된 전표와 대사하여 회계처리가 정확하게 되었는지 확인한다. 전표처리에 대한 이상유무가 확인되면 시스템상으로 거래를 승인함으로써 관련거래가 장부에 반영된다.</t>
    <phoneticPr fontId="50" type="noConversion"/>
  </si>
  <si>
    <t>1. 현업에서 전표에 대한 지불타당 승인 시 해당 증빙을 함께 회계팀 담당자에게 송부하며 회계팀 담당자는 전표의 내용과 증빙을 대사하고 일치할 경우 회계팀장에게 전표에 대한 대사를 요청한다.
2. 회계팀장은 전표의 내용과 증빙이 일치하는지 다시 한번 대사하고 이에 승인한다.
3. 회계팀에서 입력되는 모든 회계전표는 회계팀장이 검토하고 승인한다.</t>
    <phoneticPr fontId="50" type="noConversion"/>
  </si>
  <si>
    <t>전표마감 후 전표의 입력 제한</t>
  </si>
  <si>
    <t>회계팀 담당자는 결산 마감 후에 해당 결산기간에 대한 추가적인 전표 입력이 불가능하도록 posting closing하며, posting closing 이후에는 각 팀에서 해당 결산기간에 대한 전표입력이 불가능하도록 설계되어 있다.</t>
  </si>
  <si>
    <t>현업부서의 손익이 담당자에 의해 최종 마감되고 회계팀에서 일괄 마감한다. 원칙적으로 마감된 월에는 입력이 불가능하며 조정이 필요한 경우 현업담당자가 전결권자의 승인을 득하고 최종 회계팀의 승인을 득한 후 수정된 전표처리를 한다.</t>
    <phoneticPr fontId="50" type="noConversion"/>
  </si>
  <si>
    <t>15번과 묶어서 접근제한으로 따로 정리 예정</t>
    <phoneticPr fontId="45" type="noConversion"/>
  </si>
  <si>
    <t>미승인전표 확인</t>
    <phoneticPr fontId="50" type="noConversion"/>
  </si>
  <si>
    <t>회계팀 담당자는 결산일 기준 미승인 전표의 존재를 확인하고 사유에 대해 추가적으로 확인하여 이를 반영하도록 한다.</t>
    <phoneticPr fontId="50" type="noConversion"/>
  </si>
  <si>
    <t xml:space="preserve">회계팀 담당자는 매월 결산시점에 Oracle 상 미승인전표리스트를 확인하여 결산시점까지 승인되지 않은 이유에 대해 해당 부서에 질의하고 적합한 전표라면 현업에서 승인절차를 득할 수 있도록 한다.  </t>
  </si>
  <si>
    <t>SKMR 재무지원팀 담당자는 생산팀으로 메일로 받은 생산일지상 생산내역이 SAP에 정확하게 업로드 되었는지 대사한다.</t>
    <phoneticPr fontId="45" type="noConversion"/>
  </si>
  <si>
    <t>1. 생산팀 마감담당자는 생산내역을 SAP에 입력 한다.
2. 생산팀 마감담당자는 SAP에 반영시킨 생산내역(생산일지)을 SKMR재무지원팀 담당자에게 메일로 전달한다.
3. SKMR 재무지원팀 담당자는 생산팀으로 메일로 받은 생산일지상 생산내역이 SAP에 정확하게 업로드 되었는지 대사한다.</t>
    <phoneticPr fontId="47" type="noConversion"/>
  </si>
  <si>
    <t>11월 17일</t>
    <phoneticPr fontId="47" type="noConversion"/>
  </si>
  <si>
    <t>전기금액 접근제한</t>
    <phoneticPr fontId="47" type="noConversion"/>
  </si>
  <si>
    <t>1. 월 결산이 끝나면 SKMR 재무지원팀은 SAP 화면(T-code: S_ALR_87003642) 에서, 시작기간과 종료기간을 해당 월로 입력하여 회계월을 Close 한다.
2. close된 월은 SKMR 재무지원팀외 기표가 불가능하도록 차단되어 있고수정하면 모든 사항이 SAP상 기록된다.</t>
    <phoneticPr fontId="47" type="noConversion"/>
  </si>
  <si>
    <t>매출채권 팩토링의 승인</t>
    <phoneticPr fontId="47" type="noConversion"/>
  </si>
  <si>
    <t>SKMR 재무지원팀장은 매출채권 팩토링 실행품의를 검토하고 승인한다.</t>
    <phoneticPr fontId="45" type="noConversion"/>
  </si>
  <si>
    <t xml:space="preserve">1. SKMR 재무지원팀에서는 유동자금상황을 검토하여 매출채권 팩토링 실행 여부를 판단한다. 
2. SKMR 재무지원팀 매출채권 팩토링 담당자는 처분하기로 결정된 내역에 대하여 매출채권 팩토링 실행품의를 작성한다.
3. SKMR 재무지원팀장은 매출채권 팩토링 실행품의를 검토하고 승인한다.
4. SKMR 재무지원팀장은 팩토링약정을 확인하여 소구권없는거래임을 확인함으로서 매각거래로서의 적정성을 확인하고 있다. </t>
    <phoneticPr fontId="47" type="noConversion"/>
  </si>
  <si>
    <t>SAP상 적용되는 환율관리 제한</t>
    <phoneticPr fontId="47" type="noConversion"/>
  </si>
  <si>
    <t>SAP상 환율관리(T-Code: zmtrr0011)는 SKMR 재무팀에서만 할 수 있도록 제한되어 있다.</t>
    <phoneticPr fontId="47" type="noConversion"/>
  </si>
  <si>
    <t xml:space="preserve">1. SAP상 외화자산부채는 자동으로 환산된다.
2. SAP상 환율관리(T-Code: zmtrr0011)는 SKMR 재무팀에서만 할 수 있도록 제한되어 있다.
3. SKMR 재무팀에서 지정한 서울외국환중계 자동으로 반영되고 있다. </t>
    <phoneticPr fontId="45" type="noConversion"/>
  </si>
  <si>
    <t>SAP상 자동전표 생성</t>
    <phoneticPr fontId="50" type="noConversion"/>
  </si>
  <si>
    <t>SKMR 재무지원팀 담당자는 매월 결산시 외화환산, 선급비용 상각 전표를 SAP통해 자동 생성한다.</t>
    <phoneticPr fontId="50" type="noConversion"/>
  </si>
  <si>
    <t>1. SKMR 재무지원팀 담당자는 SAP상 외화환산, 선급비용 기초 자료 및 로직을 입력해 놓는다.(외화환산-매일 최초고시환율 서울외국환중계, 선급비용-금액, 기간)
2. SKMR 재무지원팀 담당자는 매월 결산시 외화환산, 선급비용 상각 전표를 SAP통해 자동 생성한다.</t>
    <phoneticPr fontId="45" type="noConversion"/>
  </si>
  <si>
    <t>수기결산조정 전표 승인</t>
    <phoneticPr fontId="50" type="noConversion"/>
  </si>
  <si>
    <t>SKMR 재무지원팀장은 매월 퇴직급여, 성과급에 대한 내역이 적정한지 검토하고 승인한다.</t>
    <phoneticPr fontId="50" type="noConversion"/>
  </si>
  <si>
    <t>1. SKMR 재무지원팀 담당자는 퇴직급여, 성과급을 Excel로 계산하여 SAP상 전표를 수기로 입력하고 팀장에 승인을 요청한다.
2. SKMR 재무지원팀장은 매월 퇴직급여, 성과급에 대한 내역이 적정한지 검토하고 승인한다.
3. 최종 승인된 전표는 재무제표 반영된다.</t>
    <phoneticPr fontId="45" type="noConversion"/>
  </si>
  <si>
    <t>현업 정보 재무제표 대사</t>
    <phoneticPr fontId="50" type="noConversion"/>
  </si>
  <si>
    <t>SKMR 재무지원팀 담당자는 현업으로 받은 자료와 작성한 재무제표의 내용이 일치하는지 대사한다.</t>
    <phoneticPr fontId="50" type="noConversion"/>
  </si>
  <si>
    <t>1. SKMR 재무지원팀 담당자는 현업으로 부터 결산관련 자료를 SAP상 또는 메일로 입수하여 결산에 반영한다.
2. SKMR 재무지원팀 담당자는 현업으로 받은 자료와 작성한 재무제표의 내용이 일치하는지 대사한다.
3.  일치하지 않을 적시에 조사하여 해결한다.</t>
    <phoneticPr fontId="45" type="noConversion"/>
  </si>
  <si>
    <t>대체전표 생성권한 제한</t>
    <phoneticPr fontId="45" type="noConversion"/>
  </si>
  <si>
    <t>대체전표의 생성은 재경팀에만 권한(Authorizations)이 부여되어 있다.</t>
  </si>
  <si>
    <t>재경팀은 결산시 계정별 담당자를 나누어 결산명세서LIST를 작성하고, 해당 계정관련 평가, 감액검토, 대체분개 작성 등의 업무는 각 계정담당자가 수행하고 있다. 
1. 결산담당자는 결산과 관련한 총 책임을 부담하며 대손충당금 설정, 지분법계산, 대여금관련 대체분개도 담당한다. 
2. 원가담당자는 상품 및 재고, 매출원가계산 및 진행율계산과 관련된 대체분개를 작성한다. 
3. 자금담당자는 현금,예금,차입금관련 대체분개 및 이자수익/비용계산도 담당한다.
4. 고정자산담당자는 퇴직급여충당금 설정, 고정자산관련 감가상각비 인식의 대체분개를 담당한다.
전표작성시 사용할 수 있는 계정과목이 사용자별로 설정되어 있으며 대체전표시 사용하는 계정과목에 대한 접근권한은 재경팀 담당자에게만 부여되어 있다. 해당 권한은 전산팀에서 담당자별로 설정한다.</t>
    <phoneticPr fontId="45" type="noConversion"/>
  </si>
  <si>
    <t>매출원가 대체금액 승인</t>
    <phoneticPr fontId="45" type="noConversion"/>
  </si>
  <si>
    <t>재경팀 결산담당자는 원가담당자의 원가배부 금액이 관련 매출유형과 일치하는지 여부, 회사의 원가, 판관비 배부 회계정책과 일치하는지 검증(Verifications)하고 매출원가로의 대체전표를 승인(Approvals)한다.</t>
  </si>
  <si>
    <t>원가담당자는 전산(K-system)상에서 cost center(활동센터)에 따라 분류된 원가를 엑셀상으로 집계하고, 전산상 원가 raw data의 집계내역을 회계정책에 맞는지 검토하고 매출유형별 및 이용목적별, 사용부서별로 재분류하여 판관비를 매출원가로 대체하는 대체전표를 작성한다.</t>
    <phoneticPr fontId="45" type="noConversion"/>
  </si>
  <si>
    <t>감가상각 대체전표 승인</t>
    <phoneticPr fontId="45" type="noConversion"/>
  </si>
  <si>
    <t>재경팀 결산담당자는 전산상 감가상각 내역에 대해 내용연수, 상각방법의 정확성을 확인하고 overall test를 통해 특이사항여부를 검증(Verifications)하고 대체전표를 승인(Approvals)한다.</t>
  </si>
  <si>
    <t>전산(K-system)상에서 감가상각은 자동적으로 계산이 되며, 고정자산담당자는 결산시 전산상 감가상각 내역을 조회하여 확인한다. 고정자산담당자는 전산상 감가상각 내역을 엑셀로 다운받아 내용연수, 상각방법의 정확성을 확인하고 overall test를 통해 특이사항여부를 검토한다. 감가상각 계산내역의 정확성을 확인한 후 대체전표를 작성하여 결산담당자에게 보고한다.결산담당자는 내용연수 및 상각방법의 정확성을 확인하고 감가상각비가 적절한지 확인한 후 대체전표를 승인한다.</t>
    <phoneticPr fontId="45" type="noConversion"/>
  </si>
  <si>
    <t>이자수익/비용 대체전표 승인</t>
    <phoneticPr fontId="45" type="noConversion"/>
  </si>
  <si>
    <t>재경팀 결산담당자는 이자수익/비용의 인식과 관련하여 대여금/차입금 계약서, 약정사항, 은행에서 수령한 이자계산내역 등을 검증(Verifications)하고 대체전표를 승인(Approvals)한다.</t>
  </si>
  <si>
    <t>자금담당자는 대여금 및 차입금 등 이자수익/비용이 발생하는 계정의 내역과 계약서, 약정사항을 파악하여 이자수익 및 비용의 계산근거의 정확성을 확인한다.자금담당자는 대여금 및 차입금 등 이자수익/비용이 발생하는 계정의 내역과 계약서, 은행에서 수령한 이자계산내역 등을 확인하여 이자수익 및 이자비용을 계산한다. 계산된 이자수익 및 이자비용에 대해 대체전표(미수이자 및 미지급이자, 결산 전에는 이자수익, 이자비용에 대해 현금주의에 따라 처리)를 작성하고 결산담당자에게 보고한다.결산담당자는 이자계산내역을 확인하여 대상 금융거래가 적절한지, 적용 이자율, 적용기간이 적절한지 확인하고 대체전표를 승인한다.</t>
    <phoneticPr fontId="45" type="noConversion"/>
  </si>
  <si>
    <t>종속기업, 관계기업 분류의 정확성 및 완전성 검증</t>
    <phoneticPr fontId="45" type="noConversion"/>
  </si>
  <si>
    <t>재경팀 자금담당자는 기획팀으로부터 투자회사지분현황표를 전달받아 투자회사의 유효지분율을 확인하여 종속기업, 관계기업에 변동사항이 있는지 검증(Verifications)한다.</t>
  </si>
  <si>
    <t xml:space="preserve">재경팀 결산담당자는 분기별로 기획팀으로부터 지분관계를 전달받아 종속기업, 관계기업 회사의 내역을 적시에 업데이트하고 결산일시점에 해당되는 지분율, 영향력을 고려하여 종속기업, 관계기업 대상여부를 검토한다. </t>
    <phoneticPr fontId="45" type="noConversion"/>
  </si>
  <si>
    <t>특수관계자거래의 정확성 및 완전성 검증</t>
    <phoneticPr fontId="45" type="noConversion"/>
  </si>
  <si>
    <t>재경팀 내부거래담당자는 특수관계자와의 상호대사를 통해 특수관계자 거래 계상의 정확성 및 완전성을 검증(Verifications)한다.</t>
  </si>
  <si>
    <t>재경팀 내부거래담당자는 ERP에서 계정별 원장을 다운로드 받아 특수관계자 거래 내역을 정리한다.재경팀 내부거래담당자는 정리한 특수관계자 내역을 계열사 담당자에게 메일로 보내 일치하는지 확인한다. 일치하지 않을 경우(회사는 일시에 인식하나 상대방은 분할해서 인식하는 경우 등) 사유를 파악한다.</t>
    <phoneticPr fontId="45" type="noConversion"/>
  </si>
  <si>
    <t>소송관련 재무제표 및 공시사항의 누락 검토</t>
    <phoneticPr fontId="45" type="noConversion"/>
  </si>
  <si>
    <t>재경팀장은 소송내역을 확인하고 패소로 인한 부채 설정금액이 적절한지, 패소가 확정되지 않은 건들은 주석사항에 기재된 내역이 정확한지 검증(Verifications)하고 소송으로 인한 부채, 주석 내역을 승인(Approvals)한다.</t>
  </si>
  <si>
    <t>재경팀 결산담당자는 결산일 기준 소송내역을 법무팀에게 요청하여 수령하고 재무제표에 미치는 영향을 분석한다.재경팀 결산담당자는 1심 패소가 확정된 건은 관련 부채를 계상하고 패소가 확정되지 않은 건들은 주석사항에 기재하여 전결권자의 승인을 요청한다.전결권자는 소송내역을 확인하고 패소로 인한 부채 설정금액이 적절한지, 패소가 확정되지 않은 건들은 주석사항에 기재된 내역이 정확한지 검토하고 승인한다.</t>
    <phoneticPr fontId="45" type="noConversion"/>
  </si>
  <si>
    <t>투자자산 및 영업권 손상 검토</t>
    <phoneticPr fontId="45" type="noConversion"/>
  </si>
  <si>
    <t>[AS-IS]
19년까지는 별도의 외부 평가를 받지 않았으나 20년부터는 외부 평가 수행 예정이므로 이에 따른 통제활동 신설
[TO-BE]
재경팀 지분투자담당자는 외부 평가보고서의 적정성(사용model, projection, 평가기관 등)을 검토(Management review controls)한다.</t>
    <phoneticPr fontId="45" type="noConversion"/>
  </si>
  <si>
    <t>재경팀 지분투자담당자는 보유한 투자자산, 영업권의 공정가치 평가 및 손상평가를 실시하고 전결권자의 승인을 득한다.</t>
    <phoneticPr fontId="45" type="noConversion"/>
  </si>
  <si>
    <t>금융보증부채 검토</t>
    <phoneticPr fontId="45" type="noConversion"/>
  </si>
  <si>
    <t>재경팀장은 담보 및 지급보증 내역을 검증(Verifications)하고 계산내역을 확인한 다음 금융보증부채 전표를 승인(Approvals)한다.</t>
  </si>
  <si>
    <t>재경팀 결산담당자는 자금팀의 담보 및 지급보증 담당자로부터 담보 및 지급보증 list를 수령하여 금융보증부채 금액을 산정한다.수수료율은 담보 및 지급보증의 성격을 반영한 수수료율을 적용하고 담보 및 지급보증의 잔여기간을 반영하여 산정한다.재경팀장은 담보 및 지급보증 내역을 확인하고 계산내역을 확인한 다음 금융보증부채 전표를 승인한다.</t>
    <phoneticPr fontId="45" type="noConversion"/>
  </si>
  <si>
    <t>매각예정자산 및 중단영업 검토</t>
    <phoneticPr fontId="45" type="noConversion"/>
  </si>
  <si>
    <t>재경팀장은 매각예정자산, 중단영업손익 산출내역을 검증(Verifications)하고 승인(Approvals)한다.</t>
  </si>
  <si>
    <t>재경팀 담당자는 이사회결의, 주총결의 등에 따라 사업부 매각이 결정되거나 비유동자산의 매각이 결정되는 경우 매각예정자산금액을 산출한다. 관련 중단영업손익은 실적보고서의 부문멸 손익으로 산출한다.재경팀 담당자는 매각예정자산, 중단영업손익 산출내역을 작성하고 재경팀장에게 승인을 요청한다.재경팀장은 매각예정자산, 중단영업손익 산출내역의 적절성을 확인하고 승인한다</t>
    <phoneticPr fontId="45" type="noConversion"/>
  </si>
  <si>
    <t>금융상품 취득, 처분 회계처리 검토</t>
    <phoneticPr fontId="50" type="noConversion"/>
  </si>
  <si>
    <t>[TO-BE]
재경팀장 및 전결권자는 신규금융상품 취득, 처분에 따른 회계처리가 기준서 1109호에 따라 이루어 졌는지 관련 계약서, 거래내용 등을 통해 검증(Verification)하고 해당 전표를 승인(Approval)한다.</t>
    <phoneticPr fontId="45" type="noConversion"/>
  </si>
  <si>
    <t>재경팀 담당자는 자금팀으로부터 신규금융상품 취득, 처분내역을 확인하고 기준서 1109호 금융상품에 따른 검토문서를 작성하고 회계처리전표를 입력한다. 재경팀장 및 전결권자는 신규금융상품 취득, 처분에 따른 회계처리가 기준서 1109호에 따라 이루어 졌는지 재경팀 담당자가 작성한 검토문서, 해당 금융상품의 계약서, 거래내용 등을 통해 검증하고 해당 전표를 승인한다.</t>
    <phoneticPr fontId="50" type="noConversion"/>
  </si>
  <si>
    <t>11월 18일</t>
  </si>
  <si>
    <t>SKMR 재무지원팀장은 담당자가 작성한 Check list를 검토한 후 이를 해당문서에서 승인한다.</t>
    <phoneticPr fontId="45" type="noConversion"/>
  </si>
  <si>
    <t>1. SKMR 재무지원팀 담당자는 금융자산분류에 대한 Check list를 작성하고 이에 대해서 팀장의 검토를 받는다.
2. SKMR 재무지원팀장은 담당자가 작성한 Check list를 검토한 후 이를 해당문서에서 승인한다.</t>
    <phoneticPr fontId="47" type="noConversion"/>
  </si>
  <si>
    <t>유무형자산 손상징후검토후 손상평가내역에 대한 경영진 검토</t>
    <phoneticPr fontId="47" type="noConversion"/>
  </si>
  <si>
    <t>경영관리본부장(이하 팀장까지 포함)은 유무형자산의 평가(재평가포함)가 적정하게 수행했는지 검토하고 승인한다.</t>
    <phoneticPr fontId="45" type="noConversion"/>
  </si>
  <si>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t>
    <phoneticPr fontId="47" type="noConversion"/>
  </si>
  <si>
    <t>SKMR 재무지원팀장은 토지의 재평가가 적정하게 수행했는지 검토하고 승인한다. 검토금액과 평가금액에 유의적인 차이가 발생할 경우 수정된 평가보고서를 재 입수한다.</t>
    <phoneticPr fontId="45" type="noConversion"/>
  </si>
  <si>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 SKMR 재무지원팀장은 토지의 재평가가 적정하게 수행했는지 검토하고 승인한다. 검토금액과 평가금액에 유의적인 차이가 발생할 경우 수정된 평가보고서를 재 입수한다.</t>
    <phoneticPr fontId="45" type="noConversion"/>
  </si>
  <si>
    <t>법인세불확실성 평가</t>
    <phoneticPr fontId="47" type="noConversion"/>
  </si>
  <si>
    <t xml:space="preserve">SKMR 재무지원팀장은 상위권자는 SKMR 재무지원팀 담당자가 작성한 positon memo를 검토한 후 이를 승인한다. </t>
    <phoneticPr fontId="45" type="noConversion"/>
  </si>
  <si>
    <t xml:space="preserve">1. SKMR 재무지원팀 담당자는 법인세불확실성에 대한 position memo를 작성하고 이에 대해서 상위권자의 검토를 받는다. 
2. 상위권자는 SKMR 재무지원팀 담당자가 작성한 position memo를 검토한 후 이를 승인한다. 
3. memo 내용이 회계기준에 적합하지 않을 경우 추가 검토가 진행 될 수 있도록 한다. 필요에 따라서는 외부전문가에 의뢰한다. </t>
    <phoneticPr fontId="47" type="noConversion"/>
  </si>
  <si>
    <t>보고기간후 사건에 대한 승인</t>
    <phoneticPr fontId="47" type="noConversion"/>
  </si>
  <si>
    <t xml:space="preserve">SKMR 재무지원팀의 업무담당자는 매년말 보고기간후사건에 대한 Check list를 작성하고 이에 대한 승인을 득한다. </t>
    <phoneticPr fontId="47" type="noConversion"/>
  </si>
  <si>
    <t xml:space="preserve">1. 별도결산담당자는 보고기간후사건에 대한 Check list를 작성하고 이에 대해서 상위권자의 검토를 받는다. 
2. 상위권자는 별도결산담당자가 작성한 Check list를 검토한 후 이를 해당문서에서 승인한다. </t>
    <phoneticPr fontId="47" type="noConversion"/>
  </si>
  <si>
    <t>유동성대체 승인</t>
    <phoneticPr fontId="47" type="noConversion"/>
  </si>
  <si>
    <t>SKMR 재무지원팀 팀장은  분기마다 Excel로 작성한 유동성대체 내역이 계약서 등 증빙과 일치하는지 검증하고 승인한다.</t>
    <phoneticPr fontId="47" type="noConversion"/>
  </si>
  <si>
    <t>1. SKMR 재무지원팀 담당자는 Excel로 유동성대체 내역을 작성한다.
2. SKMR 재무지원팀 팀장은  분기마다 Excel로 작성한 유동성대체 내역이 계약서 등 증빙과 일치하는지 검증하고 승인한다.
3. 승인된 유동성대체내역은 SAP결산전표로 장부에 반영된다.</t>
    <phoneticPr fontId="47" type="noConversion"/>
  </si>
  <si>
    <t>특수관계자 거래 검증</t>
    <phoneticPr fontId="45" type="noConversion"/>
  </si>
  <si>
    <t>SKMR 재무지원팀 담당자는 연말 특수관계자 Check list를 작성하여 특수관계자 완전성 및 거래의 정확성을 확인하고, 팀장은 이를 검토 후 승인한다.</t>
    <phoneticPr fontId="45" type="noConversion"/>
  </si>
  <si>
    <t>1. SKMR 재무지원팀 담당자는 특수관계자 완전성 Check list를 활용하여 특관자대상이 완전한지 검토하고 SAP상 대상 내역을 조회하여 Excel로 특관자 거래내역을 작성한다.
2. SKMR 재무지원팀 담당자는 매월(주석은 분기) 특관자 거래내역과 세금계산서 내역을 대사하여 특수관계자거래내역을 작성한다.
SKMR 재무지원팀 담당자는 연말 특수관계자 Check list를 작성하여 특수관계자 완전성 및 거래의 정확성을 확인하고, 팀장은 이를 검토 후 승인한다.</t>
    <phoneticPr fontId="45" type="noConversion"/>
  </si>
  <si>
    <t>회계추정 검증 및 승인</t>
    <phoneticPr fontId="45" type="noConversion"/>
  </si>
  <si>
    <t>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phoneticPr fontId="45" type="noConversion"/>
  </si>
  <si>
    <t>1. SKMR 재무지원팀 담당자는 중요한 회계추정이 있을 경우 GAAP 및 사업환경을 반영하여 position memo를 작성하여 팀장에 전달한다.
2. 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phoneticPr fontId="45" type="noConversion"/>
  </si>
  <si>
    <t>분석적 검토내역 승인</t>
    <phoneticPr fontId="47" type="noConversion"/>
  </si>
  <si>
    <t>SKMR 재무지원팀장은 전기, 전분기, 전월 대비 증감을 분석하여 재무제표(주석포함)가 적정하게 작성되었는지 감독통제한다. 유의적인 변동사항이 발견될시 원인을 분석하여 처리한다.</t>
    <phoneticPr fontId="45" type="noConversion"/>
  </si>
  <si>
    <t xml:space="preserve">1. SKMR 재무지원팀 팀장은 별도결산이 완료되면 SKMR 재무지원팀 별도결산 담당자들에게 분석적 검토를 수행하도록 전달한다.
2. SKMR 재무지원팀 별도결산 담당자들은 계정의 증감원인을 분석하고 해당 자료는 SKMR 재무지원팀 팀장에서 보고한다. 유의적인 변동사항이 발견될시 원인을 분석하여 처리한다.
3. 취합된 분석적검토자료는 분기별 이사회 결산보고자료에 포함하여 이를 이사회에 보고하며 이사회에서는 이를 확인, 검토수행하고 있다. </t>
    <phoneticPr fontId="45" type="noConversion"/>
  </si>
  <si>
    <t>연결산 check list 검증</t>
    <phoneticPr fontId="47" type="noConversion"/>
  </si>
  <si>
    <t>SKMR 재무지원팀 결산담당자는 결산절차가 정확하고 완전하게 수행되었는지 연결산 check list를 작성하여 검증한다. 비경상적이고 누락된 항목은 조사하여 해결된다.</t>
    <phoneticPr fontId="45" type="noConversion"/>
  </si>
  <si>
    <t>1. SKMR 재무지원팀 담당자는 별도결산이 연결산 check list를 이용하여 결산 절차를 수행한다.
2. SKMR 재무지원팀 별도결산 담당자들은 연결산 절차가 정확하고 완전하게 진행되었는지 check list를 이용하여 검증한다.
3.  비경상적이고 누락된 항목은 조사하여 해결된다.</t>
    <phoneticPr fontId="45" type="noConversion"/>
  </si>
  <si>
    <t xml:space="preserve">사전재무제표의 작성 및 제출 </t>
    <phoneticPr fontId="47" type="noConversion"/>
  </si>
  <si>
    <t xml:space="preserve">SKMR 재무지원팀 담당자는 기말감사시 감사인에게 제출하는 재무제표를 승인 후 금감원 시스템에 제출한다. </t>
    <phoneticPr fontId="45" type="noConversion"/>
  </si>
  <si>
    <t xml:space="preserve">1. SKMR 재무지원팀 담당자는 기말감사시 감사인에게 제출하는 재무제표를 승인 후 금감원 시스템에 제출한다. 
2. 중요한 미확정사항은(법인세, 확정급여채무, 성과급은 재무제표 제출일 이후 권리나 금액이 확정됨) ) 감사인에게 미확정 사유와 향후 확정 예상 기한을 재무제표 제출과 함께 통보한다. </t>
    <phoneticPr fontId="45" type="noConversion"/>
  </si>
  <si>
    <t>대표이사는 분기마다  작성된 별도재무제표에 대하여 검토 후 승인한다.</t>
    <phoneticPr fontId="47" type="noConversion"/>
  </si>
  <si>
    <t>1. SKMR 재무지원팀 담당자는 결산이 완료되면 재무제표를 대표이사에 보고한다.
2. 대표이사는 분기마다  작성된 별도재무제표에 대하여 검토 후 승인한다.
3. 이후 사전재무제표 제출 ~ 최종재무제표 확정 전까지 변경사항이 있을 경우 추가적으로 검토 및 승인하고 있다.</t>
    <phoneticPr fontId="47" type="noConversion"/>
  </si>
  <si>
    <t>주석의 정확성 및 완전성 검증</t>
    <phoneticPr fontId="45" type="noConversion"/>
  </si>
  <si>
    <t>[TO-BE]
결산담당자는 취합된 주석사항 중 주석 checklist를 통해 누락된 항목이 없는지 검증(Verifications)한다.</t>
    <phoneticPr fontId="45" type="noConversion"/>
  </si>
  <si>
    <t>회사의 결산담당자는 결산자료를 토대로 재무제표를 작성한다. 작성되는 재무제표는 대차대조표, 손익계산서, 이익잉여금처분계산서(결손금처리계산서), 현금흐름표 등이 있다. 재무제표는 결산조정사항을 모두 반영하여 ERP에서 생성한다.회사의 결산담당자는 개별 계정담당자가 작성한 분기별 재무제표에 대한 주석사항을 취합한다.결산담당자는 취합된 주석사항 중 주석 checklist를 통해 누락된 항목이 없는지 확인한다.</t>
    <phoneticPr fontId="45" type="noConversion"/>
  </si>
  <si>
    <t>11월 19일</t>
  </si>
  <si>
    <t>재무제표 검토</t>
    <phoneticPr fontId="45" type="noConversion"/>
  </si>
  <si>
    <t>[TO-BE]
재경팀 결산담당자는 결산checklist를 통해 최종재무제표가 적절히 작성되었는지 검토(Management review controls)하고 재경팀장의 승인을 득한다.</t>
    <phoneticPr fontId="45" type="noConversion"/>
  </si>
  <si>
    <t>재경팀 결산담당자는 결산checklist를 통해 최종재무제표가 적절히 작성되었는지 검토하고 재경팀장의 승인을 득한다. 재경팀장은 전결규정에 따라 추가로 전결권자의 승인을 득한다.</t>
    <phoneticPr fontId="45" type="noConversion"/>
  </si>
  <si>
    <t>감사 및 검토 후 분기별 재무제표의 승인</t>
    <phoneticPr fontId="45" type="noConversion"/>
  </si>
  <si>
    <t>CFO는 매년 4회(분반기, 기말) 외부감사인에 의한 재무제표 검토 및 감사를 실시하여 확정된 최종 재무제표를 검토하고 승인(Approvals)한다.</t>
  </si>
  <si>
    <t>회사는 결산자료를 토대로 분기별로 재무제표를 작성하고, 이에 대해 연 4회(분반기검토, 기말감사) 외부감사인에 의한 검토 및 감사를 실시한다.재경팀장은 검토 및 감사결과를 반영한 최종 재무제표와 주석에 대해 CFO의 승인을 득한다.</t>
    <phoneticPr fontId="45" type="noConversion"/>
  </si>
  <si>
    <t>현금흐름표 검토 및 승인</t>
    <phoneticPr fontId="45" type="noConversion"/>
  </si>
  <si>
    <t>[TO-BE]
재경팀장은 유출없는 비용, 유입없는 수익, 자산, 부채 증감내역이 적절히 반영되었는지 검증(Verifications)하고 당기 주요 투자자산 취득, 처분 내역 및 자금 차입, 상환 내역이 반영되었는지 검증(Verifications)한 후 현금흐름표를 승인(Approvals)한다.</t>
    <phoneticPr fontId="45" type="noConversion"/>
  </si>
  <si>
    <t>재경팀 결산담당자는 손익계산서의 수익, 비용, 자산부채 변동 내역, 기중 투자자산 취득, 처분, 자금 차입, 상환 내역을 반영하여 현금흐름표를 작성하고 재경팀장에게 승인 요청한다.재경팀장은 유출없는 비용, 유입없는 수익, 자산, 부채 증감내역이 적절히 반영되었는지 확인하고 주요 투자자산 취득, 처분 내역 및 자금 차입, 상환 내역이 반영되었는지 확인한 후 현금흐름표를 승인한다.</t>
    <phoneticPr fontId="45" type="noConversion"/>
  </si>
  <si>
    <t>차기이월의 정확성 대사</t>
    <phoneticPr fontId="50" type="noConversion"/>
  </si>
  <si>
    <t>회계팀 담당자는 시스템을 통해 계정별 차기이월 작업을 진행하며 이월작업 완료 후 차기이월의 이상 유무를 확인한다.</t>
    <phoneticPr fontId="50" type="noConversion"/>
  </si>
  <si>
    <t>차기이월작업은 결산담당자에 의해 시스템을 통해 이루어지며 이월작업 완료 및 결산작업 완료 후 회계팀 담당자는 전기말 및 당기말 재무상태표를 비교대사하여 이월이 적절히 되었는지 검증한다.</t>
    <phoneticPr fontId="50" type="noConversion"/>
  </si>
  <si>
    <t xml:space="preserve">결산(별도/연결 포함, 주석포함) 체크리스트 검증 </t>
  </si>
  <si>
    <t>회계팀 담당자는 결산 체크리스트 항목의 완전성을 검토하기 위하여 신규 기준서 등을 확인한 후 누락여부를 검토하고 결산 완료 후 체크리스트 항목이 모두 결산사항으로 반영되어 있는지 확인한다. 또한 주석사항의 완전성을 검토하기 위하여 K-IFRS 1001호 재무제표 표시 기준서 체크리스트를 통하여 누락사항이 없는지 여부도 대사하고 주석검토파일 상 적절히 반영되어 있는지 확인한다.</t>
    <phoneticPr fontId="50" type="noConversion"/>
  </si>
  <si>
    <t>1. 회계결산 시 결산담당자는 회계결산에 필요한 checklist 를 작성하며 누락사항이 없는지 신규 기준서 개정 내용 등을 통하여 확인한다. 
2. 회계 결산 수행 후 결산항목이 체크리스트 사항에 모두 반영되어 있는지 확인한다.
3. 주석사항의 완전성을 검토하기 위하여 K-IFRS 1001호 재무제표 표시 기준서 체크리스트를 통하여 누락사항이 없는지 여부를 대사한 후 주석검토파일 상 적절히 반영되어 있는지 여부를 확인한다.</t>
    <phoneticPr fontId="50" type="noConversion"/>
  </si>
  <si>
    <t>재무제표에 대한 경영진의 승인</t>
    <phoneticPr fontId="50" type="noConversion"/>
  </si>
  <si>
    <t>대표이사는 공시되는 재무제표(연결포함)에 서명날인하여 승인한다.</t>
    <phoneticPr fontId="50" type="noConversion"/>
  </si>
  <si>
    <t>분기, 반기, 연도 결산 등 모든 재무제표는 대표이사의 승인을 득하고, 공시되는 재무제표는 대표이사의 서명날인을 득한다.</t>
    <phoneticPr fontId="50" type="noConversion"/>
  </si>
  <si>
    <t>영업활동현금흐름의 검증</t>
    <phoneticPr fontId="50" type="noConversion"/>
  </si>
  <si>
    <t>회계팀 담당자는 공시되는 현금흐름표 중 영업활동현금흐름 금액이 정확히 구분되어 계상되었는지 검증하고 회계팀장의 승인을 득한다.</t>
    <phoneticPr fontId="50" type="noConversion"/>
  </si>
  <si>
    <t xml:space="preserve">회계결산시 결산담당자는 분기, 반기, 년도 결산시 생성된 현금흐름표의 적정성에 대해 검토(특히 영업현금흐름)하고 상위권자의 승인을 득한다. </t>
    <phoneticPr fontId="50" type="noConversion"/>
  </si>
  <si>
    <t>손실충당금 설정내역에 대한 검토</t>
    <phoneticPr fontId="50" type="noConversion"/>
  </si>
  <si>
    <t>회계팀장은 채권별 손실충당금 작성근거 파일을 확인하여 채권의 완전성, 대손설정률의 적정성, 계산의 정확성을 확인하여 검토하고 승인한다.</t>
    <phoneticPr fontId="50" type="noConversion"/>
  </si>
  <si>
    <t>회계팀 손실충당금 설정담당자는 결산시 손실충당금설정 파일을 작성하고, 통제수행자는 해당 파일에 대하여 아래의 사항을 리뷰한다.
통제수행자는 손실충당금설정 파일과 관련된 원천데이터(IPE)(연체율 리포트, 개별손상채권구분)의 완전성과 정확성에 대하여 테스트한다.
IPE 테스트 수행후 아래 절차에 대하여 테스트한다.
1. 설정대상채권의 구분이 채권의 성격에 따라 적절하게 그룹화 되었는지 확인한다.
2. 개별평가시 회수불가능한 채권의 구분이 적절히 이루어졌는지 확인한다. 해당 채권에 설정률이 어떻게 적용되는지 검토한다.
3. 집합평가 대상 채권이 재무제표와 일치하는지 확인한다. 집합평가시 연체 전이율과 연체시 손실율을 적용하여 산출된 기간별 손실충당금 설정율이 적절히 계산되었는지 검토한다. 매년 말 회사의 실제 연체 전이율과 연체시 손실율을 적용하여 산출된 기간별 손실충당금 설정율과 대손충당금 설정 시 사용된 손실충당금 설정표 상의 손실충당금 설정율의 유의적인 차이 여부 검토한다.
4. 매년 말 전년도 설정한 손실충당금과 당년도 실제 발생한 상각비가 유의적인 차이가 있는지에 대한 소급적으로 검토한다.
5. 손실충당금설정 파일에서 담당자가 계산한 금액의 적정성을 확인하기 위하여 파일 상 수식에 대하여 검토하고 재계산한다.</t>
    <phoneticPr fontId="50" type="noConversion"/>
  </si>
  <si>
    <t>종속 및 관계기업의 손상과 환입 검토 및 승인</t>
  </si>
  <si>
    <t>회계팀 담당자는 종속회사 별 종속기업투자주식 가액에 대해서 회사별 사업계획을 입수하여 손상징후를 확인하고, 중요한 종속회사의 주식가치에 대해서는 외부평가를 의뢰하여 이를 검토한다. 회계팀장은 회계팀 담당자가 검토한 사업계획 대비 성과를 대사하여 손상징후를 검토하고 종속기업 별 손상평가 근거 파일을 확인하여 평가방법의 적정성, 계산의 정확성을 확인한 후 승인한다.</t>
    <phoneticPr fontId="50" type="noConversion"/>
  </si>
  <si>
    <t>회계팀 종속기업 및 관계기업 손상평가 담당자는 결산시 외부용역법인으로부터 수령한 손상평가파일의 적정성을 검토하고 통제수행자는 해당 파일에 대하여 아래의 사항에 대해 리뷰한다.
MRC수행자는 종속기업 및 관계기업 손상평가 파일과 관련한 원천데이터(IPE)(종속기업 및 관계기업 재무제표, 사업계획서상 예상 이익)의 완전성과 정확성에 대해 테스트한다.
IPE 테스트를 수행한 후 아래 절차에 대해 테스트한다.
1. 주식평가모형의 적정성
2. Projection의 적정성
3. 비영업용자산의 적정성
3. 영구성장률의 적정성
4. 할인율의 적정성 
5. 자산의 손상징후 파악
6. 수식의 정확성 확인</t>
    <phoneticPr fontId="50" type="noConversion"/>
  </si>
  <si>
    <t>소송관련하여 재무제표 및 공시사항의 누락 검토</t>
  </si>
  <si>
    <t>회계팀장은 외부법무법인, 총무팀 담당자, 소송당사자인 현업과 커뮤니케이션을 통해 충당부채의 완전성과 정확성을 리뷰하여 그 근거를 문서화한다.</t>
    <phoneticPr fontId="50" type="noConversion"/>
  </si>
  <si>
    <t>1. 회계팀 담당자는 소송 및 보증제공 등과 관련한 사항 발생시 총무팀과 자금팀으로부터 관련자료(법무법인 소가 산정내역, 소송승패가능성 판단 내역 등)를 입수한다. 
2. 회계팀 담당자는 이러한 소송내역들이 재무제표에 미치는 영향에 대한 검토문서를 작성한다.
3. 회계팀 담당자는 검토내역에 대해 회계팀장의 승인을 득한 후 이를 기업회계기준에 부합하도록 설정한다.</t>
    <phoneticPr fontId="50" type="noConversion"/>
  </si>
  <si>
    <t>결산시 보험내역 대사</t>
    <phoneticPr fontId="50" type="noConversion"/>
  </si>
  <si>
    <t xml:space="preserve">회계팀 팀장은 총무팀 담당자가 신규보험가입이나 기존 계약의 갱신, 추가가입시 기안 내역을 완전하게 집계하고 결산시 총무팀으로부터 전체 보험내역관리파일을 송부받아 이를 대사하여 완전성 확인 후 주석공시한다.
</t>
    <phoneticPr fontId="50" type="noConversion"/>
  </si>
  <si>
    <t xml:space="preserve">회계팀 팀장은 총무팀 담당자가 신규보험가입이나 기존 계약의 갱신, 추가가입시 올리는 기안 내역을 완전하게 집계하고 결산시 총무팀으로부터 전체 보험내역관리파일을 송부받아 이를 대사하여 완전성 확인 후 주석공시한다.
</t>
    <phoneticPr fontId="50" type="noConversion"/>
  </si>
  <si>
    <t>이연법인세자산의 실현가능성 검토</t>
  </si>
  <si>
    <t>회계팀 법인세 담당자는 이연법인세 전표 입력시 이연법인세의 실현가능성에 대하여 승인된 사업계획에 근거하여 검토하고 이에 대해 회계팀장의 승인을 득한다.</t>
    <phoneticPr fontId="50" type="noConversion"/>
  </si>
  <si>
    <t>회계팀 법인세 담당자는 결산시 이연법인세자산성검토 파일을 작성하고, 통제수행자는 해당 파일에 대하여 아래의 사항을 리뷰한다.
MRC수행자는 이연법인세자산성검토 파일과 관련된 원천데이터(IPE)(사업계획, 세무조정계산서)의 완전성과 정확성에 대하여 테스트한다.
IPE 테스트 수행후 아래 절차에 대하여 테스트한다.
1. 일시적 차이를 소멸시기별로 추정하고, 당기말 일시적 차이의 총 금액과 소멸시기별로 구분한 일시적 차이의 합계가 일치하는지 여부를 확인하여 완전성을 검토함
2. 소멸시기별 차감할 일시적 차이와 가산할 일시적 차이의 구성내역을 파악함
3. 과거 과세소득의 추세를 분석하여 차감할 일시적 차이가 실현될 수 있는 충분한 과세소득이 예상되는지 검토함</t>
    <phoneticPr fontId="50" type="noConversion"/>
  </si>
  <si>
    <t>가결산계정에 대한 마감</t>
  </si>
  <si>
    <t>회계팀 담당자는 결산 후 Oracle 상 가결산리스트 확인을 통해 본계정으로 대체되지 않은 가결산 계정 유무를 검증한다.</t>
  </si>
  <si>
    <t>1. 회계팀 담당자는 매월 결산 시 본계정대체 및 반제처리되지 않은 가수금, 선수금, 선급금 계정 금액에 대해서 현업에 확인 및 정리를 요청한다.
2. 당월 발생에 당월 정리를 원칙으로 하며 이후 처리 시 내부품의 결재를 받아야 한다.
3. 결산 이후 Oracle 상 가결산 리스트가 존재하는지 확인한다.
4. 가결산 계정이 존재할 경우 추가 절차를 취한다.</t>
  </si>
  <si>
    <t>전표처리 업무분장</t>
  </si>
  <si>
    <t>각 팀의 전표에 대한 승인 권한은 위임전결규정에 명시되고 전산에서 통제되도록 설계되어 있다.</t>
    <phoneticPr fontId="50" type="noConversion"/>
  </si>
  <si>
    <t>각 팀의 전표에 대한 승인 권한은 위임전결규정에 명시되고 전산에서 통제되도록 설계되어 있다
(AP전표의 경우 각 현업팀장 및 파티장의 승인을 득해야 회계팀으로 이관되며, 100만원 초과 건의 경우 담당현업임원의 승인까지 득해야 한다).</t>
    <phoneticPr fontId="50" type="noConversion"/>
  </si>
  <si>
    <t>11월 20일</t>
  </si>
  <si>
    <t>환율적용검토</t>
    <phoneticPr fontId="50" type="noConversion"/>
  </si>
  <si>
    <t>회계팀 담당자는 외화환산 파일을 통해 대상일자 환율을 비교대사하여 환산손익을 계산한다.</t>
    <phoneticPr fontId="50" type="noConversion"/>
  </si>
  <si>
    <t>회계팀 담당자는 외화환산 파일을 통해 다음을 비교대사 후 정확한 환산손익을 계산한다.
1. 기중 신규 거래 건의 입력일자를 Oracle 상 입력일자와 비교하고 해당 일자의 환율을 서울외국환거래소 상 환율과 비교한다.
2. 이월 건의 경우 기초 환산치가 정확히 이월되었는지 확인하고 결산기말 적용환율을 서울외국환거래소 상 환율과 비교한다.
3. BS 계정 잔액의 기말평가가 완료되면 Oracle 상 자동으로 산출되는 기말외화환산평가액과 비교한다. 다만 외화예금과 외화차입금의 경우 자금팀으로부터 자금수신현황자료 및 차입금 현황파일 상 내역이 모두 외화환산파일로 반영되어 있는지 추가적으로 대사한다.</t>
  </si>
  <si>
    <t>퇴직급여충당금 설정에 대한 검토</t>
    <phoneticPr fontId="50" type="noConversion"/>
  </si>
  <si>
    <t>회계팀 담당자는 외부계리평가법인이 계산한 퇴직급여충당금 자료에서 인원정보의 완전성, 계산내역의 정확성을 검토한다.</t>
    <phoneticPr fontId="50" type="noConversion"/>
  </si>
  <si>
    <t>회계팀 담당자는 결산시 외부계리평가법인에 의하여 송부되는 계리평가보고서를 검토하고, 통제수행자는 해당 보고서에 대하여 아래의 사항을 검증한다.
1. 순확정부채의 산정을 위한 가정의 적정성
2. 회사에서 제시한 자료가 보고서에 적정하게 반영되었는지 여부</t>
    <phoneticPr fontId="50" type="noConversion"/>
  </si>
  <si>
    <t>지급어음 분류 검토</t>
    <phoneticPr fontId="50" type="noConversion"/>
  </si>
  <si>
    <t>회계팀 담당자는 자금팀의 어음발행대장을 토대로 결산시점 지급어음을 영업목적에 따라 외상매입금과 미지급금으로 분류한다.</t>
    <phoneticPr fontId="50" type="noConversion"/>
  </si>
  <si>
    <t xml:space="preserve">1. 회계팀 담당자는 결산시 Oracle에서 지급어음 리스트를 출력한다.
2. 자금팀으로부터 어음발행대장을 징구하여 영업목적의 지급어음 발행 건은 외상매입금, 이외의 건은 미지급금으로 분류한다. </t>
  </si>
  <si>
    <t>보정파일검토</t>
    <phoneticPr fontId="50" type="noConversion"/>
  </si>
  <si>
    <t xml:space="preserve">회계팀 팀장은 회계팀 담당자로부터 작성된 결산보정파일을 검증하고 승인한다.
</t>
    <phoneticPr fontId="50" type="noConversion"/>
  </si>
  <si>
    <t>1. 회계팀 담당자는 결산보정시 자금팀으로부터 보정의 기초 자료(대여금 계약서, 현금및예치금은행잔액명세, 차입금 계약서 등)를 징구한다.
2. 보정의 기초자료를 토대로 결산보정파일(미수이자계산파일, 미지급비용계산파일)을 작성한다.
3. 회계팀 팀장은 회계팀 담당자가 작성한 결산보정파일을 아래와 같이 검증한다.
- 이관된 보정의 기초 자료(대여금 계약서, 현금및예치금은행잔액명세, 차입금 계약서 등)가 결산보정파일의 기초 data로 정확히 반영되어 있는지 대사
- 수식의 적정성을 검증
2. 회계팀 팀장은 검증이 완료되면 이에 승인한다.</t>
    <phoneticPr fontId="50" type="noConversion"/>
  </si>
  <si>
    <t>회원권 손상검토</t>
    <phoneticPr fontId="50" type="noConversion"/>
  </si>
  <si>
    <t>회계팀 담당자는 결산시점 외부 회원권 거래시세를 검색하여 장부금액의 적정성을 검증한다.</t>
    <phoneticPr fontId="50" type="noConversion"/>
  </si>
  <si>
    <t xml:space="preserve">회계팀 담당자는 결산시점 외부회원권시세와 장부가액을 비교대사하여 장부가액 평가의 적정성을 검증한다.
</t>
    <phoneticPr fontId="50" type="noConversion"/>
  </si>
  <si>
    <t>특수관계자 거래 및 내부거래의 완전성 및 정확성 검토</t>
    <phoneticPr fontId="50" type="noConversion"/>
  </si>
  <si>
    <t>회계팀 담당자는 결산시점 특수관계자 거래처에 해당하는 모든 거래내역을 Oracle에서 다운받아 특수관계자거래파일을 작성한다. 회계팀 팀장은 작성된 특수관계자거래파일 상 아래의 내용을 검증한다.
1. Oracle의 특관자 거래내역이 그대로 파일상 반영되어 있는지 여부
2. 자회사로부터 징구한 원장상 내부거래 내역 및 연결결산시 사용하는 내부거래제거 파일상 내부거래가 완전하게 반영되어 있으며 특수관계자거래파일상의 특관자 거래내역과 일치하는지 여부</t>
  </si>
  <si>
    <t>회계팀 담당자는 결산시점 특수관계자 거래처에 해당하는 모든 거래내역을 Oracle에서 다운받아 특수관계자거래파일을 작성한다. 회계팀 팀장은 작성된 특수관계자거래파일 상 아래의 내용을 검증한다.
1. Oracle의 특관자 거래내역이 그대로 파일상 반영되어 있는지 여부
2. 자회사로부터 징구한 원장상 내부거래 내역과 연결결산시 사용하는 내부거래제거파일상 내역이 완전하게 반영되어 있으며 특수관계자거래파일상의 특관자 거래내역과 일치하는지 여부
차이가 발생할 경우 원인을 규명하여 적절히 반영한다.</t>
  </si>
  <si>
    <t>유동비유동구분 검증</t>
    <phoneticPr fontId="50" type="noConversion"/>
  </si>
  <si>
    <t>회계팀 팀장은 회계팀 담당자가 결산시 작성한 유동성 구분 검증 문서상 계약서 등의 확인 서류가 적절히 구비되어 있는지, 만기가 적절히 반영되어 있는지 검증하고 승인한다.</t>
    <phoneticPr fontId="50" type="noConversion"/>
  </si>
  <si>
    <t>회계팀 팀장은 회계팀 담당자가 결산시 작성한 유동성 구분 검증 문서상 계약서 등의 확인 서류가 적절히 구비되어 있는지, 만기가 적절히 반영되어 있는지 검증하고 승인한다.</t>
  </si>
  <si>
    <t>환불부채 계산</t>
    <phoneticPr fontId="50" type="noConversion"/>
  </si>
  <si>
    <t>회계팀 팀장은 회계팀 담당자가 결산시 작성한 환불부채 template에 대하여 아래 사항을 검증하고 승인한다.
1. 추정 반품율 산출시 입력된 source data(과거 매출액 및 반품 data)가 정확히 기입되어 있는지 여부 
2. 계약서상 평균반품기한(ex) 납품후 30일)이 제대로 설정되었는지 여부
3. 결산기말 시점 평균반품기한이 지나지 않은 매출액을 적절하게 소팅하였는지 여부</t>
    <phoneticPr fontId="50" type="noConversion"/>
  </si>
  <si>
    <t>세무관리</t>
    <phoneticPr fontId="45" type="noConversion"/>
  </si>
  <si>
    <t>개정세법의 검토</t>
    <phoneticPr fontId="47" type="noConversion"/>
  </si>
  <si>
    <t>SKMR 재무지원팀장은 매년 SKMR 재무지원팀 법인세 담당자가 세법개정사항에 따른 영향을 분석한 자료를 검토하고 승인한다.</t>
    <phoneticPr fontId="45" type="noConversion"/>
  </si>
  <si>
    <t>1. SKMR 재무지원팀 법인세 담당자는 매년 세법개정사항에 따른 회사의 영향을 분석 및 검토한다.
2. 외부세무조정법인이 전달해주는 개정세법내용, 공시되는 개정사항 등을 검토하여 분석 한다.
3. SKMR 재무지원팀장은 매년 SKMR 재무지원팀 법인세 담당자가 세법개정사항에 따른 영향을 분석한 자료를 검토하고 승인한다.</t>
    <phoneticPr fontId="47" type="noConversion"/>
  </si>
  <si>
    <t>세무조정 기초자료의 정확성 검토</t>
    <phoneticPr fontId="47" type="noConversion"/>
  </si>
  <si>
    <t>SKMR 재무지원팀 법인세 담당자는 세무조정 기초자료 취합할때 이상항목으로 판단되는 사항에 대해서는 회계처리내역과 증빙을 대사한다.</t>
    <phoneticPr fontId="45" type="noConversion"/>
  </si>
  <si>
    <t>1. SKMR 재무지원팀 법인세 담당자는 SAP상 조회되는 자료는 직접 취합한다.
2. SKMR 재무지원팀 법인세 담당자는 세무조정 기초자료 취합할때 이상항목으로 판단되는 사항에 대해서는 회계처리내역과 증빙을 대사한다.
3. 이상항목에 대하여 증빙을 확인하여 판단이 어려운 사항에 대해서는 최대한 보수적인 관점으로 처리한다.(익금산입 또는 손금불산입)</t>
    <phoneticPr fontId="47" type="noConversion"/>
  </si>
  <si>
    <t>SKMR 재무지원팀 팀장은 매년 세부법인이 작성한 법인세 신고서의 세무조정이 적정한지, 납부금액(환급금액)이 적정한지 검토하고 승인한다. 예외사항 발견시 적시에 조사하여 해결한다</t>
    <phoneticPr fontId="45" type="noConversion"/>
  </si>
  <si>
    <t>1. 세무법인은 SKMR 재무지원팀 결산 담당자가 전달한 세무조정 기초자료를 바탕으로 법인세 신고서를 작성하여 전달한다.
2. SKMR 재무지원팀 팀장은 매년 세부법인이 작성한 법인세 신고서의 세무조정이 적정한지, 납부금액(환급금액)이 적정한지 검토하고 승인한다. 예외사항 발견시 적시에 조사하여 해결한다
3. 승인한 신고서는 세무법인을 통해 전자신고되고 관련 전표는 SAP상 입력되어 장부에 반영된다.</t>
    <phoneticPr fontId="45" type="noConversion"/>
  </si>
  <si>
    <t>매출/매입 부가세의 적정성 검토</t>
    <phoneticPr fontId="47" type="noConversion"/>
  </si>
  <si>
    <t>SKMR 재무지원팀팀 부가가치세 담당자는 매출/매입부가세를 집계하기위해 SAP상 매출집계내역과 홈택스상 내역을 대사한다.</t>
    <phoneticPr fontId="47" type="noConversion"/>
  </si>
  <si>
    <t>1. 부가가치세 조기환급을 위해 매월 25일 신고를 하고 있다.
2. 매출내역서와 기타 매출명세서를 작성하여 매출 부가가치세를 집계한다. 시산표와 회계명세서의 금액을 이용하여 매입구분별 짚계표를 자성한다. 
3. SKMR 재무지원팀팀 부가가치세 담당자는 매출/매입부가세를 집계하기위해 SAP상 매출집계내역과 홈택스상 내역을 대사한다.</t>
    <phoneticPr fontId="47" type="noConversion"/>
  </si>
  <si>
    <t>SKMR 재무지원팀 팀장은 매월 부가세 신고서상 매출부가세 및 매입부가세가 적절하게 계산되었는지 검토하고 승인한다.</t>
    <phoneticPr fontId="45" type="noConversion"/>
  </si>
  <si>
    <t>1. SKMR 재무지원팀 부가세신고 담당자는 SAP을 이용하여 부가세 신고서를 작성하고 팀장에 전달한다.
2. SKMR 재무지원팀 팀장은 매월 부가세 신고서상 매출부가세 및 매입부가세가 적절하게 계산되었는지 검토하고 승인한다.
3. 승인한 신고서는 홈택스에 전자신고되고 관련 전표는 SAP상 입력되어 장부에 반영된다.</t>
    <phoneticPr fontId="45" type="noConversion"/>
  </si>
  <si>
    <t>법인세 신고서 승인</t>
    <phoneticPr fontId="45" type="noConversion"/>
  </si>
  <si>
    <t>재경팀장은 법인세담당자가 작성한 중간예납신고서 및 법인세신고서, 세무조정계산서, 법인세신고서류를 검증(Verifications)하고 승인(Approvals)한다.</t>
  </si>
  <si>
    <t>재경팀 법인세담당자는 매년 세법개정 및 관련 규정의 변경을 적시에 업데이트하고 있으며, 필요한 경우 외부교육을 통해 세무관련 정보를 관리하고 있다.재경팀 법인세담당자는 세무조정 및 신고의 일정을 관리하고 있으며 법인세신고를 위한 법인세세무조정의 일정을 매년 규정하고 있다. 재경팀 법인세담당자는 매분기, 반기, 회계연도말 결산시 현업부서로부터 법인세관련 결산자료를 수령하여 회계시스템상의 금액과 일치하는지 확인하고, 이를 통해 법인세비용 및 이연법인세자산(부채)를 계산한다.재경팀 법인세담당자는 매 반기 가결산법인세납부세액과 전년도 법인세납부세액의 1/2금액을 비교하여 납부방법을 결정한 후 중간예납신고서를 작성한다.재경팀 법인세담당자는 매 회계연도 말 선급법인세 발생부서(사업지원팀, 자금팀 등)에서 유가증권 등의 거래마다 발생하는 선급법인세 금액을 ERP와 원천징수 명세서를 통하여 대사확인한다.재경팀 법인세담당자는 세무조정 실시전에 전기세무조정계산서와 법인세조정파일의 유보금액의 기초금액이 일치하는지 확인하고 세무조정을 실시한다.재경팀 법인세담당자는 회계연도말 결산 시 작성한 세무조정계산서 계산내역이 정확하고 완전하게 계산되었는지 외부세무전문가의 검토를 받은 후 법인세신고서를 작성한다. 재경팀 법인세담당자는 회사의 정책 및 외부전문가의 검토에 따라 중간예납신고서, 세무조정계산서 및 법인세신고서류를 작성하고, 이에 대한 법인세신고서에 대한 재경팀장의 승인을 득한 후 법인세신고를 실시한다.</t>
    <phoneticPr fontId="45" type="noConversion"/>
  </si>
  <si>
    <t>이연법인세자산의 실현가능성 검토</t>
    <phoneticPr fontId="45" type="noConversion"/>
  </si>
  <si>
    <t>재경팀 법인세담당자는 일시적차이 내역에 따른 이연법인세자산의 실현가능성에 대하여 검토(Management review controls)하고 재경팀장의 승인을 득한다.</t>
  </si>
  <si>
    <t>재경팀 법인세담당자는 이연법인세자산의 실현가능성에 대하여 하기 요건 검토 후 재경팀장의 승인을 득한다.
1. 차감할 일시적차이의 소멸이 예상되는 기간과 동일한 회계기간 및 세무상 결손금이 이월(또는 소급)공제될 수 있는 회계기간에 소멸이 예상되는 충분한 가산할 일시적차이가 있는 경우
2.  차감할 일시적차이가 소멸될 회계기간에 충분한 과세소득이 발생할 가능성이 높은 경우 (이 때 미래 회계기간에 발생할 것으로 예상되는 차감할 일시적차이로 인한 과세대상금액은 무시함)
3. 세무상 이월결손금/세액공제의 만료 전에 과세소득을 발생, 증가시키는 세무정책으로 적절한 기간에 과세소득을 창출할 수 있는 경우</t>
    <phoneticPr fontId="45" type="noConversion"/>
  </si>
  <si>
    <t>법인세 전표 승인</t>
    <phoneticPr fontId="45" type="noConversion"/>
  </si>
  <si>
    <t>재경팀장은 법인세 전표, 승인된 신고서, 신고후 수령한 접수증, 이연법인세 계산내역을 검증(Verifications)하고 법인세 전표를 승인(Approvals)한다.</t>
  </si>
  <si>
    <t>재경팀 법인세담당자는 법인세신고 후 접수증을 수령하고(단 분기는 제외), 이연법인세효과를 반영하여 법인세 전표를 작성한다. 작성된 전표에 대해 승인된 법인세신고서, 이연법인세 계산내역, 신고후 수령한 접수증, 세무조정계산서 등을 첨부한다.CFO, 재경팀장은 법인세담당자가 작성한 법인세 전표, 승인된 신고서, 신고후 수령한 접수증, 이연법인세 계산내역을 확인하고 법인세 전표를 승인한다.</t>
    <phoneticPr fontId="45" type="noConversion"/>
  </si>
  <si>
    <t>전표입력시 부가세입력 항목 필수 설정</t>
    <phoneticPr fontId="45" type="noConversion"/>
  </si>
  <si>
    <t>회사는 시스템상 전표의 생성시 자동적으로 세금코드의 입력이 강제되어 있으며 이에 따라 부가세내역을 입력하게(Verifications) 되어 있다.</t>
  </si>
  <si>
    <t xml:space="preserve">현업에서 매출이나 매입 기표시 반드시 세금코드(과세/면세/영세율 등) 중 하나를 반드시 입력하도록 설정되어 있으며, 세금코드에 따라 부가세를 key-in 하게 된다. 재경팀 부가세담당자는 정기적으로 원천세관련 법령 및 규정의 변경을 update하고 이를 근거로 세금코드의 정확성을 확인한다.현업에서 세금계산서 발행 요청이 오면 재경팀 부가세담당자가 확인하고 승인하면 세금계산서 발행 대행 사이트로 해당 내역이 바로 전송된다. </t>
    <phoneticPr fontId="45" type="noConversion"/>
  </si>
  <si>
    <t>부가세 차이내역 대사</t>
    <phoneticPr fontId="45" type="noConversion"/>
  </si>
  <si>
    <t>재경팀 부가세담당자는 홈택스상의 부가세 발행내역과 ERP상의 매출, 매입내역을 대사하여 일치여부를 검증(Verifications)한다.</t>
  </si>
  <si>
    <t>재경팀 부가세담당자는 홈택스상의 부가세 발행내역과 ERP상의 매출, 매입내역을 대사한다. 대사 결과 차이가 발생하면 차이가 발행하는 사업팀을 담당하고 있는 재경팀 담당자에게 확인을 요청한다. 부가세담당자는 모든 조회확인이 끝난 후에 신고서를 작성하며, 부가세 신고서 상의 매출/입 계산서 합계 금액과 세금계산서합계표 금액의 일치여부를 확인한다.</t>
    <phoneticPr fontId="45" type="noConversion"/>
  </si>
  <si>
    <t>부가세 신고의 승인</t>
    <phoneticPr fontId="45" type="noConversion"/>
  </si>
  <si>
    <t>재경팀장은 부가세신고서, 세금계산서합계표 등을 검증(Verifications)하고 승인(Approvals)한다.</t>
  </si>
  <si>
    <t>부가세담당자는 부가세신고서, 세금계산서합계표를 작성하여 전결권자의 승인을 득한 후 부가세신고를 실시한다.</t>
    <phoneticPr fontId="45" type="noConversion"/>
  </si>
  <si>
    <t>부가세 납부/환급의 승인</t>
    <phoneticPr fontId="45" type="noConversion"/>
  </si>
  <si>
    <t>재경팀장은 부가세납부 및 환급을 위한 전표와 승인된 신고서, 신고후 수령한 접수증을 검증(Verification)하여 부가세 신고 및 납부사항에 대해 승인(Approvals)한다</t>
  </si>
  <si>
    <t xml:space="preserve">재경팀 부가세담당자는 부가세신고서 승인 후 부가세를 신고하고 접수증을 수령한다. 부가세납부 및 환급을 위한 전표를 작성하고 승인된 신고서, 신고후 수령한 접수증을 첨부하여 부가세 신고 및 납부사항에 대해 재경팀장의 승인을 득한다. </t>
    <phoneticPr fontId="45" type="noConversion"/>
  </si>
  <si>
    <t>원천세 신고/납부 승인</t>
    <phoneticPr fontId="45" type="noConversion"/>
  </si>
  <si>
    <t>재경팀장은 원천세 담당자가 작성한 원천징수이행상황신고서, 원천세집계자료, 관련 소득 계정금액자료를 검증(Verifications)하고 원천세 납부 및 환급 전표를 승인(Approvals)한다.</t>
  </si>
  <si>
    <t>재경팀 원천세담당자는 확인한 자료에 의해 원천세품의서 및 원천징수이행상황신고서를 작성하여 신고하고, 납부 및 환급금액에 대해 전표를 작성하여 전결권자의 승인을 득한다.</t>
    <phoneticPr fontId="45" type="noConversion"/>
  </si>
  <si>
    <t>주민세(종업원분) 신고/납부 승인</t>
    <phoneticPr fontId="45" type="noConversion"/>
  </si>
  <si>
    <t>재경팀장은 납부대상 급여, 근무지별 배부내역을 검증(Verifications)하고 주민세(종업원분)납부서를 승인(Approvals)한다.</t>
  </si>
  <si>
    <t>재경팀 원천세담당자는 경영지원팀 인사담당자로부터 임/직원에 대한 급여자료를 취합하여 주민세(종업원분) 대상 급여금액을 산정한다.재경팀 원천세담당자는 주민세(종업원분) 계산을 위한 근무지별 배분작업(소속부서/PJT별)을 실시하고, 지방자치단체별 주민세(종업원분) 금액을 확정한 후, 주민세(종업원분)납부서를 작성한다. 작성한 주민세납부서는 계산내역을 첨부하여 재경팀장의 승인을 득한 후 주민세를 신고한다.</t>
    <phoneticPr fontId="45" type="noConversion"/>
  </si>
  <si>
    <t>법인세 자료 검토</t>
  </si>
  <si>
    <t>회계팀 법인세 담당자는 세무조정계산서상 입력된 자료와 세무법인에 송부한 기초자료가 일치하는지 비교대사한다.</t>
    <phoneticPr fontId="50" type="noConversion"/>
  </si>
  <si>
    <t>부가가치세과표 차이분석</t>
    <phoneticPr fontId="50" type="noConversion"/>
  </si>
  <si>
    <t>회계팀 팀장은 회계팀 부가세 담당자가 작성한 당해 부가세 신고 시 작성된 부가세와 매출액과의 차이내역에 대한 수입금액조정명세서를 입수하여 예외적인 사항이 있는 검증한다.</t>
    <phoneticPr fontId="50" type="noConversion"/>
  </si>
  <si>
    <t>확정세액(부가세, 원천세, 지방세)의 승인 및 납부</t>
  </si>
  <si>
    <t>부가세, 원천세, 지방세, 종합부동산세의 신고 및 납부시 전결권에 의한 승인을 득한다.</t>
  </si>
  <si>
    <t>특수관계자 목록의 완전성 확인</t>
    <phoneticPr fontId="50" type="noConversion"/>
  </si>
  <si>
    <t>회계팀 팀장은 회계팀 담당자에 의해 작성된 결산기간말 특수관계자 리스트와 전략기획팀 담당자로부터 작성된 특수관계자 리스트 및 연결범위 검토파일 상 종속기업 및 관계기업 리스트, 전 결산기간말 특관자 리스트 등을 비교대사하여 특수관계자 리스트의 완전성을 검증한다.</t>
    <phoneticPr fontId="50" type="noConversion"/>
  </si>
  <si>
    <t>공시사항의 완전성 확인</t>
    <phoneticPr fontId="50" type="noConversion"/>
  </si>
  <si>
    <t>공시담당자는 주기적으로 체크리스트 상 공시사항이 변경되었는지를 확인하고 공시팀장의 승인을 득한다.</t>
    <phoneticPr fontId="50" type="noConversion"/>
  </si>
  <si>
    <t>심텍</t>
  </si>
  <si>
    <t>Process:</t>
    <phoneticPr fontId="50" type="noConversion"/>
  </si>
  <si>
    <t>Update:</t>
    <phoneticPr fontId="45" type="noConversion"/>
  </si>
  <si>
    <t>`</t>
    <phoneticPr fontId="45" type="noConversion"/>
  </si>
  <si>
    <t>승인</t>
    <phoneticPr fontId="45" type="noConversion"/>
  </si>
  <si>
    <t>검증</t>
    <phoneticPr fontId="45" type="noConversion"/>
  </si>
  <si>
    <t>물리적통제</t>
    <phoneticPr fontId="45" type="noConversion"/>
  </si>
  <si>
    <t>기준정보관리통제</t>
    <phoneticPr fontId="45" type="noConversion"/>
  </si>
  <si>
    <t>대사</t>
    <phoneticPr fontId="45" type="noConversion"/>
  </si>
  <si>
    <t>감독통제(MRC)</t>
    <phoneticPr fontId="45" type="noConversion"/>
  </si>
  <si>
    <t>예방(P) VS 적발(D)</t>
    <phoneticPr fontId="45" type="noConversion"/>
  </si>
  <si>
    <t>Automated VS Manual</t>
    <phoneticPr fontId="45" type="noConversion"/>
  </si>
  <si>
    <t>발생사실(T)</t>
    <phoneticPr fontId="45" type="noConversion"/>
  </si>
  <si>
    <t>완전성(T)</t>
    <phoneticPr fontId="45" type="noConversion"/>
  </si>
  <si>
    <t>정확성(T)</t>
    <phoneticPr fontId="45" type="noConversion"/>
  </si>
  <si>
    <t>기간귀속(T)</t>
    <phoneticPr fontId="45" type="noConversion"/>
  </si>
  <si>
    <t>분류(T)</t>
    <phoneticPr fontId="45" type="noConversion"/>
  </si>
  <si>
    <t>실재성(B)</t>
    <phoneticPr fontId="45" type="noConversion"/>
  </si>
  <si>
    <t>권리와의무(B)</t>
    <phoneticPr fontId="45" type="noConversion"/>
  </si>
  <si>
    <t>완전성(B)</t>
    <phoneticPr fontId="45" type="noConversion"/>
  </si>
  <si>
    <t>평가와배분(B)</t>
    <phoneticPr fontId="45" type="noConversion"/>
  </si>
  <si>
    <t>발생사실과 권리와 의무(D)</t>
    <phoneticPr fontId="45" type="noConversion"/>
  </si>
  <si>
    <t>완전성(D)</t>
    <phoneticPr fontId="45" type="noConversion"/>
  </si>
  <si>
    <t>분류와 이해가능성(D)</t>
    <phoneticPr fontId="45" type="noConversion"/>
  </si>
  <si>
    <t>정확성과 평가(D)</t>
    <phoneticPr fontId="45" type="noConversion"/>
  </si>
  <si>
    <t>O : 수시, D : 일, W : 주, M : 월, Q : 분기, A : 년</t>
    <phoneticPr fontId="45" type="noConversion"/>
  </si>
  <si>
    <t>통제의 유형(AC/MC)</t>
    <phoneticPr fontId="45" type="noConversion"/>
  </si>
  <si>
    <t>통제의 수행빈도</t>
    <phoneticPr fontId="45" type="noConversion"/>
  </si>
  <si>
    <t>통제의 복잡성</t>
    <phoneticPr fontId="45" type="noConversion"/>
  </si>
  <si>
    <t>경영진의 통제 무시 위험</t>
    <phoneticPr fontId="45" type="noConversion"/>
  </si>
  <si>
    <t>통제를 수행하기 위하여 필요한 판단의 정도</t>
    <phoneticPr fontId="45" type="noConversion"/>
  </si>
  <si>
    <t>통제를 수행하거나 통제 운영의 적정성을 모니터링하는 인원의 역량</t>
    <phoneticPr fontId="45" type="noConversion"/>
  </si>
  <si>
    <t>통제를 수행하거나 통제 운영의 적정성을 모니터링하는 주요 인원의 변동 여부</t>
    <phoneticPr fontId="45" type="noConversion"/>
  </si>
  <si>
    <t>통제가 예방 또는 적발하고자 하는 왜곡표시의 성격과 중요성</t>
    <phoneticPr fontId="45" type="noConversion"/>
  </si>
  <si>
    <t>통제가 다른 통제활동의 효과성에 의존하는 정도</t>
    <phoneticPr fontId="45" type="noConversion"/>
  </si>
  <si>
    <t>과거연도 통제 운영의 효과성 평가 결과</t>
    <phoneticPr fontId="45" type="noConversion"/>
  </si>
  <si>
    <t>질문(Inquiry)</t>
    <phoneticPr fontId="45" type="noConversion"/>
  </si>
  <si>
    <t>관찰(Observation)</t>
    <phoneticPr fontId="45" type="noConversion"/>
  </si>
  <si>
    <t>문서검사(Examination)</t>
    <phoneticPr fontId="45" type="noConversion"/>
  </si>
  <si>
    <t>재수행(Reperformance)</t>
    <phoneticPr fontId="45" type="noConversion"/>
  </si>
  <si>
    <t>평가주기(O/D/W/M/Q/SA/A)</t>
    <phoneticPr fontId="45" type="noConversion"/>
  </si>
  <si>
    <t>상시모니터링</t>
    <phoneticPr fontId="45" type="noConversion"/>
  </si>
  <si>
    <t>독립적인 평가</t>
    <phoneticPr fontId="45" type="noConversion"/>
  </si>
  <si>
    <t>통제운영자</t>
    <phoneticPr fontId="45" type="noConversion"/>
  </si>
  <si>
    <t>동일부서의 다른인원</t>
    <phoneticPr fontId="45" type="noConversion"/>
  </si>
  <si>
    <t>다른 부서</t>
    <phoneticPr fontId="45" type="noConversion"/>
  </si>
  <si>
    <t>내부 통제 부서(전담조직)</t>
    <phoneticPr fontId="45" type="noConversion"/>
  </si>
  <si>
    <t>외부인원</t>
    <phoneticPr fontId="45" type="noConversion"/>
  </si>
  <si>
    <t>프로세스번호</t>
    <phoneticPr fontId="50" type="noConversion"/>
  </si>
  <si>
    <t>프로세스이름</t>
    <phoneticPr fontId="50" type="noConversion"/>
  </si>
  <si>
    <t>위험 번호</t>
    <phoneticPr fontId="45" type="noConversion"/>
  </si>
  <si>
    <t>위험 내용(*1)</t>
    <phoneticPr fontId="45" type="noConversion"/>
  </si>
  <si>
    <t>위험평가</t>
    <phoneticPr fontId="50" type="noConversion"/>
  </si>
  <si>
    <t>통제목적번호</t>
  </si>
  <si>
    <t>통제목적(*1)</t>
    <phoneticPr fontId="50" type="noConversion"/>
  </si>
  <si>
    <t>통제활동설명(*2)</t>
    <phoneticPr fontId="50" type="noConversion"/>
  </si>
  <si>
    <t>1(*8)</t>
    <phoneticPr fontId="50" type="noConversion"/>
  </si>
  <si>
    <t>2(*8)</t>
    <phoneticPr fontId="50" type="noConversion"/>
  </si>
  <si>
    <t>3(*8)</t>
    <phoneticPr fontId="50" type="noConversion"/>
  </si>
  <si>
    <t>Key Control(*4)</t>
  </si>
  <si>
    <t>Control Type</t>
    <phoneticPr fontId="60" type="noConversion"/>
  </si>
  <si>
    <t>통제방법</t>
    <phoneticPr fontId="60" type="noConversion"/>
  </si>
  <si>
    <t>경영자주장(*5)</t>
    <phoneticPr fontId="60" type="noConversion"/>
  </si>
  <si>
    <t>관련 계정</t>
    <phoneticPr fontId="60" type="noConversion"/>
  </si>
  <si>
    <t>통제주기</t>
    <phoneticPr fontId="60" type="noConversion"/>
  </si>
  <si>
    <t>IPE(IUC) 식별</t>
    <phoneticPr fontId="60" type="noConversion"/>
  </si>
  <si>
    <t>관련 시스템</t>
    <phoneticPr fontId="45" type="noConversion"/>
  </si>
  <si>
    <t>EUC 식별</t>
    <phoneticPr fontId="60" type="noConversion"/>
  </si>
  <si>
    <t>MRC식별</t>
    <phoneticPr fontId="50" type="noConversion"/>
  </si>
  <si>
    <t>OSPs</t>
    <phoneticPr fontId="50" type="noConversion"/>
  </si>
  <si>
    <t>관련정책</t>
    <phoneticPr fontId="45" type="noConversion"/>
  </si>
  <si>
    <t>관련문서</t>
    <phoneticPr fontId="45" type="noConversion"/>
  </si>
  <si>
    <t>통제가 효과적으로 운영되지 못할 가능성(모범규준 55)</t>
    <phoneticPr fontId="60" type="noConversion"/>
  </si>
  <si>
    <t>RAWC(*6)
(Risk Associated With Control)</t>
    <phoneticPr fontId="60" type="noConversion"/>
  </si>
  <si>
    <t>통제현황(WTT의 summary 수준)</t>
    <phoneticPr fontId="45" type="noConversion"/>
  </si>
  <si>
    <t>권고사항</t>
    <phoneticPr fontId="50" type="noConversion"/>
  </si>
  <si>
    <t>평가대상조직</t>
    <phoneticPr fontId="60" type="noConversion"/>
  </si>
  <si>
    <t>담당자 성명</t>
    <phoneticPr fontId="50" type="noConversion"/>
  </si>
  <si>
    <t>설계평가구성요소(*7)</t>
    <phoneticPr fontId="50" type="noConversion"/>
  </si>
  <si>
    <t>설계평가
결과</t>
    <phoneticPr fontId="45" type="noConversion"/>
  </si>
  <si>
    <t>설계미비점
설명</t>
    <phoneticPr fontId="45" type="noConversion"/>
  </si>
  <si>
    <t>운영평가
결과</t>
    <phoneticPr fontId="45" type="noConversion"/>
  </si>
  <si>
    <t>운영평가
미비점 설명</t>
    <phoneticPr fontId="45" type="noConversion"/>
  </si>
  <si>
    <t>평가방법(모범규준 60)</t>
    <phoneticPr fontId="45" type="noConversion"/>
  </si>
  <si>
    <t>평가자(모범규준 60)</t>
    <phoneticPr fontId="60" type="noConversion"/>
  </si>
  <si>
    <t>CA설계
Assessor</t>
    <phoneticPr fontId="45" type="noConversion"/>
  </si>
  <si>
    <t>CA운영
Tester</t>
    <phoneticPr fontId="45" type="noConversion"/>
  </si>
  <si>
    <t>Reviewer</t>
    <phoneticPr fontId="45" type="noConversion"/>
  </si>
  <si>
    <t>테스트방법</t>
    <phoneticPr fontId="60" type="noConversion"/>
  </si>
  <si>
    <t>모집단</t>
    <phoneticPr fontId="60" type="noConversion"/>
  </si>
  <si>
    <t>평가주기</t>
    <phoneticPr fontId="60" type="noConversion"/>
  </si>
  <si>
    <t>표본수</t>
    <phoneticPr fontId="60" type="noConversion"/>
  </si>
  <si>
    <t>테스트절차</t>
    <phoneticPr fontId="60" type="noConversion"/>
  </si>
  <si>
    <t>통제활동이 정책과 연계되었는가</t>
    <phoneticPr fontId="50" type="noConversion"/>
  </si>
  <si>
    <t>End</t>
    <phoneticPr fontId="50" type="noConversion"/>
  </si>
  <si>
    <t>인사관리 및 급여관리</t>
    <phoneticPr fontId="50" type="noConversion"/>
  </si>
  <si>
    <t>HR-S01</t>
    <phoneticPr fontId="50" type="noConversion"/>
  </si>
  <si>
    <t>입사관리</t>
  </si>
  <si>
    <t>HR-S01-R01</t>
  </si>
  <si>
    <t>부적합한 직원 정보가 급여마스터파일에 입력되어 급여 및 퇴직급여가 왜곡표시될 위험</t>
    <phoneticPr fontId="50" type="noConversion"/>
  </si>
  <si>
    <t>HR-S01-P01</t>
  </si>
  <si>
    <t>신규직원의 채용은 절차에 따라 이루어져야한다.</t>
  </si>
  <si>
    <t>HR-S01-C01</t>
  </si>
  <si>
    <t>신규직원채용시 검증 및 승인</t>
    <phoneticPr fontId="50" type="noConversion"/>
  </si>
  <si>
    <t>인사팀 팀장은 인사팀 채용담당자가 작성한 신규직원에 대한 채용품의(입사일, 직위, 연봉, 부서 등) 상 내용이 적정한지 검증하고 이상이 없는 경우 승인한다. 또한 추가적으로 전략기획본부장의 승인을 득한다.</t>
    <phoneticPr fontId="50" type="noConversion"/>
  </si>
  <si>
    <t>급여
퇴직급여
미지급비용
순확정급여부채</t>
    <phoneticPr fontId="50" type="noConversion"/>
  </si>
  <si>
    <t>Oracle</t>
  </si>
  <si>
    <t>취업규칙, 전결위임규정</t>
  </si>
  <si>
    <t>신규입사자 리스트, 입사서류, 채용품의서</t>
    <phoneticPr fontId="50" type="noConversion"/>
  </si>
  <si>
    <t>1. 인사팀 채용담당자는 경영계획, 현업 채용요청에 따라 인력수요를 반영하여 채용절차를 진행한다.
2. 채용절차에 따라 채용인원이 확정되면, 채용담당자는 채용품의(입사일, 직급, 연봉 포함)를 작성하여, 인사팀장에게 기안을 올린다.
3. 인사팀 팀장은 채용근기(채용요청품의 존재 여부, 경영계획 반영 여부 등), 채용절차 준수여부, 직급/연봉의 적절성, 처우협의 특이사항 등을 검증한 후 승인한다.
4. 인사팀 채용담당자는 승인을 득한 품의에 따라 Oracle에 신규입사자에 대한 인사정보, 직무, 부서, 연봉 등을 입력한다.</t>
  </si>
  <si>
    <t>평가대상기간 신규 입사자 리스트</t>
    <phoneticPr fontId="50" type="noConversion"/>
  </si>
  <si>
    <t>SA</t>
  </si>
  <si>
    <t>1. 평가대상기간 중 신규입사자 목록 중에서 임의로 [ ] 건을 샘플링한다.
2. 추출된 샘플에 대하여 채용품의서 및 근거서류를 징구하여 인사팀 팀장의 검증 및 승인여부를 확인한다.
3. Oracle상의 입사발령사항이 승인을 득한 품의서대로 작성되어 있는지 대사한다.</t>
  </si>
  <si>
    <t>채용품의 승인시 인사팀 팀장이 확인완료한 내용에 대한 문서증적이 필요함( 예 : 1. 채용절차 준수여부 2. 직급/연봉 적절성 3. 처우협의 특이사항 등이 적절한지에 comment 등 )</t>
    <phoneticPr fontId="50" type="noConversion"/>
  </si>
  <si>
    <t>인사팀 팀장</t>
  </si>
  <si>
    <t>정문성 차장님</t>
  </si>
  <si>
    <t>양호</t>
    <phoneticPr fontId="50" type="noConversion"/>
  </si>
  <si>
    <t>인사관리 및 급여관리</t>
  </si>
  <si>
    <t>HR-S02</t>
    <phoneticPr fontId="50" type="noConversion"/>
  </si>
  <si>
    <t>퇴사관리</t>
  </si>
  <si>
    <t>HR-S02-R01</t>
  </si>
  <si>
    <t>사무직 직원의 퇴사시 사전 검토 및 절차에 따른 승인없이 퇴직발령이 이루어졌음에도 이를 기록하여 퇴직급여에 왜곡표시가 발생할 위험</t>
    <phoneticPr fontId="50" type="noConversion"/>
  </si>
  <si>
    <t>HR-S02-P01</t>
  </si>
  <si>
    <t>사무직 직원이 퇴사하는 경우 퇴직발령내용은 적합한 절차를 거쳐 Oracle에 정확히 기록되어야 한다.</t>
  </si>
  <si>
    <t>HR-S02-C01</t>
  </si>
  <si>
    <t>사무직 퇴직발령사항의 승인 및 기록</t>
    <phoneticPr fontId="50" type="noConversion"/>
  </si>
  <si>
    <t>1. 인사팀 팀장은 퇴직과 관련된 사직원 및 제반서류(업무인수인계서, 반납/회수확인서 등이 완전하게 첨부되어 있는지)를 검증 후 승인을 하며, 이후 지원그룹장의 승인을 득한다. 
2. 인사팀 퇴직 담당자는 승인받은 퇴직발령 서류에 근거하여 Oracle 상 퇴직발령내용을 입력한다.</t>
  </si>
  <si>
    <t>사직원</t>
    <phoneticPr fontId="50" type="noConversion"/>
  </si>
  <si>
    <t>1. 사무직원의 퇴직시 해당 직원은 해당 부서장과 면담 후, 현업부서장으로부터 사직원상 승인을 받는다.
2. 퇴직신청자는 현업부서장으로부터 승인받은 사직원 및 제반서류(업무인수인계서, 반납/회수확인서 등)을 인사팀에 제출한다.
3. 인사팀 팀장은 퇴직사유, 퇴직일 등 기본적인 정보와 퇴직서류 구비문서를 확인 후 사직원에 대한 승인을 하며, 이후 지원그룹장의 최종 승인을 득한다.</t>
    <phoneticPr fontId="50" type="noConversion"/>
  </si>
  <si>
    <t>평가대상기간 중 Oracle 상 사무직 퇴직자 리스트</t>
  </si>
  <si>
    <t>1. 평가대상기간 중 Oracle 상 사무직 퇴직발령 목록 중에서 [ ] 건을 샘플링한다.
2. 추출된 샘플에 대하여 인사규정에 따른 근거서류가 구비되어있는지 확인하고 사직원이 전결권자의 승인을 득했는지 여부를 확인한다.</t>
  </si>
  <si>
    <t>인사팀 팀장의 승인시 근거서류(업무인수인계서, 반납/회수확인서 등)가 인사규정상 완전히 구비되었는지 확인완료했다는 comments 등의 문서증적이 필요함</t>
    <phoneticPr fontId="50" type="noConversion"/>
  </si>
  <si>
    <t>인사팀</t>
    <phoneticPr fontId="50" type="noConversion"/>
  </si>
  <si>
    <t>인사팀 팀장</t>
    <phoneticPr fontId="50" type="noConversion"/>
  </si>
  <si>
    <t>HR-S02</t>
  </si>
  <si>
    <t>HR-S02-R02</t>
  </si>
  <si>
    <t>기능직 직원의 퇴사시 사전 검토 및 절차에 따른 승인없이 퇴직발령이 이루어졌음에도 이를 기록하여 퇴직급여에 왜곡표시가 발생할 위험</t>
    <phoneticPr fontId="50" type="noConversion"/>
  </si>
  <si>
    <t>HR-S02-P02</t>
  </si>
  <si>
    <t>기능직 직원이 퇴사하는 경우 퇴직발령내용은 적합한 절차를 거쳐 Oracle에 정확히 기록되어야 한다.</t>
  </si>
  <si>
    <t>HR-S02-C02</t>
  </si>
  <si>
    <t>기능직 퇴직발령사항의 승인 및 기록</t>
    <phoneticPr fontId="50" type="noConversion"/>
  </si>
  <si>
    <t>1. 인재개발팀 파트장은 퇴직과 관련된 사직원을 검증 후 승인을 하며, 이후 지원그룹장의 승인을 득한다.  
2. 인재개발팀 퇴직 담당자는 승인받은 퇴직발령 서류에 근거하여 Oracle 상 퇴직발령내용을 입력한다.</t>
  </si>
  <si>
    <t>사직원</t>
  </si>
  <si>
    <t>1. 기능직 직원의 퇴직시 해당 직원은 해당 부서장과 면담 후, 현업부서장으로부터 사직원상 승인을 받는다.
2. 퇴직신청자는 현업부서장으로부터 승인받은 사직원을 인재개발팀에 제출한다.
3. 인재개발팀 팀장은 퇴직사유, 퇴직일 등 기본적인 정보와 퇴직서류 구비문서를 확인 후 사직원에 승인한다.</t>
    <phoneticPr fontId="50" type="noConversion"/>
  </si>
  <si>
    <t>평가대상기간 중 Oracle 상 기능직 퇴직자 리스트</t>
  </si>
  <si>
    <t>1. 평가대상기간 중 Oracle 상 기능직 퇴직발령 목록 중에서 [ ] 건을 샘플링한다.
2. 추출된 샘플에 대하여 인사규정에 따른 근거서류가 구비되어있는지 확인하고 사직원이 전결권자의 승인을 득했는지 여부를 확인한다.</t>
  </si>
  <si>
    <t>인재개발팀 팀장의 승인시 근거서류(업무인수인계서, 반납/회수확인서 등)가 인사규정상 완전히 구비되었는지 확인완료했다는 comments 등의 문서증적이 필요함</t>
    <phoneticPr fontId="50" type="noConversion"/>
  </si>
  <si>
    <t>인재개발팀</t>
    <phoneticPr fontId="50" type="noConversion"/>
  </si>
  <si>
    <t>인재개발팀 팀장</t>
    <phoneticPr fontId="50" type="noConversion"/>
  </si>
  <si>
    <t>채희선 대리님</t>
  </si>
  <si>
    <t>HR-S02-R03</t>
    <phoneticPr fontId="50" type="noConversion"/>
  </si>
  <si>
    <t>퇴사시 직원에 대한 퇴직금 정산이 적절히 이루어지지 않아 종업원에 대한 퇴직급여채무 및 퇴직급여가 왜곡표시될 위험</t>
    <phoneticPr fontId="50" type="noConversion"/>
  </si>
  <si>
    <t>HR-S02-P03</t>
    <phoneticPr fontId="50" type="noConversion"/>
  </si>
  <si>
    <t>퇴직급여는 정확하게 계산되고 지급되어야 한다.</t>
    <phoneticPr fontId="50" type="noConversion"/>
  </si>
  <si>
    <t>HR-S02-C03</t>
    <phoneticPr fontId="50" type="noConversion"/>
  </si>
  <si>
    <t>퇴직금 지급시 정산검증 및 승인</t>
    <phoneticPr fontId="50" type="noConversion"/>
  </si>
  <si>
    <t xml:space="preserve">인재개발팀 파트장은 퇴직금 담당자가 작성한 퇴직금 및 잔여급여 지급내역의 아래 사항을 검증한다.
1. 일부 특이수당 및 공제내역을 직접 계산하여 담당자가 작성한 내역과 비교대사한다. 
2. Oracle 상에 반영된 3개월 급여 및 입사일, 퇴사일 등이 일치하는지 확인한다. 
3. 계산로직의 적정성을 검증하고 해당 로직에 의해 정확히 계산되었는지 재계산을 수행한다. 
검증시 이상이 있는 경우 담당자에게 재정산하도록 요청하고, 이상이 없을 경우 담당자가 입력한 전표를 승인한다. 
</t>
  </si>
  <si>
    <t>퇴직급여</t>
    <phoneticPr fontId="50" type="noConversion"/>
  </si>
  <si>
    <t>Oracle상 입사일, 퇴사일, 퇴사전 3개월 급여 report</t>
  </si>
  <si>
    <t>퇴직금계산파일</t>
    <phoneticPr fontId="50" type="noConversion"/>
  </si>
  <si>
    <t>1. 퇴직발령 혹은 전출발령이 이루어지면, Oracle에 입력된 인사정보를 기초로 하여 인재개발팀 퇴직금담당자가 퇴직금(퇴직급여)의 정산을 수행한다.
2. Oracle에서 퇴직소득을 계산하고 국세청에서 제공하는 엑셀 양식을 통하여 퇴직 소/주민세를 재 확인하여 퇴직금계산내역을 파트장에게 전달한다.
3. 인재개발팀 파트장은 퇴직금 담당자로부터 수령한 퇴직금계산내역에 대해 다음 사항을 검토한다.
- 퇴사전 3개월간 급여, 입사일, 퇴사일 정보가 오라클상 정보와 일치하는지 확인한다.
- 퇴직금 산출로직에 따라 정확히 계산되었는지 재계산을 수행한다.
- 퇴직금 및 원천징수세액이 Oracle 계산내역이 등록되었는지 대사한다.
5. 검토에서 차이가 발생할 경우, 담당자에게 차이내역을 전달하여 재정산을 요청한 후, 동일한 방법으로 재검토를 수행한다.
6. 담당자는 파트장으로부터 이상이 없음을 확인한 경우 퇴직소득원천징수영수증, DB퇴직급여 신청서(무지급 퇴직 신청서), 퇴직금 및 잔여급여지급내역, Oracle AP전표 를 작성하여 인재개발팀 팀장에게 제출한다.</t>
  </si>
  <si>
    <t>평가대상기간 중 Oracle 퇴직금 지급 전표 리스트</t>
  </si>
  <si>
    <t>1. 평가대상기간 중 Oracle 퇴직금 지급 전표 중에서 임의로 [ ]건을 샘플링한다.
2. 추출된 샘플에 대한 인재개발팀 검증서류(기초서류 포함)를 징구하고 아래 사항을 확인한다.
- 인재개발팀 파트장이 계산파일의 기초정보를 대사했는지 여부
- 퇴직금, 원천징수세액의 재계산 및 해당 결과와 대사여부
- Oracle상 등록된 퇴직금과 일치하는지 여부</t>
  </si>
  <si>
    <t>퇴직금 지급 계산파일 자체에 통제담당자가 검증한 내역에 대한 검증 증적이 남도록 권고함
1. 3개월급여,입사일,퇴사일 Oracle 캡쳐화면과의 비교대사
2. 통제담당자가 재계산한 금액 및 최초 계산된 금액과의 일치여부
3. Oracle 상 퇴직금담당자가 등록한 금액에 대한 캡쳐화면
4. 위 절차에 따른 확인결과 이상이 없다는 결론 및 통제 검토자의 서명, comment 등</t>
  </si>
  <si>
    <t>인재개발팀 파트장</t>
    <phoneticPr fontId="50" type="noConversion"/>
  </si>
  <si>
    <t>HR-S02-R04</t>
  </si>
  <si>
    <t>관계사전출입이 발생했음에도 이를 반영하지 않거나 승인 받지 않은 관계사전출입에 대한 퇴직금 승계가 이루어져, 확정급여부채가 왜곡표시될 위험</t>
    <phoneticPr fontId="50" type="noConversion"/>
  </si>
  <si>
    <t>HR-S02-P04</t>
  </si>
  <si>
    <t>관계사전출입은 적합한 절차를 거쳐 이루져야 하며 관계사전출입으로 인한 인원정보의 변동사항은 적시에 정확하게 기록되어야 한다.</t>
    <phoneticPr fontId="50" type="noConversion"/>
  </si>
  <si>
    <t>HR-S02-C04</t>
  </si>
  <si>
    <t>관계사전출입에 대한 승인 및 기록</t>
    <phoneticPr fontId="50" type="noConversion"/>
  </si>
  <si>
    <t>관계사전출입 발생시 경영진회의를 통하여 결정된 사항을 인사팀 담당자가 품의를 작성하여 전결권자(팀장, 지원그룹장, 센터장, 전략기획본부장, CEO)의 승인을 득한다.
인사팀 팀장은 인사팀 담당자가 작성한 품의의 내용이 경영진회의결과와 일치하는지 대사하고 인사팀 담당자는 승인을 득한 관계사전출입 품의를 기준으로 관련된 인원의 부서 변경 내용을 Oracle에 등록한다.</t>
  </si>
  <si>
    <t>순확정급여부채</t>
    <phoneticPr fontId="50" type="noConversion"/>
  </si>
  <si>
    <t>취업규칙, 급여규정, 전결위임규정</t>
  </si>
  <si>
    <t>전출입품의서, 인사규정</t>
    <phoneticPr fontId="50" type="noConversion"/>
  </si>
  <si>
    <t xml:space="preserve">1. 경영진 회의를 통해 관계사간 인원 전출입에 대한 협의가 완료되면, 결정된 사항에 대한 정보를 인사팀(지원그룹장)에 정보를 전달한다. 
2. 인사팀 담당자는 품의서를 작성하고 팀장, 지원그룹장, 센터장 ,전략기획본부장, CEO의 승인을 득한다. 
3. 인사팀 팀장은 인사팀 담당자가 품의로 올린 전출입 내용이 경영진회의결과의 내용와 일치하는지 대사하고 승인한다.
4. 해당 승인된 내용은 관계사하고 본사에 배포를 하며, 인사팀 담당자는 해당 승인된 내역을 기준으로 부서 변경내용을 등록한다. 
</t>
    <phoneticPr fontId="50" type="noConversion"/>
  </si>
  <si>
    <t>평가대상기간 중 관계사전출입자 리스트</t>
    <phoneticPr fontId="50" type="noConversion"/>
  </si>
  <si>
    <t>1. 평가대상기간 중 관계사전출입자리스트 중 [ ] 건을 샘플링한다.
2. 추출된 샘플에 대하여 전결규정에 따른 승인을 받았는지 확인한다.
3. 추출된 샘플에 대하여 품의상 내용과 경영진회의결과가 일치하고 있음을 대사했는지 확인한다.</t>
    <phoneticPr fontId="50" type="noConversion"/>
  </si>
  <si>
    <t>경영진회의결과 내용이 품의상 내용과 일치하는지 확인한 comment 등의 문서증적화 필요</t>
    <phoneticPr fontId="50" type="noConversion"/>
  </si>
  <si>
    <t>HR-S03</t>
    <phoneticPr fontId="50" type="noConversion"/>
  </si>
  <si>
    <t>급여의 계산 및 지급관리</t>
  </si>
  <si>
    <t>HR-S03-R01</t>
  </si>
  <si>
    <t>급여/인사 마스터에 사실과 다른 정보가 입력되었거나 누락되어 재무제표 상 급여계정에 왜곡표시가 발생할 위험</t>
    <phoneticPr fontId="50" type="noConversion"/>
  </si>
  <si>
    <t>HR-S03-P01</t>
  </si>
  <si>
    <t>급여마스터파일의 등록 및 변경은 승인받은 서류에 의하여 정확하게 반영되어야 한다.</t>
    <phoneticPr fontId="50" type="noConversion"/>
  </si>
  <si>
    <t>HR-S03-C01</t>
  </si>
  <si>
    <t>급여마스터파일 등록 및 변경에 대한 승인</t>
    <phoneticPr fontId="50" type="noConversion"/>
  </si>
  <si>
    <t>인사팀 팀장은 인사팀 보상관리 담당자가 Oracle 상 급여마스터파일 변경처리 한 건에 대하여 인사규정 상 첨부되어야 할 서류가 적절하게 구비되어 있는지 검증한 뒤 승인한다.</t>
  </si>
  <si>
    <t>급여</t>
    <phoneticPr fontId="50" type="noConversion"/>
  </si>
  <si>
    <t>배치품의서, 사직서, 임금인상기안지</t>
  </si>
  <si>
    <t>1. 인사팀 보상관리 담당자는 인원변동시 다음의 승인 받은 서류에 근거하여 인사 및 급여 마스터파일을 변경한다.
- 입사 : 임원이 승인한 인사 기안지
- 사무기술직 퇴사 : 지원부서임원이 승인한 사직원
- 기능직 퇴사 : 지원팀장이 승인한 사직서
2. 신규 입사자의 경우 Nego Sheet에 근거하여 개인별 연봉금액을 입력하거나(사무기술 경력직), 입사시 사전 협의된 호봉을 인사기록 카드에 근거하여 입력한다(기능직).
3. 연 1회 (3월) 이루어지는 급여 조정의 경우 기능직은 지원팀장의 승인을 득한 기안지에 첨부된 기능직 호봉표를 SMS 보상관리 USER 담당자가 호봉표를 수정한다.
4. 인사팀장은 담당자가 등록한 마스터파일 변경등록사항에 대하여 인사규정상 첨부되어야 할 승인된 문서에 근거하였는지 검증한 뒤 승인한다.</t>
    <phoneticPr fontId="50" type="noConversion"/>
  </si>
  <si>
    <t>평가대상기간 중 급여마스터파일 변경 로그</t>
    <phoneticPr fontId="50" type="noConversion"/>
  </si>
  <si>
    <t>1. 평가대상기간 중 급여마스터파일 변경 로그 내역 중 임의로 [ ] 건을 샘플링한다.
2. 추출된 샘플에 대하여 변경 유형별 적절한 문서가 구비되어 있는지 확인한다. 
- 입사 : 임원이 승인한 인사 기안지
- 사무기술직 퇴사 : 지원부서임원이 승인한 사직원
- 기능직 퇴사 : 지원팀장이 승인한 사직서</t>
    <phoneticPr fontId="50" type="noConversion"/>
  </si>
  <si>
    <t>HR-S03</t>
  </si>
  <si>
    <t>HR-S03-R02</t>
  </si>
  <si>
    <t>오류 및 인사규정의 잘못된 적용으로 인해 급여가 부정확하게 계산되어 재무제표상 급여의 정확성 주장에 왜곡표시가 발생될 위험</t>
    <phoneticPr fontId="50" type="noConversion"/>
  </si>
  <si>
    <t>HR-S03-P02</t>
  </si>
  <si>
    <t>급여는 정확하게 계산되어야 한다.</t>
    <phoneticPr fontId="50" type="noConversion"/>
  </si>
  <si>
    <t>HR-S03-C02</t>
  </si>
  <si>
    <t>급여계산의 적정성 검토</t>
    <phoneticPr fontId="50" type="noConversion"/>
  </si>
  <si>
    <t>인재개발팀 팀장은 전월대비 급여 변동인원에 대한 사유를 추적하여 인재개발팀 담당자가 작성하여 기안 올린 급여지급품의상 월 급여금액의 적정성을 검증하고 이상이 없을 경우 이를 승인한다.</t>
    <phoneticPr fontId="50" type="noConversion"/>
  </si>
  <si>
    <t>N/A</t>
    <phoneticPr fontId="50" type="noConversion"/>
  </si>
  <si>
    <t>인재개발팀 팀장은 급여계산파일의 적정성을 아래와 같이 검증하고 승인한다.
1. 기능직은 전월대비 수당(가족,직책,자격,약품수당 등)이 변경된 인원에 대하여 인사규정상 자격요건에 해당하는지 검증하고, 사무직은 전월대비 급여 변동이 있는 직원의 사유와 적정성을 검증한다. 
2. 해당 변동내역의 검증 결과 인사규정과 차이가 발생할 경우 담당자에게 차이 발생원인을 공유하여 급여를 재계산하도록 요청하며, 이상이 없으면 기안지 및 전표를 승인한다.</t>
    <phoneticPr fontId="50" type="noConversion"/>
  </si>
  <si>
    <t>평가대상기간 중 월별 급여전표</t>
  </si>
  <si>
    <t>1. 평가대상 기간 중 작성된 급여 전표 내역 중 [ ] 건을 샘플링한다.
2. 해당 표본에 대한 승인된 기안문과 통제수행자의 검증내역을 확인한다.
3. 통제수행자의 검증결과에 이상이 있는지 여부를 확인한다.</t>
    <phoneticPr fontId="50" type="noConversion"/>
  </si>
  <si>
    <t>급여 기안에 대한 승인시 월별 변동이 있는 기능직이나 사무직에 대하여 인사규정에 따라 급여를 지급하였다는 사실을 확인하였다는 검증내역 comments 등으로 문서증적화 필요</t>
    <phoneticPr fontId="50" type="noConversion"/>
  </si>
  <si>
    <t>김윤정 차장님</t>
  </si>
  <si>
    <t>HR-S03-R03</t>
  </si>
  <si>
    <t>부적합한 절차에 의하여 급여가 지급되어 자산이 보호되지 않고 급여 계정에 왜곡표시가 발생할 위험</t>
    <phoneticPr fontId="50" type="noConversion"/>
  </si>
  <si>
    <t>HR-S03-P03</t>
  </si>
  <si>
    <t>급여는 적합한 절차에 의하여 전표처리되어 지급되어야 한다.</t>
    <phoneticPr fontId="50" type="noConversion"/>
  </si>
  <si>
    <t>HR-S03-C03</t>
  </si>
  <si>
    <t>급여지급시 승인</t>
    <phoneticPr fontId="50" type="noConversion"/>
  </si>
  <si>
    <t>인재개발팀 팀장은 인재개발팀 담당자가 작성한 급여기안 및 전표 내역에 대해 급여계산내역과 일치하는지 대사하고 일치할 경우 이를 승인한다.</t>
    <phoneticPr fontId="50" type="noConversion"/>
  </si>
  <si>
    <t>1. 인재개발팀 담당자는 급여계산내역을 첨부한 급여기안 및 전표를 작성하여 제출한다. 
2. 인재개발팀 팀장은 급여계산내역과 급여기안 및 전표상의 금액(지급총액,공제총액,차인지급액)을 대사한 후 일치할 경우 이를 승인한다. 
2. 인재개발팀 담당자는 이체파일을 작성하여 전표상 금액과 일치하는지 확인후 은행에 송부한다.</t>
    <phoneticPr fontId="50" type="noConversion"/>
  </si>
  <si>
    <t>O</t>
    <phoneticPr fontId="50" type="noConversion"/>
  </si>
  <si>
    <t>평가대상기간 중 월별 급여전표</t>
    <phoneticPr fontId="50" type="noConversion"/>
  </si>
  <si>
    <t>1. 평가대상 기간 중 작성된 급여 전표 내역 중 임의로 [ ] 건을 샘플링한다.
2. 해당 월의 급여 지급 내역에 대한 급여기안, 급여계산파일, 이체파일을 징구한다.
3. 전표상 금액이 급여기안, 급여계산파일, 이체파일상 금액이 일치하는지 여부를 확인한다.</t>
    <phoneticPr fontId="50" type="noConversion"/>
  </si>
  <si>
    <t>인재개발팀</t>
  </si>
  <si>
    <t>인재개발팀 팀장</t>
  </si>
  <si>
    <t>HR-S03-R04</t>
  </si>
  <si>
    <t>연차수당계산시 기초 데이터가 정확하지 않거나 계산오류로 인해 부정확하게 계산되어 연차수당 계정의 정확성 주장에 왜곡표시가 발생될 위험</t>
    <phoneticPr fontId="50" type="noConversion"/>
  </si>
  <si>
    <t>HR-S03-P04</t>
  </si>
  <si>
    <t>연차수당은 정확하게 계산되어야 한다.</t>
    <phoneticPr fontId="50" type="noConversion"/>
  </si>
  <si>
    <t>HR-S03-C04</t>
  </si>
  <si>
    <t>연차수당계산의 적정성 검토</t>
    <phoneticPr fontId="50" type="noConversion"/>
  </si>
  <si>
    <t>회계팀 담당자는 결산시점 인재개발팀으로부터 연차수당계산파일을 전달받아 아래의 사항을 검증한다.
1. 수식의 정확성
2. 연차수당계산파일상 기초 data(인원, 연차 등)의 정확성와 완전성</t>
    <phoneticPr fontId="50" type="noConversion"/>
  </si>
  <si>
    <t>연차수당</t>
    <phoneticPr fontId="50" type="noConversion"/>
  </si>
  <si>
    <t>Oracle 상 인별 연차 report</t>
  </si>
  <si>
    <t>연차수당계산파일</t>
  </si>
  <si>
    <t>H</t>
    <phoneticPr fontId="50" type="noConversion"/>
  </si>
  <si>
    <t>회계팀 담당자는 인재개발팀으로부터 연차수당계산파일을 전달받아 아래의 사항을 검증한다.
1. 수식의 정확성
2. 연차수당계산파일상 기초 data(인원, 연차 등)의 정확성와 완전성</t>
    <phoneticPr fontId="50" type="noConversion"/>
  </si>
  <si>
    <t>연차수당 계산 파일(IUC) 검증 문서</t>
    <phoneticPr fontId="50" type="noConversion"/>
  </si>
  <si>
    <t>1. 평가대상 기간 중 작성된 연차수당 계산 내역에 대한 결산자료중 [ ] 건을 샘플링한다.
2. 해당 표본에 대한 통제수행자의 검증내역을 확인한다.
3. 통제수행자의 검증결과가 적절히 재무제표에 반영되었는지 확인한다.</t>
    <phoneticPr fontId="50" type="noConversion"/>
  </si>
  <si>
    <t>1. 연차수당은 12월 급여 기준으로 계산함. 당연도 발생연차에서 전연도 발생연차를 차감한 금액을 추가 부채로 계상하고 있으며 소멸율은 고려하고 있지 않음.
&gt;&gt; 정확한 로직으로 계산 필요
2. 통제와 관련하여 정보의 완전성 정확성 확인을 위해 12월 급여대장을 인사부에 요청하여 월급여가 일치하는지, 전체 인원이 반영되었는지 대사한 내역에 대한 문서증적화 필요
3. 또한 일급여 계산 및 당연도 발생연차금액 계산로직이 정확하게 적용되었는지 재계산한 부분이 엑셀상 기록되어야 함(검토내역에 대한 true 등)</t>
    <phoneticPr fontId="50" type="noConversion"/>
  </si>
  <si>
    <t>회계팀</t>
    <phoneticPr fontId="50" type="noConversion"/>
  </si>
  <si>
    <t>회계팀 담당자</t>
    <phoneticPr fontId="50" type="noConversion"/>
  </si>
  <si>
    <t>회계팀 김환정 차장님</t>
  </si>
  <si>
    <t>HR-S04</t>
    <phoneticPr fontId="50" type="noConversion"/>
  </si>
  <si>
    <t>HR-S04-R01</t>
  </si>
  <si>
    <t>적합하지 않은 근태승인으로 인하여 부정확한 근태사항이 급여마스터파일상 반영되어 급여계정에 왜곡표시가 발생될 위험</t>
    <phoneticPr fontId="50" type="noConversion"/>
  </si>
  <si>
    <t>HR-S04-P01</t>
  </si>
  <si>
    <t>근태신청은 적합한 절차에 따라 이루어지고 정확히 기록되어야 한다.</t>
    <phoneticPr fontId="50" type="noConversion"/>
  </si>
  <si>
    <t>HR-S04-C01</t>
  </si>
  <si>
    <t>근태사항의 승인 및 기록</t>
    <phoneticPr fontId="50" type="noConversion"/>
  </si>
  <si>
    <t xml:space="preserve">모든 인원의 연장, 휴일근무 및 병가와 관련하여 변동되는 근태사항은 적절한 사유 검증을 거쳐 적합한 절차(현업부서장의 승인)를 거친 신청내역만이 Oracle에 등록된다. </t>
  </si>
  <si>
    <t>1. 연장근무 신청
 (1) 주 40시간을 초과하는 연장근무에 대해 사무직군의 경우 주 12시간 이내의 연장근무를 신청할 수 있으며, 각 부서별 근태담당자가 Oracle에 등록한다.
 (2) 근태담당자가 추가근무 신청 등록시 사유를 반드시 기재해야 등록되며, 해당 부서의 팀장 사유를 확인후 승인을 하면 직원이 테그하는 기록과 비교하여 근태에 자동 반영된다.
 (3) 근태담당자가 신청한 시간보다 스마트롤에 등록된 시간이 적을 경우 스마트롤에 등록된 시간으로 승인된다.
2. 근태예외사항의 관리
 (1) 근태예외사항(육아휴직, 병가 등)이 발생할 경우 해당 부서 반장 및 본인이 증빙서류 지참 후 인재개발팀으로 방문하여 서류를 작성한다.
 (2) 개인질병인 경우 병가-휴직의 순서로 진행하며, 병가는 EKP(전산) 협조전을 해당부서에서 작성(팀장결재, 사무기술직은 임원 결재)하여 인재개발팀으로 송부한다. 휴직시 휴직원을 작성하여 해당부서 결재(팀장, 사무기술직은 임원 결재) 후 인재개발팀으로 제출한다.
 (3) 출산휴가 및 육아휴직, 그외의 일반휴직인 경우 휴직원을 작성하여 해당부서 결재(팀장, 사무기술직은 임원 결재) 후 인재개발팀으로 제출한다.
 (4) 인재개발팀 근태담당자는 해당서류의 승인을 득한 후 병가는 근태에 반영, 그 외의 사항은 인사팀에 송부하여 ERP에 반영하도록 한다.</t>
  </si>
  <si>
    <t>평가대상기간 중 예외근태 및 초과근태 신청 로그</t>
    <phoneticPr fontId="50" type="noConversion"/>
  </si>
  <si>
    <t>1. 평가대상기간 중 예외 및 초과근태 신청 내역 중 임의로 [ ]건을 샘플링한다.
2. 추출된 샘플에 대해 현업부서장이 다음의 사항을 검증했는지 확인한다.
 (1) 연장근무 신청인 경우 : 연장근무 등록 이력상 적절한 신청사유를 기재했는지 여부
 (2) 병가인 경우 : 승인된 협조전이 있는지 여부</t>
    <phoneticPr fontId="50" type="noConversion"/>
  </si>
  <si>
    <t>전체부서</t>
    <phoneticPr fontId="50" type="noConversion"/>
  </si>
  <si>
    <t>전체부서 부서장</t>
    <phoneticPr fontId="50" type="noConversion"/>
  </si>
  <si>
    <t>HR-S04</t>
  </si>
  <si>
    <t>HR-S04-R02</t>
    <phoneticPr fontId="50" type="noConversion"/>
  </si>
  <si>
    <t>적합하지 않은 근태사항이 급여마스터파일상 반영되어 급여계정에 왜곡표시가 발생될 위험</t>
    <phoneticPr fontId="50" type="noConversion"/>
  </si>
  <si>
    <t>HR-S04-P02</t>
  </si>
  <si>
    <t>근태사항은 급여마스터파일에 완전하고 정확하게 반영되어야 한다.</t>
    <phoneticPr fontId="50" type="noConversion"/>
  </si>
  <si>
    <t>HR-S04-C02</t>
  </si>
  <si>
    <t>근태사항의 완전성 검증</t>
    <phoneticPr fontId="50" type="noConversion"/>
  </si>
  <si>
    <t xml:space="preserve">인재개발팀 근태관리 담당자는 주기적으로 근태누락사항에 대하여 전 부서 임직원에 대해 확인요청을 공지하고 Oracle 상 근태사항과 직원들의 근태누락사항 답변사항을 대사하여 완전성을 체크한다. 차이가 발생할 경우 관련 증빙을 징구하여 Oracle 상 근태누락사항을 보완한다. </t>
  </si>
  <si>
    <t>D</t>
    <phoneticPr fontId="50" type="noConversion"/>
  </si>
  <si>
    <t>급여</t>
  </si>
  <si>
    <t>영유아교육비 신청서</t>
    <phoneticPr fontId="50" type="noConversion"/>
  </si>
  <si>
    <t>1. 인재개발팀 담당자는 월을 주기로 전체부서에 출퇴근 태그 누락사항에 대한 누락분을 확인요청하는 메일을 발송한다. 
2. 각 현업부서 근태담당자는 부서 근태기록 누락자의 바코드 누락사항을 확인하여 팀장의 승인을 득한 바코드 누락확인서를 인재개발팀으로 송부한다.
3. 바코드 누락확인서를 수령한 인재개발팀 담당자는 스마트롤 카드태그 로그기록을 조회하여 출근 및 퇴근시간에 가장 근접한 기록을 Oracle상 근태시간 및 사유를 등록한다.</t>
  </si>
  <si>
    <t>평가대상기간 중 전체 월</t>
    <phoneticPr fontId="50" type="noConversion"/>
  </si>
  <si>
    <t xml:space="preserve">1. 평가대상기간 중 임의로 [ ] 개의 월을 샘플로 추출한다.
2. 추출된 월에 대한 인재개발팀 담당자의 바코드누락확인신청서 및 스마트롤 근태내역 비교대사 검증 문서를 징구한다.
3. 바코드누락확인신청서와 스마트롤 근태내역이 적절히 비교대사되었는지 확인하고 비교대사 결과가 Oracle 상 근태로 적절히 반영되었는지 확인한다.  </t>
  </si>
  <si>
    <t>매월 바코드누락확인신청서와 스마트롤 근태내역에 대한 비교대사 문서 증적화 필요</t>
    <phoneticPr fontId="50" type="noConversion"/>
  </si>
  <si>
    <t>인재개발팀 근태관리 담당자</t>
    <phoneticPr fontId="50" type="noConversion"/>
  </si>
  <si>
    <t>HR-S04-R03</t>
    <phoneticPr fontId="50" type="noConversion"/>
  </si>
  <si>
    <t>출입카드 미지참 인원에 대한 근태가 완전하고 정확하게 반영되지 못하여 급여 계정에 왜곡표시가 발생할 위험</t>
    <phoneticPr fontId="50" type="noConversion"/>
  </si>
  <si>
    <t>HR-S04-P03</t>
  </si>
  <si>
    <t>출입카드 미지참 인원에 대한 근태가 완전하고 정확하게 반영되어야 한다</t>
    <phoneticPr fontId="50" type="noConversion"/>
  </si>
  <si>
    <t>HR-S04-C03</t>
  </si>
  <si>
    <t>출입카드 미지참 인원에 대한 근태관리</t>
    <phoneticPr fontId="50" type="noConversion"/>
  </si>
  <si>
    <t>인재개발팀 근태관리 담당자는 사원증 미지참인원이 발급받은 임시출입증에 의해 스마트롤에 기재된 근태로그와 보안실에서 사원증 미지참인원에 대해 발급한 임시출입증 번호를 대사하고 이를 취합하여 미지참인원에 대한 근태기록을 Oracle에 반영한다.</t>
  </si>
  <si>
    <t>사원증 미지참 리스트</t>
    <phoneticPr fontId="50" type="noConversion"/>
  </si>
  <si>
    <t>1. 사원증 미지참 인원의 경우 회사 출입구 보안실에서 기록하는 출입카드미지참리스트상에 출입기록을 하고 임시보안카드를 발급받는다.
2. 매일의 사원증 미지참리스트는 다음날 오전 인재개발팀 근태기록 담당자에게 전달된다.
3. 근태기록 담당자는 미지참리스트상 인원에 대하여 임시보안카드로 스마트롤에 입력된 근태로그와 이에 대한 보안실의 임시보안카드 발급 번호 및 이름을 대사하여 근태관리 모듈상 근태시간을 입력한다.</t>
    <phoneticPr fontId="50" type="noConversion"/>
  </si>
  <si>
    <t>평가대상기간 중 전체 일수</t>
    <phoneticPr fontId="50" type="noConversion"/>
  </si>
  <si>
    <t xml:space="preserve">1. 평가대상기간 중 [ ] 건의 일수를 샘플링 한다.
2. 추출된 일자에 대한 인재개발팀의 사원증미지참인원 근태 대사 내역을 징구하여 스마트롤 근태기록과 적절하게 대사되었는지 확인한다.
3. 적절하게 대사한 결과로 도출된 근태기록이 Oracle에 정확히 반영되어 있는지 확인한다. </t>
  </si>
  <si>
    <t>해당 통제 없으므로 추가 필요</t>
    <phoneticPr fontId="50" type="noConversion"/>
  </si>
  <si>
    <t>HR-S05</t>
    <phoneticPr fontId="50" type="noConversion"/>
  </si>
  <si>
    <t>복지제도관리</t>
    <phoneticPr fontId="50" type="noConversion"/>
  </si>
  <si>
    <t>HR-S05-R01</t>
  </si>
  <si>
    <t>적합하지 않은 절차에 의해 복리후생비 성격의 급여가 지급되어 급여 계정에 왜곡표시가 발생할 위험</t>
    <phoneticPr fontId="50" type="noConversion"/>
  </si>
  <si>
    <t>HR-S05-P01</t>
  </si>
  <si>
    <t>복리후생비 성격의 급여는 적합한 절차에 의하여 지급되어야 한다.</t>
    <phoneticPr fontId="50" type="noConversion"/>
  </si>
  <si>
    <t>HR-S05-C01</t>
  </si>
  <si>
    <t>복리후생비 성격의 급여 항목에 대한 관리자의 검증 및 승인</t>
    <phoneticPr fontId="50" type="noConversion"/>
  </si>
  <si>
    <t>인재개발팀 파트장은 임직원이 복리후생비 성격의 급여 항목 신청시 요건 및 구비서류가 적절한지 검증하고 이에 승인한다.</t>
    <phoneticPr fontId="50" type="noConversion"/>
  </si>
  <si>
    <t>주택자금이자지원 신청서, 학자금지원 신청서,영유아교육비 신청서</t>
  </si>
  <si>
    <t>[영유아교육비]
1. 영유아교육비의 지원과 관련하여 신청서 접수는 수시로 이루어 지고 있으며, 현업부서로부터 신청서 및 관련 서류가 접수되면 담당자는 오라클상 근속연수를 대사하고 서류가 모두 취합되었는지 확인한다.
2. 근거서류가 미비한 경우 담당자에게 재요청하며 이상이 없을경우 증빙서류를 첨부하여 인재개발팀 파트장에게 보고한다.
3. 인재개발팀 파트장은 다음의 사항을 확인하여 재검증하고, 이상이 없음을 확인하면 이에 승인한다.
 (1) 복리후생 규정에 맞는 신청내역인지 여부
 (2) 근거 서류가 적절한지 여부 및 관련 서류가 완전한지 여부
[자녀학자금 및 주택자금이자지원]
1. 자녀학자금 및 주택자금이자 지원 신청에 관한 대상자 검증 및 지원 결정에 대한 승인은 반기마다 한번씩 진행하고 있다.
2. 담당자는 해당 지원에 대하여 신청서 및 근거서류를 제출받으며, 해당 인원에 대한 정보조회, 근거서류를 통하여 지원 대상자에 해당하는지 확인한다.
3. 담당자는 각 신청인원별로 확인결과(근거서류 완전성, 근속연수 정합성)를 근속연수 해당여부 엑셀파일로 작성하며, 인재개발팀내 재품의시 엑셀파일을 출력하여 첨부보고한다.
4. 파트장은 신청서와 엑셀파일을 대사하여 이상유무를 파악하고 이상이 없을경우 신청서상 확인결과를 기록하고 승인한다.</t>
    <phoneticPr fontId="50" type="noConversion"/>
  </si>
  <si>
    <t>평가대상기간 중 복리후생비 성격의 급여 지급 내역(영유아교육비, 자녀학자금, 주택자금이자지원)</t>
    <phoneticPr fontId="50" type="noConversion"/>
  </si>
  <si>
    <t>1. 평가기간 중 복리후생비 성격의 급여 지급 내역에서 [ ] 건을 샘플링한다.
2. 추출된 샘플이 인재개발팀 파트장에 의하여 적절히 지급의 적정성이 검토되었는지 확인한다.
- 구비서류가 완전한지
- 요건에 부합하는지</t>
    <phoneticPr fontId="50" type="noConversion"/>
  </si>
  <si>
    <t>파트장 승인시 comment 등의 문서증적화 필요</t>
    <phoneticPr fontId="50" type="noConversion"/>
  </si>
  <si>
    <t>복지제도관리</t>
  </si>
  <si>
    <t>HR-S05-R02</t>
  </si>
  <si>
    <t>적절하지 않은 절차에 의해 단체상해보험이 가입되거나 정확하지 않은 내용으로 단체상해보험이 가입되어 보험료가 과대계상되는 등 자산이 보호되지 않을 위험</t>
    <phoneticPr fontId="50" type="noConversion"/>
  </si>
  <si>
    <t>HR-S05-P02</t>
  </si>
  <si>
    <t>단체상해보험은 적합한 절차를 거쳐 정확한 정보를 토대로 가입되어야 한다.</t>
    <phoneticPr fontId="50" type="noConversion"/>
  </si>
  <si>
    <t>HR-S05-C02</t>
  </si>
  <si>
    <t>임직원 단체상해보험 가입시 가입정보 검증 및 승인</t>
    <phoneticPr fontId="50" type="noConversion"/>
  </si>
  <si>
    <t>인재개발팀 파트장은 인재개발팀 담당자에 의해 작성된 단체상해보험 가입품의에 대하여 아래 사항을 검증하고 승인한다.
1. 보험사 선정의 타당성(견적금액 및 bidding 여부) 
2. 당사의 인원변동 정보가 가입 정보에 완전히 반영되었는지 여부</t>
    <phoneticPr fontId="50" type="noConversion"/>
  </si>
  <si>
    <t>P</t>
    <phoneticPr fontId="50" type="noConversion"/>
  </si>
  <si>
    <t>M</t>
    <phoneticPr fontId="50" type="noConversion"/>
  </si>
  <si>
    <t>제조보험료
미지급금</t>
    <phoneticPr fontId="50" type="noConversion"/>
  </si>
  <si>
    <t>A</t>
    <phoneticPr fontId="50" type="noConversion"/>
  </si>
  <si>
    <t>L</t>
    <phoneticPr fontId="50" type="noConversion"/>
  </si>
  <si>
    <t>1. 임직원 단체상해보험관리 담당자는 보험갱신 전후 인원의 현황, 보험사별 비교견적내용, 갱신해야할 총 인원의 자료를 작성하여 기안문을 작성한다.
2. 파트장은 보험갱신 전후 인원의 현황 및 갱신대상 총인원이 일치하는지 대사하고, 보험사별 비교견적결과 업체 선정이 타당한지 검증하며 특이사항이 있을 경우 담당자에게 피드백하여 조치를 취하도록 한다. 이상이 없을 경우 대사 및 검증한 내용에 대하여 기안지상 기록하고 승인한다.</t>
  </si>
  <si>
    <t>계정별 원장상 제조보험료</t>
    <phoneticPr fontId="50" type="noConversion"/>
  </si>
  <si>
    <t>1. 평가대상 기간중 계정별 원장상 제조보험료(비고:단체상해보험료)에서 [ ]건을 샘플링한다.
2. 샘플링된 건에 대하여 승인권자가 통제현황에 따라 비교대사를 완료하였는지 승인을 득했는지 여부를 확인한다.</t>
    <phoneticPr fontId="50" type="noConversion"/>
  </si>
  <si>
    <t>현재 기안지상 변동인원수, 보험사 비교견적 및 선정근거 는 첨부되어 있지만, 갱신 전후 인원변동현황에 대한 첨부는 되어있지 않는 상태임. 따라서 기안지 상신시 변동된 인원현황 및 변동근거에 대한 자료의 추가 첨부가 필요함. 또한 파트장 승인시 실재 비교견적사유타당성 및 인원변동현황을 대사확인하였으며 그결과 이상없다는 문구 추가 필요함.</t>
    <phoneticPr fontId="50" type="noConversion"/>
  </si>
  <si>
    <t>1번</t>
    <phoneticPr fontId="50" type="noConversion"/>
  </si>
  <si>
    <t>프로세스1</t>
    <phoneticPr fontId="50" type="noConversion"/>
  </si>
  <si>
    <t>프로세스2</t>
  </si>
  <si>
    <t>프로세스3</t>
  </si>
  <si>
    <t>프로세스4</t>
  </si>
  <si>
    <t>통제1</t>
    <phoneticPr fontId="50" type="noConversion"/>
  </si>
  <si>
    <t>통제2</t>
    <phoneticPr fontId="50" type="noConversion"/>
  </si>
  <si>
    <t>체크박스</t>
    <phoneticPr fontId="50" type="noConversion"/>
  </si>
  <si>
    <t>이전 프로세스</t>
    <phoneticPr fontId="50" type="noConversion"/>
  </si>
  <si>
    <t>묶음</t>
    <phoneticPr fontId="50" type="noConversion"/>
  </si>
  <si>
    <t>이후 프로세스</t>
    <phoneticPr fontId="50" type="noConversion"/>
  </si>
  <si>
    <t>선행도 두개이상 가능</t>
    <phoneticPr fontId="50" type="noConversion"/>
  </si>
  <si>
    <t>통제도 두개이상 가능</t>
    <phoneticPr fontId="50" type="noConversion"/>
  </si>
  <si>
    <t>후행도 두개이상 가능</t>
    <phoneticPr fontId="50" type="noConversion"/>
  </si>
  <si>
    <t>선행</t>
    <phoneticPr fontId="50" type="noConversion"/>
  </si>
  <si>
    <t>예외사항</t>
    <phoneticPr fontId="50" type="noConversion"/>
  </si>
  <si>
    <t>후행</t>
    <phoneticPr fontId="50" type="noConversion"/>
  </si>
  <si>
    <t>두개 이상이면 갈래길임</t>
    <phoneticPr fontId="50" type="noConversion"/>
  </si>
  <si>
    <t>프로세스3</t>
    <phoneticPr fontId="50" type="noConversion"/>
  </si>
  <si>
    <t>프로세스4</t>
    <phoneticPr fontId="50" type="noConversion"/>
  </si>
  <si>
    <t>프로세스2</t>
    <phoneticPr fontId="50" type="noConversion"/>
  </si>
  <si>
    <t>통제2</t>
  </si>
  <si>
    <t>통제3</t>
  </si>
  <si>
    <t>프로세스5</t>
    <phoneticPr fontId="50" type="noConversion"/>
  </si>
  <si>
    <t>통제4</t>
  </si>
  <si>
    <t>프로세스5</t>
  </si>
  <si>
    <t>통제5</t>
  </si>
  <si>
    <t>프로세스7</t>
  </si>
  <si>
    <t>프로세스6</t>
  </si>
  <si>
    <t>통제6</t>
  </si>
  <si>
    <t>통제7</t>
  </si>
  <si>
    <t>프로세스8</t>
  </si>
  <si>
    <t>통제8</t>
  </si>
  <si>
    <t>프로세스9</t>
  </si>
  <si>
    <t>통제9</t>
  </si>
  <si>
    <t>재경팀</t>
    <phoneticPr fontId="50" type="noConversion"/>
  </si>
  <si>
    <t>재무팀</t>
    <phoneticPr fontId="50" type="noConversion"/>
  </si>
  <si>
    <t>계정과목등록 품의</t>
    <phoneticPr fontId="50" type="noConversion"/>
  </si>
  <si>
    <t>신규계정등록요청서</t>
    <phoneticPr fontId="50" type="noConversion"/>
  </si>
  <si>
    <t>테스트절차서</t>
  </si>
  <si>
    <t xml:space="preserve"> </t>
    <phoneticPr fontId="45" type="noConversion"/>
  </si>
  <si>
    <t>권한과승인(Authorizations and Approvals)</t>
  </si>
  <si>
    <t>검증(Verifications)</t>
  </si>
  <si>
    <t>물리적통제(Physical Controls and Counts)</t>
  </si>
  <si>
    <t>기준정보관리(Controls over IUC)</t>
  </si>
  <si>
    <t>대사(Reconciliations)</t>
  </si>
  <si>
    <t>감독통제(MRC)</t>
  </si>
  <si>
    <t>예방(P) VS 적발(D)</t>
  </si>
  <si>
    <t>Automated VS Manual</t>
  </si>
  <si>
    <t>실재성
(B)</t>
  </si>
  <si>
    <t>권리와의무(B)</t>
  </si>
  <si>
    <t>완전성
(B)</t>
  </si>
  <si>
    <t>평가와배분(B)</t>
  </si>
  <si>
    <t>발생사실(T)</t>
  </si>
  <si>
    <t>완전성
(T)</t>
  </si>
  <si>
    <t>정확성
(T)</t>
  </si>
  <si>
    <t>기간귀속(T)</t>
  </si>
  <si>
    <t>분류
(T)</t>
  </si>
  <si>
    <t>발생사실과 
권리와 의무(D)</t>
  </si>
  <si>
    <t>완전성
(D)</t>
  </si>
  <si>
    <t>분류와 이해가능성(D)</t>
  </si>
  <si>
    <t>정확성과 평가(D)</t>
  </si>
  <si>
    <t>검증(Examination)</t>
    <phoneticPr fontId="45" type="noConversion"/>
  </si>
  <si>
    <t>O : 수시, D : 일, W : 주, M : 월,   Q : 분기, A : 년 / Auto : 자동</t>
  </si>
  <si>
    <t>내부회계관리제도 평가주기(Y/H/Q)</t>
  </si>
  <si>
    <t xml:space="preserve"> </t>
    <phoneticPr fontId="50" type="noConversion"/>
  </si>
  <si>
    <t>상시모니터링</t>
  </si>
  <si>
    <t>독립적인 평가</t>
  </si>
  <si>
    <t>통제운영자</t>
  </si>
  <si>
    <t>동일부서의 다른인원</t>
  </si>
  <si>
    <t>다른 부서</t>
  </si>
  <si>
    <t>내부 통제 부서(전담조직)</t>
  </si>
  <si>
    <t>외부인원</t>
  </si>
  <si>
    <t>TO-BE</t>
    <phoneticPr fontId="45" type="noConversion"/>
  </si>
  <si>
    <t>구분</t>
    <phoneticPr fontId="45" type="noConversion"/>
  </si>
  <si>
    <t>Total_code</t>
    <phoneticPr fontId="45" type="noConversion"/>
  </si>
  <si>
    <t>cycle code</t>
    <phoneticPr fontId="45" type="noConversion"/>
  </si>
  <si>
    <t>cycle code(명)</t>
    <phoneticPr fontId="50" type="noConversion"/>
  </si>
  <si>
    <t>Process code</t>
    <phoneticPr fontId="45" type="noConversion"/>
  </si>
  <si>
    <t>Sub Process code</t>
    <phoneticPr fontId="45" type="noConversion"/>
  </si>
  <si>
    <t>통제목적</t>
    <phoneticPr fontId="45" type="noConversion"/>
  </si>
  <si>
    <t>통제위험</t>
    <phoneticPr fontId="45" type="noConversion"/>
  </si>
  <si>
    <t>통제활동명</t>
    <phoneticPr fontId="45" type="noConversion"/>
  </si>
  <si>
    <t>통제활동</t>
  </si>
  <si>
    <t>Key Control</t>
    <phoneticPr fontId="45" type="noConversion"/>
  </si>
  <si>
    <t>통제
속성</t>
    <phoneticPr fontId="45" type="noConversion"/>
  </si>
  <si>
    <t>수동/자동</t>
    <phoneticPr fontId="45" type="noConversion"/>
  </si>
  <si>
    <t>SOD고려</t>
    <phoneticPr fontId="50" type="noConversion"/>
  </si>
  <si>
    <t>계정과목
(abcotd별)</t>
    <phoneticPr fontId="45" type="noConversion"/>
  </si>
  <si>
    <t>IUC 식별</t>
  </si>
  <si>
    <t>MRC 식별</t>
  </si>
  <si>
    <t>OSPs</t>
  </si>
  <si>
    <t>관련정책</t>
  </si>
  <si>
    <t>관련문서</t>
  </si>
  <si>
    <t>관련
시스템</t>
    <phoneticPr fontId="45" type="noConversion"/>
  </si>
  <si>
    <t>통제
주기</t>
    <phoneticPr fontId="45" type="noConversion"/>
  </si>
  <si>
    <t>담당
부서</t>
    <phoneticPr fontId="45" type="noConversion"/>
  </si>
  <si>
    <t>통제
책임</t>
    <phoneticPr fontId="45" type="noConversion"/>
  </si>
  <si>
    <t>회사현황</t>
    <phoneticPr fontId="45" type="noConversion"/>
  </si>
  <si>
    <t>평가절차</t>
    <phoneticPr fontId="45" type="noConversion"/>
  </si>
  <si>
    <t>테스트방법</t>
    <phoneticPr fontId="45" type="noConversion"/>
  </si>
  <si>
    <t>모집단</t>
    <phoneticPr fontId="45" type="noConversion"/>
  </si>
  <si>
    <t>Level of ROMM</t>
  </si>
  <si>
    <t>통제주기</t>
  </si>
  <si>
    <t>통제가 효과적으로 운영되지 못할 가능성(모범규준 55)</t>
  </si>
  <si>
    <t>RAWC</t>
  </si>
  <si>
    <t>표본
크기</t>
    <phoneticPr fontId="45" type="noConversion"/>
  </si>
  <si>
    <t>평가방법</t>
  </si>
  <si>
    <t>평가자</t>
    <phoneticPr fontId="50" type="noConversion"/>
  </si>
  <si>
    <t>평가
일자</t>
    <phoneticPr fontId="45" type="noConversion"/>
  </si>
  <si>
    <t>IUC 체크</t>
    <phoneticPr fontId="45" type="noConversion"/>
  </si>
  <si>
    <t>매입채무</t>
  </si>
  <si>
    <t>매출원가</t>
  </si>
  <si>
    <t>종속기업투자/관계기업투자</t>
  </si>
  <si>
    <t>투자자산</t>
  </si>
  <si>
    <t>유형자산/투자부동산</t>
  </si>
  <si>
    <t>무형자산</t>
  </si>
  <si>
    <t>기타자산</t>
  </si>
  <si>
    <t>금융부채</t>
  </si>
  <si>
    <t>기타부채</t>
  </si>
  <si>
    <t>판관비</t>
  </si>
  <si>
    <t>기타손익</t>
  </si>
  <si>
    <t>확정급여채무</t>
  </si>
  <si>
    <t>법인세</t>
  </si>
  <si>
    <t>자본</t>
  </si>
  <si>
    <t>현금및현금성자산</t>
  </si>
  <si>
    <t>공시</t>
  </si>
  <si>
    <t>영업권</t>
  </si>
  <si>
    <t>계약자산,계약부채</t>
  </si>
  <si>
    <t>중단영업</t>
  </si>
  <si>
    <t>사용권자산/리스부채</t>
  </si>
  <si>
    <t>연결재무제표</t>
  </si>
  <si>
    <t>abcot종합</t>
    <phoneticPr fontId="45" type="noConversion"/>
  </si>
  <si>
    <t>매출이외</t>
  </si>
  <si>
    <t>ELC</t>
    <phoneticPr fontId="50" type="noConversion"/>
  </si>
  <si>
    <t>전사</t>
    <phoneticPr fontId="50" type="noConversion"/>
  </si>
  <si>
    <t>01</t>
    <phoneticPr fontId="50" type="noConversion"/>
  </si>
  <si>
    <t>회사는 임직원 및 이해관계자에게 회사가 추구하는 도덕성 및 윤리적 가치를 공유하고 윤리규범 준수에 대한 책임을 강조해야 한다.</t>
    <phoneticPr fontId="50" type="noConversion"/>
  </si>
  <si>
    <t>임직원과 외부 이해관계자가 경영진이 추구하는 도덕성 및 윤리적 가치를 인지하지 못하여 윤리규범을 준수하지 않을 위험</t>
    <phoneticPr fontId="50" type="noConversion"/>
  </si>
  <si>
    <t>윤리 경영이념의 수립 및 경영진의 의지 표명, 윤리경영 준수여부 평가</t>
    <phoneticPr fontId="50" type="noConversion"/>
  </si>
  <si>
    <t>경영진은 회사의 윤리경영 이념과 기준을 설정하고 임직원 및 대외관계자의 적극적 실천을 도모하기 위하여 조직에 다양한 형태로 공유하고 적용할 수 있게 체계적으로 지원한다. 이를 위해 윤리프로그램을 개발하여 운영하고 있으며 대내외 이해관계자들의 윤리규범 준수여부를 평가한다.</t>
    <phoneticPr fontId="50" type="noConversion"/>
  </si>
  <si>
    <t>Y</t>
    <phoneticPr fontId="50" type="noConversion"/>
  </si>
  <si>
    <t>N/A</t>
    <phoneticPr fontId="45" type="noConversion"/>
  </si>
  <si>
    <t>전계정</t>
    <phoneticPr fontId="50" type="noConversion"/>
  </si>
  <si>
    <t>윤리규범</t>
    <phoneticPr fontId="50" type="noConversion"/>
  </si>
  <si>
    <t>다우기술 윤리경영매뉴얼, 윤리경영 실천지침, 윤리준수확약서</t>
    <phoneticPr fontId="50" type="noConversion"/>
  </si>
  <si>
    <t>인사팀장</t>
    <phoneticPr fontId="50" type="noConversion"/>
  </si>
  <si>
    <t>1. '신뢰할 수 있는 기술과 서비스로 세상에 기여한다'는 다우기술의 미션과 '신뢰로 소통하고 전문성으로 도전한다'는 다우기술의 핵심가치 및 투명경영을 원칙으로 하는 다우키움 그룹의 철학을 뒷받침하기 위해 '다우키움 윤리경영-DKEMS(Daou Kiwoom Ethics Management System)'을 수립하여 공표한다. 윤리강령에는 다음과 같은 사항을 포함한다.
 • 주주와 투자자에게 경영성과를 투명하게 제공하고 경영정보를 적시에 제공하는 것
 • 고객에게 부당한 행위를 금지하고 개인정보보호 및 권익보호를 준수하는 것
 • 경쟁사와 선의의 공정한 경쟁을 실천하고 협력회사와 상호 신뢰로 공동의 발전을 추구하는 것
 • 임직원을 존중하고 부당한 차별대우를 금지하며 공정한 평가와 보상을 하는 것
 • 제반 법규를 준수하고 현지국의 거래 관행을 존중하며 사회 공헌을 통해 사회에 기여하는 것
2. 경영진은 다양한 이해관계자의 기대사항과 시장의 사회적, 윤리적, 법적 기준을 반영하여 수립한 도덕성 및 윤리적 가치에 대한 윤리경영 실천의지를 담은 윤리경영 조직을 운영한다.
3. 인사팀은 윤리규범을 실천하기 위하여 다음과 같이 윤리교육 프로그램을 실행한다.
 • 임직원에 대한 교육(신입사원 윤리교육, 성희롱 및 직장내 괴롭힘 방지 등 교육, 윤리경영매뉴얼 및 윤리경영 실천지침 배포)
 • 윤리준수 문화 확산을 위한 홍보 활동(윤리의날 제정, 윤리경영 홍보포스터 제작, 사내시스템 팝업 및 배너 홍보, 윤리경영 홈페이지 운영)
4. 다우기술 모든 임직원은 윤리규범 준수를 위해 윤리경영 실천지침 중에서 임직원이 반드시 숙지해야하는 여섯 가지 항목을 담은 윤리준수 확약서를 제출한다.
5. 윤리규범 준수 여부를 평가하기 위해 다음과 같은 통제를 수행한다.
 • 윤리경영교육 이수현황 점검
 • 사업 운영성과 및 재무성과에 대한 상세한 검토를 통한 예외적인 정보 확인
 • 윤리·행동강령 준수에 대한 주기적인 설문조사
6. 윤리 위반행위 발생시에 대비하여 다음과 같은 통제를 수행한다.
 • 윤리경영위반 및 부당행위 등에 대한 제보 프로그램 운영 (사이버 신문고, 윤리상담국, 모바일신문고)
 • 고충상담 및 성희롱, 직장내 괴롭힘 등에 대한 신고제도 운영 (사내시스템 메인화면, 이메일)
 • 윤리 위반행위에 대한 접수, 보고, 조사 및 공지 수립 및 실행</t>
    <phoneticPr fontId="50" type="noConversion"/>
  </si>
  <si>
    <t>1. 윤리규범을 검토하여 다음 항목들이 포함되어 있는지 확인한다.
 • 주주와 투자자에게 경영성과를 투명하게 제공하고 경영정보를 적시에 제공하는 것
 • 고객에게 부당한 행위를 금지하고 개인정보보호 및 권익보호를 준수하는 것
 • 경쟁사와 선의의 공정한 경쟁을 실천하고 협력회사와 상호 신뢰로 공동의 발전을 추구하는 것
 • 임직원을 존중하고 부당한 차별대우를 금지하며 공정한 평가와 보상을 하는 것
 • 제반 법규를 준수하고 현지국의 거래 관행을 존중하며 사회 공헌을 통해 사회에 기여하는 것
2. 경영진이 도덕성 및 윤리적 가치에 대한 윤리경영 실천의지를 담은 윤리경영 조직을 운영하고 있는지 확인한다.
3.  윤리규범을 실천하기 위하여 다음과 같이 윤리교육 프로그램을 실행하고 있는지 확인한다. 
 • 임직원에 대한 교육(신입사원 윤리교육, 성희롱 및 직장내 괴롭힘 방지 등 교육, 윤리경영매뉴얼 및 윤리경영 실천지침 배포)
 • 윤리준수 문화 확산을 위한 홍보 활동(윤리의날 제정, 윤리경영 홍보포스터 제작, 사내시스템 팝업 및 배너 홍보, 윤리경영 홈페이지 운영)
4. 다우기술 모든 임직원이 윤리규범 준수를 위한 윤리준수 확약서를 제출하고 있는지 확인한다. 
5. 윤리규범 준수 여부를 평가하기 위한 다음 항목들이 수행되고 있는지 확인한다.
 • 윤리경영교육 이수현황 점검
 • 사업 운영성과 및 재무성과에 대한 상세한 검토를 통한 예외적인 정보 확인
 • 윤리·행동강령 준수에 대한 주기적인 설문조사
6. 윤리 위반행위 발생시에 대비하여 다음과 같은 통제가 수행되고 있는지 확인한다.
 • 윤리경영위반 및 부당행위 등에 대한 제보 프로그램 운영 (사이버 신문고, 윤리상담국, 모바일신문고)
 • 고충상담 및 성희롱, 직장내 괴롭힘 등에 대한 신고제도 운영 (사내시스템 메인화면, 이메일)
 • 윤리 위반행위에 대한 접수, 보고, 조사 및 공지 수립 및 실행</t>
    <phoneticPr fontId="50" type="noConversion"/>
  </si>
  <si>
    <t>O</t>
    <phoneticPr fontId="45" type="noConversion"/>
  </si>
  <si>
    <t>전사</t>
  </si>
  <si>
    <t>02</t>
    <phoneticPr fontId="50" type="noConversion"/>
  </si>
  <si>
    <t>회사는 윤리강령의 준수에 대한 개인과 조직의 행동, 의사결정, 태도 등을 평가하고, 부적절한 사항에 대해 조치해야 한다.</t>
    <phoneticPr fontId="50" type="noConversion"/>
  </si>
  <si>
    <t>윤리 위반사항이 적절히 시정조치 및 공표되지 않아 회사 윤리규범에 대한 임직원과 외부관계자의 준수의지 저하로 잠재적 위반 가능성이 증가될 위험</t>
    <phoneticPr fontId="50" type="noConversion"/>
  </si>
  <si>
    <t>윤리 위반사항의 적시 조치</t>
  </si>
  <si>
    <t>경영진은 윤리 위반사항 신고제도를 통해 익명(비밀보장)의 제보를 수취하고 있으며 사안의 중요성에 따라 적시에 보고하고 조사수행·시정조치 및 공표한다.</t>
    <phoneticPr fontId="50" type="noConversion"/>
  </si>
  <si>
    <t>윤리제보 처리규정 (다우키움 윤리경영 홈페이지)</t>
    <phoneticPr fontId="50" type="noConversion"/>
  </si>
  <si>
    <t>윤리제보 발생건 조치 증빙</t>
    <phoneticPr fontId="50" type="noConversion"/>
  </si>
  <si>
    <t>1. 회사는 윤리 위반사항의 신속한 제보(보고)가 가능하도록 다음과 같은 윤리위반행위 제보시스템을 운영한다.
 • 다우키움 윤리경영 홈페이지
    - 이해관계자로부터 사례를 받는 행위, 협력회사 선정의 투명성결여, 거래업체에 대한 부당지분참여, 회사자산의 불법/부담사용, 문서 계수의 조작 및 허위보고 등 윤리위반행위 및 부당행위에 대한 대내외 이해관계자의 모든 제보
    - 사이버 신문고 (대내외 이해관계자 대상)
    - 윤리상담국 (다우키움 그룹 경영전략실 직속)
        - 전화(070-8707-1472)
        - 팩스(0303-3446-1472)
        - 이메일(ethics@dkems.com)
    - 모바일 신문고 (http://m.dkems.com)
 • 다우기술 윤리실천단
    - 윤리위반행위 및 부당행위 외에도 고충상담 및 성희롱, 직장내 괴롭힘 등에 대한 모든 제보
    - 이메일(advice@daou.co.kr)
    - 담당자 직접 연락(인사팀장 유종열)
 • 다우기술 사내시스템
    - 윤리위반행위 및 부당행위 외에도 고충상담 및 성희롱, 직장내 괴롭힘 등에 대한 모든 제보
    - 메인화면 배너 클릭
2. 윤리 위반사항의 제보접수부터 내용확인, 조사수행, 결과전달, 종결 까지 일련의 활동을 수행한다.
 • 제보접수 : 이해관계자로부터 사례를 받는 행위, 협력회사 선정의 투명성결여, 거래업체에 대한 부당지분참여, 회사자산의 불법/부담사용, 문서 계수의 조작 및 허위보고 등 윤리위반행위 및 부당행위
 • 내용확인 : 신고내용에 대하여 약 30일간 제3자가 비공개방식으로 관련부서 확인 등 절차 진행
 • 결과전달 : 제보자가 실명으로 제보하고 피드백을 요청하는 경우 조치결과에 대해 피드백 제공
 • 비밀준수 : 제보자 및 제보내용은 윤리상담국에서 예외정보로 엄격하게 처리하며, 웹서버에 기록을 남기지 않음
3. 감사 및 이사회는 윤리 위반행위에 대하여 시정조치 이후 수립된 개선계획(이행계획서)과 개선경과에 대한 검토 및 승인을 수행한다.</t>
    <phoneticPr fontId="50" type="noConversion"/>
  </si>
  <si>
    <t>1. 회사가 윤리 위반사항의 신속한 제보(보고)가 가능하도록 다음과 같은 윤리위반행위 제보시스템을 운영하고 있는지 확인한다.
 • 다우키움 윤리경영 홈페이지
 • 다우기술 윤리실천단
 • 다우기술 사내시스템
2. 윤리 위반사항의 제보접수부터 내용확인, 조사수행, 결과전달, 종결 까지 일련의 활동을 수행하고 있는지 확인한다.
 • 제보접수 : 이해관계자로부터 사례를 받는 행위, 협력회사 선정의 투명성결여, 거래업체에 대한 부당지분참여, 회사자산의 불법/부담사용, 문서 계수의 조작 및 허위보고 등 윤리위반행위 및 부당행위
 • 내용확인 : 신고내용에 대하여 약 30일간 제3자가 비공개방식으로 관련부서 확인 등 절차 진행
 • 결과전달 : 제보자가 실명으로 제보하고 피드백을 요청하는 경우 조치결과에 대해 피드백 제공
 • 비밀준수 : 제보자 및 제보내용은 윤리상담국에서 예외정보로 엄격하게 처리하며, 웹서버에 기록을 남기지 않음
3. 감사 및 이사회는 윤리 위반행위에 대하여 시정조치 이후 수립된 개선계획(이행계획서)과 개선경과에 대한 검토 및 승인을 수행하고 있는지 확인한다.</t>
    <phoneticPr fontId="50" type="noConversion"/>
  </si>
  <si>
    <t>03</t>
  </si>
  <si>
    <t>이사회와 감사는 경영진으로부터 독립성을 유지하며 내부회계관리제도가 효과적으로 설계하고 운영하는지를 감독해야 한다.</t>
    <phoneticPr fontId="50" type="noConversion"/>
  </si>
  <si>
    <t>내부회계관리제도 감독 관련 명확하지 않은 역할 및 책임의 정의로 인해 내부회계관리제도 감독 기능이 효과적으로 작동되지 못할 위험</t>
    <phoneticPr fontId="50" type="noConversion"/>
  </si>
  <si>
    <t>내부회계관리제도 감독 책임 정립 및 감독 수행</t>
  </si>
  <si>
    <t>내부회계관리제도의 설계, 구축 및 운영에 대한 이사회의 역할과 책임, 그리고 이사회로부터 위임 받은 감사의 역할과 책임을 구체적으로 정립하고 있다. 감사는 주요 업무 활동에 대한 관리 감독을 수행하고 정기적으로 이사회에 보고하여 미비점이나 취약점을 시정토록 한다.</t>
    <phoneticPr fontId="50" type="noConversion"/>
  </si>
  <si>
    <t>감사의 직무규정 제7조(권한), 제19조(감사의 실시)</t>
    <phoneticPr fontId="50" type="noConversion"/>
  </si>
  <si>
    <t>감사의 내부회계관리제도 운영실태 평가 보고서</t>
    <phoneticPr fontId="50" type="noConversion"/>
  </si>
  <si>
    <t>기획팀</t>
  </si>
  <si>
    <t>기획팀장</t>
    <phoneticPr fontId="50" type="noConversion"/>
  </si>
  <si>
    <t>1. '내부회계관리규정'에 내부회계관리제도 감독 관련 이사회의 책임이 명확히 정의되어 있다.
 • 내부회계관리규정 제·개정의 결의 및 중요 정책의 승인
 • 내부회계관리제도와 관련된 조직구조, 보고체계 및 성과평가 연계 방식 검토
 • 회사 내 재무보고 및 부정위험과 관련된 제반 위험에 대한 이해
 • 내부회계관리제도의 설계 및 운영에 대한 경영진의 중요한 조치사항 검토
 • 내부회계관리제도의 중요한 변화 사항에 대한 경영진의 조치사항 검토
 • 내부회계관리제도의 평가 결과 및 개선조치에 대한 확인 
2. '내부회계관리규정' 및 '감사의 직무규정'에 내부회계관리제도 감독 관련 감사의 책임이 명확히 정의되어 있다. 
 • 내부회계관리제도에 대한 관리 감독
 • 내부감사부서의 관리 감독
 • 외부감사인에 대한 관리 감독
 • 부정방지 프로그램에 대한 관리 감독
 • 기타 감사(위원회) 관련 정책, 절차 및 보고에 대한 관리 감독
3. 감사는 매 사업년도마다 내부회계관리제도 설계 및 운영실태를 평가하여 종합의견(미비점 및 시정필요사항)을 이사회에 대면 보고한다.
4. 감사는 내부회계관리제도 감독과 관련하여 필요하다고 판단되는 경우 경영진, 재무담당임원 등 이해관계자에게 회의 참석 및 답변을 요구한다.
5. 감사는 다음 항목이 회계처리기준과 내부회계관리규정에 부합하는지 검토를 수행한다.
 • 회계 고유의 정책의 선택과 적용 방안
 • 중요한 회계 추정치 결정
 • 가정이 포함된 회계처리 및 각종 평가나 보고에 사용되는 주요 가정 결정
 • 재무보고에 잠재적 영향을 미칠 수 있는 조직이 직면하고 있는 다른 종류의 위험 평가
또한 이러한 중요한 변경 항목들이 감사에 보고되어 논의 될 수 있는 체계를 수립하고 있다.</t>
    <phoneticPr fontId="50" type="noConversion"/>
  </si>
  <si>
    <t>1. '내부회계관리규정'에 내부회계관리제도 감독 관련 이사회의 책임이 명확히 정의되어 있는지 확인한다.
 • 내부회계관리규정 제·개정의 결의 및 중요 정책의 승인
 • 내부회계관리제도와 관련된 조직구조, 보고체계 및 성과평가 연계 방식 검토
 • 회사 내 재무보고 및 부정위험과 관련된 제반 위험에 대한 이해
 • 내부회계관리제도의 설계 및 운영에 대한 경영진의 중요한 조치사항 검토
 • 내부회계관리제도의 중요한 변화 사항에 대한 경영진의 조치사항 검토
 • 내부회계관리제도의 평가 결과 및 개선조치에 대한 확인 
2. '내부회계관리규정' 및 '감사의 직무규정'에 내부회계관리제도 감독 관련 감사의 책임이 명확히 정의되어 있는지 확인한다.  
 • 내부회계관리제도에 대한 관리 감독
 • 내부감사부서의 관리 감독
 • 외부감사인에 대한 관리 감독
 • 부정방지 프로그램에 대한 관리 감독
 • 기타 감사(위원회) 관련 정책, 절차 및 보고에 대한 관리 감독
3. 감사는 매 사업년도마다 내부회계관리제도 설계 및 운영실태를 평가하여 종합의견(미비점 및 시정필요사항)을 이사회에 대면 보고하고 있는지 확인한다.  
4. '감사의 직무규정'에 감사가 내부회계관리제도 감독과 관련하여 필요하다고 판단되는 경우 경영진, 재무담당임원 등 이해관계자에게 회의 참석 및 답변을 요구할 수 있는 권한이 있는지 확인한다. 
5. '감사의 직무규정'에 감사가 다음 항목들이 회계처리기준과 내부회계관리규정에 부합하는지에 대한 검토를 수행하도록 규정되어 있는지 확인한다.
 • 회계 고유의 정책의 선택과 적용 방안
 • 중요한 회계 추정치 결정
 • 가정이 포함된 회계처리 및 각종 평가나 보고에 사용되는 주요 가정 결정
 • 재무보고에 잠재적 영향을 미칠 수 있는 조직이 직면하고 있는 다른 종류의 위험 평가
또한 '내부회계관리규정'에 이러한 중요한 변경 항목들이 감사에 보고되어 논의 될 수 있는 체계가 규정되어 있는지 확인한다.</t>
    <phoneticPr fontId="50" type="noConversion"/>
  </si>
  <si>
    <t>04</t>
  </si>
  <si>
    <t xml:space="preserve">감사는 외부감사인이 수행하는 활동을 감시해야한다. </t>
    <phoneticPr fontId="50" type="noConversion"/>
  </si>
  <si>
    <t>외부감사인의 감사 활동에 대한 감독 기능이 적시에 효과적으로 작동되지 못할 위험</t>
    <phoneticPr fontId="50" type="noConversion"/>
  </si>
  <si>
    <t>외부 감사인에 대한 감사의 관리 감독 수행</t>
  </si>
  <si>
    <t>감사는 외부 감사인의 선임 및 해임 등 주요 감사 및 비감사 활동에 대한 관리 감독을 수행하고 정기적으로 이사회에 보고한다.</t>
    <phoneticPr fontId="50" type="noConversion"/>
  </si>
  <si>
    <t>감사의 직무규정 제6조(직무),제7조(권한),제31조(외부감사인과의 연계),제32조(감사인선임위원회 활동 등)</t>
    <phoneticPr fontId="50" type="noConversion"/>
  </si>
  <si>
    <t>감사와 외부감사인간 회의록</t>
    <phoneticPr fontId="50" type="noConversion"/>
  </si>
  <si>
    <t>1. 감사는 외부 감사인에 대한 다음과 같은 관리 감독 활동을 수행한다.
 • 외부감사인의 선임 및 해임
 • 외부감사인의 위험평가 결과에 근거한 핵심감사사항 혹은 주요 감사 항목
 • 외부감사인의 내부회계관리제도 감사 계획 및 결과
 • 외부감사인의 재무제표 감사 계획 및 결과
 • 외부감사인의 감사활동의 적절성 평가
2. 감사는 외부감사인과 최소 연 1회 이상 경영진의 참석 없이 정기 회의를 실시하여 외부감사와 관련된 주요 사항에 대해 논의하고, 논의결과를 내부감사업무에 반영한다.
3. 감사는 외부감사인의 감사 결과 검토 및 결과에 따른 시정조치 계획을 수립하고 수행한다.</t>
    <phoneticPr fontId="50" type="noConversion"/>
  </si>
  <si>
    <t xml:space="preserve">1. '감사의 직무규정'에 외부 감사인에 대한 다음 항목들이 감사의 관리 감독 책임으로 명시되어 있는지 확인한다. 
 • 외부감사인의 선임 및 해임
 • 외부감사인의 위험평가 결과에 근거한 핵심감사사항 혹은 주요 감사 항목
 • 외부감사인의 내부회계관리제도 감사 계획 및 결과
 • 외부감사인의 재무제표 감사 계획 및 결과
 • 외부감사인의 감사활동의 적절성 평가
2. '감사의 직무규정'에 감사가 외부감사인과 최소 연 1회 이상 경영진의 참석 없이 정기 회의를 실시하여 외부감사와 관련된 주요 사항에 대해 논의하고, 논의결과를 내부감사업무에 반영하도록 규정되어 있는지 확인한다. 
3. '감사의 직무규정'에 감사가 외부감사인의 감사 결과 검토 및 결과에 따른 시정조치를 수행하도록 규정되어 있는지 확인한다. </t>
    <phoneticPr fontId="50" type="noConversion"/>
  </si>
  <si>
    <t>05</t>
  </si>
  <si>
    <t xml:space="preserve">회사의 윤리 및 부정방지 프로그램이 효과적으로 작동하도록 절차와 결과를 감독해야한다. </t>
    <phoneticPr fontId="50" type="noConversion"/>
  </si>
  <si>
    <t xml:space="preserve">윤리/부정방지 프로그램에 대한 감사의 감독 기능이 적시에 효과적으로 작동되지 못할 위험 </t>
    <phoneticPr fontId="50" type="noConversion"/>
  </si>
  <si>
    <t>윤리 및 부정방지 프로그램에 대한 감사의 관리 감독 수행</t>
  </si>
  <si>
    <t>감사는 임직원 및 대외 이해관계자들의 윤리 위반행위 및 (회계)부정 행위를 예방하고 발생시 적시 조치하기 위한 윤리/부정방지 프로그램의 주요 업무 활동에 대해 관리 감독하고 정기적으로 이사회에 보고한다.</t>
    <phoneticPr fontId="50" type="noConversion"/>
  </si>
  <si>
    <t>감사의 직무규정</t>
    <phoneticPr fontId="50" type="noConversion"/>
  </si>
  <si>
    <t>1. 감사는 윤리프로그램의 설계 및 운영에 대한 다음 항목들을 관리 감독 활동을 수행한다. 
 • 윤리프로그램 주요 개정 필요사항
 • 윤리 위반행위 접수 건에 대한 조사 계획 및 절차
 • 윤리 위반행위 발생 원인 분석 결과 및 개선(근절) 계획
 • 윤리 위반행위에 대한 조치 및 공표 방안
2. 감사는 부정방지 프로그램의 설계 및 운영에 대한 다음 항목들의 관리 감독 활동을 수행한다.
 • 부정방지 프로그램 설계 및 운영 관련 정책 및 절차
 • 대표이사 및 주요 경영진의 통제 무시/우회에 대응할 수 있는 제도
 • 부정방지를 위한 SOD 업무 분장 규정
 • 회계 부정 관련 위반행위에 대한 조사/보고
3. 감사는 윤리/부정방지 프로그램 및 회사의 제보 시스템의 적정성을 주기적으로 평가한다.
4. 감사는 윤리/부정방지 프로그램 관련 감독 결과를 이사회에 정기적으로 보고하며, 개선조치를 수행한다.</t>
    <phoneticPr fontId="50" type="noConversion"/>
  </si>
  <si>
    <t>1. '감사의 직무규정'을 검토하여 윤리프로그램에 대한 감사의 역할이 기재되어 있는지 확인한다.
 • 윤리프로그램 주요 개정 필요사항
 • 윤리 위반행위 접수 건에 대한 조사 계획 및 절차
 • 윤리 위반행위 발생 원인 분석 결과 및 개선(근절) 계획
 • 윤리 위반행위에 대한 조치 및 공표 방안
2. '감사의 직무규정'을 검토하여 부정방지 프로그램의 설계 및 운영에 대한 감사의 역할이 기재되어 있는지 확인한다.
 • 부정방지 프로그램 설계 및 운영 관련 정책 및 절차
 • 대표이사 및 주요 경영진의 통제 무시/우회에 대응할 수 있는 제도
 • 부정방지를 위한 SOD 업무 분장 규정
 • 회계 부정 관련 위반행위에 대한 조사/보고
3. '감사의 직무규정'을 검토하여 감사의 윤리/부정방지 프로그램 및 제보 시스템에 대한 적정성 평가에 대한 감사의 역할이 기재되어 있는지 확인한다.
4. '감사의 직무규정'을 검토하여 감사가 윤리/부정방지 관련 감독 결과를 이사회에 정기적으로 보고하고, 개선조치를 수행하도록 역할이 기재되어 있는지 확인한다.</t>
    <phoneticPr fontId="50" type="noConversion"/>
  </si>
  <si>
    <t>06</t>
  </si>
  <si>
    <t xml:space="preserve">이사회 및 감사는 독립성 및 전문성을 갖춘 인원으로 구성되어야 한다. </t>
    <phoneticPr fontId="50" type="noConversion"/>
  </si>
  <si>
    <t>적합하지 않은 인원에 의한 감독활동 수행으로 감독 수행 과정에서 도출된 의견의 신뢰성(객관성∙독립성 및 전문성)이 훼손될 위험</t>
  </si>
  <si>
    <t>이사회, 감사의 전문성 확보 및 독립적 운영</t>
  </si>
  <si>
    <t>이사회, 감사는 내부회계관리제도 관련 감독 수행을 위해 독립성/객관성/전문성을 갖춘 인원으로 구성되어 있으며, 독립성 및 전문성을 유지하기 위하여 정기적인 평가/보완을 수행한다.</t>
    <phoneticPr fontId="50" type="noConversion"/>
  </si>
  <si>
    <t>사외이사 후보추천 위원회 규정, 이사/감사 후보자 선임규정,내부회계관리규정 제10조(감사),제11조(교육계획의 수립 및 실시등),감사의 직무규정 제7조(권한),제13조(부정행위 발생시 대응),제14조(감사부설기구),제15조(내부감사인력의 자격),제16조(내부감사인력의 인사 및 대우), 제17조(내부감사인력의 행동규범)</t>
    <phoneticPr fontId="50" type="noConversion"/>
  </si>
  <si>
    <t>사외이사 후보추천 위원회 회의록</t>
    <phoneticPr fontId="50" type="noConversion"/>
  </si>
  <si>
    <t xml:space="preserve">1. 회사는 법에 근거한 이사회 구성 및 감사 선임을 위해 다음 관련 항목들을 수행한다.
 • 재무보고 신뢰성 제고 및 내부회계관리제도 감독을 위한 구성원 적격성 및 정족수 정의
 • 사외이사 선임 등 이사회 독립성 유지 방안 수립 및 검토 
 • 이사회 및 감사후보자 검증(전문성/독립성)
2. 이사회의 전문성 강화 및 지속적인 독립성 유지를 위하여 사외이사 후보추천 위원회를 구성하고 이를 통해 사외이사를 선임한다.
3. 내부회계관리제도 관련 이사회 구성원 및 감사에 대한 전문성이 정기적으로 검토되고, 그 결과 전문성 부족 영역에 대한 보완 계획을 수립하고 시행한다. 
 • 교육
 • 외부전문가 지원 확대
 • 내부 전문조직 보고 강화 </t>
    <phoneticPr fontId="50" type="noConversion"/>
  </si>
  <si>
    <t xml:space="preserve">1. '정관', '이사회 규정' 및 '감사의 직무규정'을 검토하여 법에 근거한 이사회 구성 및 감사 선임을 위한 다음 관련 항목들이 명시되어 있는지 확인한다.
 • 재무보고 신뢰성 제고 및 내부회계관리제도 감독을 위한 구성원 적격성 및 정족수 정의
 • 사외이사 선임 등 이사회 독립성 유지 방안 수립 및 검토 
 • 이사회 및 감사 후보자 검증(전문성/독립성)
2. 이사회의 전문성 강화 및 지속적인 독립성 유지를 위한 사외이사 후보추천 위원회 구성 및 운영정책이 명시되어 있는지 확인한다.
3. '내부회계관리규정'을 검토하여 내부회계관리제도 관련 이사회 구성원 및 감사에 대한 전문성이 정기적으로 검토되고, 전문성 부족 영역에 대한 보완 계획을 수립하고 있는지 확인한다. 
 • 교육
 • 외부 전문가 지원 확대
 • 내부 전문조직 보고 강화 </t>
    <phoneticPr fontId="50" type="noConversion"/>
  </si>
  <si>
    <t>07</t>
  </si>
  <si>
    <t xml:space="preserve">내부회계관리제도를 운영하기 위하여 회사는 관련 규정내 역할 및 책임을 정의하여야 한다. </t>
  </si>
  <si>
    <t>내부회계관리 조직 역할/책임이 명확하게 정의되지 않아 내부회계관리제도 설계/운영의 효과성이 저하될 위험</t>
    <phoneticPr fontId="50" type="noConversion"/>
  </si>
  <si>
    <t>내부회계관리 조직 구성 및 역할/책임 정의</t>
  </si>
  <si>
    <t xml:space="preserve">내부회계관리제도 관련 조직 권한/역할/책임이 명확히 정의되어 있으며, 이를 내부회계관리제도 담당자의 직무규정에 기술하고 주기적으로 업데이트한다. </t>
    <phoneticPr fontId="50" type="noConversion"/>
  </si>
  <si>
    <t>내부회계관리규정 제8조(대표이사),제9조(내부회계관리자),제10조(감사),내부회계관리제도 업무지침 또는 내부회계관리제도 운영 매뉴얼</t>
    <phoneticPr fontId="50" type="noConversion"/>
  </si>
  <si>
    <t>내부회계전담조직</t>
  </si>
  <si>
    <t>내부회계전담조직장</t>
    <phoneticPr fontId="50" type="noConversion"/>
  </si>
  <si>
    <t>1. '내부회계관리규정'에 내부회계관리제도 관련 대표이사와 내부회계관리자의 책임이 명확히 정의되어 있다.
 • 내부회계관리규정 관리·운영 책임
 • 내부회계관리제도 운영실태 평가 및 보고 책임
 • 내부회계관리제도 설계 및 운영의 효과성 평가 책임
2. '내부회계관리규정'에 내부회계관리제도 설계, 운영 및 평가를 위한 조직 구성 및 권한/책임이 명확하게 정의되어 있다. 
3. 경영진은 내부회계관리제도 관련 업무수행담당자에게 위임된 권한을 고려하여 내부통제 및 재무보고와 관련된 역할과 책임을 명시하는 직무규정을 유지 관리하며 필요한 경우 혹은 주기적으로 업데이트를 수행한다.
4. 감사는 내부회계관리제도 전담부서의 다음의 업무활동에 대한 관리 감독을 수행한다.
 • 전담부서의 위험평가 결과 기반의 내부회계관리제도 평가 계획 수립 여부
 • 전담부서 전문성과 독립성 유지 여부
5. 외부서비스제공자로부터 서비스제공을 받는 경우 서비스수준합의서의 서비스제공자의 책임에 내부회계관리제도의 설계, 운영, 평가 및 보고와 관련된 책임을 명시하도록 규정하고 있다.</t>
    <phoneticPr fontId="50" type="noConversion"/>
  </si>
  <si>
    <t>1. '내부회계관리규정'에 내부회계관리제도 관련 대표이사와 내부회계관리자의 책임이 명확히 정의되어 있는지 확인한다.
 • 내부회계관리규정 관리·운영 책임
 • 내부회계관리제도 운영실태 평가 및 보고 책임
 • 내부회계관리제도 설계 및 운영의 효과성 평가 책임
2. '내부회계관리규정'에 내부회계관리제도 설계, 운영 및 평가를 위한 조직 구성 및 권한/책임이 명확하게 정의되어 있는지 확인한다.
3. 내부회계관리제도 관련 업무수행담당자의 직무규정에 내부통제 및 재무보고와 관련된 역할과 책임이 명시되어 있는지 확인한다. 
4. '감사의 직무규정'에 감사가 내부회계관리제도 전담부서의 다음의 업무활동에 대한 관리 감독을 수행하도록 명시되어 있는지 확인한다. 
 • 전담부서의 위험평가 결과 기반의 내부회계관리제도 평가 계획 수립 여부
 • 전담부서 전문성과 독립성 유지 여부
5. 외부서비스제공자로부터 서비스제공을 받는 경우 서비스수준합의서의 서비스제공자의 책임에 내부회계관리제도의 설계, 운영, 평가 및 보고와 관련된 책임을 명시하도록 규정하고 있는지 확인한다.</t>
    <phoneticPr fontId="50" type="noConversion"/>
  </si>
  <si>
    <t>08</t>
  </si>
  <si>
    <t xml:space="preserve">회사는 내부회계관리제도 활동별 보고체계를 정립하여 내부회계 관리기능이 원활히 작동하도록 해야한다. </t>
    <phoneticPr fontId="50" type="noConversion"/>
  </si>
  <si>
    <t>내부회계관리제도 관련 활동이 적시에 보고되지 않아 경영진의 검토, 결정, 지시 등 관리 기능이 효과적으로 작동되지 못할 위험</t>
    <phoneticPr fontId="50" type="noConversion"/>
  </si>
  <si>
    <t>내부회계관리제도 보고 체계 정립</t>
  </si>
  <si>
    <t xml:space="preserve">내부회계관리제도 전반에 대한 보고체계가 정의되어 있으며, 보고체계 적정성을 검토하고 주기적으로 업데이트한다. </t>
    <phoneticPr fontId="50" type="noConversion"/>
  </si>
  <si>
    <t>내부회계관리규정 제16조(내부회계관리제도 평가 및 보고의 준거기준),제17조(대표이사의 운영실태 평가보고의 기준 및 절차),제18조(감사의 운영실태 평가 보고의 기준 및 절차),내부회계관리제도 업무지침 또는 내부회계관리제도 운영 매뉴얼</t>
    <phoneticPr fontId="50" type="noConversion"/>
  </si>
  <si>
    <t>1. '내부회계관리규정'에 내부회계관리제도 주요 활동별 보고체계를 명확히 정의하고 있으며, 전사적으로 공유되고 있다.
2. 내부회계관리제도 주요 활동별 보고체계의 적정성에 대한 주기적인 검토 및 개선이 이루어지고 있다.</t>
    <phoneticPr fontId="50" type="noConversion"/>
  </si>
  <si>
    <t>1. '내부회계관리규정'에 주요 활동별 보고체계가 명확히 정의되고 전사적으로 공유되고 있는지 확인한다.
2. 내부회계관리제도 주요 활동별 보고체계의 적정성에 대한 주기적인 검토 및 개선이 이루어지도록 규정되어 있는지 확인한다.</t>
    <phoneticPr fontId="50" type="noConversion"/>
  </si>
  <si>
    <t>09</t>
  </si>
  <si>
    <t xml:space="preserve">회사는 정확한 업무분장을 통하여 개인의 권한과 책임을 제한하여 부적절한 내부통제가 발생하지 않도록 해야한다. </t>
    <phoneticPr fontId="50" type="noConversion"/>
  </si>
  <si>
    <t>부정확한 업무분장에 따른 권한(위임)과 책임 제한 부재로 승인 받지 않은 거래나 기록, 자산의 훼손이 발생할 위험</t>
  </si>
  <si>
    <t>적절한 권한 위임 및 업무분장</t>
  </si>
  <si>
    <t>재무보고 관련 프로세스 권한 및 책임을 정의하는 전결권한이 수립되어 있으며, 전결권한에 따라 거래의 승인과 처리, 보고에 대한 권한과 책임을 분리 및 제한한다.</t>
    <phoneticPr fontId="50" type="noConversion"/>
  </si>
  <si>
    <t>위임전결규정 제1조(목 적),제2조(적용범위),제4조(전결권의 소재),제5조(전결권의 행사),제6조(권한과 책임),제7조(보 고),제8조(합 의),제9조(긴급조치),제10조(예산 또는 계획에 따른 전결범위),제11조(집행행위의 전결),제12조(전결사항의 결정)</t>
    <phoneticPr fontId="50" type="noConversion"/>
  </si>
  <si>
    <t>1. '위임전결규정'에 위임 전결 및 업무 분장 변경시 검토 및 승인 절차를 수립한다.
2. '위임전결규정'에 규정으로 명시되지 않은 사항에 대한 관리자 승인 방안을 마련한다. 
3. 재무보고 관련 프로세스 권한 및 책임에 대한 다음과 같은 항목들을 수행한다. 
 • 위임전결사항에 대한 전사 공표 
 • 위임전결규정 준수를 위한 시스템 환경 (시스템 SOD)
 • 외부서비스 제공자에 의해 처리되는 거래 시 권한 및 책임 내용을 계약서에 명시</t>
    <phoneticPr fontId="50" type="noConversion"/>
  </si>
  <si>
    <t xml:space="preserve">1. '위임전결규정'에 위임 전결 및 업무 분장 변경시 검토 및 승인 절차가 명시되어 있는지 확인한다. 
2. '위임전결규정'에 규정으로 명시되지 않은 사항에 대한 관리자 승인 방안이 명시되어 있는지 확인한다. 
3. 재무보고 관련 프로세스 권한 및 책임에 대한 다음과 같은 항목들을 수행하고 있는지 확인한다. 
 • 위임전결사항에 대한 전사 공표 
 • 위임전결규정 준수를 위한 시스템 환경 (시스템 SOD)
 • 외부서비스 제공자에 의해 처리되는 거래 시 권한 및 책임 내용을 계약서에 명시 </t>
    <phoneticPr fontId="50" type="noConversion"/>
  </si>
  <si>
    <t>10</t>
  </si>
  <si>
    <t>회사는 내부회계관리제도 관련 인원의 자격을 관리하여 회사의 내부통제가 정상적으로 기능하도록 해야한다.</t>
    <phoneticPr fontId="50" type="noConversion"/>
  </si>
  <si>
    <t>내부회계관리제도 설계 및 운영 전반의 활동이 적합하지 않은 인원에 의해 수행됨으로써 회사의 내부통제가 정상적으로 존재하고 기능하지 못할 위험</t>
    <phoneticPr fontId="50" type="noConversion"/>
  </si>
  <si>
    <t>내부회계관리제도 수행 인원의 적격성 평가 및 보완</t>
  </si>
  <si>
    <t>내부회계관리제도 관련 주요 역할 수행 인원에 대한 적격성 기준(요구사항)을 정의하고, 기준에 따라 대상 인원의 적격성 준수여부를 정기적으로 평가하고 개선조치한다.</t>
    <phoneticPr fontId="50" type="noConversion"/>
  </si>
  <si>
    <t>내부회계관리규정 제11조(교육계획의 수립 및 실시등),제12조(감사의 평가결과와 보상정책의 연계),내부회계관리제도 업무지침 또는 내부회계관리제도 운영 매뉴얼</t>
    <phoneticPr fontId="50" type="noConversion"/>
  </si>
  <si>
    <t>내부회계전담조직의 목표관리표/측정가능성과지표</t>
    <phoneticPr fontId="50" type="noConversion"/>
  </si>
  <si>
    <t xml:space="preserve">1. 내부회계관리제도 관련 주요 역할 수행 인원에 대한 적격성(자격요건)을 정의하고, 신규인원 채용 및 인력 충원 품의 시 반영한다.
 • 직무전문역량(지식, 기술)
 • 필요 직무 요건(교육수준, 최소직급, 경력)
2. 내부회계관리제도 관련 주요 역할 수행 인원에 대한 적격성을 정기적으로 평가하고, 평가 결과 파악된 미비점에 대한 개선절차를 수립한다. 
3. 내부회계관리제도 주요 역할에 요구되는 적격성을 보상, 승진 및 승급, 경력개발, 교육훈련 등 주요 인사 정책/절차에 활용한다.
4. 적격성 및 업무처리방식에 대한 기준을 이해하고 적용하는 것을 장려하기 위하여 내부회계관리제도 관련 조직 및 개인의 목표를 정의하고 측정가능성과지표(KPI)을 개발하여 성과평가시 활용한다.
5. 재무보고 및 내부회계관리제도 관련 외부서비스제공자 선정 시 외부서비스제공자의 적격성 평가를 수행한다. </t>
    <phoneticPr fontId="50" type="noConversion"/>
  </si>
  <si>
    <t>1. 내부회계관리제도 관련 주요 역할 수행 인원에 대한 적격성(자격요건)이 정의되어 있고 신규인원 채용 및 인력 충원 품의 시 반영하고 있는지 확인한다.
 • 직무전문역량(지식, 기술)
 • 필요 직무 요건(교육수준, 최소직급, 경력)
2. 내부회계관리제도 관련 주요 역할 수행 인원에 대한 적격성을 정기적으로 평가하고, 평가 결과 파악된 미비점에 대한 개선절차를 수립하고 있는지 확인한다.
3. '내부회계관리규정'에 내부회계관리제도 주요 역할에 요구되는 적격성이 보상, 승진 및 승급, 경력개발, 교육훈련 등 주요 인사 정책 및 절차에 활용되도록 규정되어 있는지 확인한다.
4. 내부회계관리제도 관련 주요 역할 수행인원의 목표관리표에 내부회계관리제도 적격성에 부합하는 목표가 정의되고 측정가능한 성과지표(KPI)가 수립되어 있는지 확인한다. 
5. 재무보고 및 내부회계관리제도 관련 외부서비스제공자 선정 시 외부서비스제공자의 적격성 평가를 수행하도록 명시되어 있는지 확인한다.</t>
    <phoneticPr fontId="50" type="noConversion"/>
  </si>
  <si>
    <t>11</t>
  </si>
  <si>
    <t>회사는 내부회계관리제도 관련 인원의 적격성을 유지하기 위해 교육프로그램을 운영해야 한다.</t>
    <phoneticPr fontId="50" type="noConversion"/>
  </si>
  <si>
    <t>내부회계관리제도 설계, 운영에 필요한 수준 이상의 인력이 확보되지 않아 회사 내부통제의 효과성이 지속적으로 유지되지 못할 위험</t>
    <phoneticPr fontId="50" type="noConversion"/>
  </si>
  <si>
    <t>내부회계관리제도 관련 교육 프로그램 운영</t>
  </si>
  <si>
    <t>내부회계관리제도 역할 수행 인원들의 적격성 유지를 위한 별도의 교육 프로그램을 마련하여 실행하며, 대내외 사업환경 변화에 따라 관련 내용을 해당 프로그램에 반영한다.</t>
    <phoneticPr fontId="50" type="noConversion"/>
  </si>
  <si>
    <t>내부회계관리제도 교육 시행 결과보고서, 교육수강가이드</t>
    <phoneticPr fontId="50" type="noConversion"/>
  </si>
  <si>
    <t>1. 다음 항목들을 고려한 내부회계관리제도 관련 교육 프로그램을 수립하여 실시한다.
 • 내부회계관리제도 역할별 적격성을 감안한 교육 대상자 선정 
 • 교육 대상자별 필수 이수 교육 콘텐츠 정의 
 • 교육 방식과 일정을 고려한 교육 계획 수립
 • 계획에 따른 교육 실시 및 이수율 모니터링
 • 교육 결과 평가 및 개선 조치
2. 회사는 대내외 사업환경 변화시 적시에 대상자에 통보하고 교육을 수행한다. 
 • 대외: 법적 요구사항 개정 및 새로운 회계 및 보고기준 확인시
 • 대내: 윤리/부정방지 정책 변화 발생 또는 조직/사업환경 변화에 따른 내부회계관리제도 변경 필요시</t>
    <phoneticPr fontId="50" type="noConversion"/>
  </si>
  <si>
    <t>1. 다음 항목들을 고려한 내부회계관리제도 관련 교육 프로그램을 수립하여 실시하고 있는지 확인한다.
 • 내부회계관리제도 역할별 적격성을 감안한 교육 대상자 선정 
 • 교육 대상자별 필수 이수 교육 콘텐츠 정의 
 • 교육 방식과 일정을 고려한 교육 계획 수립
 • 계획에 따른 교육 실시 및 이수율 모니터링
 • 교육 결과 평가 및 개선 조치
2. 당해 평가기간 내부회계관리제도 교육자료를 입수하여 대내외 사업환경 변화에 따라 적시에 대상자에게 교육이 수행되었는지 확인한다.
 • 대외: 법적 요구사항 개정 및 새로운 회계 및 보고기준 확인시
 • 대내: 윤리/부정방지 정책 변화 발생 또는 조직/사업환경 변화에 따른 내부회계관리제도 변경 필요시</t>
    <phoneticPr fontId="50" type="noConversion"/>
  </si>
  <si>
    <t>12</t>
  </si>
  <si>
    <t>내부회계관리제도 관련 핵심 인원의 공백에 대비한 비상승계 계획을 수립해야 한다.</t>
    <phoneticPr fontId="50" type="noConversion"/>
  </si>
  <si>
    <t>재무보고 및 내부통제 관리 활동을 수행하는 핵심 인력이 부재하여 해당 업무의 공백이 발생할 위험</t>
    <phoneticPr fontId="50" type="noConversion"/>
  </si>
  <si>
    <t>재무보고 및 내부회계관리제도 핵심인력 승계 관리</t>
  </si>
  <si>
    <t xml:space="preserve">재무보고 및 내부회계관리제도 관련 핵심 역할 수행의 연속성 확보를 위한 승계 계획을 마련하고 있으며, 이사회/감사 및 경영진은 승계 계획에 대해 주기적으로 검토한다. </t>
    <phoneticPr fontId="50" type="noConversion"/>
  </si>
  <si>
    <t>임원 인사규정, 내부회계관리제도 업무지침 또는 내부회계관리제도 운영 매뉴얼</t>
    <phoneticPr fontId="50" type="noConversion"/>
  </si>
  <si>
    <t xml:space="preserve">1. 재무보고 및 내부회계관리제도 관련 핵심인력 승계를 위한 다음 항목들을 정의하고 있다. 
 • 전년도 경영진 선발/육성 성과 리뷰
 • Successor 선정을 위한 절차, 기준 선정
 • 업무위촉변경
2. 재무보고 및 내부회계관리제도 관련 내부 핵심인력의 공백에 대비하여 비상 승계계획을 수립한다. </t>
    <phoneticPr fontId="50" type="noConversion"/>
  </si>
  <si>
    <t>1. 재무보고 및 내부회계관리제도 관련 핵심인력 승계를 위한 다음 항목들이 정의되어 있는지 확인한다. 
 • 전년도 경영진 선발/육성 성과 리뷰
 • Successor 선정을 위한 절차, 기준 선정
 • 업무위촉변경
2. 재무보고 및 내부회계관리제도 관련 내부 핵심인력의 공백에 대비하여 비상 승계계획을 수립하고 있는지 확인한다.</t>
    <phoneticPr fontId="50" type="noConversion"/>
  </si>
  <si>
    <t>13</t>
  </si>
  <si>
    <t>회사는 조직 구성원들에게 내부회계관리제도의 목적을 달성하기 위해 필요한 책임을 부여하고 그에 대한 성과/징계 제도를 확립하여 달성목적을 고취시켜야 한다.</t>
    <phoneticPr fontId="50" type="noConversion"/>
  </si>
  <si>
    <t>내부회계관리제도 책임 이행에 따른 성과평가 제도가 확립되지 않음으로 인한 윤리규범/내부통제 준수 촉진 부족 및 미준수 징계를 통한 경각심 고취 부족으로 임직원의 도덕적 해이가 만연해질 위험</t>
    <phoneticPr fontId="50" type="noConversion"/>
  </si>
  <si>
    <t>내부회계관리제도 연계 성과 평가 및 보상</t>
  </si>
  <si>
    <t>도덕성과 윤리적 가치 준수 및 내부회계관리제도 책임 이행과 연계하여 성과평가 및 보상/징계를 수행하고 있으며, 이사회/경영진은 성과측정지표의 적정성을 정기적으로 검토한다.</t>
    <phoneticPr fontId="50" type="noConversion"/>
  </si>
  <si>
    <t>내부회계관리제도 업무지침 또는 내부회계관리제도 운영 매뉴얼</t>
    <phoneticPr fontId="50" type="noConversion"/>
  </si>
  <si>
    <t>1. 경영진은 효과적인 내부회계관리제도의 설계 및 운영을 위해 필요하다고 판단되는 다양한 역할별 책임을 정의한다.
2. 경영진은 다음 항목을 고려하여 성과평가 및 보상체계를 수립하여 실행한다.
 • 도덕성 및 윤리적 가치 연관 항목 평가
 • 내부회계관리제도에 대한 개인과 조직의 목표(KPI/MBO) 달성 여부 평가
 • 내부회계관리제도 책임 이행(윤리규범 준수 및 적격성의 기대수준 충족 포함)에 대한 성과 평가 및 그 결과에 따른 보상 또는 필요시 징계조치
3. 이사회 및 경영진은 다음 항목들을 고려하여 성과측정지표의 적정성에 대하여 정기적으로 검토를 수행한다.
 • 기업의 목표 변화 부분의 성과측정지표 반영 여부
 • 도덕성 및 윤리적 가치, 내부회계관리제도 목표 준수 부분의 성과측정지표 반영 여부
 • 현재 성과측정지표가 통제를 우회할만한 과도한 압박을 초래하는지 여부
 • 선택한 회계정책이나 절차가 현재 성과측정방법에 의해 왜곡될 수 있는지 여부</t>
    <phoneticPr fontId="50" type="noConversion"/>
  </si>
  <si>
    <t>1. 경영진이 효과적인 내부회계관리제도의 설계 및 운영을 위해 필요하다고 판단되는 다양한 역할별 책임을 정의하고 있는지 확인한다.
2. 경영진이 다음 항목을 고려하여 성과평가 및 보상체계를 수립하여 실행하고 있는지 확인한다.
 • 도덕성 및 윤리적 가치 연관 항목 평가
 • 내부회계관리제도에 대한 개인과 조직의 목표(KPI/MBO) 달성 여부 평가
 • 내부회계관리제도 책임 이행(윤리규범 준수 및 적격성의 기대수준 충족 포함)에 대한 성과 평가 및 그 결과에 따른 보상 또는 필요시 징계조치
3. 이사회 및 경영진이 다음 항목들을 고려하여 성과측정지표의 적정성에 대하여 정기적으로 검토를 수행하고 있는지 확인한다. 
 • 기업의 목표 변화 부분의 성과측정지표 반영 여부
 • 도덕성 및 윤리적 가치, 내부회계관리제도 목표 준수 부분의 성과측정지표 반영 여부
 • 현재 성과측정지표가 통제를 우회할만한 과도한 압박을 초래하는지 여부
 • 선택한 회계정책이나 절차가 현재 성과측정방법에 의해 왜곡될 수 있는지 여부</t>
    <phoneticPr fontId="50" type="noConversion"/>
  </si>
  <si>
    <t>감독당국의 규제를 준수하는 회계처리기준이 관련 규정에 명시되어 목적적합한 재무보고가 이루어져야 한다.</t>
    <phoneticPr fontId="50" type="noConversion"/>
  </si>
  <si>
    <t>재무보고 관련 구체적 목적 수립 시 회사 사업 및 거래 성격의 실질, 그리고 관련 회계기준 및 외부 규제 준수사항을 반영하지 못할 위험</t>
    <phoneticPr fontId="50" type="noConversion"/>
  </si>
  <si>
    <t>적합한 회계기준 준수 및 중요성 기준 정의를 통한 재무보고 목적 제시</t>
  </si>
  <si>
    <t>경영진은 대외 회계기준 및 외부 규제 요구사항을 일관성 있게 반영하고, 회사의 모든 주요 활동이 반영되었는지 정기적으로 검토한다. 주요 계정 및 공시사항에 대한 재무보고 목적을 중요성에 기반하여 구체적으로 제시하고, 회계원칙에 부합하는지 확인한다.</t>
    <phoneticPr fontId="50" type="noConversion"/>
  </si>
  <si>
    <t>다우기술 IFRS, 이사회 규정 제11조(부의사항) 및 감사의 직무규정 제6조 (직무)</t>
    <phoneticPr fontId="50" type="noConversion"/>
  </si>
  <si>
    <t>평가범위 선정표(Scoping)</t>
    <phoneticPr fontId="50" type="noConversion"/>
  </si>
  <si>
    <t>1. 유의한 계정과목 및 주석 정보 선정에 필요한 기준 항목을 정의한다.
 • 재무제표의 중요한 왜곡표시 판단 기준 - 중요성 금액
 • 재무제표 정보이용자
 • 재무제표 정보이용자의 판단이나 의사결정에 중요한 영향을 미치는 항목
 • 재무제표 요소의 크기 및 종류 
 • 회사 업종의 특성
 • 잔액이나 특정 거래의 평가 난이도 또는 제약사항 
 • 재무제표의 주요 추세 
2. 회계정책을 적용하는 지침을 제공하고 회계처리의 통일성 및 객관성을 부여하기 위하여 준수하여야 할 기준 및 원칙을 수립한다.
3. 경영진은 다음 항목을 고려하여 유의한 계정과목 및 주석정보를 선정한다.
 • 유의한 왜곡표시 금액 기준
 • 계정과 관련된 개별거래의 규모, 복잡성, 유사성
 • 추정이나 판단이 개입되는 회계처리 및 평가 
 • 회계처리 및 보고의 복잡성
 • 우발채무의 발생가능성
 • 계정과목의 성격의 변화 및 당기 금액 변화 정도
4. 회사의 재무제표에 회사의 모든 주요 활동이 적절하게 반영될 수 있도록 정기적으로 검토한다.
 • 재무제표에 대한 이사회의 승인
 • 재무제표에 대한 감사의 검토
 • 내부회계관리제도 운영 실태 평가 결과에 대한 감사의 검토</t>
    <phoneticPr fontId="50" type="noConversion"/>
  </si>
  <si>
    <t>1. 유의한 계정과목 및 주석 정보 선정에 필요한 기준 항목을 정의하고 있는지 확인한다. 
 • 재무제표의 중요한 왜곡표시 판단 기준 - 중요성 금액
 • 재무제표 정보이용자
 • 재무제표 정보이용자의 판단이나 의사결정에 중요한 영향을 미치는 항목
 • 재무제표 요소의 크기 및 종류 
 • 회사 업종의 특성
 • 잔액이나 특정 거래의 평가 난이도 또는 제약사항 
 • 재무제표의 주요 추세
2. 회계정책을 적용하는 지침을 제공하고 회계처리의 통일성 및 객관성을 부여하기 위하여 준수하여야 할 기준 및 원칙을 수립하고 있는지 확인한다.
3. 다음 항목을 고려하여 유의한 계정과목 및 주석정보를 선정하고 있는지 확인한다.
 • 유의한 왜곡표시 금액 기준
 • 계정과 관련된 개별거래의 규모, 복잡성, 유사성
 • 추정이나 판단이 개입되는 회계처리 및 평가 
 • 회계처리 및 보고의 복잡성
 • 우발채무의 발생가능성
 • 계정과목의 성격의 변화 및 당기 금액 변화 정도
4. 재무제표를 정기적으로 검토하도록 규정되어 있는지 확인한다.
 • 재무제표에 대한 이사회의 승인
 • 재무제표에 대한 감사의 검토
 • 내부회계관리제도 운영 실태 평가 결과에 대한 감사의 검토</t>
    <phoneticPr fontId="50" type="noConversion"/>
  </si>
  <si>
    <t xml:space="preserve">회사의 경영계획이나 경영목적을 효과적이고 안정적으로 달성하고 재무보고 및 내부회계관리제도의 신뢰성을 확보하기 위하여 대내외 위험요인을 체계적으로 분석하고 인식하여야 한다. </t>
    <phoneticPr fontId="50" type="noConversion"/>
  </si>
  <si>
    <t>재무보고 신뢰성에 영향을 미치는 대내외 위험요인들이 적시에 식별되지 못할 가능성</t>
    <phoneticPr fontId="50" type="noConversion"/>
  </si>
  <si>
    <t>위험의 식별 및 분석</t>
  </si>
  <si>
    <t>재무보고 및 내부회계관리제도의 신뢰성을 저해할 수 있는 위험을 식별하고 평가한다. 위험을 식별하기 위해 대내외 요인에 대한 분석 절차를 수립하고 식별된 위험을 분석하기 위한 위험평가 회의를 개최한다.</t>
    <phoneticPr fontId="50" type="noConversion"/>
  </si>
  <si>
    <t>위험요인 분석 결과표, 평가범위 선정표(Scoping)</t>
    <phoneticPr fontId="50" type="noConversion"/>
  </si>
  <si>
    <t>1. 회사는 재무보고 목적 달성을 위한 회사의 능력에 영향을 줄 수 있는 다음의 대내외 요인에 대한 분석 절차를 수립하고 수행하도록 규정한다.
 • 대외 요인 : 경기 변동, 회계기준 제/개정, 법률 및 규제 변화 등 
 • 내부 요인 : 자본 조달 방식, 경영진 책임의 변화, 인사 채용 및 교육 고려사항, 직원의 회사 자산에 대한 접근성, 내부 IT시스템의 변화 등
2. '내부회계관리규정'에 위험을 식별하고 통제활동을 수립하기 위한 '위험평가 회의' 운영 기준 및 절차를 규정한다.
• 회의체 참석 대상 및 논의 항목, 회의 시기
• 회의 결과에 대한 보고체계 및 관리방안(위험평가 결과 및 위험관리수준 결정 결과에 대한 경영진 보고)
3. 회사는 평가범위 선정표(Scoping)를 작성해서 재무보고 및 내부회계관리제도에 영향을 미치는 위험을 식별하고 평가한다. 
 • 재무제표의 중요한 누락 또는 왜곡이 발생될 가능성
 • 주요 계정에 대한 경영진 주장 부정확할 가능성
 • 주석 등의 공시사항 관련 재무정보의 유용성이 훼손될 가능성</t>
    <phoneticPr fontId="50" type="noConversion"/>
  </si>
  <si>
    <t>1. 회사는 재무보고 목적 달성을 위한 회사의 능력에 영향을 줄 수 있는 다음의 대내외 요인에 대한 분석 절차를 수립하고 수행하도록 규정하고 있는지 확인한다.
 • 대외 요인 : 경기 변동, 회계기준 제/개정, 법률 및 규제 변화 등 
 • 내부 요인 : 자본 조달 방식, 경영진 책임의 변화, 인사 채용 및 교육 고려사항, 직원의 회사 자산에 대한 접근성, 내부 IT시스템의 변화 등
2. '내부회계관리규정'에 위험을 식별하고 통제활동을 수립하기 위한 '위험평가 회의' 운영 기준 및 절차를 규정하고 있는지 확인한다.
• 회의체 참석 대상 및 논의 항목, 회의 시기
• 회의 결과에 대한 보고체계 및 관리방안(위험평가 결과 및 위험관리수준 결정 결과에 대한 경영진 보고)
3. 회사는 평가범위 선정표(Scoping)를 작성해서 재무보고 및 내부회계관리제도에 영향을 미치는 위험을 식별하고 평가하는지 확인한다.
 • 재무제표의 중요한 누락 또는 왜곡이 발생될 가능성
 • 주요 계정에 대한 경영진 주장 부정확할 가능성
 • 주석 등의 공시사항 관련 재무정보의 유용성이 훼손될 가능성</t>
    <phoneticPr fontId="50" type="noConversion"/>
  </si>
  <si>
    <t>회사는 재무보고 및 내부회계관리제도 목적 달성에 위협이 되는 잠재적인 부정위험의 발생가능성을 식별해야 한다.</t>
    <phoneticPr fontId="50" type="noConversion"/>
  </si>
  <si>
    <t>부정 행위와 관련된 위험이 적시에 식별되고 조치되지 못할 가능성</t>
  </si>
  <si>
    <t>부정 위험 평가 체계 수립 및 관리</t>
  </si>
  <si>
    <t>회사는 다양한 부정 위험을 식별∙분석하여 평가하는 절차를 수립하고, 주기적으로 수행한다.</t>
    <phoneticPr fontId="50" type="noConversion"/>
  </si>
  <si>
    <t>부정위험평가표</t>
    <phoneticPr fontId="50" type="noConversion"/>
  </si>
  <si>
    <t>1. 내부회계전담조직은 매년 상반기 내부회계관리제도 유의한 계정과목의 선정을 포함한 위험평가를 수행하기 전에 '부정위험평가표'를 작성한다. '부정위험평가표'는 회사가 속한 산업과 시장에서 발생하는 부정 유형, 과거 회사에서 발생한 부정의 유형, 재무보고와 관련한 판단과 추정의 정도, 복잡하고 비경상적인 거래 또는 기말에 집중된 거래, 통제를 무시하거나 우회하는 접근 발생가능 여부 등 다양한 부정요인을 부정의 3요소(유인/압박요인, 기회요인, 태도 및 합리화 요인) 관점에서 작성하며 다음의 내용이 포함되도록 한다.
 • 부정한 재무보고와 관련된 위험요인
 • 자산 횡령과 관련된 위험요인
 • 상위 경영진 또는 감사에 대한 질의사항
2. 내부회계전담조직은 작성한 '부정위험평가표'를 근거로 유의한 계정과목의 선정시에, 부정위험 발생가능성이 있는 계정과목은 반드시 유의한 계정과목으로 선정될 수 있도록 하고, 해당 계정과목에서 부정위험 발생가능성이 있는 경영자 주장에 해당하는 위험에 대해서는 'Significant Risk'로 분류하여 통제활동과 상관없이 High 수준으로 테스트할 수 있도록 조치한다.
3. 내부회계관리자 및 감사는 작성된 '부정위험평가표'의 적정성(기존에 인지한 부정위험이 부정위험평가표에 완전하게 반영되어 있는지, 부정위험평가표에 인지된 부정위험이 유의한 계정과목의 선정 및 위험평가에 적절히 반영되어 있는지, 'Significant Risk' 로 분류되어 있는지 여부 등)을 검토한다.</t>
    <phoneticPr fontId="50" type="noConversion"/>
  </si>
  <si>
    <t>1. '부정위험평가표'가 회사가 속한 산업과 시장에서 발생하는 부정 유형, 과거 회사에서 발생한 부정의 유형, 재무보고와 관련한 판단과 추정의 정도, 복잡하고 비경상적인 거래 또는 기말에 집중된 거래, 통제를 무시하거나 우회하는 접근 발생가능 여부 등 다양한 부정요인을 담아 부정의 3요소(유인/압박요인, 기회요인, 태도 및 합리화 요인) 관점에서 작성되었으며 다음의 내용을 포함하였는지 확인한다.
 • 부정한 재무보고와 관련된 위험요인
 • 자산 횡령과 관련된 위험요인
 • 상위 경영진 또는 감사에 대한 질의사항
2. 내부회계전담조직은 작성한 '부정위험평가표'를 근거로 유의한 계정과목의 선정시에, 부정위험 발생가능성이 있는 계정과목은 반드시 유의한 계정과목으로 선정될 수 있도록 하고, 해당 계정과목에서 부정위험 발생가능성이 있는 경영자 주장에 해당하는 위험에 대해서는 'Significant Risk'로 분류하여 통제활동과 상관없이 High 수준으로 테스트할 수 있도록 조치하였는지 확인한다.
3. 내부회계관리자 및 감사는 작성된 '부정위험평가표'의 적정성(기존에 인지한 부정위험이 부정위험평가표에 완전하게 반영되어 있는지, 부정위험평가표에 인지된 부정위험이 유의한 계정과목의 선정 및 위험평가에 적절히 반영되어 있는지, 'Significant Risk' 로 분류되어 있는지 여부 등)을 검토하였는지 확인한다.</t>
    <phoneticPr fontId="50" type="noConversion"/>
  </si>
  <si>
    <t xml:space="preserve">회사는 재무보고 및 내부회계관리제도에 위협이 되는 부정위험을 예방하고 적발하기 위한 프로그램을 운영하여야 한다. </t>
    <phoneticPr fontId="50" type="noConversion"/>
  </si>
  <si>
    <t xml:space="preserve">부정위험 발생을 예방하지 못하여 발생된 위험을 적시에 조치하지 못할 가능성 </t>
    <phoneticPr fontId="50" type="noConversion"/>
  </si>
  <si>
    <t>부정방지 프로그램 운영</t>
  </si>
  <si>
    <t>회사는 부정 위험을 사전에 탐지하고 예방하기 위한 부정방지 프로그램을 수립하고 운영한다.</t>
    <phoneticPr fontId="50" type="noConversion"/>
  </si>
  <si>
    <t>업무분장 기준(SOD Rule)</t>
    <phoneticPr fontId="50" type="noConversion"/>
  </si>
  <si>
    <t>1. 회사는 부정을 탐지하고 예방하기 위하여 다음과 같은 부정방지 프로그램을 수립하여 수행하고 있다.
 • 윤리강령을 수립하여 부정행위 관련 경영진의 의지표명
 • 전사 윤리경영 매뉴얼 배포를 통한 부정 행위 방지 교육 수행
 • 부정행위에 대한 인사정책 수립(인사위원회, 인사규정-채용, 승진 및 징계정책, 포상 및 징계 규칙) 
 • 임직원들의 부정행위 제보 권리 표명 및 부정행위 제보 접수
 • 부정 방지를 위한 적절한 업무분장 기준(SOD Rule) 수립</t>
    <phoneticPr fontId="50" type="noConversion"/>
  </si>
  <si>
    <t>1. 회사가 부정을 탐지하고 예방하기 위하여 다음과 같은 부정방지 프로그램을 수립하여 수행하고 있는지 확인한다.
 • 윤리강령을 수립하여 부정행위 관련 경영진의 의지표명
 • 전사 윤리경영 매뉴얼 배포를 통한 부정 행위 방지 교육 수행
 • 부정행위에 대한 인사정책 수립(인사위원회, 인사규정-채용, 승진 및 징계정책, 포상 및 징계 규칙) 
 • 임직원들의 부정행위 제보 권리 표명 및 부정행위 제보 접수
 • 부정 방지를 위한 적절한 업무분장 기준(SOD Rule) 수립</t>
    <phoneticPr fontId="50" type="noConversion"/>
  </si>
  <si>
    <t>회사는 내부회계관리제도에 중요한 영향을 미치는 변화를 식별하고 분석하여 내부회계관리제도가 지속해서 원활히 기능할 수 있도록 유지관리해야 한다.</t>
    <phoneticPr fontId="50" type="noConversion"/>
  </si>
  <si>
    <t>변화관리에 대처하는 프로세스의 부재로 인하여, 재무보고 및 내부회계 관련 중대한 대내외 변화를 식별하지 못할 위험</t>
    <phoneticPr fontId="50" type="noConversion"/>
  </si>
  <si>
    <t>변화관리에 대한 위험평가 절차 수립 및 운영</t>
  </si>
  <si>
    <t>재무보고 및 내부회계에 영향을 미치는 대내∙외 변화관리 파악을 위한 '위험평가 회의'를 주기적으로 개최하고 위험평가 결과에 따라 적절한 대응 방안을 결정한다.</t>
    <phoneticPr fontId="50" type="noConversion"/>
  </si>
  <si>
    <t>위험평가 회의록</t>
    <phoneticPr fontId="50" type="noConversion"/>
  </si>
  <si>
    <t>1. 회사의 내부회계전담조직은 매년 변화되는 위험 및 회사에 영향을 줄 수 있는 환경의 변화를 인식하기 위하여 주기적으로 재무부문 및 비재무부문 (IT/법무/인사팀 필수)의 부문별 주요 통제담당자/승인자들과 '위험평가 회의'를 개최하여 다음 사항에 대한 논의를 진행하여 내부회계관리제도의 업데이트 여부를 결정하고 내부회계관리제도 운영평가 계획을 수립한다.
 • 최근 발생한 법규/규제의 변화, 시장상황의 변화
 • 최근 1년간 주요 사업구조 변화 및 프로세스 상의 변경사항
 • 최근 발생한 주요 경영진의 교체
 • 프로세스 변경에 따른 내부회계관리제도 평가대상 Process의 업데이트
 • 프로세스 변경에 따른 추가적인 위험의 식별
 • 새로 인식된 위험에 대한 통제구축 여부
2. 회사의 내부회계전담조직은 '위험평가 회의'를 통해 식별한 중대한 변화에 따른 위험평가 결과에 기반하여 대응 통제 절차를 수립한다.
 • 변화된 위험에 따른 통제 활동 재설계
 • 재설계된 통제활동의 적정성 평가</t>
    <phoneticPr fontId="50" type="noConversion"/>
  </si>
  <si>
    <t>1. 회사의 내부회계전담조직이 매년 주기적으로 재무부문 및 비재무부문 (IT/법무/인사팀 필수)의 부문별 주요 통제담당자/승인자들과 '위험평가 회의'를 개최하여 내부회계관리제도의 업데이트 여부를 결정하고 내부회계관리제도 운영평가 계획을 수립하는지 확인한다.
2. 회사의 내부회계전담조직이 '위험평가 회의'를 통해 식별한 중대한 변화에 따른 위험평가 결과에 기반하여 대응 통제 절차를 수립하는지 확인한다.
 • 변화된 위험에 따른 통제 활동 재설계
 • 재설계된 통제활동의 적정성 평가</t>
    <phoneticPr fontId="50" type="noConversion"/>
  </si>
  <si>
    <t>회사는 경영진의 변경으로 인한 경영진의 태도 및 철학의 변화가 내부회계관리제도에 미치는 영향을 인식하여 내부회계관리제도의 기능이 저해되지 않도록 대비해야한다.</t>
    <phoneticPr fontId="50" type="noConversion"/>
  </si>
  <si>
    <t>새롭게 임명된 경영진이 기존의 경영철학 및 리더십을 승계하지 않아 내부회계관리제도에 부정적인 영향을 미칠 위험</t>
  </si>
  <si>
    <t>경영진 및 핵심 인력에 대한 변화관리</t>
  </si>
  <si>
    <t>재무보고 및 내부회계관리제도에 중대한 영향을 미치는 핵심 임원에 대한 업무 승계 계획을 수립하여 업무 연속성을 확보한다.</t>
    <phoneticPr fontId="50" type="noConversion"/>
  </si>
  <si>
    <t>1. 대표이사 및 핵심 경영진 역할 변화에 대비하여 임원 인사 실시 이후, 재무보고 및 내부회계관리제도 관련 핵심임원에 대한 업무승계 계획을 작성하여 이사회에서 보고를 수행한다. 
 • 전년도 경영진 성과 리뷰
 • 후보자 적합성 검증
 • Successor 선정을 위한 절차, 기준 선정
 • 업무위촉변경
2. 재무보고 및 내부회계관리제도 핵심임원 승계후보자의 자격요건 평가를 위한 다음과 같은 평가항목을 정의하고, 해당 기준에 따라 업무 승계 후보에 대한 적격성을 평가한다. 
 • 내부통제 및 내부회계관리제도에 대한 업무 전문성
 • 위험에 대한 태도 또는 위험에 대한 허용치의 수준
 • 내부회계관리제도 운영에 대한 의지
 • 과거 업무 수행 실적</t>
    <phoneticPr fontId="50" type="noConversion"/>
  </si>
  <si>
    <t>1. 대표이사 및 핵심 경영진 역할 변화에 대비하여 임원 인사 실시 이후, 재무보고 및 내부회계관리제도 관련 핵심임원에 대한 업무승계 계획을 작성하여 이사회에서 보고를 수행하는지 확인한다.
 • 전년도 경영진 성과 리뷰
 • 후보자 적합성 검증
 • Successor 선정을 위한 절차, 기준 선정
 • 업무위촉변경
2. 재무보고 및 내부회계관리제도 핵심임원 승계후보자의 자격요건 평가를 위한 다음과 같은 평가항목을 정의하고, 해당 기준에 따라 업무 승계 후보에 대한 적격성을 평가하는지 확인한다.
 • 내부통제 및 내부회계관리제도에 대한 업무 전문성
 • 위험에 대한 태도 또는 위험에 대한 허용치의 수준
 • 내부회계관리제도 운영에 대한 의지
 • 과거 업무 수행 실적</t>
    <phoneticPr fontId="50" type="noConversion"/>
  </si>
  <si>
    <t>03</t>
    <phoneticPr fontId="50" type="noConversion"/>
  </si>
  <si>
    <t>회사는 위험식별/평가 결과를 기반으로 이에 대응하는 통제활동을 구축해서 재무제표의 왜곡이 발생하지 않도록 해야한다.</t>
    <phoneticPr fontId="50" type="noConversion"/>
  </si>
  <si>
    <t>재무제표의 중요한 계정의 경영자주장과 연계된 중요한 왜곡위험에 대응하는 통제활동이 설계 및 운영되지 않을 위험</t>
    <phoneticPr fontId="50" type="noConversion"/>
  </si>
  <si>
    <t>위험평가와 결합된 통제활동의 설계 및 구축</t>
  </si>
  <si>
    <t>통제기술서, 업무기술서, 업무흐름도 등의 내부통제 관련 문서를 기반으로 위험을 식별하고 통제활동을 설계 구축한다.</t>
    <phoneticPr fontId="50" type="noConversion"/>
  </si>
  <si>
    <t>내부회계관리규정 제4조(회계정보처리의 일반원칙),제5조(회계업무의 처리),제6조(회계정보의 오류통제, 수정 및 내부검증),제7조(회계기록의 관리ㆍ보존)</t>
    <phoneticPr fontId="50" type="noConversion"/>
  </si>
  <si>
    <t>통제기술서</t>
    <phoneticPr fontId="50" type="noConversion"/>
  </si>
  <si>
    <t>1. 재무보고 및 내부회계관리제도 관련 위험을 식별하고 위험의 발생 프로세스에 대한 점검 및 해당 위험을 감소시킬 수 있는 통제활동을 설계하는 다음과 같은 절차를 수립한다.
 • 각 계정의 전표가 기표되는 프로세스와 전표의 기초 정보의 확인
 • 전표의 기초 거래가 시작되고 처리되는 프로세스 확인
 • 각 프로세스의 정책 및 절차를 고려하여 발생할 수 있는 위험과 연계
 • 계정별 경영자 주장 혹은 정보처리위험을 고려
 • 위험의 평가 결과를 고려한 통제 수준의 선택 및 설계
2. 위험과 통제활동을 연계하기 위하여 통제활동 기술서(RCM)를 문서화하여 활용한다. 통제활동 기술서(RCM)에는 다음의 내용이 포함되어 있다.
 • 업무 프로세스
 • 연계된 계정과목 및 경영진 주장
 • 식별된 위험
 • 통제 활동
 • 통제 속성 정보(통제 수행 주기, 통제 유형, 통제 부서 등)
3. 내부회계관리제도 운영 부서는 통제활동의 실효성 유지를 위해 정기적으로 통제기술서에 대한 검토 절차를 수행한다.</t>
    <phoneticPr fontId="50" type="noConversion"/>
  </si>
  <si>
    <t>1. 재무보고 및 내부회계관리제도 관련 위험을 식별하고 위험의 발생 프로세스에 대한 점검 및 해당 위험을 감소시킬 수 있는 통제활동을 설계하는 다음과 같은 절차를 수립하도록 규정되어 있는지 확인한다.
 • 각 계정의 전표가 기표되는 프로세스와 전표의 기초 정보의 확인
 • 전표의 기초 거래가 시작되고 처리되는 프로세스 확인
 • 각 프로세스의 정책 및 절차를 고려하여 발생할 수 있는 위험과 연계
 • 계정별 경영자 주장 혹은 정보처리위험을 고려
 • 위험의 평가 결과를 고려한 통제 수준의 선택 및 설계
2. 위험과 통제활동을 연계하기 위하여 통제활동 기술서(RCM)가 문서화 되었는지 확인한다. 통제활동 기술서(RCM)에는 다음의 내용이 포함되어 있다.
 • 업무 프로세스
 • 연계된 계정과목 및 경영진 주장
 • 식별된 위험
 • 통제 활동
 • 통제 속성 정보(통제 수행 주기, 통제 유형, 통제 부서 등)
3. 내부회계관리제도 운영 부서가 통제활동의 실효성 유지를 위해 정기적으로 통제기술서에 대한 검토 절차를 수행하고 있는지 확인한다.</t>
    <phoneticPr fontId="50" type="noConversion"/>
  </si>
  <si>
    <t xml:space="preserve">경영진은 외부서비스제공자의 활동이 회사의 재무제표에 미치는 영향에 대하여 이해하고 이에 해당하는 통제활동을 구축해야 한다. </t>
    <phoneticPr fontId="50" type="noConversion"/>
  </si>
  <si>
    <t>재무보고 프로세스에 중요한 영향을 미치는 외부서비스제공자에 대한 통제가 효과적으로 설계/운영/평가되지 않아 회사의 재무제표의 왜곡 발생에 대응하지 못할 위험</t>
    <phoneticPr fontId="50" type="noConversion"/>
  </si>
  <si>
    <t>외부서비스제공자 식별 및 위험평가에 따른 통제활동 수립</t>
  </si>
  <si>
    <t>재무적으로 중요한 외부서비스제공자를 식별하고, 외부서비스제공자로 인해 발생가능한 위험을 고려하여 통제활동 수립 및 운영의 효과성을 평가한다.</t>
    <phoneticPr fontId="50" type="noConversion"/>
  </si>
  <si>
    <t>1. 재무보고 및 내부회계관리제도에 중대한 영향을 미칠 수 있는 외부서비스제공자(OSP)를 식별하고 다음과 같은 항목을 포함한 위험평가 기준 및 절차, 관련 책임사항 등을 규정한다.
 • 외부서비스제공자의 활동이 재무보고 프로세스에서 중요한 거래처리 유형, 계정 또는 공시사항에 미치는 영향 수준 파악
 • 재무제표와 관련하여 식별된 외부서비스제공자가 처리하는 거래나 정보의 금액적 중요성
 • 외부서비스제공자의 프로세스에 의해 영향을 받는 경영진의 주장과 관련하여 누락 또는 왜곡표시될 위험
 • 외부서비스제공자가 제공하는 서비스의 성격과 복잡성
 • 외부서비스제공자의 프로세스 및 회사의 거래와 관련한 통제활동의 수준
 • 외부서비스제공자와의 계약 조건 및 외부서비스제공자에 위임된 권한 수준
2. 회사의 재무보고 및 내부회계관리제도에 중대한 영향을 미칠 수 있는 외부서비스제공자에 대해서는 다음과 같은 통제활동을 확인할 수 있는 인증보고서(SOC Report)를 징구하고 외부서비스제공자가 수행하는 활동에 관련한 회사의 통제활동을 수립하도록 규정한다. 
 • 어떤 중요한 재무프로세스가 인증 대상인지
 • 관련된 적절한 통제활동이 설계되고 운영되고 있는지
 • 왜곡표시 위험을 방지하기 위해 회사에 필요한 통제활동이 무엇인지
 • 인증보고서의 징구가 불가한 경우, 내부회계관리제도 평가 시 회사가 직접 외부서비스제공자의 통제활동을 평가함</t>
    <phoneticPr fontId="50" type="noConversion"/>
  </si>
  <si>
    <t>1. 재무보고 및 내부회계관리제도에 중대한 영향을 미칠 수 있는 외부서비스제공자(OSP)를 식별하고 다음과 같은 항목을 포함한 위험평가 기준 및 절차, 관련 책임사항 등을 규정하고 있는지 확인한다.
 • 외부서비스제공자의 활동이 재무보고 프로세스에서 중요한 거래처리 유형, 계정 또는 공시사항에 미치는 영향 수준 파악
 • 재무제표와 관련하여 식별된 외부서비스제공자가 처리하는 거래나 정보의 금액적 중요성
 • 외부서비스제공자의 프로세스에 의해 영향을 받는 경영진의 주장과 관련하여 누락 또는 왜곡표시될 위험
 • 외부서비스제공자가 제공하는 서비스의 성격과 복잡성
 • 외부서비스제공자의 프로세스 및 회사의 거래와 관련한 통제활동의 수준
 • 외부서비스제공자와의 계약 조건 및 외부서비스제공자에 위임된 권한 수준
2. 회사의 재무보고 및 내부회계관리제도에 중대한 영향을 미칠 수 있는 외부서비스제공자에 대해서는 다음과 같은 통제활동을 확인할 수 있는 인증보고서(SOC Report)를 징구하고 외부서비스제공자가 수행하는 활동에 관련한 회사의 통제활동을 수립하도록 규정되어 있는지 확인한다. 
 • 어떤 중요한 재무프로세스가 인증 대상인지
 • 관련된 적절한 통제활동이 설계되고 운영되고 있는지
 • 왜곡표시 위험을 방지하기 위해 회사에 필요한 통제활동이 무엇인지
 • 인증보고서의 징구가 불가한 경우, 내부회계관리제도 평가 시 회사가 직접 외부서비스제공자의 통제활동을 평가함</t>
    <phoneticPr fontId="50" type="noConversion"/>
  </si>
  <si>
    <t>경영진은 양립할 수 없는 직무를 분리해야한다.</t>
    <phoneticPr fontId="50" type="noConversion"/>
  </si>
  <si>
    <t>중요한 업무에 대한 업무분장 및 접근제한이 이루어지지 않아 부정 또는 재무제표의 오류가 발생할 위험</t>
  </si>
  <si>
    <t>업무분장 기준 수립 및 준수 모니터링</t>
  </si>
  <si>
    <t>업무분장 기준을 수립하고, 업무분장의 보완통제 활동까지 고려한 모니터링 및 업무분장 기준의 주기적 검토를 수행한다.</t>
    <phoneticPr fontId="50" type="noConversion"/>
  </si>
  <si>
    <t>SOD Rule Matrix</t>
    <phoneticPr fontId="50" type="noConversion"/>
  </si>
  <si>
    <t>1. 부정 및 재무보고의 오류를 방지하기 위해 동일인이 처리하는 것이 부적절한 업무에 대한 업무분장 기준(SOD Rule)을 수립하고 정기적으로 적정성을 검토하기 위한 기준 및 절차, 관련 책임사항 등을 규정한다.
 • 특정 업무에 해당하는 시스템상의 업무분장을 필수적으로 고려
 • 민감한 정보에 대한 접근제한 
 • 업무분장 기준의 조정에 대한 승인권자 설정
2. 'SOD Rule Matrix'를 수립하여 거래의 승인과 회계처리 및 재무보고에 대한 권한 부여 및 변경 요청 사항에 대한 검토 및 적용에 활용한다.
3. 업무분장 기준(SOD Rule)의 적정성 및 준수여부를 정기적으로 검토하고 조직, 인원, 업무 프로세스 등의 변경을 고려하여 주기적으로 업데이트 한다.
 • 업무분장 기준 및 민감한 정보에 대한 접근제한 기준에 대한 준수 여부 검토
 • 회사의 조직, 인원, 프로세스 및 시스템 변경 등을 고려한 업무분장 기준의 주기적 업데이트
 • 업무분장이 어려운 경우 적절한 보완통제 활동의 수립 및 적용</t>
    <phoneticPr fontId="50" type="noConversion"/>
  </si>
  <si>
    <t>1. 부정 및 재무보고의 오류를 방지하기 위해 동일인이 처리하는 것이 부적절한 업무에 대한 업무분장 기준(SOD Rule)을 수립하고 정기적으로 적정성을 검토하기 위한 기준 및 절차, 관련 책임사항 등이 규정되어 있는지 확인한다.
 • 특정 업무에 해당하는 시스템상의 업무분장을 필수적으로 고려
 • 민감한 정보에 대한 접근제한 
 • 업무분장 기준의 조정에 대한 승인권자 설정
2. 'SOD Rule Matrix'를 수립하여 거래의 승인과 회계처리 및 재무보고에 대한 권한 부여 및 변경 요청 사항에 대한 검토 및 적용에 활용되고 있는지 확인한다.
3. 업무분장 기준(SOD Rule)의 적정성 및 준수여부가 정기적으로 검토되며 조직/인원/업무 프로세스 등의 변경을 고려하여 주기적으로 업데이트 되고 있는지 확인한다.
 • 업무분장 기준 및 민감한 정보에 대한 접근제한 기준에 대한 준수 여부 검토
 • 회사의 조직, 인원, 프로세스 및 시스템 변경 등을 고려한 업무분장 기준의 주기적 업데이트
 • 업무분장이 어려운 경우 적절한 보완통제 활동의 수립 및 적용</t>
    <phoneticPr fontId="50" type="noConversion"/>
  </si>
  <si>
    <t>내부회계관리제도 목적 달성을 지원하는 정보기술 일반통제를 선정하고 구축해야한다.</t>
    <phoneticPr fontId="50" type="noConversion"/>
  </si>
  <si>
    <t>재무적으로 중요한 프로세스를 지원하는 응용 프로그램, 데이터베이스, 운영 체제 및 네트워크에 대한 일반통제 절차가 미흡하여 정보기술에 의존한 거래의 신뢰성 저하로 재무제표의 오류가 발생할 위험</t>
  </si>
  <si>
    <t>정보기술 일반통제(GITC) 구축을 위한 IT 연관 항목(IT dependency) 문서화</t>
  </si>
  <si>
    <t xml:space="preserve">재무보고 및 내부회계 목적과 연관된 업무프로세스의 자동통제와 정보기술 일반통제간 의존도를 고려하여 정보기술 일반통제를 선정 및 구축하고 문서화한다. </t>
    <phoneticPr fontId="50" type="noConversion"/>
  </si>
  <si>
    <t>통제기술서, 업무흐름도, 업무기술서, 평가범위 선정표(Scoping)</t>
    <phoneticPr fontId="50" type="noConversion"/>
  </si>
  <si>
    <t>1. 재무보고 및 내부회계관리제도와 연관된 업무프로세스의 자동통제와 정보기술 일반통제간의 연관관계를 이해하고 결정하기 위한 다음과 같은 기준 및 절차, 관련 책임사항 등을 규정한다.
 • 통제기술서, 업무흐름도 또는 업무기술서를 통해 통제 활동 적용에 사용되는 시스템과 관련 기능 문서화
 • IT 연관 항목을 전산일반통제(GITC), 자동통제(AC)로 구분하여 식별
 • IT 연관 항목과 관련된 시스템을 외부 재무보고와 관련된 시스템으로 정하고 IT 연관 항목이 적정하게 작동하기 위해 필요한 정보기술 일반통제 설계
2. '평가범위 선정표(Scoping)'에 중요한 계정과목/주석의 자동통제 및 IPE 여부를 식별하여 정보기술 일반통제 설계 대상을 선정하고 있다.</t>
    <phoneticPr fontId="50" type="noConversion"/>
  </si>
  <si>
    <t>1. 재무보고 및 내부회계관리제도와 연관된 업무프로세스의 자동통제와 정보기술 일반통제간의 연관관계를 이해하고 결정하기 위한 다음과 같은 기준 및 절차, 관련 책임사항 등이 규정되고 있는지 확인한다.
 • 통제기술서, 업무흐름도 또는 업무기술서를 통해 통제 활동 적용에 사용되는 시스템과 관련 기능 문서화
 • IT 연관 항목을 전산일반통제(GITC), 자동통제(AC)로 구분하여 식별
 • IT 연관 항목과 관련된 시스템을 외부 재무보고와 관련된 시스템으로 정하고 IT 연관 항목이 적정하게 작동하기 위해 필요한 정보기술 일반통제 설계
2. '평가범위 선정표(Scoping)'에 중요한 계정과목/주석의 자동통제 및 IPE 여부를 식별하여 정보기술 일반통제 설계 대상을 선정하고 있는지 확인한다.</t>
    <phoneticPr fontId="50" type="noConversion"/>
  </si>
  <si>
    <t xml:space="preserve">최종 사용자 컴퓨팅(EUC)에 오류가 존재하여 발생할 수 있는 재무제표의 왜곡 위험을 통제해야 한다. </t>
    <phoneticPr fontId="50" type="noConversion"/>
  </si>
  <si>
    <t>최종 사용자 컴퓨팅을 통해 이루어 지는 거래 및 데이터 처리의 완전성, 정확성 및 유효성을 지원하기 위한 절차가 미흡하여 정보기술에 의존한 거래의 신뢰성 저하로 재무제표의 오류가 발생할 위험</t>
  </si>
  <si>
    <t>최종 사용자 컴퓨팅(End-User Computing)에 대한 평가 및 통제</t>
  </si>
  <si>
    <t>최종 사용자 컴퓨팅을 통제하기 위한 위험평가를 수행하고, 이에 대응할 수 있는 통제활동을 수립, 운영한다.</t>
    <phoneticPr fontId="50" type="noConversion"/>
  </si>
  <si>
    <t>1. 재무보고의 중요한 프로세스나 관련 통제활동에 사용되는 엑셀, 스프레드시트 등을 포함한 최종 사용자 컴퓨팅(EUC)의 사용현황을 확인하고, 해당 EUC의 사용으로 인해 발생할 수 있는 재무제표 왜곡위험을 평가하고 있다. 
2. 평가된 고유위험과 통제위험의 수준에 따라 다음과 같은 절차에 관련된 통제활동을 설계 및 운영하고 있다. 
 • 정보기술 인프라 관련 통제활동
 • 보안 관리 통제활동
 • EUC 개발 및 유지 관리 통제활동
 • EUC 정보와 다른 시스템 간 완전성 및 정확성 관련 통제활동</t>
    <phoneticPr fontId="50" type="noConversion"/>
  </si>
  <si>
    <t>1. 재무보고의 중요한 프로세스나 관련 통제활동에 사용되는 엑셀, 스프레드시트 등을 포함한 최종 사용자 컴퓨팅(EUC)의 사용현황을 확인하고, 해당 EUC의 사용으로 인해 발생할 수 있는 재무제표 왜곡위험을 평가하고 있는지 확인한다.
2. 평가된 고유위험과 통제위험의 수준에 따라 다음과 같은 절차에 관련된 통제활동을 설계 및 운영하고 있는지 확인한다. 
 • 정보기술 인프라 관련 통제활동
 • 보안 관리 통제활동
 • EUC 개발 및 유지 관리 통제활동
 • EUC 정보와 다른 시스템 간 완전성 및 정확성 관련 통제활동</t>
    <phoneticPr fontId="50" type="noConversion"/>
  </si>
  <si>
    <t>재무적으로 중요한 프로세스를 지원하는 응용 프로그램, 데이터베이스, 운영체제 및 네트워크에 회사의 정책 및 절차에 따라 접근제한과 업무분장을 실행해야한다.</t>
    <phoneticPr fontId="50" type="noConversion"/>
  </si>
  <si>
    <t>재무적으로 중요한 프로세스를 지원하는 응용 프로그램, 데이터베이스, 운영 체제 및 네트워크에 대한 접근제한과 업무분장이 이루어지지 않아 부정 또는 재무제표의 오류가 발생할 위험</t>
  </si>
  <si>
    <t>접근제한 및 업무분장이 실행될 수 있는 시스템 구성</t>
  </si>
  <si>
    <t>IT정보시스템은 접근제한과 업무분장의 수행 및 모니터링이 가능한 관한 정책 및 절차가 실행될 수 있도록 구성한다.</t>
    <phoneticPr fontId="50" type="noConversion"/>
  </si>
  <si>
    <t>IT</t>
  </si>
  <si>
    <t>IT팀장</t>
    <phoneticPr fontId="50" type="noConversion"/>
  </si>
  <si>
    <t>1. 재무적으로 중요한 프로세스를 지원하는 응용 프로그램, 데이터베이스, 운영체제 및 네트워크에 회사의 정책 및 절차에 따라 다음의 내용을 포함하는 접근제한과 업무분장에 관한 정책 및 절차를 구비하고 있다. 
 •재무적으로 중요한 기능이나 데이터에 대한 접근제한 통제: 개발자 접근통제, 전산데이터 접근 통제
 •권한관리절차, 사용자 및 시스템 인증절차: ID, Password 관리
 •슈퍼유저 권한 사용으로 인한 위험 관리: Superuser 권한
 •업무분장 및 접근제한을 명확히 설정하기 어려운 경우 보완통제 고려</t>
    <phoneticPr fontId="50" type="noConversion"/>
  </si>
  <si>
    <t>1. 재무적으로 중요한 프로세스를 지원하는 응용 프로그램, 데이터베이스, 운영체제 및 네트워크에 회사의 정책 및 절차에 따라 다음의 내용을 포함하는 접근제한과 업무분장에 관한 정책 및 절차를 구비하고있는지 확인한다.
 •재무적으로 중요한 기능이나 데이터에 대한 접근제한 통제: 개발자 접근통제, 전산데이터 접근 통제
 •권한관리절차, 사용자 및 시스템 인증절차: ID, Password 관리
 •슈퍼유저 권한 사용으로 인한 위험 관리: Superuser 권한
 •업무분장 및 접근제한을 명확히 설정하기 어려운 경우 보완통제 고려</t>
    <phoneticPr fontId="50" type="noConversion"/>
  </si>
  <si>
    <t>회사는 정보기술에 의존한 거래 및 데이터에 대한 문제가 완전성있게 확인되고 적시에 조치를 취할 수 있는 통제활동을 수립해야 한다.</t>
    <phoneticPr fontId="50" type="noConversion"/>
  </si>
  <si>
    <t>정보기술에 의존한 거래 및 데이터 처리의 완전성, 정확성 및 유효성을 지원하기 위한 절차가 미흡하여 정보기술에 의존한 거래의 신뢰성 저하로 재무제표의 오류가 발생할 위험</t>
  </si>
  <si>
    <t>거래 및 데이터 처리의 완전성, 정확성 및 유효성을 지원하는 시스템 구성</t>
  </si>
  <si>
    <t>재무보고 및 내부회계 관련 정보처리가 완전하고 정확하며 유효하게 처리되도록 일반통제활동을 구축하고 수행한다.</t>
    <phoneticPr fontId="50" type="noConversion"/>
  </si>
  <si>
    <t>1. 거래 및 데이터 처리의 완전성, 정확성, 유효성을 지원하기 위하여 정보기술 일반통제(GITC)를 설계하였으며, 다음과 같은 통제가 구비되어 있다.
 •배치 및 실시간 작업 모니터링: 거래가 완전하고 정확하며 유효하게 처리되는 통제 마련
 •백업관리 및 복원절차: 중요 재무데이터 및 프로그램의 주기적 백업 및 완전하고 정확하게 복원할 수 있는 절차 마련
 •재해복구: 중요 재무데이터 및 프로그램의 재해복구계획 수립 절차 마련</t>
    <phoneticPr fontId="50" type="noConversion"/>
  </si>
  <si>
    <t>1. 거래 및 데이터 처리의 완전성, 정확성, 유효성을 지원하기 위하여 정보기술 일반통제(GITC)를 설계하였으며, 다음과 같은 통제가 구비되어 있는지 확인한다.
 •배치 및 실시간 작업 모니터링: 거래가 완전하고 정확하며 유효하게 처리되는 통제 마련
 •백업관리 및 복원절차: 중요 재무데이터 및 프로그램의 주기적 백업 및 완전하고 정확하게 복원할 수 있는 절차 마련
 •재해복구: 중요 재무데이터 및 프로그램의 재해복구계획 수립 절차 마련</t>
    <phoneticPr fontId="50" type="noConversion"/>
  </si>
  <si>
    <t>자체 개발 소프트웨어 및 패키지 소프트웨어를 사용함에 있어서 정보기술의 취득, 개발 및 유지보수 프로세스에 대한 통제를 구축하여 정보기술에 의존한 거래의 신뢰성을 확보해야 한다.</t>
    <phoneticPr fontId="50" type="noConversion"/>
  </si>
  <si>
    <t>정보기술의 취득, 개발 및 유지보수 프로세스에 대한 통제가 미흡하여 정보기술에 의존한 거래의 신뢰성 저하로 재무제표의 오류가 발생할 위험</t>
  </si>
  <si>
    <t>자체 개발 소프트웨어(In-house) 및 패키지 소프트웨어에 대한 시스템 개발 방법론 적용</t>
  </si>
  <si>
    <t>재무보고 및 내부회계 관련 정보기술의 취득, 개발 및 유지보수를 다루는 정책, 절차, 통제활동을 수립하여 운영한다.</t>
    <phoneticPr fontId="50" type="noConversion"/>
  </si>
  <si>
    <t>1. 회사의 자체 개발 소프트웨어 및 패키지 소프트웨어 전반에 적용할 정보시스템 개발, 운영, 관리 정책 및 통제활동이 수립되어 있다.
2. 재무보고 및 내부회계 관련 시스템에 대한 프로젝트성 개발, 유지보수성 프로그램 수정 등에 대한 시스템 통제가 수립되어 있다.
 • 시스템 개발 통제
 • 시스템 변경 통제
 • 시스템 운영 통제
 • 시스템 보안 통제</t>
    <phoneticPr fontId="50" type="noConversion"/>
  </si>
  <si>
    <t>1. 회사의 자체 개발 소프트웨어 및 패키지 소프트웨어 전반에 적용할 정보시스템 개발, 운영, 관리 정책 및 통제활동이 수립되어 있는지 확인한다.
2. 재무보고 및 내부회계 관련 시스템에 대한 프로젝트성 개발, 유지보수성 프로그램 수정 등에 대한 시스템 통제가 수립되어 있는지 확인한다.
 • 시스템 개발 통제
 • 시스템 변경 통제
 • 시스템 운영 통제
 • 시스템 보안 통제</t>
    <phoneticPr fontId="50" type="noConversion"/>
  </si>
  <si>
    <t>09</t>
    <phoneticPr fontId="50" type="noConversion"/>
  </si>
  <si>
    <t xml:space="preserve">재무보고 및 내부회계관리제도 관련 정책과 절차를 수립하고 문서화하여 보관 및 공유하며 이에 대해 정기적으로 검토를 수행해야 한다. </t>
    <phoneticPr fontId="50" type="noConversion"/>
  </si>
  <si>
    <t>정책과 절차가 불명확하여 임직원의 역할과 책임이 모호하거나 부적절한 통제수행 또는 발생한 미비점의 개선조치가 미흡하게되어 내부회계관리제도가 적정하게 운영되지 못할 위험</t>
    <phoneticPr fontId="50" type="noConversion"/>
  </si>
  <si>
    <t>내부회계관리제도 관련 정책과 절차의 수립 및 문서화</t>
  </si>
  <si>
    <t>재무보고 및 내부회계 관련된 정책과 절차를 수립하여 문서화하고 공유하며, 정기적으로 유효성 확인을 위한 검토를 수행한다.</t>
    <phoneticPr fontId="50" type="noConversion"/>
  </si>
  <si>
    <t>다우기술 IFRS, 내부회계관리규정</t>
    <phoneticPr fontId="50" type="noConversion"/>
  </si>
  <si>
    <t>통제기술서, 업무흐름도, 업무기술서</t>
    <phoneticPr fontId="50" type="noConversion"/>
  </si>
  <si>
    <t>1. 경영진은 재무보고 및 내부회계관리제도 관련 정책 및 구체적인 절차를 임직원이 일상적인 업무수행시 적용할 수 있도록 문서화하여 공유한다.
 • 다우기술 IFRS
 • 내부회계관리규정
 • 업무기술서
 • 업무흐름도
 • 통제기술서
2. 재무보고 목적상 유의한 계정과목과 관련된 프로세스와 관련된 통제의 식별, 해당 통제활동과 관련된 시스템의 인식을 위해 통제기술서(RCM)를 작성하여 관리한다.
 • 통제기술서는 다음의 사항을 고려하여 작성되어 있다.
    - 통제의 유형(수동 또는 자동), 통제 수행 주기, 통제의 복잡성, 통제를 수행하는 데 필요한 판단의 정도, 통제를 수행하는 자 및 통제를 수행하는자의 적격성, 통제가 예방 또는 적발하고자 하는 왜곡표시의 성격 및 중요성, 통제가 다른 통제의 효과성에 의존하는 경우 해당 통제의 평가 결과, 과거 기간의 통제 운영 평가결과
 • 통제기술서는 또한 해당 통제활동과 관련된 시스템 정보를 추가적으로 맵핑하여 관리하고 있다. 
    - 해당 통제와 관련된 시스템 명, 해당 통제의 자동화 여부, 해당 통제의 시스템 의존도(통제유형)
 • 내부회계관리제도 전담조직은 프로세스 변경이 발생한 경우나 내부회계관리제도 설계 및 운영평가시 미비점이 발생한 경우 현업과 협의하여 구축한 새로운 통제를 통제기술서(RCM)상에 반영한다.
 • 프로세스의 변경 또는 미비점 발견에 따른 새로운 통제 구축은 각 프로세스 담당자가 제시하는 것이 원칙이며, 내부회계 전담조직은 해당 통제 설계의 적정성에 대해 전문적인 가이드를 제공한다. 각 프로세스 담당자는 프로세스 변경 및 미비점 발견으로 인한 새로운 통제활동의 구축 또는 변경에 대해서 최종적으로 내부회계관리자 및 대표이사의 승인을 득한다.
 • 업무기술서 및 업무흐름도상에 관련된 프로세스 및 시스템사항의 변경 및 새로운 통제의 반영은 각 프로세스 현업 담당자가 원칙적으로 업데이트할 책임이 있으며, 내부회계 전담조직은 매분기 업무기술서 및 업무흐름도상에 해당 프로세스, 시스템, 통제활동이 적절하게 반영되어 있는지 확인하고, 적절히 설계되어 운영되고 있지 않은 통제에 대해서는 내부회계관리자와 감사에게 보고한다.</t>
    <phoneticPr fontId="50" type="noConversion"/>
  </si>
  <si>
    <t>1. 경영진이 재무보고 및 내부회계관리제도 관련 정책 및 구체적인 절차를 임직원이 일상적인 업무수행시 적용할 수 있도록 문서화하여 공유하는지 확인한다.
 • 다우기술 IFRS
 • 내부회계관리규정
 • 업무기술서
 • 업무흐름도
 • 통제기술서
2. 재무보고 목적상 유의한 계정과목과 관련된 프로세스와 관련된 통제의 식별, 해당 통제활동과 관련된 시스템의 인식을 위해 통제기술서(RCM)를 작성하여 관리하는지 확인한다.
 • 통제기술서는 다음의 사항을 고려하여 작성되어 있다.
    - 통제의 유형(수동 또는 자동), 통제 수행 주기, 통제의 복잡성, 통제를 수행하는 데 필요한 판단의 정도, 통제를 수행하는 자 및 통제를 수행하는자의 적격성, 통제가 예방 또는 적발하고자 하는 왜곡표시의 성격 및 중요성, 통제가 다른 통제의 효과성에 의존하는 경우 해당 통제의 평가 결과, 과거 기간의 통제 운영 평가결과
 • 통제기술서는 또한 해당 통제활동과 관련된 시스템 정보를 추가적으로 맵핑하여 관리하고 있다. 
    - 해당 통제와 관련된 시스템 명, 해당 통제의 자동화 여부, 해당 통제의 시스템 의존도(통제유형)
 • 내부회계관리제도 전담조직은 프로세스 변경이 발생한 경우나 내부회계관리제도 설계 및 운영평가시 미비점이 발생한 경우 현업과 협의하여 구축한 새로운 통제를 통제기술서(RCM)상에 반영한다.
 • 프로세스의 변경 또는 미비점 발견에 따른 새로운 통제 구축은 각 프로세스 담당자가 제시하는 것이 원칙이며, 내부회계 전담조직은 해당 통제 설계의 적정성에 대해 전문적인 가이드를 제공한다. 각 프로세스 담당자는 프로세스 변경 및 미비점 발견으로 인한 새로운 통제활동의 구축 또는 변경에 대해서 최종적으로 내부회계관리자 및 대표이사의 승인을 득한다.
 • 업무기술서 및 업무흐름도상에 관련된 프로세스 및 시스템사항의 변경 및 새로운 통제의 반영은 각 프로세스 현업 담당자가 원칙적으로 업데이트할 책임이 있으며, 내부회계 전담조직은 매분기 업무기술서 및 업무흐름도상에 해당 프로세스, 시스템, 통제활동이 적절하게 반영되어 있는지 확인하고, 적절히 설계되어 운영되고 있지 않은 통제에 대해서는 내부회계관리자와 감사에게 보고한다.</t>
    <phoneticPr fontId="50" type="noConversion"/>
  </si>
  <si>
    <t>04</t>
    <phoneticPr fontId="50" type="noConversion"/>
  </si>
  <si>
    <t xml:space="preserve">회사는 재무보고 및 내부회계관리제도 관련 위험을 식별하는데 유용한 정보의 유형을 정의하고 필수정보를 식별하여야 한다. </t>
    <phoneticPr fontId="50" type="noConversion"/>
  </si>
  <si>
    <t>재무보고 및 내부회계관리제도 운영을 지원하기 위해 유용한 정보가 적시에 취득되지 못할 위험</t>
  </si>
  <si>
    <t>내부회계관리제도 관련 정보의 취득 및 관리</t>
  </si>
  <si>
    <t>내부회계관리제도 관련 정보의 요구사항을 목록화하고, 필수 정보를 식별한다. 목록화된 정보에 대한 유용성 확보 및 품질 유지를 위해 명확한 책임 관계를 포함한 정보관리 절차를 수립하고 수행한다.</t>
    <phoneticPr fontId="50" type="noConversion"/>
  </si>
  <si>
    <t>내부회계관리제도 업무지침 또는 내부회계관리제도 운영 매뉴얼, 문서관리규정, 정보자산 관리규정</t>
    <phoneticPr fontId="50" type="noConversion"/>
  </si>
  <si>
    <t>1. 경영진은 재무보고 및 내부회계관리제도 관련 필요정보를 식별하고 관리하기 위한 절차를 수립하고 있다.
 • 주요 재무정보 및 추세정보, 내부 위험 및 추세정보, 규정/제도 변경사항 등 정보 요구사항 목록 작성 및 해당 정보 수집 채널 정의
 • 정보 요구사항 관련 원천 데이터 프로파일 작성
 • 정보 요구사항 목록의 적정성에 대한 경영진의 주기적 검토
2. 경영진은 재무보고 및 내부회계관리제도와 관련한 양질의 정보를 확보하기 위해 '정보 요구사항 목록'을 정의하고 정기적으로 검토를 수행한다.
3. 전자기록을 포함한 모든 정보를 대상으로 '문서관리규정'을 수립하여 문서의 등록, 발송/접수, 통제, 이관, 폐기 등에 대한 정책을 보유한다.
4. '정보자산 관리규정'에 다음 사항을 고려하여 정보의 속성과 품질을 분류하고, 정보처리 관련 정책과 절차를 명시한다.
 • 보안등급 분류 (정보 중요성)
 • 접근가능성/정확성/현재성/보안성/보존성/충분성/적시성/유효성/입증가능성
 • 보존 연한 기준
5. 정보에 대한 접근통제는 '정보자산 관리규정'을 통해 각 시스템 별로 통제 권한을 분류하고 권한 부서를 지정하며, 정보 접근 권한에 대한 '정보 보안등급'을 수립하여 임직원들이 준수하도록 한다.</t>
    <phoneticPr fontId="50" type="noConversion"/>
  </si>
  <si>
    <t>1. 재무보고 및 내부회계관리제도 관련 필요정보를 식별하고 관리하기 위한 절차를 수립하고 있는지 확인한다.
 • 주요 재무정보 및 추세정보, 내부 위험 및 추세정보, 규정/제도 변경사항 등 정보 요구사항 목록 작성 및 해당 정보 수집 채널 정의
 • 정보 요구사항 관련 원천 데이터 프로파일 작성
 • 정보 요구사항 목록의 적정성에 대한 경영진의 주기적 검토
2. 경영진이 재무보고 및 내부회계관리제도와 관련한 양질의 정보를 확보하기 위해 '정보 요구사항 목록'을 정의하고 정기적으로 검토를 수행하고 있는지 확인한다.
3. 전자기록을 포함한 모든 정보를 대상으로 '문서관리규정'을 수립하여 문서의 등록, 발송/접수, 통제, 이관, 폐기 등에 대한 정책을 보유하고 있는지 확인한다.
4. '정보자산 관리규정'에 다음 사항을 고려하여 정보의 속성과 품질을 분류하고, 정보처리 관련 정책과 절차를 명시하고 있는지 확인한다.
 • 보안등급 분류 (정보 중요성)
 • 접근가능성/정확성/현재성/보안성/보존성/충분성/적시성/유효성/입증가능성
 • 보존 연한 기준
5. 정보에 대한 접근통제는 '정보자산 관리규정'을 통해 각 시스템 별로 통제 권한을 분류하고 권한 부서를 지정하며, 정보 접근 권한에 대한 '정보 보안등급'을 수립하여 임직원들이 준수하고 있는지 확인한다.</t>
    <phoneticPr fontId="50" type="noConversion"/>
  </si>
  <si>
    <t xml:space="preserve">회사는 회사내 임직원간 의사통 채널을 수립해 내부회계관리제도의 운영을 지원하여야 한다. </t>
    <phoneticPr fontId="50" type="noConversion"/>
  </si>
  <si>
    <t>내부회계관리제도 관련 회사내 임직원 간 의사소통이 원활하게 수행되지 못할 위험</t>
    <phoneticPr fontId="50" type="noConversion"/>
  </si>
  <si>
    <t>내부회계관리제도 운영 지원을 위한 내부적 의사소통 프로그램 수립 및 실행</t>
  </si>
  <si>
    <t>경영진은 내부회계관리제도의 운영을 지원하기 위하여 회사내 의사소통 프로그램을 수립하고 실행한다.</t>
    <phoneticPr fontId="50" type="noConversion"/>
  </si>
  <si>
    <t>이사회규정 제6조(소집),제11조(부의사항),제15조(의사록)</t>
    <phoneticPr fontId="50" type="noConversion"/>
  </si>
  <si>
    <t>1. 경영진 및 회사는 임직원들에게 다양한 채널을 통하여 내부회계 관련 의사소통을 수행한다.
 • 정책, 절차, 내부회계 목적: 사내시스템을 통한 공지 및 생활백서 운영
 • 윤리규범 및 행동강령 : 윤리경영홈페이지 운영, 윤리경영 매뉴얼 발행
 • 경영진 메시지, 부서별 비전/목표 등: 회사 홈페이지 또는 사내시스템을 통한 공지, 이메일 공지
 • 내부회계관리제도 운영실태 평가수행: 대상팀(담당자) 이메일 연락
2. 내부회계관리제도의 책임에 대한 의사소통을 위해 내부회계관리제도 관련 문서를 내부회계관리자를 포함한 주요 역할 수행자와 감사의 접근이 가능한 곳에 보관한다.
 • 내부회계관리규정 등
 • 위험평가 관련 문서화
 • 업무흐름도와 보조적인 업무기술서를 포함한 업무프로세스 문서화
 • 위험평가에 대응하여 수립된 내부통제 활동
 • 개별 내부통제 활동의 수행자, 검토 및 책임자 등 담당자 목록
3. 임직원들간 또는 임직원이 경영진에게 의사소통 할 수 있는 프로그램을 수립하고 활발히 소통하도록 지원한다.
 • 윤리위반, 부정, 정책위반 등: 윤리경영홈페이지 사이버신문고
 • 기타 경영개선 제언 등: 사내시스템 내 건의게시판
4. 경영진과 이사회는 내부회계관리제도 목적과 관련한 각자의 역할 수행을 위해 요구되는 정보를 얻을 수 있도록 양자 간에 의사소통한다. 이사회에서 공유되어야 할 부의사항, 회의 방법 및 절차 등을 규정하는 이사회 규정을 수립하고 있으며, 핵심적인 사항으로 아래 내용을 포함하고 있다.
 • 이사회를 포함한 위원회 회의 빈도 및 회의 횟수
 • 각 이사회 또는 위원회 회의 목적(사업전략 검토, 연간 예산, 사업 계획 검토 등)
 • 각 회의 시 공유될 정보의 성격 및 범위
 • 회의록의 준비 및 승인과 관련한 책임</t>
    <phoneticPr fontId="50" type="noConversion"/>
  </si>
  <si>
    <t>1. 경영진 및 회사는 임직원들에게 다양한 채널을 통하여 내부회계 관련 의사소통이 수행되고 있는지 확인한다.
 • 정책, 절차, 내부회계 목적: 사내시스템을 통한 공지 및 생활백서 운영
 • 윤리규범 및 행동강령 : 윤리경영홈페이지 운영, 윤리경영 매뉴얼 발행
 • 경영진 메시지, 부서별 비전/목표 등: 회사 홈페이지 또는 사내시스템을 통한 공지, 이메일 공지
 • 내부회계관리제도 운영실태 평가수행: 대상팀(담당자) 이메일 연락
2. 내부회계관리제도의 책임에 대한 의사소통을 위해 내부회계관리제도 관련 문서를 내부회계관리자를 포함한 주요 역할 수행자와 감사의 접근이 가능한 곳에 보관하는지 확인한다.
 • 내부회계관리규정 등
 • 위험평가 관련 문서화
 • 업무흐름도와 보조적인 업무기술서를 포함한 업무프로세스 문서화
 • 위험평가에 대응하여 수립된 내부통제 활동
 • 개별 내부통제 활동의 수행자, 검토 및 책임자 등 담당자 목록
3. 임직원들간 또는 임직원이 경영진에게 의사소통 할 수 있는 프로그램을 수립하고 활발히 소통하도록 지원하는지 확인한다.
 • 윤리위반, 부정, 정책위반 등: 윤리경영홈페이지 사이버신문고
 • 기타 경영개선 제언 등: 사내시스템 내 건의게시판
4. 경영진과 이사회의 의사소통을 위해 이사회에서 공유되어야 할 부의사항, 회의 방법 및 절차 등을 규정하는 이사회 규정을 수립하고 있으며, 핵심적인 사항으로 아래 내용을 포함하고 있는지 확인한다.
 • 이사회를 포함한 위원회 회의 빈도 및 회의 횟수
 • 각 이사회 또는 위원회 회의 목적(사업전략 검토, 연간 예산, 사업 계획 검토 등)
 • 각 회의 시 공유될 정보의 성격 및 범위
 • 회의록의 준비 및 승인과 관련한 책임</t>
    <phoneticPr fontId="50" type="noConversion"/>
  </si>
  <si>
    <t xml:space="preserve">경영진은 회사의 외부 재무보고 및 내부회계관리제도에 관심이 있는 외부 정보이용자와의 의사소통 방안을 수립하여야 한다. </t>
    <phoneticPr fontId="50" type="noConversion"/>
  </si>
  <si>
    <t>내부회계관리제도에 영향을 줄 수 있는 외부 이해관계자와의 의사소통이 원활하게 수행되지 못할 위험</t>
    <phoneticPr fontId="50" type="noConversion"/>
  </si>
  <si>
    <t>내부통제 및 내부회계관리제도 관련 외부관계자와의 의사소통 체계 수립 및 실행</t>
  </si>
  <si>
    <t>외부관계자들과 내부회계관리제도와 관련된 원활한 상호작용이 가능한 개방된 의사소통 채널을 수립하고 소통한다. 정보를 확인하고 이사회 또는 감사에 보고한다.</t>
    <phoneticPr fontId="50" type="noConversion"/>
  </si>
  <si>
    <t>내부회계관리제도 업무지침 또는 내부회계관리제도 운영 매뉴얼, 내부회계관리규정</t>
    <phoneticPr fontId="50" type="noConversion"/>
  </si>
  <si>
    <t>1. 외부 이해관계자들에게 관련있는 정보를 적시에 의사소통하기 위하여 증권거래소 또는 금융감독원 전자공시시스템에 정기/수시적으로 회사와 관련된 중요한 정보를 공시한다.
 • 정기공시
    - 매분기: 분기보고서
    - 반기: 반기보고서
    - 매년: 사업보고서, 정기주주총회결과, 감사보고서, 연결감사보고서
 • 정기공시 외
    - 기업설명회(IR)개최(안내공시)
    - 임원ㆍ주요주주특정증권등소유상황보고서 등
2. 회사는 재무보고 및 내부회계관리제도에 영향을 미칠 수 있는 중요한 외부 변화사항을 파악하고 적절히 대응하기 위해 외부의 다양한 채널을 통해 정보를 포착할 수 있는 수단 및 절차, 관련 책임사항 등을 규정하고 있다.
 • 외부감사인과의 분기별 정례 미팅 또는 수시 미팅
 • 한국상장사협의회로부터의 메일링 서비스 
 • 타 회계법인에서의 방문 또는 설명회 참석
 • 재무회계, 재무보고, 공시 기준 관련 최근 공시자료
 • 경쟁사 혹은 동종업계에 대한 감독기관의 규제 내용
3. '다우키움 윤리경영홈페이지'에 의견개진 공간을 제공하고 독립적인 인원이 관리함으로써 외부이해관계자들로부터 임직원의 청렴성 및 윤리준수 여부에 대한 정보를 수집한다.
4. 외부관계자를 대상으로 익명 또는 비밀이 보장된 의사소통이 가능한 고발제도를 운영한다.
 • 부적절하고 신뢰할 수 없는 재무보고에 대한 의견개진 방안으로 고객, 공급업체, 아웃소싱 업체 등의 외부 관계자들이 신고 가능한 홈페이지, 번호, 이메일 주소 등을 제공
 • 신고 절차 및 연락처 정보는 외부 접속이 가능한 회사의 홈페이지에서 쉽게 확인 가능하도록 함
 • 내부 인원의 고발제도와 마찬가지로 익명성과 조사절차의 독립성을 포함하여 소개
5. 외부감사인과 외부감사 논의사항에 대한 검토를 수행한다.
 • 경영진은 외부감사인이 재무제표 감사 및 독립적인 내부회계관리제도의 효과성 평가 과정에서 확인한 유의한 사항의 내용을 서면으로 제공 받음
 • 이사회는 동 항목의 검토를 위해 외부감사인과 발견된 내용을 확인하고, 경영진은 제시된 해결방안을 논의함</t>
    <phoneticPr fontId="50" type="noConversion"/>
  </si>
  <si>
    <t>1. 외부 이해관계자들에게 관련있는 정보를 적시에 의사소통하기 위하여 증권거래소 또는 금융감독원 전자공시시스템에 정기/수시적으로 회사와 관련된 중요한 정보를 공시하는지 확인한다.
 • 정기공시
    - 매월: 영업(잠정)실적 공시
    - 매분기: 분기보고서
    - 반기: 반기보고서
    - 매년: 사업보고서, 정기주주총회결과, 감사보고서, 연결감사보고서
 • 정기공시 외
    - 기업설명회(IR)개최(안내공시)
    - 임원ㆍ주요주주특정증권등소유상황보고서 등
2. 회사는 재무보고 및 내부회계관리제도에 영향을 미칠 수 있는 중요한 외부 변화사항을 파악하고 적절히 대응하기 위해 외부의 다양한 채널을 통해 정보를 포착할 수 있는 수단 및 절차, 관련 책임사항 등을 규정하고 있는지 확인한다.
 • 외부감사인과의 분기별 정례 미팅 또는 수시 미팅
 • 한국상장사협의회로부터의 메일링 서비스 
 • 타 회계법인에서의 방문 또는 설명회 참석
 • 재무회계, 재무보고, 공시 기준 관련 최근 공시자료
 • 경쟁사 혹은 동종업계에 대한 감독기관의 규제 내용
3. '다우키움 윤리경영홈페이지'에 의견개진 공간을 제공하고 독립적인 인원이 관리함으로써 외부이해관계자들로부터 임직원의 청렴성 및 윤리준수 여부에 대한 정보를 수집하는지 확인한다.
4. 외부관계자를 대상으로 익명 또는 비밀이 보장된 의사소통이 가능한 고발제도 운영이 이루어지고 있는지 확인한다.
 • 부적절하고 신뢰할 수 없는 재무보고에 대한 의견개진 방안으로 고객, 공급업체, 아웃소싱 업체 등의 외부 관계자들이 신고 가능한 홈페이지, 번호, 이메일 주소 등을 제공
 • 신고 절차 및 연락처 정보는 외부 접속이 가능한 회사의 홈페이지에서 쉽게 확인 가능하도록 함
 • 내부 인원의 고발제도와 마찬가지로 익명성과 조사절차의 독립성을 포함하여 소개
5. 외부감사인과 외부감사 논의사항에 대한 검토를 수행하는지 확인한다.
 • 경영진은 외부감사인이 재무제표 감사 및 독립적인 내부회계관리제도의 효과성 평가 과정에서 확인한 유의한 사항의 내용을 서면으로 제공 받음
 • 이사회는 동 항목의 검토를 위해 외부감사인과 발견된 내용을 확인하고, 경영진은 제시된 해결방안을 논의함</t>
    <phoneticPr fontId="50" type="noConversion"/>
  </si>
  <si>
    <t>05</t>
    <phoneticPr fontId="50" type="noConversion"/>
  </si>
  <si>
    <t xml:space="preserve">모니터링 활동의 계획을 수립하고 변경여부를 정기적으로 검토하여 내부회계관리제도의 위험통제 수준과 효과성을 제고해야 한다. </t>
    <phoneticPr fontId="50" type="noConversion"/>
  </si>
  <si>
    <t>모니터링 방법, 변화요소, 출발점 등에 대해 고려가 되지 않음으로 인해 부적절한 모니터링 계획이 수립될 위험</t>
    <phoneticPr fontId="50" type="noConversion"/>
  </si>
  <si>
    <t>내부회계관리제도 관련 상시적인 모니터링 및 독립적인 평가 계획 수립</t>
  </si>
  <si>
    <t>내부회계관리제도에 대한 상시적인 모니터링 및 독립적인 평가 계획을 수립하고 수행 인원의 적격성을 정의한다. 내부회계관리제도 설계 및 운영에 영향을 미치는 변경사항을 관리한다.</t>
    <phoneticPr fontId="50" type="noConversion"/>
  </si>
  <si>
    <t>내부회계관리제도 업무지침 또는 내부회계관리제도 운영 매뉴얼, 내부회계관리규정 제8조(대표이사),제9조(내부회계관리자),제10조(감사), 감사의 직무규정 제15조(내부감사인력의 자격)</t>
    <phoneticPr fontId="50" type="noConversion"/>
  </si>
  <si>
    <t>설계평가 및 운영평가 문서</t>
    <phoneticPr fontId="50" type="noConversion"/>
  </si>
  <si>
    <t>1. 경영진은 재무보고 및 내부통제 관련 미비점을 파악하기 위해 다음 항목을 고려하여 상시 모니터링과 독립적인 평가 계획을 적절한 비율로 수립하고 검토한다.
 • 감독 및 규제기관의 요구사항과 내부회계관리제도 목적 수준
 • 산업 및 규제 환경의 변화 정도
 • 내부회계관리제도 효과성에 대한 과거 평가 결과
 • 프로세스별 상시적인 모니터링에 해당하는 통제활동 정도
 • 내부회계관리제도의 구성 요소에 영향을 주는 당해 평가기간의 변경사항
2. '내부회계관리규정'에 외감법에서 정한 내부회계관리제도 평가절차를 반영하고 있다.
 • 내부회계관리자의 운영실태평가
 • 감사의 평가
3. 현재 내부회계관리제도의 설계된 상태를 이해하기 위한 출발점(Baseline)을 설정하고 통제활동의 설계 및 운영에 필요한 변화가 있는지 여부를 확인하는데 활용한다.
4. 상시 모니터링 및 독립적인 평가 수행 인원에 대한 구성 및 선발방법, 자격조건 등이 정의되어 있다.</t>
    <phoneticPr fontId="50" type="noConversion"/>
  </si>
  <si>
    <t>1. 경영진이 재무보고 및 내부통제 관련 미비점을 파악하기 위해 다음 항목을 고려하여 상시 모니터링과 독립적인 평가 계획을 적절한 비율로 수립하고 있는지 확인한다.
 • 감독 및 규제기관의 요구사항과 내부회계관리제도 목적 수준
 • 산업 및 규제 환경의 변화 정도
 • 내부회계관리제도 효과성에 대한 과거 평가 결과
 • 프로세스별 상시적인 모니터링에 해당하는 통제활동 정도
 • 내부회계관리제도의 구성 요소에 영향을 주는 당해 평가기간의 변경사항
2. '내부회계관리규정'에 외감법에서 정한 내부회계관리제도 평가절차를 반영하고 있는지 확인한다.
 • 내부회계관리자의 운영실태평가
 • 감사의 평가
3. 내부회계관리제도의 설계 상태 이해 및 통제활동의 설계 및 운영 변경관리에 활용하기 위한 출발점(Baseline)을 설정하였는지 확인한다.
4. 상시 모니터링 및 독립적인 평가 수행인원에 대한 구성 및 선발방법, 자격조건 등이 정의되어 있는지 확인한다.</t>
    <phoneticPr fontId="50" type="noConversion"/>
  </si>
  <si>
    <t>상시모니터링을 수행할 수 있는 시스템을 구축하고 현황문서를 통해 주요 정보들을 확인함으로써 일상 업무수행과정에서 내부회계관리제도가 수행될 수 있도록 해야 한다.</t>
    <phoneticPr fontId="50" type="noConversion"/>
  </si>
  <si>
    <t>내부회계관리제도 설계 및 운영 상의 통제 미비점이 적시에 도출되지 못할 위험</t>
    <phoneticPr fontId="50" type="noConversion"/>
  </si>
  <si>
    <t>내부회계관리제도 관련 상시적인 모니터링(ongoing evaluations)의 실행</t>
  </si>
  <si>
    <t>일상적인 업무 수행과정에서 내부회계관리제도 관련 상시적인 모니터링을 수행한다. 상시적인 모니터링 활동은 현황이 정리되어 보고되고 이사회 또는 감사는 주기적으로 이 정보들을 확인한다.</t>
    <phoneticPr fontId="50" type="noConversion"/>
  </si>
  <si>
    <t>월간 CFO 보고자료</t>
    <phoneticPr fontId="50" type="noConversion"/>
  </si>
  <si>
    <t>1. 경영진은 일상적인 업무 수행과정에서 내부회계관리제도의 구성요소가 존재하고 기능하고 있는지 확인하기 위해 상시적인 모니터링을 수행한다.
2. 내부회계관리자는 다음 항목을 포함한 내부회계관리제도 현황 문서를 작성하여 이사회 또는 감사가 확인할 수 있도록 상시 관리한다.
 • 통제 설계 및 운영 현황과 관련된 상세 정보 및 요약 정보
 • 상시적인 모니터링 방안의 업무성과 검토 지표별 측정치와 예외사항 조치 현황
 • 통제활동의 각종 현황에 대한 시각화된 정보
 • 전사 수준 및 거래 수준 통제활동의 성숙도
 • 평가 주기와 가장 최근의 평가에 대한 상세 현황
 • 발견된 통제 미비사항 및 항목별 개선 현황
 • 프로세스 및 하위 프로세스의 핵심 관계자 및 연락처</t>
    <phoneticPr fontId="50" type="noConversion"/>
  </si>
  <si>
    <t>1. 경영진이 일상적인 업무 수행과정에서 내부회계관리제도의 구성요소가 존재하고 기능함을 확인하기 위해 상시적인 모니터링을 수행하는지 확인한다.
2. 내부회계관리자가 다음 항목을 포함한 내부회계관리제도 현황 문서를 작성하여 이사회 또는 감사가 확인할 수 있도록 상시 관리하는지 확인한다.
 • 통제 설계 및 운영 현황과 관련된 상세 정보 및 요약 정보
 • 상시적인 모니터링 방안의 업무성과 검토 지표별 측정치와 예외사항 조치 현황
 • 통제활동의 각종 현황에 대한 시각화된 정보
 • 전사 수준 및 거래 수준 통제활동의 성숙도
 • 평가 주기와 가장 최근의 평가에 대한 상세 현황
 • 발견된 통제 미비사항 및 항목별 개선 현황
 • 프로세스 및 하위 프로세스의 핵심 관계자 및 연락처</t>
    <phoneticPr fontId="50" type="noConversion"/>
  </si>
  <si>
    <t>외부서비스제공자를 포함한 내부회계관리제도의 설계 및 운영에 대하여 독립적인 평가를 수행하고 객관적인 피드백을 제공하여야 한다.</t>
    <phoneticPr fontId="50" type="noConversion"/>
  </si>
  <si>
    <t>내부회계관리제도 설계 및 운영상의 통제 미비점이 누락 없이 도출되지 못할 위험</t>
    <phoneticPr fontId="50" type="noConversion"/>
  </si>
  <si>
    <t>내부회계관리제도 관련 독립적인 평가(separate evaluations)의 수행</t>
  </si>
  <si>
    <t>재무보고 및 통제 미비점을 파악하기 위한 독립적인 평가를 수행한다. 또한 외부서비스제공자의 내부통제에 대한 독립적인 평가를 위한 절차를 수립한다.</t>
    <phoneticPr fontId="50" type="noConversion"/>
  </si>
  <si>
    <t>평가수행자의 적격성 평가표</t>
    <phoneticPr fontId="50" type="noConversion"/>
  </si>
  <si>
    <t>1. 외부서비스제공자에 대한 독립적인 평가 체계가 수립되어 있다. 
  • 외부서비스제공자 선정 및 계약 추진 절차
  • 외부서비스제공자로부터 다음과 같은 정보를 주기적으로 입수하고 검토하는 활동
    - 외부서비스제공자의 적용 가능한 통제 목적
    - 외부서비스제공자의 내부통제 중 검토되고 보고서에 포함된 부분에 대한 세부 정보
    - 독립적으로 수행된 감사의 세부내역 및 결과
    - 보고서에 영향을 미치는 외부서비스제공자에 대한 추가 고려사항
  • 식별된 변경사항이 내부회계관리제도에 미치는 영향을 판단하기 위한 평가
2. 독립적인 평가 수행 인원에 대한 적격성 평가를 다음과 같이 수행한다.
  • 수행 인원이 평가 대상에 대한 충분한 지식을 보유하고 있는지 평가
    - 대상 프로세스 및 활동 관련 업무 경험 
    - 모니터링 활동 기능 작동과 평가 방법, 평가 결과에 따른 영향 전반에 대한 이해 수준
  • 평가결과의 객관성 확보를 위한 평가 인원의 '독립성' 검토
  • 평가결과의 객관성 확보를 위한 평가 방식 결정
    - 객관성을 갖춘 인원에 의한 평가, 운영조직 간의 교차 평가, 자가평가 등</t>
    <phoneticPr fontId="50" type="noConversion"/>
  </si>
  <si>
    <t>1. 외부서비스제공자에 대한 독립적인 평가 체계가 수립되어 있는지 확인한다.
  • 외부서비스제공자 선정 및 계약 추진 절차
  • 외부서비스제공자로부터 다음과 같은 정보를 주기적으로 입수하고 검토하는 활동
    - 외부서비스제공자의 적용 가능한 통제 목적
    - 외부서비스제공자의 내부통제 중 검토되고 보고서에 포함된 부분에 대한 세부 정보
    - 독립적으로 수행된 감사의 세부내역 및 결과
    - 보고서에 영향을 미치는 외부서비스제공자에 대한 추가 고려사항
  • 식별된 변경사항이 내부회계관리제도에 미치는 영향을 판단하기 위한 평가
2. 독립적인 평가 수행 인원에 대한 적격성 평가를 다음과 같이 수행하고 있는지 확인한다.
  • 수행 인원이 평가 대상에 대한 충분한 지식을 보유하고 있는지 평가
    - 대상 프로세스 및 활동 관련 업무 경험 
    - 모니터링 활동 기능 작동과 평가 방법, 평가 결과에 따른 영향 전반에 대한 이해 수준
  • 평가결과의 객관성 확보를 위한 평가 인원의 '독립성' 검토
  • 평가결과의 객관성 확보를 위한 평가 방식 결정
    - 객관성을 갖춘 인원에 의한 평가, 운영조직 간의 교차 평가, 자가평가 등</t>
    <phoneticPr fontId="50" type="noConversion"/>
  </si>
  <si>
    <t xml:space="preserve">경영진은 통제 미비점이 적시에 보고되고 개선되는지 확인해야한다. </t>
    <phoneticPr fontId="50" type="noConversion"/>
  </si>
  <si>
    <t>내부회계관리제도 설계 및 운영 상의 통제 미비점에 대한 효과적인 대책방안이 수립되지 못할 위험</t>
    <phoneticPr fontId="50" type="noConversion"/>
  </si>
  <si>
    <t>미비점 보고 및 시정조치 모니터링 지침 마련 및 운영</t>
  </si>
  <si>
    <t xml:space="preserve">모니터링 활동을 통해 확인된 미비점을 시정하기 위한 계획을 수립, 적정성을 검토하고, 대표이사 및 감사에 보고한다. 보고된 미비점은 적시에 조치되도록 한다. </t>
    <phoneticPr fontId="50" type="noConversion"/>
  </si>
  <si>
    <t>내부회계전담조직의 업무보고서</t>
    <phoneticPr fontId="50" type="noConversion"/>
  </si>
  <si>
    <t>1. 내부회계관리제도 설계 및 운영평가 계획,수행,결과 및 통제 미비점 개선조치 계획 등을 수립/검토하는 보고체계가 수립되어 있다.
 • 내부회계관리규정에 따라 내부회계관리자는 내부회계관리제도의 평가계획, 상/하반기 설계 및 운영평가 결과 등 관련된 아래의 사항을 주기적으로 내부회계전담조직으로부터 보고 받는다. 내부회계관리자는 보고받는 사항에 대하여 관련된 사항의 적정성을 검토하여 미비점의 분류 및 시정계획의 적성을 검토한 뒤 의견을 개진한다.
 • 내부회계관리규정에 따라 내부회계관리자가 보고받는 범위는 다음과 같다.
    1. 당해 내부회계관리제도 설계 및 운영테스팅을 위한 Scoping Assessments 결과
    2. 프로세스별 위험평가 결과
    3. 당해 설계 및 운영평가 계획
    4. 설계 및 운영평가 후 발견된 설계/운영 미비점
    5. 설계 및 운영 미비점 발생원인, 관련 부서 등의 정보
    6. 설계 및 운영 미비점별 개선계획 및 수정조치 결과 (이전년도 포함)
    7. 설계 및 운영 미비점 관련 임직원 성과평가 조치계획 및 반영결과  
 • 내부회계관리자는 사업연도말에 최종 설계 및 운영평가 결과를 바탕으로 내부회계관리제도 운영실태보고서를 작성하고 기명날인 한 뒤에 관련된 내용과 함께 대표이사에게 보고한다. 대표이사는 보고받은 사항을 바탕으로 최종적으로 운영실태보고서에 작성된 내용이 사실과 다른점이 없는지 확인한 뒤에 최종 기명날인 한다.
2. 내부회계관리제도 설계 및 운영평가 후 발견된 통제 미비점에 대한 개선조치 수행 및 결과보고 정책이 수립되어 있다.
 • 내부회계전담조직은 내부회계관리제도 평가(설계평가, 상/하반기/기말 운영평가) 후 확인된 운영실태 점검결과 확인된 예외사항을 취합하고, 해당 예외사항과 관련된 통제수행자, 통제책임자를 포함하여 관련 예외사항을 확정한다. 
 • 통제미비점으로 확정된 경우 통제수행자, 통제책임자와 관련 미비점의 개선방안을 확정한다. 통제미비점 평가와 개선사항 관리를 위해 별도 문서를 통해 개선방안의 진행현황을 관리한다. 
 • 내부회계관리규정에 따라 예외사항에 대한 미비점 분류를 수행한다. 미비점은 단순한 미비점, 유의한 미비점, 중요한 취약점으로 통제수행자, 통제책임자와 합의하여 도출된다.
 • 내부회계전담조직은 각 평가단계(설계평가, 상/하반기/기말 운영평가) 완료시 마다 해당 내부통제 미비점 Log를 취합하여 관리하고 내부회계관리자와 감사에게 해당사항을 보고한다. (감사에게는 유의한 미비점과 중요한 취약점만 보고)</t>
    <phoneticPr fontId="50" type="noConversion"/>
  </si>
  <si>
    <t>1. 내부회계관리제도 설계 및 운영평가 계획,수행,결과 및 통제 미비점 개선조치 계획 등을 수립/검토하는 보고체계가 수립되어 있는지 확인한다.
2. 내부회계관리제도 설계 및 운영평가 후 발견된 통제 미비점에 대한 개선조치 수행 및 결과보고 정책이 수립되어 있는지 확인한다.</t>
    <phoneticPr fontId="50" type="noConversion"/>
  </si>
  <si>
    <t>TO-BE</t>
  </si>
  <si>
    <t>IT</t>
    <phoneticPr fontId="45" type="noConversion"/>
  </si>
  <si>
    <t>01</t>
  </si>
  <si>
    <t>신규 생성 계정이 요청에 따라 생성되고 적절한 검토와 승인을 받았는지 확인하여 적절성을 판단한다.</t>
  </si>
  <si>
    <t>비인가된 사용자의 시스템 접근이나 업무와 무관한 사용자의 시스템 활동으로 인해 재무데이터의 왜곡이 발생할 위험</t>
  </si>
  <si>
    <t>신규 사용자 접근권한에 대한 관리자 승인</t>
    <phoneticPr fontId="45" type="noConversion"/>
  </si>
  <si>
    <t>시스템 신규 계정 생성 및 추가 권한 부여는 상위자의 검토와 승인을 득한 후 이루어진다.</t>
  </si>
  <si>
    <t>ISMS-01-08 접근통제 지침
ISMS-01-06 인적보안지침</t>
  </si>
  <si>
    <t>사용자 계정 생성/권한 부여 현황,
전산지원 요청서(계정 및 권한부여 요청)</t>
  </si>
  <si>
    <t xml:space="preserve">K-System, E-HR, 다우오피스, Admin System </t>
  </si>
  <si>
    <t xml:space="preserve">[E-HR]
인사팀
[K-System]
시스템보안팀
[다우오피스]
비즈플랫폼팀, 인사팀
[Admin System(PPurio, EnFax, WinSMS)]
비즈커머스개발팀
[Admin System(BizPPurio/UFIT]
시스템보안팀
[Admin System(Telpass)]
플랫폼개발팀
</t>
  </si>
  <si>
    <t>[E-HR]
박광호 차장
[K-System]
이준 차장
[다우오피스]
박관후 차장
[Admin System(Ppurio, EnFax, WinSMS)]
서동범 차장이은별 대리
[Admin System(BizPPurio/UFIT]
지민근 과장
[Admin System(Telpass)]
김수희 과장</t>
  </si>
  <si>
    <t xml:space="preserve">[As-Is]
[E-HR]
1. 인사발령시, 인사팀 담당자가 신규 사번 생성, 정보 입력 후 가발령 상태로 유지한다.
2. 인사발령에 대한 결재 및 승인이 확정되면, 입사일자에 맞게 담당자가 가발령해 놓은 상태를 확정상태로 처리하여 신규 계정생성을 수행한다. 
3. E-HR의 경우 권한 변경은 인사발령에 따라 직책의 변동으로 인한 신규 권한 부여만 있으며, 인사발령시 협조전(전자결재)를 통해  요청받으며, 인사발령 승인됨과 동시에 권한부여가 확정된다. 
[K-System]
1. 인사시스템(E-HR)에서 최초로 계정 생성이 되면, 인사정보를 K-System으로 연동프로그램을 통해 수기로 연동한다.(연동 주기는 인사발령에 따라 비정기적)
2. 신규 입사자에 대한 계정생성을 위해 다우오피스(그룹웨어)의 업무 게시판에 신규 계정 생성요청을 하면, 별도의 승인절차 없이 메일 계정과 동일한 ID를 생성하고 직무에 따른 기본 권한을 부여한다. 
3. 추가 권한이 필요할 시 필요한 권한에 대해 전자결재로 요청하여 승인을 득하고 권한을 부여한다.
(권한변경에 대한 이력확인 불가) 
[다우오피스]
1. 인사시스템으로부터 동기화 프로그램을 통해 인사정보가 동기화 되면, 자동으로 계정이 동일하게 생성된다.
2. 권한부여는 기본 직무 및 직책에 맞게 맵핑되어 부여되며, 추가권한 부여시 별도의 승인절차 없이 각 부서의 팀장이 필요한 팀원에게 부여해준다. 
3. 관리자 권한 또한 인사정보 연동시 직책에 맞게 맵핑되어 부여된다. 
4. 별도의 권한생성 체계를 관리하고 있지 않다.
5. 신규계정 생성일자는 확인할 수 없으며, 로그조회는 가능하나 1달간 저장된다.
[Admin System(PPurio, EnFax, WinSMS)]
1. 해당시스템의 계정 생성은 다우오피스의 전자결재를 통해 담당자가 계정요청을 하며, 담당 팀장, IT 담당 팀장의 승인을 득하면 개발 담당자가 VDI환경에 접속하여 부여한다.
2. 추가 권한은 지라시스템을 통해 요청을 진행하고, 해당 요청에 대하여 별도의 승인 절차 없이 담당자가 확인 후 VDI환경에 접속하여 동일하게 권한을 부여하고 있다.
3. 계정 생성일자는 Admin System상에 별도로 나타나지 않으며, 로그를 통해서만 확인할 수 있다.
(계정 생성내역은 장비 2대에서 각각 추출하여 확인 가능) 
[Admin System(BizPPurio/UFIT)]
1. 해당 시스템의 계정은 사용자가 직접 회원가입을 진행한 후(시스템 접속시 메뉴등 확인 불가), 계정 사용을 위한 전자결재를 요청하면 승인을 득한 후 슈퍼관리자가 계정사용하도록 승인하여, 계정 생성이 완료된다.
2. 해당 계장 생성일자는 시스템상 표시된다. 
3.계정 생성시 부여되는 권한은 기본권한이며, 추가 권한의 경우도 권한요청에 대하여 전자결재를 요청하며, 승인 후 부여된다.(권한 변경내역 및 일자는 로그로 확인 가능) 
[Admin System(Telpass)]
1. 해당 시스템 사용자 계정 생성은 위탁사, 사내직원으로 구분되며, 모두 다우오피스의 전자결재를 통해 담당자가 계정 요청을 하며, 승인을 득한 후 VDI 환경을 통해 슈퍼유저가 권한 부여 및 계정을 생성한다.
2. 추가 권한 또한 권한요청을 전자결재로 올리고, 승인을 득하면 권한 부여가 이루어 진다. 
[To-Be]
1. 계정이나 권한이 필요할 경우, 해당 직원이 필요한 시스템에 대하여 전자결재를 통해 요청서(계정생성/권한부여)를 기안한다.
2. 요청서는 현업부서장의  승인을 득하고 각 시스템별 시스템 관리자가 요청에 맞는 계정 생성 및 권한을 부여한다. (Admin System의 경우 IT 시스템관리자의 승인을 득함)
</t>
  </si>
  <si>
    <t>신규 사용자 접근권한에 대한 관리자 승인</t>
  </si>
  <si>
    <t>[질문]
- 시스템 사용자에 대한 계정 생성 및 권한 부여 절차는 무엇인가?
- 시스템 접근 권한을 승인하는 자는 누구인가?
- 사용자 권한 부여 요청은 어떻게 제출되고, 승인되고, 문서화되는가?
[시스템 및 문서검토]
1. 평가 대상기간동안 발생한 계정 생성 및 추가 권한이 부여된 계정 리스트를 전달받는다. ( 모집단의 완전성과 정확성을 위해 해당 리스트를 조회한 화면 캡처 증빙을 함께 수령한다.)
2. 표본수에 맞게 랜덤하게 샘플링하고 대상 샘플에 대한 권한 요청서 혹은 신규입사 내역을 확인한다.
3.권한 요청서를 확인하여 적절한 상위자의 승인을 득하였는지 확인한다.</t>
  </si>
  <si>
    <t>평가 기간 내  각 시스템 신규 계정 생성 리스트 및 권한 부여 리스트</t>
  </si>
  <si>
    <t>02</t>
  </si>
  <si>
    <t>퇴사 등의 이유로 사용이 만료된 계정은 적시에 정보시스템에서 삭제한다.</t>
  </si>
  <si>
    <t>부서이동/퇴사자 계정의 적시 처리</t>
    <phoneticPr fontId="45" type="noConversion"/>
  </si>
  <si>
    <t>퇴사 등의 이유로 만료된 계정은 적시에 정보시스템에서 제거되어야 한다.</t>
  </si>
  <si>
    <t>퇴직자, 부서이동자 처리현황</t>
  </si>
  <si>
    <t xml:space="preserve">[As-Is]
[E-HR]
1. 퇴사자의 경우, 퇴사일 이전 내부 퇴직면담을 통해 퇴직일자 확정일에 맞춰 퇴직처리 가발령 상태로 변경한다. 
2.인사발령에 대한 결재 및 승인이 확정되면, 인사 퇴직일에 맞춰 퇴직처리로 수기 계정 잠금을 수행하며, 해당 퇴사자계정은 퇴사자리스트로 별도 관리하여 이력을 관리한다. 
3. 부서이동의 경우도, 일반 사용자의 경우엔 별도 권한 회수 처리절차는 없으며, 인사발령을 통해 직책 변동(팀장-팀원)시에 인사발령에 대한 결재 및 승인이 확정되면 추가적으로 필요한 권한 부여, 또는 불필요한 권한을 회수한다.(인사팀의 경우는 특수권한 수기 회수 진행)
4. 휴직자의 경우는 휴직발령을 체크하여 전자결재를 올리고, 승인이 되면 휴직 처리를 확정하나, 내부망에서 접근하여 조회 및 접속은 가능하다. 
[K-System]
1. 퇴사자 발생시, 퇴사인사정보가 E-HR로부터 비 정기적으로 연동되어,인사정보에서 퇴사자에 대한 퇴사일 지정이 되면, 권한그룹 내에서 퇴사자 계정의 모든 권한회수를 수동으로 진행한다. 
2. 모든 권한이 회수된 퇴사자 계정은 퇴사자 리스트로 관리된다. 
3. 부서이동, 휴직자의 경우에는 별도의 권한 회수를 진행하고 있지 않다. 
[다우오피스]
1. 퇴사자 발생시, 인사정보 동기화를 통해 자동으로 계정 잠금되도록 설정되어 있으며, 휴직자, 부서이동자의 경우는 권한회수가 별도로 되고 있지 않다. 
2. 임시로 필요할 경우 퇴사자 계정으로 전자결재를 진행할 수 있으며, 로그인 접속은 최종만 확인 가능하다. 
3. 사용자계정 삭제는 임의로 가능하며 별도의 승인절차가 없다. 
[Admin System(PPurio, EnFax, WinSMS)]
1.퇴사자 발생시 퇴사 절차상 계정 삭제 신청서를 다우오피스에 작성하고, 결재 승인절차를 통해 계정 삭제를 진행하고 있다, 일정기간(30일-60일)동안 미접속시 자동으로 사용 정지를 수행한다. 
2. 사용정지처리 된 계정에 대해 재사용할 시 다시 전자결재 요청을 수행해야 하며, 사용 정지전 장기 미접속 계정에 대하여 주단위로 접근로그 확인을 수행한다. 
3. 부서이동, 휴직, 정직 발생시, 별도의 권한 회수 및 변경 신청은 하지 않으나, 원칙적으로 부서이동된 직무에 대한 권한신청을 전자결재로 요청해야한다. 
4. 삭제 계정에 대한 일자는 로그를 통해 확인할 수 있으며, 장비 2대에서 각각 확인하여야 한다. 
[Admin System(BizPPurio/UFIT)]-&gt;적시성 미비
1. 퇴사자는 퇴사 전 계정 삭제 요청서를 전자결재로 요청하며, 승인 후 삭제 한다.
2. 부서이동의 경우도 새로운 권한 변경 요청을 전자결재로 진행하며, 불필요한 권한또한 삭제요청을 통해 회수한다.
3. 휴직, 정직의 경우도 사용자가 직접 권한정지 요청서를 작성하여 승인 후 권한변경을 진행한다. 
4. 계정 삭제 및 변경일자는 화면에 나타나지 않으나 로그로 기록된다. (로그는 1달 단위로 운영팀에서 개별 저장소에 백업 후 삭제 처리함)
[Admin System(Telpass)]
1. 퇴사자 발생 시, 전자결재로 기안하여 승인 후 계정 삭제를 수행하고 있다. 
2. 부서이동의 경우에도 기존의 계정 삭제 신청서를 통해 삭제하고, 새로 계정 신청을 통해 계정 생성 및 권한부여를 수행한다. 
3. 휴직, 정직의 경우, 사전에 삭제, 혹은 권한회수 신청하여 처리되는 경우도 있으나, 장기미접속으로 처리되어 중지되고 있다. 
4.삭제된 계정에 대한 별도의 테이블 관리를 하고 있지 않기 때문에, 삭제계정은 로그를 통해 확인할 수 있다. 
[To-Be]
1. 매일 퇴사자/부서이동자/휴직자 계정이 인사시스템과 연동되어 일배치로 자동회수 처리되고 있다.
</t>
  </si>
  <si>
    <t>부서이동/퇴사자 계정의 적시 처리</t>
  </si>
  <si>
    <t>[질문]
- 정보시스템에 대한 접근 권한이 인사 변동에 따라 즉시 변경되는·가?
- 부서 이동자에 대한 정보시스템 접근권한 회수 및 재부여 프로세스는 어떻게 구현되어 있는가?
- 퇴사자에 대한 정보시스템 접근권한 회수 프로세스는 어떻게 구현되어 있는가?
- 휴직자에 대한 정보시스템 접근권한 회수 프로세스는 어떻게 구현되어 있는가?
[시스템 및 문서검토]
1. 평가기간내에 발생한 퇴사/부서이동자/휴직자 리스트를 수령한다.
2. 표본수에 맞게 샘플링하여 샘플대상의 계정이 시스템에서 적시에 계정만료 처리 및 권한 회수가 되었는지 확인한다.</t>
  </si>
  <si>
    <t>해당평가 기간 내  부서이동/퇴사자 리스트</t>
  </si>
  <si>
    <t>[E-HR]
인사팀
[K-System]
시스템보안팀
[Admin System(Ppurio, EnFax, WinSMS)]
비즈커머스개발팀
[Admin System(BizPPurio/UFIT]
시스템보안팀
[Admin System(Telpass)]
플랫폼개발팀</t>
  </si>
  <si>
    <t>시스템에 대한 부적절한 권한은 없었는지 사용자 권한 내역을 주기적으로 검토하고 문서화하여 관리한다.</t>
  </si>
  <si>
    <t>시스템 접근내역 검토 및 모니터링</t>
    <phoneticPr fontId="45" type="noConversion"/>
  </si>
  <si>
    <t>시스템에 대한 사용자의 권한을 주기적으로 검토한다.</t>
  </si>
  <si>
    <t>ISMS-01-07 운영보안지침</t>
  </si>
  <si>
    <t>권한 검토 보고서</t>
  </si>
  <si>
    <t>K-System, E-HR.다우오피스, Admin System, DB, OS</t>
  </si>
  <si>
    <t xml:space="preserve">[As-Is]
a. Application
[E-HR] 
1. 월 2회 인사발령 공지 전, 상시로 담당자가 불필요한 계정이나 부적절한 계정에 대한 내용을 검토하나, 해당 내역에 대한 기록을 별도로 수행하고 있지는 않는다. 
2. 사용자 계정 생성/삭제/변경에 대한 기록일자를 로그로 확인할 수 있으나, 부적절한 권한 검토를 하여 문서화 하는 절차는 없다. 
[K-System]
1. 부적절한 권한부여가 되어 있는지 별도의 권한검토하는 절차는 없다. 
2. 분기별로 부적절한 계정이 없는지 계정 검토만 진행하며, 해당 내용에 대해 팀장 보고를 수행하고 있다. 
3. 사용자 접근 로그 이력에 대해 주단위로 검토하여 보고하고 있다. 
[다우오피스]
1. 주기적인 권한 검토를 별도로 하고 있지 않다.
[Admin System(PPurio, EnFax, Win SMS)]
1. 부적절한 권한부여가 되어 있는지 별도의 권한검토하는 절차는 없다.
2.사용자 접근 기록만 주단위로 검토를 수행하며, 해당 검토 내역에 대한 검토보고서 작성 후, 전자결재로 승인되고 있다.(웹관리자접근 검토 문서)
[Admin System(BizPPurio/UFIT)]
1. 부적절한 권한부여가 되어 있는지 별도의 권한검토하는 절차는 없다.
2.. 사용자 히스토리 메뉴가 별도로 있어 권한 변경, 수정, 계정 삭제 등의 이력이 모두 남아 주단위로 접근권한 검토를 하여 검토 내역을 보고서로 남기고 승인 되고 있다.
3. 장기미접속자에 대한 명단관리를 별도로 수행하고 있다. 
[Admin System(Telpass)]
1. 부적절한 권한부여가 되어 있는지 별도의 권한검토하는 절차는 없다.
2. 매주 월요일 마다 접근관리 로그만 검토하여 생성/변경/삭제 로그 취합 후 전자결재를 통해 검토하고 있다. 
3. 장기 미접속자의 경우도 3개월에 해당되는 건에 한하여 매주 월요일 리스트로 확인 후 소명 받아 삭제 혹은 재로그인 작업을 수행하고 있다.
b.DB / c.OS
[E-HR, 다우오피스]
1. 부적절한 권한부여가 되어 있는지 별도의 권한검토하는 절차는 없다.
2. 사용자 접근권한에 대해서 검토와 승인절차가  존재하지 않는다.
[K-sytem, Admin System(PPurio, EnFax, Win SMS), Admin System(BizPPurio/UFIT), Admin System(Telpass)] 
1. 매주 각 시스템 별 담당자는 비인가자 접근, 관리자권한을 이용한 접근, 비정상적인 접근에 대해서 로그를 기록하고 있다.
2. 각 시스템 별 담당자는 사용자 접근로그를 검토하여 주요시스템접근이력 검토문서를 작성하고 있으며, 부서장의 승인을 받고 있다.
[To-Be]
a.Application / b.DB / c.OS
1. 주기적으로 각 시스템 계정별 권한 조회을 현업으로 전달하여 각 계정별 권한에 대한 적절성을 검토 받는다.
2. 검토결과, 부적절한 사용자 권한은 회수조치한다.
3. 수행된 권한검토 결과, 회수 조치 결과는 문서화 한다.
</t>
  </si>
  <si>
    <t>시스템 접근 권한 검토</t>
  </si>
  <si>
    <t>[질문]
- 회사는 정보시스템의 각 메뉴/기능별로 접근 가능한 권한을 사용자 별로 정의한 권한문서를 관리하고 있는가?
- 회사는 정보시스템에 대한 접근 권한문서를 주기적으로 검토하거 있는가?
- 회사는 정보시스템에 대한 권한자별 접근 이력을 주기적으로 검토하고 있는가?
[시스템 및 문서검토]
1. 정보시스템에 부여된 권한에 대한 주기적(월/분기) 검토 문서가 있는지 확인한다.
2. 해당 문서는 관리자의 승인을 받았는지 확인한다.
3. 검토문서에서 부적절한 권한을 회수조치한 내역이 시스템에 반영되어 회수하였는지 확인한다.</t>
  </si>
  <si>
    <t>해당평가 기간 내 권한 검토서</t>
  </si>
  <si>
    <t>회사의 시스템 관리자 계정이 적절하게 부여되었는지 확인한다.</t>
  </si>
  <si>
    <t>Application/Database/OS 관리자 권한 부여</t>
    <phoneticPr fontId="45" type="noConversion"/>
  </si>
  <si>
    <t>특수권한 레벨의 계정(시스템 관리자, 보안 관리자, 긴급 접근, 슈퍼유저)은 역량, 담당업무가 적절한 사용자에게만 부여되며 제한한다.</t>
  </si>
  <si>
    <t>ISMS-01-08 접근통제 지침</t>
  </si>
  <si>
    <t>Applicaiotn/DB/OS/Supporting Tool 관리자 권한 내역</t>
  </si>
  <si>
    <t>K-System, E-HR.다우오피스, Admin System, DB, OS, Supporting Tool</t>
  </si>
  <si>
    <t>[E-HR]
웹서비스개발팀, 인사팀
[K-System]
시스템보안팀
[다우오피스]
비즈플랫폼팀, 인사팀
[Admin System(Ppurio, EnFax, WinSMS)
비즈커머스개발팀
[Admin System(BizPPurio/UFIT]
시스템보안팀
[Admin System(Telpass)]
플랫폼개발팀
[Supporting Tool] 
시스템보안팀, 인프라운영팀
[DB]
시스템보안팀
[OS]
인프라운영팀</t>
  </si>
  <si>
    <t>[E-HR]
정아령과장,
박광호 차장
[K-System]
이준차장
[다우오피스]
박관후 차장, 박남혜 차장
[Admin System(Ppurio, EnFax, WinSMS)]
서동범 차장이은별 대리
[Admin System(BizPPurio/UFIT]
지민근 과장
[Admin System(Telpass)]
김수희 과장
[Supporting Tool]
[DB]
이영호 과장
[OS]
김도현 대리</t>
  </si>
  <si>
    <t xml:space="preserve">[As-Is]
a.Application
[E-HR]
1. 해당 시스템은 채용/교육/마스터/메뉴개발의 업무에 따라 접근권한을 부여하는 관리자계정(all)은 인사팀 6명, 웹서비스개발팀 1명이 부여되고 있다. 
2. 해당 관리자 권한 부여는 별도의 승인 절차 없이 총괄 담당(박광호차장)의 확인, 검토 후 권한 부여를 수행하고 있다. (권한 생성/수정일자는 기록에 남으며, 신규 권한 생성 혹은 그룹 생성 시 다우오피스&gt;업무를 통해 요청서 작성을 통해 진행)
[K-System]
1. 해당 시스템은 영림원에서만 사용하는 시스템계정(슈퍼권한) 1개, 개발자 권한, 운영권한과 같은 관리자 권한을 가지고 있다. 
2. 관리자권한은 별도의 요청/승인을 통해 부여하고 있지 않다. 
[다우오피스]
1. 해당시스템은 인사정보 동기화에 따라, 직책별로 권한을 부여 및 수정할 수 있는 관리자 권한을 부여받는다. 
2. 관리자권한은 별도의 요청/승인을 통해 부여하고 있지 않다. 
3. 불필요한 권한자가 다수 있다. 
[Admin System(PPurio, EnFax, Win SMS)]
1. 관리자권한은 1-2명으로 제한되어 있으며, VDI접속을 통해서만 계정부여를 수행할 수 있다.
2. 관리자 권한 접속시 별도의 OTP인증을 수행한다.
3. 관리자 권한에 대한 권한체계가 정립되어 있으며, 관리자 계쩡의 권한래벨은 0, 일반 계정은 9로 설정 되어 있다.
(관리자 접속시 OTP인증)
[Admin System(BizPPurio/UFIT)]
1. 관리자권한은 1명만 가지고 있으며, 슈퍼유저 권한자로 지민근 과장이 소유하고 있다.
2. 관리자 권한을 부여받기위해서는 전자결재를 통해 부여 받는다.
(2019년도에는 테스트 과정으로 인해 '박두리'사원에게 슈퍼권한 부여되었으나 제거할 예정)
[Admin System(Telpass)]
1. 관리자 권한은 통합관리자로 권한 구분되며, 이외 일반 사용자는 운영관리자로 구분된다. 
2. 통합 관리자는 플랫폼개발팀 윤순무 차장, 김수희 과장만 소유 하고 있으며, 권한 부여하는 관리자는 윤순무 차장, 김수희 과장이 진행하고 있다. 
[Supporting Tool] 
VPN(포티넷/팔로알토): 팔로알토 관리자계정은 인프라 운영팀 3명이 보유하고 있으며, 박찬호, 김도현, 서기현 담당자 모두 사내 방화벽 및 계정생성/부여 업무를 수행하고 있다. 포티넷 관리자 계정은 인프라운영팀 4명이 보유하고 있으며, 김도현, 서기현, 박찬호, 노익준 담당자로 모두 계정 생성 및 부여 업무를 수행하고 있다.  
VDI: 관리자계정은 Root 1개만 사용되고 있으며, 인프라 운영팀 김도현 대리가 사용하고 있다. 
지라시스템: 해당 관리자 계정은 인프라 운영팀 3명이 보유하고 있으며, 김도현, 박찬호, 서기현 담당자 모두 계정 생성 및 프로젝트 권한관리를 수행하고 있다. 
샤크라맥스: 해당 관리자 게정은 1명이 보유하고 있으며, 인프라운영팀 담당자 이계호 차장이 보유하고 있다. 
Commvalult: 해당 시스템 관리자 계정은 1명이 보유하고 있으며 김영석 과장이 보유하고 있다. 
b. Database
[E-HR DB] Oracle
1. E-HR DB는 일반계정은 존재하지 않으며, 관리자 계정은 SYS, EHR로 총 2개 존재하고 있다.
2. 관리자 계정은 시스템 보안팀 이영호과장이 SYS계정을 사용하고, 개발자인 정아령 과장이 EHR계정을 사용하여 DBA업무를 수행하고 있다.
[K-system DB] MS-SQL
1. K-system DB는 일반계정은 존재하지 않으며, 관리자 계정인 sa계정으로 총 1개 존재하고 있다.
2. 관리자 계정은 OS의 sa계정으로 인프라운영팀 김도현대리와 개발자인 시스템보안팀 이준차장이 공용으로 계정을 사용하고 있다.
[다우오피스 DB] Postgress
1. 다우오피스 DB의 접근 계정은 mailadm, postgre 총 2개이며, 관리자 계정인 postgre는 미사용 계정이고 mailadm계정은 개발자인원이 모두 공용으로 사용하고 있다.  2. DBA는 별도로 없으며 개발자 인원이 모두 mailadm 계정을 공용으로 사용하고 있다.
[샤크라맥스] - Admin System(PPurio, EnFax, Win SMS), Admin System(BizPPurio/UFIT), Admin System(Telpass) DB
1. Admin system은 샤크라맥스로 접근통제 되고있으며, 일반 개발자는 샤크라맥스계정으로 접속하고 DB자체 접근은 차단되어 있다. 
2. 샤크라맥스의 관리자계정은 이계호차장, 이영화과장 2명이 담당하고 있으며, 개발자의 샤크라맥스 계정생성 업무를 하고있다.
3. DBA업무를 담당하는 이영호과장, 이봉수대리는 DML 업무는 샤크라맥스의 개인계정으로 접속하여 업무를 수행하고 있다.
4. DBA는 Oracle DB에 직접접근이 가능하며, SYS 계정을 공유하여 사용하고 있다. 
5. DBA는 Infomix DB에 직접접근이 가능하며, Infomix 계정을 공유하여 사용하고 있다. 
c.OS
[E-HR, 다우오피스, Admin System, 영업관리시스템, Telpass OS] Linux
1. 서버 관리자 계정은 root계정으로 인프라 운영팀, 개발자, DBA 인원이 개인계정으로 접속한 후 switch로 root계정을 사용한다.
2. DBA와 개발자 인원은 관리자 권한이 필요할 경우 다우오피스의 전자결재로 계정을 요청하며, 현업 부서장의 승인을 득하면 인프라운영팀에서 개인 계정을 생성한다.
[K-System OS] Windows
1. 서버 관리자 계정은 erpmaster계정으로 인프라 운영팀 김도현대리, 이준차장이 담당하여 관리하고 있다. (공용계정)
2. 관리자 권한이 추가로 필요할 경우 다우오피스의 전자결재로 계정을 요청하며, 현업 부서장의 승인을 득하면 OS 관리자인 김도현 대리가 관리자 계정을 생성한다.
[To-Be]
a. APP
1. 권한관리 담당자는 1~2명으로 제한되어 있으며, 권한 관리 담당자를 제외한 IT인원 또는 현업 담당자의 관리자권한은 존재하지 않는다.
2. 업무분장상에서 권한관리 업무가 명시되거나, 해당 인원의 보유 권한은 전산지원요청서를 통해 승인 관련 근거를 남긴다.
b. DB
1. 운영 DB 접근권한(DDL, DML 권한)은 개발자가 아닌 DBA 담당자로 최소한(1~2명)으로 제한하고 개발자에게 부여된 운영 DB 접근권한(특히, DML 권한)은 회수 한다. (단, 개발자의운영 DB 조회권한은가능)
2. DBA 담당자 역시도 해당 권한을 갖고 있어야 하는 근거로서 상위자의 승인을 득한 품의서 또는 담당자가 DBA 업무를 수행한다는 내용이 기술된 업무분장표를 작성한다.
3. 향후 DBA가 변경될 경우 품의서를 통해서 승인을 득한 후 신규 인원에게 권한을 부여한다.
c. OS
1. OS관리자 계정은 개발업무를 담당하지 않는 최소한의 인원(1~2명)으로 제한한다.
2. 업무분장상에서 OS작업/관리자 업무가 명시되고, 해당 인원의 보유 권한은 전산지원요청서를 통해 승인 관련 근거를 남긴다. 
3. 향후 OS관리자가 변경될 경우 품의서를 통해서 승인을 득한 후 신규 인원에게 권한을 부여한다.
</t>
  </si>
  <si>
    <t>Application/Database/OS 관리자 권한 부여</t>
  </si>
  <si>
    <t xml:space="preserve">[질문]
- 관리자 아이디의 권한 통제 및 부여 관련 절차 및 프로세스가 수립되어 있는가? 
- 관리자 아이디에 대한 정기적인 모니터링은 수행되고 있는가? 
- 관리자 권한이 공통 아이디, 시스템 아이디 또는 벤더 제공 아이디에 부여된 경우 업무적으로 필요한가? 
[시스템 및 문서검토]
1. 대상 시스템의 시스템 관리자 계정을 확인한다.
2. 관리자그룹에 포함된 사용자들이 담당 업무에 맞게 적절한 승인 하에 해당 그룹에 지정되었는지 확인한다.
</t>
  </si>
  <si>
    <t xml:space="preserve">각 시스템 및 Supporting Tool 별  Admin(관리자권한) 계정 리스트 </t>
  </si>
  <si>
    <t>패스워드 파라미터는 회사 또는 업계 표준(예:암호 최소 길이 및 복잡성, 만료일, 계정 잠금)을 충족한다.</t>
  </si>
  <si>
    <t>안전하지 않은 사용자 인증 메커니즘 및 부적절한 패스워드 복잡도, 변경주기 등으로 인하여 비인가된 사용자에의해 재무데이터의 왜곡이 발생할 위험</t>
  </si>
  <si>
    <t>Application/Database/OS Password parameter의 적절성</t>
    <phoneticPr fontId="45" type="noConversion"/>
  </si>
  <si>
    <t xml:space="preserve">사용자는 고유한 ID와 패스워드 또는 기타 방법을 통해 인증되어 시스템에 접속한다. 암호 매개 변수는 회사 또는 업계 표준(예:암호 최소 길이 및 복잡성, 만료일, 계정 잠금)을 충족한다. </t>
  </si>
  <si>
    <t>ISMS-01-08 접근통제 지침
ISMS-01-09 암호통제침</t>
  </si>
  <si>
    <t>Applicaiotn/Db/OS/Supporting Tool 패스워드 설정 내역</t>
  </si>
  <si>
    <t>[E-HR]
웹서비스개발팀
[K-System]
시스템보안팀
[다우오피스]
비즈플랫폼팀, 인사팀
[Admin System(Ppurio, EnFax, WinSMS)]
비즈커머스개발팀
[Admin System(BizPPurio/UFIT]
시스템보안팀
[Admin System(Telpass)]
플랫폼개발팀
[Supporting Tool]
시스템보안팀, 인프라운영팀
[DB]
시스템보안팀
[OS]
인프라운영팀</t>
  </si>
  <si>
    <t>[E-HR]
정아령과장
[K-System]
이준 차장
[다우오피스]
박관후 차장, 박남혜 차장
[Admin System(Ppurio, EnFax, WinSMS)]
서동범 차장이은별 대리
[Admin System(BizPPurio/UFIT]
지민근 과장
[Admin System(Telpass)]
김수희 과장
[Supporting Tool]
VPN(포티넷, 팔로알토): 서기현사원
VDI: 김도현 대리
CommVault: 김영석 과장
지라시스템: 박찬호과장
샤크라맥스: 이계호 차장
[DB]
이영호 과장
[OS]
김도현 대리</t>
  </si>
  <si>
    <t xml:space="preserve">[As-Is]
a. Application
[E-HR] 
1. 패스워드 정책에 따라 대소문자 구분하여 영문/숫자 조합으로 6자리이상 12자리이하로 설정되어 있으며, 변경주기는 3개월로 설정되어 있다. 
[K-System] 
1.패스워드는 최소자리 6자, 문자/숫자 혼합, 변경주기 180일로 설정되어 있다. 
[다우오피스] 
1. 패스워드 정책에 따라 대소문자/숫자/특수문자 8자리 이상, 변경주기 90일 설정되어 있다.
[Admin System(PPurio, EnFax, WinSMS)]
1. 패스워드 정책에따라 90일 설정 변경주기, 5번 로그인 실패시 잠금(잠금해제를 위해서는 전자결재 별도 진행필요), 2차 인증 OTP로그인 설정, 복잡도 문자/숫자/특수문자 포함 8자리 이상으로 설정되어 있다. 
[Admin System(BizPPurio/UFIT)]
1. 패스워드 설정은 10자리이상, 대/문/소 특수문자를 포함하고 있으며, 변경 주기는 3개월로 되어 있다. 
[Admin System(Telpass)]
1. 패스워드 설정은 10자리이상, 영문.숫자 조합으로 되고 있으며, 변경 주기는 3개월로 되어 있다. 
[Supporting Tool]
VPN(포티넷/팔로알토): 팔로알토는 대소문자 구분, 숫자, 문자 포함 8자리, 변경주기 90일로 설정은 되어 있으나, 적용하고 있지 않음(이슈문제)
포티넷은 문자,숫자 대소문자, 특수문자 포함 8자리이며 변경주기 90일로 설정되어 있다. 
VDI: 패스워드 정책 별도로 적용하고 있지 않다.
지라시스템: 현재버전(5.2)에서는 패스워드 복잡도 설정 되어 있지 않으나, 업그레이드 예정버전(8.4)에서는 복잡도 설정 가능하다.
샤크라맥스: 첫글자 문자, 숫자, 특수문자 포함 8자리 이상 설정되어 있으며, 변경주기는 60일로 설정되어 있다. 
Commvalult: 대소문자구분, 숫자, 특수문자 포함 8자리 변경주기 90일 설정되어 있다. 
b. Database
[샤크라맥스] - Admin System(PPurio, EnFax, Win SMS), Admin System(BizPPurio/UFIT), Admin System(Telpass) DB
1. Admin system DB 접근은 샤크라맥스로 접근통제 되고 있으며, 일반 개발자는 샤크라맥스 계정으로 접근하고 DB자체 접근은 차단되어있다.
2. 샤크라맥스의 패스워드 정책은 최소길이 : 8자리, 복잡도 : 3중혼잡, 변경주기 : 60일로 설정되어 있다.
3. DBA는 Oracle DB에 직접접근이 가능하며, SYS 계정을 사용하고 Default Profile로 최소길이, 복잡도, 변경주기가 미설정 되어있다. 
4. DBA는 Infomix DB에 직접접근이 가능하며, Infomix 계정을 사용하고 패스워드 정책은 OS의 패스워드 정책이 적용되며 1. 최소길이 : 8, 복잡도 : 3중혼합, 변경주기 : 미설정으로 설정되어있다.
[E-HR DB] Oracle
1. 최소길이 8자이상, 복잡도가 설정되어 있으며 변경주기는 설정되어 있지 않다
[K-system DB] MS-SQL
1. 최소길이, 복잡도 없으며, 변경주기 설정되어 있지 않다.
[다우오피스 DB] Postgre DB
1. 최소길이, 복잡도 없으며, 변경주기 설정되어 있지 않다.
c.OS
[다우오피스, Admin System(PPurio, EnFax, WinSMS), Admin System(BizPPurio/UFIT), Admin System(Telpass) OS] Linux
1. 최소길이 : 8, 복잡도 : 3중혼합, 변경주기 : 미설정으로 설정되어있다.
[E-HR OS] Linux
1. 최소길이 : 8, 복잡도 : 미설정, 변경주기 : 미설정으로 설정되어있다.
[K-System OS] Windows
1. 최소길이: 8, 복잡도: 사용, 변경주기: 90일로 설정 되어있다.
[To-Be]
1.각 시스템은 산업표준에 따라 패스워드 복잡도는 최소길이8자리 이상, 영문/국문/숫자/특수문자 혼용 설정, 90일 변경주기로 설정되어있다.
2,  E-HR, 다우오피스, K-System, Admin System 모두 직접 로그인을 수행하여 별도의 SSO연동은 없으나, Admin System의 경우, OTP를 사용하여 별도 인증 메커니즘에 맞게 인증되어 시스템에 접속하고 있다. </t>
  </si>
  <si>
    <t>Application/Database/OS Password parameter의 적절성</t>
  </si>
  <si>
    <t>[질문]
- 회사 정보시스템에 대한 사용자 계정 정책 및 패스워드 관련 정책이 정의되어 있는가?
- 별도의 인증 메커니즘이 존재하는가? 
[시스템 및 문서검토]
1. 대상 시스템의 패스워드 설정 파라미터값을 확인하여 복잡도, 변경주기, 자리수 등 회사의 정책에 알맞게 적용되었는지 확인한다. 
2. 패스워드 외에 별도의 인증메커니즘이 존재하는지 확인한다. 
3. 별도의 인증메커니즘에 존재할 경우 패스워드 설정 파라미터값은 회사의 정책에 알맞게 적용되었는지 확인한다.</t>
  </si>
  <si>
    <t>각 시스템 및 Supporting Tool 별( Application ) 패스워드 파라미터 설정 내역</t>
  </si>
  <si>
    <t>사용자 접근과 관련해 중요한 보안 속성은 회사 정책에 따라 적절하게 설정되어야 한다.</t>
  </si>
  <si>
    <t>시스템 보안 설정</t>
    <phoneticPr fontId="45" type="noConversion"/>
  </si>
  <si>
    <t xml:space="preserve">보안 설정(멀티로그인 제한, 세션 종료-Time Out 등)의 키 속성(attributes)을 적절하게 운영한다. </t>
  </si>
  <si>
    <t>ISMS-01-12 PC 보안관리지침
ISMS-01-09 암호통제침</t>
  </si>
  <si>
    <t>ISMS-01-12 PC 보안관리지침</t>
  </si>
  <si>
    <t xml:space="preserve">K-System, E-HR.다우오피스, Admin System </t>
  </si>
  <si>
    <t>[E-HR]
웹서비스개발팀
[K-System]
시스템보안팀
[다우오피스]
비즈플랫폼팀, 인사팀
[Admin System(Ppurio, EnFax, WinSMS)]
비즈커머스개발팀
[Admin System(BizPPurio/UFIT]
시스템보안팀
[Admin System(Telpass)]
플랫폼개발팀
[DB]
시스템보안팀
[OS]
인프라운영팀</t>
  </si>
  <si>
    <t>[E-HR]
정아령과장
[K-System]
이준 차장
[다우오피스]
박관후 차장, 박남혜 차장
[Admin System(Ppurio, EnFax, WinSMS)]
서동범 차장이은별 대리
[Admin System(BizPPurio/UFIT]
지민근 과장
[Admin System(Telpass)]
김수희 과장
[DB]
이영호 과장
[OS]
김도현 대리</t>
  </si>
  <si>
    <t>[As-Is]
[E-HR]
1.세션타임아웃은 20분으로 설정되어 있으며, 세션 타임 이후 재로그인을 통해 접속 가능하도록 설정되어 있다.  
2. 멀티로그인 제한은 별도로 적용되어 있지 않다. 
[K-System]
1. 세션 타임아웃은 180분으로 설정되어 있으며, 해당 시간이 지나면 팝업창이 나타나며, 새로 로그인 요청창에 요청을 해야 접속 가능하도록 설정되어 있다. 
2. 멀티로그인 제한은 별도로 적용되어 있지 않다. 
[다우오피스]
1. 세션 타임아웃은 720분으로 설정되어 있다.
2. 멀티로그인 제한은 별도로 적용되어 있지 않다.
[Admin System(PPurio, EnFax, WinSMS)]
1. 세션 타임아웃은 20분으로 설정되어 있다.
2. 멀티로그인 제한이 설정되어 있으며, 최종 로그인시 전의 로그인 상태가 자동 로그아웃된다.
[Admin System(BizPPurio/UFIT)]
1. 세션타임은 20분 설정되어 있다.
2. 멀티 로그인 제한이 설정되어 있으며, 최종 로그인시 전의 로그인 상태가 자동 로그아웃된다. 
[Admin System(Telpass)]
1. 세션타임은 30분 설정되어 있다.
2. 멀티 로그인 제한이 설정되어 있으며, 최종 로그인시 전의 로그인 상태가 자동 로그아웃된다. 
[To-Be]
1.세션 타임아웃 60분이 시스템에 강제화되어 관리되고 있다.
2. 멀티로그인 차단이 시스템에 강제화되어 관리되고 있다.</t>
  </si>
  <si>
    <t>시스템 보안 설정</t>
  </si>
  <si>
    <t xml:space="preserve">[질문]
- 각 시스템별 세션종료(Timeout) 및 멀티로그인 어떻게 되었는가? 
[시스템 및 문서검토]
1. 각 시스템별로 세션종료(TimeOut) 및 멀티로그인 설정 화면을 확인한다.
2. 접속 후에 일정 시간이 지나면 자동으로 로그아웃이 되는 세션 종료(Time out) 기능이 설정되어 있는지 확인한다.
3. 동일 사용자 계정에 대하여 동시 접속이 가능한지 확인한다.
 </t>
  </si>
  <si>
    <t>세션 TimeOut 및 멀티로그인 설정화면</t>
  </si>
  <si>
    <t>프로그램 개발/변경 내역에 대하여 요청서를 확인하여 승인의 적정성을 확인한다.</t>
  </si>
  <si>
    <t>시스템 및 프로그램, 소프트웨어, 데이터 등 IT 운영환경에 적절한 검토 및 승인 없이 변경사항이 적용되어 재무데이터의 왜곡이 발생할 위험</t>
  </si>
  <si>
    <t>Application 변경</t>
    <phoneticPr fontId="45" type="noConversion"/>
  </si>
  <si>
    <t>프로그램 개발/변경 요청 시 전산지원요청서를 작성하고 현업부서팀장의 검토 및 승인을 득한다.</t>
  </si>
  <si>
    <t>ISMS-01-13_응용프로그램 개발지침</t>
  </si>
  <si>
    <t>프로그램 이관 내역,
프로그램 변경 요청서</t>
  </si>
  <si>
    <t>K-System, E-HR.다우오피스, Admin System</t>
  </si>
  <si>
    <t>[E-HR]
웹서비스개발팀
[K-System]
시스템보안팀
[다우오피스]
비즈플랫폼팀, 인사팀
[Admin System(Ppurio, EnFax, WinSMS)]
비즈커머스개발팀
[Admin System(BizPPurio/UFIT]
시스템보안팀
[Admin System(Telpass)]
플랫폼개발팀</t>
  </si>
  <si>
    <t>[E-HR]
정아령과장
[K-System]
이준 차장
[다우오피스]
박관후 차장, 박남혜 차장
[Admin System(Ppurio, EnFax, WinSMS)]
서동범 차장이은별 대리
[Admin System(BizPPurio/UFIT]
지민근 과장
[Admin System(Telpass)]
김수희 과장</t>
  </si>
  <si>
    <t>[As-Is]
[E-HR]
1. 현업에서 프로그램 변경이 필요한 부분에 대하여 유선이나 다우오피스 상의 업무메뉴에 게시글로 요청한다. (별도의 현업 팀장 승인 없음)
2. E-HR시스템 담당자(정아령 과장)가 요청을 접수받고 타당성 검토 후 개발 작업을 수행한다. 
3. 프로그램 개발/수정에 대한 테스트 이후 인사팀과의 협의 후 운영환경에 SVN툴을 통해 이관한다. (별도의 승인 절차 없음) 
[K-system]
1. 현업에서 프로그램 개발/변경 요청을 다우오피스의 전자결재를 통해 요청하며 현업 부서장승인을 득하면 담당자에게 전달한다. 
2. K-system 담당자(이준 차장)이 요청을 접수받고 개발을 진행하며, 구두로 사용자 테스트를 요청한 후 이상이 없으면 개발확인서를 작성하고 이관요청서를 작성한다.
3. 이관요청서에 대한 승인 득하고, 인프라팀의 김도현대리가 프로그램 이관을 수행하며 K-system 패치이력에 배포로그가 기록된다.
[다우오피스]
1. 현업에서 프로그램 개발/변경 요청 시 지라시스템으로 요청을 한다. (별도의 현업 팀장 승인 없음)
2. 다우오피스 개발자가 요청을 접수받고 개발을 진행하며, 다우오피스에 구현된 배포 페이지에서 패키지파일을 업로드하여 배포룰 수행한다. (별도의 팀장 배포 승인 없음)
3. 배포결과에 대한 내용을 지라 요청서에 업데이트하며, 배포이력은 서버에 3개월간  기록된다. 
[Admin System(PPurio, EnFAx, WinSMS), Admin System(BizPPurio/UFIT), Admin System(Telpass)]
1. 현업에서 프로그램 개발/변경 요청 시 지라시스템으로 요청을 한다. (별도의 현업 팀장 승인 없음)
2.  Admin System개발자가 요청을 접수받고 개발을 진행하며, 테스트 서버에서 검수 후 rsync방식으로 배포룰 수행한다. (별도의 팀장 배포 승인 없음)
3. 배포결과에 대한 내용을 지라 요청서에 업데이트하며, rsync 내역은 서버에 기록된다. 
4. IT팀에서 내부 자체개선이 필요할 경우 별도의 승인 없이 개발을 수행하고 있으며, 팀오피스에 업무를 기록하고 있음.
[To-Be]
1. 요청부서는 서비스데스크 요청서를 통해 요구사항 정의 후 해당 부서장의 승인을 득하여 IT부서에 전달한다.
2. IT부서에서 해당 요청내용을 전달받고 해당 시스템 담당 팀장의 승인 후 개발을 진행한다.
3. 개발된 프로그램은 개발서버에서 현업테스트/IT테스트를 마치고 문제가 없을 시 배포 승인 후 이관담당자가 운영환경에 배포한다.
4. 배포된 프로그램은 배포이력 관리를 통해 배포 히스토리를 남긴다.</t>
  </si>
  <si>
    <t>Application 변경</t>
  </si>
  <si>
    <t xml:space="preserve">[질문] 
- 정보시스템 변경 및 유지보수와 관련된 지침 및 절차서가 있는가?
- 변경 요청 접수 절차의 경우 요청한 사용자부서 승인과 IT부서 승인 등 적절한 승인절차 하에 이루어지고 있는가?
- 사용자 변경요청사항이 적용된 후 변경사항 결과에 대해 사용자에게 처리결과를 확인하는 절차가 존재하는가?
- 정보시스템 긴급변경을 위한 프로세스(예: 선조치 후보고)가 있는가? 
[시스템 및 문서검토] 
1. 각 시스템별로 평가대상 기간 동안 발생한 프로그램 변경내역(예: 배포 툴 or 완전한 서버상의 배포내역)을 받는다.
2. 시스템별 프로그램 변경 내역(배포내역)에서 표본수에 맞게 랜덤으로 변경내역 건을 선택한다.
3. 상기의 변경내역 건에 대한 변경요청 전산처리요청서를 받아 해당 변경이 요청자의 부서장 승인을 받았는지 확인한다.
4. 운영환경 이전에 적절한 개발자 및 사용자테스트 과정을 존재하고 이에 대한 검토 및 승인이 있었는지 확인한다.
</t>
  </si>
  <si>
    <t>배포관리 툴 상의 프로그램 배포 리스트</t>
  </si>
  <si>
    <t>개발환경과 운영환경을 분리하고 운영환경에 대한 부적절한 접근을 적절하게 제한한다.</t>
  </si>
  <si>
    <t>개발 운영 분리</t>
    <phoneticPr fontId="45" type="noConversion"/>
  </si>
  <si>
    <t xml:space="preserve">운영환경으로의 개발/변경을 이행하기 위한 접근은 적절하게 제한되며, 개발환경으로부터 분리한다. </t>
  </si>
  <si>
    <t>시스템 별 개발, 운영 IP 주소 리스트, 운영 배포 권한 내역, 개발 코드 접근 권한 내역</t>
  </si>
  <si>
    <t>[As-Is]
[K-System]
1. 개발서버와 운영서버가 별도로 분리되어 운영되고 있다.
2. K-system의 개발은 이준차장이 수행하고 있으며, 배포 시 인프라팀의 김도현대리가 배포업무를 수행하고 있다.
3. 배포자 이외에 개발자가 배포권한을 보유하고 있다. 
[E-HR, 다우오피스, Admin System(PPurio, EnFAx, WinSMS), Admin System(BizPPurio/UFIT), Admin System(Telpass)]
1. 개발 서버와 운영서버가 별도로 분리되어 운영되고 있다. 
2. 각 시스템 개발부서에서 개발업무를 수행하고 있으며, 개발자가 배포업무를 수행하고 있다.(개발자-운영이관자 분리 되어 있지 않음)
3. 개발자 이외에 서버권한이 있는 인프라팀 인원에게도 배포권한이 부여되어 있다.
 [To-Be]
1. 개발환경과 운영환경이 논리적으로 분리되어 있다. 
2. 배포자는 개발업무를 수행하지 않는 인원이 배포업무를 수행하며, 배포자 이외에 배포권한은 갖고 있지 않다.</t>
  </si>
  <si>
    <t>개발 운영 분리</t>
  </si>
  <si>
    <t>[질문] 
- 정보시스템 변경 내용에 대한 운영환경 이관 절차나 프로세스가 정의된 문서가 존재하는가?
- 정보시스템 변경 시 개발(또는 테스트)환경에서 테스트 된 후 운영 환경으로 이관되는가?
- 변경된 프로그램을 운영환경에 적용하는 담당자(예: 이관담당자)와 개발자 간에는 업무 권한이 적절히 분리되어 있는가?
- 이관 담당자는 프로그램 개발 담당자가 아닌 제3자에 해당하는가?
[시스템 및 문서검토] 운영환경의 분리여부 관련 문서검토
1. 개발환경과 운영환경은 각각 별도의 주소(IP, 포트)로 분리하여 운영되고 있음을 확인한다.
2. 운영배포 권한이 직무 분리 및 담당자의 역할과 책임에 따라 적절하게 부여되어 있음을 확인한다.</t>
  </si>
  <si>
    <t>각 시스템별 개발/운영 분리 현황 및 IP주소
각 시스템별 배포 권한자 리스트, 개발 권한자 리스트</t>
  </si>
  <si>
    <t>데이터베이스 변경에 대하여 요청서를 확인하여 승인의 적정성을 확인한다.</t>
  </si>
  <si>
    <t xml:space="preserve">Database 변경 </t>
    <phoneticPr fontId="45" type="noConversion"/>
  </si>
  <si>
    <t>데이터베이스 변경 요청 시 요청서에 변경내용을 작성하고 데이터베이스 관리자(DBA)의 검토 및 승인을 득한다.</t>
  </si>
  <si>
    <t>DML, DDL 로그 기록,
DB 변경요청서</t>
  </si>
  <si>
    <t>Database</t>
  </si>
  <si>
    <t>[DB]
시스템보안팀</t>
  </si>
  <si>
    <t>[DB]
이영호 과장</t>
  </si>
  <si>
    <t xml:space="preserve">[As-Is]
[E-HR]
1. E-HR DB는 DBA 이영호과장과 개발자 정아령과장이 DB 접근권한을 보유하고 있다.
2. DBA_OBJECTS Table에 DDL변경 로그만 기록되고 있으며, 별도 승인절차 없이 DB변경 업무를 수행하고 있다. 
[K-system]
1. K-system DB는 인프라팀 김도현대리와 개발자 이준차장이 DB접근 권한을 보유하고 있으며, sa계정을 공유하여 사용하고 있다.
2. DB변경 로그는 별도로 보관되지 않으며, 별도 승인절차 없이 DB변경 업무를 수행하고 있다. 
[다우오피스]
1. 다우오피스 DB는 인프라팀 인원과 개발자 인원 모두 접근권한을 보유하고 있으며, mailadm 계정을 공유하여 사용하고 있다.
2. DB변경 로그는 별도로 보관되지 않으며, 별도 승인절차 없이 DB변경 업무를 수행하고 있다. 
[Admin System(PPurio, EnFAx, WinSMS), Admin System(BizPPurio/UFIT), Admin System(Telpass)]
1. DB접근제어 툴인 샤크라맥스를 통해 생성된 계정소유자 DB변경을 수행할 수 있도록 접근제어 되어있다.
2. 일반 개발자 게정은 DB자체 계정은 존재하지 않으며, 직접접근이 차단되어 있고 DBA는 시스템계정으로 DB에 직접접근할 수 있다. 
3. 개발자는 샤크라맥스에서 DML권한만 보유하여 변경할 수 있으며. 변경 시 DB변경 요청 기안을 올려서 관리자의 승인을 득하여 변경을 수행할 수 있다.
4. DML 로그는 샤크라맥스에 보관되며, DDL로그는 Oracle에만 보관되고 있고 Infomix에는 별도 로그를 기록하지 않는다.
5. DDL업무 수행 시 DBA가 DB에 직접 접근하여 변경업무를 수행하고 있으며, DB변경 시 별도의 승인절차 없이 변경을 수행한다.
[To-Be]
1. DB의 변경에 대한 요청은 전산지원요청서 또는 DB변경 요청서를 통해 접수받는다.
2. 전산지원요청서 또는 DB변경 요청서는 IT담당자 및 IT부서장의 승인을 득한다.
3. 승인이 완료된 요청건에 대하여 변경 작업을 수행한다. 
4. DB의 각 테이블별로 발생하는 DML, DDL 건에 대하여 로그를 남긴다.
</t>
  </si>
  <si>
    <t xml:space="preserve">Database 변경 </t>
  </si>
  <si>
    <t>[질문]
- 데이터베이스 변경 및 유지보수와 관련된 절차 및 프로세스가 있는가?
- 데이터베이스 변경 요청 접수 절차의 경우 요청한 사용자부서의 승인이 이루어지는가?
[시스템 및 문서검사]
1. 평가대상 기간 동안 발생한 데이터베이스 변경 히스토리(DDL,DML)를 입수한다.
2. 표본수에 맞게 임의의 변경내역을 선택한다.(샘플링)
3. 상기의 변경내역이 서비스데스크의 요청서에 기재된 요청내역에 의거하여 이루어졌는지 검토한다.
4. 상기의 전산지원요청서는 요청부서의 부서장 승인과 IT관리자(DBA)의 승인을 득하였는지 확인한다.</t>
  </si>
  <si>
    <t>평가 기간 중 발생한 DB변경 내역</t>
  </si>
  <si>
    <t>시스템 소프트웨어 변경에 대하여 보고문서를 확인하여 승인의 적정성을 확인한다.</t>
  </si>
  <si>
    <t>시스템 소프트웨어 변경</t>
    <phoneticPr fontId="45" type="noConversion"/>
  </si>
  <si>
    <t>시스템 소프트웨어 변경 시 전산지원요청서를 작성하고 소속부서장의 검토 및 승인을 득한다.</t>
  </si>
  <si>
    <t>ISMS-01-07_운영보안지침</t>
  </si>
  <si>
    <t>SW업데이트 히스토리,
서비스데스크 프로그램변경요청서</t>
  </si>
  <si>
    <t>OS</t>
  </si>
  <si>
    <t>[OS]
인프라운영팀</t>
  </si>
  <si>
    <t>[OS]
김도현 대리</t>
  </si>
  <si>
    <t>[As-Is]
[OS] 
1. 인프라팀에서 운영체제 업데이트/패치 등의 SW변경은 비정기적으로 필요시에만 진행하며, 거의 진행하고 있지 않다. 
2. 운영체제 변경 시 별도의 문서화 및 승인절차없이 변경을 수행하고 있다.
[To-Be]
1. 서버 담당자는 소프트웨어 변경(업데이트/패치 등)을 위한 작업계획 수립 후 변경 요청서를 작성하며, 관리자 승인후 변경을 수행한다.</t>
  </si>
  <si>
    <t>시스템 소프트웨어 변경</t>
  </si>
  <si>
    <t>[질문] 
- 시스템 소프트웨어 구매와 관련된 절차 및 프로세스가 있는가?
- 시스템 소프트웨어 작업과 관련된 승인된 업체 목록 및 업체 선정기준이 있는가?
[문서검사] 시스템소프트웨어 변경 및 유지보수 관련  문서검토
1. 시스템 소프트웨어 업데이트/패치 관련 절차가 마련된 문서를 검토한다.
2. 시스템 소프트웨어 업데이트/패치 작업이 계획, 테스트, 이관 등 절차에 따라 수행되는지 확인한다.
3. 시스템 소프트웨어 업데이트/패치 작업의 수행결과에 대한 관리자의 검토 및 승인내역을 확인한다.</t>
  </si>
  <si>
    <t xml:space="preserve">평가 기간 중 발생한 OS 패치 내역
 </t>
  </si>
  <si>
    <t>데이터 컨버전은 회사의 정책 및 절차에 따라 수행하고 수행결과에 대하여 소속부서장의 검토 및 승인을 받음으로써 데이터의 부적절한 변경을 방지한다.</t>
  </si>
  <si>
    <t>Data conversion</t>
    <phoneticPr fontId="45" type="noConversion"/>
  </si>
  <si>
    <t>데이터 컨버전 시 회사의 정책 및 절차에 따라서 수행하고 수행결과에 대해서 소속부서장의 검토 및 승인을 득한다.</t>
  </si>
  <si>
    <t>프로젝트 완료보고서, 프로젝트 진행 WBS문서</t>
  </si>
  <si>
    <t>General</t>
  </si>
  <si>
    <t>[As-Is]
[E-HR, 다우오피스, K-sytem, Admin System(PPurio, EnFax, Win SMS), Admin System(BizPPurio/UFIT), Admin System(Telpass)]
1. 데이터 컨버전 발생 시 문서는 내부적으로 작성하고 있으나, 작업내용 및 계획을 문서에 작성하고 있다.
2. 데이터 컨버전 결과에 대해서 검토 및 관리자의 승인 절차 없이 데이터 컨버전이 수행되고 있다.
[To-Be]
1. 컨버전 / 마이그레이션등의 데이터 전환과 관련된 작업 시 업무 절차와 관련된 프로젝트 계획, 수행업무, 수행결과 등의 작업들을 문서화한다.
2. 상기의 문서들은 상위자에게 보고 후 검토를 받는다.</t>
  </si>
  <si>
    <t>Data conversion</t>
  </si>
  <si>
    <t>[질문] 
1. 정보시스템 신규시스템 도입과 관련하여 기존 데이터의 컨버전 절차가 마련되어 있는가?
2. 정보시스템 개발 방법론에 데이터 컨버전 관련 내용을 포함하고 있는가?
3. 데이터 컨버전 이후 데이터 정합성 테스트 및 승인 절차를 수행하는가?
[문서검사] 데이터 컨버전 관련 문서검토
1. 정보시스템 데이터 컨버전 관련 지침 및 절차서가 마련 되어있는지 확인한다.
2. 대상기간동안 컨버전 이력이 있을 시, 데이터 컨버전 계획 및 일정 수립 등이 반영되어 있으며 데이터 정합성을 검증하고 해당 결과에 대한 승인이 있는지 확인한다.</t>
  </si>
  <si>
    <t xml:space="preserve">평가 기간 중 발생한 데이터 컨버젼 내역 </t>
  </si>
  <si>
    <t>새로운 시스템의 개발 및 도입은 적절하게 검토되고 승인되어야 한다.</t>
  </si>
  <si>
    <t>정보시스템 및 주요 데이터와 관련된 활동이 적절히 운영되지 못해 재무데이터의 왜곡이 발생할 위험</t>
  </si>
  <si>
    <t>시스템 개발/도입의 검토 및 승인</t>
    <phoneticPr fontId="45" type="noConversion"/>
  </si>
  <si>
    <t>새로운 시스템의 개발 및 도입은 적절하게 검토되고 승인된다.</t>
  </si>
  <si>
    <t>프로젝트 추진 기안서, 개발 계약 체결에 대한 기안서</t>
  </si>
  <si>
    <t>[General]
인프라운영팀</t>
  </si>
  <si>
    <t>[General]
노익준 부장</t>
  </si>
  <si>
    <t>[As-Is]
1.새로운 시스템의 개발 및 도입에 관한 정책은 별도로 없으며,  메일/구두로 최초 요청이 되면, 내부적으로 검토 및 협의를 진행한다. 
2. 해당 건에 대하여 진행확정이 되면, 지라시스템으로 요청서를 작성하며, 필요한 진행 내역에 대해 개발, 도입이 수행된다. 
3. 해당 시스템 개발 및 도입건에 대해 별도의 승인 절차 및 미팅 내역, 보고문서는 없다. 
[To-Be]
1. 새로운 시스템 개발 및 도입에 대한 요청서를 작성한다.
2. 해당 요청 건에 대해 적절성에 대해 검토 후 상위권자의 승인을 득한 후 진행여부를 확정한다. 
3. 시스템 개발 및 도입 시 개발 및 구축에 필요한 세부 절차 및 프로세스에 대해 상위권자의 검토 및 승인후 진행한다.
4. 정보시스템 개발 및 도입에 대한 정책/지침을 규정한다.</t>
  </si>
  <si>
    <t>시스템 개발/도입의 검토 및 승인</t>
  </si>
  <si>
    <t>[질문]
- 정보시스템 개발 및 도입에 대한 정책 혹은 내용 정의된 문서가 존재하는가?
- 새로운 시스템을 개발 하거나 도입할 시, 요청서, 추진 기안, 개발 계약 및 체결과 관련한 절차 및 프로세스가 있는가?
- 해당 프로세스에 대해 상위권자의 검토 및 승인 절차가 있는가? 
- 해당 년도에 시행한 적이 있는가? 
[문서검사]
- 정보시스템 개발 도입 관련 정책 문서/ 지침을 확인한다.
- 해당 년도 이력이 있을시 관련 WBS, 계획 문서, 계약서를 확인한다.
- 상위권자의 승인 및 검토 내역을 확인한다.</t>
  </si>
  <si>
    <t>프로젝트 개발 계약 체결 기안서</t>
  </si>
  <si>
    <t>새로운 시스템의 개발 및 도입은 적절하게 테스트 되고 이관되어야 한다.</t>
  </si>
  <si>
    <t>시스템 개발/도입의 테스트 및 이관</t>
    <phoneticPr fontId="45" type="noConversion"/>
  </si>
  <si>
    <t>새로운 시스템의 개발 및 도입은 테스트되고 이관된다.</t>
  </si>
  <si>
    <t>테스트 수행 내역 및 이관 내역</t>
  </si>
  <si>
    <t>[As-Is]
1. 새로운 시스템의 개발 및 도입 진행시 필요한 보안적용 및 테스트(OS 설치 및 기타)를 수행한다.
2. 인프라 구축은 인프라팀에서 진행하며, 보안 점검은 시스템 보안팀에서 진행한다.
3. 해당 건 진행시 개발환경의 경우는 지라시스템을 통해 이력관리를 하고 있으며, 운영환경의 경우 서버반영 신청서를 통해 검토 및 전자결재를 수행하여 이관한다. 
[To-Be]
1. 새로운 시스템의 개발 및 도입할 시, 적절한 테스트를 수행한다.
2. 테스트 후 승인 절차를 통해 운영환경으로 이관한다.
3. 개발환경과 운영환경에 대한 불리와 개발자, 운영이관자의 분리가 이루어져야 한다.</t>
  </si>
  <si>
    <t>시스템 개발/도입의 테스트 및 이관</t>
  </si>
  <si>
    <t>[질문]
- 새로운 시스템의 개발 및 도입이 진행될 시, 적절하게 테스트를 수행하고 있는가? 
- 테스트 진행 후 승인 및 이관 절차는 어떻게 되는가? 
- 개발 및 테스트 후 이관 절차는 분리되어 있는가? 
[문서검사]
-시스템 도입시 테스트 진행 이력을 확인한다.
- 운영환경 이관은 상위권자의 승인을 통해 배포되었음을 확인한다. 
- 운영환경 이관자와 개발자가 분리되었음을 확인한다.</t>
  </si>
  <si>
    <t>테스트 이력/ 이관이력</t>
  </si>
  <si>
    <t>현업의 불만 및 개선사항의견 수렴에 있어 설문의 내용은 정확하고 정당하게 계획이 검토되어야 함</t>
  </si>
  <si>
    <t>부적절한 의견수렴계획으로 회사의 인력 및 자원이 낭비될 위험</t>
  </si>
  <si>
    <t>의견수렴 설문내역의 승인</t>
    <phoneticPr fontId="45" type="noConversion"/>
  </si>
  <si>
    <t>IT 운영팀의 전결권자는 계획된 설문내역을 검토하여 설문의 배포를 최종승인한다.</t>
  </si>
  <si>
    <t>개선사항 조사설문</t>
  </si>
  <si>
    <t>[General]
IT운영팀</t>
  </si>
  <si>
    <t>[As-Is]
IT 운영팀의 팀장은 계획된 설문내역을 검토하여 설문의 배포를 최종승인한다.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</si>
  <si>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의견수렴 설문내역의 승인</t>
  </si>
  <si>
    <t>1. 평가대상기간중 작성배포된 설문 내역을 확인한다.
2. 작성배포된 설문이 IT운영팀의 설문배포승인자의 승인을 받았는지 확인한다.
3. 예외사항이 발견된 경우 그 원인을 파악한다.</t>
  </si>
  <si>
    <t>프로젝트 추진에 있어 예산 및 자원이 효율적으로 사용되어야 함</t>
  </si>
  <si>
    <t>타당하지 않은 프로젝트의 개시로 인해 예산 및 자원을 비효율적으로 사용할 위험</t>
  </si>
  <si>
    <t>개발/변경 업무 타당성 분석</t>
    <phoneticPr fontId="45" type="noConversion"/>
  </si>
  <si>
    <t>IT 운영팀의 타당성 분석담당자는 품의된 프로젝트에 대해 프로젝트 집행부서는 프로젝트의 착수전에 타당성 검토 및 투자효과성 분석을 수행한다.</t>
  </si>
  <si>
    <t>개발/변경 타당성 분석 보고서</t>
  </si>
  <si>
    <t>[As-Is]
품의된 프로젝트에 대해 프로젝트 집행부서는 프로젝트 착수 전에 타당성 검토 및 분석을 수행하나 별도로 보고서를 남기지는 않음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</si>
  <si>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개발/변경 업무 타당성 분석</t>
  </si>
  <si>
    <t>1. 평가대상기간중 수행된 개발/변경 업무에 대하여 샘플을 추출한다.
2. 상기에서 추출한 샘플에 대하여 개발/변경 타당성 분석보고서의 작성여부를 확인한다.
3. 예외사항이 발견된 경우 그 원인을 파악한다.</t>
  </si>
  <si>
    <t>프로젝트 개시에 소요되는 구매요청은 정확하고 정당하게 수행되어야 함</t>
  </si>
  <si>
    <t>정당하지 않은 구매요청으로 인하여 예산 및 자원을 비효율적으로 사용할 위험</t>
  </si>
  <si>
    <t>프로젝트 개시시 구매요청의 승인</t>
    <phoneticPr fontId="45" type="noConversion"/>
  </si>
  <si>
    <t>업무지원팀의 구매전결권자는 IT운영팀으로부터 구매요청을 검토하고, 해당 구매요청품의서를 승인한다.</t>
  </si>
  <si>
    <t>구매요청품의서</t>
  </si>
  <si>
    <t>[General]
업무지원팀</t>
  </si>
  <si>
    <t>[As-Is]
업무지원팀장은 IT 운영팀에서 이관된 구매요청품의서의 내용을 확인하여, 이를 승인한다.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</si>
  <si>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프로젝트 개시시 구매요청의 승인</t>
  </si>
  <si>
    <t>1. 평가대상기간중 IT 운영팀에서 요청한 구매요청품의서를 모집단으로 샘플을 추출한다.
2. 추출된 구매요청 품의서에 대하여 전결규정에 의한 전결권자의 승인여부를 확인한다.
3. 예외사항이 발견된 경우 그 원인을 파악한다.</t>
  </si>
  <si>
    <t>프로젝트의 추진에 있어 예산 및 자원이 효율적으로 사용되어야 함</t>
  </si>
  <si>
    <t>효과적인 프로젝트 관리의 미비로 인하여 예산 및 자원을 비효율적으로 사용할 위험</t>
  </si>
  <si>
    <t>프로젝트 진행상황의 관리</t>
    <phoneticPr fontId="45" type="noConversion"/>
  </si>
  <si>
    <t>프로젝트 매니저는 프로젝트 예산 및 일정계획 대비 실제 소요비용 및 진척상황에 대한 모니터링을 주기적으로 수행한다.</t>
  </si>
  <si>
    <t>주간업무보고</t>
  </si>
  <si>
    <t>[As-Is]
IT운영팀의 개발/변경업무 담당자는 각 프로젝트의 진행상황을 적절하게 주간업무보고/개별보고를 통하여 IT운영팀장에게 보고하고 있다.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</si>
  <si>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프로젝트 진행상황의 관리</t>
  </si>
  <si>
    <t>1. 평가대상기간중 IT 운영팀에서 수행된 개발/변경 수행업무를 모집단으로 샘플을 추출한다. 
2. 상기 샘플로 추출된 업무가 주간업무보고현황에 포함되었는지 여부를 확인한다.
3. 예외사항이 발견된 경우 그 원인을 파악한다.</t>
  </si>
  <si>
    <t>프로젝트 산출물은 완전하고 정확하게 생성되어야 함</t>
  </si>
  <si>
    <t>불충분한 테스트로 인하여 산출물이 불완전하거나 부정확한 업무처리를 할 위험</t>
  </si>
  <si>
    <t>통합 및 시스템 테스트의 수행</t>
    <phoneticPr fontId="45" type="noConversion"/>
  </si>
  <si>
    <t>IT 운영팀의 개발자들은 테스트 단계에서 통합 및 시스템 테스트를 수행하고 이슈에 대해서는 수정 혹은 재작업이 이루어지고 있다.</t>
  </si>
  <si>
    <t>통합 및 시스템테스트결과서</t>
  </si>
  <si>
    <t>[As-Is]
테스트 단계에서, 개발자들은 통합 및 시스템 테스트를 수행하고 이슈에 대해서는 수정 혹은 재작업이 이루어지고 있다.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</si>
  <si>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통합 및 시스템 테스트의 수행</t>
  </si>
  <si>
    <t>1. 평가대상기간중 IT 운영팀에서 수행된 개발/변경 수행업무완료보고서를 모집단으로 샘플을 추출한다. 
2. 상기 샘플로 추출된 보고서에 통합 및 시스템 테스트의 수행결과가 포함되었는지 여부를 확인한다.
3. 예외사항이 발견된 경우 그 원인을 파악한다.</t>
  </si>
  <si>
    <t>병행테스트의 수행</t>
    <phoneticPr fontId="45" type="noConversion"/>
  </si>
  <si>
    <t>IT 운영팀의 개발자들은 기존 시스템을 대체하는 중요시스템들은 시스템 운영개시 예정일 이전부터 병행테스트를 수행하여 시스템이 완전하고 정확하게 처리되는지를 모니터링한다.</t>
  </si>
  <si>
    <t>병행테스트결과서</t>
  </si>
  <si>
    <t>[As-Is]
기존 시스템을 대체하는 중요시스템들은 시스템 운영개시 예정일 이전부터 병행테스트를 수행하여 시스템이 완전하고 정확하게 처리되는지를 모니터링한다.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</si>
  <si>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병행테스트의 수행</t>
  </si>
  <si>
    <t>1. 평가대상기간중 IT 운영팀에서 수행된 개발/변경 수행업무완료보고서를 모집단으로 샘플을 추출한다. 
2. 상기 샘플로 추출된 보고서에 병행 테스트의 수행결과가 포함되었는지 여부와 해당 테스트 수행여부를 문서검증한다.
3. 예외사항이 발견된 경우 그 원인을 파악한다.</t>
  </si>
  <si>
    <t>14</t>
  </si>
  <si>
    <t>유지/장애보수작업에 소요되는 구매요청은 승인된 요청으로 제한하여야 함</t>
  </si>
  <si>
    <t>불필요한 자산의 구매요청으로 인하여 회사의 자원과 인력이 낭비될 위험</t>
  </si>
  <si>
    <t>구매요청의 승인</t>
    <phoneticPr fontId="45" type="noConversion"/>
  </si>
  <si>
    <t>유지보수작업에 소요되는 구매요청은 전결권자의 승인을 거쳐 경영지원팀으로 품의서를 제출하고, 승인후 업무지원팀으로 이관된다.</t>
  </si>
  <si>
    <t>[As-Is]
유지보수작업에 소요되는 구매요청은 전결권자의 승인을 거쳐 경영지원팀으로 품의서를 제출하고, 승인후 업무지원팀으로 이관된다.
[To-Be]
1. (테스트대상기간)동안 설문계획작성문을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</si>
  <si>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구매요청의 승인</t>
  </si>
  <si>
    <t>외부망에서 회사의 정보시스템에 대한 부적절한 접근을 방지한다.</t>
  </si>
  <si>
    <t>내외부망 분리</t>
    <phoneticPr fontId="45" type="noConversion"/>
  </si>
  <si>
    <t>회사의 내외부망 분리되어 운영되고 외부에서 접근시 승인된 인원에 한하여 접근이 가능하다.</t>
  </si>
  <si>
    <t>네트워크 구성도, VPN 계정 리스트, VPN 계정 요청서</t>
  </si>
  <si>
    <t>[General]
김도현 대리</t>
  </si>
  <si>
    <t>[As-Is]
[포티넷 VPN, 팔로알토 VPN]
1. 네트워크 구성도에서 내부망과 외부망이 방화벽, 라우터 및 스위치에 의해 적절하게 망분리되고 있다. 
2. 외부에서 사내망으로 접속 하기위해서 VPN에 사용자 계정이 등록되어야 한다.
3. VPN접근 계정은 전자결재를 통해서 계정생성을 요청하며, 승인된 요청서를 확인 후 인프라팀에서 계정을 발급한다.
4. 팔로알토 VPN 사용 시 지라시스템에 권한을 요청하여 계정을 발급하여 별도의 승인절차 없이 권한이 부여되고 있다.
[To-Be]
1. 네트워크 구성도에서 내부망과 외부망이 방화벽, 라우터 및 스위치에 의해 적절하게 망분리되고 있다. 
2. 외부에서 사내망으로 접속 하기위해서 VPN에 사용자 계정이 등록되어야 한다.
3. VPN접근 계정은 VPN 계정 사용 신청서를 기안하여 부서장의 승인을 득한 후, 관리자에 의해 권한을 부여 하고 사용한다.</t>
  </si>
  <si>
    <t>내외부망 분리</t>
  </si>
  <si>
    <t>[질문] 
- 정보시스템 내부망과 외부망의 분리는 이루어지고 있는가?
- 정보시스템 외부망에서 내부망 접속을 위한 방식 및 절차는 마련되어 있는가? (ex 방화벽 등) 
- 외부에서 정보시스템 내부망 접속을 위한 방식 및 절차는 마련되어 있는가? (NAC 등) 
[문서검사] 정보시스템 네트워크 내외부망 분리 관련 문서검토
1. 네트워크 분리 구성 관련 정책 및 지침 문서가 있는지 확인한다.
2. 네트워크 구성도를 입수하여 내외부망으로 분리되어 있는지 확인한다.
3. 내부망 접근 권한 신청(VPN 사용승인 신청) 현황을 검토하여 내부망 접근에 대한 절차에 따라 승인을 득하고 계정을 부여하는지 확인한다.</t>
  </si>
  <si>
    <t>네트워크 구성도 
VPN계정 리스트</t>
  </si>
  <si>
    <t xml:space="preserve">긴급장애 또는 사용자의 실수로 인한 Data 손실 발생시 신속한 복구를 위하여 백업을 수행한다. </t>
  </si>
  <si>
    <t>복구 절차</t>
    <phoneticPr fontId="45" type="noConversion"/>
  </si>
  <si>
    <t>데이터 복구 테스트를 수행하여 복구 테스트 결과를 문서로 기록관리한다.</t>
  </si>
  <si>
    <t>복구 테스트 수행 결과서, 복구 처리 관련 지침(Ex.업무연속성관리지침)</t>
  </si>
  <si>
    <t>[As-Is]
1. 데이터 복구에 대한 절차는 별도로 규정되어 있지 않다.(정책 확인 후 업데이트 필요)
2. 현재 복구 테스트를 수행하지 않는다.
[To-Be]
1. 데이터 복구에 대한 절차는 업무연속성관리지침과 같은 문서로 규정하고 있다.
2. 상기의 규정에 따라 연간 1회 재난 복구 모의훈련을 계획하고 수행한다.
3. 수행한 모의훈련에 대한 기록과 결과분석을 문서화한다.</t>
  </si>
  <si>
    <t>복구 절차</t>
  </si>
  <si>
    <t>[질문] 
- 백업된 데이터의 가용성을 검증하기 위하여 복구테스트는 수행하는가?
- 복구테스트 관련된 정책 및 지침이 존재하는가?
[문서검토] 정보시스템 데이터 백업 및 소산 관련 문서검토
1. 복구테스트 관련 정책 및 지침 문서가 있는지 확인한다.
2. 백업된 데이터에 대한 가용성을 주기적으로 점검한 문서(예: 복구테스트 관련 문서)가 있는지 확인한다.</t>
  </si>
  <si>
    <t>평가 기간 중 발생한 복구테스트 내역</t>
  </si>
  <si>
    <t>Backup</t>
    <phoneticPr fontId="45" type="noConversion"/>
  </si>
  <si>
    <t>데이터 백업 정책 및 절차가 수립되어 있고 백업은 수립된 정책과 같이 백업되고 모니터링 된다.</t>
  </si>
  <si>
    <t>백업 로그 내역, 백업 모니터링 주간 보고서(관리 일지)</t>
  </si>
  <si>
    <t>[As-Is]
1. 데이터 관련 백업 정책은 회사의 정책서에 의해 관리되고 있다.
2. 백업은 commvault 솔루션을 이용하여 일일 백업을 수행하고 있다.
3. 백업 관리일지는 매일 메일링되어 담당자에게 보고된다.
[To-Be]
1. 데이터 관련 백업은 백업 정책에 따라 수행한다. 
2. 백업은 Commvault 솔루션을 이용하여 일일 백업을 수행하고 있다.
3. 백업 관리일지를 작성하고 모니터링 된다.
4. 백업 오류건에 대해서 재수행되고 담당자에게 매일 메일링되어 담당자에게 보고된다.</t>
  </si>
  <si>
    <t>Backup</t>
  </si>
  <si>
    <t>[질문]
- 데이터 백업과 관련된 지침 및 절차가 있는가?
- 데이터 백업은 어떤 방식으로 진행되는가?
- 백업일지는 문서화 되어 있고, 관리자에 의해 승인이 이루어지는가?
[문서검사] 정보시스템 데이터 백업 관련 문서검토
1. 백업관련 지침 및 절차를 확인한다.
2. 백업을 수행중인 백업 솔루션(Tool)에 접근하여 백업 스케줄을 확인한다.
3. 백업 스케줄에 따라 백업이 수행되었는지 로그를 확인한다.
4. 실패한 백업수행 항목을 식별하고 이에 대하여 재수행 후 성공적인 백업이 되었는지 확인한다.</t>
  </si>
  <si>
    <t xml:space="preserve">평가 기간 중 발생한 시스템 별 일별 백업 로그 내역 </t>
  </si>
  <si>
    <t>장애처리에 대한 절차 수립을 확인하고 처리 결과에 대한 승인의 적정성을 확인한다.</t>
  </si>
  <si>
    <t>장애관리</t>
    <phoneticPr fontId="45" type="noConversion"/>
  </si>
  <si>
    <t>시스템 장애보수작업은 장애등록관리지침에 의거하여 작업의 범위 및 내역, 영향등을 고려하여 장애의 등급을 설정하고 작업의 우선순위를 검토한다.</t>
  </si>
  <si>
    <t>장애등록관리지침</t>
  </si>
  <si>
    <t>[General]
시스템보안팀</t>
  </si>
  <si>
    <t>[General]
이계호 차장</t>
  </si>
  <si>
    <t>[As-Is]
1. 장애발생 시, 장애등급에 따라 처리 방식을 구분하고 있다.
2. 시스템 장애발생시, 현황판에 빨간색 오류가 표시되며, 유선상으로 알려주거나, SMS/MMS로 문자로 알림을 보낸다. 
3. 장애등급이 낮은 경우(3등급), 담당자가 바로 처리하며, 등급이 높을 경우 적시에 장애 처리 및 장애보고서를 작성하여 팀장/사장의 승인을 득한다.
[To-Be]
1. 장애 관리에 대한 절차는 정보시스템 운영보안 관리지침, 업무연속성관리지침과 같은 문서로 규정되어 있다. 
2. 장애 발생 시, 정해진 절차에 따라 장애에 대한 발생 시스템 및 시간, 원인 및 조치 결과 등을 장애수리작업 문서에 작성한다.
3. 장애수리작업문서는 장애등록 관리지침에 따라 조치내역이 기록되어 있다.</t>
  </si>
  <si>
    <t>시스템 설정 유지/보수의 검토</t>
  </si>
  <si>
    <t>[질문]
- 장애 발생 시 대응 프로세스 및 관련 정책 혹은 지침이 있는가?
- 장애 조치에 대한 상위 관리자에 의해 검토되고, 승인되는가?
[문서검토] 장애 조치에 대한 문서검토
1. 평가대상기간중 IT운영팀의 업무현황보고 중 장애수리작업내역을 모집단으로 샘플을 추출한다.
2. 추출된 샘플의 검토보고서를 징구하여 장애등록 관리지침과 일치여부를 확인한다.
3. 예외사항이 발견된 경우 그 원인을 파악한다.</t>
  </si>
  <si>
    <t>평가 기간 중 작성된 장애조치 보고 내역</t>
  </si>
  <si>
    <t>서버룸 출입에 대한 출입대상을 확인하고 승인의 적정성을 확인한다.</t>
  </si>
  <si>
    <t>물리적/환경적보안-서버룸접근통제</t>
    <phoneticPr fontId="45" type="noConversion"/>
  </si>
  <si>
    <t>서버실 출입은 정보전략팀 직원만 접근할 수 있으며, 그 외의 인원은 정보전략팀장의 승인을 득하여야 하고 방문 내역을 출입대장에 기록한다.</t>
  </si>
  <si>
    <t>ISMS-01-01_정보보호 정책서</t>
  </si>
  <si>
    <t>서버실 상시 출입 등록 내역
서버실 출입대장</t>
  </si>
  <si>
    <t xml:space="preserve">[As-Is]
1. 사내 서버실은 E-HR, K-system, 다우오피스 서버를 관리하고 있으며, 회사의 정책 및 지침을 적용하여 접근을 통제하고 있다.
2. 서버출입은 월별로 출입증(RFID) 태그 로그가 관리되고 있으며, 오프라인 문서로 이상유무를 확인하고 있다.
3. 내부 보안점검을 월별로 수행하고 있으며 보고서를 작성하여 관리자의 승인을 득하여 관리되고 있다.
4. Admin System은 IDC센터에서 관리되고 있으며, IDC정책에 따라서 접근 통제 및 출입보안을 하고 있다.
[To-Be]
1. 데이터센터(서버실) 출입 전에 필수적으로 출입되는 인프라운영팀 사용 구역을 접근제한구역으로 지정한다.
2. 출입은 등록된 사람만 가능하며, 지문 및 카드를 통해 출입한다. 
3. 서버실에 접근 시 출입관리 대장을 작성해야 하며, 인프라운영팀이 아닐 경우는 출입등록신청 후 관계자와 동행하여 출입 한다.
</t>
  </si>
  <si>
    <t>물리적/환경적보안-서버룸접근통제</t>
  </si>
  <si>
    <t>[질문]
- 서버실에 대한 물리적 접근 통제 관련 지침 혹은 정책이 있는가?
- 서버실에 접근할 수 있는 권한 부여 시 상위 관리자의 검토가 이루어지는가?
- 서버실에 대한 접근 권한리스트가 관리자에 의해 주기적으로 검토되고, 업데이트되는가?
- 서버실에 대한 출입관리대장이 주기적으로 검토되고, 승인되는가?
[문서검토] 서버실에 대한 문서검토
1. 서버실에 대한 물리적 접근 통제 관련 지침 및 정책 문서가 있는지 검토한다.
2. 서버실에 접근 가능한 권한이 적절한 담당자에게 부여되어 있는지 검토한다.
3. 서버실에 대한 접근 관련 문서(예:출입관리대장)를 작성하고 있는지 검토한다.</t>
  </si>
  <si>
    <t>평가 기간 중 부여되어 있는 서버실 상시 출입자 내역
평가 기간 중 발생한 서버실 출입내역</t>
  </si>
  <si>
    <t xml:space="preserve">정기적인 정보보안 교육 및 시스템 점검을 통해 회사의 정보 보안 수준을 향상시킨다. </t>
  </si>
  <si>
    <t>정보보안 교육 및 점검</t>
    <phoneticPr fontId="45" type="noConversion"/>
  </si>
  <si>
    <t>회사 정보보안 점검은 주기적으로 수행되며 수행결과는 문서화되어 담당자의 검토를 받는다.</t>
  </si>
  <si>
    <t>전산보안규정, 전산교육 수강 이력</t>
  </si>
  <si>
    <t>[As-Is]
1. 정보보안정책서로 주기적인 정보보호 교육을 실시하고 있다.
2. 정보보호 교육은 반기별로 수행하고 있으며, 교육을 이수한 후에 수료증을 발급하고 있다.
[To-Be]
1. 임직원 정보보안 교육 수강을 의무적으로 수행한다.
2. 전산보안규정에 따라 보안관련 시스템 점검을 정기적으로 수행하고 점검 결과를 문서화 한다.
3. 교육 수강 내역 및 점검 내역에 대한 문서를 담당자가 검토 및 승인한다.</t>
  </si>
  <si>
    <t>정보보안 교육 및 점검</t>
  </si>
  <si>
    <t>[질문]
- 보안 취약점 수행 절차, 담당 조직, 결과 보고, 결과 조치와 관련한 절차 및 프로세스가 있는가?
- 모의 해킹과 같은 독립적인 보안통제의 평가(취약점 평가)가 주기적으로 수행되는가?
- 해당 년도에 보안 교육을 시행한 적이 있는가?
[문서검토]
1.  '모의해킹 내역', '시스템 취약점 분석 결과보고', '보안취약점 조치 내역' 등의 문서가 존재하고, 적절히 수행되었는지 확인한다.
2. 발견된 취약점은 적시에 조치가 이루어졌는지 확인한다.
3. 보안정책에 따라 매년 주기적으로 전 직원을 대상을 하는 보안교육을 수행하였는지 확인한다.(예: 보안교육관련 전사 공지나 교육계획 승인문서,교육 참석자 명단 등 확인).</t>
  </si>
  <si>
    <t>보안점검 보고서 , 보안교육 관련문서</t>
  </si>
  <si>
    <t>배치잡 등록/수정 권한을 가진 계정은 적절한 인원에게 제한되어야 한다.</t>
  </si>
  <si>
    <t>배치잡 권한 관리</t>
    <phoneticPr fontId="45" type="noConversion"/>
  </si>
  <si>
    <t>배치잡 권한의 계정은 역량, 담당업무가 적절한 사용자에게만 부여되며 제한한다.</t>
  </si>
  <si>
    <t>시스템 배치 작업 권한 계정 리스트</t>
  </si>
  <si>
    <t>[As-Is]
[E-HR]
1. 개발자인 정아령과장만 배치 등록권한을 보유하고 있으며, 배치 등록 시 다우오피스상의 업무 메뉴에 게시글로 작성하고 있다.( 별도 승인절차 부재)
[다우오피스, K-sytem, Admin System(PPurio, EnFax, Win SMS), Admin System(BizPPurio/UFIT), Admin System(Telpass)]
1. OS에서 Crontab으로 배치를 등록하고 있으며, 개발자와 인프라운영팀 모두 배치등록 권한을 보유하고 있다.
2. 배치 등록은 개발자와 인프라운영팀 모두 등록하고 있으며, 별도의 승인절차 없이 자체적으로 배치등록을 하고 있다.
3. 배치잡 권한이 필요할 시 인프라팀에 요청하며, 부서장 승인을 득한 후 인프라팀에서 서버접근계정을 발급한다.
[To-Be]
1. 배치잡 관리 계정은 개발 업무를 수행하고 있지 않은 인원으로 제한적으로 부여한다.
2. 추가로 배치잡 관리 권한이 필요한 사용자가 있을 시 시스템 권한 부여 요청서를 기안하여 부서장의 승인을 받고 요청 권한을 부여받는다.</t>
  </si>
  <si>
    <t>배치잡 권한 관리</t>
  </si>
  <si>
    <t>[질문]
- 배치등록/수정작업은 누가 수행하는가?
- 배치 등록/수정과 관련된 지침 및 절차가 있는가?
[시스템 및 문서검토] 
1. 배치작업(예: 배치작업 등록/변경/삭제/모니터링) 관련 정책 및 절차 관련 문서가 있는지 확인한다.
2. 배치작업을 등록/변경/삭제 할 수 있는 권한자는 개발 업무를 수행하고 있지 않은 인원으로 운영하고 있는지 확인한다.</t>
  </si>
  <si>
    <t>각 시스템 배치 잡 등록계정 리스트</t>
  </si>
  <si>
    <t xml:space="preserve">등록된 배치작업의 정상적인 수행여부가 매일 기록되어 담당자의 승인을 득하여 관리되고 있음을 확인한다.
</t>
  </si>
  <si>
    <t>Job Monitoring</t>
    <phoneticPr fontId="45" type="noConversion"/>
  </si>
  <si>
    <t>배치작업 수행결과를 주기적으로 모니터링하고 오류나 실패 건에 대해서 적시에 적절하게 조치한다.</t>
  </si>
  <si>
    <t>배치 모니터링 화면, 배치모니터링 결과 보고서</t>
  </si>
  <si>
    <t xml:space="preserve">[As-Is]
[E-HR]
1. 배치 작업에 대한 로그는 파일형태로 관리되고 있으며 1년 이상 로그가 기록되고 있다.
2. 별도로 배치오류 모니터링은 수행하지 않고 있으며, 이상 발생 시 인사팀에서 업무 게시글에 오류수정을 요청함.  
[다우오피스]
1. 배치작업 실패 성공건에 대해서 로그가 기록되고 있으며, 배치 실패 시 구두로 보고하여 조치를 취하고 있다.(별도의 문서화 및 관리자 검토절차 부재)
[K-sytem, Admin System(PPurio, EnFax, Win SMS), Admin System(BizPPurio/UFIT), Admin System(Telpass)]
1. 개발자가 자체적으로 배치로그를 관리하고 있으며,  배치 오류 발생 시 담당자에게 SMS가 전송된다.
2. 주요한 배치일 경우 다우오피스 업무 메뉴에 게시글로 기록하고 있으며, 일시적인 오류 또는 단순배치의 경우 재수행처리 하고 있다.
3. 배치 로그는 1년 이상 관리되고 있지 않는다.
[To-Be]
1. 배치 Job의 수행결과를 로그로 1년 이상 기록하며, 배치 job에 대해 주기적으로 모니터링하여 오류나 실패건을 적발하고 해당 건에 대한 조치를 취한다.
2. 위의 조치가 이루어진 배치, 실패건이 없는 현황 등의 배치 모니터링 결과를 문서화한다.
3. 해당 문서는 상위자의 검토를 받는다. </t>
  </si>
  <si>
    <t>Job Monitoring</t>
  </si>
  <si>
    <t>[질문]
- 배치 작업 등록 및 변경에 대한 정책 및 지침이 있는가?
- 배치 작업을 위하여 자동화된 스케줄링 툴을 사용하는가?
- 배치 작업의 등록 및 변경 시 적절한 확인 또는 승인을 받았는가?
- 배치 작업이 정상 종료되지 않은 경우, 어떤 조치(예: 복구 또는 재수행)가 취해지는가?
[문서검사] 배치작업 모니터링 및 사후 처리 관련 문서검토
1. 배치작업 장애처리 절차 관련 지침이 문서로 마련되어 있는지 확인한다.
2. 배치작업 결과에 대해 작성한 문서가 존재하는지 검토한다.
3. 상기의 작성된 문서는 주기적으로 상위자의 검토를 받았는지 확인한다.</t>
  </si>
  <si>
    <t>평가 기간 중 발생한 배치 에러 내역에 대한 에러처리보고서</t>
  </si>
  <si>
    <t>잠재적인 보안사고에 대해 효과적인 방어가 이루어져야 함</t>
  </si>
  <si>
    <t>정기적인 취약성 점검의 부재로 인해 잠재보안사고를 예방하지 못할 위험</t>
  </si>
  <si>
    <t>시스템 health check의 수행</t>
    <phoneticPr fontId="45" type="noConversion"/>
  </si>
  <si>
    <t>IT Infra 팀의 시스템 점검담당자는 각 서버에 대해 매일 시스템 취약점 분석이 수행하고 그 결과에 따라 보완작업을 수행한다.</t>
  </si>
  <si>
    <t>시스템점검현황</t>
  </si>
  <si>
    <t>[As-Is]
1. 신규 구성 및 변경 사항이 발생하는 경우 취약점 진단 및 조치 후 위험평가 수행한다.
2. 매주 정보시스템 접속로그 검토 및 승인 절차 진행한다.
[To-Be]
1. (테스트대상기간)동안 시스템점검현황일지를 입수하여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</si>
  <si>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시스템 health check의 수행</t>
  </si>
  <si>
    <t>[질문]
1. 시스템 취약점 분석은 주기적으로 시행되고 있는가?
[시스템 및 문서검토]
1. 평가대상기간중 시스템 점검일지를 확인한다.
2. 일자별로 시스템 점검현황일지가 작성되었는지 여부와 결재권자의 승인여부를 확인한다.
3. 예외사항이 발견된 경우 그 원인을 파악한다.</t>
  </si>
  <si>
    <t>취약점 분석 이력</t>
  </si>
  <si>
    <t>안티바이러스의 부재로 인해 바이러스 감염을 예방하지 못할 위험</t>
  </si>
  <si>
    <t>안티바이러스의 설치</t>
    <phoneticPr fontId="45" type="noConversion"/>
  </si>
  <si>
    <t>현업 PC담당자는 바이러스에 대비하여 모든 현업컴퓨터에 안티바이러스 소프트웨어를 설치 및 관리한다. 정기적인 현업컴퓨터 취약점 분석을 수행하고 이에 따라 패치작업을 수행한다.</t>
  </si>
  <si>
    <t>보안지침규정</t>
  </si>
  <si>
    <t>[As-Is]
1. 업무 PC 의 경우 안티바이러스등 필수 보안 프로그램 미설치시 Network 이 차단된다.
[To-Be]
1. (테스트대상기간)동안 IT 운영팀에서 수행된 보안점검보고서를 확인하고, 동 보고서가 상위결재자의 결재유무를 확인하였습니다.
2. 확인결과 예외사항이 (발견되지 않았습니다)
3. [예외사항이 발견된 경우에만 기재] (0)개의 예외사항이 발견되었으나, 원인분석결과 (0)개는 적정한 통제활동이었거나 대체적 보완통제가 존재하는바, 최종 이슈사항은 (0)개가 되었습니다.</t>
  </si>
  <si>
    <t>안티바이러스의 설치</t>
  </si>
  <si>
    <t>[질문]
1. PC보안점검은 주기적으로 시행되고 있는가?
[시스템 및 문서검토]
1. 평가대상기간중 IT 운영팀에서 수행된 보안점검을 모집단으로 샘플을 추출한다. 
2. 상기 샘플로 추출된 업무의 결과보고서를 징구하여 전결규정에 의하여 전결권자의 승인을 득하였는지 여부를 확인한다.
3. 예외사항이 발견된 경우 그 원인을 파악한다.</t>
  </si>
  <si>
    <t>보안점검이력</t>
  </si>
  <si>
    <t>CO</t>
    <phoneticPr fontId="45" type="noConversion"/>
  </si>
  <si>
    <t>커뮤니케이션사업팀</t>
  </si>
  <si>
    <t>01</t>
    <phoneticPr fontId="45" type="noConversion"/>
  </si>
  <si>
    <t>회원가입시 필수항목 기재를 요구하여 가공의 회원가입이 발행하지 않도록 한다.</t>
  </si>
  <si>
    <t>가공의 계정이 생성되여 매출, 매출채권이 왜곡표시될 위험</t>
  </si>
  <si>
    <t>회원가입시 필수항목 기재</t>
  </si>
  <si>
    <t>AS-IS : 회원가입 과정에서 고객이 필수항목(서비스이용약관 동의, 본인인증, 성함, 휴대폰번호, E-mail)을 작성하지 않으면 회원가입이 이뤄지지 않도록 설정(Approvals)되어 있다. 최초 개인으로 회원가입이 이루어지며 이후 기업고객으로 전환시에는 사업자등록번호 유효성 체크(Verification)가 자동으로 이루어지도록(알뜰장문/비즈메일러 제외) 설정되어 있다.
TO-BE : 회원가입 과정에서 고객이 필수항목(서비스이용약관 동의, 본인인증, 성함, 휴대폰번호, E-mail)을 작성하지 않으면 회원가입이 이뤄지지 않도록 설정(Approvals)되어 있다. 최초 개인으로 회원가입이 이루어지며 이후 기업고객으로 전환시에는 사업자등록번호 유효성 체크(Verification)가 자동으로 이루어지도록(알뜰장문/비즈메일러 포함) 설정되어 있다.</t>
    <phoneticPr fontId="45" type="noConversion"/>
  </si>
  <si>
    <t>서비스이용약관</t>
  </si>
  <si>
    <t>Ppurio/EnFax/WinSMS, DCSMS, BizMailer, smsmania -Admin system</t>
  </si>
  <si>
    <t>Auto</t>
  </si>
  <si>
    <t>커뮤니케이션사업팀</t>
    <phoneticPr fontId="45" type="noConversion"/>
  </si>
  <si>
    <t>커뮤니케이션사업팀장</t>
    <phoneticPr fontId="45" type="noConversion"/>
  </si>
  <si>
    <t>각 서비스 website에서 필수항목(서비스이용약관 동의, 본인인증, 성함, 휴대폰번호, E-mail)을 작성한 한 후 회원가입을 진행한다.
회원가입이 완료되면 가입한 서비스 내에 콘텐츠를 이용 가능하도록 권한이 부여된다.
고객은 기본적으로 개인회원으로 분류되며, 이용자 선택에 따라 개인사업자, 법인사업자, 공익단체로 변경이 가능하다.
최초 가입 고객은 기본적으로 개인회원으로 분류되며, 이용자 선택에 따라 개인사업자, 법인사업자, 공익단체로 변경이 가능하다.
사업자회원 변경에는 사업자등록번호 또는 법인번호와 사업자 정보가 필요하며, 공식단체는 고유번호증 정보가 필요하다.
사업자회원은 후불거래가 가능해진다.</t>
  </si>
  <si>
    <t>1. 서비스별/ 고객구분 별 필수항목 설정 화면을 확인한다.
-뿌리오(법인사업자, 공식단체만 후불계약 가능
일반개인, 개인사업자는 후불계약 불가능): 최초 개인회원으로 가입 후 개인사업자/법인사업자/공식단체로 변경 가능
-엔팩스(법인사업자, 공식단체만 후불계약 가능 
(*일부 조건에 부합 할 경우 가입 불가)
일반개인, 개인사업자는 후불계약 불가능): 최초 개인회원으로 가입 후 개인사업자/법인사업자/공식단체로 변경 가능
-WinSMS: 최초 개인회원으로 가입 후 개인사업자/법인사업자/공식단체로 변경 가능
-DCSMS: 개인회원만
-smsmania: 최초 개인회원으로 가입 후 기업회원(개인, 법인) 변경 가능
-BizMailer: 최초 개인회원으로 가입 후 기업회원(개인, 법인) 변경 가능
2. 필수값 미입력 시 회원가입이 불가능한 메시지를 확인한다.
- 사업자등록번호 유효성 체크 여부 확인
ex. 뿌리오 개인사업자 등록 필수값: 단체명, 사업자번호('사업자번호 확인' 클릭 필수), 대표자, 사업장 소재지, 업태
종목, 닉네임, 계산서 자동발행 여부(매월 자동발행, 발행하지 않음 중 선택), 계산서 수신 이메일, 담당자 이름, 담당자 핸드폰 번호, 회사 대표번호 미입력시, 에러 메세지 
3. 필수값 입력 시 회원가입이 정상적으로 진행됨을 확인한다.
4. 임의로 유효한 사업자 번호를 입력할 경우 정상적으로 등록됨을 확인한다. 유효한 사업자 번호를 임의로 변경하여 등록 시도시 유효성 검증 실패 에러메세지가 나타남을 확인한다.</t>
    <phoneticPr fontId="45" type="noConversion"/>
  </si>
  <si>
    <t>CO</t>
  </si>
  <si>
    <t>계약은 정당한 승인을 얻은 후 체결되어야 한다.</t>
    <phoneticPr fontId="45" type="noConversion"/>
  </si>
  <si>
    <t>정당한 승인없이 계약이 체결되어 부정 또는 허위의 계약이 체결될 위험</t>
  </si>
  <si>
    <t>계약 체결(변경)에 대한 승인</t>
  </si>
  <si>
    <t>위임전결규정에 따른 사업팀장 및 전결권자는 인감사용기안서에 첨부된 계약서의 거래조건, 단가 등이 적절한지 검토하고 인감사용 기안서를 승인(Approvals)힌다.</t>
  </si>
  <si>
    <t>위임전결규정</t>
  </si>
  <si>
    <t>계약서, 인감사용기안서</t>
  </si>
  <si>
    <t>다우오피스</t>
  </si>
  <si>
    <t>사업팀장 및 전결권자</t>
  </si>
  <si>
    <t>계약서 및 대금결제방식 등 타부서와 협의가 필요한 경우에는 관련부서(법무팀, 재경팀, 사업지원팀)에 자문을 얻는다.
사업팀 영업담당자는 고객과 협의가 완료된 계약서를 첨부하여 인감날인 기안서를 작성하여 사업팀장 및 전결권자의 승인을 득하고 계약서에 날인을 완료한다.
사업팀장 및 전결권자는 인감날인 기안서에 첨부된 계약서가 적절한지 검토하고 기안서를 승인한다.</t>
  </si>
  <si>
    <t>1. 평가기간 중 커뮤니케이션사업팀의 계약리스트 중에서 [ ]건을 샘플링한다.
2. 추출된 샘플에 대하여 품의서가 존재하는지 확인한다.
3. 계약사항이 정당한 승인권자의 승인을 얻었음을 확인한다.
4. 예외사항이 발생할 경우 그 원인을 파악한다.</t>
  </si>
  <si>
    <t>커뮤니케이션사업팀의 계약리스트</t>
  </si>
  <si>
    <t>02</t>
    <phoneticPr fontId="45" type="noConversion"/>
  </si>
  <si>
    <t>충전금액이 존재하는 고객만이 서비스를 이용할 수 있어야 한다.</t>
  </si>
  <si>
    <t>충전금액이 부족한 고객에게 서비스가 제공되어 매출이 왜곡표시될 위험</t>
  </si>
  <si>
    <t>서비스 이용 승인</t>
  </si>
  <si>
    <t>선불고객의 경우 선불 충전금액을 초과하여 문자 발송 서비스를 이용할 수 없게 설정(Approvals)되어 있으며, 문자 발송 서비스를 이용한 금액만큼 자동으로 충전금액에서 차감되도록 설정(Verifications)되어 있다.</t>
    <phoneticPr fontId="45" type="noConversion"/>
  </si>
  <si>
    <t>웹서비스개발팀</t>
  </si>
  <si>
    <t>웹서비스개발팀장</t>
  </si>
  <si>
    <t>선불고객의 경우 선불 충전금액을 한도로 문자 발송 서비스를 이용할 수 있으며, 충전금액을 초과하여 문자 발송을 할 수 없다.
선불충전 고객이 서비스를 이용하면 발송 성공여부와 관계없이 발송 즉시 서비스별 발송건수에 따라 고객 계정이 보유중인 충전금액에서 차감된다. 이후 발송 실패 결과값이 전달되면 실패한 금액만큼 충전금액을 다시 증가시킨다.</t>
    <phoneticPr fontId="45" type="noConversion"/>
  </si>
  <si>
    <t xml:space="preserve">1. 선불고객 계정에 대하여 1건 샘플링하여 선불 충전금액에 대한 서비스 이용금액 기준정보를 확인한다.
-ex. 뿌리오 서비스 페이지 로그인&gt; 충전금액/포인트/문자 씨앗 등
- ex. 잔액: 100원, 단문 문자발송 단가: 24원/1건, 장문문자 발송 단가: 50원
2. 해당 고객에 대해 문자발송 서비스를 이용시, 충전 잔액에서 자동 차감됨을 확인한다.
-ex. 뿌리오 서비스페이지&gt;문자발송, 발송일자, 발송 금액, 발송 건수 및 정보 확인
- 발송 후 잔액확인: 76원
3. 해당 건에 대해 문자발송 서비스를 충전금액 초과하여 이용할 시 서비스 이용이 불가함을 확인한다.
- ex. 뿌리오 서비스페이지&gt;장문문자 발송, 발송일자, 발송 건수, 발송 정보 확인 
- 장문 문자 3건: 150원 예상 금액 발송 시도시 잔액부족으로 발송 실패 메세지 확인
- 필요한 잔액 충전 금액: 74원 확인
</t>
  </si>
  <si>
    <t>고객이 이용한 서비스는 자동으로 집계되어 등록된 매출단가에 따라 정확하게 매출에 반영된다.</t>
  </si>
  <si>
    <t>고객이 이용한 서비스 잘못 집계되거나 적절하지 못한 매출단가가 적용되어 매출이 왜곡표시될 위험</t>
  </si>
  <si>
    <t>서비스 이용에 대한 매출 집계</t>
  </si>
  <si>
    <t>통신사로부터 발송 성공/실패 값이 전송되면 admin system에서 발송에 성공한 서비스 유형별 건수가 각 고객 계정에 실시간으로 집계(Verifications)되고, admin system 고객 계정에 입력된 서비스 유형별 매출단가에 따라 자동으로 매출액이 계산(Verifications)된다.</t>
  </si>
  <si>
    <t>통신사로부터 발송 성공/실패 값이 전송되면 admin system에서 발송에 성공한 서비스 유형별 이용 건수가 각 고객 계정에 실시간으로 집계되고, admin system 고객 계정에 입력된 서비스 유형별 매출단가에 따라 자동으로 매출액이 계산된다.</t>
  </si>
  <si>
    <t xml:space="preserve">1. Admin System&gt;[bill]사용자관리&gt;통장내역 메뉴를 통해 이용자 1명을 샘플링하여 남은 잔액, 발송 성공/실패값에 대한 정보를 확인한다. 
- 일자, 이용금액, 발송유형(장문, 단문, SMS), 발송성공내역(차감내역)
2. Admin System&gt;단가관리&gt;전체상품 단가 메뉴를 통해 해당 사용자 고객 계정에 입력된 서비스 유형별 매출 단가 정보를 확인한다.
[뿌리오 case]
- ex. 상품명: 포토, 장문, 광고장문, 선거장문 등.
- ex. 금액: 포토 66원, 장문 45원, 광고장문 45원, 선거장문 45원 등
3. Admin System&gt;월간일별매출현황,NEW billysis를 통해 해당 고객의 서비스 유형별 성공 건에 대한 합계X단가 금액이 자동계산되어 매출액이 자동 집계되는지 재계산 검증한다. 
[뿌리오 case]
- (고객별 내역 화면 확인필요)
- 문자, 연동, 등 카테고리별 세부 집계 내역 합계금액 확인
</t>
  </si>
  <si>
    <t>03</t>
    <phoneticPr fontId="45" type="noConversion"/>
  </si>
  <si>
    <t>월간 집계된 매출데이터의 정확성을 검증하여야 한다.</t>
  </si>
  <si>
    <t>부정확한 매출데이터 검증으로 인해 매출이 왜곡표시될 위험</t>
  </si>
  <si>
    <t>매출액 검증</t>
  </si>
  <si>
    <t>커뮤니케이션사업팀 담당자는 웹서비스개발팀으로부터 수령한 E-mail상 각 서비스 매출액을 바탕으로 admin system에 기록된 매출액을 검증(Verifications)한다.</t>
    <phoneticPr fontId="45" type="noConversion"/>
  </si>
  <si>
    <t>월 매출데이터</t>
  </si>
  <si>
    <t>정산담당자</t>
  </si>
  <si>
    <t>웹서비스개발팀 담당자는 익월 초 각 서비스별 매출액과 세금계산서 발급 금액을 집계하여 커뮤니케이션사업팀 담당자와 재경팀 결산담당자에게 E-mail을 발송한다.
커뮤니케이션사업팀 담당자는 매출액이 admin system에 기록된 월 매출액과 일치하는지 확인을 하며, 일치하지 않을 경우 웹서비스개발팀 담당자에게 연락하여 차이 내역을 소명한다.</t>
  </si>
  <si>
    <t>1. 평가대상기간 중 커뮤니케이션사업팀의 매출보조부를 입수하여 무작위로 [ ]건을을 샘플로 추출한다. 
2. 샘플로 추출된 매출전표에 대해 admin system 매출 금액과 일치하는지 확인한다.
3. 예외사항이 발생할 경우 그 원인을 파악한다.</t>
  </si>
  <si>
    <t>커뮤니케이션사업팀의 매출전표</t>
  </si>
  <si>
    <t>검증된 매출데이터는 정당한 승인권자의 승인을 득하고 재경팀으로 전달되어야 한다.</t>
  </si>
  <si>
    <t>정당한 승인 없이 매출데이터가 재경팀에 전달되어 매출이 왜곡표시될 위험</t>
  </si>
  <si>
    <t>업무협조기안서 승인</t>
  </si>
  <si>
    <t>위임전결규정에 따라 사업팀장 및 전결권자는 사업팀 정산담당자가 작성한 다우오피스 전자결재 업무협조기안서와 첨부된 월 매출세부데이터가 일치하는지 확인(Reconciliations)하고 업무협조기안서를 승인(Approvals)한다.</t>
  </si>
  <si>
    <t>매출, 매입 업무협조기안서</t>
  </si>
  <si>
    <t>다우오피스</t>
    <phoneticPr fontId="45" type="noConversion"/>
  </si>
  <si>
    <t>커뮤니케이션팀 담당자는 admin system의 매출액 검증이 완료되면 admin system의 매출액과 세금계산서 발급정보(거래처코드, 거래처명, 발행금액 등)를 K-system으로 interface시킨다.
커뮤니케이션사업팀 담당자는 업무협조기안서(매출협조전)을 작성하여 전결권자 승인을 득하고 재경팀으로 전달하고 세금계산서 발행을 요청한다.</t>
  </si>
  <si>
    <t>1. 평가대상기간 중 커뮤니케이션사업팀의 매출보조부를 입수하여 무작위로 [ ]건을을 샘플로 추출한다. 
2. 샘플로 추출된 매출전표에 대해 업무협조기안서를 징구하여 정당한 승인권자의 승인을 얻었음을 확인한다.
3. 예외사항이 발생할 경우 그 원인을 파악한다.</t>
  </si>
  <si>
    <t>커뮤니케이션사업의 매출전표</t>
  </si>
  <si>
    <t xml:space="preserve">매출은 정당한 승인을 얻어 재무제표에 계상되어야한다. </t>
  </si>
  <si>
    <t>매출액이 부정확하게 재무제표에 반영되어 매출이 왜곡표시될 위험</t>
  </si>
  <si>
    <t>매출전표에 대한 승인</t>
  </si>
  <si>
    <t>재경팀장 및 전결권자는 매출전표와 업무협조기안서에 첨부된 월 매출세부데이터가 일치하는지 대사(Reconciliations)하고 전표를 승인(Approvals)한다.</t>
    <phoneticPr fontId="45" type="noConversion"/>
  </si>
  <si>
    <t>매출전표</t>
  </si>
  <si>
    <t>K-system</t>
  </si>
  <si>
    <t>재경팀 결산담당자는 K-system에서 매출액과 세금계산서(영수, 청구) 발급 거래처를 조회하여 업무협조기안서에 첨부된 매출데이터와 일치하는지 확인 후 각 고객별로 세금계산서를 생성한다.
''외상매출대체처리'를 조회하여 서비스별 세금계산서 발행 내역을 서비스별 매출액에 연결하고 세금계산서 내용을 바탕으로 각 고객별 외상매출금 전표(N개)와 월 매출 전표(1개) 생성한다.
계산서 미발행 매출을 조회하여 고객을 통합해 세금계산서를 생성하고 계산서 미발행 외상매출금 전표(1개)와 월 매출 전표(1개)를 생성한다.
생성된 전표는 재경팀장 및 전결권자의 승인을 득하고 최종 기표가 완료된다.</t>
  </si>
  <si>
    <t>1. 평가대상기간 중 커뮤니케이션사업팀의 매출보조부를 입수하여 무작위로 [ ]건을을 샘플로 추출한다. 
2. 샘플로 추출된 매출전표에 대해 정당한 승인권자의 승인을 얻었음을 확인한다.
3. 예외사항이 발생할 경우 그 원인을 파악한다.</t>
  </si>
  <si>
    <t>04</t>
    <phoneticPr fontId="45" type="noConversion"/>
  </si>
  <si>
    <t>통신비원가는 합리적으로 추정되어 제무재표에 계상되어야한다.</t>
  </si>
  <si>
    <t>월 통신비원가 추정이 잘못되어 매출원가가 왜곡표시 될 위험</t>
  </si>
  <si>
    <t>추정 통신비의 검토 및 승인</t>
  </si>
  <si>
    <t>위임전결규정에 따라 사업팀장 및 전결권자는 서비스이용 건수 및 적용된 통신원가를 검토하여 추정 통신비계산내역이 적절한지 검증(Verifications)하고 다우오피스 전자결재 문서(업무협조기안서)를 승인(Approvals)한다.</t>
  </si>
  <si>
    <t>추정통신원가계산내역</t>
  </si>
  <si>
    <t>매출,매입 업무협조기안서</t>
  </si>
  <si>
    <t>매월 결산시점에 커뮤니케이션사업팀 담당자는 admin system에서 서비스 이용내역을 download하여 별도의 Excel file에서 각 서비스별 통신비 단가를 곱하여 월간 통신비 원가를 추정한다.
커뮤니케이션사업팀 정산담당자는 업무협조기안서(매출협조전)에 매출액과 함께 추정원가 및 계산근거를 첨부하여 전결권자 검토 및 승인을 득하고 재경팀으로 전달한다.</t>
  </si>
  <si>
    <t>1. 평가대상기간 중 커뮤니케이션사업팀의 추정통신비전표를 입수하여 무작위로 [ ]건을을 샘플로 추출한다. 
2. 샘플로 추출된 매출전표에 대해 계산내역을 징구하여 계산내역에 포함된 정보 및 계산 Logic이 합리적인지 검토한 내역을 확인한다.
3. 관련 업무협조전을 징구하여 정당한 승인권자의 승인을 얻었음을 확인한다.
4. 예외사항이 발생할 경우 그 원인을 파악한다.</t>
  </si>
  <si>
    <t>커뮤니케이션사업팀의 추정통신비전표</t>
  </si>
  <si>
    <t>통신비원가는 정확하게 제무재표에 검증되어야한다.</t>
  </si>
  <si>
    <t>통신비원가가 부정확하게 검증되어 매출원가가 왜곡표시될 위험</t>
  </si>
  <si>
    <t>통신원가 서비스이용건수 검증</t>
  </si>
  <si>
    <t>사업팀 정산담당자는 admin system에 기록된 서비스 이용건수와 인프라운영팀으로부터 수령한 서비스 이용건수를 비교하여 서비스 이용건수의 적절성을 검증(Verifications)한다. 10,000건 미만의 차이는 자연적인 데이터 유실로 인하여 발생한 것으로 간주하여 특이사항이 없는 것으로하며, 그 이상 차이가 발생할 경우 각 서비스별로 사용량을 비교하여 차이의 원인을 파익하고 내역을 소명한다.</t>
  </si>
  <si>
    <t>서비스이용내역 by admin system, 서비스이용내역 by 인프라운영팀</t>
  </si>
  <si>
    <t>서비스이용내역</t>
  </si>
  <si>
    <t>Admin system</t>
  </si>
  <si>
    <t>커뮤니케이션사업팀 담당자는 admin system에 기록된 서비스 이용건수와 인프라운영팀으로부터 수령한 서비스 이용건수를 비교하여, 유의적 차이가 발생하는지 검토 후 특이사항 여부를 인프라운영팀에 회신한다.
일반적으로 자연적인 데이터 유실로 인하여 admin system의 기록과 인프라운영팀으로부터 수령한 서비스 이용건수는 일치하지 않다. 10,000건 미만의 차이는 특이사항이 없는 것으로 간주하며, 그 이상 차이가 발생할 경우 각 서비스별로 사용량을 비교하여 차이내역을 소명하고 인프라운영팀 담당자와 상의하여 적절한 조정을 수행한다.</t>
  </si>
  <si>
    <t>1. 평가대상기간 중 커뮤니케이션사업팀의 서비스이용건수 검증내역을 입수하여 무작위로 [ ]건을을 샘플로 추출한다. 
2. 샘플로 추출된 검증내역에 포함된 정보(서비스 이용기간, 서비스이용건수 등)가 적절한지 확인한다.
3. 특이사항이 기재된 경우 후속 조치를 확인한다.</t>
  </si>
  <si>
    <t>커뮤니케이션사업팀의 서비스이용건수 검증내역</t>
  </si>
  <si>
    <t>ME</t>
  </si>
  <si>
    <t>메세징</t>
  </si>
  <si>
    <t>회원가입 과정에서 거래처가 필수항목(서비스이용약관 동의, 본인인증, 법인명, 사업자등록번호 등)을 작성하지 않으면 회원가입이 이루어지지 않도록 설정(Approvals)되어 있다.</t>
  </si>
  <si>
    <t>BizPPurio/UFIT Admin system</t>
  </si>
  <si>
    <t>메세징사업1,2팀</t>
  </si>
  <si>
    <t>사업팀장</t>
  </si>
  <si>
    <t>거래처는 비즈뿌리오 website에서 필수정보를 입력 후 회원가입을 요청한다.
거래처의 회원가입 요청 이후 가입신청서(또는 계약서)를 우편으로 제출후, 회사의 내부 계약승인 및 등록절차가 완료되면 거래처 ID가 부여되고 회원가입이 완료된다.
기업(법인/개인사업자)만 회원가입을 할 수 있으며, 필수입력 항목은 법인명(사업자명), 사업자번호, 담당자명, E-mail주소, 전화번호, 주소 등이 포함되며, 사업자등록증이 필수서류에 해당한다.</t>
  </si>
  <si>
    <t>1. 서비스별/ 고객구분 별 필수항목 설정 화면을 확인한다.
(서비스이용약관동의, 본인인증, 법인명, 사업자등록번호)
2. 필수값 미입력 시 회원가입이 불가능한 메시지를 확인한다.
- 사업자등록번호 유효성 체크 여부 확인
3. 필수값 입력 시 회원가입이 정상적으로 진행됨을 확인한다.</t>
  </si>
  <si>
    <t>계약은 정당한 승인을 얻은 후 체결되어야 한다.</t>
  </si>
  <si>
    <t>위임전결규정에 따른 사업팀장 및 전결권자는 인감사용 기안서에 첨부된 계약서의 거래조건, 단가 등이 적절한지 검토하고 인감사용 기안서를 승인(Approvals)힌다.</t>
  </si>
  <si>
    <t>계약서</t>
  </si>
  <si>
    <t>가입신청서의 경우 거래처가 가입신청서를 작성하여 인감증명서와 함께 동봉하여 다우기술 영업담당자에게 우편으로 전달한다.
가입신청서 하단에는 영업담당자 기재란이 존재하며, 영업담당자는 이용기간, 담보금액, 서비스 상품 별 월 예상이용건수, 서비스 상품 별 단가 등을 기재하고 admin system에 계약등록 절차를 진행한다.
계약서의 경우 영업담당자는 거래처와 협의가 완료된 계약서를 첨부하여 인감날인 기안서를 작성하여 사업팀장 및 전결권자의 승인을 득하고 계약서에 날인을 완료한다.
사업팀장 및 전결권자는 인감날인 기안서에 첨부된 계약서가 적절한지 검토하고 기안서를 승인한다.
(가입신청서는 별도의 회사 인감날인이 필요없지만 계약서의 경우 계약서 승인 및 날인을 하기 위한 상위권자의 승인절차가 필요하다.)</t>
  </si>
  <si>
    <t>1. 평가기간 중 메세징사업1,2팀의 신규계약리스트 중에서 [ ]건을 샘플링한다.
2. 추출된 샘플에 대하여 계약승인(법인인감날인) 전자결재 문서를 징구한다.
3. 해당 전자결재 문서가 정당한 승인권자의 승인을 얻었음을 확인한다.
4. 예외사항이 발생할 경우 그 원인을 파악한다.</t>
  </si>
  <si>
    <t>메세징사업1,2팀의 신규계약리스트</t>
  </si>
  <si>
    <t>ME</t>
    <phoneticPr fontId="45" type="noConversion"/>
  </si>
  <si>
    <t>거래처가 이용한 서비스는 자동으로 집계되어 등록된 매출단가에 따라 정확하게 매출에 반영된다.</t>
  </si>
  <si>
    <t>거래처가 이용한 서비스 잘못 집계되거나 적절하지 못한 매출단가가 적용되어 매출이 왜곡표시될 위험</t>
  </si>
  <si>
    <t>서비스 이용에 대한 매출 기록</t>
  </si>
  <si>
    <t>통신사로부터 발송 성공/실패 값이 전송되면 admin system에서 발송에 성공한 유형별(SMS, LMS, MMS, 카카오알림톡 등) 문자 건수가 각 거래처 계정에 실시간으로 집계(Verifications)되고, admin system 거래처 계정에 입력된 서비스 유형별 매출단가에 따라 자동으로 매출액이 계산(Verifications)된다.</t>
  </si>
  <si>
    <t>거래처가 서비스를 이용하면 admin system을 통해서 거래처의 서비스 이용내역을 확인할 수 있다. 또한, 발송서버를 통해 즉시 이동통신 3사(SKT, KT, LGU+) 및 기타 통신사(카카오, 세종텔레콤 등)로 전달이 된다.
통신사로부터 발송 성공/실패 값이 전송되면 admin system에서 발송에 성공한 유형별(SMS, LMS, MMS, 카카오알림톡 등) 문자 건수가 각 거래처 계정에 실시간으로 집계되고, admin system 거래처 계정에 입력된 서비스 유형별 매출단가에 따라 자동으로 매출액이 계산된다.</t>
  </si>
  <si>
    <t xml:space="preserve">1. 거래처 1건에 대하여 샘플링하여 Admin System&gt;고객관리&gt;회원리스트&gt;회원정보 메뉴 상에서 서비스 유형별 매출 단가 기준정보를 확인한다.
- SMS, LMS, MMS 통신사별 금액 단가
- 알림톡, 친구톡 금액 단가 
2.  해당 거래처 1건에 대해 Admin System&gt;통계&gt;계정별 발송통계 메뉴에서 유형별(SMS, LMS, MMS, 카카오알림톡 등) 발송 성공한 문자 건수 집계 정보를 확인한다.
- Ex. 발송기간: 2019년 10월, 업체명: 한국건설기술인협회, ID:kocea, SMS:00건, LMS: 00건, 카카오톡: 00건
3.Admin System&gt;정산관리&gt;후불&gt;후불정산내역 확인 메뉴에서 서비스 유형 매출 단가를 기반으로 재계산 검증하여 정확하게 매출액이 자동계산 됨을 확인한다. 
(문자 건수 X 매출단가 = 매출금액)
- SMS/LMS/MMS/카카오톡 발송 건, 단가, 사용금액
- 금액 합계 </t>
  </si>
  <si>
    <t>후불계약 계정은 월 예상매출액 한도내에서 서비스 이용이 가능하다.</t>
  </si>
  <si>
    <t>월 예상매출액을 초과하는 서비스를 이용하여 매출이 왜곡표시될 위험</t>
  </si>
  <si>
    <t>후불계약 계정의 서비스이용 한도 설정</t>
  </si>
  <si>
    <t>후불계약 거래처 계정은 매월 1일부터 월 말일까지 월간 서비스이용 금액이 admin system에 거래처 계약정보 등록시 등록된 월 예상매출액을 초과하여 이용할 수 없도록 설정(Approvals)되어 있다.</t>
  </si>
  <si>
    <t>후불계약 거래처 계정은 매월 1일부터 월 말일까지 월간 서비스이용 금액이 admin system에 거래처 계약정보 등록시 등록된 월 예상매출액을 초과하여 이용할 수 없다. 즉, 후불계약 거래처의 월 사용한도액는 admin system에 등록된 월 예상매출액이 된다.</t>
  </si>
  <si>
    <t>1. 후불 계약 거래처 계정에 대하여  Admin System&gt;고객관리&gt;여신관리 메뉴에서 거래처의 계약 정보 등록한 서비스 이용금액 한도 기준 정보를 확인한다.
-고객사명, 사업자 등록번호, 여신 생성일, 여신 금액, 적용기간 정보 확인
2. 서비스 이용한 후불계약 거래처 계정 1건을 샘플링하여, 해당 계정의 서비스이용금액 한도를 초과 이용 시 이용불가한 화면을 개발팀으로부터 여신 한도 초과시 발생 로그로 확인한다.
 - 여신한도금액 초과 입력 시 'Fail'메세지, ret: 2002 표시
- Ex. 고객사명: 주식회사 빌리보드, 여신금액: 2,272,727원 
3. 해당 건에 대해 서비스이용금액 한도 내 이용 시 이용 가능한 화면을 확인한다.</t>
  </si>
  <si>
    <t>선불계약 계정은 충전금액 한도내에서 서비스 이용이 가능한다</t>
  </si>
  <si>
    <t>충전금액을 초과하는 서비스를 이용하여 매출이 왜곡표시될 위험</t>
  </si>
  <si>
    <t>선불계약 계정의 서비스이용 관리</t>
  </si>
  <si>
    <t>선불계약 거래처의 경우 선불 충전금액을 초과하여 문자 발송을 서비스를 이용할 수 없게 설정(Approvals)되어 있으며, 문자 발송 서비스를 이용한 금액만큼 자동으로 충전금액에서 차감되도록 설정(Verifications)되어 있다.</t>
  </si>
  <si>
    <t>선불계약 거래처의 경우 선불 충전금액이을 한도로 문자 발송 서비스를 이용할 수 있으며, 충전금액을 초과하여 문자 발송을 할 수 없다.
선불충전 거래처가 서비스를 이용하면 발송 성공여부와 관계없이 발송 즉시 서비스별 발송건수에 따라 거래처 계정이 보유중인 충전금액에서 차감된다. 이후 발송 실패 결과값이 전달되면 실패한 금액만큼 충전금액을 다시 증가시킨다.</t>
  </si>
  <si>
    <t>1. 선불 계약 거래처 계정에 대하여 1건 샘플링하여 Admin System&gt;고객관리&gt;회원리스트에서 해당 고객의 선불 충전금액에 대한 서비스 이용금액 기준정보를 확인한다.
- 고객사명, 사업자 등록번호, 선불 충전 금액, 적용기간 정보, 단가 확인 등
2. 해당 고객에 대해 문자발송 서비스를 이용시, 잔액에서 자동 차감됨을 확인한다.
- 문자발송전 선불 잔액: ex. 100원, lms 단가: 50원
- 문자발송 후 발송내역 확인: Admin System&gt;통계&gt; 발송내역 조회: ex. LMS1건
- 문자 발송 후 선불 잔액 확인: Admin System&gt;고객관리&gt; 회원리스트&gt; 회원정보 ex. 발송 1건 차감된 잔액: 50원
3. 해당 건에 대해 문자발송 서비스를 충전금액 초과하여 이용할 시 서비스 이용이 불가함을 확인한다.
- Admin System 운영에서 확인 불가하여 개발단 로그 확인
- 발송결과: Fail, 오류코드: 2003(선불잔액부족)</t>
  </si>
  <si>
    <t>매출액은 완전하고 정확하게 집계되어야 한다.</t>
  </si>
  <si>
    <t>매출액이 부정확하게 집계되어 매출, 매출채권이 왜곡표시될 위험</t>
  </si>
  <si>
    <t>거래처와 후불매출액 검증</t>
  </si>
  <si>
    <t>사업팀 정산담당자는 매월 초 정산 월을 설정하여 거래처에 상호간 발송건수 및 매출액 확인 목적으로 청구서를 발송하고 거래처와 상호 확인하여 월간 집계된 발송건수 및 매출액이 적절한지 검증(Verifications)한다. 차이금액이 5만원 이상일 경우 거래처와 다우기술간 일별 건수 및 MSGID(발송건별 부여되는 식별코드)를 대조하여 원인 파악 후, 협의하여 청구금액을 보정한다.</t>
  </si>
  <si>
    <t>청구서</t>
  </si>
  <si>
    <t>사업팀 정산담당자는 금액이 존재하는 계산서그룹을 선택하여 거래처에 상호간 발송건수 및 매출액 확인 목적으로 청구서 발송한다.
거래처로부터 청구서가 이상없음으로 회신을 받거나 회신이 없는 경우 발송건수 보정을 하지 않지만, 거래처로부터 발송건수 차이가 있음을 회신받으면 차이 금액이 5만원 미만일 경우 거래처가 집계한 건수로 발송 건수를 조정하고 차이 금액이 5만원 이상인 경우 거래처와 다우기술간 일별 건수 및 MSGID(발송건별 부여되는 식별코드)를 대조하여 원인 파악 후, 협의하여 청구금액을 보정한다.</t>
  </si>
  <si>
    <t>1. 평가대상기간 중 메세징사업1,2팀의 후불 거래처별 매출전표를 입수하여 무작위로 [ ]건을을 샘플로 추출한다. 
2. 샘플로 추출된 후불 매출전표에 대해 청구서 발송 및 회신내역을 징구하여 거래처와 상호 검증절차를 확인한다. 
3. 거래처와 상호 검증결과 발송건수 보정이 발생하였다면 보정절차가 적절한지 확인한다.
4. 예외사항이 발생할 경우 그 원인을 파악한다.</t>
  </si>
  <si>
    <t>메세징사업1,2팀의 후불 거래처별 매출전표</t>
  </si>
  <si>
    <t>검증된 매출데이터는 정당한 승인권자의 승인을 득하여야 한다.</t>
  </si>
  <si>
    <t>정당한 승인 없이 매출데이터가 재무제표에 인식되어 매출이 왜곡표시될 위험</t>
  </si>
  <si>
    <t>위임전결규정에 따라 사업팀장 및 전결권자는 사업팀 정산담당자가 작성한 다우오피스 전자결재 매출,매입 업무협조기안서를 승인(Approvals)한다. 사업팀장 및 전결권자는 매출보정이 발생한 건에 대해서는 보정사유를 확인하고 적절하게 매출액이 조정되었는지 검토하며, 첨부된 월 매출세부데이터와 매출업무협조기안의 금액이 일치(Reconciliations)하는지 확인한다.</t>
  </si>
  <si>
    <t>월 매출세부데이터</t>
  </si>
  <si>
    <t>사업팀 정산담당자는 월 결산(D+4) 이전까지 거래처와 검증절차를 마무리하고 월 결산시점에 다우오피스 전자결재 문서(업무협조기안서)를 생성한다. 다만, 거래처의 답변이 없거나, 차이가 발생하여 조정이 필요하지만 D+4일까지 조정이 완료되지 않을 경우 기존 admin system에 기록된 매출을 먼저 인식하고 추후 정산하는 방식을 취한다.
사업팀 정산담당자는 매출, 매입 업무협조기안서에 후불, 선불 월 매출액과 통신비 등의 매입액을 기재하고 월 매출세부데이터를 admin system에서 download하여 매출 업무협조기안서에 첨부하고 위임전결규정에 따라 사업팀장 및 전결권자의 승인을 득한다.
(admin system에서 download한 월 매출세부데이터에는 보정금액 및 보정사유가 기재되어 있다.)</t>
  </si>
  <si>
    <t>1. 평가대상기간 중 메세징사업1,2팀의 매출원장를 입수하여 무작위로 [ ]건을을 샘플로 추출한다. 
2. 샘플로 추출된 매출전표에 대해 매출,매입 업무협조기안서를 징구한다. 
3. 업무협조기안서에 첨부된 월세부데이터를 확인하여 보정금액 및 사유가 적절한지 확인힌다.
4. 업무협조기안서가 정당한 승인권자의 승인을 얻었음을 확인한다.
5. 예외사항이 발생할 경우 그 원인을 파악한다.</t>
  </si>
  <si>
    <t>메세징사업1,2팀의 매출전표</t>
  </si>
  <si>
    <t>매출전표, 매출,매입 업무협조기안서</t>
  </si>
  <si>
    <t xml:space="preserve"> K-system</t>
  </si>
  <si>
    <t>재경팀장 및 전결권자</t>
  </si>
  <si>
    <t>재경팀 결산담당자는 다우오피스에서 결재상태를 확인 할 수 있으며, 승인된 매출,매입 업무협조기안서를 확인하고 K-system에 매출전표를 생성한다.
세금계산서는 대부분 익월(M+1월) 중에 발행되므로, 결산시점에 대부분의 거래처는 세금계산서 발행전이다.
따라서, 매출전표와 상대계정으로 생성되는 외상매출금(선불의 경우 선수수익) 전표는 선불과 후불 각각 1개씩 생성한다.
(향후 계산서(후불)를 모두 발행하고 기존 후불 매출, 외상매출금 전표를 거래처별로 대체 시킨다.)
재경팀 결산담당자는 (차)외상매출금/(대)매출 전표(후불매출) 및 (차)선수수익/(대)매출 전표(선불매출)를 생성하고, 전결권자의 승인을 득한다.</t>
  </si>
  <si>
    <t>1. 평가대상기간 중 메세징사업1,2팀의 매출원장를 입수하여 무작위로 [ ]건을을 샘플로 추출한다. 
2. 샘플로 추출된 매출전표에 대해 정당한 승인권자의 승인을 얻었음을 확인한다.
3. 예외사항이 발생할 경우 그 원인을 파악한다.</t>
  </si>
  <si>
    <t>제공한 서비스에 대해 누락없이 세금계산서가 발행되어야 한다.</t>
    <phoneticPr fontId="45" type="noConversion"/>
  </si>
  <si>
    <t>세금계산서 발행이 누락되어 매출, 매출채권이 왜곡표시될 위험</t>
    <phoneticPr fontId="45" type="noConversion"/>
  </si>
  <si>
    <t>세금계산서 발행내역 대사</t>
    <phoneticPr fontId="45" type="noConversion"/>
  </si>
  <si>
    <t>사업팀 정산담당자는 모든 세금계산서가 발행된 이후 세금계산서 발행내역과 결산시점 인식하였던 후불 매출액을 비교대사(Reconciliations)하여 누락된 청구건이 존재하는지 확인하고 청구금액 차이가 발생하는 내역에 대해서 차이금액을 소명한다.</t>
    <phoneticPr fontId="45" type="noConversion"/>
  </si>
  <si>
    <t>N</t>
    <phoneticPr fontId="45" type="noConversion"/>
  </si>
  <si>
    <t>계산서/매출 차이 소명내역</t>
  </si>
  <si>
    <t>세금계산서가 모두 발행되었으면 사업팀 정산담당자는 결산시점 인식하였던 후불 매출액과 월간 세금계산서 발행내역을 비교대사하여 차이금액을 소명하고(발송건수 차이로 인한 보정금액 등) 누락된 청구건이 존재하는지 확인한다.</t>
    <phoneticPr fontId="45" type="noConversion"/>
  </si>
  <si>
    <t>1. 평가대상기간 중 메세징사업1,2팀의 계산서/매출 차이 소명내역를 입수하여 무작위로 [ ]건을을 샘플로 추출한다. 
2. 샘플로 추출된 계산서/매출 차이 소명내역을 검토하여 모든 차이에 대해 적절한 소명이 기재되어 있음을 확인한다.
3. 예외사항이 발생할 경우 그 원인을 파악한다.</t>
    <phoneticPr fontId="45" type="noConversion"/>
  </si>
  <si>
    <t>메세징사업1,2팀의 계산서/매출 차이 소명내역</t>
    <phoneticPr fontId="45" type="noConversion"/>
  </si>
  <si>
    <t>매월 결산시점에 사업팀 정산담당자는 admin system에서 모든 거래처의 서비스 이용내역을 download하여 별도의 Excel file에서 각 서비스별 통신비 단가를 곱하여 월간 통신비 원가를 추정한다.
사업팀 정산담당자는 다우오피스 전자결재 문서(업무협조기안서)를 생성하여 매출액과 함께 추정통신원가를 기재하고 통신원가 추정 계산근거를 첨부하여 위임전결규정에 따라 사업팀장 및 전결권자의 검토 및 승인을 득한다.</t>
  </si>
  <si>
    <t>1. 평가대상기간 중 메세징사업1,2팀의 추정통신비전표를 입수하여 무작위로 [ ]건을을 샘플로 추출한다. 
2. 샘플로 추출된 매출전표에 대해 매출,매입 협조기안서를 징구하여 정당한 승인권자의 승인을 얻었음을 확인한다.
3. 해당 협조기안서에 첨부된 계산내역을 검토하여 통신비 추정에 포함된 정보 및 계산 Logic이 합리적인지 검토한다.
4. 예외사항이 발생할 경우 그 원인을 파악한다.</t>
  </si>
  <si>
    <t>메세징사업1,2팀의 추정통신비전표</t>
  </si>
  <si>
    <t>통신비원가는 정확하게 제무재표에 계상되어야한다.</t>
  </si>
  <si>
    <t>통신비원가가 부정확하게 정산되어 매출원가가 왜곡표시될 위험</t>
  </si>
  <si>
    <t>정산 통신비의 검토 및 승인</t>
  </si>
  <si>
    <t>메세징사업1,2팀 정산담당자는 직접 통신비 전표를 생성하고 다우오피스 전자결재 통신비원가품의서를 작성한다. 위임전결규정에 따라 사업팀장 및 전결권자는 품의서상 첨부된 통신비고지서와 전표금액이 일치하는지 확인(Reconciliations)하고 통신비원가품의서를 승인(Approvals)한다.</t>
  </si>
  <si>
    <t>통신비원가품의서</t>
  </si>
  <si>
    <t>이와 별도로 메세징사업1,2팀 정산담당자는 통신비 전표를 생성하고 다우오피스 전자결재 통신비원가품의서를 작성, 통신비 고지서를 첨부하여 위임전결규정에 따라 사업팀장 및 전결권자의 승인을 득한 뒤, 재경팀 결산담당자가 통신비 원가전표를 최종 승인한다.</t>
  </si>
  <si>
    <t>1. 평가대상기간 중 메세징사업1,2팀의 정산통신비원가품의서를 입수하여 무작위로 [ ]건을을 샘플로 추출한다. 
2. 샘플로 추출된 품의서에 대해 정당한 승인권자의 승인을 얻었음을 확인한다.
3. 해당 품의서에 첨부된 통신비 고지서를 확인하여 품의서상 통신비원가와 통신비금액이 일치하는 것을 확인한다.
4. 예외사항이 발생할 경우 그 원인을 파악한다.</t>
  </si>
  <si>
    <t>메세징사업1,2팀의 정산통신비원가품의서</t>
  </si>
  <si>
    <t>서비스이용내역 by 인프라운영팀</t>
  </si>
  <si>
    <t>BizPPurio/UFIT Admin system, 다우오피스</t>
  </si>
  <si>
    <t>익월(M+1) 중순에 메세징사업1,2팀 담당자가 각 통신사로부터 통신비 고지서를 수령하면 인프라운영팀에 서비스 이용건수 집계 요청을 한다.
인프라운영팀 담당자는 서비스DB에서 각 사업팀(메세징사업 1팀, 2팀, 커뮤니케이션사업팀)의 서비스 이용건수를 집계하여 각 사업팀에 E-mail로 서비스 이용건수 확인을 요청한다.
사업팀 정산담당자는 admin system에 기록된 서비스 이용건수와 인프라운영팀으로부터 수령한 서비스 이용건수를 비교하여, 유의적 차이가 발생하는지 검토 후 특이사항 여부를 인프라운영팀에 회신한다.
일반적으로 자연적인 데이터 유실로 인하여 admin system의 기록과 인프라운영팀으로부터 수령한 서비스 이용건수는 일치하지 않다. 10,000건 미만의 차이는 특이사항이 없는 것으로 간주하며, 그 이상 차이가 발생할 경우 각 서비스별로 사용량을 비교하여 차이내역을 소명하고 인프라운영팀 담당자와 상의하여 적절한 조정을 수행한다.</t>
  </si>
  <si>
    <t>1. 평가대상기간 중 커뮤니케이션사업팀의 월 서비스이용건수 검증내역을 입수하여 무작위로 [ ]건을을 샘플로 추출한다. 
2. 샘플로 추출된 검증내역에 포함된 정보(서비스 이용기간, 서비스이용건수 등)가 적절한지 확인한다.
3. 10,000건 이상의 차이가 발생한 경우 각 서비스별로 사용량을 비교하여 차이의 원인 파악 및 적절한 조정절차가 수행되었는지 확인한다.
4. 특이사항이 기재된 경우 후속 조치를 확인한다.</t>
  </si>
  <si>
    <t>메세징사업1,2팀의 월 서비스이용건수 검증내역</t>
  </si>
  <si>
    <t>LI_TE</t>
  </si>
  <si>
    <t>지역정보사업팀_텔패스</t>
  </si>
  <si>
    <t>허위 고객을 가입시키지 않아야 한다.</t>
    <phoneticPr fontId="45" type="noConversion"/>
  </si>
  <si>
    <t>사업자 등록번호가 유효하지 않은 허위고객이 가입될 위험</t>
    <phoneticPr fontId="45" type="noConversion"/>
  </si>
  <si>
    <t>사업자등록번호 유효성 검증</t>
    <phoneticPr fontId="45" type="noConversion"/>
  </si>
  <si>
    <t xml:space="preserve">영업담당자는 가맹점 등록 시 admin에서 사업자유효성검증을 실행하여 사업자등록번호가 유효한지 검증(Verification)한다. </t>
    <phoneticPr fontId="45" type="noConversion"/>
  </si>
  <si>
    <t>Telpass -Admin system</t>
  </si>
  <si>
    <t>Auto</t>
    <phoneticPr fontId="50" type="noConversion"/>
  </si>
  <si>
    <t>지역정보사업팀_텔패스</t>
    <phoneticPr fontId="45" type="noConversion"/>
  </si>
  <si>
    <t>사업팀장</t>
    <phoneticPr fontId="45" type="noConversion"/>
  </si>
  <si>
    <t xml:space="preserve">영업담당자는 작성된 신청서 기준으로 텔패스 사이트 내 가맹점 정보를 등록한다. 영업담당자는 가맹점 등록 시 admin에서 사업자유효성검증모듈을 실행하여 사업자등록번호가 유효(허위, 휴업, 폐업 거래처는 아닌지)한지 검증한다. 사업자유효성검증모듈은 기웅정보통신에서 제공하는 사업자유효성검증 서비스와 연동되어 있어 기웅정보통신서비스에 접속하지 않고 admin내의 해당 모듈에서 사업자번호유효성 검증이 가능하다. </t>
  </si>
  <si>
    <t>1. 텔페스 Admin System상에 임의로 가맹점 등록시 유효한 사업자 번호를 입력할 경우 정상적으로 등록됨을 확인한다. 
2. 1번에서 입력한 사업자 번호를  임의로 변경하여 등록 시도시 유효성 검증 실패 에러메세지가 나타남을 확인한다.</t>
  </si>
  <si>
    <t>LI_TE</t>
    <phoneticPr fontId="45" type="noConversion"/>
  </si>
  <si>
    <t>총판계약은 정당한 승인을 얻은 후 체결되어야 한다.</t>
    <phoneticPr fontId="45" type="noConversion"/>
  </si>
  <si>
    <t>정당한 승인없이 총판계약이 체결되어 부정 또는 허위의 계약이 체결될 위험</t>
    <phoneticPr fontId="45" type="noConversion"/>
  </si>
  <si>
    <t>총판계약 및 부속합의서 승인</t>
    <phoneticPr fontId="45" type="noConversion"/>
  </si>
  <si>
    <t>사업팀장 및 전결권자는 총판업체와의 계약 체결 내용, 영업대행 수수료 금액을 확인하고 인감사용신청서를 승인함으로서계약서를 승인(Approval)하며 신규 광고모델 추가시 계약 변경이 필요한 경우 변경 내역, 부속합의서 내역을 확인하고 관련 품의서를 승인(Approval)한다.</t>
  </si>
  <si>
    <t>텔패스 영업 총판 가맹 계약서, 부속합의서, 품의서</t>
  </si>
  <si>
    <t>영업담당자는 영업총판을 원하는 업체가 있을 경우 "텔패스 영업 총판 가맹 계약서"를 법무검토 받은 후 해당 업체에 전달하고 사업팀 담당자는 업체와 영업대행 수수료를 협의한다. 전결권자는 최종 계약내용이 확정되면 계약서에 대한 인감사용신청서를 승인한다.
신규 BM(광고모델) 추가로 인한 계약변경이 필요할 경우 영업담당자는 관련부서(법무팀, 재경팀)와 협의 후 전자결재로 '계약변경품의서'를 작성하여 전결규정에 따라 승인을 받으며 가맹점 신청서 업데이트 및 부속합의서를 작성 후 법무검토를 진행한다.</t>
  </si>
  <si>
    <t>1. 평가기간 중 총판신규계약 및 부속합의서 내역에서 [ ]건을 샘플링한다.
2. 추출된 샘플에 대한 전결권자의 승인내역을 확인한다.
3. 추출된 샘플에 대한 인감사용 승인내역을 확인한다.
4. 예외사항이 발생할 경우 그 원인을 파악한다.</t>
  </si>
  <si>
    <t>평가기간의 지역정보(텔패스)총판계약 및 부속합의서 리스트</t>
    <phoneticPr fontId="45" type="noConversion"/>
  </si>
  <si>
    <t>총판계약의 변경은 정당한 승인을 얻은 후 변경되어야 한다.</t>
    <phoneticPr fontId="45" type="noConversion"/>
  </si>
  <si>
    <t>정당한 승인없이 총판계약이 변경되어 부정 또는 허위의 계약이 체결될 위험</t>
    <phoneticPr fontId="45" type="noConversion"/>
  </si>
  <si>
    <t>총판계약 변경 승인</t>
    <phoneticPr fontId="45" type="noConversion"/>
  </si>
  <si>
    <t>사업팀장 및 전결권자는 계약의 변경이 필요한 경우 사업팀 담당자가 작성한 변경계약품의서의 변경내역과 사유가 타당한지 확인하고 변경계약서 및 변경계약품의서를 승인(Approval)한다.</t>
    <phoneticPr fontId="45" type="noConversion"/>
  </si>
  <si>
    <t>변경계약품의서,
변경계약서</t>
  </si>
  <si>
    <t>계약의 변경이 필요한 경우 사업팀 담당자는 변경계약품의서를 작성하며, 변경내역과 사유를 기재한다. 작성된 변경계약품의서는 전결규정에 따라 승인을 받는다.</t>
    <phoneticPr fontId="45" type="noConversion"/>
  </si>
  <si>
    <t>1. 평가기간 중 총판계약 변경 내역에서 [ ]건을 샘플링한다.
2. 추출된 샘플에 대한 전결권자의 승인내역을 확인한다.
3. 예외사항이 발생할 경우 그 원인을 파악한다.</t>
    <phoneticPr fontId="45" type="noConversion"/>
  </si>
  <si>
    <t>평가기간의 지역정보(텔패스) 계약변경 리스트</t>
    <phoneticPr fontId="45" type="noConversion"/>
  </si>
  <si>
    <t>매출로 인식되지 않은 당월 결제금액만 취소가 가능해야 한다.</t>
    <phoneticPr fontId="45" type="noConversion"/>
  </si>
  <si>
    <t>당월 이전에 결제가 되어 매출로 인식한 결제건이 취소될 위험</t>
    <phoneticPr fontId="45" type="noConversion"/>
  </si>
  <si>
    <t>환불처리 제한</t>
    <phoneticPr fontId="45" type="noConversion"/>
  </si>
  <si>
    <t>익월 광고에 대한 선결제로 매출 계산서가 발행되지 않은 M월에 결제한 광고비에 한하여(당월 결제 내역에 한하여) 환불(취소) 처리가 가능하며 이전 결제 내역은 취소가 불가능(Approval)하도록 시스템상 설계되어(Verification) 있다.</t>
    <phoneticPr fontId="45" type="noConversion"/>
  </si>
  <si>
    <t>환불을 원하는 가맹점은 영업담당자에게 유선으로 해지 의사를 전달하며, 영업담당자가 당월 결제 내역에 한하여 Admin system에서 직접 결제 취소 신청(admin에서 취소 버튼 실행)을 할 수 있다. 영업담당자가 admin에서 취소하면 취소 전문이 자동으로 PG사로 인터페이스가 되고 PG사에서 환불처리를 진행한다. 영업담당자는 취소처리를 한 후 admin에서 해지처리를 한다. 텔패스는 서비스 제공 전 선결제로 이루어지며 따라서 익월 광고에 대한 선결제로 매출 계산서가 발행되지 않은 광고비에 한하여(당월 결제 내역에 한하여) 환불(취소) 처리가 가능하며 이전 결제 내역은 취소가 불가능하도록 시스템상 설계되어 있다.</t>
  </si>
  <si>
    <t xml:space="preserve">1. 익월 광고에 대한 선결제(당월 결제 수행)를 진행한 가맹점을 임의로 1건을 샘플링하여, 취소/환불 처리를 영업담당자가 수행 시 환불처리가 수행됨을 확인한다. 
2. 해당 가맹점의 당월결제 이전 건에 대하여 (당월-1월건) 취소/환불 처리를 수행할 시 환불처리가 불가함을 확인한다. </t>
  </si>
  <si>
    <t>광고비가 결제되지 않으면 서비스를 중단해야 한다.</t>
    <phoneticPr fontId="45" type="noConversion"/>
  </si>
  <si>
    <t>미결제 고객에 대한 서비스 자동 차단</t>
    <phoneticPr fontId="45" type="noConversion"/>
  </si>
  <si>
    <t xml:space="preserve">가맹점 등록 후 90일 동안 광고비 결제가 발생하지 않은 경우(Verification) 050번호 연결이 자동으로 해지(Approval) 되도록 설정되어 있다. 이후 광고비를 결제할 경우 다시 사용 가능하도록 설정되어 있다.
가맹점 등록 후 광고비를 결제하지 않은 경우(Verification) 배달365 앱 노출 서비스를 이용(Approval)할 수 없도록 설정되어 있다. </t>
    <phoneticPr fontId="45" type="noConversion"/>
  </si>
  <si>
    <t>영업지사의 영업담당자가 매장정보 등록 시 admin system에 기록이 되고, 050번호가 부여된다.
매장 등록 시 050번호는 활성화되며 90일내 결제가 없으며 050번호 연결과 365앱 노출 서비스가 자동으로 비활성화된다.</t>
    <phoneticPr fontId="45" type="noConversion"/>
  </si>
  <si>
    <t xml:space="preserve">1. 가맹점 등록 후 광고비를 아직 결제하지 않은 1건(90일 이내)을 샘플링하여, 광고비 결제 시 서비스를 사용할 수 있는지 확인한다.
2. 가맹점 등록 후 광고비를 아직 결제하지 않은 1건에 대해(90일 이후) 서비스가 해지되었음을 확인한다.
-050번호 부여된 연결 해지 상태 확인
-배달 365앱 노출서비스 이용 해제 상태 확인
3. 2번의 건에 대하여 다시 광고비 결제를 다시 할 경우 해당 서비스를 사용할 수 있는지 확인한다. </t>
  </si>
  <si>
    <t>서비스가 완료된 결제금액(결제취소금액반영)으로 매출액이 인식되어야 한다.</t>
    <phoneticPr fontId="45" type="noConversion"/>
  </si>
  <si>
    <t>서비스가 완료된 결제금액(결제취소금액반영)으로 매출액이 인식되지 않을 위험</t>
    <phoneticPr fontId="45" type="noConversion"/>
  </si>
  <si>
    <t>매출액의 자동집계 및 계산</t>
    <phoneticPr fontId="45" type="noConversion"/>
  </si>
  <si>
    <t>매출액은 결제금액에서 환불(결제취소) 내역을 제외하고 서비스가 완료된 내역으로 admin system에서 정확하게 집계(Verification)된다.
매출액 : 고객당 매월 서비스 계약금액(계약내용에 따라 고객별로 다름)-환불금액</t>
    <phoneticPr fontId="45" type="noConversion"/>
  </si>
  <si>
    <t>매출은 광고비 결제내역에 따라 admin system에 기록되며 환불발생 내역도 반영하여 집계된다.</t>
    <phoneticPr fontId="45" type="noConversion"/>
  </si>
  <si>
    <t xml:space="preserve">1. 매출액을 집계하는 산식 및 기준정보를 확인한다.
- 매출액: 고객당 매월 서비스 계약금액(계약내용에 따라 고객별로 다름) - 환불금액
- 고객당 서비스 월 계약금액(광고비결제 내역), 환불내역
2. 텔페스 Admin에서 매출 전표 1건을 샘플링하여, 고객 정보, 계약 금액, 서비스 내역, 환불내역, 결제 내역 등을 확인하여 매출액이 정확하게 집계되었는지 재계산 검증을 수행한다. </t>
  </si>
  <si>
    <t>당월 서비스가 완료된 결제금액이 매출로 인식되어야 한다.</t>
    <phoneticPr fontId="45" type="noConversion"/>
  </si>
  <si>
    <t>당월 서비스가 완료되지 않은 결제금액이 매출로 인식될 위험</t>
    <phoneticPr fontId="45" type="noConversion"/>
  </si>
  <si>
    <t>매출 전표의 승인</t>
    <phoneticPr fontId="45" type="noConversion"/>
  </si>
  <si>
    <t>재경팀장 및 전결권자는 선수수익/매출 전표 금액이 admin상의 매출액과 일치하는지 검증(Verification)하고 전표를 승인(Approval)한다.</t>
    <phoneticPr fontId="45" type="noConversion"/>
  </si>
  <si>
    <t>admin의 매출조회 report(화면)</t>
  </si>
  <si>
    <t>K-system,Telpass -Admin system</t>
    <phoneticPr fontId="45" type="noConversion"/>
  </si>
  <si>
    <t>재경팀</t>
    <phoneticPr fontId="45" type="noConversion"/>
  </si>
  <si>
    <t>재경팀장</t>
    <phoneticPr fontId="45" type="noConversion"/>
  </si>
  <si>
    <t>재경팀 결산담당자는 admin으로부터 이관된 K-system의 매출액이 실제 admin상 매출액과 일치하는지 확인한 후 매출 전표(선수수익/매출)를 생성하고 전결권자의 승인을 득한다.</t>
    <phoneticPr fontId="45" type="noConversion"/>
  </si>
  <si>
    <t>1. 평가기간 중 지역정보(텔패스) 매출 발생(대변) 내역에서 무작위로 [ ]건을 샘플링한다.
2. 해당 매출 금액이 실제 admin상 금액과 일치하는지 확인한다.
3. 전결권자의 승인을 득하였는지 확인한다.
4. 예외사항이 발생할 경우 그 원인을 파악한다.</t>
    <phoneticPr fontId="45" type="noConversion"/>
  </si>
  <si>
    <t>당기 텔패스 월별 매출 전표 리스트</t>
  </si>
  <si>
    <t>당월 매출액은 정확히 계산되어야 한다.</t>
    <phoneticPr fontId="45" type="noConversion"/>
  </si>
  <si>
    <t>당월 매출액이 정확히 계산되지 않을 위험</t>
    <phoneticPr fontId="45" type="noConversion"/>
  </si>
  <si>
    <t>매출협조전의 승인</t>
    <phoneticPr fontId="45" type="noConversion"/>
  </si>
  <si>
    <t>재경팀 담당자 및 전결권자는 매출협조전의 매출금액과 admin상의 매출액, 매출전표가 일치하는지 검증(Verification)하고 매출협조전을 승인(Approval)한다.</t>
    <phoneticPr fontId="45" type="noConversion"/>
  </si>
  <si>
    <t>매출협조전</t>
  </si>
  <si>
    <t>다우오피스, K-system,Telpass -Admin system</t>
    <phoneticPr fontId="45" type="noConversion"/>
  </si>
  <si>
    <t>사업팀 담당자는 업무협조기안서(매출협조전)을 작성하여 전결권자 승인을 득하고 재경팀으로 전달한다. 사업팀담당자는 매출협조전에 M월 발생된 서비스별 매출 항목, 구분(B2C,B2B), 공급가, 부가세, 합계내역을 기재하고 가맹점 세금계산서 발행 파일을 첨부한다. 재경팀 담당자 및 전결권자는 매출협조전의 매출액이 최종 admin에 반영된 매출액과 일치하는지 확인하고 승인한다.</t>
    <phoneticPr fontId="45" type="noConversion"/>
  </si>
  <si>
    <t>1. 평가기간 중 지역정보(텔패스) 매출 발생(대변) 내역에서 무작위로 [ ]건을 샘플링한다.
2. 해당 매출 금액에 대한 매출협조전의 승인 내역을 확인한다. 
3. 해당 매출액과 협조전 금액 admin상 금액이 일치하는지 확인한다.
4. 예외사항이 발생할 경우 그 원인을 파악한다.</t>
    <phoneticPr fontId="45" type="noConversion"/>
  </si>
  <si>
    <t>영업대행수수료는 거래처와 합의 되어야 한다.</t>
    <phoneticPr fontId="45" type="noConversion"/>
  </si>
  <si>
    <t>총판의 영업대행수수료와 회사의 영업대행수수료가 불일치할 위험</t>
    <phoneticPr fontId="45" type="noConversion"/>
  </si>
  <si>
    <t>영업대행 수수료 거래처 검증</t>
    <phoneticPr fontId="45" type="noConversion"/>
  </si>
  <si>
    <t>사업팀 담당자는 총판 협력사에 영업대행수수료 정산서 이메일을 발송하여 정산금액이 총판이 계산한 금액과 일치하는지 대사(Reconciliation)한다. 이메일에 정산 관련 텔패스 시스템 사용 청구서, 협력사 가맹점 정산파일, 배달365 할인쿠폰 인보이스, 배달365 할인쿠폰 거내역서를 첨부한다.</t>
    <phoneticPr fontId="45" type="noConversion"/>
  </si>
  <si>
    <t>협력사 가맹점 정산 report(엑셀)</t>
  </si>
  <si>
    <t>협력사 가맹점 정산 파일</t>
  </si>
  <si>
    <t>텔패스 시스템 사용 청구서, 배달365 할인쿠폰 인보이스, 배달365 할인쿠폰 거내역서</t>
  </si>
  <si>
    <t>사업팀 담당자</t>
    <phoneticPr fontId="45" type="noConversion"/>
  </si>
  <si>
    <t xml:space="preserve">사업팀 담당자는 admin system에서 협력사 가맹점 정산 파일(광고비 항목별 정산 데이터로서 정산페이지에서 조회 가능)을 다운받아 정산금액을 산출하는데 이용한다. 사업팀 담당자는 Excel 파일로 총판에 발송할 텔패스 시스템 사용 청구서를 작성한다. 광고비 결제 시 발생한 PG 수수료(계약에 의해 약정된 수수료율)와 총판이 부가 서비스로 사용한 SK텔링크 녹취 비용(고지서 금액으로 확인)은 영업대행 수수료에서 차감한다.(총판이 사용한 비용은 영업대행 수수료에서 차감) 사업팀 담당자는 총판 협력사에 영업대행수수료 정산서 이메일 발송 시 사업팀 팀장님, 재경팀 담당자를 참조하여 함께 전달한다. </t>
    <phoneticPr fontId="45" type="noConversion"/>
  </si>
  <si>
    <t>1. 평가기간 중 지역정보(텔패스) 영업수수료 발생 내역에서 무작위로 [ ]건을 샘플링한다.
2. 해당 영업수수료에 대해 거래처와 대사 작업이 이루어 졌는지 확인하기위해 관련 communication내역을 확인한다.
3. 예외사항이 발생할 경우 그 원인을 파악한다.</t>
    <phoneticPr fontId="45" type="noConversion"/>
  </si>
  <si>
    <t>평가기간 중 지역정보(텔패스) 영업수수료 발생내역(영업수수료 차변 금액)</t>
    <phoneticPr fontId="45" type="noConversion"/>
  </si>
  <si>
    <t>영업대행수수료는 적절한 승인권자에 의해 검토된 후 반영되어야 한다.</t>
    <phoneticPr fontId="45" type="noConversion"/>
  </si>
  <si>
    <t>영업대행수수료가 적절한 승인권자에 의해 검토되지 않을 위험</t>
    <phoneticPr fontId="45" type="noConversion"/>
  </si>
  <si>
    <t>영업대행수수료 승인</t>
    <phoneticPr fontId="45" type="noConversion"/>
  </si>
  <si>
    <t>사업팀장 및 전결권자는 영업대행 수수료 정산내역과 전표 금액이 일치하는지 검증(Verification)하고 전표를 승인(Approval)한다.</t>
    <phoneticPr fontId="45" type="noConversion"/>
  </si>
  <si>
    <t>수수료 매입세금계산서</t>
    <phoneticPr fontId="45" type="noConversion"/>
  </si>
  <si>
    <t>사업팀에서 발송한 청구서에 문제가 없을 시 총판 정산 담당자가 영업대행 수수료 세금계산서를 발행하고 사업팀 담당자는 해당 금액으로 전표를 생성한다. 사업팀장 및 전결권자는 영업대행 수수료 정산내역과 전표 금액이 일치하는지 확인하고 전표를 승인한다.</t>
    <phoneticPr fontId="45" type="noConversion"/>
  </si>
  <si>
    <t>1. 평가기간 중 지역정보(텔패스) 영업수수료 발생 내역에서 무작위로 [ ]건을 샘플링한다.
2. 해당 영업수수료에 대한 전결권자의 승인내역을 확인한다.
3. 해당 영엽수수료금액과 매입세금계산서상 금액, 정산내역상 금액이 일치여부를 확인한다. 
4. 예외사항이 발생할 경우 그 원인을 파악한다.</t>
    <phoneticPr fontId="45" type="noConversion"/>
  </si>
  <si>
    <t>평가기간 중 지역정보(텔패스) 영업수수료 발생내역(영업수수료 차변 금액)</t>
  </si>
  <si>
    <t>LI_CA</t>
    <phoneticPr fontId="50" type="noConversion"/>
  </si>
  <si>
    <t>지역정보사업팀_콜믹스</t>
  </si>
  <si>
    <t>고객정보는 완전하게 기록되어 한다.</t>
    <phoneticPr fontId="45" type="noConversion"/>
  </si>
  <si>
    <t>불완전한 고객정보로 인한 결제, 대금청구 등의 오류가 발생할 위험</t>
    <phoneticPr fontId="45" type="noConversion"/>
  </si>
  <si>
    <t>회원가입시 필수항목 기재</t>
    <phoneticPr fontId="45" type="noConversion"/>
  </si>
  <si>
    <t>홈페이지의 회원가입 과정에서 고객이 필수항목(서비스이용약관 동의, 아이디, 비밀번호, 이름, 이메일, 휴대폰번호, 업체명, 사업자번호, 주소, 이용목적)을 작성하지 않으면 회원가입(Approval)이 이뤄지지 않도록 설정되어 있다.</t>
    <phoneticPr fontId="45" type="noConversion"/>
  </si>
  <si>
    <t>Callmix -Admin system</t>
  </si>
  <si>
    <t>지역정보사업팀_콜믹스</t>
    <phoneticPr fontId="45" type="noConversion"/>
  </si>
  <si>
    <t>고객은 콜믹스 website에서 서비스이용약관에 동의를 한 후 회원가입을 진행한다. 홈페이지의 회원가입 과정에서 고객이 필수항목(서비스이용약관 동의, 아이디, 비밀번호, 이름, 이메일, 휴대폰번호, 업체명, 사업자번호, 주소, 이용목적)을 작성하지 않으면 회원가입이 이루어지지 않도록 설정되어 있다.</t>
  </si>
  <si>
    <t>1. 콜믹스사이트의 회원가입 시 필수항목 설정 화면을 확인한다.
- 서비스이용약관 동의, 아이디, 비밀번호, 이름, 이메일, 휴대폰번호, 업체명, 사업자번호, 주소, 이용목적
2. 필수값 미입력 시 회원가입이 불가능한 메시지를 확인한다.
3. 필수값 입력 시 회원가입이 정상적으로 진행됨을 확인한다.</t>
  </si>
  <si>
    <t>LI_CA</t>
  </si>
  <si>
    <t>고객정보가 정확한지 검토되어야 한다.</t>
    <phoneticPr fontId="45" type="noConversion"/>
  </si>
  <si>
    <t>부정확한 고객정보로 인한 결제, 대금청구 등의 오류가 발생할 위험</t>
    <phoneticPr fontId="45" type="noConversion"/>
  </si>
  <si>
    <t>가입서류 검토 후 가입 승인</t>
    <phoneticPr fontId="45" type="noConversion"/>
  </si>
  <si>
    <t xml:space="preserve">운영담당자는 불법사용 방지 및 세금계산서 발행을 위해 가입서류를 받고 있으며, 웹사이트 회원가입정보가 불일치할 경우 admin상에서 서비스 이용을 승인(Approval)하지 않는다. </t>
    <phoneticPr fontId="45" type="noConversion"/>
  </si>
  <si>
    <t>개인:신분증, 통장사본
사업자:사업자등록증, 통장사본</t>
  </si>
  <si>
    <t>운영 담당자</t>
    <phoneticPr fontId="45" type="noConversion"/>
  </si>
  <si>
    <t>고객은 개인 또는 사업자로 분류되며, 회원가입 완료 후 사업팀 운영 담당자에게 가입에 필요한 서류(사업자등록증사본, 통장사본, 신분증)를 이메일 또는 팩스를 통해 보낸다. 운영담당자는 가입한 내역과 서류가 일치한지 확인 후, 콜믹스 admin에서 가입 승인처리한다. 즉, 고객이 website에서 이용약관 동의 후 필수항목을 입력하면 회원가입이 완료되고 이후 운영담당자가 가입에 필요한 서류를 확인하고 승인하면 서비스 이용이 가능하다.</t>
  </si>
  <si>
    <t>1. 평가기간 중 신규가입업체리스트 중에서 [ ]건을 샘플링한다.
2. 추출된 샘플 업체에 대한 가입서류 제출내역을 확인한다.
3. 가입서류 내역과 고객등록내역이 일치하는지 확인한다.
4. 예외사항이 발생할 경우 그 원인을 파악한다.</t>
    <phoneticPr fontId="45" type="noConversion"/>
  </si>
  <si>
    <t>평가기간의 신규업체 등록 리스트</t>
  </si>
  <si>
    <t>API연동계약 체결(변경)은 권한있는 자에 의해 검토되어야 한다.</t>
    <phoneticPr fontId="45" type="noConversion"/>
  </si>
  <si>
    <t>API연동계약 체결(변경)이 권한있는 자에 의해 검토되지 않아 부정 또는 허위의 계약이 체결될 위험</t>
    <phoneticPr fontId="45" type="noConversion"/>
  </si>
  <si>
    <t>API연동계약 체결(변경)승인</t>
    <phoneticPr fontId="45" type="noConversion"/>
  </si>
  <si>
    <t xml:space="preserve">영업팀장 및 전결권자는 API연동계약의 최초체결 및 계약 변경이 필요한 경우 계약내용 및 계약변경 내용을 확인하고 계약서를 승인(Approval한다. </t>
    <phoneticPr fontId="45" type="noConversion"/>
  </si>
  <si>
    <t>P</t>
    <phoneticPr fontId="45" type="noConversion"/>
  </si>
  <si>
    <t>계약품의서, 변경계약품의서</t>
  </si>
  <si>
    <t>API연동(대량회선을 사용하는 경우)을 원하는 고객에게는 표준 계약서가 전송되며, 사업팀 담당자는 고객과 단가, 대금결제 방법 등을 협의한다. 계약의 최초 체결, 변경이나 사업자 변경으로 계약 변경이 필요한 경우 담당자는 계약서 수정 및 작성 후, 전결규정에 따라 계약서 승인을 받는다.</t>
    <phoneticPr fontId="45" type="noConversion"/>
  </si>
  <si>
    <t>1. 평가기간 중 API연동계약 체결(변경)승인 리스트 중에서 [ ]건을 샘플링한다.
2. 추출된 샘플 계약건에 대한 승인내역을 확인한다.
3. 승인된 계약내용과 admin에 저장되어 있는 계약내용이 일치하는지 확인한다.
4. 예외사항이 발생할 경우 그 원인을 파악한다.</t>
    <phoneticPr fontId="45" type="noConversion"/>
  </si>
  <si>
    <t>API연동계약 체결(변경)승인 리스트</t>
    <phoneticPr fontId="45" type="noConversion"/>
  </si>
  <si>
    <t>충전금액이 존재하는 고객만이 서비스를 이용할 수 있어야 한다.</t>
    <phoneticPr fontId="45" type="noConversion"/>
  </si>
  <si>
    <t>충전금액이 부족한 고객에게 서비스가 제공되어 매출이 왜곡표시될 위험</t>
    <phoneticPr fontId="45" type="noConversion"/>
  </si>
  <si>
    <t>서비스 이용 승인</t>
    <phoneticPr fontId="45" type="noConversion"/>
  </si>
  <si>
    <t>부가서비스를 이용하는 고객의 경우 충전금이 부족한 고객은 부가서비스 이용에 제한(Approval)을 받는다.</t>
    <phoneticPr fontId="45" type="noConversion"/>
  </si>
  <si>
    <t>고객은 선불 충전하여 부가서비스(스탬프문자, 알림톡, 콜백문자) 이용 및 설정이 가능하다. 부가서비스를 이용하는 고객의 경우 충전금이 부족한 고객은 부가서비스 이용에 제한을 받는다.</t>
    <phoneticPr fontId="45" type="noConversion"/>
  </si>
  <si>
    <t xml:space="preserve">1. 부가서비스 유형 및 금액, 사용 기준 정보를 확인한다.
-부가서비스: 스탬프 문자, 알림톡, 콜백문자 등
-부가서비스 금액
-사용조건: 선불 충전 금액 범위
2. 부가서비스를 이용하는 고객을 1건 샘플링하여, 해당 고객의 충전금액정보, 사용 부가서비스를 확인하여, 충전금액 범위 내 부가서비스 설정이 사용가능함을 확인한다.
3. 선불충전금액이 없는 고객 1건을 샘플링하여, 부가서비스 이용 설정 시 사용 불가한 메시지를 확인한다. </t>
  </si>
  <si>
    <t>서비스성공 건수는 정확하게 집계되어 매출에 반영되어야 한다.</t>
    <phoneticPr fontId="45" type="noConversion"/>
  </si>
  <si>
    <t>서비스성공 건수가 부정확하게 집계되어 매출이 왜곡표시될 위험</t>
    <phoneticPr fontId="45" type="noConversion"/>
  </si>
  <si>
    <t>이용자 계정 별 서비스 이용내역 자동집계</t>
    <phoneticPr fontId="45" type="noConversion"/>
  </si>
  <si>
    <t>이용자 계정 별 부가서비스(문자발송, 알림톡 발송) 성공, 실패 건수는 정확하게 집계(Verification)되어 자동으로 시스템에 반영된다.</t>
    <phoneticPr fontId="45" type="noConversion"/>
  </si>
  <si>
    <t>고객은 선불 충전하여 부가서비스(스탬프문자, 알림톡, 콜백문자) 이용 및 설정이 가능하다. 모든 서비스 이용내역 및 발송 성공/실패는 관리자사이트에 기록, 유지된다.</t>
    <phoneticPr fontId="45" type="noConversion"/>
  </si>
  <si>
    <t>1. 사용자 ID 1건을 샘플링하여, 해당 사용자의 부가서비스별 사용 내역을 확인한다.
- 충전일시, 충전총액, 부가세, 부가서비스
2. 부가서비스 사용 성공 시, 해당 서비스에 대해 사용 금액이 차감됨을 확인한다.
- 충전일시 = 충전사용일시 
3. 부가서비스 사용 실패 시 (미발송 건), 해당 건에 대한 정보 및 사유가 반영됨을 확인한다.
- 사용처, 발신번호,  미발송 사유 등</t>
  </si>
  <si>
    <t>매출액은 기본료에 따른 매출액과 실제사용량에 따른 매출액으로 정확히 계산되어야 한다.</t>
    <phoneticPr fontId="45" type="noConversion"/>
  </si>
  <si>
    <t>기본료및 사용량에 따른 매출액이 정확히 집계되지지 않을 위험</t>
    <phoneticPr fontId="45" type="noConversion"/>
  </si>
  <si>
    <t>매출액 자동 계산</t>
    <phoneticPr fontId="45" type="noConversion"/>
  </si>
  <si>
    <t>고객은 가입상품의 변경 및 해지를 홈페이지에서 직접 수행할 수 있으며 고객의 사용 및 변경내역(고객의 회선 수, 사용 녹음기수, 오더믹스 수 등)이 admin에서 자동으로 집계되어 매출액이 계산(Verification)된다.</t>
  </si>
  <si>
    <t>admin시스템은 사용일수에 따라 변동되는 매출액은 고객의 회선 수, 발급 녹음기 수, 오더믹스 수 사용일수를 자동으로 일할계산하여 매출액을 집계하고 해당 금액에 고정료(기본료등)를 반영하여 매출액을 자동 계산한다. 부가서비스의 경우 실제 문자, 알림톡 발송 건수에 따라 매출액이 자동 집계(Verification)된다.
[콜믹스요금]
1. 기본 이용료(월): 50,000원
2. 발급 회선*2,000원
3. 발급 녹음기 수*1,000원
(이용 용도 또는 사업 영역에 따라 요금제 변동)
4. 오더믹스 권 수*50,000원
5. 바로홈북: 10,000원~ (지역 및 페이지 수에 따라 변동)
[Biz콜믹스 요금]
1. 이용료: 회선 수에 따른 별도의 요금제
2. 녹음기: 회선 이용료의 100% (업종에 따라 변동)
(업체의 이용 용도 또는 기능에 따라 다르게 적용)
[부가서비스]
1. 문자: SMS 발송 건*10원, LMS 발송 건*30원, MMS 발송 건*100원
2. 알림톡: 발송 건당*8원, 월정액(사전 협의)
3. 보이는전화: 기본료 월 30만원, 출력 1만건 당 8만원(구간별 요금 측정)
[0504통화료]
통화시간(분) * 2.5원
고객은 관리자사이트에서 매월 이용료 및 사용하는 부가서비스에 따른 통계와 사용금액 확인이 가능하다. 고객은 가입상품의 변경 및 해지를 홈페이지에서 직접 수행할 수 있으며 해당 내역이 자동으로 반영되어 매출액이 정산된다.</t>
  </si>
  <si>
    <t>1. 콜믹스, Biz콜믹스, 부가서비스 유형별 매출액 집계를 위한 기준정보 및 매출액 산식을 확인한다.
- 콜믹스 요금
1) 기본 이용료(월): 50,000원
2) 발급 회선*2,000원
3) 발급 녹음기 수*1,000원
(이용 용도 또는 사업 영역에 따라 요금제 변동)
4) 오더믹스 권 수*50,000원
5) 바로홈북: 10,000원~ (지역 및 페이지 수에 따라 변동)
-Biz콜믹스 요금
1) 이용료: 회선 수에 따른 별도의 요금제
2) 녹음기: 회선 이용료의 100% (업종에 따라 변동)
(업체의 이용 용도 또는 기능에 따라 다르게 적용)
-부가서비스 요금
1) 문자: SMS 발송 건*10원, LMS 발송 건*30원, MMS 발송 건*100원
2) 알림톡: 발송 건당*8원, 월정액(사전 협의)
3) 보이는전화: 기본료 월 30만원, 출력 1만건 당 8만원(구간별 요금 측정)
[0504통화료]
2. 콜믹스 Admin System 상에 요금제 별(콜믹스, Biz콜믹스, 부가서비스)로 각각 매출 전표 1건을 임의로 샘플링하여, 해당 건의 이용자의 사용 서비스 정보, 요금제, 기준정보를 확인하여, 매출액 집계가 정확하게 계산되는지 재계산 검증을 수행한다.</t>
  </si>
  <si>
    <t>매출 정산내역은 적절한 승인권자에 의해 검토되어야 한다.</t>
    <phoneticPr fontId="45" type="noConversion"/>
  </si>
  <si>
    <t>매출 정산내역을 적절한 승인권자가 검토하지 않아 매출액이 왜곡될 위험</t>
    <phoneticPr fontId="45" type="noConversion"/>
  </si>
  <si>
    <t>매출 정산내역 검증 및 승인</t>
    <phoneticPr fontId="45" type="noConversion"/>
  </si>
  <si>
    <t>[AS-IS] 
사업팀 담당자는 정산 대상 계정 여부, 할인율, 추가정산파일 내용이 admin system에서 월 정산내역에 반영되었는지 확인한다.
정산 진행은 운영 담당자가 1차 작업 후(사원) 상급자(과장)에게 금액 이상 여부에 대한 검수를 요청한다.(금액 추이등 검토) 상급자는 admin상에서 해당 내용을 확인한다. (정산내역에 검토여부에 대한 문서화 필요, 추가정산내역에 대한 검증 및 승인 필요)
[TO-BE]
사업팀장 및 전결권자는 정산내역의 정산대상, 할인율, 추가정산산정내역을 검증(Verification)하고 정산내역을 승인(Approval)한다.</t>
    <phoneticPr fontId="45" type="noConversion"/>
  </si>
  <si>
    <t>매출 정산report(엑셀)</t>
  </si>
  <si>
    <t>매출정산파일</t>
  </si>
  <si>
    <t>정산내역</t>
  </si>
  <si>
    <t>사업팀 담당자는 admin system에서 정산메모리스트(admin상에 ID별로 정산시 고려가 되어야 하는 사항을 기록한 내역, 공유해야 하는 내역)에 해당 정산월(M)기준 M-1월부터 M월까지의 기간을 설정하여 정산메모리스트 조회 후, 다운로드 받아 엑셀파일로 저장한다.
사업팀 담당자는 정산메모리스트와 업체 할인율 및 레벨 확인 후, 추가정산 파일을 작성하고 admin system내 등록한다.(추가정산파일로 올린 금액은 admin에서 확인이 가능함)
사업팀장 및 전결권자는 정산내역의 정산대상, 할인율, 추가정산산정내역을 검증(Verification)하고 정산내역을 승인(Approval)한다.</t>
    <phoneticPr fontId="45" type="noConversion"/>
  </si>
  <si>
    <t>1. 평가기간 중 콜믹스 월별 매출 내역에서 무작위로 [ ]건을 샘플링한다.
2. 선정된 건에 대한 정산내역의 승인여부를 확인한다.
3. 정산서의 정산대상, 할인율이 적정한지, 추가정산내역은 적정한지 확인한다.
4. 예외사항이 발생할 경우 그 원인을 파악한다.</t>
    <phoneticPr fontId="45" type="noConversion"/>
  </si>
  <si>
    <t>당기 콜믹스 월별 매출 전표 리스트</t>
    <phoneticPr fontId="45" type="noConversion"/>
  </si>
  <si>
    <t>매출 전표 금액은 적절한 승인권자에 의해 검토되어야 한다.</t>
    <phoneticPr fontId="45" type="noConversion"/>
  </si>
  <si>
    <t>매출전표금액이 검토되지 않아 왜곡표시될 위험</t>
    <phoneticPr fontId="45" type="noConversion"/>
  </si>
  <si>
    <t>매출전표의 승인</t>
    <phoneticPr fontId="45" type="noConversion"/>
  </si>
  <si>
    <t>재경팀장 및 전결권자는 매출채권/매출 전표 금액이 사업팀이 발송한 세금계산서 관련 메일에 포함되어 있는 매출집계내역 및 admin에 집계된 매출금액과 일치하는지 확인하고 매출전표를 승인(Approval)한다.</t>
  </si>
  <si>
    <t>매출 항목별 매출발행리스트</t>
  </si>
  <si>
    <t>사업팀 담당자는 콜믹스 admin의 경우 이관기능이 없기 때문에 매출전표 생성 및 세금계산서 발행을 위해 세금계산서 발행 정보를 K-system에 Key in해 두고 작성한 매출 항목별 매출발행리스트 최종 파일을 재경팀에게 메일로 전송한다. 재경팀 결산담당자는 K-system의 매출액, 사업팀 세금계산서 관련 메일 내 금액, admin에 집계된 매출액이 일치하는지 확인한 후 매출 전표(매출채권/매출)를 생성하고 전결권자의 승인을 득한다.</t>
  </si>
  <si>
    <t>1. 평가기간 중 콜믹스 월별 매출 내역에서 무작위로 [ ]건을 샘플링한다.
2. 선정된 건에 대한 매출전표의 승인여부를 확인한다.
3. 해당 매출전표 상의 금액과 영업담당자의 세금계산서 요청내역상 금액이 일치하는지 확인한다.
4. 예외사항이 발생할 경우 그 원인을 파악한다.</t>
    <phoneticPr fontId="45" type="noConversion"/>
  </si>
  <si>
    <t>당기 콜믹스 월별 매출 전표 리스트</t>
  </si>
  <si>
    <t>재무제표상 매출액은 사업팀의 결산내역과 일치해야 한다.</t>
    <phoneticPr fontId="45" type="noConversion"/>
  </si>
  <si>
    <t>재무제표상 매출액이 사업팀의 결산내역과 일치하지 않을 위험</t>
    <phoneticPr fontId="45" type="noConversion"/>
  </si>
  <si>
    <t>재경팀 담당자 및 전결권자는 매출협조전의 매출금액과 admin상의 매출액, 매출전표가 일치하는지 검증(Verification)하고 매출협조전을 승인(Approval)한다.</t>
  </si>
  <si>
    <t>다우오피스,
K-system</t>
  </si>
  <si>
    <t>사업팀 담당자는 업무협조기안서(매출협조전)을 작성하여 전결권자 승인을 득하고 재경팀으로 전달한다. 재경팀 담당자 및 전결권자는 매출협조전의 매출금액과 admin상의 매출액, 매출전표가 일치하는지 확인하고 매출협조전을 승인한다.</t>
    <phoneticPr fontId="45" type="noConversion"/>
  </si>
  <si>
    <t>1. 평가기간 중 콜믹스 월별 매출 내역에서 무작위로 [ ]건을 샘플링한다.
2. 선정된 건에 대한 매출협조전의 승인여부를 확인한다.
3. 해당 매출전표 상의 금액과 매출협조전상의 금액, 콜믹스admin상의 금액이 일치하는지 확인한다.
4. 예외사항이 발생할 경우 그 원인을 파악한다.</t>
    <phoneticPr fontId="45" type="noConversion"/>
  </si>
  <si>
    <t>05</t>
    <phoneticPr fontId="45" type="noConversion"/>
  </si>
  <si>
    <t>상호접속료 단가변경은 적절한 승인권자에 의해 검토되어야 한다.</t>
    <phoneticPr fontId="45" type="noConversion"/>
  </si>
  <si>
    <t>상호접속료 단가변경에 대한 검토가 이루어지지 않아 매출액 및 매출채권 금액이 왜곡될 위험</t>
    <phoneticPr fontId="45" type="noConversion"/>
  </si>
  <si>
    <t>상호접속료 변경 승인</t>
    <phoneticPr fontId="45" type="noConversion"/>
  </si>
  <si>
    <t>사업팀장 및 전결권자는 기간통신사와의 상호접속료(050번호 전화연결시 발생하는 수익)단가가 변경된 경우 변경내역과 사유를 확인하고 계약서를 승인(Approval)한다.</t>
    <phoneticPr fontId="45" type="noConversion"/>
  </si>
  <si>
    <t>사업팀 담당자는 기간통신사와의 상호접속료(050번호 전화연결시 발생하는 수익)단가가 체결(변경)시 전결규정에 따라 계약서 승인을 받는다.</t>
    <phoneticPr fontId="45" type="noConversion"/>
  </si>
  <si>
    <t>1. 평가기간 중 상호접속료 단가변경계약서 내역에서 무작위로 [ ]건을 샘플링한다.
2. 해당 단가변경계약서 관련 품의서의 승인여부를 확인한다.
3. 예외사항이 발생할 경우 그 원인을 파악한다.</t>
    <phoneticPr fontId="45" type="noConversion"/>
  </si>
  <si>
    <t>평가기간중 상호접속료 단가변경계약리스트</t>
    <phoneticPr fontId="45" type="noConversion"/>
  </si>
  <si>
    <t>A</t>
    <phoneticPr fontId="45" type="noConversion"/>
  </si>
  <si>
    <t>상호접속료 매출액은 정확한 금액으로 인식되어야 한다.</t>
    <phoneticPr fontId="45" type="noConversion"/>
  </si>
  <si>
    <t>상호접속료 매출액이 부정확한 금액으로 인식될 위험</t>
    <phoneticPr fontId="45" type="noConversion"/>
  </si>
  <si>
    <t>상호접속료 금액 검증</t>
    <phoneticPr fontId="45" type="noConversion"/>
  </si>
  <si>
    <t>사업팀 담당자는 상호접속료 수익정산 내역을 기간통신자 담당자에게 전달하여 매출액을 대사(Reconciliation)한다.</t>
    <phoneticPr fontId="45" type="noConversion"/>
  </si>
  <si>
    <t>통화료 정산서</t>
  </si>
  <si>
    <t>통화료 정산서, 기간통신사업자 확인 메일</t>
  </si>
  <si>
    <t>사업팀 담당자는 기간통신사와의 상호접속료(050번호 전화연결시 발생하는 수익) 수익을 정산하기 위해 admin system에서 해당 월 통화료 정산 내역 파일(050번호, 통화시간, 통화초, 매핑되어 있는 사용처, 해지일, 매핑변경일)을 다운받는다. 사업팀 담당자는 admin system에서 다운받은 통화료 정산 내역파일에서 정산기간 내(정산기준 M월 접속료에 대해 M+2월 정산 진행) 통화내역을 추출하고 정산금액을 엑셀파일로 계산한다. 사업팀 담당자는 정산내역을 기간통신담당자에게 이메일로 전달하여 정산금액을 대사해 본다.</t>
    <phoneticPr fontId="45" type="noConversion"/>
  </si>
  <si>
    <t>1. 평가기간 중 콜믹스 월별 매출 내역에서 무작위로 [ ]건을 샘플링한다.
2. 해당 매출에 포함된 상호접속료 매출액에 대한 기간통신사업자와의 대사내역을 확인한다.
3. 대사결과 최종 확정된 금액을 매출액이 인식되었는지 확인한다.
4. 예외사항이 발생할 경우 그 원인을 파악한다.</t>
    <phoneticPr fontId="45" type="noConversion"/>
  </si>
  <si>
    <t>MC</t>
    <phoneticPr fontId="45" type="noConversion"/>
  </si>
  <si>
    <t>모바일쿠폰사업팀</t>
  </si>
  <si>
    <t>정당한 승인없이 계약이 체결되어 부정 또는 허위의 계약이 체결될 위험</t>
    <phoneticPr fontId="45" type="noConversion"/>
  </si>
  <si>
    <t>상품수급계약체결(변경) 승인</t>
    <phoneticPr fontId="45" type="noConversion"/>
  </si>
  <si>
    <t>사업팀장 및 전결권자는 계약체결(변경) 전 영업담당자의 상품수급계약품의서상 대금지급조건, 정산조건(교환당 정산인지, 발행당 정산인), 수수료율, 수급조건, 분쟁발생시 책임소재, 계약주체간의 수행내역, 담보조건, 세금계산서 발행일자 등을 검토하고 품의서를 승인(Approval)한다</t>
    <phoneticPr fontId="45" type="noConversion"/>
  </si>
  <si>
    <t>서비스이용약관</t>
    <phoneticPr fontId="50" type="noConversion"/>
  </si>
  <si>
    <t>계약품의서,
계약서</t>
  </si>
  <si>
    <t xml:space="preserve">모바일쿠폰사업팀
</t>
    <phoneticPr fontId="45" type="noConversion"/>
  </si>
  <si>
    <t>사업팀장 및 전결권자</t>
    <phoneticPr fontId="45" type="noConversion"/>
  </si>
  <si>
    <t>사업팀 계약 담당자는 고객과 협의된 내용을 바탕으로 계약품의서를 작성한다.
단가 조정이 필요한 경우 계약품의서에 단가조정 근거를 기재한다.계약서 및 대금결제방식 등 타부서와 협의가 필요한 경우에는 관련부서(법무팀, 재경팀, 사업지원팀)에 자문을 얻는다.
작성된 계약품의서는 전결규정에 따라 승인을 받는다.계약의 변경이 필요한 경우 영업담당자는 변경계약품의서를 작성하며, 변경내역과 사유를 기재한다.
작성된 변경계약품의서는 전결규정에 따라 승인을 받는다.사업팀에서 계약서를 철하여 보관하고 있으며, 법무관리시스템에 upload시켜 법무팀에서 모니터링이 가능하도록 한다. 
품의서에 대한 승인이 완료되면 사업팀 담당자는 전자결재로 계약서에 대한 인감사용을 신청하며 사업팀장 및 전결권자의 승인을 득한다.
기본적으로 법무팀의 검토를 받아 법무관리시스템에 업로드되어 있는 표준계약서를 사용하며 상대업체의 성격, 거래의 특수성, 상대업체의 약관적용 등을 고려하여 표준계약서를 수정하거나 표준계약서를 적용하지 않는 경우에는 법무팀으로부터 별도의 승인절차를 거쳐야하며 이후 해당 계약서에 대한 인감사용신청시에는 법무팀의 승인을 득하여야 한다.</t>
  </si>
  <si>
    <t>1. 평가기간 중 모바일쿠폰팀의 계약리스트 중에서 [ ]건을 샘플링한다.
2. 추출된 샘플에 대하여 품의서가 존재하는지 확인한다.
3. 계약사항이 정당한 승인권자의 승인을 얻었음을 확인한다.
4. 예외사항이 발생할 경우 그 원인을 파악한다.</t>
    <phoneticPr fontId="45" type="noConversion"/>
  </si>
  <si>
    <t>계약체결(변경) 리스트</t>
    <phoneticPr fontId="50" type="noConversion"/>
  </si>
  <si>
    <t>상품판매계약체결(변경) 승인</t>
    <phoneticPr fontId="45" type="noConversion"/>
  </si>
  <si>
    <t>사업팀장 및 전결권자는 계약체결(변경) 전 영업담당자의 상품판매계약품의서상 대금지급조건, 정산조건(교환당 정산인지, 발행당 정산인), 수수료율, 수급조건, 분쟁발생시 책임소재, 계약주체간의 수행내역, 담보조건, 세금계산서 발행일자 등을 검토하고 품의서를 승인(Approval)하고 이후 해당 계약서에 대한 인감사용신청을 승인(Approval)한다. 표준계약서를 수정해서 사용하거나 사용하지 않는 경우에는 추가로 법무관리팀 담당자가 해당 계약서를 검토하고 승인(Approval)하며 이후 인감사용신청을 승인(Approval)한다.</t>
  </si>
  <si>
    <t>계약서 및 대금결제방식 등 타부서와 협의가 필요한 경우에는 관련부서(법무팀, 재경팀, 사업지원팀)에 자문을 얻는다.
작성된 계약품의서는 전결규정에 따라 승인을 받는다.계약의 변경이 필요한 경우 영업담당자는 변경계약품의서를 작성하며, 변경내역과 사유를 기재한다.작성된 변경계약품의서는 전결규정에 따라 승인을 받는다.
사업팀에서 계약서를 철하여 보관하고 있으며, 법무관리시스템에 upload시켜 법무팀에서 모니터링이 가능하도록 한다. 
품의서에 대한 승인이 완료되면 사업팀 담당자는 전자결재로 계약서에 대한 인감사용을 신청하며 사업팀장 및 전결권자의 승인을 득한다.
기본적으로 법무팀의 검토를 받아 법무관리시스템에 업로드되어 있는 표준계약서를 사용하며 상대업체의 성격, 거래의 특수성, 상대업체의 약관적용 등을 고려하여 표준계약서를 수정하거나 표준계약서를 적용하지 않는 경우에는 법무팀으로부터 별도의 승인절차를 거쳐야하며 이후 해당 계약서에 대한 인감사용신청시에는 법무팀의 승인을 득하여야 한다. 단, 후불거래게약은 표준계약서 사용을 강제한다.</t>
  </si>
  <si>
    <t>1. 평가기간 중 모바일쿠폰팀의 상품판매계약리스트 중에서 무작위로 [ ]건을 샘플링한다.
2. 추출된 샘플에 대하여 품의서가 존재하는지 확인한다.
3. 계약사항이 정당한 승인권자의 승인을 얻었음을 확인한다.
4. 추출된 샘플이 표쥰계약서를 사용하지 않았을 경우 법무팀의 검토를 받았는지 확인하고 인감사용신청품의서에 법무팀의 승인을 득하였는지 확인한다.
5. 예외사항이 발생할 경우 그 원인을 파악한다.</t>
  </si>
  <si>
    <t>당기 모바일쿠폰팀의 상품판매계약리스트</t>
    <phoneticPr fontId="45" type="noConversion"/>
  </si>
  <si>
    <t>업체등록시 필수입력값 설정</t>
    <phoneticPr fontId="45" type="noConversion"/>
  </si>
  <si>
    <t>DonutBook Admin에 업체등록 과정에서 필수항목(정산방식, 사업자등록증)작성여부를 검증(Verification) 하여 필수항목을 관리자가 작성하지 않으면 업체등록이 이뤄지지 않도록 설정되어 있다.</t>
    <phoneticPr fontId="45" type="noConversion"/>
  </si>
  <si>
    <t>donutbook, bizdonutbook -Admin system</t>
  </si>
  <si>
    <t>모바일쿠폰사업팀</t>
    <phoneticPr fontId="45" type="noConversion"/>
  </si>
  <si>
    <t>판매계약에 따른 거래처의 서비스 이용은 기업회원만 가능하다.
관리자시스템(어드민)에 업체등록 과정에서 필수항목(정산방식, 사업자등록증)을 관리자가 작성하지 않으면 업체등록이 이뤄지지 않도록 설정되어 있다.</t>
    <phoneticPr fontId="45" type="noConversion"/>
  </si>
  <si>
    <t>1. Donutbook Admin의 기업등록 시 필수항목 설정 화면을 확인한다.
(정산방식, 사업자등록증 등)
2. 필수값 미입력 시 업체 등록이 불가능한 메시지를 확인한다.
3. 필수값 입력 시 업체등록이 정상적으로 진행됨을 확인한다.</t>
  </si>
  <si>
    <t xml:space="preserve">모바일쿠폰사업팀
</t>
  </si>
  <si>
    <t>모바일 쿠폰사업관련 매출액은 사업유형별로 수익인식조건을 충족하여 정확하고 완전하게 계산되어야 한다.</t>
    <phoneticPr fontId="45" type="noConversion"/>
  </si>
  <si>
    <t>모바일 쿠폰사업관련 매출이 사업유형별로 각 매출변수에 따라 정확하고 완전하게 계산되지 않을 위험</t>
    <phoneticPr fontId="45" type="noConversion"/>
  </si>
  <si>
    <t>매출액은 모바일 쿠폰의 발행(교환)건수, 상품단가, 수취수수료율, 모바일상품권 발행건수, 문자발송비 단가 내역에 따라 CMS에서 자동으로 계산(Verification)된다.</t>
  </si>
  <si>
    <t>CMS</t>
  </si>
  <si>
    <t>매출액은 하기 3가지 경우 별로 정확하고 완전하게(Verification) CMS에서 자동 산출된다.
Case1. 수급처 수취수수료 매출(수급계약에 의하여 영업대행 수수료를 수취) : 모바일상품권 발행(교환)건수*상품단가*수취수수료율
Case2. 판매처 수취수수료 매출(판매계약에 의하여 상품 공급 수수료 수취, 판매처에게는 회사가 수수료비용을 지급하는 것이 일반적이나 관련 쿠폰의 인지도 등을 고려하여 역으로 수수료를 수취하는 경우가 있음 ) : 모바일상품권 발행(교환)건수*상품단가*수취수수료율
Case3. 발송비 매출(당사 문자 발송 비용 수취) : 모바일상품권 발행건수*문자발송비 단가</t>
  </si>
  <si>
    <t xml:space="preserve">1. CMS상에서 집계되는 사업 유형별 매출 집계 산식에 대한 기준정보를 확인한다.
-사업유형: 수급처 수취 수수료/ 판매처 수취 수수료 / 발송비
-기준정보: 모바일 쿠폰의 발행(교환)건수, 상품단가, 수취수수료율, 모바일상품권 발행 건수, 문자발송비 단가내역 
-산식:
1) 수급처 수취수수료: 모바일상품권 발행(교환)건수*상품단가*수취수수료율
2)판매처 수취수수료: 모바일상품권 발행(교환)건수*상품단가*수취수수료율
3)발송비:  모바일상품권 발행건수*문자발송비 단가
2.  사업 유형별 매출 1건씩 샘플링 하여 집계된 정보를 확인한다.
- 사업 유형별 거래처 정보, 모바일 상품권 발행 건수, 단가, 수취 수수료율
3. 사업 유형 매출 단가를 기반으로 재계산 검증하여 정확하게 매출액이 자동계산 됨을 확인한다. </t>
  </si>
  <si>
    <t>모바일 쿠폰사업관련 매출액은 거래처가 인식한 금액과 대사하여 금액의 적정성이 확인되어야 한다.</t>
    <phoneticPr fontId="45" type="noConversion"/>
  </si>
  <si>
    <t>모바일 쿠폰사업관련하여 인식한 매출액이 거래처가 인식한 금액과 달라 부정확하게 계상될 위험</t>
    <phoneticPr fontId="45" type="noConversion"/>
  </si>
  <si>
    <t>매출액과 인보이스 대사</t>
    <phoneticPr fontId="45" type="noConversion"/>
  </si>
  <si>
    <t xml:space="preserve">정산담당자는 CMS에서 매출데이터(정산서)를 추출한 뒤 사업팀 담당자가 작성한 인보이스와 대사(Reconciliation)하여 두 데이터 간에 차이가 있는지 확인한다. </t>
  </si>
  <si>
    <t>admin의 매출조회 report</t>
  </si>
  <si>
    <t>매출데이터, 인보이스</t>
    <phoneticPr fontId="45" type="noConversion"/>
  </si>
  <si>
    <t>정산담당자</t>
    <phoneticPr fontId="45" type="noConversion"/>
  </si>
  <si>
    <t>정산담당자는 CMS에서 매출 데이터(정산서)를 추출한 뒤 사업팀 담당자가 작성한 인보이스와 대사하여 두 데이터 간에 차이가 있는지 확인한다.</t>
    <phoneticPr fontId="45" type="noConversion"/>
  </si>
  <si>
    <t>1. 평가기간 중 모바일쿠폰팀의 월별 매출 내역에서 무작위로 [ ]건을 샘플링한다.
2. 추출된 샘플에 대하여 매출데이터와 거래처 인보이스를 대사한 자료가 존재하며 대사 결과 차이가 발생한 경우 차이 원인이 파악되고 적절히 수정되었는지 확인한다.
3. 예외사항이 발생할 경우 그 원인을 파악한다.</t>
    <phoneticPr fontId="45" type="noConversion"/>
  </si>
  <si>
    <t>당기 모바일쿠폰팀의 매출 내역(매출 계정별 원장)</t>
    <phoneticPr fontId="45" type="noConversion"/>
  </si>
  <si>
    <t>재무제표에 계상되는 매출액은 CMS에서 집계된 금액, 상대거래처가 발행한 인보이스 금액을 통해 검증되어야 한다.</t>
    <phoneticPr fontId="45" type="noConversion"/>
  </si>
  <si>
    <t>인식한 매출액이 CMS상 집계 금액, 상대 거래처가 인식한 금액과 차이가 발생하여 부정확하게 계상될 위험</t>
    <phoneticPr fontId="45" type="noConversion"/>
  </si>
  <si>
    <t>매출전표 승인(재경팀)</t>
    <phoneticPr fontId="45" type="noConversion"/>
  </si>
  <si>
    <t>[TO-BE]
재경팀장 및 전결권자는 전표의 매출채권 총액 및 주요거래처 금액이 거래처의 인보이스 금액 및 CMS상 금액(매출데이터)과 일치하는지 검증(Verification)하고 매출전표를 승인(Approval)한다.</t>
    <phoneticPr fontId="45" type="noConversion"/>
  </si>
  <si>
    <t>매출전표, 인보이스, 매출데이터</t>
    <phoneticPr fontId="45" type="noConversion"/>
  </si>
  <si>
    <t>모바일쿠폰매출은 CMS에서 K-system으로 이관 작업이 이루어지지 않기 때문에 매출협조전은 작성하지 않는다.재경팀 모바일쿠폰사업팀 담당자는 K-system에 저장된 세금계산서 발행정보를 불러와서 K-system에서 매출전표를 생성한다. (매출채권/서비스매출) 매출전표 승인시 거래처에서 수령한 인보이스 내역, CMS 내역을 첨부한다. 재경팀장 및 전결권자는 매출채권 총액 및 주요거래처 금액이 거래처의 인보이스 금액 및 CMS상 금액과 일치하는지 검증하고 매출전표를 승인한다.</t>
    <phoneticPr fontId="45" type="noConversion"/>
  </si>
  <si>
    <t>1. 평가기간 중 모바일쿠폰팀의 매출전표 내역에서 무작위로 [ ]건을 샘플링한다.
2. 관련 매출전표 승인시 전표의 매출채권 총액 및 주요거래처 금액이 거래처의 인보이스 금액 및 CMS상 금액(매출데이터)과 일치하는지 여부가 검증되었는지 확인한다.
3. 해당 전표에 대한 재경팀장 및 전결권자의 승인여부를 확인한다.
4. 예외사항이 발생할 경우 그 원인을 파악한다.</t>
    <phoneticPr fontId="45" type="noConversion"/>
  </si>
  <si>
    <t>당기 모바일쿠폰팀의 매출 내역(매출 계정별 원장)</t>
  </si>
  <si>
    <t>[AS-IS]
매출협조전 승인 절차 부재, ADMIN에서 바로 인터페이스 되지 않더라도 타사업부와 동일하게 현업의 결산내역을 보고하는 절차가 필요하다고 판단 됨
[TO-BE]
재경팀 담당자 및 전결권자는 매출협조전의 매출금액과 admin상의 매출액, 매출전표가 일치하는지 검증(Verification)하고 매출협조전을 승인(Approval)한다.</t>
    <phoneticPr fontId="45" type="noConversion"/>
  </si>
  <si>
    <t>1. 평가기간 중 모바일쿠폰사업팀 월별 매출 내역에서 무작위로 [ ]건을 샘플링한다.
2. 선정된 건에 대한 매출협조전의 승인여부를 확인한다.
3. 해당 매출전표 상의 금액과 매출협조전상의 금액, CMS상의 금액이 일치하는지 확인한다.
4. 예외사항이 발생할 경우 그 원인을 파악한다.</t>
    <phoneticPr fontId="45" type="noConversion"/>
  </si>
  <si>
    <t>쿠폰 유효기간 경과에 따라 인식하게 되는 낙전매출액은 수익인식조건을 충족하여 정확하고 완전하게 계산되어야 한다.</t>
    <phoneticPr fontId="45" type="noConversion"/>
  </si>
  <si>
    <t>수익인식조건을 충족하지 않은 낙전매출액이 인식될 위험</t>
    <phoneticPr fontId="45" type="noConversion"/>
  </si>
  <si>
    <t>낙전매출 자동계산</t>
    <phoneticPr fontId="45" type="noConversion"/>
  </si>
  <si>
    <t xml:space="preserve">1.낙전매출액은 하기 규정대로 정확하고 완전하게(Verification) CMS에서 자동 산출된다.
[정산방식]
1) 수급처 (교환당 상품 대금 정산)
2) 판매처 (발행당 상품 대금 정산)
[정산시점]
상품유효기간 종료월에 매출로 인식
[정산산식]
낙전매출= 미교환 건수*상품단가*(100%-상품 할인율)
2.아래 낙전 매출액의 구성요소는 시스템상에서 임의로 수정할 수 없도록 설계되어 있다. (권한있는 자만 admin에서 수정가능하도록 시스템이 설계되어 있다.)
-미교환 건수,상품단가,상품 할인율
</t>
    <phoneticPr fontId="45" type="noConversion"/>
  </si>
  <si>
    <t>낙전매출은 교환당으로 수급받은 상품을 판매처에 발송당으로 정산할 경우 발생한다. 
상품별 유효기간이 종료 시 미교환 상품에 대해 낙전매출 수익으로 인식한다.
낙전매출은 미교환 건수, 상품단가, 할인율을 반영하여  CMS에서 자동으로 계산된다.</t>
    <phoneticPr fontId="45" type="noConversion"/>
  </si>
  <si>
    <t xml:space="preserve">1. CMS상에서 정산방식에 따라 (수급처/판매처) 집계되는 낙전매출 집계 산식에 대한 기준정보를 확인한다.
- 정산 유형:
1) 수급처 (교환당 상품 대금 정산)
2) 판매처 (발행당 상품 대금 정산)
- 정산시점: 상품유효기간 종료월에 매출로 인식
-정산산식: 낙전매출= 미교환 건수*상품단가*(100%-상품 할인율)
2.  정산 방식에 따라 집계되는 낙전매출 각각 1건씩 샘플링 하여 집계된 정보를 확인한다.
- 정산유형, 거래처, 미교환 건수, 상품단가, 상품 할인율
3. 정산 유형별 샘플 매출 단가를 기반으로 재계산 검증하여 정확하게 매출액이 자동계산 됨을 확인한다. </t>
  </si>
  <si>
    <t>Auto</t>
    <phoneticPr fontId="45" type="noConversion"/>
  </si>
  <si>
    <t>재무제표에 계상되는 낙전매출액은 CMS 집계 내역을 통해 검증되어야 한다.</t>
    <phoneticPr fontId="45" type="noConversion"/>
  </si>
  <si>
    <t>자동계산된 CMS 상의 낙전매출액과 재무제표로 계상된 낙전매출액이 일치하지 않을 위험</t>
    <phoneticPr fontId="45" type="noConversion"/>
  </si>
  <si>
    <t>낙전매출전표 승인(재경팀)</t>
    <phoneticPr fontId="45" type="noConversion"/>
  </si>
  <si>
    <t>재경팀장 및 전결권자는 매출전표상 금액이 CMS의 낙전매출 조회금액과 일치하는지 여부를 검증(Verification)하고 전표를 승인(Approval)한다.</t>
    <phoneticPr fontId="45" type="noConversion"/>
  </si>
  <si>
    <t>D</t>
    <phoneticPr fontId="45" type="noConversion"/>
  </si>
  <si>
    <t>admin의 낙전매출조회 report</t>
  </si>
  <si>
    <t>낙전매출 조회내역</t>
  </si>
  <si>
    <t>재경팀 모바일쿠폰사업팀 낙전매출 담당자는 매월 결산시 CMS에서 낙전매출 금액을 조회하고 해당 금액을 key in하여 전표를 작성한다. 전표에 "CMS 낙전매출 조회내역"를 첨부한다.재경팀장 및 전결권자는 매출전표상 금액이 CMS의 낙전매출 조회금액과 일치하는지 여부를 검증하고 전표를 승인한다.</t>
    <phoneticPr fontId="45" type="noConversion"/>
  </si>
  <si>
    <t>1. 평가기간 중 모바일쿠폰팀의 낙전매출 전표 내역에서 무작위로 [ ]건을 샘플링한다.
2. 해당 전표에 대한 재경팀장 및 전결권자의 승인여부를 확인한다.
3. 해당 전표 매출과 CMS상 매출 내역의 일치여부 검증 내역을 확인한다.
43. 예외사항이 발생할 경우 그 원인을 파악한다.</t>
    <phoneticPr fontId="45" type="noConversion"/>
  </si>
  <si>
    <t>당기 모바일쿠폰팀의 낙전매출 내역(낙전매출 계정별 원장)</t>
    <phoneticPr fontId="45" type="noConversion"/>
  </si>
  <si>
    <t>매출원가는 유형별로 정확하고 완전하게 계산되어야 한다.</t>
    <phoneticPr fontId="45" type="noConversion"/>
  </si>
  <si>
    <t>매출원가가 발생 유형별로 정확하고 완전하게 계산되지 않을 위험</t>
    <phoneticPr fontId="45" type="noConversion"/>
  </si>
  <si>
    <t>수수료원가 자동계산</t>
    <phoneticPr fontId="45" type="noConversion"/>
  </si>
  <si>
    <t xml:space="preserve">모바일쿠폰팀 매출원가는 모바일상품권 발행(교환)건수,상품단가,교환수수료율,판매수수료율, 할인율에 따라 CMS에서 자동으로 계산(Verification)된다. </t>
  </si>
  <si>
    <t>매출원가는 하기 3가지 경우 별로 정확하고 완전하게(Verification) CMS에서 자동 산출된다.
하기 2가지 경우 매출원가로 인식한다.
Case1. 수급처 교환수수료 매출원가(수급계약에 의하여 영업대행 수수료를 지급) : 모바일상품권 발행(교환)건수*상품단가*교환수수료율
Case2. 판매처 판매수수료 매출원가(판매계약에 의하여 영업대행 수수료 지급) : 모바일상품권 발행(교환)건수*상품단가*판매수수료율
Case3. 판매처 할인수수료 매출원가(판매계약에 의하여 상품대금 할인비용) :모바일상품권 발행(교환)건수*상품단가*할인율</t>
  </si>
  <si>
    <t xml:space="preserve">1. CMS상에서 산출되는 유형별 매출원가 산식에 대한 기준정보를 확인한다.
-원가 유형: 수급처 교환 수수료/ 판매처 판매 수수료 / 판매처 할인수수료
- 기준정보: 모바일상품권 발행(교환)건수,상품단가,교환수수료율,판매수수료율, 할인율 
- 산식:
1) 수급처 교환수수료: 모모바일상품권 발행(교환)건수*상품단가*교환수수료율
2)판매처 판매수수료: 모바일상품권 발행(교환)건수*상품단가*판매수수료율
3)판매처할인수수료: 모바일상품권 발행(교환)건수*상품단가*할인율
2.  원가 유형별 1건씩 샘플링 하여 원가 자동산출된 정보를 확인한다. (월단위라면, 월중 1건)
- 원가유형명, 모바일상품권 발행(교환)건수,상품단가,교환수수료율,판매수수료율, 할인율 
3. 원가산출된 내역 기반으로 재계산 검증하여 정확하게 원가가 자동계산 됨을 확인한다. </t>
  </si>
  <si>
    <t>수수료비용은 적절하게 계상되어야 한다.</t>
    <phoneticPr fontId="45" type="noConversion"/>
  </si>
  <si>
    <t>거래금액, 수수료율이 정확히 반영되지 않은 부정확한 수수료비용이 반영될 위험</t>
    <phoneticPr fontId="45" type="noConversion"/>
  </si>
  <si>
    <t>매입전표 승인</t>
    <phoneticPr fontId="45" type="noConversion"/>
  </si>
  <si>
    <t>사업팀장 및 전결권자는 거래금액과 수수료율이 정확한지, 매입세금계산서와 일치하는지, CMS상 상품할인원가 내역과 일치하는지 여부를 확인하고 매입전표를 승인(Approval)한다.</t>
    <phoneticPr fontId="45" type="noConversion"/>
  </si>
  <si>
    <t>(상품할인원가의 경우) CMS상 상품할인원가 내역</t>
    <phoneticPr fontId="45" type="noConversion"/>
  </si>
  <si>
    <t>매입세금계산서</t>
    <phoneticPr fontId="45" type="noConversion"/>
  </si>
  <si>
    <t>정산담당자는 CMS에서 매출원가 데이터를 추출한 뒤 거래처 담당자에게서 수령한 거래처 산정 정산금액과 대사하여 두 데이터 간에 차이가 있는지 확인하고 거래처에 계산서 발행을 요청한다.
정산담당자는 거래처에서 발행한 세금계산서를 바탕으로 비용전표(지급수수료-교환수수료 or 지급수수료-판매수수료)를 작성하여 오프라인 결재 진행을 한다. 판매계약에 의한 상품대금 할인액의 경우 CMS에서 상품할인원가 내역을 추출하여 비용전표를 (지급수수료-교환수수료 or 지급수수료-할인수수료)를 작성하여 오프라인 결재 진행을 한다. 작성한 전표는 수기로 팀장 및 전결권자의 결재를 득한다.</t>
    <phoneticPr fontId="45" type="noConversion"/>
  </si>
  <si>
    <t>1. 평가대상기간 중 매입전표를 입수하여 무작위로 [ ]건을을 샘플로 추출한다. 
2. 샘플로 추출된 매입전표에 대해 전결권자의 승인 내역을 확인한다.
3. 해당 매입전표의 세금계산서, CMS상 상품할인원가 금액이 전표금액과 일치하는지 확인한다.
4. 예외사항이 발생할 경우 그 원인을 파악한다.</t>
    <phoneticPr fontId="45" type="noConversion"/>
  </si>
  <si>
    <t>평가대상기간의 수수료매입전표</t>
    <phoneticPr fontId="45" type="noConversion"/>
  </si>
  <si>
    <t>06</t>
    <phoneticPr fontId="45" type="noConversion"/>
  </si>
  <si>
    <t>수급처에 지급할 미지급금은 정산방식에 따라 정확하게 계산되어야 한다.</t>
    <phoneticPr fontId="45" type="noConversion"/>
  </si>
  <si>
    <t>수급처에 지급할 미지급금이 부정확하게 계산될 위험</t>
    <phoneticPr fontId="45" type="noConversion"/>
  </si>
  <si>
    <t>선급금/미지급금 자동계산</t>
    <phoneticPr fontId="45" type="noConversion"/>
  </si>
  <si>
    <t>쿠폰 매입처에 지급할 상품대금은 수급처와 계약된 정산방식(교환당 or 발송당)에 근거하여 모바일상품권 발행(교환)건수, 매입할인율을 반영하여 자동으로 계산(Verification)된다.</t>
  </si>
  <si>
    <t>수급처 상품대금은 아래 정산방식에 따라 정확하고 완전하게(Verification) DonutBook Admin에서 자동 산출된다.
수급처 상품대금: 모바일상품권 발행(교환)건수*상품단가*매입할인율</t>
  </si>
  <si>
    <t xml:space="preserve">1. CMS상에서 수급처 상품대금 정산 산식에 대한 기준정보를 확인한다.
- 계약된 정산방식: 교환당/ 발송당
- 정산산식: 모바일상품권 발행(교환)건수*상품단가*매입할인율
2. 월마다 정산 방식에따라(교환당/발송당) 정산되는 수급처 상품대금 내역 각각 1건씩 샘플링 하여 정산내역를 확인한다.
- 정산유형, 수급처 정보, 모바일상품권 발행(교환)건수,상품단가,매입할인율
3. 정산 유형에 따른 정산 산식 기반으로 재계산 검증하여 정확하게 수급처 상품대금액이 자동계산 됨을 확인한다. </t>
  </si>
  <si>
    <t>수급처에 지급할 미지급금이 적절한 검토를 받지않아 부정확하게 계상될 위험</t>
    <phoneticPr fontId="45" type="noConversion"/>
  </si>
  <si>
    <t>선급금/미지급금 전표 승인</t>
    <phoneticPr fontId="45" type="noConversion"/>
  </si>
  <si>
    <t>사업팀장 및 전결권자는 상품대금이 거래처에서 발행한 거래명세서와 일치하는지 여부를 확인하고 선급금 /미지급금 전표를 승인(Approval)한다.</t>
    <phoneticPr fontId="45" type="noConversion"/>
  </si>
  <si>
    <t>거래명세서</t>
    <phoneticPr fontId="45" type="noConversion"/>
  </si>
  <si>
    <t>정산담당자는 CMS에서 판매처별 월별 정산내역을 추출하여 판매처 담당자와 정산대상내역 대사작업을 진행한다. 대사가 완료된 정산서에 근거해서 거래처에 인보이스나 거래명세서를 요청한다. 사업팀 정산담당자는 거래처에서 발행한 거래명세서를 바탕으로 전표를 작성[(차)선급금 / (대)미지급금]하여 사업팀장 및 전결권자의 결재를 득한다.</t>
    <phoneticPr fontId="45" type="noConversion"/>
  </si>
  <si>
    <t>1. 평가대상기간 중 상품대금 관련 미지급금 발생 전표를 입수하여 무작위로 [ ]건을을 샘플로 추출한다. 
2. 샘플로 추출된 전표에 대한 승인여부를 확인한다.
3. 거래처로부터 수령한 거래명세서 또는 인보이스와 전표 금액이 일치하는지 확인한다.
4. 전표 금액과 CMS상 미지급금 금액이 일치하는지 확인한다.
5. 예외사항이 발생할 경우 그 원인을 파악한다.</t>
    <phoneticPr fontId="45" type="noConversion"/>
  </si>
  <si>
    <t>상품대금관련 미지급금 발생 전표</t>
    <phoneticPr fontId="45" type="noConversion"/>
  </si>
  <si>
    <t>07</t>
    <phoneticPr fontId="45" type="noConversion"/>
  </si>
  <si>
    <t>공급처에게서 수령할 미수금은 정산방식에 따라 정확하게 계산되어야 한다.</t>
    <phoneticPr fontId="45" type="noConversion"/>
  </si>
  <si>
    <t>공급처에게서 수령할 미수금이 부정확하게 계산될 위험</t>
    <phoneticPr fontId="45" type="noConversion"/>
  </si>
  <si>
    <t>미수금 금액 자동산출</t>
    <phoneticPr fontId="45" type="noConversion"/>
  </si>
  <si>
    <t>상품대금은 아래 정산방식에 따라 정확하고 완전하게(Verification) DonutBook Admin에서 자동 산출된다.
판매처 거래액: 모바일상품권 발행(교환)건수*상품단가*할인율</t>
    <phoneticPr fontId="45" type="noConversion"/>
  </si>
  <si>
    <t>판매처와 계약된 정산방식(모바일상품권발행(교환)건수, 상품단가,할인율)에 근거하여 정산관리시스템에서 판매처별 거래대금이 자동 집계된다.</t>
    <phoneticPr fontId="45" type="noConversion"/>
  </si>
  <si>
    <t xml:space="preserve">1. CMS 혹은 Donutbook Admin(확인필요)상에서 판매처 상품 대금 정산 산식에 대한 기준정보를 확인한다.
- 판매처 거래액 정산산식: 모바일상품권 발행(교환)건수*상품단가*할인율
- 정산기준정보: 모바일상품권발행(교환)건수, 상품단가,할인율
2. 판매처 거래액으로 정산된 상품대금 내역 1건을 샘플링 하여 정산내역를 확인한다.
- 판매처 정보, 모바일상품권발행(교환)건수, 상품단가,할인율
3. 정산 산식 기반으로 재계산 검증하여 정확하게 판매처 상품대금액이 자동계산 됨을 확인한다. </t>
  </si>
  <si>
    <t>공급처에게서 수령할 미수금이 적절한 검토를 받지않아 부정확하게 계상될 위험</t>
    <phoneticPr fontId="45" type="noConversion"/>
  </si>
  <si>
    <t>미수금 집계 기안 승인</t>
    <phoneticPr fontId="45" type="noConversion"/>
  </si>
  <si>
    <t>사업팀장 및 전결권자는 정산서, 거래명세서를 확인하고 거래처별 미수금 집계 기안을 승인(Approval)한다.</t>
    <phoneticPr fontId="45" type="noConversion"/>
  </si>
  <si>
    <t>거래처별 미수금 집계기안, 정산서, 거래명세서</t>
  </si>
  <si>
    <t>정산담당자는 관리시스템에서 해당 정산내역을 추출하여 거래처 담당자와 상호 대사작업을 진행한다.
대사가 완료된 정산서에 근거해서 거래처에 인보이스나 거래명세서를 발행한다.정산담당자는 거래처에서 발행한 거래명세서를 바탕으로 거래처별 거래액('거래처별 미수금 집계')을 상신하고 사업팀장 및 전결권자의 승인을 득한다.</t>
    <phoneticPr fontId="45" type="noConversion"/>
  </si>
  <si>
    <t>1. 평가대상기간 중 월 별 미수금 집계 기안에서 무작위로 [ ]건을 샘플로 추출한다. 
2. 샘플로 추출된 미수금 집계 기안의 승인여부를 확인한다.
3. 해당 미수금 집계 기안의 금액이 CMS에서 집계한 금액(정산서 금액)과 일치하는지 확인한다.
4. 예외사항이 발생할 경우 그 원인을 파악한다.</t>
    <phoneticPr fontId="45" type="noConversion"/>
  </si>
  <si>
    <t>(모바일쿠폰팀)월별 미수금 집계 기안</t>
    <phoneticPr fontId="45" type="noConversion"/>
  </si>
  <si>
    <t>사업지원팀</t>
  </si>
  <si>
    <t>미수금 발생 전표 승인</t>
    <phoneticPr fontId="45" type="noConversion"/>
  </si>
  <si>
    <t>[TO-BE]
재경팀장 및 전결권자는 미수금 금액과 정산관리시스템상 미수금 금액, 인보이스 금액이 일치하는지 확인하고 전표를 승인(Approval)한다.</t>
    <phoneticPr fontId="45" type="noConversion"/>
  </si>
  <si>
    <t>재경팀 담당자는 전자결재를 통해 월별 최종 거래액(미수금  집계 금액)을 확인하고 정산관리시스템에 접속하여 보고금액에 오류나 누락이 있는지 점검한다. 점검 후 누락이나 오류가 있을 경우 사업팀 담당자는 No2~3의 절차를 재수행한다.재경팀 담당자는 월별 거래내역이 확정되면 전자기안을 결재하고 해당 월 말일자로 ERP에 채권을 계상한다. [(차) 미수금 / (대) 선수금]
채권금액은 영업담당자별/판매처별로 각각 하나씩 계상된다.재경팀장 및 전결권자는 미수금 금액과 정산관리시스템 금액, 인보이스 금액이 일치하는지 확인하고 전표를 승인한다.</t>
    <phoneticPr fontId="45" type="noConversion"/>
  </si>
  <si>
    <t>1. 평가대상기간 중 미수금 발생전표 리스트를 입수하여 무작위로 [ ]건을 샘플로 추출한다. 
2. 샘플로 추출된 전표의 미수금 금액이 CMS상 미수금 금액, 인보이스 금액과 일치하는 확인하고 전결권자의 승인을 득하였는지 확인한다.
3. 예외사항이 발생할 경우 그 원인을 파악한다.</t>
    <phoneticPr fontId="45" type="noConversion"/>
  </si>
  <si>
    <t xml:space="preserve">(모바일쿠폰팀)당기 미수금 발생 전표 </t>
    <phoneticPr fontId="45" type="noConversion"/>
  </si>
  <si>
    <t>미수금 반제처리는 정확하게 이루어져야 한다.</t>
    <phoneticPr fontId="45" type="noConversion"/>
  </si>
  <si>
    <t>입금내역대로 미수금에 대한 반제처리가 적절히 이루어지지 않아 미수금 잔액이 과대, 과소 계상될 위험</t>
    <phoneticPr fontId="45" type="noConversion"/>
  </si>
  <si>
    <t>미수금 반제기안승인</t>
    <phoneticPr fontId="45" type="noConversion"/>
  </si>
  <si>
    <t>[TO-BE]
영업팀장 및 전결권자는 채권반제기안상 은행계좌입금내역, PG사 입금내역이 채권반제금액과 일치하는지, 주요 거래처의 입금내역이 채권반제기안에 정확하게 기재되어 있는지 입금내역을 통해 검증(Verification)하고 기안을 승인(Approval)한다.</t>
    <phoneticPr fontId="45" type="noConversion"/>
  </si>
  <si>
    <t>월 채권 반제 기안</t>
  </si>
  <si>
    <t>K-system, 다우오피스</t>
  </si>
  <si>
    <t>영업팀장</t>
    <phoneticPr fontId="45" type="noConversion"/>
  </si>
  <si>
    <t xml:space="preserve"> 영업팀 담당자는 매달 은행계좌입금내역 및 PG사 입금내역을 K-system 및 PG홈페이지에서 확인하여 매출채권 반제 내역을 집계한 후 '채권반제기안'을 작성하여 전자결재를 요청하다. 영업팀장 및 전결권자는 채권반제기안상 은행계좌입금내역, PG사 입금내역이 채권반제금액과 일치하는지, 주요 거래처의 입금내역이 채권반제기안에 정확하게 기재되어 있는지 입금내역을 통해 검증하고 기안을 승인한다.</t>
    <phoneticPr fontId="45" type="noConversion"/>
  </si>
  <si>
    <t>1. 평가대상기간 중 월 별 미수금 반제 기안에서 무작위로 [ ]건을 샘플로 추출한다. 
2. 샘플로 추출된 미수금 반제 기안의 승인여부를 확인한다.
3. 해당 미수금 반제 기안의 금액이 은행계좌입금내역, PG사 입금내역과 일치하는지 확인한다.
4. 예외사항이 발생할 경우 그 원인을 파악한다.</t>
    <phoneticPr fontId="45" type="noConversion"/>
  </si>
  <si>
    <t>(모바일쿠폰팀)당기 미수금 반제 기안</t>
    <phoneticPr fontId="45" type="noConversion"/>
  </si>
  <si>
    <t>미수금 반제 전표 승인</t>
    <phoneticPr fontId="45" type="noConversion"/>
  </si>
  <si>
    <t>[TO-BE]
재경팀장 및 전결권자는 미수금 반제 전표상 미수금 금액과 월 채권 반제 기안상 금액이 일치하는지, 주요 거래처의 미수금 반제 전표상 금액과 월 채권 반제 기안상 금액이 일치하는지 검증(Verification)하고 반제 전표를 승인(Approval)한다.</t>
    <phoneticPr fontId="45" type="noConversion"/>
  </si>
  <si>
    <t>월 채권 반제 기안, 미수금 반제 전표</t>
  </si>
  <si>
    <t>재경팀 모바일쿠폰사업팀 담당자는 월 채권 반제 기안에 기재된 리스트를 확인하고 미수금 반제를 실시하고 전표를 생성한다.재경팀장 및 전결권자는 미수금 반제 전표상 미수금 금액과 월 채권 반제 기안상 금액이 일치하는지, 주요 거래처의 미수금 반제 전표상 금액과 월 채권 반제 기안상 금액이 일치하는지 검증하고 반제 전표를 승인한다.</t>
    <phoneticPr fontId="45" type="noConversion"/>
  </si>
  <si>
    <t>1. 평가대상기간 중 월 별 미수금 반제 전표에서 무작위로 [ ]건을 샘플로 추출한다. 
2. 샘플로 추출된 미수금 반제 전표의 승인여부를 확인한다.
3. 해당 미수금 반제 전표의 금액이 채권 반제 기안 금액, 은행계좌입금내역, PG사 입금내역과 일치하는지 확인한다.
4. 예외사항이 발생할 경우 그 원인을 파악한다.</t>
    <phoneticPr fontId="45" type="noConversion"/>
  </si>
  <si>
    <t>(모바일쿠폰팀)당기 미수금 반제 전표</t>
    <phoneticPr fontId="45" type="noConversion"/>
  </si>
  <si>
    <t>선급금, 선수금은 정확히 상계되어 과대계상되지 않아야 한다.</t>
    <phoneticPr fontId="45" type="noConversion"/>
  </si>
  <si>
    <t>상계처리되어야 할 선급금, 선수금이 상계되지 않아 과대, 과소 계상될 위험</t>
    <phoneticPr fontId="45" type="noConversion"/>
  </si>
  <si>
    <t>선급금/선수금 상계 전표 승인</t>
    <phoneticPr fontId="45" type="noConversion"/>
  </si>
  <si>
    <t>재경팀장 및 전결권자는 선급금/선수금 상계 전표의 선급금 금액이 CMS에서 조회한 선급금 조회 내역과 일치하는지 검증(Verification)하고 상계 전표를 승인(Approval)한다.</t>
    <phoneticPr fontId="45" type="noConversion"/>
  </si>
  <si>
    <t>선급금 조회 report</t>
  </si>
  <si>
    <t>선급금/선수금 상계 전표, 
선급금 조회 내역</t>
  </si>
  <si>
    <t>CMS,
K-system</t>
  </si>
  <si>
    <t>재경팀 모바일쿠폰팀담당자는 월 결산시 모바일쿠폰사업과 관련된 선급금 잔액을 K-system에서 조회해서 선급금, 선수금 상계 전표를 작성한다. 선수금 금액은 선급금 금액과 동일한 금액을 key-in한다. 전표 승인시 CMS의 선급금 조회 내역을 첨부한다.재경팀장 및 전결권자는 선급금/ 선수금 상계 전표를 승인한다.</t>
    <phoneticPr fontId="45" type="noConversion"/>
  </si>
  <si>
    <t>1. 평가대상기간 중 월 선급금/선수금 상계 전표에서 무작위로 [ ]건을 샘플로 추출한다. 
2. 샘플로 추출된 상계 전표의 승인여부를 확인한다.
3. 해당 상계 전표의 금액과 CMS에서 조회한 선급금 내역이 일치하는지 확인한다.
4. 예외사항이 발생할 경우 그 원인을 파악한다.</t>
    <phoneticPr fontId="45" type="noConversion"/>
  </si>
  <si>
    <t>(모바일쿠폰팀)당기 선급금/선수금 상계 전표</t>
    <phoneticPr fontId="45" type="noConversion"/>
  </si>
  <si>
    <t>CO_UN</t>
    <phoneticPr fontId="45" type="noConversion"/>
  </si>
  <si>
    <t>커머스사업팀(유니크로)</t>
  </si>
  <si>
    <t>가입자 정보 확인 및 승인</t>
    <phoneticPr fontId="45" type="noConversion"/>
  </si>
  <si>
    <t>고객지원팀 회원관리 담당자는 사업자회원의 가입 정보와 제출서류의 정보가 일치하는지 검증(Verification) 후 서비스 이용을 승인(Approval)한다.</t>
    <phoneticPr fontId="45" type="noConversion"/>
  </si>
  <si>
    <t>사업자등록증 / 통장사본 / 대표자 신분증 / 개인정보이용동의서</t>
  </si>
  <si>
    <t>Unicro -Admin system</t>
  </si>
  <si>
    <t>고객지원팀</t>
    <phoneticPr fontId="45" type="noConversion"/>
  </si>
  <si>
    <t>회원관리 담당자</t>
    <phoneticPr fontId="45" type="noConversion"/>
  </si>
  <si>
    <t xml:space="preserve">고객은 유니크로 website에서 서비스이용약관 등에 동의를 한 후 본인인증을 통해 회원가입을 진행한다.고객은 개인회원 / 사업자회원으로 나뉜다.
사업자회원의 경우, 사업자 서류를 유니크로 고객센터로 제출해야 서비스 이용이 가능해진다. 
- 제출서류 : 사업자등록증 / 통장사본 / 대표자 신분증 / 개인정보이용동의서
- 제출방법 : 이메일 / 팩스 / 등기 고객지원팀 회원관리 담당자는 사업자회원의 가입 정보와 제출서류의 정보가 일치하는지 검증 후 서비스 이용을 승인한다. </t>
    <phoneticPr fontId="45" type="noConversion"/>
  </si>
  <si>
    <t>1. 평가기간 중 사업자 회원 가입내역에서  [ ]건을 샘플링한다.
2. 추출된 샘플에 대한 제출서류와 가입자 정보가 일치한지 확인한다.
3. 예외사항이 발생할 경우 그 원인을 파악한다.</t>
    <phoneticPr fontId="45" type="noConversion"/>
  </si>
  <si>
    <t>당기 사업자회원 가입 내역</t>
    <phoneticPr fontId="50" type="noConversion"/>
  </si>
  <si>
    <t>고객지원팀</t>
  </si>
  <si>
    <t>CO_UN</t>
  </si>
  <si>
    <t>허위 가입자 등록이 제한될 수 있도록 고객정보는 정확하게 기록되어 한다.</t>
    <phoneticPr fontId="45" type="noConversion"/>
  </si>
  <si>
    <t>회원가입시 필수입력 정보 지정</t>
    <phoneticPr fontId="45" type="noConversion"/>
  </si>
  <si>
    <t>개인 고객의 경우 회원가입 과정에서 고객이 필수항목(서비스이용약관 동의, 본인인증, 휴대폰번호)을 작성하지 않으면 회원가입이 이뤄지지 않도록 설정(Approval)되어 있다.</t>
    <phoneticPr fontId="45" type="noConversion"/>
  </si>
  <si>
    <t>커머스사업팀</t>
    <phoneticPr fontId="45" type="noConversion"/>
  </si>
  <si>
    <t>고객은 유니크로 website에서 서비스이용약관 등에 동의를 한 후 본인인증을 통해 회원가입을 진행한다. 개인의 경우 본인인증절차를 거치면 자동으로 승인이 완료된다.</t>
    <phoneticPr fontId="45" type="noConversion"/>
  </si>
  <si>
    <t>1. Unicro Website의 회원가입 시 필수항목 설정 화면을 확인한다.
(서비스이용약관 동의, 본인인증, 휴대폰 번호 등)
2. 필수값 미입력 시 회원가입이 불가능한 메시지를 확인한다.
3. 필수값 입력 시 회원가입이 정상적으로 진행됨을 확인한다.</t>
  </si>
  <si>
    <t>커머스사업팀_유니크로</t>
  </si>
  <si>
    <t>구매자의 결제내역은 정확하고 완벽하게 Unicro admin에 저장되어 매출액에 반영되어야 한다.</t>
    <phoneticPr fontId="45" type="noConversion"/>
  </si>
  <si>
    <t>구매자의 결제내역이 정확하고 완벽하게 매출액 산정에 반영되지 않을 위험</t>
    <phoneticPr fontId="45" type="noConversion"/>
  </si>
  <si>
    <t>구매자 결제내역 인터페이스</t>
    <phoneticPr fontId="45" type="noConversion"/>
  </si>
  <si>
    <t>판매자가 유니크로사이트에 상품을 등록하고, 구매자가 상품을 결제하고 구매확인을 확정하면 회사는 결제내역에 따른 수수료 수익을 수취한다. 엔에이치엔한국사이버결제(KCP)의 결제모듈을 통한 구매자의 상품 결제내역은 자동으로 정확하고 완전하게(Verification) Unicro admin에 저장된다.</t>
    <phoneticPr fontId="45" type="noConversion"/>
  </si>
  <si>
    <t>커머스사업팀_유니크로</t>
    <phoneticPr fontId="45" type="noConversion"/>
  </si>
  <si>
    <t xml:space="preserve">판매자는 유니크로에 상품을 등록하고, 구매자는 상품을 결제한다. 회사는 결제내역에 따른 수수료 수익을 수취한다.신용카드, 실시간계좌이체, 가상계좌의 경우 엔에이치엔한국사이버결제(KCP)의 결제모듈을 통해 진행된다. 
결제가 진행되면 유니크로에 거래 정보가 저장된다. </t>
    <phoneticPr fontId="45" type="noConversion"/>
  </si>
  <si>
    <t>1. 유니크로에 상품등록되어 구매한 구매자의 구매내역 1건을 샘플링하여 KCP에서 구매자 상품 결제 내역이 정확하게 유니크로 Admin System에 정보가 저장되었는지 확인한다.
- KCP구매자 상품 결제 내역 데이터, 유니크로 Admin System상 저장된 데이터 확인
2. 구매자의 구매결제 내역정보 중 특이사항 발생하여 이메일 알람이 온 건을 확인하여, 해당 내역은 유니크로 Admin System상 결제정보가 반영되지 않았음을 확인한다. 
- 거래에 특이사항 발생 시, 자동 이메일 발송 진행 여부 확인 (개발 코드 확인함)</t>
  </si>
  <si>
    <t>구매자의 구매승인내역은 정확하고 완벽하게 Unicro admin에 반영되어 매출액에 반영되어야 한다.</t>
    <phoneticPr fontId="45" type="noConversion"/>
  </si>
  <si>
    <t>구매자의 구매승인내역이 정확하고 완벽하게 매출액 산정에 반영되지 않을 위험</t>
    <phoneticPr fontId="45" type="noConversion"/>
  </si>
  <si>
    <t>구매승인 내역의 저장</t>
    <phoneticPr fontId="45" type="noConversion"/>
  </si>
  <si>
    <t>고객이 유니크로 웹사이트에서 결제를 완료하고 구매승인 처리한 내역은 자동으로 정확하고 완전하게(Verification) Unicro admin에 저장된다.</t>
    <phoneticPr fontId="45" type="noConversion"/>
  </si>
  <si>
    <t>Unicro website,
Unicro -Admin system</t>
    <phoneticPr fontId="45" type="noConversion"/>
  </si>
  <si>
    <t xml:space="preserve">판매자는 구매자에 상품을 발송하고, 구매자는 판매자가 발송한 상품을 수취한 후 상품의 이상여부를 체크하고 이상여부에 따라 구매자는 유니크로website에서 구매승인/반품요청을 할 수 있다. 
고객이 유니크로 웹사이트에서 구매승인을 한 경우에 한하여 판매대금을 판매자에게 지급할 수 있다.
지급 기준은 '구매승인일+1영업일'이며, 결제수단에 따라 최소 지급기준을 따른다. </t>
    <phoneticPr fontId="45" type="noConversion"/>
  </si>
  <si>
    <t xml:space="preserve">1. 유니크로 Admin에서 고객의 구매승인이 완료되어 판매대금을 지급한 정산서 1건을 샘플링하여 유니크로 Website에서 동일한 건에 대하여 고객이 구매 승인처리되었는지 확인한다. 
2. 유니크로 Website에서 구매 승인 처리하지 않은 1건에 대하여 유니크로 Admin에 판매 대금을 지급할 수 없도록 block 되었는지 확인한다.  </t>
  </si>
  <si>
    <t>구매자의 반품 및 취소처리 내역은 자동으로 정확하고 완전하게 조정되어 재무제표에 반영되어야 한다.</t>
    <phoneticPr fontId="45" type="noConversion"/>
  </si>
  <si>
    <t>구매자의 반품 및 취소처리 내역이 재무제표에 적절히 반영되지 않을 위험</t>
    <phoneticPr fontId="45" type="noConversion"/>
  </si>
  <si>
    <t>반품/취소 정보 저장 및 KCP인터페이스</t>
    <phoneticPr fontId="45" type="noConversion"/>
  </si>
  <si>
    <t>고객이 유니크로 웹사이트에서 반품 및 취소처리한 내역은 자동으로 정확하고 완전하게(Verification) Unicro admin에 저장되고 환불처리를 위해 엔에이치엔한국사이버결제(KCP)에 전송된다.</t>
    <phoneticPr fontId="45" type="noConversion"/>
  </si>
  <si>
    <t>Unicro website,
Unicro -Admin system</t>
  </si>
  <si>
    <t xml:space="preserve">1)물건에 이상이 있거나 구매의사를 철회하는 경우, 판매자에게 반품요청을 할 수 있다.
판매자의 반품동의를 얻은 후 상품을 반송한다.
판매자는 반품 수취한 물건에 이상이 없을 경우 반품확인 버튼을 누르고, 결제대금이 구매자에게 환불된다. 
2)판매자의 판매취소, 구매자의 결제취소, 운영자의 거래취소 등으로 거래를 취소할 수 있다. 
거래가 취소되면 결제대금이 구매자에게 환불된다. </t>
  </si>
  <si>
    <t>1. 유니크로에서 고객의 반품 및 취소처리한 1건을 샘플링하여, KCP 특이건 모니터링 화면에서 KCP의 취소내역과 유니크로의 취소내역이 일치하는지 확인한다.
- 거래번호, KCP거래번호, 취소금액, 취소일자 등
2. 반품 및 취소처리한 1건에 대하여 KCP 특이건 모니터링에서 특이사항이 기록된 경우, 해당 건이 유니크로 Admin System에 환불완료처리 상태로 반영 되지 않았음을 확인한다.</t>
  </si>
  <si>
    <t>판매자 및 구매자에게 지급해야 하는 대금은 매출인식 기준이 되므로 적시에 정확히 지급되어야 한다.</t>
    <phoneticPr fontId="45" type="noConversion"/>
  </si>
  <si>
    <t>물품 판매대금/반품 취소 대금이 정확히 집계되지 않을 위험</t>
    <phoneticPr fontId="45" type="noConversion"/>
  </si>
  <si>
    <t>물품 판매대금/반품 취소대금 지급액의 자동계산</t>
    <phoneticPr fontId="45" type="noConversion"/>
  </si>
  <si>
    <t>아래 출금조건에 해당하여 당일 출금이 필요한 아래금액은 Unicro Admin에서 정확하고 완전하게(Verification) 계산된다.
1) 거래가 정상적으로 완료되어 판매자에게 대금이 지급되어야 하는 거래건 (출금액=판매대금)
2) 반품 또는 취소되어 구매자에게 환불되어야 하는 무통장입금 거래건 (출금액=결제금액)</t>
    <phoneticPr fontId="45" type="noConversion"/>
  </si>
  <si>
    <t>구매자의 결제완료 및 구매승인으로 인해 당일 출금이 될 내역은 unicro admin에서 자동으로 계산된다.</t>
    <phoneticPr fontId="45" type="noConversion"/>
  </si>
  <si>
    <t>1. Unicro Admin 상에서 물품판매대금에 대한 지급액  산식 및 지급 기준정보를 확인한다.
-당일 출금조건: 
1) 거래가 정상적으로 완료되어 판매자에게 대금이 지급되어야 하는 거래건 (출금액=판매대금)
2) 반품 또는 취소되어 구매자에게 환불되어야 하는 무통장입금 거래건 (출금액=결제금액)
-출금액 산정 구성요소: 정상완료 거래건에 대한 대금, 반품 또는 취소된 무통장입금 내역
2. 출금조건에 따라 당일 출금된 내역 각각 1건(정상건, 환불건)을 샘플링 하여 결제완료, 구매 승인, 혹은 반품 또는 취소된 내역 확인 후 재계산 검증하여 판매대금이 정확하게 자동계산되어 집계됨을 확인한다.</t>
  </si>
  <si>
    <t>물품 판매대금/환불대금은 정확한 지급대상에게 지급되어야 한다.</t>
    <phoneticPr fontId="45" type="noConversion"/>
  </si>
  <si>
    <t xml:space="preserve">물품 판매대금/환불대금이 정확한 지급대상에게 지급되지 않을 위험 </t>
    <phoneticPr fontId="45" type="noConversion"/>
  </si>
  <si>
    <t>계좌번호 유효성 검증</t>
    <phoneticPr fontId="45" type="noConversion"/>
  </si>
  <si>
    <t>당일 출금 건에 해당하는 계좌번호는 정확하고 완전하게 KCP 계좌체크 모듈을 통해 검증(Verification)된다.</t>
    <phoneticPr fontId="45" type="noConversion"/>
  </si>
  <si>
    <t>출금관리 담당자는 당일 출금될 내역의 계좌번호가 정확히 입력되어 있는지를 확인한다. 계좌오류 체크는 KCP의 계좌체크 모듈을 통해서 1차로 진행이 된다.</t>
    <phoneticPr fontId="45" type="noConversion"/>
  </si>
  <si>
    <t xml:space="preserve">1. 당일 출금 건에 대한 계좌번호 리스트를 확인한다.
2. 해당 계좌번호 중 1건을 샘플링하여 계좌 번호를 임의로 변경하여 입력할 시 KCP계좌 체크 모듈에서 오류 체크가 되는지 확인한다. 
3. 제대로 계좌번호를 입력할 시 KCP계좌 체크 모듈에서 정상적으로 유효성 체크가 되는지 확인한다. </t>
  </si>
  <si>
    <t>판매대금을 출금처리 하기 해당 금액의 적정성이 검토되어야 한다.</t>
    <phoneticPr fontId="45" type="noConversion"/>
  </si>
  <si>
    <t>출금금액이 적절히 검토되지 않고 출금처리될 위험</t>
    <phoneticPr fontId="45" type="noConversion"/>
  </si>
  <si>
    <t>판매대금 출금 승인</t>
    <phoneticPr fontId="45" type="noConversion"/>
  </si>
  <si>
    <t xml:space="preserve">[TO-BE]
팀장 및 전결권자는 판매자ID/정산계좌/정산대상금액이 정확한지, 출금제한(홀드)대상이 포함되어 있는지 여부(출금제한대상일 경우 출금제한 필요)를 검증(Verification)하여 출금내역을 승인(Approval)한다. </t>
    <phoneticPr fontId="45" type="noConversion"/>
  </si>
  <si>
    <t xml:space="preserve">팀장 및 전결권자는 판매자ID/정산계좌/정산대상금액이 정확한지, 출금제한(홀드)대상이 포함되어 있는지 여부(출금제한대상일 경우 출금제한 필요)를 검증(Verification)하여 출금내역을 승인(Approval)한다. </t>
    <phoneticPr fontId="45" type="noConversion"/>
  </si>
  <si>
    <t>1. 평가대상기간 중 유니크로사업팀의 판매대금금 출금리스트에서 무작위로 [ ]건을을 샘플로 추출한다. 
2. 샘플로 추출된 출금내역에 대한 팀장 및 전결권자의 승인 내역을 확인한다.
3. 예외사항이 발생할 경우 그 원인을 파악한다.</t>
    <phoneticPr fontId="45" type="noConversion"/>
  </si>
  <si>
    <t>평가대상기간 중 판매대금 출금리스트</t>
    <phoneticPr fontId="50" type="noConversion"/>
  </si>
  <si>
    <t>물품 판매대금/환불대금 출금내역은 정확히 기록되어야 한다.</t>
    <phoneticPr fontId="45" type="noConversion"/>
  </si>
  <si>
    <t>물품 판매대금/환불대금 출금내역이 정확히 기록되지 않을 위험</t>
    <phoneticPr fontId="45" type="noConversion"/>
  </si>
  <si>
    <t>KCP가상계좌 잔액 검증</t>
    <phoneticPr fontId="45" type="noConversion"/>
  </si>
  <si>
    <t>출금관리담당자는 KCP로부터 받은 대금 지급결과값을 통해 실제 KCP 가상계좌에 남아있는 잔액을 검증(Verification)하여 출금이 정확히 이루어 졌는지 확인한다.
출금관리담당자는 해당일 출금을 시작하는 시점의 KCP 가상계좌 잔액에서 출금된 금액(KCP로부터 받은 대금 지급결과값)을 뺀 차액이 현 시점의 KCP 가상계좌 잔액과 일치하는지를 체크한다.('출금 전 KCP 가상계좌 잔액'-'출금금액'='현 시점 KCP 가상계좌 잔액') KCP에서 실제로 출금이 되었으나, 결과값을 유니크로로 정확히 전달하지 않은 경우 (통신이나 시스템상의 오류) 차이가 발생하며 이 경우 KCP가 제공하는 관리자 페이지에서 출금여부 확인 후 유니크로 데이터를 출금완료로 변경시킨다.</t>
    <phoneticPr fontId="45" type="noConversion"/>
  </si>
  <si>
    <t>출금관리 담당자</t>
    <phoneticPr fontId="45" type="noConversion"/>
  </si>
  <si>
    <t>출금담당자는 출금이 정상적으로 이루어진 건에 대해 Unicro Admin에서 이관 버튼을 눌러 데이터를 KCP로 이관하여 출금 요청한다.
KCP에서는 실시간으로(거의 즉시) 유니크로 고객에게 대금을 지급하고 결과값을 유니크로로 회신한다.
KCP로부터 받은 결과값(일일출금파일)과 실제 KCP 가상계좌에 남아있는 잔액을 대조하여 출금 금액을 확인한다.</t>
  </si>
  <si>
    <t>1. 평가기간 중 KCP가상계좌잔액 검증 내역에서 무작위로 [ ]건을 샘플링한다.
2. 실제 KCP가상계좌 잔액과 재계산한 잔액의 대사 작업이 이루어 졌는지 확인하고 차이가 발생한 경우 해당 차이 원인이 파악되고 해결됐는지 확인한다.
3. 예외사항이 발생할 경우 그 원인을 파악한다.</t>
    <phoneticPr fontId="45" type="noConversion"/>
  </si>
  <si>
    <t>당기 일별 KCP가상계좌잔액 검증 리스트</t>
    <phoneticPr fontId="45" type="noConversion"/>
  </si>
  <si>
    <t>유니크로매출액은 판매자에게 출금이 완료되어 안전거래가 완료되었을 때(수익인식 기준이 충족되었을 때) 계산되어야 한다.</t>
    <phoneticPr fontId="45" type="noConversion"/>
  </si>
  <si>
    <t>출금이 완료되지 않았거나 안전거래가 완료되지 않았음에도 매출액이 인식될 위험</t>
    <phoneticPr fontId="45" type="noConversion"/>
  </si>
  <si>
    <t>수수료매출액 자동계산</t>
    <phoneticPr fontId="45" type="noConversion"/>
  </si>
  <si>
    <t>1. Unicro Admin은 정상출금이 이루어진 거래건에 대한 수수료를 정확하고 완전하게(Verification) 계산한다. 매출액은 결제수수료+안전거래수수료로 산정되며 정상출금이 이루어진 거래건에 대한 결제방식(신용카드, Toss, 실시간 계좌이체, 무통장입금(일회성계좌), 무통장입금(평생계좌))에 따라 수수료율, 금액이 자동 반영되어 계산된다.
계산식 : 구매자 결제금액 * 결제수단 별 수수료율
2. 아래 수수료 산정액의 구성요소는 시스템상에서 임의로 수정할 수 없도록 설계되어 있다. (권한있는 자만 admin에서 수정가능하도록 시스템이 설계되어 있다.)
- 구매자 결제금액, 결제수단 별 수수료율</t>
  </si>
  <si>
    <t xml:space="preserve">정상출금이 된 거래건은 해당월의 매출로 자동으로 집계된다. (매출기준 : 결제수수료+안전거래수수료)
매출대상은 익월 6일 확정된다. </t>
    <phoneticPr fontId="45" type="noConversion"/>
  </si>
  <si>
    <t xml:space="preserve">1. Unicro Admin 상에서 정상출금 거래건에 대한 수수료 및 매출액 산식 및 지급 기준정보를 확인한다.
-매출액: 결제수수료 + 안전거래수수료 
-수수료금액: 구매자 결제금액X결제수단별 수수료율
-결제방식: 신용카드, Toss, 실시간계좌이체, 무통장입금(일회성계좌), 무통장입금(평생계좌)
- 결제방식별 수수료율 확인
2. 익월 6일 확정된 정상출금된 결제방식별 거래건 각각 1건을 샘플링 하여 구매자 결제 금액, 결제 수단, 수수료율 등의 내역 확인 후 재계산 검증하여 매출액이 정확하게 자동계산되어 산정됨을 확인한다.
</t>
  </si>
  <si>
    <t>자동으로 집계되는 매출액은 금액의 적정성에 대해 검토 및 승인을 받아야 한다.</t>
    <phoneticPr fontId="45" type="noConversion"/>
  </si>
  <si>
    <t>자동으로 집계되는 매출액에 대한 적정성 검토가 이루어지지 않아 매출액에 오류가 발생할 위험</t>
    <phoneticPr fontId="45" type="noConversion"/>
  </si>
  <si>
    <t>매출 협조전 승인</t>
    <phoneticPr fontId="45" type="noConversion"/>
  </si>
  <si>
    <t>사업본부장 및 전결권자는 매출 협조전 상 금액이 유니크로, SNSform admin 매출집계자료(각 서비스별 상세 매출내역)과 일치하는지 확인하고 협조전을 승인(Approval)한다.</t>
    <phoneticPr fontId="45" type="noConversion"/>
  </si>
  <si>
    <t>업무협조전</t>
  </si>
  <si>
    <t>본부장 및 전결권자</t>
    <phoneticPr fontId="45" type="noConversion"/>
  </si>
  <si>
    <t xml:space="preserve">사업팀 담당자는 익월 초 Unicro Admin에서 매출 자료를 다운로드하여 아래 항목별로 엑셀시트를 작성한다. 단 제휴매출의 경우 세금계산서 발행내역을 첨부한다.
- 거래수수료 매출 : 확정된 매출내역
- 부가서비스 매출 : 거래정보알리미, 안전거래수수료 할인권, 빠른출금서비스 결제 내역 
- 제휴매출 : 씨브이에스넷(편의점택배), 비지에프포스트(편의점택배), 민앤지(휴대폰번호 도용방지서비스) 금액 
- SNS결제 가입비 매출 : 가입비 내역 
협조전은 본부장/부문장 결재 후 재경팀의 승인을 거친다. </t>
    <phoneticPr fontId="45" type="noConversion"/>
  </si>
  <si>
    <t>1. 평가대상기간 중 매출보조부를 입수하여 무작위로 [ ]건을을 샘플로 추출한다. 
2. 샘플로 추출된 매출전표에 대해 업무협조기안서를 징구하여 정당한 승인권자의 승인을 얻었음을 확인한다.
3.유니크로, SNS form admin상 금액과 대사작업을 수행했는지를 확인한다.
4. 예외사항이 발생할 경우 그 원인을 파악한다.</t>
    <phoneticPr fontId="45" type="noConversion"/>
  </si>
  <si>
    <t>(커머스사업팀_유니크로)매출발생전표</t>
  </si>
  <si>
    <t>매출액은 현업부서의 확인 뿐 아니라 재경팀의 확인을 통해 적정성이 검토되어야 한다.</t>
    <phoneticPr fontId="45" type="noConversion"/>
  </si>
  <si>
    <t>현업부서만의 검토만 이루어져 cross check가 되지 않아 매출액에 오류가 발생할 위험</t>
    <phoneticPr fontId="45" type="noConversion"/>
  </si>
  <si>
    <t>매출 전표 승인</t>
    <phoneticPr fontId="45" type="noConversion"/>
  </si>
  <si>
    <t>재경팀장 및 전결권자는 매출전표상 매출금액이 매출협조전 금액, 유니크로 admin 매출집계자료와 일치하는지 확인하고 전표를 승인(Approval)한다.</t>
    <phoneticPr fontId="45" type="noConversion"/>
  </si>
  <si>
    <t>재경팀장 및 전결권자</t>
    <phoneticPr fontId="45" type="noConversion"/>
  </si>
  <si>
    <t>재경팀 결산담당자는 매출협조전 금액과 K-system으로 인터페이스된 금액, 유니크로 admin상의 금액이 일치하는지 대사한다. 시스템 오류 등으로 차이가 발생할 경우 사업팀에 확인 요청한다.재경팀 결산담당자는 확인이 완료되면 매출전표를 작성한다.재경팀장 및 전결권자는 매출협조전의 금액과 매출전표 금액이 일치하는지 확인하고 전표를 승인한다.</t>
    <phoneticPr fontId="45" type="noConversion"/>
  </si>
  <si>
    <t>1. 평가대상기간 중 매출보조부를 입수하여 무작위로 [ ]건을을 샘플로 추출한다. 
2. 샘플로 추출된 매출전표에 대해 정당한 승인권자의 승인을 얻었음을 확인한다.
3. 매출전표의 금액, 매출협조전 금액, 유니크로 admin상 매출액이 일치하는지 확인한다.
4. 예외사항이 발생할 경우 그 원인을 파악한다.</t>
    <phoneticPr fontId="45" type="noConversion"/>
  </si>
  <si>
    <t>매출취소금액은 그 적정성에 대해 검토받은 후 반영되어야 한다.</t>
    <phoneticPr fontId="45" type="noConversion"/>
  </si>
  <si>
    <t>매출취소금액에 대한 적정성에 대해 검토 받지 않고  매출취소내역이 재무제표에 반영될 위험</t>
    <phoneticPr fontId="45" type="noConversion"/>
  </si>
  <si>
    <t>매출 취소 협조전 승인</t>
    <phoneticPr fontId="45" type="noConversion"/>
  </si>
  <si>
    <t>팀장 및 전결권자는 협조전의 매출취소금액이 KCP가상계좌 관리자 페이지의 입금내역과 일치하는지 확인하고 협조전을 승인(Approval)한다.</t>
  </si>
  <si>
    <t>협조전</t>
  </si>
  <si>
    <t>팀장 및 전결권자</t>
    <phoneticPr fontId="45" type="noConversion"/>
  </si>
  <si>
    <t>취소요청은 고객센터를 통해서 진행되며 거래수수료 매출 담당자는 이때 판매자에게 지급되었던 판매대금을 반환받은 후 거래취소를 진행한다. 매월마다 거래수수료 매출 담당자는 확정된 매출취소건에 대한 협조전을 작성하며 매출취소 및 세금계산서 발행취소를 요청한다. 거래수수료 매출 담당자는 해당 건에 대한 (-)세금계산서 발행을 위해 K-system에 관련 정보를 입력한다.팀장 및 전결권자는 협조전의 매출취소금액이 유니크로 admin상 금액과 일치하는지 확인하고 협조전을 승인한다.</t>
    <phoneticPr fontId="45" type="noConversion"/>
  </si>
  <si>
    <t>1. 평가대상기간 중 매출취소보조부를 입수하여 무작위로 [ ]건을을 샘플로 추출한다. 
2. 샘플로 추출된 매출취소에 대해 업무협조기안서를 징구하여 정당한 승인권자의 승인을 얻었음을 확인한다.
3.유니크로 admin상 금액과 입금내역 대사작업을 수행했는지를 확인한다.
4. 예외사항이 발생할 경우 그 원인을 파악한다.</t>
  </si>
  <si>
    <t>(커머스사업팀_유니크로)매출차감전표</t>
    <phoneticPr fontId="45" type="noConversion"/>
  </si>
  <si>
    <t>매출취소는 현업부서의 확인 뿐 아니라 재경팀의 확인을 통해 적정성이 검토되어야 한다.</t>
    <phoneticPr fontId="45" type="noConversion"/>
  </si>
  <si>
    <t>현업부서만의 검토만 이루어져 cross check가 되지 않아 매출취소에 오류가 발생할 위험</t>
    <phoneticPr fontId="45" type="noConversion"/>
  </si>
  <si>
    <t>매출 취소 전표 승인</t>
    <phoneticPr fontId="45" type="noConversion"/>
  </si>
  <si>
    <t>재경팀장 및 전결권자는 매출취소협조전의 금액, KCP가상계좌 관리자 페이지의 입금내역, 매출전표 차감금액이 일치하는지 확인하고 전표를 승인(Approval)한다.</t>
  </si>
  <si>
    <t>재경팀 세금계산서 발행 담당자는 승인된 내역으로 (-)세금계산서를 발행한다.재경팀 결산담당자는 협조전의 매출취소금액과 유니크로 admin상 금액이 일치하는지 확인하고 매출차감 전표를 작성한다.재경팀장 및 전결권자는 매출취소협조전의 금액과 매출전표 차감금액이 일치하는지 확인하고 전표를 승인한다.</t>
    <phoneticPr fontId="45" type="noConversion"/>
  </si>
  <si>
    <t>1. 평가대상기간 중 매출취소보조부를 입수하여 무작위로 [ ]건을을 샘플로 추출한다. 
2. 샘플로 추출된 매출취소전표에 대해 정당한 승인권자의 승인을 얻었음을 확인한다.
3. 매출취소전표의 금액, 매출취소협조전 금액, 입금내역, 유니크로 admin상 매출취소액이 일치하는지 확인한다.
4. 예외사항이 발생할 경우 그 원인을 파악한다.</t>
  </si>
  <si>
    <t>(커머스사업팀_유니크로)매출차감전표</t>
  </si>
  <si>
    <t>H</t>
    <phoneticPr fontId="45" type="noConversion"/>
  </si>
  <si>
    <t>PG수수료 금액은 PG사에서 청구한 금액 및 지급수수료로 정확히 계상되어야 한다.</t>
    <phoneticPr fontId="45" type="noConversion"/>
  </si>
  <si>
    <t>PG수수료 금액이 PG사에서 청구한 금액과 일치하지 않을 위험</t>
    <phoneticPr fontId="45" type="noConversion"/>
  </si>
  <si>
    <t>PG수수료 매입전표 승인</t>
    <phoneticPr fontId="45" type="noConversion"/>
  </si>
  <si>
    <t>사업팀장 및 전결권자는 영수 세금계산서와 전표상 금액 일치여부, admin상PG수수료 금액과 일치여부, 계정과목이 적절한지 확인하고 전표를 승인(Approval)한다.</t>
    <phoneticPr fontId="45" type="noConversion"/>
  </si>
  <si>
    <t>사업팀 매입담당자는 익월 초(1~2일)에 KCP 어드민에서 당월 세금계산서 발행 금액을 확인한다.사업팀 매입담당자는 KCP에서 발행한 영수 세금계산서(대금지급은 완료됐다는 의미)를 확인한 후 K-system에서 전표(지급수수료 인식)를 작성한다. 팀장 및 전결권자는 영수 세금계산서와 전표상 금액, 계정과목이 적절한지 확인하고 전표를 승인한다.</t>
    <phoneticPr fontId="45" type="noConversion"/>
  </si>
  <si>
    <t>1. 평가대상기간 중 매입전표를 입수하여 무작위로 [ ]건을을 샘플로 추출한다. 
2. 샘플로 추출된 매입전표에 대해 전결권자의 승인 내역을 확인한다.
3. 해당 매입전표의 세금계산서, admin상 PG수수료 금액이 전표금액과 일치하는지 확인한다.
4. 예외사항이 발생할 경우 그 원인을 파악한다.</t>
    <phoneticPr fontId="45" type="noConversion"/>
  </si>
  <si>
    <t>[커머스사업팀_유니크로]평가대상기간의 PG수수료 전표</t>
    <phoneticPr fontId="45" type="noConversion"/>
  </si>
  <si>
    <t>CO_SN</t>
    <phoneticPr fontId="45" type="noConversion"/>
  </si>
  <si>
    <t>커머스사업팀(SNS_FORM)</t>
  </si>
  <si>
    <t>회원가입 과정에서 고객이 필수항목(서비스이용약관 동의, 본인인증, 휴대폰번호, 사업자등록증)을 작성하지 않으면 회원가입이 이뤄지지 않도록 설정(Authorization)되어 있다.</t>
    <phoneticPr fontId="45" type="noConversion"/>
  </si>
  <si>
    <t>SNSForm -Admin system</t>
  </si>
  <si>
    <t>커머스사업팀_SNS Form</t>
    <phoneticPr fontId="45" type="noConversion"/>
  </si>
  <si>
    <t>고객은 SNS Form website에서 서비스이용약관 및 개인정보수집에 동의를 한 후 회원가입을 진행한다. 회원가입 과정에서 고객이 필수항목(서비스이용약관 동의, 본인인증, 휴대폰번호, 사업자등록증)을 작성하지 않으면 회원가입이 이뤄지지 않도록 설정되어 있다.</t>
    <phoneticPr fontId="45" type="noConversion"/>
  </si>
  <si>
    <t>1. SNSForm Website의 회원가입 시 필수항목 설정 화면을 확인한다.
(서비스이용약관 동의, 본인인증, 휴대폰번호, 사업자 등록증 등)
2. 필수값 미입력 시 회원가입이 불가능한 메시지를 확인한다.
3. 필수값 입력 시 회원가입이 정상적으로 진행됨을 확인한다.</t>
  </si>
  <si>
    <t>커머스사업팀_SNS Form</t>
  </si>
  <si>
    <t>CO_SN</t>
  </si>
  <si>
    <t>계약내용은 회사 영업정책에 부합해야 한다.</t>
    <phoneticPr fontId="45" type="noConversion"/>
  </si>
  <si>
    <t>신규 계약이 회사의 영업정책과 부합하지 않을 위험</t>
    <phoneticPr fontId="45" type="noConversion"/>
  </si>
  <si>
    <t>신규 계약서의 승인</t>
    <phoneticPr fontId="45" type="noConversion"/>
  </si>
  <si>
    <t>사업팀장 및 결재권자는 전결규정에 따라 서비스 이용계약서의 상품, 계약금액, 가입기간 등이 회사 영업정책에 부합하는지 확인하고 계약서를 승인(Approval)하고, 승인이 완료되면 서비스 이용이 가능하다.</t>
    <phoneticPr fontId="45" type="noConversion"/>
  </si>
  <si>
    <t>계약서</t>
    <phoneticPr fontId="50" type="noConversion"/>
  </si>
  <si>
    <t>SNSForm website, 다우오피스</t>
    <phoneticPr fontId="45" type="noConversion"/>
  </si>
  <si>
    <t>사업팀 신규가맹점등록담당자는 SNS Form 어드민 시스템에서 신규 회원 승인요청을 확인하고 해당 판매자의 정보 및 서류를 첨부하여 '신규가맹점 등록' 전자결재를 상신한다. 사업지원팀 여신담당자는 해당 '신규가맹점 등록'요청 전자결재를 확인하고 거래처 거래가능여부를 판단하여 결재하며, 불가 거래처일 경우 반려한다. 사업팀 신규가맹점등록담당자는 "신규가맹점 등록 요청" 전자결재문서가 최종 승인완료 되면, 서비스 이용을 승인 처리 한다.</t>
    <phoneticPr fontId="45" type="noConversion"/>
  </si>
  <si>
    <t>1. 평가기간 중 신규가맹점업체 중에서 [ ]건을 샘플링한다.
2. 추출된 샘플에 대하여 전결권자의 승인을 얻었음을 확인한다.
3. 승인된 계약서의 계약 내용이 적절한지 확인한다.
4. 예외사항이 발생할 경우 그 원인을 파악한다.</t>
    <phoneticPr fontId="45" type="noConversion"/>
  </si>
  <si>
    <t>평가기간의 신규업체 등록 리스트</t>
    <phoneticPr fontId="50" type="noConversion"/>
  </si>
  <si>
    <t>정산기준이 되는 배송완료정보는 적시에 정확하게 반영되어야 한다.</t>
    <phoneticPr fontId="45" type="noConversion"/>
  </si>
  <si>
    <t>배송완료정보가 적시에 정확히 반영되지 않을 위험</t>
    <phoneticPr fontId="45" type="noConversion"/>
  </si>
  <si>
    <t>배송완료정보 인터페이스</t>
    <phoneticPr fontId="45" type="noConversion"/>
  </si>
  <si>
    <t>SNS배송이 완료된 주문은 굿스플로(택배배송추적업체)를 통해 배송완료여부가 SNS Form admin시스템에 자동으로 반영되어 검증(Verification) 된다.</t>
    <phoneticPr fontId="45" type="noConversion"/>
  </si>
  <si>
    <t>1.판매자는 구매자들에게 판매하고자 하는 상품을 SNS Form 판매자관리 시스템에 등록하고 구매자들이 상품을 확인하고 결제할 수 있도록 주문서에 접근할 수 있는 링크를 전달한다.
2.구매자는 상품을 확인하고 구매의사를 결정하여 상품의 주문과 결제를 완료한다.
3.판매자는 SNS Form website에서 결제완료된 주문건을 확인하여 상품의 발주처리를 진행한다.
4.배송출발한 상품은 송장번호가 입력되고 배송이 완료된 주문은 굿스플로(택배배송추적업체)를 통해 배송완료여부가 시스템에 자동으로 반영된다.</t>
    <phoneticPr fontId="45" type="noConversion"/>
  </si>
  <si>
    <t xml:space="preserve">1. 구매자가 구매한 상품 내역 1건을 샘플링하여, SNS Form Admin 시스템에 배송완료로 반영된 상품 건의 경우, '배송조회 오류건' 조회화면에 배송완료처리되어 나타나지 않음을 확인한다.
2. 배송조회 오류건이 발생한 경우, SNS Form Admin System에서 '배송조회 오류건' 모니터링 화면에 나타남을 확인하여, 배송완료처리가 되지 않았음을 확인한다. 
- 운송장번호의 구조적 오류
- 운송장번호 중복 (동판매자)
- 운송장번호 중복 (타판매자)
- 발송일이 입금확인일보다 선행 
- 발송일이 입금확인일과 180일 이상 차이남
</t>
  </si>
  <si>
    <t>정산금액은 회사정책에 맞게 정확하게 계산되어야 한다.</t>
    <phoneticPr fontId="45" type="noConversion"/>
  </si>
  <si>
    <t>회사 정산정책에 맞게 정산금액이 계산되지 않을 위험</t>
    <phoneticPr fontId="45" type="noConversion"/>
  </si>
  <si>
    <t>정산금액의 자동계산</t>
    <phoneticPr fontId="45" type="noConversion"/>
  </si>
  <si>
    <t>SNSForm시스템은 회사의 정산정책대로 결제금액, 판매대금, 담보금액, 담보내역, 배송완료내역을 자동으로 집계하여 판매자에게 지급할 정산금액을 계산(Verification)한다.</t>
  </si>
  <si>
    <t>1.결제된 주문은 SNSForm admin에서 정산조건에 따라 지급일(1차: D+5 영업일 / 2차 : D+7 영업일 / 3차 : D+10 영업일 / 4차 : D+15 영업일)이 자동으로 결정된다.
2.지급일이 결정된 주문건은 매 00시에 시스템 배치처리를 통해 당일 출금이 예정된 판매대금에 포함된다.
3.판매자에게 지급하는 정산금액은 아래와 같이 산출된다.
* 담보금액 : (보증보험가입금액) + (최근4일간 결제금액의 90%)
    1. 1차 정산조건
    1) 정산대상인 판매대금이 담보금액보다 작을 경우
    2) 지급대상인 판매대금의 합산이 10만원 미만일 경우
    2. 2차 정산조건(위 두 조건에 부합하지 않는 경우,  
    2-1) 담보금액이 정산대금의 10%보다 크거나 같을 때 배송완료건만 정산
    2-2) 담보금액이 정산대금의 10%보다 작을 때 정산 지급일 지연(미정산)</t>
  </si>
  <si>
    <t xml:space="preserve">1. SNSForm Admin System상에서 정산금액에 대한 산식 및 정산 기준정보를 확인한다.
-정산금액 산정 구성요소: 보증보험가입금액, 판매대금, 결제금액, 배송완료 정보
* 담보금액 : (보증보험가입금액) + (최근4일간 결제금액의 90%)
-1차 정산조건
1) 정산대상인 판매대금이 담보금액보다 작을 경우
2) 지급대상인 판매대금의 합산이 10만원 미만일 경우
- 2차 정산조건(위 두 조건에 부합하지 않는 경우, 
1) 담보금액이 정산대금의 10%보다 크거나 같을 때 배송완료건만 정산
2) 담보금액이 정산대금의 10%보다 작을 때 정산 지급일 지연(미정산)
2.  정산 조건 별 결제 주문 1건씩 샘플링 하여 담보금액 기반으로 재계산 검증하여 정확하게 자동계산됨을 확인한다.
- 담보금액, 판매 대금, 배송완료 정보, 결제금액, 지급일정보 확인
- 재계산 수행
</t>
  </si>
  <si>
    <t>정산리스트에 판매자ID/정산계좌의 오류는 존재하지 않아야 하며  출금제한 대상이 포함되지 않아야 한다.</t>
    <phoneticPr fontId="45" type="noConversion"/>
  </si>
  <si>
    <t>정산리스트의 판매자ID/정산계좌에 오류가 존재하거나 출금제한 대상이 포함될 위험</t>
    <phoneticPr fontId="45" type="noConversion"/>
  </si>
  <si>
    <t>정산리스트의 승인</t>
    <phoneticPr fontId="45" type="noConversion"/>
  </si>
  <si>
    <t xml:space="preserve">[TO-BE]
팀장 및 전결권자는 판매자ID/정산계좌/정산대상금액이 정확한지, 출금제한(홀드)대상이 포함되어 있는지 여부(출금제한대상일 경우 출금제한 필요)를 검증(Verification)하여 정산내역을 승인(Approval)한다. </t>
    <phoneticPr fontId="45" type="noConversion"/>
  </si>
  <si>
    <t>M</t>
    <phoneticPr fontId="45" type="noConversion"/>
  </si>
  <si>
    <t>1.정산담당자는 출금이관 전 정산금액을 정리하여 커머스사업팀_SNS form 팀장에게 보고한다.
2.팀장 및 전결권자는 당일 정산내역의 세부정보가 정확한지, 출금제한 대상 고객이 정산내역에 포함되어 있는지 확인하고 출금이관을 승인한다.</t>
    <phoneticPr fontId="45" type="noConversion"/>
  </si>
  <si>
    <t>1. 평가대상기간 중 SNS-Form사업팀의 판매대금금 출금리스트에서 무작위로 [ ]건을을 샘플로 추출한다. 
2. 샘플로 추출된 출금내역에 대한 팀장 및 전결권자의 승인 내역을 확인한다.
3. 예외사항이 발생할 경우 그 원인을 파악한다.</t>
    <phoneticPr fontId="45" type="noConversion"/>
  </si>
  <si>
    <t>평가대상기간 중 출금리스트</t>
  </si>
  <si>
    <t>매출액은 정산월 내에 판매대금이 지급된 거래건의 수수료로 정확히 산정되어야 하며 정산월 내에 기인식한 수수료 관련 거래가 취소되는 경우 해당 수수료 금액이 매출액에 반영되어야 한다.</t>
    <phoneticPr fontId="45" type="noConversion"/>
  </si>
  <si>
    <t>매출액산정시 정산월 내에 판매대금이 지급된 거래건의 수수료 및 기 인식한 수수료의 취소내역이 정확히 반영되지 않을 위험</t>
    <phoneticPr fontId="45" type="noConversion"/>
  </si>
  <si>
    <t>매출액 자동집계</t>
    <phoneticPr fontId="45" type="noConversion"/>
  </si>
  <si>
    <t>SNS Form admin은 정산조건이 완료된 거래건을 자동으로 집계하고 수수료율을 반영하여 매출액을 계산(Verification)한다.</t>
  </si>
  <si>
    <t>SNS Form admin 은 아래 매출 조건에 따라 매출액이 정확하고 완벽히 집계되도록 설계(Verification)되어 있다. 
매출 대상은 아래 조건을 따른다.
1) 정산월 내에 판매대금이 지급된 거래건의 수수료
2) 기존 지급완료된 대표가맹점 거래건 중 정산월 내에 취소상계처리 완료건의 수수료
3) 위 두 조건에 따른 거래처별 합산금액이 0보다 클 경우, 해당 정산월의 수수료매출 대상이 된다.
(0보다 작을 경우, 지급금액보다 상계금액이 크므로 별도입금을 통한 수동취소상계 및 개별 마이너스 세금계산서 발행 대상)
※ 거래처별 수수료매출 데이터는 정산월 익월 1일에 시스템 자동 생성
계산식 : 구매자 결제금액 * 결제수단 별 수수료율</t>
  </si>
  <si>
    <t xml:space="preserve">1. SNSForm Admin System상에서 수수료 매출액에 대한 산식 및 산정 기준정보를 확인한다.
-매출금액 산정액 구성요소: 구매자 결제금액 ,결제수단 별 수수료율
-거래처별 매출액 계산식: 구매자 결제 금액 X 결제수단 별 수수료율
- 매출 대상 조건
1) 정산월 내에 판매대금이 지급된 거래건의 수수료
2) 기존 지급완료된 대표가맹점 거래건 중 정산월 내에 취소상계처리 완료건의 수수료
3) 위 두 조건에 따른 거래처별 합산금액이 0보다 클 경우, 해당 정산월의 수수료매출 대상
(0보다 작을 경우, 지급금액보다 상계금액이 크므로 별도입금을 통한 수동취소상계 및 개별 마이너스 세금계산서 발행 대상)
2. 정산월 익월 1일에 생성된 수수료 매출 대상 거래처 1건을 샘플링 하여 결제금액, 결제 수단, 수수료율 정보를 확인 후 재계산 검증하여 매출액이 정확하게 자동계산됨을 확인한다.
</t>
  </si>
  <si>
    <t>거래처별 수수료매출 금액과 거래건별 수수료매출 합계 금액은 일치해야 한다.</t>
    <phoneticPr fontId="45" type="noConversion"/>
  </si>
  <si>
    <t>거래처별 수수료매출금액과 거래건별 수수료매출 합계 금액이 불일치할 위험</t>
    <phoneticPr fontId="45" type="noConversion"/>
  </si>
  <si>
    <t>거래처별 수수료매출금액과 거래건별 수수료매출금액 대사</t>
    <phoneticPr fontId="45" type="noConversion"/>
  </si>
  <si>
    <t>정산담당자는 거래처별 수수료매출 금액과 개별 수수료매출금액을 거래처별로 분류한 금액을 대사(Reconciliantios)하여 차이가 발생하는지 확인한다. 우선 총액기준으로 대사하고 총액 차이가 날 경우, 판매자ID별 검증한다. 특정 판매자의 금액차이가 날 경우 거래건별 확인을 통해 검증한다. 집계대상에 포함되어야 할 최소단위인 주문이 제외되거나, 제외되어야 할 주문이 포함되어 차이가 발생할 수 있으며 이 경우에는 개발팀에 금액 수정을 요청한다.</t>
    <phoneticPr fontId="45" type="noConversion"/>
  </si>
  <si>
    <t>admin의 거래처별 매출 데이터 및 거래건별 매출 데이터</t>
  </si>
  <si>
    <t>정산 담당자</t>
    <phoneticPr fontId="45" type="noConversion"/>
  </si>
  <si>
    <t>1.정산담당자는 SNS Form admin 시스템에서 해당 정산월의 대표가맹점 수수료 매출대상 거래건 전체 현황을 조회한다.
※ 거래건별 수수료매출 대상 리스트는 매일 판매대금지급과 동시에 확정되며, 월이 마감되면 전체리스트 집계 가능
2. 정산담당자는 거래처별 대표가맹점 수수료매출 금액과 전체 거래건 수수료매출 대상 거래를 대조하여 금액을 검증한다.</t>
    <phoneticPr fontId="45" type="noConversion"/>
  </si>
  <si>
    <t>1. 평가기간 중 SNS_Form 매출원장 내역에서 무작위로 [ ]건을 샘플링한다.
2. 샘플링 된 매출에 대한 거래처별 수수료매출금액과 거래건별 수수료매출금액 대사 작업 내용을 확인한다.
3. 차이내역이 발견되었을 경우 해당 사유가 소명되었는지 확인한다.</t>
    <phoneticPr fontId="45" type="noConversion"/>
  </si>
  <si>
    <t>평가기간 중 SNS_Fom사업부의 매출원장</t>
    <phoneticPr fontId="45" type="noConversion"/>
  </si>
  <si>
    <t>재경팀장 및 전결권자는 매출전표상 매출금액이 매출협조전 금액, SNSform admin 매출집계자료와 일치하는지 확인하고 전표를 승인(Approval)한다.</t>
  </si>
  <si>
    <t>SNSform admin 매출집계자료</t>
  </si>
  <si>
    <t>재경팀 결산담당자는 매출협조전 금액과 K-system으로 인터페이스된 금액, SNSform admin상의 금액이 일치하는지 대사한다. 시스템 오류 등으로 차이가 발생할 경우 사업팀에 확인 요청한다.재경팀 결산담당자는 확인이 완료되면 매출전표를 작성한다.재경팀장 및 전결권자는 매출협조전의 금액과 매출전표 금액이 일치하는지 확인하고 전표를 승인한다.</t>
    <phoneticPr fontId="45" type="noConversion"/>
  </si>
  <si>
    <t>1. 평가대상기간 중 매출보조부를 입수하여 무작위로 [ ]건을을 샘플로 추출한다. 
2. 샘플로 추출된 매출전표에 대해 정당한 승인권자의 승인을 얻었음을 확인한다.
3. 매출전표의 금액, 매출협조전 금액, SNSform admin상 매출액이 일치하는지 확인한다.
4. 예외사항이 발생할 경우 그 원인을 파악한다.</t>
    <phoneticPr fontId="45" type="noConversion"/>
  </si>
  <si>
    <t>평가기간 중 SNS_Fom사업부의 매출원장</t>
  </si>
  <si>
    <t>매출액은 정당한 사유가 있을 경우에만 조정되어야 한다.</t>
    <phoneticPr fontId="45" type="noConversion"/>
  </si>
  <si>
    <t>정당한 사유 없이 기 인식한 매출액이 수정될 위험</t>
    <phoneticPr fontId="45" type="noConversion"/>
  </si>
  <si>
    <t>매출차감 협조전 승인</t>
    <phoneticPr fontId="45" type="noConversion"/>
  </si>
  <si>
    <t>담당팀장 및 전결권자는 매출차감을 위한 별도입금내역, 상계처리내역을 확인하고 매출차감 협조전을 승인(Approval)한다.</t>
    <phoneticPr fontId="45" type="noConversion"/>
  </si>
  <si>
    <t>정산담당자는 해당 정산월에 별도입금을 통해 수동상계처리된 건을 거래처별로 집계하여 별도 마이너스 계산서 발행 및 매출차감전표 생성을 위한 협조전을 작성하고 담당팀장의 승인을 득한다.</t>
    <phoneticPr fontId="45" type="noConversion"/>
  </si>
  <si>
    <t>1. 평가기간 중 커머스사업팀(SNS_Form)의 매출차감전표 내역에서 무작위로 [ ]건을 샘플링한다.
2. 관련 매출차감전표 승인시 매출차감 협조전이 작성이 되고 전결권자의 승인을 득하였는지 여부, 매출 취소/수정 사유(거래가 실제 취소가 되었기 때문인지, 당초 매출인식시 이미 금액적 오류가 있었다면 해당 오류는 무엇인지, 거래액이 변경되었다면 변경 사유는 적절한지)의 적정성을 검증한 내역을 확인한다.
3. 예외사항이 발생할 경우 그 원인을 파악한다.</t>
    <phoneticPr fontId="45" type="noConversion"/>
  </si>
  <si>
    <t xml:space="preserve">평가기간 중 SNS_Fom사업부의 매출원장 중 (-)원장 </t>
    <phoneticPr fontId="45" type="noConversion"/>
  </si>
  <si>
    <t>매출차감 전표의 승인</t>
    <phoneticPr fontId="45" type="noConversion"/>
  </si>
  <si>
    <t>재경팀장 및 전결권자는 매출차감 협조전, 세금계산서 발행취소 및 수정 내역, 별도입금내역 등을 확인하고 매출차감전표를 승인(Approval)한다.</t>
    <phoneticPr fontId="45" type="noConversion"/>
  </si>
  <si>
    <t>재경팀 세금계산서 발행 담당자는 세금계산서 발행취소 및 재발행 요청내역을 확인하고 K-system에서 세금계산서 발행취소 및 재발행을 한다.재경팀 담당자는 현업팀의 협조전을 확인하고 매출차감 전표를 생성하여 재경팀장의 승인을 얻는다.</t>
    <phoneticPr fontId="45" type="noConversion"/>
  </si>
  <si>
    <t>1. 평가기간 중 커머스사업팀(SNS_Form)의 매출차감전표 내역에서 무작위로 [ ]건을 샘플링한다.
2. 해당 매출차감전표 승인시 전결권자의 승인내역, 세금계산서 발행취소내역, 별도입금내역을 확인한다.
3. 예외사항이 발생할 경우 그 원인을 파악한다.</t>
    <phoneticPr fontId="45" type="noConversion"/>
  </si>
  <si>
    <t xml:space="preserve">평가기간 중 SNS_Fom사업부의 매출원장 중 (-)원장 </t>
  </si>
  <si>
    <t>거래처별 수수료매출 합계 금액은 거래건별 결제금액에 수수료율을 반영한 값과 동일해야 한다.</t>
    <phoneticPr fontId="45" type="noConversion"/>
  </si>
  <si>
    <t>선수수익 검증</t>
    <phoneticPr fontId="45" type="noConversion"/>
  </si>
  <si>
    <t xml:space="preserve">정산담당자는 PG사 어드민에서 조회한 거래처별 수수료(매출액)이 정확한지 확인하기 위해 해당 금액과 PG사 어드민에서 조회한 결제내역에 수수료율을 곱한 금액이 일치하는지 검증(Verification)한다.
집계대상에 포함되어야 할 최소단위인 주문이 제외되거나, 제외되어야 할 주문이 포함된 경우 차이가 발생하며 그 경우 PG어드민에서 내역 확인을 통해 리스트를 수정한다. </t>
    <phoneticPr fontId="45" type="noConversion"/>
  </si>
  <si>
    <t>정산담당자는 PG사 어드민 시스템에서 해당 정산월에 직가맹점(엔에이치엔한국사이버결제㈜, 당사, 판매자의 3자 계약을 체결하고 개별 결제사이트코드를 사용하는 판매자. 이하 '직가맹점')의 거래에 대한 리셀러수수료 매출대상을 거래처별로 집계한다.
매출 대상은 아래 조건을 따른다.
1) 정산월 내 '마감'기준 거래건의 리셀러 수수료
2) 정산월 내 '마감'기준 취소건의 리셀러 수수료
3) 위 두 조건에 따른 거래처별 리셀러 수수료의 총 합계가 엔에이치엔한국사이버결제㈜로 회사가 발행하는 선수수익 세금계산서 발행 대상금액이 된다.
회사는 PG사 어드민 시스템에서 확인가능한 선수수익 금액의 정확성을 검증한다.</t>
    <phoneticPr fontId="45" type="noConversion"/>
  </si>
  <si>
    <t>1. 평가기간 중 커머스사업팀(SNS_Form) 선수수익 발생원장에서 무작위로 [ ]건을 샘플링한다.
2. 해당 샘플 건에 대한 선수수익 검증 내역을 확인하여 검증작업이 적절히 이루어졌는지 확인한다.
3. 예외사항이 발생할 경우 그 원인을 파악한다.</t>
    <phoneticPr fontId="45" type="noConversion"/>
  </si>
  <si>
    <t>평가기간 중 커머스사업팀(SNS_Form) 선수수익 발생원장</t>
    <phoneticPr fontId="45" type="noConversion"/>
  </si>
  <si>
    <t>선수수익전표는 금액의 정확성이 확인된 후 posting되어야 한다.</t>
    <phoneticPr fontId="45" type="noConversion"/>
  </si>
  <si>
    <t>선수수익 전표의 정확성이 검토되지 않고 posting될 위험</t>
    <phoneticPr fontId="45" type="noConversion"/>
  </si>
  <si>
    <t>선수수익전표 승인</t>
    <phoneticPr fontId="45" type="noConversion"/>
  </si>
  <si>
    <t>재경팀장 및 전결권자는 거래처의 결제내역에 수수료를 곱한 금액과 선수수익 금액이 일치하는지 검증하고 선수수익 생성 전표를 승인(Approval)한다.</t>
    <phoneticPr fontId="45" type="noConversion"/>
  </si>
  <si>
    <t>선수수익 검증내역</t>
    <phoneticPr fontId="45" type="noConversion"/>
  </si>
  <si>
    <t>선수수익 검증내역</t>
  </si>
  <si>
    <t>재경팀 세금계산서 담당자는 발행한 세금계산서 정보를 통해 선수수익에 대한 전표를 생성한다.재경팀장은 세금계산서 발행내역, 선수수익 검증내역과 선수수익 전표 금액이 일치하는지 확인하고 선수수익 생성 전표를 승인한다.</t>
    <phoneticPr fontId="45" type="noConversion"/>
  </si>
  <si>
    <t>1. 평가기간 중 커머스사업팀(SNS_Form) 선수수익 발행원장에서 무작위로 [ ]건을 샘플링한다.
2. 해당 샘플 건에 대한 선수수익 전표 금액과 첨부된 검증 내역이 완료된 금액이 일치하는지 확인한다.
3. 전결권자의 승인을 득하였는지 확인한다.
4. 예외사항이 발생할 경우 그 원인을 파악한다.</t>
    <phoneticPr fontId="45" type="noConversion"/>
  </si>
  <si>
    <t>선수수익 반제금액 자동 산출</t>
    <phoneticPr fontId="45" type="noConversion"/>
  </si>
  <si>
    <t xml:space="preserve">1.SNS Form admin 시스템은 아래 매출 조건에 따라 매출액(선수수익 반제액)이 정확하고 완벽히 집계되어 검증(Verification)이 필요없도록 설계되어 있다. 
매출인식 대상은 아래 조건을 따른다.
1) 정산월 내에 판매대금이 지급된 거래건의 수수료
2) 기존 지급완료된 거래건 중 정산월 내에 취소상계처리 완료건의 수수료
계산식 : 구매자 결제금액 * 결제수단 별 수수료율
2.아래 매출금액 산정액의 구성요소는 시스템상에서 임의로 수정할 수 없도록 설계되어 있다. (권한있는 자만 admin에서 수정가능하도록 시스템이 설계되어 있다.)
- 구매자 결제금액 ,결제수단 별 수수료율
</t>
  </si>
  <si>
    <t>정산담당자는 SNS Form 어드민 시스템에서 해당 정산월에 직가맹점의 실제 매출로 인식하는 대상 거래를 조회한다. 당월 매출 인식금액은 시스템에서 자동으로 집계된다. 정산담당자는 선수수익세금계산서 발행 협조전에 시스템에서 확인한 당월 매출 내역을 첨부한다.</t>
    <phoneticPr fontId="45" type="noConversion"/>
  </si>
  <si>
    <t xml:space="preserve">1. SNSForm Admin System상에서 매출액(선수수익 반제액)에 대한 산식 및 산정 기준정보를 확인한다.
-매출금액 산정액 구성요소: 구매자 결제금액 ,결제수단 별 수수료율
-거래처별 매출액 계산식: 구매자 결제 금액 X 결제수단 별 수수료율
- 매출 대상 조건
1) 정산월 내에 판매대금이 지급된 거래건의 수수료
2) 기존 지급완료된 거래건 중 정산월 내에 취소상계처리 완료건의 수수료
2. 정산월에 생성된 매출 대상 거래처 1건을 샘플링 하여 결제금액, 결제 수단, 수수료율 정보를 확인 후 재계산 검증하여 매출액이 정확하게 자동계산됨을 확인한다.
</t>
  </si>
  <si>
    <t>선수수익 반제전표는 금액의 정확성이 확인된 후 posting되어야 한다.</t>
    <phoneticPr fontId="45" type="noConversion"/>
  </si>
  <si>
    <t>선수수익 반제전표의 정확성이 검토되지 않고 posting될 위험</t>
    <phoneticPr fontId="45" type="noConversion"/>
  </si>
  <si>
    <t>선수수익 반제전표 승인</t>
    <phoneticPr fontId="45" type="noConversion"/>
  </si>
  <si>
    <t>재경팀장 및 전결권자는 admin상 선수수익 반제액과 선수수익 상각전표 금액이 일치하는지 확인하고 선수수익 상각 전표를 승인(Approval)한다.</t>
    <phoneticPr fontId="45" type="noConversion"/>
  </si>
  <si>
    <t>admin상 선수수익 반제금액 산출report</t>
  </si>
  <si>
    <t>SNSForm -Admin system, K-system</t>
    <phoneticPr fontId="45" type="noConversion"/>
  </si>
  <si>
    <t>재경팀 담당자는 세금계산서 발행 협조전에 첨부된 당월 매출인식분 admin자료를 확인하고 선수수익 상각 전표를 작성한다.재경팀장 및 전결권자는 admin상 선수수익 반제액과 선수수익 반제전표 금액이 일치하는지 확인하고 선수수익 반제전표를 승인한다.</t>
    <phoneticPr fontId="45" type="noConversion"/>
  </si>
  <si>
    <t>1. 평가기간 중 커머스사업팀(SNS_Form) 선수수익 반제내역에서 무작위로 [ ]건을 샘플링한다.
2. 해당 샘플 건에 대한 선수수익 전표 금액과 admin상 선수수익 반제금액이 일치하는지 확인한다.
3. 전결권자의 승인을 득하였는지 확인한다.
4. 예외사항이 발생할 경우 그 원인을 파악한다.</t>
    <phoneticPr fontId="45" type="noConversion"/>
  </si>
  <si>
    <t>평가기간 중 커머스사업팀(SNS_Form) 선수수익 반제 내역</t>
    <phoneticPr fontId="45" type="noConversion"/>
  </si>
  <si>
    <t>커머스사업팀_SNS form</t>
    <phoneticPr fontId="45" type="noConversion"/>
  </si>
  <si>
    <t>1.정산담당자는 PG사 어드민 시스템에 접속하여 해당 월 결제수수료 세금계산서 발행금액을 확인한다.
2.커머스사업팀_SNS Form 결제수수료담당자는 세금계산서 발행 금액으로 매입전표를 생성하고 전자기안으로 승인을 요청한다.(결제수수료는 매 영업일 판매대금을 정산받음과 동시에 공제되었으므로 별도의 추가 입/출금처리는 진행하지 않는다.)
3.재경팀 결제수수료 담당자는 매입전표내역을 확인하고 전표를 승인한다.</t>
    <phoneticPr fontId="45" type="noConversion"/>
  </si>
  <si>
    <t>[커머스사업팀_snsform]평가대상기간의 PG수수료 전표</t>
    <phoneticPr fontId="45" type="noConversion"/>
  </si>
  <si>
    <t>SB</t>
    <phoneticPr fontId="45" type="noConversion"/>
  </si>
  <si>
    <t>사방넷영업팀</t>
  </si>
  <si>
    <t>회원가입정보 검토</t>
    <phoneticPr fontId="45" type="noConversion"/>
  </si>
  <si>
    <t>영업팀 고객담당자는 고객이 회원가입 당시 입력한 회사 정보와 사업자등록증 대사(Reconciliation)하고 필수 정보(사업자 등록번호, 업체명, 이메일주소 등)를 모두 입력했는지 검증(Verification)한 후 무료 약정서를 승인(Approval)한다.</t>
    <phoneticPr fontId="45" type="noConversion"/>
  </si>
  <si>
    <t>약정서, 사업자등록증</t>
  </si>
  <si>
    <t>사방넷 -Admin system</t>
  </si>
  <si>
    <t>사방넷영업팀</t>
    <phoneticPr fontId="45" type="noConversion"/>
  </si>
  <si>
    <t>고객은 인터넷 검색, 키워드 광고, 공식 블로그, 지인 추천 등을 통해 사방넷 홈페이지(www.sabangnet.co.kr)에 유입, 사방넷 이용약관, 개인정보 수집 및 이용에 동의한 후 회원가입을 진행한다.  회원가입이 완료되면 사방넷 업무시스템에 고객의 정보가 연동되고 고객사 계정에 무료 약정서가 자동 생성된다. 영업팀 고객담당자는 고객이 회원가입 당시 입력한 회사 정보와 사업자등록증 대조 및 필수정보의 입력 완료를 확인 후 무료 약정서를 승인한다.</t>
    <phoneticPr fontId="45" type="noConversion"/>
  </si>
  <si>
    <t>1. 사방넷 Admin의 회원가입 시 필수항목 설정 화면을 확인한다.
(사업자등록번호, 업체명, 이메일주소 등)
2. 필수값 미입력 시 무료 약정서 승인 및 회원가입이 불가능한 메시지를 확인한다.
3. 필수값 입력 시 회원가입이 정상적으로 진행됨을 확인한다.</t>
  </si>
  <si>
    <t>SB</t>
  </si>
  <si>
    <t>계약 체결에 대한 승인</t>
    <phoneticPr fontId="45" type="noConversion"/>
  </si>
  <si>
    <t>법무팀장 및 전결권자는 법무관리시스템을 통해 계약금액, 지급조건, 세금계산서 발행조건, 연동 컨설팅 제공기간, 착수일의 적정성을 검토 후 승인(Approval)한다. 승인내역은 관련 현업팀에 공유된다.</t>
    <phoneticPr fontId="45" type="noConversion"/>
  </si>
  <si>
    <t>계약서</t>
    <phoneticPr fontId="45" type="noConversion"/>
  </si>
  <si>
    <t>법무관리시스템</t>
    <phoneticPr fontId="50" type="noConversion"/>
  </si>
  <si>
    <t>일반적인 서비스(솔루션 연동 개발등) 사용에 관한 계약은 '약정서'로 대체하고 있으며 약정서에는 고객이 결제한 서비스에 대한 계약 조건이 명시되어 있고 사방넷 admin system에서 고객사가 직접 조회/출력할 수 있다. 고객의 서비스 사용 신청시 영업담당자는 약정서(부가 서비스 신청서)를 생성하고 고객은 약정서 금액 확인 후 이용약관 동의를 거쳐 결제를 진행한다. 이외 고객이 쇼핑몰 연동 개발을 원할 경우 연동 개발 가능 여부, 착수 일정을 확인 후 세부 견적내용을 협의한다. 
영업담당자가 계약서를 작성하여 법무관리시스템을 통해 승인을 요청하면 법무팀장 및 전결권자가 승인하고 승인 내역은 영업팀장을 포함한 현업팀에 공유된다.</t>
    <phoneticPr fontId="45" type="noConversion"/>
  </si>
  <si>
    <t xml:space="preserve">1. 평가기간 중 신규계약리스트 중에서 [ ]건을 샘플링한다.
2. 추출된 샘플에 대하여 법무관리시스템에 검토 이력이 있는지 확인한다.
3. 계약사항이 정당한 승인권자의 승인을 얻었음을 확인한다.
4. 예외사항이 발생할 경우 그 원인을 파악한다.
</t>
    <phoneticPr fontId="45" type="noConversion"/>
  </si>
  <si>
    <t>(사방넷영업팀)신규계약리스트</t>
    <phoneticPr fontId="45" type="noConversion"/>
  </si>
  <si>
    <t>계약변경은 정당한 승인을 얻은 후 체결되어야 한다.</t>
    <phoneticPr fontId="45" type="noConversion"/>
  </si>
  <si>
    <t>정당한 승인없이 계약변경이 체결되어 부정 또는 허위의 계약이 체결될 위험</t>
    <phoneticPr fontId="45" type="noConversion"/>
  </si>
  <si>
    <t>계약변경에 대한 승인</t>
    <phoneticPr fontId="45" type="noConversion"/>
  </si>
  <si>
    <t>법무팀장 및 전결권자는 법무관리시스템을 통하여 변경 계약금액, 지급조건, 연동 컨설팅 제공기간, 착수일의 적정성을 검토 후 승인(Approval)한다. 승인내역은 관련 현업팀에 공유된다.</t>
    <phoneticPr fontId="45" type="noConversion"/>
  </si>
  <si>
    <t>변경계약서</t>
    <phoneticPr fontId="45" type="noConversion"/>
  </si>
  <si>
    <t>법무관리시스템</t>
  </si>
  <si>
    <t>계약의 변경이 필요한 경우 영업담당자는 계약서 내용을 수정하여 법무팀에 변경된 계약서를 법무검토 요청한다. 승인 완료 후 계약서에 사용인감을 날인하여 고객사에 전달한다. 승인내역은 관련 현업팀에 공유된다.</t>
    <phoneticPr fontId="45" type="noConversion"/>
  </si>
  <si>
    <t xml:space="preserve">1. 평가기간 중 변경계약리스트 중에서 [ ]건을 샘플링한다.
2. 추출된 샘플에 대하여 법무관리시스템에 검토 이력이 있는지 확인한다.
3. 계약사항이 정당한 승인권자의 승인을 얻었음을 확인한다.
4. 예외사항이 발생할 경우 그 원인을 파악한다.
</t>
    <phoneticPr fontId="45" type="noConversion"/>
  </si>
  <si>
    <t>(사방넷영업팀)변경계약리스트</t>
    <phoneticPr fontId="45" type="noConversion"/>
  </si>
  <si>
    <t>결제금액은 적절한 고객에게 귀속되어야 한다.</t>
    <phoneticPr fontId="45" type="noConversion"/>
  </si>
  <si>
    <t>부적적할 고객에게 결제금액이 귀속되어 서비스이용에 오류가 발생할 위험</t>
    <phoneticPr fontId="45" type="noConversion"/>
  </si>
  <si>
    <t>결제금액의 자동 산출</t>
    <phoneticPr fontId="45" type="noConversion"/>
  </si>
  <si>
    <t>고객이 사방넷 Admin에서 선택한 서비스의 월 사용료 x 약정개월 수(할인율 적용*)로 자동 계산되어 약정서 결제 금액이 자동으로 정확하게 (Verification)산정된다.</t>
  </si>
  <si>
    <t>사방넷영업팀장</t>
    <phoneticPr fontId="45" type="noConversion"/>
  </si>
  <si>
    <t>고객이 사방넷 Admin에서 선택한 서비스의 월 사용료 x 약정개월 수(할인율 적용*)로 자동 계산되어 약정서 결제 금액이 자동으로 산정된다.</t>
    <phoneticPr fontId="45" type="noConversion"/>
  </si>
  <si>
    <t xml:space="preserve">1. 사방넷 Admin상에서 고객이 선택한 서비스에 따라 집계되는 약정서 결제금액 산식에 대한 기준정보를 확인한다.
- 약정 선택 서비스 유형
-정산산식: 월 사용료 X 약정개월 수 (할인율 적용)
2. 약정 방식에 따라 산출되는 고객 정산서 각각 1건씩 샘플링 결제 내역을 확인한다.
- 약정서비스, 고객명, 개월수, 월 사용료, 할인율
3. 해당 샘플의 정산 내역을 기반으로 재계산 검증하여 정확하게 결제 금액이 자동계산 됨을 확인한다. </t>
  </si>
  <si>
    <t>결제금액에 대한 승인</t>
    <phoneticPr fontId="45" type="noConversion"/>
  </si>
  <si>
    <t>결제관리 담당자는 admin system상 신청내역과 신용카드 결제내역 또는 무통장 입금내역상 입금자, 입금금액, 결제일자가 일치하는지 대사(Recociliation)하며, 해당 고객의 서비스 약정서를 최종 승인(Approval)한다.</t>
    <phoneticPr fontId="45" type="noConversion"/>
  </si>
  <si>
    <t>무통장입금 리스트, 신용카드 결제 리스트</t>
    <phoneticPr fontId="45" type="noConversion"/>
  </si>
  <si>
    <t>결제관리담당자</t>
    <phoneticPr fontId="45" type="noConversion"/>
  </si>
  <si>
    <t>결제수단으로는 신용카드, 무통장입금을 이용할 수 있다.신용카드 결제의 경우 다우테이타에서 제공하는 키움페이를 통해서 결제가 이루어진다. 신용카드 결제가 완료되면 1차 입금승인 처리(Auto) 후 결제관리담당자는 Admin system상 신청내역과 입금자, 입금금액, 결제일자 확인 후 2차 사용승인을 한다. (수동)무통장 입금의 경우 고객이 입금을 완료하면 사업팀 담당자(사업부장, 영업팀, 기획팀) 휴대폰에 입금 알림이 오며, admin system 내에서 계좌조회 기능을 통해 입금내역 확인이 가능하다. 결제관리 담당자는 admin system상 신청내역과 입금자, 입금금액, 결제일자가 일치하는지 확인 후 입금승인(1차) 및 사용승인(2) 처리한다.</t>
    <phoneticPr fontId="45" type="noConversion"/>
  </si>
  <si>
    <t>1. 평가대상기간 중 선불고객 무통장입금내역 및 신용카드 결제 내역에서 무작위로 [ ]건을 샘플링한다.
2. 추출된 샘플이 admin system 상 고객의 충전 금액에 적절하게 귀속되었는지를 확인한다.
3. 예외사항이 발생할 경우 그 원인을 파악한다.</t>
    <phoneticPr fontId="45" type="noConversion"/>
  </si>
  <si>
    <t>(사방넷영업팀)무통장입금 및 신용카드 결제 내역</t>
    <phoneticPr fontId="45" type="noConversion"/>
  </si>
  <si>
    <t>고객의 추가 서비스 신청과 관련된 매출액은 정확하게 산정되어야 한다.</t>
    <phoneticPr fontId="45" type="noConversion"/>
  </si>
  <si>
    <t>고객의 추가 서비스 신청과 관련된 매출액이 부정확하게 산출될 위험</t>
    <phoneticPr fontId="45" type="noConversion"/>
  </si>
  <si>
    <t>추가 서비스 이용 승인</t>
    <phoneticPr fontId="45" type="noConversion"/>
  </si>
  <si>
    <t xml:space="preserve">[AS-IS]
추가요금내역을 수기로 계산하고 있으며, 계산내역에 대한 별도의 승인과정이 존재하지 아니함
[TO-BE]
고객이 최초 약정 이후 상품 업그레이드, 부가서비스 추가를 요청함에 따른 추가요금내역은 추가서비스, 서비스제공기간, 할인율 등을 고려하여 정확하고 완전하게 산출(verification)된다. 
</t>
    <phoneticPr fontId="45" type="noConversion"/>
  </si>
  <si>
    <t>(AS-IS)
서비스 사용 도중 자동화 서비스, ID 수를 추가하여 사용을 원할 경우 영업팀 담당자는 부가 서비스에 대한 추가금액(일할 계산/수동)을 계산한다. 
(TO-BE)
고객이 최초 약정 이후 상품 업그레이드, 부가서비스 추가를 요청함에 따른 추가요금내역은 추가서비스, 서비스제공기간, 할인율 등을 고려하여 시스템에서 정확하고 완전하게 산출된다.</t>
    <phoneticPr fontId="45" type="noConversion"/>
  </si>
  <si>
    <t xml:space="preserve">1. 사방넷 Admin상에서 고객이 추가선택한 서비스에 따라 집계되는 약정서 결제금액 산식에 대한 기준정보를 확인한다.
- 약정 선택 서비스 유형
-정산산식: 월 사용료 X 약정개월 수 (할인율 적용)
2. 약정 방식에 따라 산출되는 고객 정산서 각각 1건씩 샘플링 결제 내역을 확인한다.
- 약정서비스, 고객명, 개월수, 월 사용료, 할인율
3. 해당 샘플의 정산 내역을 기반으로 재계산 검증하여 정확하게 결제 금액이 자동계산 됨을 확인한다. </t>
    <phoneticPr fontId="45" type="noConversion"/>
  </si>
  <si>
    <t>추가요금 부과 내역</t>
    <phoneticPr fontId="45" type="noConversion"/>
  </si>
  <si>
    <t>사용료수익은 사용기간에 따라 정확히 안분되어 인식되어야 한다.</t>
    <phoneticPr fontId="45" type="noConversion"/>
  </si>
  <si>
    <t>사용료수익이 정확한 사용기간에 따라 인식되지 않을 위험</t>
    <phoneticPr fontId="45" type="noConversion"/>
  </si>
  <si>
    <t>사용료수익 자동 안분</t>
    <phoneticPr fontId="45" type="noConversion"/>
  </si>
  <si>
    <t>사용료수익은 고객의 사용기간에 따라 정확하고 완전하게(Verification) 안분되어 admin상에서 계산되게 설정되어 있다.</t>
    <phoneticPr fontId="45" type="noConversion"/>
  </si>
  <si>
    <t>사방넷사업기획팀</t>
  </si>
  <si>
    <t>고객이 사방넷 사용료를 선납하면 사용료는 사용기간에 따라 자동으로 안분 계산된다.</t>
    <phoneticPr fontId="45" type="noConversion"/>
  </si>
  <si>
    <t xml:space="preserve">1. 사방넷 Admin에서 고객의 사용료 수익의 자동 산출 산식에 대한 기준정보를 확인한다.
-수익 산출 산식: 공급금액 x (당월매출비율*) *당월사용일수÷총계약일수
-기준 정보 : 서비스 유형, 고객 선납 사용료, 할인율, 사용기간, 결제월(일)수
2.  사용료 수익 정산된 고객 1건을 샘플링 하여 내역을 확인한다.
- 고객명, 선납사용료, 사용일수, 결제월수, 결제금액
3. 해당 샘플의 정산 내역을 기반으로 재계산 검증하여 정확하게 사용료 수익이 자동계산 됨을 확인한다. </t>
    <phoneticPr fontId="45" type="noConversion"/>
  </si>
  <si>
    <t>월간 집계된 매출데이터의 정확성을 검증하여야 한다.</t>
    <phoneticPr fontId="45" type="noConversion"/>
  </si>
  <si>
    <t>부정확한 매출데이터 검증으로 인해 매출이 왜곡표시될 위험</t>
    <phoneticPr fontId="45" type="noConversion"/>
  </si>
  <si>
    <t>매출액 검증</t>
    <phoneticPr fontId="45" type="noConversion"/>
  </si>
  <si>
    <t>사방넷기획팀 정산담당자는 재경팀으로부터 수령한 E-mail상 사용료 매출액(admin system에서 재경팀이 직접 사용료 입금 내역을 엑셀로 다운로드하여 발생주의 기준으로 산출한 자료, 고객이 결제한 금액을 서비스 기간으로 안분하여 당월 매출비율에 따른 당월 매출금액을 산출한 자료)과 admin system에 기록된 매출세부내역이 일치하는지 대사(Reconciliation)한다.</t>
    <phoneticPr fontId="45" type="noConversion"/>
  </si>
  <si>
    <t>재경팀 매출 안분파일(엑셀)</t>
  </si>
  <si>
    <t>재경팀 매출 안분 자료</t>
  </si>
  <si>
    <t xml:space="preserve">월별매출안분, 
Erp 세금계산서, 
신용카드 거래내역,수기관리 자료, 
정산 내역,
재경팀 매출 안분 자료
</t>
    <phoneticPr fontId="45" type="noConversion"/>
  </si>
  <si>
    <t>고객의 서비스 입금내역은 admin system에 기록이 되며, 월별매출안분 화면에서 매출 자료를 download하여 매월 매출 정산에 이용된다. 사방넷기획팀 정산담당자는 월 사용료 매출액이 admin system에 기록된 월 매출액과 재경팀 매출 자료의 금액간 일치하는지 확인하며, 일치하지 않을 경우 재경팀 담당자에게 연락하여 차이 내역을 소명한다. 반대의 경우, 재경팀 자료 상의 오류 내역을 전달하여 수정 반영 요청한다.</t>
    <phoneticPr fontId="45" type="noConversion"/>
  </si>
  <si>
    <t>1. 평가대상기간 중 사방넷사업부 매출보조부(매출전표)를 입수하여 무작위로 [ ]건을을 샘플로 추출한다. 
2. 샘플로 추출된 매출전표에 대해 admin system 매출 금액, 재경팀의 기간별 안분액과 대사 작업을 수행했는지 확인한다.
3. 예외사항이 발생할 경우 그 원인을 파악한다.</t>
    <phoneticPr fontId="45" type="noConversion"/>
  </si>
  <si>
    <t>(사방넷사업팀)매출전표</t>
    <phoneticPr fontId="50" type="noConversion"/>
  </si>
  <si>
    <t>검증된 매출데이터는 정당한 승인권자의 승인을 득하고 재경팀으로 전달되어야 한다.</t>
    <phoneticPr fontId="45" type="noConversion"/>
  </si>
  <si>
    <t>정당한 승인 없이 매출데이터가 재경팀에 전달되어 매출이 왜곡표시될 위험</t>
    <phoneticPr fontId="45" type="noConversion"/>
  </si>
  <si>
    <t>업무협조기안서 승인</t>
    <phoneticPr fontId="45" type="noConversion"/>
  </si>
  <si>
    <t>영업팀장 및 전결권자는 재경팀으로부터 수령한 매출자료와의 대사내역, 그 외 개발비, SMS 충전료, 유료 부가서비스등의 매출액이 관련 증빙과 일치하는지 확인하고 업무협조기안서를 승인(Approval) 한다.</t>
    <phoneticPr fontId="45" type="noConversion"/>
  </si>
  <si>
    <t>업무협조기안서, 당월 매출 및 결제 현황</t>
  </si>
  <si>
    <t>사방넷기획팀 정산담당자는 업무협조기안서(매출협조전)을 작성하여 전결권자 승인을 득하고 재경팀으로 전달하고 세금계산서 발행을 요청한다.</t>
    <phoneticPr fontId="45" type="noConversion"/>
  </si>
  <si>
    <t>1. 평가대상기간 중 매출보조부를 입수하여 무작위로 [ ]건을을 샘플로 추출한다. 
2. 샘플로 추출된 매출전표에 대해 업무협조기안서를 징구하여 정당한 승인권자의 승인을 얻었음을 확인한다.
3. 예외사항이 발생할 경우 그 원인을 파악한다.</t>
    <phoneticPr fontId="45" type="noConversion"/>
  </si>
  <si>
    <t>(사방넷사업팀)매출전표</t>
  </si>
  <si>
    <t xml:space="preserve">매출은 정당한 승인을 얻어 재무제표에 계상되어야한다. </t>
    <phoneticPr fontId="45" type="noConversion"/>
  </si>
  <si>
    <t>매출액이 부정확하게 재무제표에 반영되어 매출이 왜곡표시될 위험</t>
    <phoneticPr fontId="45" type="noConversion"/>
  </si>
  <si>
    <t>매출전표에 대한 승인</t>
    <phoneticPr fontId="45" type="noConversion"/>
  </si>
  <si>
    <t>재경팀장 및 전결권자는 매출협조전상 데이터들의 검증 작업 내용을 확인하고 매출전표를 승인(Approval)한다.</t>
    <phoneticPr fontId="45" type="noConversion"/>
  </si>
  <si>
    <t>생성, 취소, 조정된 매출전표는 전결권자의 승인을 득하고 최종 기표가 된다.</t>
    <phoneticPr fontId="45" type="noConversion"/>
  </si>
  <si>
    <t>1. 평가대상기간 중 매출보조부를 입수하여 무작위로 [ ]건을을 샘플로 추출한다. 
2. 샘플로 추출된 매출전표에 대해 정당한 승인권자의 승인을 얻었음을 확인한다.
3. 예외사항이 발생할 경우 그 원인을 파악한다.</t>
    <phoneticPr fontId="45" type="noConversion"/>
  </si>
  <si>
    <t>GR</t>
  </si>
  <si>
    <t>그룹웨어사업팀</t>
    <phoneticPr fontId="50" type="noConversion"/>
  </si>
  <si>
    <t>거래처의 무통장입금액은 정확하게 확인되고 승인되어야 한다.</t>
  </si>
  <si>
    <t>부정확한 무통장입금금액이 승인되어 계약부채가 왜곡표시될 위험</t>
  </si>
  <si>
    <t>무통장입금 승인</t>
  </si>
  <si>
    <t>무통장 입금의 경우 사업팀 서비스형담당자는 DOMS상 서비스 신청내역과 입금자, 입금액이 일치하는 것을 확인(Reconciliations)을 하고, DOMS상 거래처 결제상태를 '결제대기'에서 '결제완료'로 변경한다.</t>
  </si>
  <si>
    <t>무통장입금내역</t>
  </si>
  <si>
    <t>DOMS</t>
  </si>
  <si>
    <t>그룹웨어사업팀</t>
  </si>
  <si>
    <t>서비스형담당자</t>
  </si>
  <si>
    <t>결제방법으로는 신용카드, 실시간계좌이체, 무통장입금이 있다.
무통장입금의 경우 거래처가 입금을 완료하면 사업팀 서비스형담당자은 문자로 입금내역을 확인할 수 있다. 
사업팀 서비스형담당자는 입금내역과 거래처 서비스 신청 금액이 일치하는 것을 확인하고 DOMS의 거래처 결제상태를 '결제대기'에서 '결제완료'로 변경한다.</t>
  </si>
  <si>
    <t>1. 평가대상기간 중의 수행된 그룹웨어사업팀의 서비스형 무통장입금내역을 입수하여,  [ ]건을 샘플로 추출한다.
2. 추출된 무통장입금내역에 대하여 DOMS상 적절하게 '결제완료'상태가 된 것을 확인한다.
3. 예외사항이 발견된 경우 그 원인을 파악한다.</t>
  </si>
  <si>
    <t>그룹웨어사업팀의 서비스형 무통장입금내역</t>
  </si>
  <si>
    <t>GR</t>
    <phoneticPr fontId="50" type="noConversion"/>
  </si>
  <si>
    <t>결제가 완료된 거래처에 대해서만 서비스이용이 승인되어야 한다.</t>
  </si>
  <si>
    <t>결제가 완료되지 않은 거래처의 서비스이용이 승인되어 매출, 계약부채가 왜곡표시될 위험</t>
  </si>
  <si>
    <t>서비스이용 승인</t>
  </si>
  <si>
    <t>사업팀 서비스형 담당자는 DOMS에서 결제완료로 표시된 거래처의 PG결제내역 및 무통장입금내역을 통해 결제가 완료된 것을 확인하고 홈페이지 개설을 승인(Approval)한다.</t>
  </si>
  <si>
    <t>PG결제내역, 무통장입금내역</t>
  </si>
  <si>
    <t>신용카드와 실시간계좌이체로 결제를 하면 실시간으로 DOMS에 반영되어 거래처 결제상태가 '결제완료'로 된다.
무통장입금의 경우 거래처가 입금을 완료하면 사업팀 서비스형담당자은 문자로 입금내역을 확인할 수 있다. 
사업팀 서비스형담당자는 입금내역과 거래처 서비스 신청 금액이 일치하는 것을 확인하고 DOMS의 거래처 결제상태를 '결제대기'에서 '결제완료'로 변경한다.
사업팀 서비스형담당자가 DOMS에서 결제가 완료된 거래처에 대해 홈페이지 개설을 승인하면 거래처는 새롭게 개설된 홈페이지에서 다우오피스 서비스를 이용할 수 있다.
이와 별도로, 개설승인이 완료되면 거래처 담당자에게 자동으로 개설안내메일을 발송된다.</t>
  </si>
  <si>
    <t>1. 평가대상기간 중 그룹웨어사업팀의 서비스형 신규계약리스트에서 무작위로 [ ]건을 샘플링한다.
2. 추출된 샘플의 결제방법에 따라 PG결제내역 또는 무통장입금내역을 징구한다.
3. PG결제내역 또는 무통장입금내역을 통해 해당 샘플의 결제가 적절히 발생하였고, 서비스이용이 승인이 된 것을 확인한다.
4. 예외사항이 발생할 경우 그 원인을 파악한다.</t>
  </si>
  <si>
    <t>그룹웨어사업팀의 서비스형 신규계약리스트</t>
  </si>
  <si>
    <t>계약 체결에 대한 승인</t>
  </si>
  <si>
    <t>위임전결규정에 따라 사업팀장 및 전결권자는 계약금액, 지급조건, 여신조건, 과업범위, 계약기간 등 계약서의 적정성을 검토하고 계약승인 및 인감날인 요청서를 승인(Approval)한다.</t>
  </si>
  <si>
    <t>계약서(변경협의서), 계약승인 및 인감날인 요청서</t>
  </si>
  <si>
    <t>계약조건 협의가 완료되면 영업담당자는 계약의 승인 및 인감날인을 위해 다우오피스 전자결재 문서를 생성하여 위임전결규정에 따라 사업팀장 및 전결권자의 승인을 요청한다.
사업팀장 및 전결권자는 결재문서에 첨부된 계약서를 검토하고 전자결재 문서에 승인을 한다.
승인이 완료되면 영업담당자는 계약서 2부에 날인 후 1부는 우편으로 거래처로 발송하고 1부는 철하여 보관한다.
이와 별도로, 계약서를 스캔하여 법무관리시스템에 업로드한다.</t>
  </si>
  <si>
    <t>1. 평가기간 중 그룹웨어사업팀의 설치형 신규계약리스트 중에서 [ ]건을 샘플링한다.
2. 추출된 샘플에 대하여 계약승인(법인인감날인) 전자결재 문서를 징구한다.
3. 해당 전자결재 문서가 정당한 승인권자의 승인을 얻었음을 확인한다.
4. 예외사항이 발생할 경우 그 원인을 파악한다.</t>
  </si>
  <si>
    <t>그룹웨어사업팀의 설치형 신규계약리스트</t>
  </si>
  <si>
    <t>GR</t>
    <phoneticPr fontId="45" type="noConversion"/>
  </si>
  <si>
    <t>수행계획서는 적절한 승인권자에 의해 검토와 승인이 수행되어야 한다.</t>
  </si>
  <si>
    <t>승인받지 않은 프로젝트예산 설정/변경으로 인해 진행율 산정이 왜곡되어 매출액이 잘못 계상될 위험</t>
  </si>
  <si>
    <t>수행계획서에 대한 검토와 승인</t>
  </si>
  <si>
    <t>위임전결규정에 따라 사업팀장 및 전결권자는 PM이 전자결재로 작성한 수행계획서를 검토하고 승인(Approval)한다.
특히, 진행률 계산에 포함되는 투입원가(M/M와 직급별 단가)가 표준공수산정표에 의해 적절하게 작성된 것인지 검토를 수행한다.</t>
  </si>
  <si>
    <t>다우오피스 수행계획서, 표준공수산정표</t>
  </si>
  <si>
    <t>그룹웨어사업팀장 및 전결권자</t>
  </si>
  <si>
    <t>PM은 계약서 및 거래처와 협의된 내용을 바탕으로 다우오피스에서 수행계획서를 작성한다.
다우오피스 수행계획서에는 매출액, 원가, H/W(S/W)투입 계획, 인력투입 계획, 수금계획, 하도급 용역 계약 등이 포함된다.
인력투입계획은 과업범위에 따라 표준공수산정표에 근거하여 작성한다.
PM은 작성이 완료된 수행계획서에 대해 전자결재를 상신한다.
위임전결규정에 따라 사업팀장 및 전결권자는 수행계획서에 포함된 내용을 검토하고 승인을 한다.
특히, 진행률 계산에 포함되는 투입원가(M/M와 직급별 단가)가 표준공수산정표에 의해 적절하게 작성된 것인지 검토를 수행한다.
그룹웨어사업팀장은 수행계획서를 승인하고 별도 관리파일인 개설진척사항 관리파일에 해당 프로젝트와 월별 투입계획을 업데이트하여 향후 프로젝트 실적 관리에 사용한다.</t>
  </si>
  <si>
    <t>1. 평가대상기간 중 수행된 그룹웨어사업팀의 설치형 신규 프로젝트리스트를 입수하여 무작위로 [ ]건을 샘플링한다.
2. 추출된 샘플의 모든(최초, 변경) 수행계획서, 계약서, 견적서 및 표준공수산정표를 징구한다.
3. 최초 수행계획서에 기재된 정보가 계약서, 견적서와 일치하는 것을 확인한다.
4. 최초 수행계획서 상 예상 투입M/M가 표준공수산정표에 의해 작성된 것을 확인한다. 표준공수산정표와 상이할 경우 차이 원인이 합리적인지 사업팀장에 질문한다.
5. 최초 프로젝트수행계획서가 정당한 승인권자의 승인을 얻었음을 확인한다.
6. 변경 프로젝트수행계획서가 존재할 경우 변경내역에 대해 정당한 승인권자의 검토 및 승인이 존재하는지 확인한다.
7. 예외사항이 발생할 경우 그 원인을 파악한다.</t>
  </si>
  <si>
    <t>그룹웨어사업팀의 설치형 신규 프로젝트리스트</t>
  </si>
  <si>
    <t>진행률 산정을 위한 투입 M/M는 정확하고 완전하게 기록되어야 한다.</t>
  </si>
  <si>
    <t>부정확한 M/M입력 및 승인으로 진행률이 왜곡되어 매출, 매출원가가 잘못 계상될 위험</t>
  </si>
  <si>
    <t>투입 M/M 관리</t>
  </si>
  <si>
    <t>그룹웨어사업팀장은 프로젝트의 M/M 투입계획과 실적간 차이가 발생할 경우 PM에게 차이발생 사유를 확인하여 그 사유가 적절한지 검토하여 M/M 실적을 관리(Controls over IUC)한다.</t>
  </si>
  <si>
    <t>개설진척사항 관리파일</t>
  </si>
  <si>
    <t>그룹웨어사업팀장</t>
  </si>
  <si>
    <t>PM은 Works에 프로젝트 진행상황을 주단위 또는 월단위로 기록한다.
그룹웨어사업팀장은 Works에 기록된 프로젝트 진행상황을 확인하고 개설진척사항 관리파일에 월간 프로젝트 M/M투입 실적을 기록한다.
개설진척사항 관리파일에는 각 프로젝트별 월별 M/M 계획과 실적이 기록되어 있으며, 그룹웨어팀 사업팀장은 계획과 실적이 일치하지 않는 경우 PM에게 확인하여 차이발생 사유에 대해 검토하고 PM에게 수행계획서상 인력투입계획을 수정하여 전자결재 상신할 것을 요청한다.
그룹웨어사업팀장은 월 결산시점에 개설진척사항 관리파일을 재경팀 결산담당자에게 E-mail로 전달하고, 재경팀 결산담당자는 개설진척사항 관리파일을 바탕으로 그룹웨어사업팀 설치형 실투입률 관리파일의 프로젝트 실적을 업데이트하여 진행매출 계산에 사용한다.</t>
  </si>
  <si>
    <t>1. 평가대상기간 중 수행된 그룹웨어사업팀의 설치형 프로젝트리스트를 입수하여 무작위로 [ ]건을 샘플링한다.
2. 추출된 샘플의 수행계획서와 개설진척사항 관리파일을 징구한다.
3. 개설진척사항 관리파일 상 해당 프로젝트의 M/M 투입계획 및 실적이 일치하는지 확인하고, 차이가 발생할 경우 사업팀장이 차이원인을 검토한 내역을 확인한다.
4. 예외사항이 발생할 경우 그 원인을 파악한다.</t>
  </si>
  <si>
    <t>그룹웨어사업팀의 설치형  프로젝트리스트</t>
  </si>
  <si>
    <t>프로젝트 매출전표에 대한 승인</t>
  </si>
  <si>
    <t>[AS-IS]
재경팀 담당자의 계산 및 전표생성을 검토하는 별도의 통제가 존재하하지 않으며, 매출 생성 및 승인 업무분장 미비.
[TO-BE]
'재경팀장은 그룹웨어사업팀 설치형 실투입률 관리파일의 계산로직의 적정성 및 프로젝트 예산 및 실적 정보가 수행계획서와 일치하는지 검토하여 재경팀 결산담당자가 K-system에 생성한 그룹웨어사업팀 설치형 진행매출 전표가 적절한지 검증(Verifications)하고 진행매출 전표를 승인(Approval)한다.</t>
    <phoneticPr fontId="45" type="noConversion"/>
  </si>
  <si>
    <t>그룹웨어사업팀 설치형 실투입률 관리파일</t>
  </si>
  <si>
    <t>재경팀 결산담당자는 그룹웨어사업팀 설치형 실투입률 관리파일에 기록된 당월 발생한 선수수익(청구금액)과 K-system 인식된 당월 선수수익이 일치하는 것을 확인하고 그룹웨어사업팀 설치형 실투입률 관리파일로 진행매출액을 계산하고 K-system에서 각 프로젝트 별로 아래와 같이 진행매출 전표를 생성한다.
A. 누적매출액 &lt; 누적기성청구금액 : (차)선수수익 / (대)서비스매출
B. 누적매출액 &gt; 누적기성청구금액 : (차)외상매출금 / (대)서비스매출
재경팀장은 그룹웨어사업팀 설치형 실투입률 관리파일을 검토하여 재경팀 결산담당자가 K-system에 생성한 그룹웨어사업팀 설치형 진행매출 전표가 적절한지 검증하고 진행매출 전표를 승인한다.</t>
  </si>
  <si>
    <t>1. 평가대상기간 중 수행된 그룹웨어사업팀의 설치형 프로젝트 매출전표를 입수하여 무작위로 [ ]건을 샘플링한다.
2. 추출된 샘플의 수행계획서, 그룹웨어사업팀 설치형 실투입률 관리파일를 징구한다.
3. 그룹웨어사업팀 설치형 실투입률 관리파일의 예산 및 실적 정보가 수행계획서와 일치하는 것을 확인한다.
4. 그룹웨어사업팀 설치형 실투입률 관리파일의 계산 로직이 적정한지 검토하고 재계산을 수행하여 진행매출, 진행매출원가, 계약자산/부채가 정확하게 계산되었는지 확인한다.
5. 해당 매출전표가 재경팀장의 승인을 얻었음을 확인한다.
6. 예외사항이 발생할 경우 그 원인을 파악한다.</t>
  </si>
  <si>
    <t>그룹웨어사업팀의 설치형 프로젝트 매출전표</t>
  </si>
  <si>
    <t>매출은 정확하고 완전하게 기록되어야 한다.</t>
  </si>
  <si>
    <t>서비스 유형별 매출액이 부정확하게 기록되어 매출이 왜곡표시될 위험</t>
  </si>
  <si>
    <t>서비스형 매출기록</t>
  </si>
  <si>
    <t>DOMS에서 거래처가 이용하는 서비스 유형에 따라 1회성 매출(가입비 및 초기설치비 등)은 결제금액 전체가 매출로 인식되고, 반복 매출(월 사용료)은 사용기간에 따라 월별로 안분되어 매출이 계산되도록 설정(Verifications)되어 있다.</t>
  </si>
  <si>
    <t>서비스형의 경우 거래처가 서비스신청을 하고 결제를 완료하면 DOMS에 1회성 매출(가입비 및 초기설치비 등)과 반복 매출(월 사용료)이 구분되어 기록된다. 1회성 매출의 경우 결제한 월에 매출로 인식이 되며, 반복 매출의 경우 결제금액이 월할로 상각되면서 매월 상각액만큼 매출로 인식된다.</t>
  </si>
  <si>
    <t>1. DOMS에서 거래처의 서비스 유형별에 따른 1회성 매출과 반복 매출 구분 기준 정보를 확인한다. 
- 서비스 유형: 000, 000, 000
- 1회성 매출 내역: 가입비, 초기 설치비 
- 반복매출: 월 사용료, 결제 금액
2. DOMS에서 매출인식된 전표 서비스 유형별로 각각 1건 샘플링하여, 해당 건에 대하여 거래처 결제 내역, 서비스 신청 내역을 확인하여 해당 내역에 맞게 자동계산되어 매출로 인식이 정확하게 되고 있는지 재계산 검증한다. 
- 서비스 유형1, 서비스 유형 2, 서비스유형 3...
- 서비스 유형1 거래처 결제 내역, 거래처 명, 금액, 가입시기, 초기 설치비 진행 여부, 월 사용료 (결제내역/내용월수)</t>
  </si>
  <si>
    <t>서비스형 매출검증</t>
  </si>
  <si>
    <t xml:space="preserve">재경팀 결산담당자는 아래의 방법으로 그룹웨어사업팀 서비스형 당월 매출액을 검증(Verifications)하고 K-system에 interface된 매출데이터를 바탕으로 매출전표를 생성한다.
아래의 선수수익 잔액이 일치하는 것을 확인한다.
a. 매출업무협조전 상 선수수익 잔액
b. K-system상 전월 선수수익잔액 + 매출업무협조전 상 당월 선수수익인식액 - 매출업무협조전 상 당월 매출액 </t>
  </si>
  <si>
    <t>서비스형 매출세부데이터</t>
  </si>
  <si>
    <t>서비스형 매출업무 협조전</t>
  </si>
  <si>
    <t>결산담당자</t>
  </si>
  <si>
    <t xml:space="preserve">사업팀 서비스형담당자는 월 결산시점에 다우오피스 전자결재(매출업무협조)를 생성하여 서비스형 월 매출액, 월 선수수익 인식액 및 선수수익 잔액을 기재하고 DOMS에서 매출 세부 데이터를 추출하여 첨부하고 전자결재를 상신한다.
사업팀장 및 전결권자의 승인을 득하면 매출 업무협조전은 재경팀 결산담당자에게 수신된다. 사업팀 서비스형담당자는 K-system으로 매출데이터 및 세금계산서(영수)발급 데이터를 interface시킨다.
재경팀 결산담당자는 아래의 방법으로 당월 매출액을 검증하고 K-system에 interface된 매출데이터를 바탕으로 매출전표를 생성한다.
아래의 선수수익 잔액이 일치하는 것을 확인한다.
a. 매출업무협조전 상 선수수익 잔액
b. K-system상 전월 선수수익잔액 + 매출업무협조전 상 당월 선수수익인식액 - 매출업무협조전 상 당월 매출액 </t>
  </si>
  <si>
    <t>1. 평가대상기간 중 수행된 그룹웨어사업팀의 서비스형 매출업무협조리스트를 입수하여 무작위로 [ ]건을 샘플링한다.
2. 해당 샘플에 첨부된 매출세부데이터를 징구한다.
3. 아래의 두 금액이 일치하는 것을 확인한다.
  a. 매출업무협조전 상 선수수익 잔액
  b. K-system상 전월 선수수익잔액 + 매출업무협조전 상 당월 선수수익인식액 - 매출업무협조전 상 당월 매출액 
4. 예외사항이 발생할 경우 그 원인을 파악한다.</t>
  </si>
  <si>
    <t>그룹웨어사업팀의 서비스형 매출업무협조리스트</t>
  </si>
  <si>
    <t>선수수익이 부정확하게 상각되어 매출이 왜곡표시될 위험</t>
  </si>
  <si>
    <t>설치형사용료 매출 승인</t>
  </si>
  <si>
    <t>[AS-IS]
재경팀 담당자의 계산 및 전표생성을 검토하는 별도의 통제가 존재하하지 않으며, 매출 생성 및 승인 업무분장 미비.
[TO-BE]
재경팀장은 그룹웨어사업팀 유지보수 매출관리 파일 및 K-system 수주(계약)현황을 비교하여 당월 매출의 적절성을 검토하고 그룹웨어사업팀 설치형 사용료 매출전표를 승인(Approval)한다.</t>
  </si>
  <si>
    <t>그룹웨어사업팀 유지보수 매출관리 파일</t>
  </si>
  <si>
    <t>설치형 사용료의 경우 거래처와 협의된 일자에 따라 사업팀 정산담당자가 재경팀 결산담당자에게 E-mail로 세금계산서(청구, 영수) 발행을 요청하며. 재경팀 결산담당자는 세금계산서 발행시마다 (차)외상매출금 / (대)서비스매출 전표를 생성한다.
월 결산시점에 재경팀 결산담당자는 당월 수주(계약) 현황을 조회하여 분기, 반기, 연별 세금계산서 발급 대상 수주(계약)의 세금계산서 발행금액 및 발행주기, 계약기간을 그룹웨어사업팀 유지보수 매출관리 파일에 정리하고 해당 거래처의 세금계산서 발급금액에 대해 (차)서비스매출 / (대)선수수익 전표를 생성한다.
재경팀 결산담당자는 그룹웨어사업팀 유지보수 매출관리 파일에 수기로 거래처별 당월 선수수익 상각금액을 계산(세금계산서 발행금액 / 발행주기)한다.
재경팀 결산담당자는 거래처별 선수수익 상각금액만큼 (차) 선수수익 / (대) 서비스매출 전표를 K-system에 생성한다.</t>
  </si>
  <si>
    <t>1. 평가대상기간 중 수행된 그룹웨어사업팀의 설치형 사용료 매출전표 리스트를 입수하여 무작위로 [ ]건을 샘플링한다.
2. 추출된 매출전표 샘플의 계약서 및 그룹웨어사업팀 유지보수 매출관리파일을 징구한다.
3. 계약서와 K-system에 등록된 수주(또는 계약등록) 등록을 확인하여 관리파일의 선수수익 상각이 적정하게 수행되었음을 확인한다.
4. 추출된 매출전표 샘플이 재경팀장의 승인을 얻었음을 확인한다.
5. 예외사항이 발생할 경우 그 원인을 파악한다.</t>
  </si>
  <si>
    <t>그룹웨어사업팀의 설치형 사용료 매출전표리스트</t>
  </si>
  <si>
    <t>IDC</t>
  </si>
  <si>
    <t>회원가입 과정에서 거래처가 필수항목(서비스이용약관 동의, 본인인증, 사업자등록번호, 사업자등록증 첨부 등)을 작성하지 않으면 회원가입 요청이 이루어지지 않도록 설정(Approvals)되어 있다.</t>
  </si>
  <si>
    <t>DaouIDC 빌링시스템</t>
  </si>
  <si>
    <t>IDC사업부</t>
  </si>
  <si>
    <t>거래처는 다우IDC website에서 서비스이용약관에 동의를 한 후 회원가입을 진행한다.
회원가입 유형은 개인회원, 기업회원으로 구분되어 있으며, 두 유형 모두 E-mail, 휴대전화를 통한 본인인증이 필요하다. 기업회원의 경우 사업자등록번호와 사업자등록증 첨부가 요구된다.
기업회원만 신용거래를 할 수 있다.</t>
  </si>
  <si>
    <t>1. 다우 IDC Website의 회원가입 시 필수항목 설정 화면을 확인한다.
(서비스이용약관 동의, 본인인증, 휴대폰번호, 사업자 등록증 등)
2. 필수값 미입력 시 회원가입이 불가능한 메시지를 확인한다.
3. 필수값 입력 시 회원가입이 정상적으로 진행됨을 확인한다.</t>
  </si>
  <si>
    <t>ID</t>
    <phoneticPr fontId="50" type="noConversion"/>
  </si>
  <si>
    <t>위임전결규정에 따라 사업팀장 및 전결권자는 서비스유형 및 계약금액, 지급조건, 여신조건, 계약기간 등 계약서의 적정성을 검토하고 계약승인 및 인감날인 요청서를 승인(Approval)한다.</t>
    <phoneticPr fontId="50" type="noConversion"/>
  </si>
  <si>
    <t>이용신청서, 계약서, 변경신청서, 계약승인 및 인감날인 요청서</t>
  </si>
  <si>
    <t>IDC사업팀</t>
  </si>
  <si>
    <t>계약조건 협의가 완료되면 영업담당자는 계약의 승인 및 인감날인을 위해 다우오피스 전자결재 문서를 생성하여 위임전결규정에 따라 사업팀장 및 전결권자의 승인을 요청한다.
사업팀장 및 전결권자는 결재문서에 첨부된 이용신청서(계약서)를 검토하고 전자결재 문서에 승인을 한다.
승인이 완료되면 영업담당자는 이용신청서(계약서) 2부에 날인 후 1부는 우편으로 거래처로 발송하고 1부는 철하여 보관한다.
이와 별도로, 계약서를 스캔하여 법무관리시스템에 업로드한다.</t>
    <phoneticPr fontId="50" type="noConversion"/>
  </si>
  <si>
    <t>1. 평가기간 중 IDC사업부의 신규계약리스트 중에서 [ ]건을 샘플링한다.
2. 추출된 샘플에 대하여 계약승인(법인인감날인) 전자결재 문서를 징구한다.
3. 해당 전자결재 문서가 정당한 승인권자의 승인을 얻었음을 확인한다.
4. 예외사항이 발생할 경우 그 원인을 파악한다.</t>
    <phoneticPr fontId="50" type="noConversion"/>
  </si>
  <si>
    <t>IDC사업부의 신규계약리스트</t>
  </si>
  <si>
    <t xml:space="preserve">정액제 서비스의 경우 계약정보(단가, 수량)에 의해 매출액이 자동으로 집계되며, 정량제의 경우 계약단가와 서비스 사용량에 따른 수량에 의해서서 매출액이 자동으로 집계(Verifications)된다. </t>
  </si>
  <si>
    <t>정액제 서비스는 계약등록시 입력된 서비스 단가와 수량에 의하여 매출액이 집계된다.
종량제 서비스는 계약등록시 서비스 단가와 최소 수량을 입력하지만, 거래처의 사용량에 따라 수량이 변동되고 변동된 수량에 의하여 매출액이 집계된다. (예를 들어, 100Mbps 1단위에 100원인 정량제 서비스를 이용할 경우 거래처가 170Mbps를 이용하면 수량이 2단위가 되고 매출액은 200원으로 집계된다.)</t>
  </si>
  <si>
    <t xml:space="preserve">1. DauIDC 빌링시스템에서 매출액이 집계되는 산식 기준정보를 확인한다.
-정액제: 단가, 수량 (서비스단가 X 수량)
-정량제: 계약단가, 서비스 사용량에따른 수량
ex. 100Mbps / 100원 / 1단위(수량)
2.  정산 조건 별 서비스 1건씩(정액제/정량제) 샘플링 하여 단가 및 수량에 기반하여 재계산 검증하여 정확하게 자동계산됨을 확인한다.
- 서비스명, 단가, 수량정보 등
- 재계산 수행
</t>
  </si>
  <si>
    <t>ID</t>
  </si>
  <si>
    <t>청구금액 수정은 정당한 승인을 얻어야 한다.</t>
    <phoneticPr fontId="45" type="noConversion"/>
  </si>
  <si>
    <t>정당한 승인없이 청구금액이 수정되어 매출이 왜곡표시될 위험</t>
    <phoneticPr fontId="45" type="noConversion"/>
  </si>
  <si>
    <t>청구금액 수정 승인</t>
    <phoneticPr fontId="45" type="noConversion"/>
  </si>
  <si>
    <t>사업팀장 및 전결권자는 매출 청구금액의 조정금액 및 조정사유가 적절한지 검토하고 매출조정신청을 승인(Approval)힌다.</t>
    <phoneticPr fontId="45" type="noConversion"/>
  </si>
  <si>
    <t>Y</t>
    <phoneticPr fontId="45" type="noConversion"/>
  </si>
  <si>
    <t>IDC청구수정검토요청서</t>
  </si>
  <si>
    <t>자동으로 집계된 매출은 아래와 같은 이유 등으로 매출조정이 발생한다.
1. 서비스 이용 초기 정상화 기간에 대한 할인
2. 매월 20일 이전 가입자의 경우 일할계산 매출액 조정
3. 매월 20일 이후 가입자의 경우 익월 매출로 조정
4. 거래처와 상호 확인결과 사용량 조정으로 인한 매출 조정
사업팀 정산담당자는 DaouIDC 빌링시스템에서 거래처별 청구서를 생성하고 매출 조정사유 및 조정금액을 기재하고 저장하면 자동으로 다우오피스 전자결재문서가 생성된다.
사업팀장 및 전결권자는 조정사유가 적절한지 확인하고 전자결재문서를 승인한다.</t>
    <phoneticPr fontId="45" type="noConversion"/>
  </si>
  <si>
    <t>1. 평가기간 중 IDC사업팀의 DaouIDC빌링시스템 상 청구금액 조정내역 중에서 [ ]건을 샘플링한다.
2. 추출된 샘플에 대하여 IDC청구수정검토요청서를 징구한다.
3. 해당 IDC청구수정검토요청서의 청구금액 수정 사유가 적절한지 검토한다.
4. 해당 IDC청구수정검토요청서가 정당한 승인권자의 승인을 얻었음을 확인한다.
5. 예외사항이 발생할 경우 그 원인을 파악한다.</t>
    <phoneticPr fontId="45" type="noConversion"/>
  </si>
  <si>
    <t>IDC사업부의 DaouIDC빌링시스템 상 청구금액 조정내역</t>
    <phoneticPr fontId="45" type="noConversion"/>
  </si>
  <si>
    <t>거래처와 매출액 검증</t>
    <phoneticPr fontId="45" type="noConversion"/>
  </si>
  <si>
    <t>사업팀 정산담당자는 세금계산서 발행전 거래처에 사용량 및 매출액 확인 목적으로 청구서를 발송하고 거래처와 상호 확인하여 매출액이 적절한지 검증(Verifications)한다.</t>
    <phoneticPr fontId="50" type="noConversion"/>
  </si>
  <si>
    <t>ClickDomain, DaouIDC -Admin system</t>
  </si>
  <si>
    <t>사업팀 정산담당자는 세금계산서 발행전 거래처 상호간 서비스 이용량 및 금액을 확인하는 목적으로 DaouIDC 빌링시스템에서 각 거래처별로 청구서를 생성하고 발송한다.
청구서 발송 이후 2일이 경과하거나, 특이사항 없음으로 회신을 받은 경우 해당 청구금액으로 세금계산서를 발송하며, 거래처와 차이가 발생한 경우 DaouIDC빌링시스템의 트래픽을 재확인 후 영업담당자가 거래처와 청구금액을 협의하고 과금 전 사업부장에게 보고 후 IDC청구수정검토요청서를 작성한다.</t>
    <phoneticPr fontId="45" type="noConversion"/>
  </si>
  <si>
    <t>1. 평가대상기간 중 IDC사업부의 IDC매출전표를 입수하여 무작위로 [ ]건을을 샘플로 추출한다. 
2. 샘플로 추출된 후불 매출전표에 대해 청구서 발송 및 회신내역을 징구하여 거래처와 상호 검증절차를 확인한다. 
3. 거래처와 상호 검증결과 청구금액 보정이 발생하였다면 보정절차가 적절한지 확인한다.
4. 예외사항이 발생할 경우 그 원인을 파악한다.</t>
    <phoneticPr fontId="45" type="noConversion"/>
  </si>
  <si>
    <t>IDC사업부의 IDC매출전표</t>
    <phoneticPr fontId="45" type="noConversion"/>
  </si>
  <si>
    <t>IDC매출전표에 대한 승인</t>
    <phoneticPr fontId="45" type="noConversion"/>
  </si>
  <si>
    <t>재경팀장은 정액제및종량제 매출전표와 세부데이터가 일치하는지 대사(Reconciliations)하고 매출전표를 승인(Approvals)한다.</t>
    <phoneticPr fontId="50" type="noConversion"/>
  </si>
  <si>
    <t>매출 세부데이터</t>
  </si>
  <si>
    <t>전표</t>
  </si>
  <si>
    <t>사업팀 정산담당자는 DaouIDC 빌링시스템에서 세금계산서 정보 및 매출액을 K-system으로 전송하고 세부데이터를 다운로드하여 E-mail에 첨부하여 재경팀 결산담당자에게 세금계산서 발급을 요청한다.
재경팀 결산담당자는 K-system에서 세금계산서를 발급하면서 (차)외상매출금 / (대)매출 전표를 생성하고 매출 세부테이터와 함께 재경팀장의 승인을 득하고 최종 매출전표를 기표한다.</t>
    <phoneticPr fontId="45" type="noConversion"/>
  </si>
  <si>
    <t>1. 평가대상기간 중 IDC사업부의 IDC매출전표를 입수하여 무작위로 [ ]건을을 샘플로 추출한다.
2. 샘플로 추출된 매출전표가 매출 세부데이터와 일치하는 것을 확인한다.
3. 해당 매출전표가 정당한 승인권자의 승인을 얻었음을 확인한다.
4. 예외사항이 발생할 경우 그 원인을 파악한다.</t>
    <phoneticPr fontId="45" type="noConversion"/>
  </si>
  <si>
    <t>상품매출전표에 대한 승인</t>
    <phoneticPr fontId="45" type="noConversion"/>
  </si>
  <si>
    <t>재경팀장은 상품매출과 관련된 원천증빙의 적절성을 검토하고 매출전표를 승인(Approvals)한다.</t>
    <phoneticPr fontId="50" type="noConversion"/>
  </si>
  <si>
    <t>사업팀 영업담당자는 출고처리가 완료된 상품에 대해 K-system에서 거래명세서를 생성하고 세금계산서 발급을 요청한다.
재경팀 결산담당자는 K-system에서 세금계산서를 발급하면서 (차)외상매출금 / (대)매출 전표를 생성한 뒤, 재경팀장의 승인을 득하고 최종 매출전표를 기표한다.
재경팀장은 매출전표와 관련 원천증빙을 확인하고 매출전표를 승인한다.</t>
    <phoneticPr fontId="45" type="noConversion"/>
  </si>
  <si>
    <t>1. 평가대상기간 중 IDC사업부의 상품매출전표를 입수하여 무작위로 [ ]건을을 샘플로 추출한다.
2. 샘플로 추출된 매출전표의 인수증 또는 검수확인서를 징구하여 적절한 원천증빙에 의하여 매출이 발생한 것임을 확인한다..
3. 해당 매출전표가 정당한 승인권자의 승인을 얻었음을 확인한다.
4. 예외사항이 발생할 경우 그 원인을 파악한다.</t>
    <phoneticPr fontId="45" type="noConversion"/>
  </si>
  <si>
    <t>IDC사업부의 상품매출전표</t>
  </si>
  <si>
    <t>IS</t>
    <phoneticPr fontId="45" type="noConversion"/>
  </si>
  <si>
    <t>품질기획팀,프로젝트팀,키움자산운용팀</t>
  </si>
  <si>
    <t>견적의 적정성에 대한 검토 및 승인이 수행되어야 한다.</t>
  </si>
  <si>
    <t>승인받지 않은 계약조건이 견적서에 포함되어 매출이 잘못 계상될 위험</t>
  </si>
  <si>
    <t>견적서의 검토 및 승인</t>
  </si>
  <si>
    <t>적절한 승인권자는 견적서가 과업의 범위 및 예상 매입금액을 토대로 합리적으로 작성되었는지 검증(Verifications)하고 승인(Approvals)한다.</t>
  </si>
  <si>
    <t>견적서</t>
    <phoneticPr fontId="50" type="noConversion"/>
  </si>
  <si>
    <t>다우오피스</t>
    <phoneticPr fontId="50" type="noConversion"/>
  </si>
  <si>
    <t>품질기획팀, 프로젝트팀, 키움자산운용팀</t>
    <phoneticPr fontId="45" type="noConversion"/>
  </si>
  <si>
    <t>작성된 견적서는 위임전결규정에 따라 사업팀장 및 ITS부문장까지 검토 및 승인을 득한 뒤, 거래처에 견적서를 제출한다.</t>
    <phoneticPr fontId="45" type="noConversion"/>
  </si>
  <si>
    <t>1. 평가대상기간 중의 수행된 ITS부문(IDC제외)의 신규 프로젝트리스트를 입수하여,  [ ]건을 샘플로 추출한다.
2. 추출된 프로젝트건에 대하여 견적서를 징구한다.
3. 해당 견적서가 정당한 승인권자의 검토 및 승인을 얻었음을 확인한다.
3. 예외사항이 발견된 경우 그 원인을 파악한다.</t>
    <phoneticPr fontId="45" type="noConversion"/>
  </si>
  <si>
    <t>ITS부문(IDC제외)의 신규 프로젝트리스트</t>
    <phoneticPr fontId="50" type="noConversion"/>
  </si>
  <si>
    <t>IS</t>
  </si>
  <si>
    <t>계약체결(변경) 전 영업담당자는 법무관리시스템에 계약서를 등록하고 위임전결규정에 따라 승인(Approvals)을 얻는다.</t>
  </si>
  <si>
    <t>법무팀</t>
    <phoneticPr fontId="45" type="noConversion"/>
  </si>
  <si>
    <t>법무팀장</t>
    <phoneticPr fontId="45" type="noConversion"/>
  </si>
  <si>
    <t>각 사업팀 담당자에 의해 작성된 계약서는 계약서는 법무관리시스템에 upload시켜 전결권자의 승인을 득한 후 계약체결이 완료된다.
이와는 별도로 각 사업팀에서 계약서를 철하여 보관한다.</t>
    <phoneticPr fontId="45" type="noConversion"/>
  </si>
  <si>
    <t>1. 평가기간 중 ITS부문(IDC제외)의 계약리스트 중에서 [ ]건을 샘플링한다.
2. 계약사항이 정당한 승인권자의 승인을 얻었음을 확인한다.
3. 예외사항이 발생할 경우 그 원인을 파악한다.</t>
    <phoneticPr fontId="45" type="noConversion"/>
  </si>
  <si>
    <t>ITS부문(IDC제외)의 계약리스트</t>
    <phoneticPr fontId="50" type="noConversion"/>
  </si>
  <si>
    <t>프로젝트수행계획서는 적절한 승인권자에 의해 검토와 승인이 수행되어야 한다.</t>
    <phoneticPr fontId="45" type="noConversion"/>
  </si>
  <si>
    <t>승인받지 않은 프로젝트예산 설정/변경으로 인해 진행율 산정이 왜곡되어 매출액이 잘못 계상될 위험</t>
    <phoneticPr fontId="45" type="noConversion"/>
  </si>
  <si>
    <t>프로젝트수행계획서에 대한 검토와 승인</t>
    <phoneticPr fontId="45" type="noConversion"/>
  </si>
  <si>
    <t>정당한 승인권자는 프로젝트수행계획서에 포함된 거래처명, 프로젝트 매출액, 프로젝트 기간 등을 계약서, 견적서와 비교대사(Reconciliations)한다. 또한, 프로젝트 원가에 포함되는 항목(예상투입인원 및 M/M, 인별단가, 자재매입 등)이 적절한지 검증(Verifications)한다. 프로젝트수행계획서 예상 투입M/M가 거래처에 제출한 사업수행계획서(제안서)와 상이할 경우 차이의 원인이 합리적인지 확인한다. 프로젝트수행계획서 검토가 완료되면 서면으로 승인(Approvals)한다.</t>
    <phoneticPr fontId="45" type="noConversion"/>
  </si>
  <si>
    <t>프로젝트수행계획서, 계약서, 견적서, 사업수행계획서(제안서), 매입계약서(매입견적서)</t>
    <phoneticPr fontId="45" type="noConversion"/>
  </si>
  <si>
    <t>품질기획팀, 프로젝트팀</t>
    <phoneticPr fontId="45" type="noConversion"/>
  </si>
  <si>
    <t>PM은 견적서 및 거래처와 협의된 내용을 바탕으로 프로젝트수행계획서를 작성한다.
프로젝트 수행계획서에는 프로젝트 매출액, 프로젝트 원가, H/W(S/W)투입 계획, 인력투입 계획, 수금계획, 경비계획 등이 포함된다.
PM은 작성된 프로젝트수행계획서를 출력하여 서면으로 위임전결규정에 따라 사업팀장 및 전결권자의 승인을 득한다.
정당한 승인권자는 프로젝트수행계획서에 포함된 거래처명, 프로젝트 매출액, 프로젝트 기간 등을 계약서, 견적서와 비교대사한다. 또한, 프로젝트 원가에 포함되는 항목(예상투입인원 및 M/M, 인별원가, 자재매입 등)이 적절한지 검증한다. 프로젝트수행계획서 예상 투입M/M가 거래처에 제출한 사업수행계획서(제안서)와 상이할 경우 차이의 원인이 합리적인지 확인한다. 프로젝트수행계획서 검토가 완료되면 서면으로 승인한다.</t>
    <phoneticPr fontId="45" type="noConversion"/>
  </si>
  <si>
    <t>1. 평가대상기간 중 수행된 ITS부문(IDC제외)의 신규 프로젝트리스트를 입수하여 무작위로 [ ]건을 샘플링한다.
2. 추출된 샘플의 모든(최초, 변경) 프로젝트수행계획서, 계약서, 견적서, 사업수행계획서(제안서), 매입계약서(매입견적서)를 징구한다.
3. 최초 프로젝트수행계획서에 기재된 정보가 계약서, 견적서, 사업수행계획서(제안서), 매입계약서(매입견적서)와 일치하는 것을 확인한다.
4. 최초 프로젝트수행계획서 상 예상 투입M/M가 거래처에 제출한 사업수행계획서(제안서)와 상이할 경우 차이 원인이 합리적인지 사업팀장에 질문한다.
5. 최초 프로젝트수행계획서가 정당한 승인권자의 승인을 얻었음을 확인한다.
6. 변경 프로젝트수행계획서가 존재할 경우 변경내역에 대해 정당한 승인권자의 검토 및 승인이 존재하는지 확인한다.
7. 예외사항이 발생할 경우 그 원인을 파악한다.</t>
    <phoneticPr fontId="45" type="noConversion"/>
  </si>
  <si>
    <t>ITS부문(IDC제외)의 신규 프로젝트리스트</t>
    <phoneticPr fontId="45" type="noConversion"/>
  </si>
  <si>
    <t>프로젝트 정보는 정확하게 시스템에 반영되어야 한다.</t>
    <phoneticPr fontId="45" type="noConversion"/>
  </si>
  <si>
    <t>프로젝트 정보가 부정확하게 입력되어 매출액이 잘못 계상될 위험</t>
    <phoneticPr fontId="45" type="noConversion"/>
  </si>
  <si>
    <t>프로젝트 등록 확인</t>
    <phoneticPr fontId="45" type="noConversion"/>
  </si>
  <si>
    <t>재경팀 담당자는 프로젝트수행계획서 및 계약서와 K-system 상 프로젝트 매출액, 원가, 경비 등이 일치하는지 확인(Reconciliations)한다.</t>
    <phoneticPr fontId="45" type="noConversion"/>
  </si>
  <si>
    <t>프로젝트수행계획서, 계약서</t>
    <phoneticPr fontId="45" type="noConversion"/>
  </si>
  <si>
    <t>K-system</t>
    <phoneticPr fontId="45" type="noConversion"/>
  </si>
  <si>
    <t>결산담당자</t>
    <phoneticPr fontId="45" type="noConversion"/>
  </si>
  <si>
    <t>재경팀 결산담당자는 프로젝트수행계획서의 내용을 바탕으로 프로젝트명, 계약기간, PM, 투입인원 및 투입자재, 매출단가, 경비 WBS계획 등을 기재하여 K-system에 프로젝트를 등록한다.
프로젝트 등록이 완료되면 재경팀 결산담당자는 K-system에서 해당 프로젝트를 조회하여 매출액, 원가, 경비 등이 프로젝트수행계획서 및 계약서와 일치하는지 재차 확인하다.</t>
    <phoneticPr fontId="45" type="noConversion"/>
  </si>
  <si>
    <t>1. 평가대상기간 중 수행된 ITS부문(IDC제외)의 신규 프로젝트리스트를 입수하여 무작위로 [ ]건을 샘플링한다.
2. 추출된 샘플의 프로젝트수행계획서와 계약서를 징구한다.
3. K-system의 프로젝트 매출액, 원가, 경비 등과 프로젝트수행계획서 및 계약서의 내용이 일치하는지 확인한다.
4. 예외사항이 발생할 경우 그 원인을 파악한다.</t>
    <phoneticPr fontId="45" type="noConversion"/>
  </si>
  <si>
    <t>ITS부문(IDC제외)의 신규 프로젝트리스트</t>
  </si>
  <si>
    <t>계약 전 선투입원가의 분류는 수익인식기준에 부합해야 한다.</t>
    <phoneticPr fontId="45" type="noConversion"/>
  </si>
  <si>
    <t>부적절한 선투입원가 반영으로 매출액, 매출원가가 잘못 계상될 위험</t>
    <phoneticPr fontId="45" type="noConversion"/>
  </si>
  <si>
    <t>계약 이전 선투입원가 관리</t>
    <phoneticPr fontId="45" type="noConversion"/>
  </si>
  <si>
    <t>[AS-IS]
계약전 선투입원가가 수익인식기준서에 부합하는지 검토하는 절차 미비.
[TO-BE]
재경팀장은 선투입 원가가 수익인식기준서에 부합하는지 검토(Verifications)하고 프로젝트를 등록한다.</t>
    <phoneticPr fontId="45" type="noConversion"/>
  </si>
  <si>
    <t>프로젝트수행계획서</t>
    <phoneticPr fontId="45" type="noConversion"/>
  </si>
  <si>
    <t>PM은 프로젝트수행계획서를 임시로 작성하여 'presale'란에 선투입 내역을 기재하여 위임전결규정에 따라 적절한 승인권자(대표이사)의 승인을 득하고, 임시 프로젝트수행계획서를 재경팀으로 전달한다.
재경팀 담당자는 선투입이 계약체결증분원가에 해당하는지 검토하고, K-system에 임시로 프로젝트를 등록한다.</t>
    <phoneticPr fontId="45" type="noConversion"/>
  </si>
  <si>
    <t>1. 평가대상기간 중 수행된 ITS부문(IDC제외)의 신규 프로젝트리스트를 입수하여 무작위로 [ ]건을 샘플링한다.
2. 추출된 샘플의 프로젝트수행계획서를 징구한다.
3. 프로젝트 착수 이전 투입원가의 존재여부를 확인한다.
4. 프로젝트 착수 이전 투입원가가 있는 경우 적절한 승인 절차가 있었는지, 회계처리가 적절한지 확인한다.
5. 예외사항이 발생할 경우 그 원인을 파악한다.</t>
    <phoneticPr fontId="45" type="noConversion"/>
  </si>
  <si>
    <t>진행률 산정을 위한 투입 M/M는 정확하고 완전하게 기록되어야 한다.</t>
    <phoneticPr fontId="45" type="noConversion"/>
  </si>
  <si>
    <t>부정확한 M/M입력 및 승인으로 진행률이 왜곡되어 매출, 매출원가가 잘못 계상될 위험</t>
    <phoneticPr fontId="45" type="noConversion"/>
  </si>
  <si>
    <t>M/M입력 모니터링</t>
    <phoneticPr fontId="45" type="noConversion"/>
  </si>
  <si>
    <t>PM은 프로젝트에 투입된 인력들이 근태기록을 정확하게 입력하는 지속적으로 관리(Controls over IUC)하고 출근일지를 승인(Approvals)한다.</t>
    <phoneticPr fontId="45" type="noConversion"/>
  </si>
  <si>
    <t>출근일지</t>
    <phoneticPr fontId="45" type="noConversion"/>
  </si>
  <si>
    <t>프로젝트에 투입된 내외부 인력은 매일 출근일지를 작성하여 투입시간을 기록한다.
프로젝트는 일반적으로 거래처 site(회의실 등)에서 진행되므로, PM은 내외부 인력을 출근여부를 육안으로 확인 할 수 있으며, 출근일지를 바탕으로 출근일지 관리대장을 update한다.</t>
    <phoneticPr fontId="45" type="noConversion"/>
  </si>
  <si>
    <t>1. 평가대상기간 중 수행된 ITS부문(IDC제외)의 프로젝트출근일지를 입수하여 무작위로 [ ]건을 샘플링한다.
2. 추출된 샘플의 출근일지 관리대장을 징구한다.
3. 해당 출근일지가 PM의 근퇴기록 승인을 얻었음을 확인하고 출근일지 관리대장에 정확하게 기록되었는지 확인한다.
4. 예외사항이 발생할 경우 그 원인을 파악한다.</t>
    <phoneticPr fontId="45" type="noConversion"/>
  </si>
  <si>
    <t>ITS부문(IDC제외)의 프로젝트 출근일지</t>
    <phoneticPr fontId="45" type="noConversion"/>
  </si>
  <si>
    <t>출근일지 관리대장 작성</t>
    <phoneticPr fontId="45" type="noConversion"/>
  </si>
  <si>
    <t>PM은 출근일지를 바탕으로 출근일지 관리대장을 작성하고, 프로젝트수행계획서와 대사(Reconciliations)하여 프로젝트 실적을 관리한다.</t>
    <phoneticPr fontId="45" type="noConversion"/>
  </si>
  <si>
    <t>출근일지 관리대장</t>
    <phoneticPr fontId="45" type="noConversion"/>
  </si>
  <si>
    <t>PM은 출근일지 관리대장으로 집계된 투입 M/M와 프로젝트수행계획서상 M/M 투입계획을 대사하여 프로젝트가 계획대로 진행되고 있는지 확인한다. 실제 투입이 예상과 달라진 경우 프로젝트수행계획서를 수정하여 재경팀에 전달한다.</t>
    <phoneticPr fontId="45" type="noConversion"/>
  </si>
  <si>
    <t>1. 평가대상기간 중 수행된 ITS부문(IDC제외)의 프로젝트 출근일지 관리대장을 입수하여 무작위로 [ ]건을 샘플링한다.
2. 추출된 샘플의 프로젝트수행계획서를 징구한다.
3. 출근일지 관리대장과 관련 프로젝트수행계획서가 일치하는지 확인한다.
4. 예외사항이 발생할 경우 그 원인을 파악한다.</t>
    <phoneticPr fontId="45" type="noConversion"/>
  </si>
  <si>
    <t>ITS부문(IDC제외)의 프로젝트 출근일지 관리대장</t>
    <phoneticPr fontId="45" type="noConversion"/>
  </si>
  <si>
    <t>외부인력의 투입 M/M 확인 및 원가반영</t>
    <phoneticPr fontId="45" type="noConversion"/>
  </si>
  <si>
    <t>재경팀 담당자는 외주업체 청구금액과 프로젝트수행계획서 상 매입액 및 투입공수가 일치하는지 확인(Reconciliations)한 후 외부인력 투입공수를 프로젝트 원가로 반영한다.</t>
    <phoneticPr fontId="45" type="noConversion"/>
  </si>
  <si>
    <t>프로젝트수행계획서</t>
  </si>
  <si>
    <t>재경팀 담당자는 K-system상 외부 인력 매입금액과 프로젝트수행계획서 상 외부인력 투입 공수 및 지출금액 일치하는지 확인한다.
일치하지 않을 경우 PM과 사업지원팀 담당자에게 문의하여 차이확인을 요청한다.
일치하거나 차이가 소명된 경우 재경팀 담당자는 외부인력 투입공수를 K-system에 반영한다.</t>
    <phoneticPr fontId="45" type="noConversion"/>
  </si>
  <si>
    <t>1. 평가대상기간 중 수행된 ITS부문(IDC제외)의 프로젝트리스트를 입수하여 무작위로 [ ]건을 샘플링한다.
2. 추출된 샘플의 프로젝트수행계획서를 징구한다.
3. 해당 프로젝트수행계획서의 기재된 외주업체 청구일정 및 금액이 실제 청구일자, 금액과 일치하는지 확인한다.
4. 해당 프로젝트수행계획서의 외주인력 투입내역과 K-system상 투입내역이 일치하는지 확인한다.
5. 예외사항이 발생할 경우 그 원인을 파악한다.</t>
    <phoneticPr fontId="45" type="noConversion"/>
  </si>
  <si>
    <t>ITS부문(IDC제외)의 프로젝트리스트</t>
  </si>
  <si>
    <t>투입된 자재원가는 관련 프로젝트에 정확하고 완전하게 반영되어야 한다.</t>
    <phoneticPr fontId="45" type="noConversion"/>
  </si>
  <si>
    <t>부정확한 자재원가 기록으로 인하여 매출, 매출원가가 잘못 계상될 위험</t>
    <phoneticPr fontId="45" type="noConversion"/>
  </si>
  <si>
    <t>프로젝트 자재원가 반영</t>
    <phoneticPr fontId="45" type="noConversion"/>
  </si>
  <si>
    <t>재경팀 담당자는 프로젝트 자재원가 관련 증빙을 확인(Reconciliations)하여 프로젝트에 자재원가를 반영한다.</t>
    <phoneticPr fontId="45" type="noConversion"/>
  </si>
  <si>
    <t>재경팀 담당자는 프로젝트수행계획서, K-system 등록된 자재투입계획, 전표 및 관련 증빙이 일치하는지 확인하고 전표를 승인하여 프로젝트에 자재원가를 반영한다.</t>
    <phoneticPr fontId="45" type="noConversion"/>
  </si>
  <si>
    <t>1. 평가대상기간 중 수행된 ITS부문(IDC제외)의 자재투입이 발생한 프로젝트리스트를 입수하여 무작위로 [ ]건을 샘플링한다.
2. 추출된 샘플의 프로젝트수행계획서 및 자재투입 증빙를 징구한다.
3. 해당 프로젝트수행계획서와 K-system상 자재 투입내역이 일치여부 및 관련 증빙이 적절한지 확인한다.
4. 예외사항이 발생할 경우 그 원인을 파악한다.</t>
    <phoneticPr fontId="45" type="noConversion"/>
  </si>
  <si>
    <t>ITS부문(IDC제외)의 자재투입이 발생한 프로젝트리스트</t>
    <phoneticPr fontId="45" type="noConversion"/>
  </si>
  <si>
    <t>예산이 초과된 프로젝트 경비는 시스템에 입력되지 않은다.</t>
    <phoneticPr fontId="45" type="noConversion"/>
  </si>
  <si>
    <t>예산범위를 초과한 프로젝트 경비가 입력되어 매출원가가 잘못 계상될 위험</t>
    <phoneticPr fontId="45" type="noConversion"/>
  </si>
  <si>
    <t>프로젝트 경비 통제</t>
    <phoneticPr fontId="45" type="noConversion"/>
  </si>
  <si>
    <t>K-system상 프로젝트 경비 전표는 프로젝트 경비는 예산을 초과하여 입력되지 않도록 설정(Approvals)되어 있다.</t>
    <phoneticPr fontId="45" type="noConversion"/>
  </si>
  <si>
    <t>프로젝트 경비는 최초 프로젝트 등록시 사용금액 한도를 설정해야 한다.
프로젝트에 사용된 경비는 PM이 직접 관리 및 전표입력을 하며, 전표 입력시 경비 사용금액 한도를 초과하면 전표가 입력되지 않게 설정되어 있다.
입력된 전표는 재경팀의 승인이 필요하며, 관련 증빙을 재경팀에 전달하고, 재경팀에서 전표를 승인한다.</t>
    <phoneticPr fontId="45" type="noConversion"/>
  </si>
  <si>
    <t>1. K-system&gt;프로젝트별예산항목별예실현황 메뉴에서 프로젝트별 경비 예산 설정된 기준정보 화면을 확인한다.
- 프로젝트명, 기준연월, 프로젝트번호, 예산항목, 예산, 실적, 집행율, 예산잔액, 예상, 합계 확인 
2.  K-System&gt;프로젝트실적입력(비용)메뉴에서 임의로 예산 초과 비용입력후 분개전표 처리시 프로젝트 예산금액 초과 에러메세지를 확인한다.
-비용입력: 프로젝트 명, 프로젝트 번호, 비용항목, 비용 금액
-입력 후 '전표처리' 버튼: 오류 메세지
3. 프로젝트 예산 이내 경비 전표를 임의로 1건 생성 시 생성 가능함을 확인한다.</t>
  </si>
  <si>
    <t>완료된 프로젝트의 원가는 완전하게 반영되고 완료 후 추가원가 시스템에 입력되지 않는다.</t>
    <phoneticPr fontId="45" type="noConversion"/>
  </si>
  <si>
    <t>프로젝트 원가가 미반영상태로 프로젝트가 종료되어 매출, 매출원가가 잘못 계상될 위험</t>
    <phoneticPr fontId="45" type="noConversion"/>
  </si>
  <si>
    <t>프로젝트 완료 관리</t>
    <phoneticPr fontId="45" type="noConversion"/>
  </si>
  <si>
    <t>프로젝트 종료전 재경팀 담당자는 미반영원가가 존재하는지 검증(Verifications)하고 프로젝트를 종료한다. 프로젝트가 종료되면 더 이상 원가전표가 생성되지 않게 설정(Approvals)되어 있다.</t>
    <phoneticPr fontId="45" type="noConversion"/>
  </si>
  <si>
    <t>검수확인서, 프로젝트수행계획서</t>
  </si>
  <si>
    <t>재경팀 담당자는 사업팀으로부터 수령한 검수확인서와 미반영 원가가 없는 것을 확인하고 K-system에서 프로젝트를 종료한다.
프로젝트가 종료되면 해당 프로젝트로 더 이상 전표를 생성할 수 없게 설정되어 있다.</t>
    <phoneticPr fontId="45" type="noConversion"/>
  </si>
  <si>
    <t>1. 평가대상기간 중 ITS부문(IDC제외)의 종료된 프로젝트리스트를 입수하여 무작위로 [ ]건을 샘플링한다.
2. 추출된 샘플의 검수확인서, 프로젝트수행계획서 및 '프로그램 관리 및 마감' 파일을 징구하여 프로젝트가 종료되었으며, 예산잔고가 0인것을 확인한다.
3. 프로젝트 종료 이후 추가 원가 투입이 가능한지 확인한다.
4. 예외사항이 발생할 경우 그 원인을 파악한다.</t>
    <phoneticPr fontId="45" type="noConversion"/>
  </si>
  <si>
    <t>ITS부문(IDC제외)의 종료된 프로젝트리스트</t>
    <phoneticPr fontId="45" type="noConversion"/>
  </si>
  <si>
    <t>손실에 예상되는 프로젝트의 용역손실충당금은 적시에 정확하게 설정되어야 한다.</t>
    <phoneticPr fontId="45" type="noConversion"/>
  </si>
  <si>
    <t>예상되는 용역손실이 적시에 반영되지 않아서 매출원가, 용역손실충당부채가 왜곡될 위험</t>
    <phoneticPr fontId="45" type="noConversion"/>
  </si>
  <si>
    <t>용역손실충당금의 적정성 확인 및 승인</t>
    <phoneticPr fontId="45" type="noConversion"/>
  </si>
  <si>
    <t>[AS-IS]
용역손실충당부채 검증절차 미비.
[TO-BE]
위임전결규정에 따른 재경팀장 및 전결권자는 용역손실금액이 적절한지 검증(Verifications)하고 승인(Approvals)한다.</t>
    <phoneticPr fontId="45" type="noConversion"/>
  </si>
  <si>
    <t>용역손실충당금 계산내역</t>
  </si>
  <si>
    <t>용역손실 Report</t>
  </si>
  <si>
    <t>재경팀 담당자는 프로젝트 수행계획서 및 원가발생내역을 확인하여 진행중인 프로젝트에 대해 용역손실이 존재(또는 예상)되는지 검토한다.
용역손실이 예상되면 예상손실을 계산하고 용역손실 Report를 생성하여 상위권자에 보고한다.
위임전결규정에 따라 전결권자는 예상되는 용역손실 계산내역을 검토하고 승인한다.</t>
    <phoneticPr fontId="45" type="noConversion"/>
  </si>
  <si>
    <t>1. 평가대상기간 중 ITS부문(IDC제외)의 용역손실이 발생한 프로젝트에서 무작위로 [ ]건을 샘플링한다.
2. 샘츨로 추출된 프로젝트의 용역손실충당금 산출내역 및 보고서를 징구한다.
3. 해당 산출내역 및 보고서가 검토되고 승인되었는지 확인한다.
4. 예외사항이 발생할 경우 그 원인을 파악한다.</t>
    <phoneticPr fontId="45" type="noConversion"/>
  </si>
  <si>
    <t>ITS부문(IDC제외)의 용역손실 발생 프로젝트</t>
    <phoneticPr fontId="45" type="noConversion"/>
  </si>
  <si>
    <t>프로젝트 대금청구는 적시에 이루어져야 하며, 누락됨이 없도록 검토되어야 한다.</t>
    <phoneticPr fontId="45" type="noConversion"/>
  </si>
  <si>
    <t>프로젝트 대금청구가 적시에 이루어지지 않아 매출채권, 계약자산/부채가 왜곡표시될 위험</t>
    <phoneticPr fontId="45" type="noConversion"/>
  </si>
  <si>
    <t>대금 청구 관리</t>
    <phoneticPr fontId="45" type="noConversion"/>
  </si>
  <si>
    <t>PM은 주기적으로 대금 청구 스케쥴을 검토하여, 누락된 청구건이 존재하는지 확인(Verifications)한다.</t>
    <phoneticPr fontId="45" type="noConversion"/>
  </si>
  <si>
    <t>프로젝트는 일반적으로 계약금, 중도금, 잔금으로 구성되어 있으며, 최초 프로젝트 등록시점에 프로젝트수행계획서 및 ERP프로젝트 관리에 청구 스케쥴을 등록해 놓는다.
PM은 주기적으로 대금 청구 스케쥴을 검토하며, 청구 스케쥴에 맞춰 재경팀으로 세금계산서 발급을 요청한다</t>
    <phoneticPr fontId="45" type="noConversion"/>
  </si>
  <si>
    <t>1. 평가대상기간 중 수행된 ITS부문(IDC제외)의 프로젝트리스트를 입수하여 무작위로 [ ]건을 샘플링한다.
2. 담당 PM에게 누락된 대금청구건이 존재하는지 질문한다.
3. 추출된 샘플의 프로젝트수행계획서와 계약서를 징구한다.
4. 계약서와 프로젝트수행계획서 상 청구 일자, 금액과 동일하게 실제 대금청구가 이루어졌는지 확인한다.
5. 예외사항이 발생할 경우 그 원인을 파악한다.</t>
    <phoneticPr fontId="45" type="noConversion"/>
  </si>
  <si>
    <t>프로젝트 실적정보는 정확하게 기록되어야 한다.</t>
    <phoneticPr fontId="45" type="noConversion"/>
  </si>
  <si>
    <t>프로젝트 실적이 부정확하게 기록되어 진행률 계산이 잘못될 위험</t>
    <phoneticPr fontId="45" type="noConversion"/>
  </si>
  <si>
    <t>프로젝트 실적정보 관리</t>
    <phoneticPr fontId="45" type="noConversion"/>
  </si>
  <si>
    <t>프로젝트 관리 및 마감' 파일과 K-system 상 프로젝트 기준정보가 일치하는지 확인(Controls over IUC, Reconciliations)하고 월 결산을 수행한다.</t>
    <phoneticPr fontId="45" type="noConversion"/>
  </si>
  <si>
    <t>프로젝트 관리 및 마감</t>
  </si>
  <si>
    <t>재경팀 담당자는 월 결산 수행전에 K-system상 프로젝트 정보와 별도로 관리하는 '프로젝트 관리 및 마감' 파일과 계약금액, 실행예산, 프로젝트 실적 등 기록이 일치하는지 확인한다.</t>
    <phoneticPr fontId="45" type="noConversion"/>
  </si>
  <si>
    <t>1. 평가대상기간 중 수행된 ITS부문(IDC제외)의 프로젝트리스트를 입수하여 무작위로 [ ]건을 샘플링한다.
2. 프로젝트 관리 및 마감 파일을 징구한다.
3. 추출된 샘플의 K-system상 프로젝트 실적 정보와 프로젝트 관리 및 마감파일의 실적정보가 일치하는지 확인한다.
4. 예외사항이 발생할 경우 그 원인을 파악한다.</t>
    <phoneticPr fontId="45" type="noConversion"/>
  </si>
  <si>
    <t>프로젝트 수익 및 관련 계약자산/부채는 정확하게 계산되어야 한다.</t>
    <phoneticPr fontId="45" type="noConversion"/>
  </si>
  <si>
    <t>진행률 계산이 잘못되어 매출, 계약자산/부채가 왜곡표시될 위험</t>
    <phoneticPr fontId="45" type="noConversion"/>
  </si>
  <si>
    <t>프로젝트 수익 및 관련 계약자산/부채 자동계산</t>
    <phoneticPr fontId="45" type="noConversion"/>
  </si>
  <si>
    <t>K-sytem 프로젝트 관리에 등록된 정보를 기반으로 진행매출, 계약자산/부채가 자동으로 산출되게 설정(Approvals)되어 있다.</t>
    <phoneticPr fontId="45" type="noConversion"/>
  </si>
  <si>
    <t>프로젝트에 등록된 계약금액, 실행M/M, 발생M/M에 따라 진행매출과 계약자산/부채는 자동으로 산출된다.
자동으로 산된출 전표는 아래와 같다.
1. 실제 투입된 공수 X 인별 매출단가로 계산된 매출액 : 용역매출(프로젝트)
2. 위 1.의 매출액과 계약금액 X M/M기준 진행 매출의 차이금액 : 용역매출(조정)
3. 전월 용역매출 조정 전표 제거 : 용역매출(조정) 역분개
4. 세금계산서 발행금액 및 진행률에 따라 선수금-프로젝트(계약부채), 외상매출금-프로젝트(계약자산) 조정 전표 : 계약자산/부채</t>
    <phoneticPr fontId="45" type="noConversion"/>
  </si>
  <si>
    <t>1. 프로젝트에 대한 계약금액, 인별 매출단가 정보와 진행매출 산출 방식을 확인한다.
-선수금-프로젝트: 계약부채, 외상매출금-프로젝트: 계약자산
1) 실제 투입된 공수 X 인별 매출단가로 계산된 매출액 전표 생성 : (차) 계약부채 / (대) 용역매출(프로젝트)
2)계약 자산 조정전표 생성: 
a. 누적매출액 &lt; 누적기성청구금액 : 조정 전표 없음
b. 누적매출액 &gt; 누적기성청구금액 : 차이금액 만큼 (차) 계약자산 / (대) 계약부채 
3) 진행매출 조정전표 생성: 
a. 누적매출액 &lt; 누적기성청구금액 : 위 1.의 매출액과 진행매출 차이금액 만큼 (차) 계약부채 / (대) 용역매출(조정)
b. 누적매출액 &gt; 누적기성청구금액 : 위 1.의 매출액과 진행매출 차이금액 만큼 (차) 계약자산 / (대) 용역매출(조정)
4) 2,3에서 발생한 조정전표 역분개 전표생성(익월 1일)
2. K-system상 프로젝트 관리에 등록된 프로젝트 1건을 샘플링하여, 해당 프로젝트의 계약금액, 인별 매출 단가 정보를 확인 하고, 발행한 전표 1건의 진행매출, 계약자산/부채 정보를 확인하여 재계산 검증을 수행한다. 
-Ex. 10월 프로젝트 관리 및 마감 문서중 1건: ERP시스템구축, 계약금액: \2,631,000,000, 품명(인원명): 00명, 이름000.. 수량: 각각 인별 투입된 공수시간, 단가: 인별 단가확인
-진행률조정문서: 예정액의 매출원가, 기투입액의 매출원가, 진행률, 용역진행률에 따른 투입액의 매출액, 조정액 확인
- 용역매출 조정전표 역분개: 10월 전표 내역의 조정금액, 계정과목, 관리항목, 기표일자 확인 (조정금액 재계산 수행)
- 전월용역매출 조정전표 역분개(11월 1일): 10월의 조정전표 금액 대로 역분개하여 다시 리셋처리 하는지 확인 
 - 10월 매출액 금액 정합성 확인(10월누적매출-9월누적매출액)</t>
  </si>
  <si>
    <t>프로젝트 수익 및 관련 계약자산/부채 계산검증</t>
    <phoneticPr fontId="45" type="noConversion"/>
  </si>
  <si>
    <t>재경팀 담당자는 별도 관리파일로 진행매출, 계약자산/부채를 재계산하여 K-system에서 산출된 금액이 적정한지 검증(Verifications)한다.</t>
    <phoneticPr fontId="45" type="noConversion"/>
  </si>
  <si>
    <t>재경팀 담당자는 K-system에서 산출된 진행매출, 계약자산/부채 조정금액이 적절한지 확인하기 위하여, 별도로 관리하는 '프로젝트 관리 및 마감' 파일에서 진행매출, 계약자산/부채 조정금액 재계산을 수행한다.</t>
    <phoneticPr fontId="45" type="noConversion"/>
  </si>
  <si>
    <t>1. 평가대상기간 중 수행된 ITS부문(IDC제외)의 프로젝트리스트를 입수하여 무작위로 [ ]건을 샘플링한다.
2. 프로젝트 관리 및 마감 파일을 징구한다.
3. 프로젝트 관리 및 마감 파일의 계산 로직이 적정한지 검토하고 재계산을 수행하여 진행매출, 진행매출원가, 계약자산/부채가 정확하게 계산되었는지 확인한다.
4. 예외사항이 발생할 경우 그 원인을 파악한다.</t>
    <phoneticPr fontId="45" type="noConversion"/>
  </si>
  <si>
    <t>매출전표에 대한 승인(진행매출)</t>
    <phoneticPr fontId="45" type="noConversion"/>
  </si>
  <si>
    <t xml:space="preserve">
재경팀장 및 전결권자는 진행매출전표 및 계약자산/부채전표와 프로젝트 관리 및 마감 파일에 계산된 전표가 일치하는지 대사(Reconciliations)하고 전표를 승인(Approvals)한다.</t>
    <phoneticPr fontId="45" type="noConversion"/>
  </si>
  <si>
    <t>생성,취소,조정된 전표는 전결권자의 승인을 득하여야 한다.</t>
    <phoneticPr fontId="45" type="noConversion"/>
  </si>
  <si>
    <t>1. 평가대상기간 중 수행된 ITS부문(IDC제외) 프로젝트의 매출보조부를 입수하여 무작위로 [ ]건을 샘플링한다.
2. 샘플로 추출된 매출전표에 대해 정당한 승인권자의 승인을 얻었음을 확인한다.
3. 예외사항이 발생할 경우 그 원인을 파악한다.</t>
    <phoneticPr fontId="45" type="noConversion"/>
  </si>
  <si>
    <t>ITS부문(IDC제외)의 프로젝트 매출전표</t>
    <phoneticPr fontId="45" type="noConversion"/>
  </si>
  <si>
    <t>키움증권ITO 월안분 매출액은 사전에 거래처와 협의되어 매출액이 오류없이 인식되어야 한다.</t>
    <phoneticPr fontId="45" type="noConversion"/>
  </si>
  <si>
    <t>ITO 월안분 매출이 잘못 계산되어 매출이 왜곡표시될 위험</t>
    <phoneticPr fontId="45" type="noConversion"/>
  </si>
  <si>
    <t>키움증권ITO 월안분 매출액 확정</t>
    <phoneticPr fontId="45" type="noConversion"/>
  </si>
  <si>
    <t>키움증권 ITO 월별 청구금액을 계약시점에 키움증권 담당자와 상호 확인(Verifications)하여 월안분 매출액을 확정시킨다.</t>
    <phoneticPr fontId="45" type="noConversion"/>
  </si>
  <si>
    <t>키움증권ITO 청구계획표</t>
  </si>
  <si>
    <t>품질기획팀</t>
    <phoneticPr fontId="45" type="noConversion"/>
  </si>
  <si>
    <t>품질기획팀장</t>
    <phoneticPr fontId="45" type="noConversion"/>
  </si>
  <si>
    <t>키움증권 ITO 계약이 체결되면 품질기획팀 담당자는 월별 청구금액 및 매출액 (계약금액의 1/12)을 별도 엑셀파일로 작성한다.
일반적으로 월별 청구금액은 총 계약금액의 1/12이지만, 통상적으로 계약이 익년 3~5월에 협의가 완료되고 체결됨에 따라, 계약 체결 월 전까진 전연도의 월 청구금액을 기록하고 계약 체결 월 이후부터 갱신된 계약금액에서 기청구된 금액을 제외하고 잔여월에 균등안분하여 엑셀파일을 작성한다.
품질기획팀 담당자는 E-mail로 키움증권 담당자에게 청구계획표를 전달하고 이상없음을 확인하여, 월별 매출금액을 확정시킨다.</t>
    <phoneticPr fontId="45" type="noConversion"/>
  </si>
  <si>
    <t>1. 평가대상기간 중 키움증권 ITO 계약서 및 키움증권ITO 청구계획표를 징구한다.
2. 계약서 상 연 매출액의 월간 안분 금액이 청구계획표와 일치하는지 확인한다.
3. 키움증권 담당자와 청구계획표를 상호 확인였다는 E-mail 등 관련 증거자료를 확인한다.
4. 예외사항이 발생할 경우 그 원인을 파악한다.</t>
    <phoneticPr fontId="45" type="noConversion"/>
  </si>
  <si>
    <t>ITS부문(IDC제외)의 키움증권 ITO 계약</t>
    <phoneticPr fontId="45" type="noConversion"/>
  </si>
  <si>
    <t>키움증권 ITO 매출 거래명세서는 정당한 승인권자의 검토 및 승인을 득하고 재경팀으로 전달되어야 한다.</t>
    <phoneticPr fontId="45" type="noConversion"/>
  </si>
  <si>
    <t>정당한 승인 없이 매출 거래명세서가 재경팀에 전달되어 매출, 매출채권이 왜곡표시될 위험</t>
    <phoneticPr fontId="45" type="noConversion"/>
  </si>
  <si>
    <t>키움증권 ITO의 거래명세서 승인</t>
    <phoneticPr fontId="45" type="noConversion"/>
  </si>
  <si>
    <t>품질기획팀 팀장은 거래명세서 금액과 키움증권ITO 청구계획이 일치하는지 확인(Reconciliations)하고 거래명세서를 승인(Approvals)힌다.</t>
    <phoneticPr fontId="45" type="noConversion"/>
  </si>
  <si>
    <t>거래명세서, 키움증권ITO 청구계획표</t>
  </si>
  <si>
    <t>품질기획팀 담당자는 거래명세서와 세금계산서 발급요청서를 생성한다.
품질기획팀 팀장은 거래명세서 금액과 키움증권ITO 청구계획이 일치하는지 확인하고 거래명세서를 승인힌다.
위임전결규정에 따라 상위권자의 승인을 득한 후 재경팀에 거래명세서와 함께 세금계산서 발급을 요청한다.</t>
    <phoneticPr fontId="45" type="noConversion"/>
  </si>
  <si>
    <t>1. 평가대상기간 중 키움증권 ITO 매출보조부를 입수하여 무작위로 [ ]건을을 샘플로 추출한다. 
2. 샘플로 추출된 매출전표에 대해 거래명세서와 키움증권ITO 청구계획표를 징구한다.
3. 청구계획표와 거래명세서의 매출액이 일치하는지 확인한다
4. 해당 거래명세서가 정당한 승인권자의 승인을 얻었음을 확인한다.
5. 예외사항이 발생할 경우 그 원인을 파악한다.</t>
    <phoneticPr fontId="45" type="noConversion"/>
  </si>
  <si>
    <t>ITS부문(IDC제외)의 키움증권 ITO 매출전표</t>
    <phoneticPr fontId="45" type="noConversion"/>
  </si>
  <si>
    <t>ITO 매출 거래명세서는 정당한 승인권자의 검토 및 승인을 득하고 재경팀으로 전달되어야 한다.</t>
    <phoneticPr fontId="45" type="noConversion"/>
  </si>
  <si>
    <t>프로젝트 외 ITO 계약의 거래명세서 승인</t>
    <phoneticPr fontId="45" type="noConversion"/>
  </si>
  <si>
    <t>프로젝트팀 팀장은 ITO계약서 및 K-system 계약관리 정보가 거래명세서와 일치하는지 확인(Reconciliations)하고 거래명세서를 승인(Approvals)한다.</t>
    <phoneticPr fontId="45" type="noConversion"/>
  </si>
  <si>
    <t>거래명세서, 계약서</t>
  </si>
  <si>
    <t>프로젝트팀</t>
    <phoneticPr fontId="45" type="noConversion"/>
  </si>
  <si>
    <t>프로젝트팀장</t>
    <phoneticPr fontId="45" type="noConversion"/>
  </si>
  <si>
    <t>계약관리에 등록된 ITO 계약의 매출생성을 위하여 매월 결산시점에 프로젝트팀 담당자는 K-system 계약관리를 조회한다.
등록된 매출, 매입 계획에 따라 매출액과 매입액이 자동으로 기재되며, 거래명세서와 세금계산서 발급요청서를 생성한다.
프로젝트팀 팀장은 계약서 상 총 매출액 변동 존재 및 당월 매출액이 적정한지 검토하고 거래명세서를 승인힌다.</t>
    <phoneticPr fontId="45" type="noConversion"/>
  </si>
  <si>
    <t>1. 평가대상기간 중 ITS부문(IDC제외) 프로젝트 외 ITO매출보조부를 입수하여 무작위로 [ ]건을을 샘플로 추출한다. 
2. 샘플로 추출된 매출전표에 계약서를 징구한다.
3. 계약서, K-system 계약관리의 등록된 월 매출액, 매출전표가 일치하는 것을 확인한다.
4. 해당 거래명세서가 정당한 승인권자의 승인을 얻었음을 확인한다.
5. 예외사항이 발생할 경우 그 원인을 파악한다.</t>
    <phoneticPr fontId="45" type="noConversion"/>
  </si>
  <si>
    <t>ITS부문(IDC제외)의 프로젝트 외 ITO 매출전표</t>
    <phoneticPr fontId="45" type="noConversion"/>
  </si>
  <si>
    <t>상품매출 거래명세서와 세금계산서는 적절한 매출증빙이 확인되고 생성되어야 한다.</t>
    <phoneticPr fontId="45" type="noConversion"/>
  </si>
  <si>
    <t>적절한 매출증빙 없이 거래명세서와 세금계산서가 생성되어 매출, 매출채권이 왜곡표시될 위험</t>
    <phoneticPr fontId="45" type="noConversion"/>
  </si>
  <si>
    <t>상품매출 거래명세서 생성</t>
    <phoneticPr fontId="45" type="noConversion"/>
  </si>
  <si>
    <t>프로젝트팀 담당자는 ERP 수주정보와 검수확인서의 내용이 일치하는지 확인(Reconciliations)하고 거래명세서와 세금계산서 발급요청서를 생성한다.</t>
    <phoneticPr fontId="45" type="noConversion"/>
  </si>
  <si>
    <t>검수확인서, 세금계산서</t>
  </si>
  <si>
    <t>상품이 거래처에 인도되고 설치 및 검수가 완료되면 프로젝트팀 담당자는 거래처로부터 검수확인서(또는 인도증)를 수령하여 프로젝트팀 전표 담당자에게 전달한다.
프로젝트팀 담당자는 거래명세서와 ERP 수주등록 정보가 일치하는지 확인한 뒤 거래명세서와 세금계산서 발급요청서를 생성한다.</t>
    <phoneticPr fontId="45" type="noConversion"/>
  </si>
  <si>
    <t>1. 평가대상기간 중 ITS부문(IDC제외)의 상품매출보조부를 입수하여 무작위로 [ ]건을을 샘플로 추출한다. 
2. 샘플로 추출된 매출전표에 대해 검수확인서, 거래명세서, 세금계산서를 징구한다.
3. 검수확인서, 거래명세서, 세금계산서의 매출정보가 일치하는 것을 확인한다.
4. 해당 거래명세서가 정당한 승인권자의 승인을 얻었음을 확인한다.
5. 예외사항이 발생할 경우 그 원인을 파악한다.</t>
    <phoneticPr fontId="45" type="noConversion"/>
  </si>
  <si>
    <t>ITS부문(IDC제외)의 상품매출전표</t>
    <phoneticPr fontId="45" type="noConversion"/>
  </si>
  <si>
    <t>매출전표에 대한 승인(상품매출)</t>
    <phoneticPr fontId="45" type="noConversion"/>
  </si>
  <si>
    <t>재경팀장 및 전결권자는 매출전표와 관련 원천증빙 및 세금계산서 요청내역이 일치하는지 대사(Reconciliations)하고 전표를 승인(Approvals)한다.</t>
    <phoneticPr fontId="45" type="noConversion"/>
  </si>
  <si>
    <t>1. 평가대상기간 중 ITS부문(IDC제외)의 매출보조부를 입수하여 무작위로 [ ]건을을 샘플로 추출한다. 
2. 샘플로 추출된 매출전표에 대해 정당한 승인권자의 승인을 얻었음을 확인한다.
3. 예외사항이 발생할 경우 그 원인을 파악한다.</t>
    <phoneticPr fontId="45" type="noConversion"/>
  </si>
  <si>
    <t>ITS부문(IDC제외)의 매출전표</t>
    <phoneticPr fontId="45" type="noConversion"/>
  </si>
  <si>
    <t>GE</t>
  </si>
  <si>
    <t>매출 공통</t>
  </si>
  <si>
    <t>계약체결 전에 거래처에 대한 적절한 신용평가가 수행되어야 한다.</t>
    <phoneticPr fontId="45" type="noConversion"/>
  </si>
  <si>
    <t>계약전 부적절한 신용평가로 인하여 계약체결 뒤 신용위험이 발생할 위험</t>
    <phoneticPr fontId="45" type="noConversion"/>
  </si>
  <si>
    <t>계약체결전 신용평가 수행</t>
    <phoneticPr fontId="45" type="noConversion"/>
  </si>
  <si>
    <t>신용거래로 계약을 진행하는 경우 사업지원팀 여신담당자는 계약 체결 이전에 신용평가 사이트(크레탑, 나이스) 및 금융감독원 보고자료(Dart)를 토대로 신용조사를 수행하여 여신조건이 적절한지 검증(Verifications)한다. 거래처의 신용이 부실하거나 조회가 불가능할 경우 선입금 거래 또는 월매출 2배수 담보로 설정할 것을 영업담당자에게 회신한다.</t>
    <phoneticPr fontId="45" type="noConversion"/>
  </si>
  <si>
    <t>사전여신심사</t>
    <phoneticPr fontId="45" type="noConversion"/>
  </si>
  <si>
    <t>사업지원팀</t>
    <phoneticPr fontId="45" type="noConversion"/>
  </si>
  <si>
    <t>사업지원팀장</t>
    <phoneticPr fontId="45" type="noConversion"/>
  </si>
  <si>
    <t>사업팀 영업담당자는 고객과 협의된 내용을 바탕으로 사업지원팀에 E-mail로 사전여신심사를 요청한다.
사업지원팀은 신용평가 사이트(크레탑, 나이스) 및 금융감독원 보고자료(dart)를 토대로 재무상태를 사전에 파악하며, 사전여신심사 결과를 E-mail로 영업담당자에게 전달한다.
거래처의 신용이 부실하거나 조회가 불가능할 경우 선입금 거래 또는 월매출 2배수 담보설정를 설정한다.</t>
    <phoneticPr fontId="45" type="noConversion"/>
  </si>
  <si>
    <t>1. 평가대상기간 중 전체사업팀의 계약리스트에서 무작위로 [ ]건을 샘플링한다.
2. 추출된 샘플의 사전여신심사를 징구하여 적절한 신용평가 근거로 승인이 되었는지를 확인한다.
3. 평가가 이루어지지 않은 거래처에 대해서 추가 절차가 존재하는지 확인한다.
4. 예외사항이 발생할 경우 그 원인을 파악한다.</t>
    <phoneticPr fontId="45" type="noConversion"/>
  </si>
  <si>
    <t>평가대상기간의 전체사업팀의 계약리스트</t>
    <phoneticPr fontId="50" type="noConversion"/>
  </si>
  <si>
    <t>영업시스템의 거래처 정보 및 계약 정보를 등록 및 수정할 수 있는 권한은 제한된 인원에게 부여되어야 한다.</t>
    <phoneticPr fontId="45" type="noConversion"/>
  </si>
  <si>
    <t>실적 및 PMI 달성 등 직접적인 이해관계가 있는 영업담당자들이 계약정보 및 거래처정보를 임의로 등록 및 수정할 위험</t>
    <phoneticPr fontId="45" type="noConversion"/>
  </si>
  <si>
    <t>거래처 정보 등록(수정) 승인(admin)</t>
    <phoneticPr fontId="45" type="noConversion"/>
  </si>
  <si>
    <t>[AS-IS]
메세징 사업부 이외에는 admin에 거래처정보 및 계약정보를 사업팀이 직접 수정가능함. 메세징 사업부의 경우 admin 정보를 등록 및 수정하기 위해서는 사업지원팀의 최종 승인을 득해야지만 자동으로 admin시스템 반영이 완료됨
[TO-BE]
영업담당자가 admin system에 거래처별 고객정보 및 계약정보를 등록 및 수정하면 자동으로 다우오피스 전자결재 문서를 통한 승인절차가 진행되며 영업담당자는 해당 전자결재에 가입신청서, 계약서등을 첨부하여 사업지원팀 담당자에게 등록 및 수정 승인을 요청한다. 사업지원팀 거래처 정보 등록(수정) 담당자는 가입신청서, 게약서 등을 확인하고 admin의 거래처 정보 등록 및 수정(Controls over IUC)을 승인(Approval)한다. 사업지원팀이 최종 승인을 하면 admin system의 등록 및 반영이 완료된다.</t>
    <phoneticPr fontId="45" type="noConversion"/>
  </si>
  <si>
    <t>가입신청서, 계약서 등</t>
    <phoneticPr fontId="45" type="noConversion"/>
  </si>
  <si>
    <t>각 admin시스템, 다우오피스</t>
    <phoneticPr fontId="45" type="noConversion"/>
  </si>
  <si>
    <t>계약이 승인되면 영업담당자는 admin system에서 거래처의 계정를 생성한다. 
영업담당자가 admin system에 거래처 계정정보를 기재하고 등록요청을 하면 자동으로 다우오피스 전자결재 문서가 생성되고 K-system에 interface가 된다.
영업담당자는 다우오피스 전자결재에 가입신청서, 계약서를 첨부하여 admin system의 거래처 계정 생성 및 K-system에 거래처 등록을 위해 위임전결규정에 따라 사업팀장 및 전결권자의 승인을 요청한다.
거래처 등록 전자결재 라인은 사업지원팀이 포함되어 있으며, 승인 과정에서 사업지원팀 여신담당자는 가입신청서, 계약서 및 사전여신심사 내용과 대사하여 K-system에 등록요청된 거래처 정보와 계약 정보가 정확하게 입력되어 있는지 확인 한다.
사업지원팀의 최종 승인을 득하면, admin system의 거래처 계정생성도 완료된다.</t>
  </si>
  <si>
    <t>1. 평가대상기간 중 전체사업팀의 거래처정보 등록 및 변경 log에서 무작위로 [ ]건을 샘플링한다.
2. 추출된 샘플에 대하여 거래처정보 등록 및 변경 요청 기안 내용을 확인한다.
3. admin의 거래처정보 등록 및 변경에 대해 정당한 승인권자의 승인을 얻었음을 확인한다.
4. admin의 거래처정보 등록 및 변경권한이 사업지원팀 담당자에게만 부여되어 있음을 확인한다.
5. 예외사항이 발생할 경우 그 원인을 파악한다.</t>
    <phoneticPr fontId="45" type="noConversion"/>
  </si>
  <si>
    <t>평가대상기간 중 전체사업팀의 거래처정보 등록 및 변경 log</t>
    <phoneticPr fontId="45" type="noConversion"/>
  </si>
  <si>
    <t>K-system의 거래처 정보는 완전하고 정확하게 시스템에 반영되어야 한다.</t>
    <phoneticPr fontId="45" type="noConversion"/>
  </si>
  <si>
    <t>부정확한 거래처 정보가 K-system에 반영되어 매출, 매출채권이 잘못 계상될 위험</t>
    <phoneticPr fontId="45" type="noConversion"/>
  </si>
  <si>
    <t>거래처 정보 등록(수정) 승인(K-system)</t>
    <phoneticPr fontId="45" type="noConversion"/>
  </si>
  <si>
    <t>[AS-IS]
현재는 사전 여신검토 내역과 무관하게 거래처 등록이 이루어지고 있음
[TO-BE]
사업지원팀 여신담당자는 K-system의 고객정보를 계약서 및 사전여신심사(후불거래의 경우)와 대사(Reconciliations)하여 계약정보가 적정한지 확인하고 거래처등록(수정)Controls over IUC)을 승인(Approvals)한 이후 K-system에 거래처등록을 승인한다.</t>
    <phoneticPr fontId="45" type="noConversion"/>
  </si>
  <si>
    <t>거래처등록 요청서, 계약서, 사전여신심사</t>
  </si>
  <si>
    <t>사업팀 영업담당자는 계약이 완료되면 고객이 회원가입 시 입력한 정보 외의 계약 정보(정산방법, 단가, 여신 등)를 계약서에 근거하여 admin system에 입력한다.
사업팀 영업담당자는 Admin system의 고객정보를 바탕으로 K-system에 계약정보(고객명, 사업자번호, E-amil, 연락처, 여신 등)를 기재하고 다우오피스 전자결재 문서(거래처등록 요청)를 생성하여 위임전결규정에 따라 사업팀장 및 전결권자의 승인을 득한다.
결재라인에는 사업지원팀 여신담당자가 포함되어 있으며, 사업지원팀 여신담당자는 K-system상 등록된 계약정보가 계약서 및 사전여신심사 내용과 일치하는지 확인하고 전자결재 문서를 최종 승인 이후 K-system에 등록된 신규(변경) 거래처를 승인한다.</t>
    <phoneticPr fontId="45" type="noConversion"/>
  </si>
  <si>
    <t>1. 평가대상기간 중 전체사업팀의 계약리스트에서 무작위로 [ ]건을 샘플링한다.
2. 추출된 샘플에 대하여 거래처 등록 요청서, 계약서, 사전여신심사 및 추가검토자료를 징구하여 계약정보가 K-system에 정확하게 반영되어 있는지 확인한다.
3. 거래처 등록에 대해 정당한 승인권자의 승인을 얻었음을 확인한다.
4. 예외사항이 발생할 경우 그 원인을 파악한다.</t>
    <phoneticPr fontId="45" type="noConversion"/>
  </si>
  <si>
    <t>평가대상기간의 전체사업팀의 계약리스트</t>
  </si>
  <si>
    <t>거래처의 계약 정보는 완전하고 정확하게 시스템에 등록되어야 한다.</t>
    <phoneticPr fontId="45" type="noConversion"/>
  </si>
  <si>
    <t>부정확한 계약정보가 시스템에 반영되어 매출, 매출채권이 잘못 계상될 위험</t>
  </si>
  <si>
    <t>계약 등록(수정) 승인(K-system)</t>
    <phoneticPr fontId="45" type="noConversion"/>
  </si>
  <si>
    <t>거래처별 K-system에 별도의 계약 등록이 필요한 경우
(그룹웨어사업팀)
사업지원팀 여신담당자는 K-system에 등록된 계약정보를 계약서, 견적서와 비교대사하여 검토하고, 거래처의 재무상태를 조회하거나 사전여신심사를 수행한 경우 사전여신심사서를 바탕으로 여신정보가 적절한지 검토하여 수주등록 또는 계약등록이 적절한지 검증(Verifications)하고 등록을 완료한다.
(IDC)
사업지원팀 여신담당자는 DaouIDC 빌링시스템 및 K-system 등록된 계약정보를 이용신청서 및 계약서 비교대사하여 검토하고, 거래처의 재무상태를 조회하거나 사전여신심사를 수행한 경우 사전여신심사서를 바탕으로 여신정보가 적절한지 검토하여 계약등록이 적절한지 검증(Verifications)하고 등록을 완료한다.
(품질기획팀,프로젝트팀,키움자산운용팀)
사업업지원팀 담당자는 계약서(발주서)와 계약(수주)등록 요청내역을 대사하여 정보가 정확한지 검증(Verification)하고 등록을 완료한다.</t>
    <phoneticPr fontId="45" type="noConversion"/>
  </si>
  <si>
    <t>여신심사결과서</t>
  </si>
  <si>
    <t>여신담당자</t>
  </si>
  <si>
    <t>영업담당자는 K-system에 수주등록 또는 계약등록에 매출액, 매입액, 매출일자, 여신정보 등을 입력하고 사업지원팀에 여신을 신청한다.
사업지원팀 여신담당자는 K-system 등록된 계약정보를 계약서, 견적서와 비교대사하여 검토하고, 거래처의 재무상태를 조회하거나 사전여신심사를 수행한 경우 사전여신심사서를 바탕으로 여신정보가 적절한지 검토하여 수주등록 또는 계약등록이 적절한지 검증한다. 여신정보가 부적절할 경우 사업지원팀 여신담당자는 사업팀 영업담당자에게 거래처와 여신조건 재협의를 할 것을 요청한다.
사업지원팀 여신담당자는 수주등록 또는 계약등록이 확정되면 다우오피스 전자결재 문서(여신심사결과서)를 생성하여 사업지원팀장 및 사업팀 전결권자의 승인을 득하고 수주등록 또는 계약등록을 완료한다.</t>
  </si>
  <si>
    <t>1. 평가대상기간 중 신규계약리스트에서 [  ]건을 샘플로 추출한다.
[그룹웨어]
2. 추출된 샘플에 대하여 계약서, 견적서, 사전여신심사서(수행한 경우)를 징구한다.
3. K-system상 계약정보가 계약서, 견적서, 사전여신심사서와 일치하는 것을 확인한다.
4. 사전여신심사를 수행하지 않은 경우 거래처의 신용정보 조회 등을 통하여 여신심사가 적절하게 수행되었음을 확인한다.
[IDC]
2. 추출된 샘플에 대하여 이용신청서, 계약서를 징구한다.
3. DaouIDC빌링시스템 상 계약정보 및 K-system상 꼐약정보가 이용신청서, 계약서와 일치하는 것을 확인한다.
[ITS(IDC제외)부문]
2. 추출된 샘플에 대하여 사전여신심사 및 계약승인요청서(여신신청서)를 징구하여 계약DB가 정확하게 반영되어 있는지 확인한다.
[공통]
3. 계약 DB 등록에 대해 정당한 승인권자의 승인을 얻었음을 확인한다.
4. 예외사항이 발생할 경우 그 원인을 파악한다.</t>
    <phoneticPr fontId="45" type="noConversion"/>
  </si>
  <si>
    <t>신규계약등록 리스트(그룹웨어사업팀의 설치형, IDC사업부, ITS부문(IDC제외)의 프로젝트 외 계약(발주))</t>
    <phoneticPr fontId="45" type="noConversion"/>
  </si>
  <si>
    <t>매출단가 등록 및 변경은 적절한 승인권자의 승인을 득한 후 이루어져야 한다.</t>
    <phoneticPr fontId="45" type="noConversion"/>
  </si>
  <si>
    <t>실적 및 PMI 달성 등 직접적인 이해관계가 있는 영업담당자들이 단가정보를 임의로 등록 및 수정할 위험</t>
    <phoneticPr fontId="45" type="noConversion"/>
  </si>
  <si>
    <t>단가 등록(변경) 승인</t>
    <phoneticPr fontId="45" type="noConversion"/>
  </si>
  <si>
    <t>[AS-IS]
ADMIN의 기준가격 정보를 사업팀 담당자가 임의 수정가능하거나 수정시 별도의 승인절차 존재하지 않는 부서 있음
[TO-BE]
각 사업팀장 및 전결권자는 단가마스터 파일 정보(Controls over IUC)변경 품의 내역을 검토하고 승인(Approval)한다.</t>
    <phoneticPr fontId="45" type="noConversion"/>
  </si>
  <si>
    <t>단가 등록(변경) 품의서</t>
    <phoneticPr fontId="45" type="noConversion"/>
  </si>
  <si>
    <t>각 사업팀</t>
    <phoneticPr fontId="45" type="noConversion"/>
  </si>
  <si>
    <t>각 사업팀장</t>
    <phoneticPr fontId="45" type="noConversion"/>
  </si>
  <si>
    <t>[AS-IS]
ADMIN의 기준가격 정보를 사업팀 담당자가 임의 수정가능하거나 수정시 별도의 승인절차 존재하지 않는 부서 있음
[TO-BE]
사업팀 담당자는 단가 정보의 등록 및 변경이 필요한 경우 단가 등록(변경)품의서를 작성하여 사업팀장 및 전결권자의 승인을 득하고 개발팀에게 단가 등록(변경)을 요청한다.
각 사업팀장 및 전결권자는 admin의 단가마스터 파일변경 품의 내역을 검토하고 승인(Approval)한다.</t>
    <phoneticPr fontId="45" type="noConversion"/>
  </si>
  <si>
    <t>1. 평가대상기간 중 전체 단가 등록,변경 log에서 [  ]건을 샘플로 추출한다.
2. 추출된 샘플에 대하여 단가 등록, 변경 품의서를 확인하여 승인권자의 승인을 득하였는지 확인한다.
3. 예외사항이 발생할 경우 그 원인을 파악한다.</t>
    <phoneticPr fontId="45" type="noConversion"/>
  </si>
  <si>
    <t>평가대상기간 중 전체 단가 등록,변경 log</t>
    <phoneticPr fontId="45" type="noConversion"/>
  </si>
  <si>
    <t>매출단가 등록 및 변경 권한은 독립된 제3자에게 부여되어야 한다.</t>
    <phoneticPr fontId="45" type="noConversion"/>
  </si>
  <si>
    <t>실적 및 PMI 달성 등 직접적인 이해관계가 있는 영업담당자들이 단가정보를 임의로 등록 및 수정할 위험</t>
  </si>
  <si>
    <t>단가 변경 마스터 파일 관리</t>
    <phoneticPr fontId="45" type="noConversion"/>
  </si>
  <si>
    <t>[AS-IS]
사업팀 ADMIN의 단가정보를 수정할 수 있는 권한이 사업팀 담당자에게 부여되어 있는 곳이 있음
[TO-BE]
각 사업팀 admin의 단가정보(Controls over IUC)를 변경할 수 있는 권한은 개발팀에게만 부여되어 있다.(Authentification)</t>
    <phoneticPr fontId="45" type="noConversion"/>
  </si>
  <si>
    <t>단가 등록(변경) 품의서</t>
  </si>
  <si>
    <t>각 admin시스템</t>
    <phoneticPr fontId="45" type="noConversion"/>
  </si>
  <si>
    <t>각 사업팀</t>
  </si>
  <si>
    <t>각 사업팀장</t>
  </si>
  <si>
    <t>[AS-IS]
사업팀 ADMIN의 단가정보를 수정할 수 있는 권한이 사업팀 담당자에게 부여되어 있는 곳이 있음
[TO-BE]
각 사업팀이 admin의 단가 정보를 직접 등록 및 변경할 수 없으며 등록(변경)품의서의 승인내역을 개발팀에게 전달하여 개발팀 담당자만이 admin의 단가정보를 등록, 변경할 수 있다.</t>
    <phoneticPr fontId="45" type="noConversion"/>
  </si>
  <si>
    <t>1. 각 영업팀 admin에서 임의의 영업팀 담당자가 단가정보를 직접 수정할 수 있는지 관찰한다.</t>
    <phoneticPr fontId="45" type="noConversion"/>
  </si>
  <si>
    <t>거래처의 서비스해지는 정당한 승인을 얻은 후 수행되어야 한다.</t>
  </si>
  <si>
    <t>정당한 승인없이 거래처의 서비스가 해지되어 매출, 매출채권이 왜곡표시될 위험</t>
  </si>
  <si>
    <t>서비스 해지 승인</t>
  </si>
  <si>
    <t>위임전결규정에 따라 사업팀장 및 전결권자는 거래처의 서비스 해지신청 및 미수채권, 해지위약금이 적절한지 검토하고 서비스 해지를 승인(Approval)한다.</t>
  </si>
  <si>
    <t>서비스 해지신청서</t>
  </si>
  <si>
    <t>[메세징]
거래처가 서비스해지를 원할 경우 E-mail 또는 유선으로 영업담당자에게 직접 연락을 한다.
영업담당자는 거래처 담당자에게 해지신청서를 E-mail 등으로 전달하고 거래처 담당자는 해지신청서를 작성(해지 희망일자, 해지사유 등)하여 E-mail, Fax, 우편으로 해지신청서를 영업담당자에게 전달한다.
영업담당자는 다우오피스 전자결재 문서를 생성하여 해지사유, 미수채권(당월사용요금 포함), 환불액 등을 기재하고 해지신청서를 첨부하여 서비스해지에 대해 위임전결규정에 따라 사업팀장 및 전결권자의 승인을 득한다.
영업담당자는 거래처의 서비스해지에 대한 사업팀장 및 전결권자의 승인을 득한 후, 해지 희망일자에 맞춰 admin system에서 거래처의 계정을 서비스 이용 정지 처리한다.
계정이 서비스 이용 정지 처리가 되면, 해당 계정은 더 이상 서비스를 이용할 수 없다.
[그룹웨어]
거래처가 서비스해지를 원할 경우 유선 등을 통해서 해지 요청을 한다.
사업팀 서비스형담당자는 해당 거래처에 해지신청서를 E-mail로 발송한다. 거래처는 해지신청서에 해지사유, 해지희망일자 등을 기재하고 사업팀 서비스형담당자에게 E-mail로 전달한다.
사업팀 서비스형담당자는 DOMS에서 해당 거래처의 누적잔액을 0원으로 수정하고 서비스 이용 정지 처리를 한다.
사업팀 서비스형담당자는 다우오피스 전자결재 서비스해지 신청서를 생성하여 해지사유 및 환불금액을 기재하고 해지신청서, 거래의 결제내역, DOMS 누적잔액을 0원으로 수정한 화면 캡쳐를 첨부하여 전자결재를 상신한다.
[IDC]
사업팀 영업담당자는 거래처의 서비스 해지신청서를 확인하고 DaouIDC 빌링시스템에서 거래처의 계약상태를 '해지'로 수정하고 다우오피스 전자결재 문서를 생성하여 해지사유, 미수채권(당월사용요금 포함), 해지위약금 등을 기재하고 서비스 해지신청서를 첨부하여 서비스해지에 대해 위임전결규정에 따라 사업팀장 및 전결권자의 승인을 득한다.
서비스 해지신청에 대한 전자결재가 승인되면 해당 거래처의 계약상태는 '해지'로 변경완료 되고 거래처는 더 이상 서비스를 이용할 수 없다.</t>
    <phoneticPr fontId="45" type="noConversion"/>
  </si>
  <si>
    <t>1. 평가대상기간 중 각 사업팀의  서비스이용 해지리스트에서 [  ]건을 샘플로 추출한다.
2. 추출된 샘플에 대하여 해지승인 요청 전자결재 문서를 징구한다.
3. 해당 전자결재 문서가 정당한 승인권자의 승인을 얻었음을 확인한다.
4. 예외사항이 발생할 경우 그 원인을 파악한다.</t>
  </si>
  <si>
    <t>각 사업팀의 서비스이용 해지리스트</t>
  </si>
  <si>
    <t>08</t>
    <phoneticPr fontId="45" type="noConversion"/>
  </si>
  <si>
    <t>서비스 해지가 된 계정은 더 이상 서비스를 이용할 수 설계되어 있다.</t>
    <phoneticPr fontId="45" type="noConversion"/>
  </si>
  <si>
    <t>서비스 해지된 계정에서 서비스를 이용하여 매출이 왜곡표시될 위험</t>
    <phoneticPr fontId="45" type="noConversion"/>
  </si>
  <si>
    <t>서비스 해지 계정의 서비스 이용제한</t>
    <phoneticPr fontId="45" type="noConversion"/>
  </si>
  <si>
    <t>Admin system에서 서비스 이용 정지 처리가 된 계정은 더 이상 서비스를 이용하지 못하도록 설정(Approvals)되어 있다.</t>
  </si>
  <si>
    <t>각 admin시스템</t>
  </si>
  <si>
    <t xml:space="preserve">1. Admin System&gt;고객관리&gt;회원리스트 메뉴상에서 '이용 정지'로 설정된 계정 리스트를 확인한다.
- 서비스, ID, 업체명, 사업자 번호, 승인일 정보 확인 
2. 서비스 정지된 계정 중 1건을 샘플링하여 해당 서비스를 이용 시도시 제한됨을 확인한다.
- Ex. 비즈뿌리오 서비스 사용중지된 사용자 발송 시도 </t>
    <phoneticPr fontId="45" type="noConversion"/>
  </si>
  <si>
    <t>미수금은 정확하게 생성되어야 한다.</t>
    <phoneticPr fontId="50" type="noConversion"/>
  </si>
  <si>
    <t>PG사 결제내역에 따른 미수금이 부정확하게 생성될 위험</t>
    <phoneticPr fontId="50" type="noConversion"/>
  </si>
  <si>
    <t>PG사 결제금액에 따른 미수금 전표 승인</t>
    <phoneticPr fontId="50" type="noConversion"/>
  </si>
  <si>
    <t>재경팀장 및 전결권자는 PG결제내역에 따른 미수금/예수금(or선수금)전표의 금액이 실제 PG사 결제금액과 일치하는지 검증(Verification)하고 전표를 승인(Approval)한다.</t>
    <phoneticPr fontId="50" type="noConversion"/>
  </si>
  <si>
    <t xml:space="preserve">재경팀 담당자는 PG사 결제내역을 확인하고 미수금/예수금(or선수금) 전표를 생성한다. 재경팀장 및 전결권자는 해당 전표의 금액과 PG사 결제금액이 일치하는지 검증하고 전표를 승인한다.
</t>
    <phoneticPr fontId="45" type="noConversion"/>
  </si>
  <si>
    <t>1. 평가대상기간 중 PG사 결제내역에 따른 미수금 생성 전표리스트를 입수하여 무작위로 [ ]건을을 샘플로 추출한다. 
2. 샘플로 추출된 전표가 승인권자의 승인을 득하였는지 확인한다.
3. 첨부된 PG사 결제내역과 전표상 금액이 일치하는지 확인한다.
4. 예외사항이 발생할 경우 그 원인을 파악한다.</t>
  </si>
  <si>
    <t>PG사 결제내역에 따른 미수금 생성 전표리스트</t>
  </si>
  <si>
    <t>매출채권은 정확하게 반제처리 되어야 한다.</t>
    <phoneticPr fontId="45" type="noConversion"/>
  </si>
  <si>
    <t>매출채권의 부정확한 반제로 인하여 재무제표가 왜곡표시될 위험</t>
    <phoneticPr fontId="45" type="noConversion"/>
  </si>
  <si>
    <t>매출채권 반제</t>
    <phoneticPr fontId="45" type="noConversion"/>
  </si>
  <si>
    <t>사업지원팀 담당자는 입금내역과 K-system의 세금계산서발행내역을 대사(Reconciliations)하고 불일치 내역은 사업팀에 차이소명을 요청한다.</t>
    <phoneticPr fontId="45" type="noConversion"/>
  </si>
  <si>
    <t>후불고객결제리스트, 
청구세금계산서리스트</t>
    <phoneticPr fontId="45" type="noConversion"/>
  </si>
  <si>
    <t>사업지원팀, 재경팀</t>
  </si>
  <si>
    <t>사업지원팀 담당자, 재경팀 담당자</t>
    <phoneticPr fontId="45" type="noConversion"/>
  </si>
  <si>
    <t>사업팀 담당자는 매월말(25일 전후) admin system에서 자동이체 후불고객결제리스트 추출하여 사업지원팀 담당자에게 E-mail로 전달한다.
고객결제리스트에는 납세자번호가 포함되어 있으며, 사업지원팀 담당자는 K-system상 등록된 청구세금계산서의 금액, 납세자번호와 고객결제리스트의 금액, 납세자번호를 매칭하여 각 채권을 대사한다.</t>
    <phoneticPr fontId="45" type="noConversion"/>
  </si>
  <si>
    <t>1. 평가대상기간 중 매출채권반제(예수금상계)전표리스트를 입수하여 무작위로 [ ]건을을 샘플로 추출한다. 
2. 샘플로 추출된 반제내역이 정확히 세금계산서와 매칭되어 채권이 반제되었는지 확인한다.
3. 매칭이 되지 않을 경우 사업팀에서 수행한 추가절차를 확인하여 적절한 세금계산서로 매칭되어 채권이 반제되었는지 확인한다..
4. 예외사항이 발생할 경우 그 원인을 파악한다.</t>
    <phoneticPr fontId="45" type="noConversion"/>
  </si>
  <si>
    <t>매출채권반제(예수금상계)전표리스트</t>
  </si>
  <si>
    <t>외상매출금과 예수금의 상계는 정당한 승인권자의 승인을 득하고 이루어져야 한다.</t>
    <phoneticPr fontId="45" type="noConversion"/>
  </si>
  <si>
    <t>정당한 승인 없이 예수금과 외상매출금이 상계되어 재무제표가 왜곡표시될 위험</t>
    <phoneticPr fontId="45" type="noConversion"/>
  </si>
  <si>
    <t>매출채권 반제 승인</t>
    <phoneticPr fontId="45" type="noConversion"/>
  </si>
  <si>
    <t>[TO-BE]
사업지원팀장 및 전결권자는 채권반제전표상 금액과 K-system의 세금계산서발행내역, 입금내역이 일치하는지 검증(Verification)하고 채권반제전표를 승인(Approval)한다.</t>
    <phoneticPr fontId="45" type="noConversion"/>
  </si>
  <si>
    <t>매출채권반제전표(예수금상계전표)</t>
    <phoneticPr fontId="45" type="noConversion"/>
  </si>
  <si>
    <t>사업지원팀장, 재경팀장</t>
    <phoneticPr fontId="45" type="noConversion"/>
  </si>
  <si>
    <t xml:space="preserve">선불서비스에 대한 매출채권, 예수금 상계전표(채권반제전표)는 재경팀 담당자가 생성하고, 후불서비스에 대한 매출채권, 예수금 상계전표(채권반제전표)는 사업지원팀 담당자가 생성한다.
채권반제전표는 위임전결규정에 따라 상위권자의 승인을 득한 후 최종 기표가 완료된다. </t>
    <phoneticPr fontId="45" type="noConversion"/>
  </si>
  <si>
    <t>1. 평가대상기간 중 매출채권반제(예수금상계)전표리스트를 입수하여 무작위로 [ ]건을을 샘플로 추출한다. 
2. 샘플로 추출된 반제(상계)전표에 대해 정당한 승인권자의 승인을 얻었음을 확인한다.
3. 예외사항이 발생할 경우 그 원인을 파악한다.</t>
    <phoneticPr fontId="45" type="noConversion"/>
  </si>
  <si>
    <t>매출채권반제(예수금상계)전표리스트</t>
    <phoneticPr fontId="45" type="noConversion"/>
  </si>
  <si>
    <t>장기미회수채권 및 대손충당금 설정내역은 주기적으로 검토되고 적시에 재무제표에 반영되어야 한다.</t>
    <phoneticPr fontId="45" type="noConversion"/>
  </si>
  <si>
    <t>대손충당금이 적시에 반영되지 못하여 제무재표가 왜곡표시될 위험</t>
    <phoneticPr fontId="45" type="noConversion"/>
  </si>
  <si>
    <t>채권회수가능성 평가</t>
    <phoneticPr fontId="45" type="noConversion"/>
  </si>
  <si>
    <t xml:space="preserve">각 사업팀은 매월 채권회의를 통해 개별연체채권의 회수계획 및 대손설정의 필요성을 검토(Management review controls)하고 재경팀 담당자는 분기별 집합채권의 채권회수율을 측정하여 대손설정의 필요성을 검토(Managemnet review controls)한다. </t>
    <phoneticPr fontId="45" type="noConversion"/>
  </si>
  <si>
    <t>채권 aging report</t>
    <phoneticPr fontId="45" type="noConversion"/>
  </si>
  <si>
    <t>채권 aging report</t>
  </si>
  <si>
    <t>각 사업팀, 재경팀</t>
    <phoneticPr fontId="45" type="noConversion"/>
  </si>
  <si>
    <t>각 사업팀장, 재경팀장</t>
    <phoneticPr fontId="45" type="noConversion"/>
  </si>
  <si>
    <t xml:space="preserve">사업지원팀 담당자는 매월 초 각 사업팀에 연체채권 자금예정일 최종 update 및 연체사유 기재를 요청한다. 매월 중순 진행되는 채권회의에는 경영지원본부장, 재경팀장, 사업지원팀장 및 담당자, 각 사업본부장, 사업팀장이 참석한다. 채권회의에서 최종 update된 자금예정일과 연체사유를 바탕으로 연체채권 수금계획을 논의한다.  연체채권에 대해서 수금계획을 작성하고 회수가 불확실한 거래처에 대해서 대손 여부를 결정한다. 
재경팀 결산담당자는 전산상 매출채권의 발생일자를 토대로 외상매출금 및 받을어음의 연령분석표를 작성하고 roll rate을 통해 대손설정율을 산정하여 집합분석 채권에 대한 대손충당금 잔액을 계산한다. </t>
    <phoneticPr fontId="45" type="noConversion"/>
  </si>
  <si>
    <t>1. 평가대상기간중 대손충당금 설정 전표에서 [  ]건을 샘플을 추출하여 대손충당금 검토 내역을 입수한다.
2. 회사의 대손정책에 따라 대손충당금이 산정되었는지 확인하고 전결권자의 검토 및 승인이 이루어 졌는지 확인한다.
3. 예외사항이 발견된 경우 그 원인을 파악한다.</t>
    <phoneticPr fontId="45" type="noConversion"/>
  </si>
  <si>
    <t>평가대상기간의 대손설정 전표 list</t>
  </si>
  <si>
    <t xml:space="preserve">대손충당금은 정당한 승인을 얻은 후 재무제표에 계상되어야한다. </t>
  </si>
  <si>
    <t>정당한 승인없이 대손충당금이 반영되어 제무재표가 왜곡표시될 위험</t>
  </si>
  <si>
    <t>부실채권 처리에 대한 승인</t>
    <phoneticPr fontId="45" type="noConversion"/>
  </si>
  <si>
    <t>각 사업팀 담당자는 대손설정이 필요한 채권에 대해 대손승인 품의서를 작성하고 적절한 승인권자의 승인(Approvals)을 득한다.</t>
    <phoneticPr fontId="45" type="noConversion"/>
  </si>
  <si>
    <t>대손승인 폼의서</t>
    <phoneticPr fontId="45" type="noConversion"/>
  </si>
  <si>
    <t>일반적으로 최초 자금예정일에서 90일이 초과되면 부실채권으로 간주하여 대손충당금을 설정한다.
채권회의 결과 및 폐업 등 거래처의 재무상태가 부실하여 대손설정이 필요한 채권은 각 사업팀 담당자가 대손승인 품의서를 작성하고 전결권자의 승인을 득한 후 사업지원팀으로 전달하여 대손충당금 설정을 요청한다.</t>
    <phoneticPr fontId="45" type="noConversion"/>
  </si>
  <si>
    <t>1. 평가대상기간 중 전체사업팀의 대손설정리스트를 입수하여 무작위로 [ ]건을을 샘플로 추출한다. 
2. 샘플로 추출된 대손설정채권에 대한 대손승인 품의서를 징구한다.
3. 해당품의서가 정당한 승인권자의 승인을 얻었음을 확인한다.
4. 예외사항이 발생할 경우 그 원인을 파악한다.</t>
    <phoneticPr fontId="45" type="noConversion"/>
  </si>
  <si>
    <t xml:space="preserve">대손충당금은 정당한 승인을 얻은 후 재무제표에 계상되어야한다. </t>
    <phoneticPr fontId="45" type="noConversion"/>
  </si>
  <si>
    <t>대손충당금 전표에 대한 승인</t>
    <phoneticPr fontId="45" type="noConversion"/>
  </si>
  <si>
    <t>사업지원팀장, 재경팀장 및 전결권자는 대손충당금 설정 전표의 적절성을 검증(Verification)하고 전표를 승인(Approvals)한다.</t>
    <phoneticPr fontId="45" type="noConversion"/>
  </si>
  <si>
    <t>전표</t>
    <phoneticPr fontId="45" type="noConversion"/>
  </si>
  <si>
    <t>사업지원팀, 재경팀</t>
    <phoneticPr fontId="45" type="noConversion"/>
  </si>
  <si>
    <t xml:space="preserve">개별평가 대손충당금 설정은 사업지원팀, 집합평가 대손충당금 설정은 재경팀에서 직접 기표하며, 담당자가 전표를 생성하고 전결권자의 검토 및 승인을 통하여 기표가 이루어진다. </t>
    <phoneticPr fontId="45" type="noConversion"/>
  </si>
  <si>
    <t>1. 평가대상기간 중 대손충당금보조부를 입수하여 무작위로 [ ]건을을 샘플로 추출한다. 
2. 샘플로 추출된 대손충당금전표에 대해 정당한 승인권자의 승인을 얻었음을 확인한다.
3. 예외사항이 발생할 경우 그 원인을 파악한다.</t>
    <phoneticPr fontId="45" type="noConversion"/>
  </si>
  <si>
    <t>결제금액의 환불은 정당한 승인을 얻은 후 수행되어야 한다.</t>
  </si>
  <si>
    <t>정당한 승인없이 결제금액이 환불되어 잘못된 환불이 발생한 위험</t>
  </si>
  <si>
    <t>결제금액 환불에 대한 승인</t>
  </si>
  <si>
    <t>사업팀장 및 전결권자는 환불사유가 회사의 환불조건을 충족하는지, 환불 금액은 정확하게 계산되었는지, 환불 신청서 등 필요서류는 정확하게 작성되었는지 검증(Verification)하고 고객의 환불요청을 승인(Approval)한다.</t>
    <phoneticPr fontId="45" type="noConversion"/>
  </si>
  <si>
    <t>환불계산파일(엑셀)</t>
  </si>
  <si>
    <t>환불신청서, 환불수익파일</t>
  </si>
  <si>
    <t>환불을 원하는 고객은 결제관리 담당자에게 유선 문의하여 환불금액 확인이 가능하며, 결제관리 담당자는 고객에게 환불 사유, 환불 금액(일할 계산/수동), 환불 신청서 및 필요 서류를 안내한다. 고객사는 홈페이지에서 환불신청서를 download하여 환불 정보를 입력, 사업자 등록증, 통장사본과 함께 영업팀 담당자 E-mail로 접수한다.결제관리 담당자는 전결규정에 따른 전결권자의 승인을 득한 후, 고객의 환불요청을 승인한다.</t>
  </si>
  <si>
    <t xml:space="preserve">1. 평가대상기간 중 환불내역에서 무작위로 [ ]건을 샘플링한다.
2. 추출된 샘플에 대하여 정당한 승인권자의 승인을 얻고 환불이 진행됐는지 확인한다.
3. 환불사유가 회사의 환불조건을 충족하는지, 환불 금액은 정확하게 계산되었는지, 환불 신청서 등 필요서류는 정확하게 작성되었는지 확인한다.
4. 예외사항이 발생할 경우 그 원인을 파악한다.
</t>
    <phoneticPr fontId="45" type="noConversion"/>
  </si>
  <si>
    <t>선불고객 환불내역</t>
    <phoneticPr fontId="45" type="noConversion"/>
  </si>
  <si>
    <t>환불요청, 이용해지등은 누락되지 않고 적시에 반영되어야 한다.</t>
    <phoneticPr fontId="45" type="noConversion"/>
  </si>
  <si>
    <t>고객의 결제 취소요청, 이용해지 요청이 누락될 위험</t>
    <phoneticPr fontId="45" type="noConversion"/>
  </si>
  <si>
    <t>고객민원 처리내역 보고</t>
  </si>
  <si>
    <t>[TO-BE] 
사업팀장 및 전결권자는 고객의 민원(환불, 이용해지, 상품불만 등)접수내역과 해당 민원의 처리내역을 정리한 문서를 검토하고 처리상황, 처리지연사유 등이 적절한지 검증(Verfication)하고 승인(Approval)한다.
사업지원팀장은 각 사업팀의 접수/처리상황을 정리하여 cfo에게 보고하여 승인(Approval)을 득한다.</t>
    <phoneticPr fontId="45" type="noConversion"/>
  </si>
  <si>
    <t>고객 claim접수 결과 보고</t>
  </si>
  <si>
    <t>각 사업팀,경영지원팀</t>
  </si>
  <si>
    <t>각 사업팀장, 경영지원팀장</t>
  </si>
  <si>
    <t>고객의 환불요청, 상품변경 요청 등의 처리가 고객이 요청하는 시점에 적절히 처리되지 않을 경우 부적절한 매출액, 매출채권이 계상될 수 있으므로 고객의 요청내역은 기록되고 처리여부가 확인되어야 한다.
사업팀 담당자는 고객의 민원(환불, 상품불만 등)접수내역과 해당 민원의 처리여부, 처리가 지연되고 있다면 지연사유를 문서화하고 사업팀장 및 전결권자의 승인을 득한다. 
사업지원팀장은 각 사업팀의 접수/처리상황을 정리하여 cfo에게 보고하여 승인을 득한다.</t>
  </si>
  <si>
    <t>1. 평가대상기간 중 claim처리내역에서 무작위로 [ ]건을 샘플링한다.
2. 추출된 샘플에 대하여 정당한 승인권자의 승인을 얻었는지 확인한다.
3. 예외사항이 발생할 경우 그 원인을 파악한다.</t>
  </si>
  <si>
    <t>평가기간 중 claim처리내역</t>
  </si>
  <si>
    <t>세금계산서는 정당한 승인권자의 검증 및 승인을 득하고 발행/수정/취소 돼야 한다.</t>
    <phoneticPr fontId="45" type="noConversion"/>
  </si>
  <si>
    <t>세금계산서 발행/수정/취소 조건이 충족되지 않았음에도 세금계산서가 발행/수정/취소될 위험</t>
    <phoneticPr fontId="45" type="noConversion"/>
  </si>
  <si>
    <t>세금계산서 발행/수정/취소 요청서 검증</t>
    <phoneticPr fontId="45" type="noConversion"/>
  </si>
  <si>
    <t>[AS-IS]
사업팀별로 세금계산서 발행/수정/취소을 요청하는 형식(이메일, 일반 문서 등)이 모두 다름
[TO-BE]
재경팀 담당자는 현업담당자의 세금계산서 발행/수정/취소 요청서를 전자결재로 접수받아 해당 리스트가 정확히 작성되었는지 입금내역, admin 등을 통해 검증(Verification)한다.</t>
    <phoneticPr fontId="45" type="noConversion"/>
  </si>
  <si>
    <t>세금계산서 발행/수정/취소 요청기안</t>
  </si>
  <si>
    <t>다우오피스,
K-system</t>
    <phoneticPr fontId="45" type="noConversion"/>
  </si>
  <si>
    <t>세금계산서 발행 담당자</t>
    <phoneticPr fontId="45" type="noConversion"/>
  </si>
  <si>
    <t>[TO-BE]
사업팀 담당자들은 세금계산서 발행/수정/취소 대상을 집계하고 사업팀장 및 전결권자의 승인을 득한 후 재경팀 세금계산서 발행 담당자에게 세금계산서 발행을 요청한다.
재경팀 담당자는 현업담당자의 세금계산서 발행/수정/취소 요청서를 전자결재로 접수받아 해당 리스트가 정확히 작성되었는지 입금내역, admin 등을 통해 검증하고 이상이 있을 경우 사업팀 담당자에게 확인을 요청한다.</t>
    <phoneticPr fontId="45" type="noConversion"/>
  </si>
  <si>
    <t>1. 평가대상기간 중 세금계산서발행 내역에서 무작위로 [ ]건을 샘플링한다.
2. 추출된 세금계산서에 대한 입금여부 및 입금일자를 확인한다.
3. 선불거래의 경우 세금계산서 발행 시점에 입금이 된 상태였는지 확인한다.
4. 세금계산서발행요청서의 승인 여부를 확인한다.
5. 예외사항이 발생할 경우 그 원인을 파악한다.</t>
    <phoneticPr fontId="45" type="noConversion"/>
  </si>
  <si>
    <t>세금계산서 발행 내역</t>
    <phoneticPr fontId="50" type="noConversion"/>
  </si>
  <si>
    <t>기 인식한 매출액을 수정하거나 취소하기 위해서는 적정성이 검토되어야만 한다.</t>
    <phoneticPr fontId="45" type="noConversion"/>
  </si>
  <si>
    <t>정당한 사유 없이 매출액의 수정 및 조정이 이루어질 위험</t>
    <phoneticPr fontId="45" type="noConversion"/>
  </si>
  <si>
    <t>매출전표 취소/수정 승인(재경팀)</t>
    <phoneticPr fontId="45" type="noConversion"/>
  </si>
  <si>
    <t>재경팀장 및 전결권자는 세금계산서 취소/수정 요청서가 해당 사업팀장의 승인을 득하였는지 여부와 매출 취소/수정 사유가 거래가 실제 취소가 되었기 때문인지, 당초 매출인식시 이미 금액적 오류가 있었다면 해당 오류는 무엇인지, 거래액이 변경되었다면 변경 사유는 적절한지 검증(Verification)하고 매출전표를 승인(Approval)한다.</t>
    <phoneticPr fontId="45" type="noConversion"/>
  </si>
  <si>
    <t>세금계산서 취소/수정 요청서</t>
  </si>
  <si>
    <t>재경팀 담당자는 세금계산서 취소/수정 요청서의 승인내역을 확인한 후 취소/수정 세금계산서를 발행한다.  재경팀 담당자는 세금계산서 발행 후 K-system에서 수정매출전표를 작성한다.재경팀장 및 전결권자는 세금계산서 취소/수정 요청서가 해당 사업팀장의 승인을 득하였는지, 매출 취소/수정 사유가 거래가 실제 취소가 되었기 때문인지 또는 당초 발행시 이미 금액적 오류가 있었는지 등 적절한지 검증하고 매출전표를 승인한다.</t>
    <phoneticPr fontId="45" type="noConversion"/>
  </si>
  <si>
    <t>1. 평가기간 중 전체 매출전표 취소/수정 내역에서 무작위로 [ ]건을 샘플링한다.
2. 관련 매출전표 승인시 해당 사업팀장의 승인을 득하였는지 여부, 매출 취소/수정 사유(거래가 실제 취소가 되었기 때문인지, 당초 매출인식시 이미 금액적 오류가 있었다면 해당 오류는 무엇인지, 거래액이 변경되었다면 변경 사유는 적절한지)의 적정성을 검증한 내역을 확인한다.
3. 해당 매출전표의 승인내역을 확인한다.
4. 예외사항이 발생할 경우 그 원인을 파악한다.</t>
    <phoneticPr fontId="45" type="noConversion"/>
  </si>
  <si>
    <t>매출 취소/수정내역(매출 계정별 원장)</t>
    <phoneticPr fontId="45" type="noConversion"/>
  </si>
  <si>
    <t>체결된 계약서는 위조, 변조가 되지 않게 보관되어야 한다.</t>
    <phoneticPr fontId="45" type="noConversion"/>
  </si>
  <si>
    <t>부정확한 계약 정보가 K-system에 반영되어 매출, 매출채권이 잘못 계상될 위험</t>
    <phoneticPr fontId="45" type="noConversion"/>
  </si>
  <si>
    <t>계약서 원본의 별도 보관</t>
    <phoneticPr fontId="45" type="noConversion"/>
  </si>
  <si>
    <t>사업팀 담당자는 체결된 계약서 원본을 법무팀에 제출(Physical Controls and Counts)하여 임의 변조, 수정이 불가능하게 한다.</t>
    <phoneticPr fontId="45" type="noConversion"/>
  </si>
  <si>
    <t>법무관리시스템</t>
    <phoneticPr fontId="45" type="noConversion"/>
  </si>
  <si>
    <t>각 사업팀 담당자는 최종 체결한 계약서를 법무관리시스템에 등록하여 관리한다.</t>
    <phoneticPr fontId="45" type="noConversion"/>
  </si>
  <si>
    <t>매출액은 1115호 수익인식기준서에 따라 인식되어야 한다.</t>
    <phoneticPr fontId="45" type="noConversion"/>
  </si>
  <si>
    <t>매출액이 1115호 수익인식기준서에 따라 인식되지 않을 위험</t>
    <phoneticPr fontId="45" type="noConversion"/>
  </si>
  <si>
    <t>신규,변경 계약에 대한 15호 효과 검토</t>
    <phoneticPr fontId="45" type="noConversion"/>
  </si>
  <si>
    <t>[TO-BE]
재경팀 15호 담당자는 매월 신규, 변경계약 리스트를 사업팀 담당자로부터 수령하여 15호 check list를 작성하고 재경팀장은 해당 check list의 결론을 검증(Verification)하고 승인(Approval)한다.</t>
    <phoneticPr fontId="45" type="noConversion"/>
  </si>
  <si>
    <t>15호 check list</t>
    <phoneticPr fontId="45" type="noConversion"/>
  </si>
  <si>
    <t>15호 담당자</t>
    <phoneticPr fontId="45" type="noConversion"/>
  </si>
  <si>
    <t>[TO-BE]
재경팀 15호 담당자는 매월 신규, 변경계약 리스트를 사업팀 담당자로부터 수령하여 15호 check list를 작성하고 재경팀장은 해당 check list의 결론을 검증하고 승인한다. 재경팀 15호 담당자는 필요한 경우 영업팀 등 주관부서 담당자와의 인터뷰를 추가로 수행하여 Check list 를 작성한다. Check list는 기준서 문단에 따라 해당사항이 있는지 여부를 검토하도록 구성되어 있으며, 동 해당사항들을 검토하여 수익인식기준 5단계 모델을 판단하여 수익을 인식하는 시점과 인식해야 될 거래가격의 결정 등 향후 수익을 인식할때 기본적으로 적용하게 될 수익인식기준에 대한 결론을 내릴수 있도록 되어 있다. 
재경팀장은 해당 check list의 항목별 판단근거가 적절한지 확인하고 승인한다.</t>
    <phoneticPr fontId="45" type="noConversion"/>
  </si>
  <si>
    <t>1. 평가대상기간 중 전체사업팀의 계약리스트에서 무작위로 [ ]건을 샘플링한다.
2. 추출된 샘플에 대한 15호 check list가 존재하는지 확인한다. 존재하지 않을 경우 해당 사유가 적절한지 확인한다.(ex. 회계법인으로부터 consulting 받았던 시기의 계약과 변경된 내역이 없기 때문에 작성하지 않았다. 단 이 때도 이러한 사유가 문서화 되어 있어야 한다.)
3. check list에 대한 재경팀장의 승인내역을 확인한다.
4. check list의 검토항목들이 적절히 검토되었는지 확인한다.
5. 예외사항이 발생할 경우 그 원인을 파악한다.</t>
    <phoneticPr fontId="45" type="noConversion"/>
  </si>
  <si>
    <t>표준계약서 이외의 계약서를 사용할 경우 별도의 승인절차를 득해야 한다.</t>
    <phoneticPr fontId="45" type="noConversion"/>
  </si>
  <si>
    <t>법무검토를 받지 않은 표준계약서를 사용할 위험</t>
    <phoneticPr fontId="45" type="noConversion"/>
  </si>
  <si>
    <t>계약서의 법무팀 승인</t>
    <phoneticPr fontId="45" type="noConversion"/>
  </si>
  <si>
    <t>[AS-IS]
법무팀의 계약서 검토를 받지 않고도 인감사용 및 계약체결이 가능한 상태임
[TO-BE]
법무팀장 및 전결권자는 표준계약서 이외 계약서 사용시 법률적으로 문제가 있는지를 검증(Verification)하고 인감사용 신청을 승인(Approval)한다.</t>
    <phoneticPr fontId="45" type="noConversion"/>
  </si>
  <si>
    <t>법무팀장 및 전결권자</t>
    <phoneticPr fontId="45" type="noConversion"/>
  </si>
  <si>
    <t>사업팀별 표준계약서는 법무관리시스템에 업로드 되어 있으며 표준계약서상 수정이 허용된 부분만이 활성화 되어 있고 나머지 부분은 수정을 하지 못하도록 비활성화 되어 있다. 표준계약서를 사용하지 않는 경우에는 법무팀의 검토를 받아야 하며 [TO-BE] 인감사용 신청시 법무팀장을 결재라인에 추가하여 계약서 검토여부를 확인 받아야 한다.</t>
    <phoneticPr fontId="45" type="noConversion"/>
  </si>
  <si>
    <t>1. 평가대상기간 중 전체사업팀의 계약리스트에서 무작위로 [ ]건을 샘플링한다.
2. 추출된 샘플이 표준계약서 이외 계약서로 작성되었는지 확인한다. 표준계약서로 작성됐을 경우 재 샘플링을 수행한다. 
3. 해당 계약서에 대한 법무팀의 계약서 검토 여부, 법무팀의 인감사용신청서의 승인 여부를 확인한다.
4. 예외사항이 발생할 경우 그 원인을 파악한다.</t>
    <phoneticPr fontId="45" type="noConversion"/>
  </si>
  <si>
    <t>매출이외</t>
    <phoneticPr fontId="45" type="noConversion"/>
  </si>
  <si>
    <t>PU</t>
    <phoneticPr fontId="45" type="noConversion"/>
  </si>
  <si>
    <t>구매</t>
  </si>
  <si>
    <t>구매업체 및 가격의 선정은 적정한 검토를 통해 이루어져야 함</t>
  </si>
  <si>
    <t>적정하지 아니한 구매로 인하여 회사 자산의 부적절한 유출이 발생할 위험</t>
  </si>
  <si>
    <t>재화 구매업체 및 가격의 적정성 검토</t>
  </si>
  <si>
    <t xml:space="preserve">매출의 최종견적을 진행시의 구매단가의 적정성을 확인하기 위해,  사업팀 구매 담당자는 아래의 상황에서 비교 "견적서"를 구매업체에 청구한다.
1)국내재화의 경우, 이전사업에서 진행되었던 금액 및 경쟁제조사의 동급의 모델
2)해외재화의 경우, 전략사업부가 지니고 있는 경쟁업체 정보
사업지원팀 구매담당자는 청구받은 견적서를 기준으로 이전의 프로젝트에 가격이력조회 및 시장상황을 검토하여 구입업체 및 가격의 적정성을 확인한다. (Vertification)
</t>
  </si>
  <si>
    <t>n/a</t>
  </si>
  <si>
    <t>계약관리현황DTI</t>
  </si>
  <si>
    <t>구매담당자</t>
  </si>
  <si>
    <t xml:space="preserve">사업지원팀 구매담당자는 구매요청상 기재된 추천업체 및 단가의 적정성을 확인하고, 해당 품목의 단가이력조회, 시장조사, 구매업체와의 협의를 통해 더 나은 거래조건이 있는 경우 구매업체 및 단가를 변경한다. </t>
  </si>
  <si>
    <t>1. 평가대상기간중 계약관리 현황"DTI"를 입수하여 무작위로 샘플을 추출한다.
2. 과거 가격이력조회 및 견적서 등을 검토하여 구입업체 및 가격의 차이가 유의하지 않음을 확인한다.
3. 예외사항이 발견된 경우 그 원인을 파악한다.</t>
  </si>
  <si>
    <t>평가대상기간의 계약관리 현황 DTI</t>
    <phoneticPr fontId="45" type="noConversion"/>
  </si>
  <si>
    <t>외주용역업체 및 단가의 산정은 정당한 승인을 통해 이루어져야 함</t>
  </si>
  <si>
    <t>정당한 승인없는 외주용역업체 및 단가의 산정으로 인하여 회사 자산의 부적절한 유출이 발생할 위험</t>
  </si>
  <si>
    <t>외주용역업체 및 가격의 적정성 검토</t>
  </si>
  <si>
    <t>외주용역업체의 단가의 적정성은 한국소프트웨어산업협회에서 공시하는 경력의 단가를 기준으로, 개발팀 팀장들이 인터뷰를 통해 개발자의 스킬, 노하우, 경력 등을 확인하여 판단한다. 이와 같은 사실에 대해 면접채점표 등 관련증빙을 첨부하여 하도급계약을 체결한다.(Vertification)</t>
  </si>
  <si>
    <t>하도급계약요청서</t>
  </si>
  <si>
    <t>팀장</t>
  </si>
  <si>
    <t>사업지원팀 외주용역담당자는 엔지니어에 대한 수요증가로 단가표에 따라 용역단가 선정이 어려운 경우에는 용역업체와의 협의를 통해 단가를 선정하고 이에 대해 사업지원팀장에 보고한다.</t>
  </si>
  <si>
    <t>1. 평가대상기간중 용역구매내역을 입수하여 무작위로 샘플을 추출한다.
2. 해당 용역구매내역에 대한 하도급계약요청서를 입수하여 증빙의 첨부와 사업지원팀장의 승인여부를 확인한다.
3. 예외사항이 발견된 경우 그 원인을 파악한다.</t>
  </si>
  <si>
    <t>하도급계약서</t>
  </si>
  <si>
    <t>구매요청은 정당한 승인을 통해 이루어져야 함</t>
  </si>
  <si>
    <t>불필요한 구매요청으로 인해 회사 자산의 부적절한 유출이 발생할 위험</t>
  </si>
  <si>
    <t>구매품의서 승인</t>
  </si>
  <si>
    <t>영업담당자가 체결한 매출계약서 및  매입견적서에 따른 가격으로 "구매품의서"를 사업지원부 구매담당자에게 전달하며, 사업지원부 구매담당자는 위임전결규정에 따라 팀장 및 부서장의 승인을 한다.(Approval)</t>
    <phoneticPr fontId="45" type="noConversion"/>
  </si>
  <si>
    <t>구매품의서</t>
  </si>
  <si>
    <t>팀장 및 전결권자</t>
  </si>
  <si>
    <t>영업담당자는 "담당자별 재고현황 DTI","재고소진계획현황_DTI","계약관리현황 DTI"를 관리하고 있으며, ERP에 등록후 계약에 포함된 견적서에 따라 구매 품의서를 작성한다. 사업지원팀 구매 담당자는 구매품의서를 전자결제로 상신하여 팀장 및 본부장의 승인을 득한다.</t>
  </si>
  <si>
    <t>1. 평가대상기간중 구매품의서를 입수하여 무작위로 샘플을 추출한다.
2. 구매품의서가 위임전결규정에 따라 전결권자의 승인을 득하였는지 확인한다.
3. 예외사항이 발견된 경우 그 원인을 파악한다.</t>
  </si>
  <si>
    <t>평가대상기간 중 구매품의서</t>
    <phoneticPr fontId="45" type="noConversion"/>
  </si>
  <si>
    <t>구매주문의 변경은 정당한 승인에 의해 이루어져야 함</t>
  </si>
  <si>
    <t>구매주문의 변경이 정당한 승인에 의해 이루어지지 아니하여 회사 자산의 부적절한 유출이 발생할 위험</t>
  </si>
  <si>
    <t>주문변경의 승인</t>
  </si>
  <si>
    <t>사업지원팀 구매담당자는 매입계산서 발행시 실제 매입정보를 변경하는 정도의 변경은 가능하나 금액 등 주문사항의 변경이 이루어 질 수 없다.  따라서 구매주문서를 변경된 사항에 따라 재작성하고 기존에 발주된 구매주문서를 회수 및 첨부하여 사업지원팀장의 승인을 득한다.(Approval)</t>
  </si>
  <si>
    <t>구매주문서</t>
  </si>
  <si>
    <t>매입세금계산서 매입 프로세스 진행 시 실제 매입정보를 변경하는 것은 가능하나, 사용되는 경우가 없다. 매입 진행 시 다른정보를 입력하게 되면 향후 정보검색시 ERP에서 단계별로 자료 추출을 하는 경우 혼란을 줄수 있기 때문에 특별한 사유가 없는한 ERP입력하는 최초 프로세스부터 진행하는 경우가 많다.</t>
  </si>
  <si>
    <t>1. 평가대상기간중 구매주문의 취소내역을 입수하여 무작위로 샘플을 추출한다.
2. 해당 구매주문 취소거래에 대해 재작성된 구매주문서를 수령하여 기존에 발주(취소)된 구매주문서의 첨부여부와 전결권자의 승인여부를 확인한다.
3. 예외사항이 발견된 경우 그 원인을 파악한다.</t>
  </si>
  <si>
    <t>구매주문 취소LIST</t>
  </si>
  <si>
    <t>구매요청은 정당한 승인을 통해 이루어져야 함.</t>
  </si>
  <si>
    <t>발주서 미검토토로 인해 부정확한 금액으로 재고 및 매입채무가 계상될 위험.</t>
  </si>
  <si>
    <t>발주서 승인</t>
  </si>
  <si>
    <t xml:space="preserve">영업담당자가 작성한 구매품의서와 동일하게 "발주서"를 작성하여, 사업지원부 구매담당자에게 전달한다. 구매담당자가 구매품의를 진행하는 과정에서 최종견적이 수정될 수 있으며, 이경우 최종견적서에 따른 발주서를 영업담당자가 작성하여 구매담당자에게 전달한다. 사업지원부 팀장 및 부서장은 위임전결규정에 따라 "발주서"에 대한 승인을 한다.(Approval) </t>
    <phoneticPr fontId="45" type="noConversion"/>
  </si>
  <si>
    <t>발주서</t>
  </si>
  <si>
    <t>사업지원팀 팀장 및 본부장은 구매품의서에 따라 작성된 영업담당자의 발주서를 사업 전자결제로 상신을 받아 승인을 한다.</t>
  </si>
  <si>
    <t>1. 평가대상기간중 발주서를 입수하여 무작위로 샘플을 추출한다.
2. 발주서가 위임전결규정에 따라 전결권자의 승인을 득하였는지 확인한다.
3. 예외사항이 발견된 경우 그 원인을 파악한다.</t>
  </si>
  <si>
    <t>평가대상기간 중 발주서</t>
    <phoneticPr fontId="45" type="noConversion"/>
  </si>
  <si>
    <t>PU</t>
  </si>
  <si>
    <t>용역의 입고처리는 검수절차를 통해 정확하게 이루어져야 함</t>
  </si>
  <si>
    <t>용역의 검수절차를 통해 정확하게 입고처리가 이루어지지 아니하여 회사 자산의 부적절한 유출 및 재무제표의 왜곡이 발생할 위험</t>
  </si>
  <si>
    <t>용역 입고(투입)의 승인.</t>
  </si>
  <si>
    <t>프로젝트의 경우 프로젝트 책임자(EM)이 작성한 "수행계획서"를 토대로 용역의 매입이 확정된다. 따라서 사업지원팀 팀장 및 전결권자가 "수행계획서"와 실제 수행내역이 일치하는 지 확인한 후 승인을 한다 (Approval)</t>
  </si>
  <si>
    <t>각영업팀</t>
  </si>
  <si>
    <t>영업담당자</t>
  </si>
  <si>
    <t>프로젝트의 경우, 영업담당자는 프로젝트 등록을 진행하며 수행계획서를 작성한다. 재경팀은 이 수행계획서를 ERP에 등록하며 사업지원팀은 외주용역계약을 등록하여 외주용역의 예상투입내역을 확인한다. 사업지원팀 담당자는 매달 실제 투입내역과 예상투입내역을 파악하여 ERP에 등록하고 사업지원팀 팀장은 이를 확인 후 승인한다. 차이내역이 발생되는 경우 사업지원팀 담당자는 영업담당자에게 수행계획서를 변경 요청하며 이를 재경팀에 전달해 ERP상 "프로젝트 등록을 변경한다</t>
  </si>
  <si>
    <t>1.프로젝트 수행계획서와 일치되어 구매담당자가 ERP상에 투입인력 입력후 입고 요청한 "요청서"중 []건의 샘플을 선택한다.
2. 적정한 전결권자의 승인이 이루어 졌는지 확인한다.
3.예외사항이 발견된 경우 그 원인을 파악한다.</t>
  </si>
  <si>
    <t>용역 입고확인서</t>
  </si>
  <si>
    <t>대금지급은 지급전 사전에 설정된 계획에 따라 이루어져야 함</t>
  </si>
  <si>
    <t>대금지급에 대한 계획이 정당한 승인에 의해 이루어지지 아니하여 대금지급기일이 효과적으로 관리되지 못할 위험</t>
  </si>
  <si>
    <t>대금지급계획에 대한 승인</t>
  </si>
  <si>
    <t>재경팀 대금지급담당자는 매주 거래처별 대금지급내역을 파악하고 주자금계획에 반영하여 전결권자(본부장)의 승인을 득한다.</t>
  </si>
  <si>
    <t>주단위 자금계획표, 자금현황표</t>
  </si>
  <si>
    <t>다우오피스, K-system</t>
  </si>
  <si>
    <t>대금지급담당자</t>
  </si>
  <si>
    <t xml:space="preserve">재경팀 대금지급담당자는 ERP상에서 "대금지급현황_DTI"를 통해, 거래처, 매입채무금액, 계약조건 등을 확인하고 대금지급List를 작성한다. 사업지원팀은 입고처리된 항목에 대해 "대금지급요청서"를 작성하고 사업지원팀 팀장 전결권자의 승인을 받는다. 대금지급 리스트 및 대금지급요청서를 통해 매주 자금계획상 출금계획으로 반영하고 출력하여 전결권자(본부장)의 승인을 득한다. </t>
  </si>
  <si>
    <t>1. 평가대상기간중 주자금계획을 입수하여 무작위로 샘플을 추출한다.
2. 해당 주자금계획상 거래처별 대금지급내역이 포함 및 전결권자의 승인여부를 확인한다.
3. 예외사항이 발견된 경우 그 원인을 파악한다.</t>
  </si>
  <si>
    <t>주자금계획서</t>
  </si>
  <si>
    <t>대금지급은 정당한 승인에 의해 이루어져야 함</t>
  </si>
  <si>
    <t>대금의 지급이 정당한 승인에 의해 이루어지지 아니하여 회사 자산의 부적절한 유출이 발생할 위험</t>
  </si>
  <si>
    <t>대금지급의 승인</t>
  </si>
  <si>
    <t>재경팀 대금지급담당자는 대금지급정책 및 계약조건에 따라 자금현황표에 대금지급사항을 기재하여 전결권자의 승인을 득한다.</t>
  </si>
  <si>
    <t>자금현황표</t>
  </si>
  <si>
    <t xml:space="preserve">재경팀 대금지급담당자는 업체별 대금지급내역을 외상대결재분석표를 통해 관리하고 있으며, ERP상의 매출채권회수여부 및 계약서를 검토하여 대금지급 조건이 충족되면 자금현황표를 통해 전결권자에 보고하여 자금집행에 대한 승인을 득한다. </t>
  </si>
  <si>
    <t>1. 평가대상기간중 작성된 자금현황표를 입수하여 무작위로 샘플을 추출한다.
2. 해당 자금현황표상 대금지급계획이 대금지급정책 및 계약조건과 일치여부 및 전결권자의 승인여부를 확인한다.
3. 예외사항이 발견된 경우 그 원인을 파악한다.</t>
  </si>
  <si>
    <t>회사에서 사전에 명시한 정책에 따라 대금지급이 이루어져야 함</t>
  </si>
  <si>
    <t>회사의 정책에 따라 대금을 지급하지 아니하여 회사 자산의 부적절한 유출이 발생할 위험</t>
  </si>
  <si>
    <t xml:space="preserve">회사정책에 따른 대금지급 </t>
  </si>
  <si>
    <t xml:space="preserve">재경팀 대금지급담당자는 사전에 명시된 대금지급의 정책에 따라 대금지급일정을 관리하고 있다. </t>
  </si>
  <si>
    <t>자금현황표, 외상대결재분석표</t>
  </si>
  <si>
    <t xml:space="preserve">회사는 H/W 또는 S/W상품에 대한 매입은 원청조건(매출채권회수시 매입채무 지급)을 전제로 하고 있으며 계약서상 지급에 대해 명시하고 있는 경우에는 이에 따라 지급한다. 용역의 경우에는 공정거래법상 하도급법에 해당 하는 경우 60일 지급조건으로 하고 있다. </t>
  </si>
  <si>
    <t>1. 평가대상기간중 대금지급내역을 입수하여 무작위로 샘플을 추출한다.
2. 해당 대금지급이 사전에 명시된 대금지급정책과 일치하는지 확인한다.
3. 예외사항이 발견된 경우 그 원인을 파악한다.</t>
  </si>
  <si>
    <t>대금지급내역</t>
  </si>
  <si>
    <t>대금지급은 정확하게 이루어져야 함</t>
  </si>
  <si>
    <t>대금지급이 정확하게 이루어지지 아니하여 회사 자산의 부적절한 유출이 발생할 위험</t>
  </si>
  <si>
    <t>대금지급의 정확성 확인</t>
  </si>
  <si>
    <t>재경팀 대금지급담당자는 일마감시 일별 대금지급내역에 대해 출납일지에 기재하여 전결권자의 승인을 득한다.</t>
  </si>
  <si>
    <t>출납일지</t>
  </si>
  <si>
    <t>재경팀 대금지급담당자는 대금의 지급이 실제로 정확하게 이루어졌는지 증빙을 수령하여 대금전표를 작성한다. 일마감시 출납일지를 작성하고 당일 출납된 현황에 대해 기재하여 전결권자의 승인을 득한다.</t>
  </si>
  <si>
    <t>1. 평가대상기간중 작성된 출납일지를 입수하여 무작위로 샘플을 추출한다.
2. 해당 출납일지상 대금지급의 실재성을 확인하고 출납일지에 대한 전결권자의 승인여부를 확인한다.
3. 예외사항이 발견된 경우 그 원인을 파악한다.</t>
  </si>
  <si>
    <t>경영지원팀</t>
    <phoneticPr fontId="45" type="noConversion"/>
  </si>
  <si>
    <t>대금지급의 업무는 발주, 입고, 회계처리 담당자와 독립적으로 수행되어야 함</t>
  </si>
  <si>
    <t>대금지급의 업무가 발주, 입고, 회계처리 담당자와 독립적으로 존재하지 않아 회사 자산이 적정하게 관리되지 못할 위험</t>
  </si>
  <si>
    <t>대금지급 관련업무 분장</t>
  </si>
  <si>
    <t>대금지급업무는 발주, 입고, 회계처리 담당자와 독립적인 재경팀 대금지급담당자에 의해 수행되고 있다.</t>
  </si>
  <si>
    <t>사업지원팀 구매담당자는 입고가 완료되어 세금계산서 등을 수령하면 입고전표(외상매입금 계상), 검수확인서, 거래명세서, 송장 등을 첨부하여 재경팀 대금지급담당자에게 이를 전달한다.</t>
  </si>
  <si>
    <t>1. 평가대상기간중 대금지급담당자가 발주, 입고, 회계처리 업무를 수행할 수 없음을 확인한다.
2. 예외사항이 발견된 경우 그 원인을 파악한다.</t>
  </si>
  <si>
    <t>IN</t>
    <phoneticPr fontId="45" type="noConversion"/>
  </si>
  <si>
    <t>재고</t>
    <phoneticPr fontId="50" type="noConversion"/>
  </si>
  <si>
    <t>입고처리는 검수절차를 통해 정확하게 이루어져야 함</t>
  </si>
  <si>
    <t>검수절차를 통해 정확하게 입고처리가 이루어지지 아니하여 회사 자산의 부적절한 유출 및 재무제표의 왜곡이 발생할 위험</t>
  </si>
  <si>
    <t>검수 및 실재성의 확인</t>
  </si>
  <si>
    <t>프로젝트 담당자 또는 사업지원팀 담당자는 발주된 상품과 실제 입고한 상품을 검수하여(reconcilizations), 검수확인서를 작성한다.</t>
    <phoneticPr fontId="45" type="noConversion"/>
  </si>
  <si>
    <t>검수확인서, 거래명세서(검수확인)</t>
  </si>
  <si>
    <t>수불담당자, 프로젝트 담당자</t>
  </si>
  <si>
    <t xml:space="preserve">본사에 들어오는 경우 사업지원팀의 창고담당자가 프로젝트에 직접 입고되는 경우 프로젝트책임자가 입고가 완료된 다음에 사업지원팀의 수불담당자에게 검수확인서, 거래명세서, 세금계산서 등을 수불담당자에게 제출하여 입고처리되도록 한다.  사업지원팀의 창고담당자 및 프로젝트 담당자는 발주한 주문이 일치하는지를 기 발주된 발주서를 통해 명칭 및 제품번호 등을 확인하며, 외형상 하자가 있는 경우, 즉시 반송하여 구매팀에게 재발주를 요청한다. 사업지원팀의 수불담당자는 창고담당자와 동일하지 아니하며 검수확인서 등의 창고담당자 확인서명 등을 한 검수확인서를 수불담당자에게 다우오피스상 전자결제로 제출한다. 수불담당자는 다우오피스에서 창고담당자의 확인서명이 된 검수확인서를 확인하고 거래처에서 세금계산서가 발행되면, 전산상 입고완료 버튼을 누르게 되고, 이 때 자동적으로 입고처리가 된다. </t>
  </si>
  <si>
    <t>1. 평가대상기간중 입고내역을 입수하여 무작위로 샘플을 추출한다.
2. 해당 입고내역에 대한 검수확인서, 거래명세서(검수확인) 작성여부를 확인한다.
3. 예외사항이 발견된 경우 그 원인을 파악한다.</t>
  </si>
  <si>
    <t>입고내역</t>
  </si>
  <si>
    <t>재고</t>
  </si>
  <si>
    <t>해외거래처로부터의 입고처리는 정확하게 이루어 져야 함.</t>
  </si>
  <si>
    <t>적시에 미착품이 인식되지 않을 위험</t>
    <phoneticPr fontId="45" type="noConversion"/>
  </si>
  <si>
    <t>미착품 계상의 승인</t>
    <phoneticPr fontId="45" type="noConversion"/>
  </si>
  <si>
    <t>재경팀 팀장 및 승인권자는 세급납부고지서 및 인천공항 세관장에서 발생한 세금계산서를 대사하고 (reconciliations), 금액이 적정한지 판단 후 승인한다.(approvals)</t>
    <phoneticPr fontId="45" type="noConversion"/>
  </si>
  <si>
    <t>수입원가대체내역, 통관자금정산내역, Invoice</t>
  </si>
  <si>
    <t>수불담당자</t>
  </si>
  <si>
    <t xml:space="preserve">발주한 상품이 해외에 있는경우, 통관을 위해 세금납부고지서를 수령(reconciliations)하여, 사업지원팀 담당자는 가지급금 전표를 작성하고, 사업지원팀 팀장 및 전결권자의 승인(approvals)을 득한뒤 재경팀에 가지급 지급요청을 하면서 이를 미착품으로 인식한다. 인천공항 세관장에서 세금계산서가 발행되면, 사업지원팀 구매담당자는 이를 이증빙으로 가지급금 정산표를 작성하면서 미착품을 재고자산으로 대체한다. 사업지원팀 팀장 및 전결권자는 가지급금 정산표에 대해 검토 후 승인한다.(approvals) </t>
  </si>
  <si>
    <t>1.평가 대상기간중 가지급전표에 대한 내역을 입수하여 무작위로 샘플을 추출한다.
2.사업지원팀 담당자의 승인이 있고 이때 미착품으로 인식하는지 확인한다.
3.가지급전표에 대한 내역을 확인한 후, 재고자산으로 기재되는 지 확인한다.
4. 예외사항이 발견된 경우 그 원인을 파악한다.</t>
  </si>
  <si>
    <t>가지급금전표</t>
  </si>
  <si>
    <t>입고처리는 정당한 담당자에 의해 이루어져야 함</t>
  </si>
  <si>
    <t>승인되지 아니한 직원에 의해 입고처리가 입력되어 회사의 자산이 부적절하게 관리될 위험</t>
  </si>
  <si>
    <t>전산상 입고처리 권한제한</t>
  </si>
  <si>
    <t>구매입고전표 작성권한은 사업지원팀 구매담당자 외에는 접근이 제한되어 있다.(authorizations)</t>
  </si>
  <si>
    <t>프로젝트 책임자 및 창고담당자는 검수확인서 및 세금계산서를 사업지원팀 수불담당자에게 보내며, 수불담당자만 입고 완료를 할 수 있다.</t>
  </si>
  <si>
    <t>1. K-System에 구매 입고전표 작성권한자 리스트를 확인한다
- ERP관리자가 권한자 리스트 확인: 이준 차장
- 권한자리스트: 사업지원팀
2. 사업지원팀이 아닌 사용자가 구매입고전표 작성시도 시 해당 작성 메뉴에 접근이 불가함을 확인한다. 
- 미권한자는 화면 접근 불가하므로 메뉴가 없음을 보여주는 화면 확인
3. 사업지원팀의 권한자가 구매입고전표 작성시 작성됨을 확인한다.
- 메뉴 보이는 화면 확인
- 전표 생성 화면 확인</t>
  </si>
  <si>
    <t>권한내역</t>
  </si>
  <si>
    <t>입고처리는 정당한 승인에 의해 이루어져야 함</t>
  </si>
  <si>
    <t>정당한 승인없이 입고가 처리되어 회사 자산이 부적절하게 관리될 위험</t>
  </si>
  <si>
    <t>입고처리의 승인</t>
  </si>
  <si>
    <t>ERP상 자동으로 생성된 전표에 대해 메일로 재경팀에 승인을 요청하며, 재경팀  팀장 및 전결권자가 검토 후 승인(approval)하면 재무상태표에 반영된다.</t>
  </si>
  <si>
    <t>사업지원팀 구매 담당자가 입고 완료를 누르면 자동적으로 입고전표가 생성되며, 다우오피스상 입고전표를 승인요청한다. 전달된 입고전표에 대해 재경팀장 및 재경팀 전결권자는 검토 후 승인을 하게 되고, 재무제표에 자동으로 반영된다.</t>
  </si>
  <si>
    <t>1. 평가대상기간중 입고전표을 입수하여 무작위로 샘플을 추출한다.
2. 해당 입고전표에 검수확인서 및 거래명세서(검수확인) 등의 증빙의 첨부와 전결권자의 승인여부를 확인한다.
3. 예외사항이 발견된 경우 그 원인을 파악한다.</t>
  </si>
  <si>
    <t>입고전표</t>
  </si>
  <si>
    <t>매입거래처에 대한 관리는 적절히 이뤄져야함.</t>
  </si>
  <si>
    <t>매입처에 대한 정확한 관리가 이루어지지 않아 품질에 대한 우려가 발생할 가능성</t>
  </si>
  <si>
    <t>거래처에 대한 관리</t>
  </si>
  <si>
    <t>매입거래처에 대해 사업자 등록증과 통장사본을 받아 ERP상에 구매담당자가 등록한다. 비정기적 사건이 발생하는 경우, 구매담당자는 거래처별로 해당사항에 대해 지속적으로 관리한다. (Authrorizations)</t>
  </si>
  <si>
    <t>현재 회사는 매입처 사업자 등록증과 통장사본을 받아 ERP상 매입처를 등록하고 있다. 필수입력정보인 사업자 등록번호 및 통장사본등이 기재되지 않는 경우 매입처 등록이 불가능하다. 서 검수 확인상 문제가 확인 되는 경우 및 프로젝트상 AS를 요청한 매입처가 발생하는 경우, 타 프로젝트의 문제된 매입처를 선택하지 않기 위해 추가적인 기재 사항을 작성해야한다.</t>
  </si>
  <si>
    <t>1. 예외사항이 기재되어 있는 매입처를 선택한다.
2. 타 프로젝트 시, 예외사항이 기재되어있는 매입처가 선택되는지 확인한다.
2. 예외사항이 발견된 경우 그 원인을 파악한다.</t>
  </si>
  <si>
    <t>IN</t>
  </si>
  <si>
    <t>재고창고는 창고담당자외의 접근이 제한되어야 함</t>
  </si>
  <si>
    <t>창고담당자외의 직원에 의한 창고접근이 제한되지 아니하여 회사 자산의 부적절한 유출이 발생할 위험</t>
  </si>
  <si>
    <t>재고창고에의 접근제한</t>
  </si>
  <si>
    <t>자재는 재고창고에 별도로 보관하고 잠금장치를 통해 창고담당자외의 접근을 제한한다.(Authorizations)</t>
  </si>
  <si>
    <t>업무지침서</t>
  </si>
  <si>
    <t>창고담당자</t>
  </si>
  <si>
    <t xml:space="preserve">사내의 재고창고에는 사업지원팀 창고담당자 또는 창고담당자를 동반할 때에만 접근할 수 있으며, 출고요청 등의 승인받은 전재결재 통해 자재를 출고한다. </t>
  </si>
  <si>
    <t>1. 평가기간 중에 무작위로 창고의 출입이 제한된 자가 창고에 접근가능한지 재수행한다.
2. 재고실사시 창고에 접근권한이 창고담당자만 있는지 질문한다.
2. 예외사항이 발견된 경우 그 원인을 파악한다.</t>
  </si>
  <si>
    <t>창고의 출입이 제한된자</t>
  </si>
  <si>
    <t>매달 실사를 수행하고, 실사차이가 발생하여 재고를 수기로 조정한 경우 매월마감시 전결권자의 승인을 득하여야 한다.</t>
    <phoneticPr fontId="45" type="noConversion"/>
  </si>
  <si>
    <t>재고실사결과가 적정하게 문서화되지 아니하여 회사 자산이 적절하게 관리되지 못할 위험</t>
  </si>
  <si>
    <t>재고실사결과의 문서화</t>
  </si>
  <si>
    <t>재경팀 팀장은 월별 재고실사보고서를  확인하여, ERP상 적절한 재고 금액이 기록될 수 있도로승인을 한다.(Approvals)</t>
  </si>
  <si>
    <t>재고실사보서</t>
  </si>
  <si>
    <t>사업지원팀,재경팀</t>
  </si>
  <si>
    <t>재고담당자</t>
  </si>
  <si>
    <t>재고실사시 ERP상에 기록된 자재수불내역을 인출하여 해당 자료와 실제 재고현황을 비교하고 차이가 있는 경우 이를 기록한다. 재고실사담당자는 재고실사자의 사번, 실사일자, 재고실사 결과를 문서화하여 개별 영업담당자의 확인서명을 득하고 월별 재고 및 채권 회의에 보고한다. 실사시 차이 발생내역에 대해서는 영업담당자에게 확인을 한 뒤, 차이내역을 즉시 ERP상 수정할 수 있도록 품의서를 기안 받는다. 기안받은 사항에 대해 전표처리를 하고 월마감시 전표는 재경팀 팀장 및 전결권자의 승인을 받는다.</t>
  </si>
  <si>
    <t>1.재고실사 보고서를 입수하여 무작위로 샘플을 추출한다.
2 .차이내역이 발생된 경우, 그 원인을 파악하여 재고조정이 이루어진 경우 품의서 등이 첨부되어 있는지 확인한다.
3. 재고실사 보고서 상 개별영업담당자의 확인 서명 및 승인자의 확인서명이 기재되어있는지 확인한다.
4. 월마감시 수기로 조정된 전표에 대해 재경팀 팀장 및 전결권자의 승인이 이루어 졌는지 확인한다.</t>
  </si>
  <si>
    <t>재고실사보고서</t>
  </si>
  <si>
    <t>재고</t>
    <phoneticPr fontId="45" type="noConversion"/>
  </si>
  <si>
    <t>재고평가는 적정하게 이루어 져야함</t>
  </si>
  <si>
    <t>재고평가가 적정하게 이루어 지지 않아 재고자산 금액이 과대 계상되어질 위험</t>
  </si>
  <si>
    <t>제품및 원재료의 평가충당금 검토</t>
  </si>
  <si>
    <t>재경팀에서는 매월 결산시 보유중인 제품 및 원재료의 이동평균단가( 금액/보유중인 수량)와 결산일 시점의 순실현가능가치를 산출하여 평가충당금 설정에 대하여 검토(Vertification) 후 재경팀 팀장의 승인(Authorization)을 득한다.</t>
  </si>
  <si>
    <t>제품 및 상품의 구매 실적 조회 및 월별 NRV평가 계산내역</t>
  </si>
  <si>
    <t>NRV TEST및 평가충당금 검토 REPORT</t>
  </si>
  <si>
    <t>NRV TEST 및 평가충당금</t>
  </si>
  <si>
    <t>재경팀 담당자는 실사시 장기체화재고에 대해 확인을 받으며, 원재료 및 제품에 대해 이동평균법으로(금액/수량) 그 금액이 기재되어 있는지 확인한다. 매출금액이 이동평균법으로 계산한 원가보다 더 작은 금액으로 판매되는 경우, 평가충당금을 계산하여 임시전표를 작성한다. 재경팀장 및 전결권자는 월마감시 이러한 평가충당금 및 NRV TEST를 검토하며, 이상이 없는 경우 승인을 한다.</t>
  </si>
  <si>
    <t>1. NRV TEST및 재고의 매입정보를 입수하여 무작위로 샘플을 추출한다.
2 .장기체화 재고 및 이동평균법상 재고의 가치가 판매가능가격가치보다 큰 경우, 그 금액에 대해 평가충당금이 적절하게 계상되어 있는지 확인한다.
3. 월마감시 수기로 조정된 전표에 대해 재경팀 팀장 및 전결권자의 승인이 이루어 졌는지 확인한다.</t>
  </si>
  <si>
    <t>출고내역은 완전하게 기록되어야 한다.</t>
  </si>
  <si>
    <t>출고내역이 완전하게 기록되지 아니하여 회사 자산이 부적절하게 관리될 위험</t>
  </si>
  <si>
    <t>출고기록의 완전성(그룹웨어)</t>
  </si>
  <si>
    <t xml:space="preserve">그룹웨어의 경우, 재경팀 팀장은  납품확인서 및 거래명사서를 대사하여 전표를 승인한다.(approvals)
</t>
  </si>
  <si>
    <t>거래명세서</t>
  </si>
  <si>
    <t>회사는 현재 그룹웨어, 서비스, 프로젝트의 경우 각각 출고 PROCESS가 다르게 존재한다. 그룹웨어의 경우 입고와 동시에 거래명세서를 작성하여 재고자산의 출고를 요청한다. 그룹웨어는 매출이 확정되어 있을때에만 구매가 가능하기 때문에, 구매시점에 바로 투입이 완료 된다. 출고요청시 사업팀 구매담당자가 이를 ERP에서 출고를 요청하며, 이때 전표가 자동으로 생성된다. 자동생성된 전표에 대해  재경팀 팀장 및 전결권자의 승인을 얻어 재무제표에 기록된다.</t>
  </si>
  <si>
    <t>1. 평가대상기간중 프로젝트에 직접투입된 ERP에 거래명세서을 입수하여 무작위로 샘플을 추출한다.
2. 위임전결규정에 따라 출고처리시, 승인이 이루어 졌는지 확인한다.
3. 예외사항이 발견된 경우 그 원인을 파악한다.</t>
  </si>
  <si>
    <t>거래명세서, 입고전표</t>
  </si>
  <si>
    <t>출고기록의 완전성(서비스)</t>
  </si>
  <si>
    <t xml:space="preserve"> 서비스 유지보수의 경우,  재경팀 팀장은 계약서 및 거래명서서 와 구매주문서를 대사하고 전표를 승인한다.(Approvals).</t>
  </si>
  <si>
    <t xml:space="preserve">서비스부서(유지보수)의 경우 계약에 따라 사업지원팀 혹은 재경팀이 K-SYSTEM 상에 출고를 요청한다. 거래명서세 주문구매내역등과 대사하여 일치하는 경우에만 구매팀이 출고를 확정지으며 출고 확정시 자동적으로 전표가 생성된다. 생성된 전표는 재경팀 팀장 및 전결권자의 승인을 얻어 재무제표에 기록된다. </t>
  </si>
  <si>
    <t>1. 평가대상기간중 프로젝트에 직접투입된 ERP에 거래명세서을 입수하여 무작위로 샘플을 추출한다.
2. 위임전결규정에 따라 출고처리시, 승인이 이루어 졌는지 확인한다.
4. 예외사항이 발견된 경우 그 원인을 파악한다.</t>
  </si>
  <si>
    <t>평가대상기간 중 프로젝트관련 매입세금계산서</t>
  </si>
  <si>
    <t>출고기록의 완전성(프로젝트)</t>
  </si>
  <si>
    <t xml:space="preserve">프로젝트의 경우, 재경팀 팀은 검수확인서 및 첨부된 세금계산서를 대사한후, 승인한다.(approvals)
</t>
  </si>
  <si>
    <t>프로젝트의 경우, 일정시기를 특정지을 수 없으므로 실제 투입이 완료되는 시점 또는 프로젝트 완료 후 검수확인이 완료되는 시점에 매출과 매입이 발생되는 것으로 인식한다. 따라서 거래상대방의 세금계산서 발생시점에 ERP상 출고를 요청하며, 이때 자동적으로 전표가 생성된다. 생성된 전표는 재경팀 팀장 및 전결권자의 승인을 얻어 재무제표에 기록된다.</t>
  </si>
  <si>
    <t>1. 출고 요청 시, 상품 출고에 대한 계정과목과의 맵핑 기준정보를 확인한다.
2. 출고요청된 1건에 대하여 맵핑된 계정과목의 매출원가 및 재고자산관련된 전기 정보와 동일한지 확인한다.</t>
  </si>
  <si>
    <t>평가대상기간 중 프로젝트관련 매입세금계산서</t>
    <phoneticPr fontId="45" type="noConversion"/>
  </si>
  <si>
    <t>출고기록의 완전성(원재료 및 상품)</t>
  </si>
  <si>
    <t xml:space="preserve">ERP상 사업지원팀 구매담당자만이 출고를 ERP에 입력할 수 있으며(Authorization), ERP에 입력되는 동시 재고자산이 삭제되고 원가로 반영된다. 원가의 반영은 "수주등록" 및 "프로젝트 등록" ERP상 입력된 COST분류에 따라 자동적으로 기표가 된다. </t>
  </si>
  <si>
    <t>auto</t>
  </si>
  <si>
    <t>본사의 사업지원팀 창고담당자 및 프로젝트 책임자는 원재료 및 상품의 출고를 하고 시스템에 출고처리를 요청한다. 프로젝트는 개별법으로 시스템상입력된 "수주등록"및 "프로젝트 등록"에 입력된 값이 자동적으로 원가로 반영되며, 프로젝트 외  재고의 경우 이동평균법으로 재고자산이 삭제되고 원가로 반영된다.</t>
  </si>
  <si>
    <t>1. K-System상 출고 입력 가능한 권한자 리스트를 확인한다.
-ERP 사업지원팀 구매담당자만 가능
2. 해당 권한자 중 1명을 샘플링하여 출고 입력시 입력 가능함을 확인한다. 
3. 해당 권한자가 아닌 사용자가 출고입력 시 입력 불가능함을 확인한다. 
4. K-System상 COST 분류 기준 정보를 확인한다.
5. 출고처리되어 기표된 전표 1건을 샘플링하여, 금액, 품목, 계정 구분 정보를 확인한다.
6. 해당건에 대한 수주등록 혹은 프로젝트 등록 정보를 확인하여 COST분류 기준에 따라 원가 맵핑이 되었는지 확인하고, 금액, 전표번호 등 필수정보가 동일한지 확인한다.</t>
  </si>
  <si>
    <t>출고의 사용처 변경시 승인</t>
  </si>
  <si>
    <t>출고된 재고를 다른 프로젝트에 사용하는 경우,  협조전을 통해 사업지원팀에게 ERP등록을 요청하며, 사업지원팀장 및 전결권자가 협조전의 내역을 확인 후승인(Approvals)을 한다.</t>
  </si>
  <si>
    <t>프로젝트의 재고자산의 경우, "개별법"으로 인식 되기 때문에 프로젝트 담당자만이 사용이 가능하며, 장기재고의 경우 장기프로젝트에만 사용이 가능하다. 담당자의 변경 또는 타 프로젝트에 재고가 사용되기 위해서는 협조전을 통해 사업지원팀장의 승인을 얻어 ERP상 "수주등록"을 변경하여야 한다.</t>
  </si>
  <si>
    <t>1.평가대상기간 중 프로젝트의 변경 또는 담당자의 변경으로 인한 협조전 및 품의서를 입수하여 무작위로 샘플을 추출한다.
2. 위임전결규정에 따라 변경시 적절한 회계처리가 이루어 졌는지 확인한다.
3. 예외사항이 발견된 경우 그 원인을 파악한다.</t>
  </si>
  <si>
    <t>협조전, 품의서</t>
  </si>
  <si>
    <t>FA</t>
    <phoneticPr fontId="45" type="noConversion"/>
  </si>
  <si>
    <t>유무형</t>
  </si>
  <si>
    <t>유무형자산은 정당한 승인절차에 의해 구매하여야 한다.</t>
    <phoneticPr fontId="45" type="noConversion"/>
  </si>
  <si>
    <t>승인없이 불필요한 유무형자산 구매가 이루어질 위험</t>
    <phoneticPr fontId="45" type="noConversion"/>
  </si>
  <si>
    <t>유무형자산 구매의 승인</t>
    <phoneticPr fontId="45" type="noConversion"/>
  </si>
  <si>
    <t>유무형자산은 정당한 승인절차에 의해 구매하여야 한다.
1. 토지 및 건물의 경우
대표이사가 1)연간투자계획을 확인 2)구매건물 및 토지의 가격 적정여부 3)가격 견적서 비교 등의 취득요청 타당성을 확인한 후 계약서를 전자결제로 승인한다.(approvals.)
2. 전산장비의 경우
총무팀 및 사업지원팀 구매담당자가 협조전의 내역을 확인한 후, 구매요청서를 전자결제로 승인한다.
3. 이외 비품의 경우
1) MRO 사이트에서 구매가능한 경우, 사업지원팀 팀장이 결제를 승인한다.
2) MRO 사이트에서 구매가 불가능한 경우, 총무팀에서 물품의 견적서와 담당자의 신청서를 대사한후, 결제를 승인한다.</t>
  </si>
  <si>
    <t>n/a</t>
    <phoneticPr fontId="45" type="noConversion"/>
  </si>
  <si>
    <t>구매기안서</t>
  </si>
  <si>
    <t>대표이사</t>
    <phoneticPr fontId="45" type="noConversion"/>
  </si>
  <si>
    <t xml:space="preserve">건물 및 토지의 경우 경영기획팀에서 회사의 이전 및 투자자산등의 여부를 결정한다. 실제로 기획팀에서 건물의 이전등이 필요한 경우가 생기면, 경영지원팀의 구매담당자에게 파악하여 구매기안서를 작성한다.
이때 기안서에는 예상 견적서가 포함되며 이는 외부의 실거래가등을 비교하여 외부 감정평가법인으로부터 받은 견적서이다.
대표이사는 1)연간투자계획을 확인 2)구매건물 및 토지의 가격 적정여부 3)가격 견적서 비교 등의 취득요청 타당성을 확인한 후 전자결제로 승인한다.(approvals.)
건설중인 자산의 본계정대체는 재경팀에서 수행하고 있으며, 건설 계약시, 계약서에 따라 대체되고 있으며, 예외적으로 준공이 확인 될 때에 준공확인서를 사업지원팀의 준공담당자로 부터 받아 확인후 건설중인 자산으로 대체된다. 사업지원팀의 담당자가 건설중인 자산에 대해 엑셀파일로 리스트를 관리하고 , 1년에 한번 본계정대체가 안된 건에 대해 관리하고 있다.
인프사운영사업본부의 전산장비 구매요청 협조전을 작성하면 전결권자는 인프라 운영사업본부의 장이 협조전에 작성된 구매요청 사유가 타당한가를 확인한 총무팀 혹은 사업지원팀에 전달된다.
총무팀 및 사업지원팀 구매담당자는 해당 신청서가 적정하게 승인되었는지 확인한 후 구매를 요청한다.
전산장비 이외의 사업부에서 업무용 비품 (노트북, PC, 사무용가구 등)의 구매가 필요한 경우 MRO 사이트에서 구매 가능한 상품은 각 부서 담당자가 MRO 사이트에 접속해 필요한 물품을 장바구니에 등록한다. 장바구니의 등록한 물품의 경우, 사업지원팀 구매 담당자가 확인 후 팀장 및 전결권자의 승인을 받아 구매한다.  MRO 사이트에 등록되어 있지않거나 별도의 구입이 필요한 물품은 각 사업부 담당자가 신청서를 작성해 전결권자의 승인을 얻어 총무팀에 제출한다. 총무팀 자산 담당자는 해당 신청서가 적절하게 승인되었는지 확인하고, 신청된 물품 중 회사내 재고가 있는지 확인한다. 재고가 없어 구매가 필요한 경우 관련 물품의 견적서를 수령한다. 
</t>
    <phoneticPr fontId="45" type="noConversion"/>
  </si>
  <si>
    <t xml:space="preserve">1. 평가대상기간 중 구매기안서철을 징구하여 샘플을 추출한 후 구매기안서에 정당한 승인권자의 승인을 받았는지 확인한다.
2. 예외사항이 발견된 경우 그 원인을 파악한다.
</t>
    <phoneticPr fontId="45" type="noConversion"/>
  </si>
  <si>
    <t>구매기안서</t>
    <phoneticPr fontId="50" type="noConversion"/>
  </si>
  <si>
    <t>회사는 연말에 경영기획을 통해, 다음연도 유무형자산 구매에 대한 예산을 설정하고, 그 금액 내에서 구매를 한다.</t>
    <phoneticPr fontId="45" type="noConversion"/>
  </si>
  <si>
    <t>정당한 예산을 초과하여 과대한 구매가 일어날 가능성</t>
    <phoneticPr fontId="45" type="noConversion"/>
  </si>
  <si>
    <t>예산 범위 내의 구매 주문</t>
    <phoneticPr fontId="45" type="noConversion"/>
  </si>
  <si>
    <t>회사는 연말에 경영기획을 통해 다음연도 유무형자산에 구매에 대한 부서별, 유형자산별 예산을 설정하고(authorizations), 
예산을 초과하는 경우,구매팀 혹은 사업지원팀에서 자산을 등록할 code 사용이 불가능하며 예산을 초과하는 유형자산 구매시, 협조전 및 기안을 거쳐 사업본부장의 승인을 득한다.(approvals.)</t>
    <phoneticPr fontId="45" type="noConversion"/>
  </si>
  <si>
    <t>총무팀, 사업지원팀</t>
    <phoneticPr fontId="45" type="noConversion"/>
  </si>
  <si>
    <t xml:space="preserve">회사는 연말에 경영기획을 통해 다음연도 유무형자산에 구매에 대한 예산을 설정하고, 그 금액 내에서 구매를 한다. (Authorization) 구매의 대한 예산은 부서별, 계정과목별 구매에 대한 예산이며,
예산을 초과하는 경우, 구매팀에서 자산을 등록할 CODE가 부여되지 않는다.   1)연간 투자계회서 내-  3000만원 이상:대표이사, 300만원 이상: 부문장, 100만원이상: 본부장, 50만원이상: 부서장, 50만원 미만: 팀장
   2) 연간 투자계획서 외 - 1000만원 이상: 대표이사. 1000만원 미만: 부문장 의 전자 결제 라인을 통해 구매승인이 이루어 진다. (approvals.)
</t>
    <phoneticPr fontId="45" type="noConversion"/>
  </si>
  <si>
    <t>1. K-System&gt;예산과목별 실적 월별 상세조회&gt; 예산대분류: '유무형자산 구매예산' 화면을 확인하여, 부서(팀)별 월별 최종 예산 설정 기준정보 화면을 확인한다.
- 연간 투자계획서 내: 예산관리단위/ 계정과목/ 비용구분/ 예산과목/ 초기예산, 조정액, 최종예산, 실적금액, 잔액 정보 
- 연가 투자계획서 외
2. 설정된 예산 금액을 초과한 금액을 구매시 CODE부여 불가함을 확인한다.
3.설정된 예산 금액 미만의 금액 구매시, CODE부여 가능함을 확인한다.</t>
  </si>
  <si>
    <t>구매 주문한 유무형자산(전산장비)이 정확히 입고되어야 한다.</t>
    <phoneticPr fontId="45" type="noConversion"/>
  </si>
  <si>
    <t>구매 주문한 유무형자산(전산장비 등)과 다른 자산이 입고되거나 불량/파손된 자산이 입고될 가능성
구매한 자산이 누락될 가능성</t>
    <phoneticPr fontId="45" type="noConversion"/>
  </si>
  <si>
    <t>입고된 유무형자산(전산장비)의 검수</t>
  </si>
  <si>
    <t xml:space="preserve">총무팀 및 사업지원팀의 팀장은 다음의 사항을 검토 후 ERP System" 자산관리" 에 입력한다. (Approvals)
1. 전산장비 외 : 거래명세서 2부에 서명여부 및 요청서와 입고명세서의 대사.(reconciliations).
2. 전산장비: 인수증의 서명 확인 및 협조전과의 물품명, 가격 대사 (reconciliations)
</t>
  </si>
  <si>
    <t>인수증</t>
  </si>
  <si>
    <t>총무팀,인프라운영사업본부, 사업지원팀</t>
  </si>
  <si>
    <t>유무형자산담당자</t>
    <phoneticPr fontId="45" type="noConversion"/>
  </si>
  <si>
    <t>유무형자산 신청자는 물품의 수령시 발주한 내용과 물품이 일치하는가를 검수한 후 거래명세서 2부에 서명한다.  서명된 거래명세서는 다우오피스를 통해 수익사업 관련성 여부에 따라 관련성있다면 사업지원팀에 관련성이 없다면 총무팀에 전달된다.
총무팀 및 사업지원팀에서 자산 고유번호 를 부여하고, 자산 TEXT, COST center, 감가상각기간 등을 확인하여 ERP System와 자산관리pg에 자산을 등록한 후 바코드를 부착한다.
자산 등록은 유형자산 관리규정이 되어 있으며, 자산구분, 위치, 취득연도, 품복분류(명칭)으로 되어있다. 
(a사업용,b개인용,c공용,d임대자산,e기타자산/ 1전산장비.2사무용가구.3일반가구.4집기비품.5차량운반구.6기타/ 1.디지털스퀘어, 2 재회스퀘어, 3마포 IDC, 4서초IDC, 5사방넷,6임대.7기타/취득연도/품목(명)) 이다.
예를들어 집기비품B111801*** 이면, 개인용/전상장비/디지털스퀘어/2018년/데스크톱/***(번호)이다.
총무팀 사업지원팀 팀장 및 전결권자는 입력한 자산의 정보를 확인후 승인한다. (approvals)</t>
    <phoneticPr fontId="45" type="noConversion"/>
  </si>
  <si>
    <t>1. 인프라운영사업본부 의 인수증에서 []건 샘플링한다.
2. 계약내용과 인수증의 내용이 일치하는지를 파악한다.
3. 예외사항이 발견된 경우 그 원인을 파악한다.</t>
    <phoneticPr fontId="45" type="noConversion"/>
  </si>
  <si>
    <t>인수증</t>
    <phoneticPr fontId="50" type="noConversion"/>
  </si>
  <si>
    <t>구매한 유무형자산은 완전하게 재무제표에 계상되어야 한다.</t>
    <phoneticPr fontId="45" type="noConversion"/>
  </si>
  <si>
    <t>유무형자산구매 전표처리가 누락/지연되어 재무제표가 왜곡될 가능성</t>
    <phoneticPr fontId="45" type="noConversion"/>
  </si>
  <si>
    <t>유무형자산 입고회계처리의 정확성 확인</t>
    <phoneticPr fontId="45" type="noConversion"/>
  </si>
  <si>
    <t xml:space="preserve">
재경팀의 유무형자산담당자는 계약서 및 거래내역서를 바탕(reconciliations)으로 ERP system에 자산의 구매에 대한 전표를 확인하고 승인한다.(approvals)
</t>
    <phoneticPr fontId="45" type="noConversion"/>
  </si>
  <si>
    <t>임시전표</t>
  </si>
  <si>
    <t xml:space="preserve">
ERP SYSTEM상 등록이 완료 되면 그 정보가 재경팀 유무형 담당자에게 전달된다. 재경팀 유무형 담당자는 계약서 및 거래내역서를 바탕으로 확인 (RECONCILIATIONS) 한후, 전표를 생성하고, 해당 전표는 금액에 따라 팀장 및 전결권자가 승인을 한다.</t>
    <phoneticPr fontId="45" type="noConversion"/>
  </si>
  <si>
    <t>1. 평가대상기간 중 구매기안서철을 징구하여 샘플을 추출한 후 구매기안서의 내용이 임시전표에 기재된 회계처리에 정확하고 완전하게 반영되었는지 확인한다.
2. 재경팀 팀장 및 전결권자의 승인되었는지 확인한다.
2. 총무팀  및 사업지원팀 이외의 다른사람이 ERP에 입력가능한지 확인한다.
3. 예외사항이 발견된 경우 그 원인을 파악한다.</t>
    <phoneticPr fontId="45" type="noConversion"/>
  </si>
  <si>
    <t>평가대상기간의 승인된 전표 list</t>
    <phoneticPr fontId="50" type="noConversion"/>
  </si>
  <si>
    <t>감가상각비의 계산은 정확하게 이루어져야 한다.</t>
  </si>
  <si>
    <t>감가상각비 계산이 잘못되어 재무제표가 왜곡될 가능성</t>
    <phoneticPr fontId="45" type="noConversion"/>
  </si>
  <si>
    <t>감가상각비의 자동계산</t>
    <phoneticPr fontId="45" type="noConversion"/>
  </si>
  <si>
    <t>총무팀 및 사업지원팀에서 등록한 감가상각정보 및 배부비율정보에 따라 시스템상 감가상각이 자동계산되며 사용부서가 기록된 임시전표가 발생된다.</t>
    <phoneticPr fontId="45" type="noConversion"/>
  </si>
  <si>
    <t>감가상각명세서</t>
    <phoneticPr fontId="45" type="noConversion"/>
  </si>
  <si>
    <t>팀장</t>
    <phoneticPr fontId="45" type="noConversion"/>
  </si>
  <si>
    <t>총무팀에서 자산내용, 금액, 감가상각기간을 ERP상에 입력하면 K-SYSTEM상 자동적으로 감가상각 명세서가 산출된다.</t>
    <phoneticPr fontId="45" type="noConversion"/>
  </si>
  <si>
    <t>1. 감가상각이 적용된 전표 1건을 샘플링하여 해당 전표에 대한 정보(자산번호, 취득일, 자산명 등)을 확인한다.
2. 해당 자산에 대하여 K-System &gt;자산세부 관리 메뉴 에서 자산등록 및 자산 정보를 확인하여, 취득계정, 취득수량, 취득가액, 상각방법, 내용년수, 상각시작 년월을 확인한다..
Ex. 자산명: 천정형에어컨, 취득일: 2019-1-15, 취득가액: 28,900,000 내용년수: 5 상각방법: 정액법
2. 해당 설정된 내용에 맞게 월마다 감가상각이 정확하게 되었는지 재계산 검증 한다. 
Ex. 자산가액: 28,900,000 상각누계액: 4,816,670 미상각잔액: 24,083,330</t>
  </si>
  <si>
    <t>감가상각명세서</t>
    <phoneticPr fontId="50" type="noConversion"/>
  </si>
  <si>
    <t>감가상각비 계산이 잘못되어 재무제표가 왜곡될 가능성</t>
  </si>
  <si>
    <t>감가상각비 회계처리의 정확성 확인</t>
  </si>
  <si>
    <t>재경팀 회계담당자는 ERP시스템상에서 작성된 명세서와 유무형담당자가 "감가상각_EXCEL"파일에서 재계산한(vertifications) 금액이 일치하는 지를 대사한다. (reconciliations) 이후  팀장 및 전결권자가 대사내용등을 확인하여 감가상각비가 정확하게 계산되었는 지 확인 후 전표를 승인한다(approvals).</t>
    <phoneticPr fontId="45" type="noConversion"/>
  </si>
  <si>
    <t>전표, 전자기안, 관련증빙</t>
  </si>
  <si>
    <t>재경팀 회계담당자가 ERP system에서 감가상각 전표를 출력하면 전결권자는 회계처리의 정확성을 확인하고 전표를 승인한다.</t>
    <phoneticPr fontId="45" type="noConversion"/>
  </si>
  <si>
    <t>1. 평가대상기간 중 감가상각비 전표의 샘플을 추출한다.
2. 샘플한 감가상각비 전표에 전결권자의 승인이 이루어졌는지 확인한다.
2. 예외사항이 발견된 경우 그 원인을 파악한다.</t>
  </si>
  <si>
    <t>감가상각명세서</t>
  </si>
  <si>
    <t>감가상각비의 원가배부는 정확하게 이루어져야 한다.</t>
  </si>
  <si>
    <t>감가상각비 원가배부가 잘못되어 재무제표가 왜곡될 가능성</t>
    <phoneticPr fontId="45" type="noConversion"/>
  </si>
  <si>
    <t>감가상각비 원가배부의 정확성 확인</t>
  </si>
  <si>
    <t>재경팀 팀장은 엔지니어의 급여비율, 감가상각방법등을 확인후, 감가상각비 전표를 승인한다.(Approvals)</t>
  </si>
  <si>
    <t>각부서별 엔지니어 급여비율</t>
    <phoneticPr fontId="45" type="noConversion"/>
  </si>
  <si>
    <t>회계담당자</t>
  </si>
  <si>
    <t>매분기 결산시 재경팀 회계담당자는 ERP system에 의한 감가상각비를 출력하고 각 부서의 엔지니어 급여의 비율에 따라 원가와 판관비로 분류한다.
회사는 원가와 판관비의 배분의 기준이 부서별 엔지니어 급여이기 때문이다.
재경팀 회계담당자는 감가상각비의 정확성과 완전성을 확인하기 위해 원가분류의 기준이 되는 엔지니어 급여의 원가분류가 타당한지 확인한다.</t>
    <phoneticPr fontId="50" type="noConversion"/>
  </si>
  <si>
    <t>1. 평가대상기간 중 감가상각비에 대한 샘플을 추출한다.
2. 추출된 감가상각비의 원가분류 기준이 되는 엔지니어 급여의 원가분류가 타당한지, 감가상각비는 상기 비율에 따라 정확히 분류되었는지 확인한다.
3. 예외사항이 발견된 경우 그 원인을 파악한다.</t>
  </si>
  <si>
    <t>고정자산 MASTER의 입력은 정확하고 완전하게 수행되어야 한다.</t>
    <phoneticPr fontId="45" type="noConversion"/>
  </si>
  <si>
    <t>유무형자산의 부서간 이동 및 멸실 등의 완전하게 집계되지 않아 고정자산 이력관리가 되지 않을 위험.</t>
    <phoneticPr fontId="45" type="noConversion"/>
  </si>
  <si>
    <t>유무형자산의 정확하고 완전한 관리</t>
    <phoneticPr fontId="45" type="noConversion"/>
  </si>
  <si>
    <t xml:space="preserve">총무팀 및 사업지원팀 유무형 담당자는 자산의 감가상각 방법, 내용연수, 잔존율 등 ERP상 변동내역이 있는 경우, "변경품의서"를 기재해 팀장 및 CFO의 검토 및 승인을 득한뒤 총무팀 및 사업지원팀이 변경하여 등록한다.
자산의 이동이 발생하는 경우, "자산 이동 신청서" 를 작성한다. "자산이동신청서"에는 자산이동사유 및 자산이동 목록(사용자, 활동센터, 위치)등이 포함되어 있으며 재경팀 담당자가 신청서를 받으며 재경팀 부서장까지 결제를 받는다.(approvals.) </t>
    <phoneticPr fontId="45" type="noConversion"/>
  </si>
  <si>
    <t>유형자산 관리 규정</t>
    <phoneticPr fontId="45" type="noConversion"/>
  </si>
  <si>
    <t>"자산이동신청서",</t>
    <phoneticPr fontId="45" type="noConversion"/>
  </si>
  <si>
    <t>재경팀,
경영지원팀</t>
    <phoneticPr fontId="45" type="noConversion"/>
  </si>
  <si>
    <t>부서장,
대표이사</t>
    <phoneticPr fontId="45" type="noConversion"/>
  </si>
  <si>
    <t>총무팀 및 사업지원팀 유무형 담당자는 자산의 이동/ 변경시 자산번호를 통해 ERP system에 철저하게 관리한다.</t>
    <phoneticPr fontId="50" type="noConversion"/>
  </si>
  <si>
    <t>1. 자산이동신청서에서 []건을 샘플링한다.
2. ERP상 자산코드가 변경되었는지 확인한다.
3. 자산불용 신청서에서 []건을 샘플링한다.
4. ERP상 자산이 존재하지 않는지 확인한다.
5. 예외사항이 발견된 경우 그 원인을 파악한다.</t>
    <phoneticPr fontId="45" type="noConversion"/>
  </si>
  <si>
    <t>고정자산 LIST</t>
    <phoneticPr fontId="45" type="noConversion"/>
  </si>
  <si>
    <t>건설중인 자산에 대한 대체시기가 적정하고, 완전하여야 한다.</t>
  </si>
  <si>
    <t>건설중인 자산에 대한 대체가 적절하게 이루어지지 않아 유형자산이 적절하게 계상되지 않을 위험</t>
  </si>
  <si>
    <t>건설중인자산의 정확하고 완전한 관리</t>
  </si>
  <si>
    <t>사업지원팀 유무형 담당자가 건설중인 자산에 대해 엑셀파일로 "건설중인자산 자산 LIST"를 관리하고 있으며, 1년 한번씩 본계정 대체가 되지 않은 건에 한해 건설중인 기간 등의 타당성을 확인하고(verifications.) 대체전표를 생성한다. 재경팀장은 건설중인 자산의 본계정 대체에 대하여 기준서에 부합여부를 검토를 수행하며, 계약서 및 준공확인서를 대사(reconciliations)한 후 대체전표를 승인한다.(Approvals)</t>
  </si>
  <si>
    <t xml:space="preserve">건설중인 자산의 본계정대체는 재경팀에서 수행하고 있으며, 건설 계약시, 계약서에 따라 대체되고 있으며, 예외적으로 준공이 확인 될 때에 준공확인서를 사업지원팀의 준공담당자로 부터 받아 확인후 건설중인 자산으로 대체된다. 사업지원팀의 담당자가 건설중인 자산에 대해 엑셀파일로 리스트를 관리하고 , 1년에 한번 본계정대체가 안된 건에 대해 관리하고 있다.
</t>
  </si>
  <si>
    <t xml:space="preserve">1. 평가대상기간 중 건설중인 자산이 자산화 대체되는 명세서를 징구하여 샘플을 추출한 후  정당한 승인권자의 승인을 받았는지 확인한다.
2. 예외사항이 발견된 경우 그 원인을 파악한다.
</t>
  </si>
  <si>
    <t>자산화대체 된 고정자산 list</t>
  </si>
  <si>
    <t>실사결과가 전체유무형자산리스트에 완전하고 정확하게 반영되어야 한다.</t>
    <phoneticPr fontId="45" type="noConversion"/>
  </si>
  <si>
    <t>유무형자산리스트에 실사결과가 정확하고 완전하게 반영되지 않아 재무제표가 왜곡될 가능성</t>
    <phoneticPr fontId="45" type="noConversion"/>
  </si>
  <si>
    <t>유형자산 실사</t>
    <phoneticPr fontId="45" type="noConversion"/>
  </si>
  <si>
    <t xml:space="preserve">유무형 자산 실사 리스트는 회사의 ERP상 출력이 가능하며 전수로 조사한다. 총무팀 및 사업지원팀 팀장은 차이점이 발생하는 경우 그 즉시, 사유를 확인하고 ERP상 임시전표를 기표한다. 
재경팀 팀장 및 전결권자는 이러한 임시전표에 대해 실사보고서와 확인후 승인하며(Approvals), 자동적으로 재무제표에 기재된다.
</t>
    <phoneticPr fontId="45" type="noConversion"/>
  </si>
  <si>
    <t>다우오피스, K-system</t>
    <phoneticPr fontId="45" type="noConversion"/>
  </si>
  <si>
    <t>S</t>
    <phoneticPr fontId="45" type="noConversion"/>
  </si>
  <si>
    <t>총무팀
재경팀</t>
  </si>
  <si>
    <t>유무형자산담당자
회계담당자</t>
  </si>
  <si>
    <t>총무팀 및 사업지원팀 유무형자산담당자는 재경팀 및 총괄부서와 협동하여 매년 4월 및 10월 유형자산 실사를 실시(reconciliations)하고, 그 결과를 익월 말까지 문서화하여 총괄관리 책임자에게 보고한다. 
단, 1)매각,증여, 도난, 분실, 손실, 2)회사의 인수합병 및 조직의 신설 및 폐기 ,3)기타 총괄책임자가 필요하다고 인정하는 경우, 수시 실사를 할 수 있다. 수시 실사 후 14일 이내에 총괄 관리 책임자에게 결과를 보고하여야 하며, 
차이점이 발생하는 경우 즉시 그 사유를 확인하고(inqury), 총무팀 및 사업지원팀에서 erp상 임시 전표를 기표하여 재경팀에 팀장 및 전결권자가 승인을 한다,(approvals)</t>
    <phoneticPr fontId="45" type="noConversion"/>
  </si>
  <si>
    <t>1. 당기 자산실사 리스트를 확인한다.
2. 실사리스트상 자산과 재무제표상 계정과목을 비교하여 누락된 자산이 있는지 확인한다.
3. 실사결과보고서와 승인된 내역을 확인하고 이상이 있는지 검토한다.
4. 실사 후 차이내역이 장부에 제대로 반영되어있는지 확인한다.</t>
    <phoneticPr fontId="45" type="noConversion"/>
  </si>
  <si>
    <t>실사대상자산 LIST</t>
    <phoneticPr fontId="45" type="noConversion"/>
  </si>
  <si>
    <t>L</t>
    <phoneticPr fontId="45" type="noConversion"/>
  </si>
  <si>
    <t>자본적지출과 수익적지출은 회계기준에 의해 정확히 구분되어 기록되어야 한다.</t>
    <phoneticPr fontId="45" type="noConversion"/>
  </si>
  <si>
    <t>자본적지출과 수익적니출이 정확하게 구분되지 않을 가능성</t>
    <phoneticPr fontId="45" type="noConversion"/>
  </si>
  <si>
    <t>자본적지출과 수익적지출에 대한 검토 및 승인</t>
    <phoneticPr fontId="45" type="noConversion"/>
  </si>
  <si>
    <t>재경팀 담당자는 자본적 지출과 수익적지출을 정확히 구분하여 기록한다.  재경팀장은 재경팀 회계담당자가 입력한 전표에 대해 금액(300만원을 초과하는지) 및 질적인 특성의 변화를 가져왔는지를 내부규정에 따라 check list를 확인한 후(vertificatios) 승인한다.(approvals)</t>
    <phoneticPr fontId="45" type="noConversion"/>
  </si>
  <si>
    <t>"유형자산 내부규정"</t>
    <phoneticPr fontId="45" type="noConversion"/>
  </si>
  <si>
    <t>유무형자산담당자</t>
  </si>
  <si>
    <t>회사는 수익적 지출 및 자본적 지출인지의 여부를 지출의 성격으로 인해 파악하고 있으며, 300만원이하의 경우 자본적 지출인 경우에도 수익적 지출로 수기 조정할 수있다.</t>
    <phoneticPr fontId="50" type="noConversion"/>
  </si>
  <si>
    <t>1. 발생한 자본적지출에 대하여 샘플링한다.
2. 샘플링된 건에 대하여 계약서, 품의서를 검토하여 자본적지출 성격의 지출인지 검토한다.</t>
  </si>
  <si>
    <t>자본적지출로 분류한건</t>
  </si>
  <si>
    <t>손상징후 발생시, 회수가능금액은 재검토 되어야 하며 손상차손금액을 정확하게 반영하여야 한다.</t>
    <phoneticPr fontId="45" type="noConversion"/>
  </si>
  <si>
    <t>손상차손이 완전하고 정확하게 계산되지 않을 가능성</t>
    <phoneticPr fontId="45" type="noConversion"/>
  </si>
  <si>
    <t>유무형자산 손상검토 및 승인</t>
    <phoneticPr fontId="45" type="noConversion"/>
  </si>
  <si>
    <t>손상검토는 손상징후가 발견될때 회계팀에서 1차적으로 자산의 손상징후가 발생되는 부서와 합의를 통하여 손상검사를 시행한다. 토지의 경우 손상검사를 실시하지 않고 있다.
손상징후가 있는 고장자산의 회수가능금액을 외부평가로부터 확인받은 부 위임전결규정에 따라 재경팀 팀장 및 전결권자가 승인을 한다.(approvals)
산업재산권의 경우, 사업팀별 실적을 책정하여 FCFF를 통해 손상징후를 확인 한 후, DCF방식으로 손상금액을 평가하며.(vertifications) 재경팀의 팀장 및 전결권자의 승인(approvals)을 득하여 장부에 반영한다.
회원권의 경우, 총무팀에서 관리하고 있으며, 분기별로 회원권시세조회사이트의 평균값으로 손상징후를 평가하여, 재경팀의 팀장 및 전결권자의 승인(approvals)을 득하여 장부에 반영한다.
개발비의 경우, 프로젝트별 실적을 책정하여 FCFF를 통해 손상징후를 확인하구, DCF 방식으로 손상금액을 평가하며(Vertifications)  재경팀의 팀장 및 전결권자의 승인(approvals을 득하여 장부에 반영한다.</t>
    <phoneticPr fontId="45" type="noConversion"/>
  </si>
  <si>
    <t>유무형자산 손상검토 report</t>
  </si>
  <si>
    <t xml:space="preserve"> 재경팀</t>
    <phoneticPr fontId="45" type="noConversion"/>
  </si>
  <si>
    <t>손상검토는 손상징후가 발견될때 회계팀에서 1차적으로 자산의 손상징후가 발생되는 부서와 합의를 통하여 손상검사를 시행한다. 토지의 경우 손상검사를 실시하지 않고 있다.
손상징후가 있는 고장자산의 회수가능금액을 외부평가로부터 확인받은 부 위임전결규정에 따라 전결권자의 승인을 득한다.
산업재산권 및 개발비의 경우, 사업팀별 실적을 책정하여 FCFF를 통해 손상징후를 확인한후, DCF방식으로 손상금액을 평가하며. 전결권자의 승인을 득하여 장부에 반영한다.
회원권의 경우 총무팀에서 관리하고 있으며, 분기별로 회원권시세조회사이트의 평균값으로 손상징후를 평가하여, 전결권자의 승인을 득하여 장부에 반영한다.</t>
    <phoneticPr fontId="50" type="noConversion"/>
  </si>
  <si>
    <t>1. 손상된 자산에 내역에 대하여 샘플링한다.
2. 손상된 자산의 회수가능성 금액에 대해 검토한다.
3. 샘플링된 내역에 대하여 위임전결규정에 따라 승인을 받았는지 승인된 품의서를 확인한다.
4.예외사항이 발견한 경우 , 그 원인에 대해 파악한다.</t>
    <phoneticPr fontId="45" type="noConversion"/>
  </si>
  <si>
    <t>발생한 손상차손 리스트</t>
    <phoneticPr fontId="45" type="noConversion"/>
  </si>
  <si>
    <t>건설중인자산에 대한 차입원가 자본화 회계처리는 위임전결규정에 따라 적절한 승인을 받는다.</t>
    <phoneticPr fontId="45" type="noConversion"/>
  </si>
  <si>
    <t>회계처리가 거래의 실질을 반영하지 못할 위험</t>
    <phoneticPr fontId="45" type="noConversion"/>
  </si>
  <si>
    <t>금융비용자본화에 대한 승인절차확인.</t>
    <phoneticPr fontId="45" type="noConversion"/>
  </si>
  <si>
    <t xml:space="preserve">재경팀 회계담당자가 분기마다 금융비용자본화에 대해 독립적으로 재계산(vertifications)을 수행하며, 이를 erp상 금액과 일치하는 지 확인(reconciliations)한다. 재경팀의 팀장 및 전결권자는 위임전결규정에 따라 적절한 승인을 한다.(approvals)
</t>
    <phoneticPr fontId="45" type="noConversion"/>
  </si>
  <si>
    <t>금융비용자본화 report</t>
  </si>
  <si>
    <t>팀장 및 전결권자</t>
    <phoneticPr fontId="50" type="noConversion"/>
  </si>
  <si>
    <t xml:space="preserve">회사는 적격자산을 취득하기 위한 목적으로 차입한 자금은 시스템에 입력되어 자동적으로 차입원가 자본화 금액이 계산되도록 구축되어 있다. 시스템상 자동적으로 기재되는 금융비용자본화에 대해 재경팀 회계담당자가 분기마다 금융비용자본화에 대해 독립적으로 재계산(vertifications)을 수행하며, 이를 erp상 금액과 일치하는 지 확인(reconciliations)한다. 
그 금액이 일치한다면 담당자는 결산시, 그 금액을 전자결제로 상신하며, 재경팀의 팀장 및 전결권자는 위임전결규정에 따라 적절한 승인을 한다.(approvals)
</t>
    <phoneticPr fontId="45" type="noConversion"/>
  </si>
  <si>
    <t>1. 위에 대하여 전결권자의 절적한 승인이 이루어졌는지 확인한다.
2. 예외사항이 발견된 경우 그 원인을 파악한다.</t>
    <phoneticPr fontId="45" type="noConversion"/>
  </si>
  <si>
    <t>금융비용자본화계산list</t>
  </si>
  <si>
    <t>유무형자산(건물)에서 투자부동산(임대자산)으로의 변경은 적절한 관리자에 의해 변경되어야 한다.</t>
  </si>
  <si>
    <t xml:space="preserve">자격이 없는 관리자에 의해 투자부동산(임대자산)의 분류가 이루어 질 위험 </t>
  </si>
  <si>
    <t>유무형자산(임대자산) 변경</t>
  </si>
  <si>
    <t>재경팀 팀장 및 전결권자는 기타출고요청서상 변경 목적과 k-system에서 "자산관리"파일을 변경한 것이 일치하는지를 확인한 후 전표를 승인한다..(authorizations).</t>
  </si>
  <si>
    <t>출고요청서 승인</t>
  </si>
  <si>
    <t>K-SYSTEM</t>
  </si>
  <si>
    <t>총무팀</t>
  </si>
  <si>
    <t>기타 출고요청서를 확인하며 총무팀 팀장 및 전결권자의 승인을 얻은 (approvals.) 자료를 바탕으로 총무팀 또는 사업지원팀의 유무형자산 담당자는 COST CENTER 및 K-SYSTEM 상 유무형자산 에서 투자부동산으로의 등록을 다시하여 유형자산의 파일을 변경한다. (Authoriations),</t>
  </si>
  <si>
    <t>1. 당기 기타출고요청서를 [ ]건 샘플링한다.
2. 기타출고요청서의 승인절차를 파악한 후, 그에 따라 투자부동산으로의 변경이 적절한지 확인한다.
3. 유형자산에서 기타 자산으로의 변경이 다른 부서 or 타 직원이 가능한지 확인한다.
4. 예외사항이 발견된 경우, 그 원인을 파악한다.</t>
  </si>
  <si>
    <t>기타출고요청서</t>
  </si>
  <si>
    <t>경영지원팀</t>
  </si>
  <si>
    <t>자본화요건을 충족하는 프로젝트의 비용만이 개발비로 대체되어야 한다.</t>
  </si>
  <si>
    <t>요건을 충족하지 않은 비용의 무형자산 대체가능성</t>
  </si>
  <si>
    <t>적정한 개발비의 승인</t>
  </si>
  <si>
    <t xml:space="preserve">분기마다  사업보고서(Iuc)를 통해 각 사업부에서 프로젝트 별 자산화를 다우오피스를 통해기안하며, 이때 프로젝트 별로 사전기획, 개발계획, 기획진행사항등을 작성하여 보여준다. 이후 영업창출능력에 도움이 되는지 기업회계기준상 자산화 요건에 맞는지를  재경팀장이 검토한다.(reconciliations) </t>
    <phoneticPr fontId="45" type="noConversion"/>
  </si>
  <si>
    <t>개발비 자산화 REPORT</t>
    <phoneticPr fontId="45" type="noConversion"/>
  </si>
  <si>
    <t>개발비 자산화 REPORT</t>
  </si>
  <si>
    <t>기안서, 사업보고서</t>
    <phoneticPr fontId="45" type="noConversion"/>
  </si>
  <si>
    <t>분기에 한번 사업보고서를 통해 각 사업부에서 프로젝트 별 자산화를 기안하며, 재경팀에서 개발비의 자산화 요건을 검토한다. 프로젝트 별로 재경팀에게 다우오피스에서 기안을 올리며 이때 사전기획, 개발계획, 기획진행 보고 등을 첨부한다.</t>
    <phoneticPr fontId="45" type="noConversion"/>
  </si>
  <si>
    <t>1. 개발비 LIST중에서 []건을 추출한다.
2. 추출된 개발비에 대해 자산화 검토를 하였는지를 확인한다.
3. 예외사항이 발견된 경우 그 원인을 파악한다.</t>
    <phoneticPr fontId="45" type="noConversion"/>
  </si>
  <si>
    <t>개발비 LIST</t>
  </si>
  <si>
    <t>자산은 정당한 가격으로 처분되어야 함</t>
  </si>
  <si>
    <t>자산이 정당한 가격에 처분되지 못할 위험
처분가격이 자의적으로 결정됨에 따라 부정이나 오류가 발생할 위험</t>
  </si>
  <si>
    <t>유무형자산 처분가격의 정당성 확인</t>
  </si>
  <si>
    <t>각 부서에서 자산의 매각/기증/폐기시, "자산 불용 신청서"를 작성한다. "자산 불용신청서"는 내용연수경과, 노후화, 본래활용불가능등의 사유를 구체적으로 기재한다. 유무형자산처분 시 복수의 거래처로부터 처분견적서를 제공받는다. 경영지원본부장은 이를 취합하여 복수의 거래처 중 높은 금액을 제시한 업체의 금액을 처분가격으로 결정한다.</t>
    <phoneticPr fontId="45" type="noConversion"/>
  </si>
  <si>
    <t>n</t>
    <phoneticPr fontId="45" type="noConversion"/>
  </si>
  <si>
    <t>유무형자산 처분/폐기 기안문</t>
  </si>
  <si>
    <t>Q</t>
    <phoneticPr fontId="45" type="noConversion"/>
  </si>
  <si>
    <t>경영지원본부</t>
    <phoneticPr fontId="45" type="noConversion"/>
  </si>
  <si>
    <t>각 부서에서 유무형자산의 자산불용신청서를 작성하고 견적서를 제공받는다.</t>
    <phoneticPr fontId="45" type="noConversion"/>
  </si>
  <si>
    <t>1. 평가대상기간중 유무형자산 자산불용사용신청서를 입수하여 샘플을 추출한다.
2. 자산불용사용신청서에 견적서가 첨부되어있는지 확인한다.
3. 예외사항이 발견된 경우 그 원인을 파악한다.</t>
  </si>
  <si>
    <t>자산불용사용신청서</t>
  </si>
  <si>
    <t>사용가치가 없는 자산만이 정당한 승인권자의 승인 하에 처분/폐기되어야 함</t>
  </si>
  <si>
    <t>정당한 승인권자의 승인없이 자산이 자의적으로 처분될 위험</t>
  </si>
  <si>
    <t>유무형자산 처분/폐기의 승인</t>
  </si>
  <si>
    <t>재경팀 팀장은 첨부된 인수증을 확인한 후 유무형자산의 처분/폐기에 관한 회계처리가 되어 있는 전표 전자결제로 승인한다.(approvals.)
분기별 폐기처분 기안서상 폐기 자산이 k-system상 삭제 되었는지 경영지원본부장이 추후 점검 (review)하는 절차를 수행한다.</t>
  </si>
  <si>
    <t>자산불용신청서</t>
    <phoneticPr fontId="45" type="noConversion"/>
  </si>
  <si>
    <t xml:space="preserve">자산불용신청서와 처분견적서에 대하여 경영지원본부장은 확인(reconciliations)하여 대표이사까지 전자결제를 통해 승인을 받는다.(approvals) 정당한 승인권자의 승인을 받은 후 총무팀 및 사업지원팀은 erp및 자산관리 gp에서 즉시 삭제한다. </t>
    <phoneticPr fontId="45" type="noConversion"/>
  </si>
  <si>
    <t>1. 평가대상기간중 유무형자산 자산불용사용신청서을 입수하여 샘플을 추출한다.
2. 자산불용사용신청서가 전결권자에 의해 승인되었는지 확인한다.
3. 예외사항이 발견된 경우 그 원인을 파악한다.</t>
  </si>
  <si>
    <t>리스요소는 계약과 일치하여야 한다.</t>
    <phoneticPr fontId="45" type="noConversion"/>
  </si>
  <si>
    <t>실제 계약과 상이한 리스요소가 시스템에 입력되어 제무제표가 왜곡표시될 위험</t>
    <phoneticPr fontId="45" type="noConversion"/>
  </si>
  <si>
    <t>리스계약의 검토 및 승인</t>
    <phoneticPr fontId="45" type="noConversion"/>
  </si>
  <si>
    <t>총무팀 , 사업지원팀 유무형자산 담당자는 계약서를 바탕으로 임차료, 보증금 , 계약기간 등 리스요소를 입력하여 K-SYSTEM상 유형자산에 입력하며,"적요"란에 리스자산임을 구분기재한다.
계약시 재경팀 리스담당자가 Checklist를 작성 및 리스분류를 검토한다. 리스는 유형자산과 동일하게 구분번호가 기재된다.
재경팀의 리스담당자는 리스관리 excel파일로 리스 자산을 따로 관리하며, 재경팀 리스 담당자는 리스 현황을 확인하고 전결권자의 검토 및 승인을 받는다.(approvals)</t>
  </si>
  <si>
    <t>리스자산 checklist.</t>
    <phoneticPr fontId="45" type="noConversion"/>
  </si>
  <si>
    <t>리스자산 checklist.</t>
  </si>
  <si>
    <t>법무팀, 총무팀,사업지원팀, 재경팀</t>
    <phoneticPr fontId="45" type="noConversion"/>
  </si>
  <si>
    <t>리스자산담당자</t>
    <phoneticPr fontId="45" type="noConversion"/>
  </si>
  <si>
    <t>당기말 현재 보유하고 있는 리스계약에 대해,  재경팀 리스담당자는 법무팀의 승인을 득한 계약서를 확인하여 리스자산인지의 여부를 관리하고 있는 별도로 보관하고 있는 EXCEL 파일의 CHECK LIST를 통해 확인한다. 리스자산인 경우, 리스료 등을 확인하여 사용권자산의 금액을 산정하며, 이 때 유동성 비유동성을 확인한다. 이 후 K-SYSTEM상 자산관리 PG "적요"란에 "리스자산"임을 명시하여 임시전표를 발행하면, K-SYSTEM상 재경팀의 팀장 및 전결권자는 검토 후 승인을 한다.</t>
  </si>
  <si>
    <t>1. 리스자산 리스트에서 [ ]건 샘플링한다.
2. 샘플링된 내역에 대하여 계약서를 확인하고 계정과목이 적절한지 검토한다.
3.예외사항이 발견된 경우 그 원인을 파악한다.</t>
    <phoneticPr fontId="45" type="noConversion"/>
  </si>
  <si>
    <t>리스계약 LIST</t>
    <phoneticPr fontId="45" type="noConversion"/>
  </si>
  <si>
    <t>리스료 지급시 전결권자의 승인을 득하며, 유동성 분류를 확인한다.</t>
  </si>
  <si>
    <t>리스 자산 및 리스부채의 유동성 분류가 적절하지 않아 재무제표가 왜곡될 위험</t>
  </si>
  <si>
    <t>리스자산의 유동성 분류 및 지급승인</t>
  </si>
  <si>
    <t xml:space="preserve">분기마다 리스료 지급시, 재경팀 팀장는 유동성 분류가 적정한지 확인후, 리스료 지급 전표에 대해 승인한다.
1) 총무팀에서 매월 계약서상 임차보증금 금액과 임차 현황파일의 일치여부를 확인한 후 전표를 출력하여 리스 담당자에게 상신하며, 리스담당자는 재경팀 팀장 및 전결권자의 승인을 득한다.(approvals)
2)사업지원팀에서 매월 계약서상 차량리스 금액과 자산리스 파일의 여부를 확인한 후 전표를 출력하여, 리스담당자에게 상신하며 리스 담당자는 재경팀 팀장 및 전결권자의 승인을 득한다.(approvals)
</t>
  </si>
  <si>
    <t>1.리스계약서 및 임차보증금 계약서상 금액의 일치여부를 확인하고 유동성 여부의 적정성을 확인한다.
2. 보증금 임차계약서상 보증금과 기표된 금액의 일치여부를 확인하고 재경팀의 승인을 득하였는지 확인한다.
3. 예외사항이 발견된 경우 그 원인을 파악한다.</t>
  </si>
  <si>
    <t>임차보증금 및 리스계약  list</t>
  </si>
  <si>
    <t>리스부채 및 이자비용과 사용권자산은 로직에 의하여 완전하고 정확하게 계산되어야 하며 계산된 값이 기표되어야 한다.</t>
  </si>
  <si>
    <t>리스부채 및 사용권자산과 이자비용이 잘못 계산되어 재무제표가 왜곡표시될 위험</t>
  </si>
  <si>
    <t>사용권자산 리스부채 및 이자비용등의  계산 및 기표</t>
    <phoneticPr fontId="45" type="noConversion"/>
  </si>
  <si>
    <t>리스 담당자는 리스 엑셀파일 상에서 리스 감가상각비 및 리스부채의 이자비용등을 계산(vertifications)하며, 임시전표를 발행하여 재경팀 팀장 및 전결권자의 승인(approvals)을 받고 난 뒤 K-SYSTEM상 입력된다.</t>
  </si>
  <si>
    <t>리스자산담당자</t>
  </si>
  <si>
    <t xml:space="preserve">리스부채 및 사용권자산과 이자비용은 K-SYSTEM설정값에 따라 자동으로 계산된다. 
리스부채 및 사용권자산과 이자비용은 시스템에 입력되어있는 리스요소와 일치하며 임의로 수정이 불가능하다.
리스부채 및 사용권자산과 이자비용 계산시 사용되는 할인율은 독립적으로 검토한 회사채 및 차입금이자율의 평균이다.
</t>
  </si>
  <si>
    <t>1. 금융계약 LIST중 []건을 샘플링한다.
2.리스부채 및 사용권자산과 이자비용이 자동으로 계산되는지 확인하며,
3. 예외사항이 발견된 경우 그 원인을 파악한다.</t>
    <phoneticPr fontId="45" type="noConversion"/>
  </si>
  <si>
    <t>금융리스계약 LIST</t>
  </si>
  <si>
    <t>TR</t>
    <phoneticPr fontId="45" type="noConversion"/>
  </si>
  <si>
    <t>자금계획의 수립은 정확히 수립되어 승인을 득해야 한다.</t>
    <phoneticPr fontId="45" type="noConversion"/>
  </si>
  <si>
    <t>회사의 자금이 사전승인 없이 무분별하게 집행될 위험</t>
    <phoneticPr fontId="45" type="noConversion"/>
  </si>
  <si>
    <t>예산에 대한 승인</t>
    <phoneticPr fontId="45" type="noConversion"/>
  </si>
  <si>
    <t>기획팀 예산담당자는 현업에서 다우오피스를 통해 제출한 자금계획서의 승인여부를 확인하고, 각 부서의 자금계획서가 회사의 자금수립지침과 규정에 맞춰 적절하게 작성되었는지 검토(verify)한다.</t>
    <phoneticPr fontId="45" type="noConversion"/>
  </si>
  <si>
    <t>연간 총예산 승인 품의서</t>
    <phoneticPr fontId="45" type="noConversion"/>
  </si>
  <si>
    <t>재경팀 팀장님</t>
    <phoneticPr fontId="45" type="noConversion"/>
  </si>
  <si>
    <t>각 현업부서 예산담당자는 매년 말 소속부서의 차년도 손익 및 자본예산(연간사업계획) 수립시 전년도 자금수지내역을 참고하여 필요 예산을 엑셀파일로 작성한다. 각 부서의 팀장은 작성된 부서예산과 예산추가요청사항에 대하여 전자결재(다우오피스)로 승인하고, 협조전으로 기획팀으로 이관한다. 기획팀 예산담당자는 현업에서 제출한 자금계획서가 해당 부서 팀장의 승인을 얻었는지 확인하고 회사의 자금수립지침과 예산규정에 맞춰 적절하게 작성되었는지 검토한다.</t>
    <phoneticPr fontId="45" type="noConversion"/>
  </si>
  <si>
    <t>1. 연간 수립된 예산 품의서를 징구한다.
2. 전결권자의 승인여부를 확인한다.</t>
    <phoneticPr fontId="45" type="noConversion"/>
  </si>
  <si>
    <t>연간예산계획서</t>
    <phoneticPr fontId="50" type="noConversion"/>
  </si>
  <si>
    <t>기간별 자금계획은 정당하고 정확하게 이루어져야 함</t>
    <phoneticPr fontId="45" type="noConversion"/>
  </si>
  <si>
    <t>기간별자금계획의 승인</t>
    <phoneticPr fontId="45" type="noConversion"/>
  </si>
  <si>
    <t xml:space="preserve">대표이사는 기획팀에서 검토한 자금수지계획을 승인(Approve)하고 예산을 확정한다. </t>
    <phoneticPr fontId="45" type="noConversion"/>
  </si>
  <si>
    <t>기획팀</t>
    <phoneticPr fontId="45" type="noConversion"/>
  </si>
  <si>
    <t>기획팀 팀장님</t>
    <phoneticPr fontId="45" type="noConversion"/>
  </si>
  <si>
    <t>기획팀 담당자는 대표이사의 최종승인을 득한 예산을 각 부서에 공지하고, 확정연간예산은 향후 부서의 성과평가 및 인센티브 산정의 기초자료로 이용한다. 기중 추가 예산의 요청 및 수정이 필요한 경우에도 연초예산신청과 같은 방법으로 각 부서에서 전자결재로 신청하고, 각 팀 부서장의 승인, 기획팀의 검토, 대표이사의 승인을 거쳐 추가 예산이 편성된다. 재경팀 자금파트장은 연간 자금계획을 바탕으로 단기 자금계획서(분기별/월간)를 작성하여 재경팀장에게 메일로 송부하고 재경팀장이 검토 후 대표이사에게 메일 또는 문서로 보고하면 대표이사가 승인한다.</t>
    <phoneticPr fontId="45" type="noConversion"/>
  </si>
  <si>
    <t>1. 평가대상 기간 중 임의의 월을 샘플링하여 기간별(연간/분기/월간) 자금수지계획서를 징구한다.
2. 해당 자금수지계획서의 전결권자 승인여부를 확인한다.</t>
    <phoneticPr fontId="45" type="noConversion"/>
  </si>
  <si>
    <t>부서예산을 초과하는 경비의 발생은 적발가능하도록 설계하여야 함</t>
    <phoneticPr fontId="45" type="noConversion"/>
  </si>
  <si>
    <t>예산초과집행의 사전통제</t>
    <phoneticPr fontId="45" type="noConversion"/>
  </si>
  <si>
    <t>시스템상(K-SYSTEM) 예산을 초과한 자금의 집행이 이루어질 수 없도록 시스템이 설계되어 있다(Authorized).</t>
    <phoneticPr fontId="45" type="noConversion"/>
  </si>
  <si>
    <t>회계전표</t>
    <phoneticPr fontId="45" type="noConversion"/>
  </si>
  <si>
    <t>비용예산과 관련된 권한은 기획팀 인원 모두에게 부여되어 있으며 권한의 수정이 필요한 경우 별도의 전자결재(다우오피스)를 통해 시스템코어개발팀에 신청해야한다. 전자결재를 통해 승인된 예산은 전자결재에 기재된 금액만큼 기획팀 담당자가 K-SYSTEM에 편성한다. 기중에 추가 예산이 필요한 경우에도 연초예산신청과 같은 방법으로 전자결재로 신청하고 부서장, CFO승인 후 기획팀 담당자가 K-SYSTEM에 예산 금액을 조정한다. 부서별 예산 집행 내역은 법인카드 사용내역과 K-SYSTEM이 연동되어 있어 자동 집계된다.</t>
    <phoneticPr fontId="45" type="noConversion"/>
  </si>
  <si>
    <t>1. K-System&gt;예산과목별 실적 월별 상세조회&gt; 예산대분류: '자금예산' 화면을 확인하여, 부서(팀)별 월별 최종 예산 설정 기준정보 화면을 확인한다.
- 예산관리단위/ 계정과목/ 비용구분/ 예산과목/ 초기예산, 조정액, 최종예산, 실적금액, 잔액 정보 확인 
2. 설정된 팀별 예산 과목 1건을 샘플링하여, 설정된 최종예산 금액(혹은 잔액)을 초과한 금액을 집행할 시 전표 생성이 불가한 메시지를 확인한다.
3. 해당 샘플링한 건에 대해 설정된 예산 금액 미만의 금액 집행 시, 전표 생성이 가능함을 확인한다.</t>
  </si>
  <si>
    <t>자금 예치 및 투자자산에의 투자시 승인권자의 승인이 이루어져야 한다</t>
    <phoneticPr fontId="45" type="noConversion"/>
  </si>
  <si>
    <t>존재하지 않는 투자자산이 기록되어 투자자산이 과대계상될 위험</t>
    <phoneticPr fontId="45" type="noConversion"/>
  </si>
  <si>
    <t>투자자산의 취득 승인</t>
    <phoneticPr fontId="45" type="noConversion"/>
  </si>
  <si>
    <t>[AS-IS]
운용투자상품 가입시 재경팀 담당자가 구두로 전결권자의 승인(Approve)을 얻는다.
[TO-BE]
운용투자상품 가입시 재경팀 담당자가 운용투자품의서를 작성하고 전결규정에 따라 CFO가 검토하고 승인(Approve) 한다.</t>
    <phoneticPr fontId="45" type="noConversion"/>
  </si>
  <si>
    <t>자금운용상품 투자 품의서</t>
    <phoneticPr fontId="45" type="noConversion"/>
  </si>
  <si>
    <t>재경팀 담당자</t>
    <phoneticPr fontId="45" type="noConversion"/>
  </si>
  <si>
    <t>재경팀 담당자는 금융상품 가입시 금융기관별 제안서를 수령하여 수익률 등을 검토하고, 해당 내역을 반영하여 투자 품의서를 작성한다. 전자결재를 통해 대표이사가 승인하면 재경팀 담당자가 K-SYSTEM에 거래내역서, 가입신청서 등 가입 제반서류를 첨부하여 전표를 생성한다. 대표이사는 제반서류가 전표와 일치하는지 확인한다. (To-be)</t>
    <phoneticPr fontId="45" type="noConversion"/>
  </si>
  <si>
    <t>1. 재무제표에서 투자자산을 샘플링한다.
2. 해당 투자자산의 운용상품투자품의서를 징구하여 전결권자의 승인여부를 확인한다.</t>
    <phoneticPr fontId="45" type="noConversion"/>
  </si>
  <si>
    <t>투자자산대장(원장)</t>
    <phoneticPr fontId="45" type="noConversion"/>
  </si>
  <si>
    <t>투자자산 평가내역이 완전하고 정확하게 재무제표에 반영되어야 한다.</t>
    <phoneticPr fontId="45" type="noConversion"/>
  </si>
  <si>
    <t>존재하지 않는 투자자산이 기록되어 투자자산이 과대계상될 위험 및 투자자산이 장부상 누락될 위험</t>
    <phoneticPr fontId="45" type="noConversion"/>
  </si>
  <si>
    <t>투자자산의 금융기관 월말 잔액 조회</t>
    <phoneticPr fontId="45" type="noConversion"/>
  </si>
  <si>
    <t>재경팀 담당자는 매월 금융기관 잔고증명서를 수령하여 조회서상 잔액과 재무제표 잔액을 대사(Reconcile)하여 평가내역을 재무제표에 반영한다.</t>
    <phoneticPr fontId="45" type="noConversion"/>
  </si>
  <si>
    <t>이자수익 계산명세(금융기관제공), 이자수익 계산명세(회사자체계산 엑셀파일)</t>
    <phoneticPr fontId="45" type="noConversion"/>
  </si>
  <si>
    <t xml:space="preserve"> 회사에서 운용하고 있는 주요 금융 투자자산은 MMF이며, 취득시 재경팀 담당자가 잔액, 이자율, 기간과 같은 기본정보를 투자자산관리파일(엑셀)에 기재하고 매월 해당 파일에 월복리로 계산한다. 담당자가 재경팀 과장에게 명세서, 전표, 엑셀을 메일로 첨부하여 전달하면 재경팀 과장이 확인하고 재경팀장이 재무제표에 해당 내용을 반영한다. 재경팀 담당자는 이자수익 및 투자수익을 계산하여 동 계산내역을 첨부하여 월결산시 발생주의에 의해 미수수익을 인식하는 회계전표를 입력하고 전결권자가 검토 및 승인한다.</t>
    <phoneticPr fontId="45" type="noConversion"/>
  </si>
  <si>
    <t xml:space="preserve">1. 금융기관으로부터 수령한 월말 잔액조회서상 투자자산의 금액과 평가에 따른 손익 금액을 확인한다.
2. 회사 명세서상 금액과 일치하는지 확인한다. </t>
    <phoneticPr fontId="45" type="noConversion"/>
  </si>
  <si>
    <t>투자자산 관련 거래는 재무제표에 적절하게 반영되어야 한다</t>
    <phoneticPr fontId="45" type="noConversion"/>
  </si>
  <si>
    <t>투자자산이 장부상 누락될 위험</t>
    <phoneticPr fontId="45" type="noConversion"/>
  </si>
  <si>
    <t>월 자금현황 보고</t>
    <phoneticPr fontId="45" type="noConversion"/>
  </si>
  <si>
    <r>
      <t xml:space="preserve"> </t>
    </r>
    <r>
      <rPr>
        <sz val="10"/>
        <color rgb="FFFF0000"/>
        <rFont val="나눔고딕"/>
        <family val="3"/>
        <charset val="129"/>
      </rPr>
      <t>CFO는 월 결산시 보고되는 월자금현황보고서에 투자금액과 투자수익 등이 누락없이 반영되었는지 검토하고 승인(Approve)한다.</t>
    </r>
    <phoneticPr fontId="45" type="noConversion"/>
  </si>
  <si>
    <t>월자금현황보고서</t>
    <phoneticPr fontId="45" type="noConversion"/>
  </si>
  <si>
    <t>월자금현황보고서</t>
  </si>
  <si>
    <t xml:space="preserve">재경팀 차장은 월 결산시 거래은행으로부터 잔액증명서 등을 fax로 수령하여 말일자 기준으로 월자금현황보고서에 금융상품의 잔액과 이자수익을 반영하여 작성한다. 거래은행의 잔액증명서 수령의 완전성은 투자자산 관리대장과 대사해봄으로서 확인할 수 있다. 재경팀장은 월자금현황보고서를 검토하고 재무제표에 해당 내역이 누락없이 반영되었는지 확인한다. </t>
    <phoneticPr fontId="45" type="noConversion"/>
  </si>
  <si>
    <t>1. 임의의 월을 샘플링하여 월자금현황보고서를 징구한다.
2. 전결권자의 승인여부를 확인한다.</t>
    <phoneticPr fontId="45" type="noConversion"/>
  </si>
  <si>
    <t>자금 예치 및 투자내역에 대한 원금의 회수가 스케줄에 따라 적시에 정확하게 이루졌는지 검토해야 한다</t>
    <phoneticPr fontId="45" type="noConversion"/>
  </si>
  <si>
    <t>투자자산의 장단기 분류가 적정히 이루어지지 아니할 위험.</t>
    <phoneticPr fontId="45" type="noConversion"/>
  </si>
  <si>
    <t>투자자산 원금상환 스케줄 관리</t>
    <phoneticPr fontId="45" type="noConversion"/>
  </si>
  <si>
    <t>자금 예치 및 투자내역에 대한 원금의 회수가 스케줄에 따라 적시에 이루어지고 회계처리가 적절하게 되었는지 재경팀 담당자가 검토(verify)하고 재경팀장(전결권자)의 승인(Approval)을 얻는다.</t>
    <phoneticPr fontId="45" type="noConversion"/>
  </si>
  <si>
    <t>투자자산원금상환 스케줄 엑셀파일</t>
    <phoneticPr fontId="45" type="noConversion"/>
  </si>
  <si>
    <t>재경팀 담당자가 원금 및 이자수익 스케줄을 월별로 엑셀로 관리하고 있으며, 관련 회계처리의 적정성을 재경팀장이 검토하고 승인한다.(To-be)</t>
    <phoneticPr fontId="45" type="noConversion"/>
  </si>
  <si>
    <t>1. 재경팀 담당자에게 투자자산이 원금 및 이자 회수 스케줄을 관리하고 있는지 질문하고 관련 엑셀파일을 징구하여 검토한다.</t>
    <phoneticPr fontId="45" type="noConversion"/>
  </si>
  <si>
    <t>투자자산 원금상환 스케쥴 엑셀파일</t>
    <phoneticPr fontId="50" type="noConversion"/>
  </si>
  <si>
    <t>법인인감 및 사용인감은 사전에 전결권자의 승인을 얻어 적절한 목적으로 사용되어야 한다.</t>
    <phoneticPr fontId="45" type="noConversion"/>
  </si>
  <si>
    <t>계류중인 소송사건에 대한 확정부채가 과소계상되거나, 우발부채가 공시되지 않을 위험</t>
    <phoneticPr fontId="45" type="noConversion"/>
  </si>
  <si>
    <t>인감사용의 신청 및 승인</t>
    <phoneticPr fontId="45" type="noConversion"/>
  </si>
  <si>
    <t xml:space="preserve">사용인감, 법인인감, 인감증명서등의 사용이 필요한 경우 해당 부서 직원이 그룹웨어를 통해 기안문을 작성하여 해당 부서 팀장의 승인(Approvals)을 얻는다. 인감의 날인은 날인할 서류를 갖고 직접 직접 총무팀을 방문하면 총무팀장이 확인 후 날인한다. </t>
    <phoneticPr fontId="45" type="noConversion"/>
  </si>
  <si>
    <t>법인인감관리대장</t>
    <phoneticPr fontId="45" type="noConversion"/>
  </si>
  <si>
    <t>현재(2019.10.29) 법인인감 및 직인, 사용인감의 개수와 관리 부서는 다음과 같다:
본사: 법인인감(CFO 금고보관), 직인 1개(총무팀), 사용인감 14개(총무팀), 사용인감 2개(재경팀)
서초: 사용인감 1개, 마포: 사용인감 2개
매일 업무시간 종료 및 점심시간 등 자리를 비우는 경우 인감을 시건장치가 구비된 장소에 적절하게 보관한다. 인감 담당자가 자리를 비운 경우에는 대무자를 설정하여 인감을 관리하도록 한다.</t>
    <phoneticPr fontId="45" type="noConversion"/>
  </si>
  <si>
    <t>1. 평가대상기간 중 작성된 인감사용대장을 징구하여 거래를 샘플링한다.
2. 샘플링한 거래의 인감사용 문서(계약서 등)을 징구하여 인감사용여부와 날짜등을 확인하고 그룹웨어(다우오피스)상 인감사용 신청이 사전에 적절하게 이루어지고 승인되었는지 확인한다.</t>
    <phoneticPr fontId="45" type="noConversion"/>
  </si>
  <si>
    <t>인감사용대장</t>
  </si>
  <si>
    <t>인감관리</t>
    <phoneticPr fontId="45" type="noConversion"/>
  </si>
  <si>
    <t>[TO-BE]
인감의 제작, 폐기, 변경 등은 총무팀장이 기안문을 작성해 전결규정에 따라 전결권자(대표이사)의 승인을 (Approval)얻는다.</t>
    <phoneticPr fontId="45" type="noConversion"/>
  </si>
  <si>
    <t>인감사용대장</t>
    <phoneticPr fontId="45" type="noConversion"/>
  </si>
  <si>
    <t>자금조달의 실행은 정확하고 정당하게 이루어져야 한다.</t>
    <phoneticPr fontId="45" type="noConversion"/>
  </si>
  <si>
    <t>존재하지 아니한 금융부채가 기록되어 과대계상될 위험</t>
    <phoneticPr fontId="45" type="noConversion"/>
  </si>
  <si>
    <t>자금조달관련 이사회의 승인결정</t>
    <phoneticPr fontId="45" type="noConversion"/>
  </si>
  <si>
    <t>이사회에서 결정된 차입 및 사채 발행 관련 결의에 대해 재경팀 담당자는 기안문을 작성하여 전결규정에 따라 대표이사의 승인(Approvals)을 얻는다.</t>
    <phoneticPr fontId="45" type="noConversion"/>
  </si>
  <si>
    <t>차입/사채관련 품의서, 이사회의사록</t>
    <phoneticPr fontId="45" type="noConversion"/>
  </si>
  <si>
    <t>이사회는 자금조달방법을 결정하기 위하여 이사회 안건을 논의하여 이를 의결한다. 이사회는 자금조달방법 논의사항, 의결사항, 찬반 사항 등을 이사회의사록에 기재한다.  자금조달방법 검토시 기본적으로 사내 법무팀에게 검토 받으며, 외부의 법률자문 및 전문용역이 필요할 경우(사채) 용역계약을 체결하여 자문을 구한다.</t>
    <phoneticPr fontId="45" type="noConversion"/>
  </si>
  <si>
    <t>1.재무제표 원장에서 평가대상 기간 중 발생한 자금 조달 현황이 있는지 검토한다.
2. 해당 자금 조달 건의 이사회의사록 및 품의서를 징구하여 전결권자의 승인여부를 확인한다.</t>
    <phoneticPr fontId="45" type="noConversion"/>
  </si>
  <si>
    <t>차입금/사채/주식발행초과금 원장</t>
    <phoneticPr fontId="50" type="noConversion"/>
  </si>
  <si>
    <t>자금조달의 결과는 정확하고 적정하게 재무제표에 반영되어야 한다.</t>
    <phoneticPr fontId="45" type="noConversion"/>
  </si>
  <si>
    <t>차입/사채 계약서와 입금내역 대사</t>
    <phoneticPr fontId="45" type="noConversion"/>
  </si>
  <si>
    <t>자금 담당자는 계약서를 통해  차입/회사채의 실행/발행 금액과 입금내역을 대사(Reconcile)한 후 관련 증빙을 첨부하여 재경팀장에게 입금결과를 보고한다.</t>
    <phoneticPr fontId="45" type="noConversion"/>
  </si>
  <si>
    <t>입금내역, 관련 계약서</t>
  </si>
  <si>
    <t>자금 담당자는 이사회에서 의결된 자금조달방법을 실행하며, 차입시에는 이자율 및 차입기간, 상환스케쥴 및 차입약정서를, 회사채 발행시에는 회사채 발행계약서, 증자시에는 증자협약서를 별도로 작성 및 보관한다.</t>
    <phoneticPr fontId="45" type="noConversion"/>
  </si>
  <si>
    <t>1. 자금조달관련 계약서의 내용과 회사의 계좌에 입금된 금액 및 약정사항 등이 일치하는지 검토한다.</t>
    <phoneticPr fontId="45" type="noConversion"/>
  </si>
  <si>
    <t>모든 이자비용은 정확히 계산되어 적절한 회계기간에 기록되어야 한다.</t>
    <phoneticPr fontId="45" type="noConversion"/>
  </si>
  <si>
    <t>이자부채와 관련한 미지급이자비용이 적정하게 계상되지 않을 위험</t>
    <phoneticPr fontId="45" type="noConversion"/>
  </si>
  <si>
    <t>이자비용의 계산 및 전표 승인</t>
    <phoneticPr fontId="45" type="noConversion"/>
  </si>
  <si>
    <t xml:space="preserve">자금 담당자는 금융기관이 결정하는 이자비용에 대해 은행 홈페이지에서 이자율과 지급날짜 등을 검토하고 미지급이자를 계산하여 회계전표를 입력하고 재경팀장이 전표를 승인(Approve)한다. </t>
    <phoneticPr fontId="45" type="noConversion"/>
  </si>
  <si>
    <t>이자비용회계전표</t>
  </si>
  <si>
    <t>자금 담당자</t>
    <phoneticPr fontId="45" type="noConversion"/>
  </si>
  <si>
    <t>자금 담당자는 월결산 자금현황보고서에 이자비용을 발생주의에 의하여 미지급이자를 인식하고 있다.</t>
    <phoneticPr fontId="45" type="noConversion"/>
  </si>
  <si>
    <t>[질문] 
1. 회사채/차입금 이자비용 관련 통제활동은 주기적으로 수행하는지 질문한다.
2. 해당 통제활동 수행 시 확인하는 증빙과 절차에 대하여 질문한다.
3. 회사채/차입금 이자 전표 작성 시 적절한 승인권자에 의해 확인되고 승인되는지 질문한다.
[문서]     
1. 이자비용 계산파일을 징구하여 임의의 월을 샘플링 한다. 
2. 해당 월의 이자비용 전표가 적절한 승인권자에 의해 승인되었는지 확인한다.</t>
    <phoneticPr fontId="45" type="noConversion"/>
  </si>
  <si>
    <t>이자비용계산파일</t>
    <phoneticPr fontId="50" type="noConversion"/>
  </si>
  <si>
    <t>차입금 및 사채의 차입/상환은 완전하고 정확하게 이루어져야 한다.</t>
    <phoneticPr fontId="45" type="noConversion"/>
  </si>
  <si>
    <t>금융부채의 장단기 분류가 적정히 이루어지지 아니할 위험.</t>
    <phoneticPr fontId="45" type="noConversion"/>
  </si>
  <si>
    <t>금융부채의 원금 상환 스케쥴 관리</t>
    <phoneticPr fontId="45" type="noConversion"/>
  </si>
  <si>
    <t xml:space="preserve">사채/차입 담당자는 매월 원리금 상환스케쥴표를 작성하여 만기, 이자율, 잔액 등을 관리한다. (verifications)
</t>
    <phoneticPr fontId="45" type="noConversion"/>
  </si>
  <si>
    <t>차입금관리현황 엑셀파일</t>
  </si>
  <si>
    <t>재경팀 담당자가 분기별로 사채/차입의 원금상환 스케줄과 관련 이자율, 진액 등을 엑셀파일로 관리한다.</t>
    <phoneticPr fontId="45" type="noConversion"/>
  </si>
  <si>
    <t>1. 사채/차입금과 관련하여 원금 및 이자 상환 스케쥴을 관리하고 있는지 질문한다.
2. 해당 파일을 징구하여 원금상환 스케쥴이 적절히 관리되고 있는지 확인한다.</t>
    <phoneticPr fontId="45" type="noConversion"/>
  </si>
  <si>
    <t>원금상환스케쥴</t>
    <phoneticPr fontId="50" type="noConversion"/>
  </si>
  <si>
    <t>회사의 차입금,대여금,사채는 만기에 맞게 유동성 분류를 수행해야 한다.</t>
    <phoneticPr fontId="45" type="noConversion"/>
  </si>
  <si>
    <t>차입금/사채/대여금 유동성 대체</t>
    <phoneticPr fontId="45" type="noConversion"/>
  </si>
  <si>
    <t>재경팀 담당자는 회사의 상환일정표를 토대로, 결산일과 상환일이 1년 이내인 것들에 대해 유동성 대체 결산전표를 작성하고 재경팀장의 승인(Approvals)을 얻는다.</t>
    <phoneticPr fontId="45" type="noConversion"/>
  </si>
  <si>
    <t>유동성대체전표, 만기상환전표</t>
  </si>
  <si>
    <t>회사의 상환스케쥴에 따라 유동성 대체 결산전표를 작성하고 전결권자의 승인을 얻는다.</t>
    <phoneticPr fontId="45" type="noConversion"/>
  </si>
  <si>
    <t>[질문]
1. 매월 장단기 대체 업무를 수행하는지 확인한다.
2. 무엇을 근거로 대체하는지 확인한다.
3. 적절한 승인권자의 승인을 득하는지 확인한다.
[문서]
1. 임의로 2개월치의 장단기 대체내역을 확인한다.
2. 대체내역과 전표가 제대로 반영되어 있는지 확인하고 적절한 승인권자의 승인을 확인한다.</t>
    <phoneticPr fontId="45" type="noConversion"/>
  </si>
  <si>
    <t>원금상환내역</t>
    <phoneticPr fontId="45" type="noConversion"/>
  </si>
  <si>
    <t>자기 주식의 취득/처분은 이사회 또는 주주총회의 승인을 얻어야 한다.</t>
    <phoneticPr fontId="45" type="noConversion"/>
  </si>
  <si>
    <t>발행주식에 대해 자본이 불입되지 않거나, 적법한 승인절차가 없는 등 존재하지 않는 자본이 기록될 위험</t>
    <phoneticPr fontId="45" type="noConversion"/>
  </si>
  <si>
    <t>증자와 관련한 이사회 및 주총의 승인</t>
    <phoneticPr fontId="45" type="noConversion"/>
  </si>
  <si>
    <t>자기 주식의 취득/처분은 이사회 또는 주주총회의 승인(Approve)을 얻는다.</t>
    <phoneticPr fontId="45" type="noConversion"/>
  </si>
  <si>
    <t>이사회의사록</t>
    <phoneticPr fontId="45" type="noConversion"/>
  </si>
  <si>
    <t>자기 주식 취득/처분과 관련된 의사결정은 이사회 및 주주총회의 승인을 얻어야 한다.</t>
    <phoneticPr fontId="45" type="noConversion"/>
  </si>
  <si>
    <t>1. 총계정원장에서 평가대상 기간 중 취득/처분한 자기 주식이 있는지 검토한다.
2. 관련 이사회의사록을 징구하여 해당 내역이 이사회 및 주주총회의 승인을 득하였는지 확인한다.</t>
    <phoneticPr fontId="45" type="noConversion"/>
  </si>
  <si>
    <t>총계정원장</t>
    <phoneticPr fontId="45" type="noConversion"/>
  </si>
  <si>
    <t>사후검토를 통해 증자와 관련된 자본의 유입이 적절히 이루어졌는지 확인해야 한다.</t>
    <phoneticPr fontId="45" type="noConversion"/>
  </si>
  <si>
    <t>증자와 관련된 담당자의 사후검토 및 승인</t>
    <phoneticPr fontId="45" type="noConversion"/>
  </si>
  <si>
    <t>자금담당관리자는 신주발행입금내역과 증권사 최종발행 통보내역을 보고받고 이사회결의사항 및 기안서 등과 대사(Reconcile)한 후 승인(Approve)한다.</t>
    <phoneticPr fontId="45" type="noConversion"/>
  </si>
  <si>
    <t>자기 주식 취득/처분 후 신주발행입금내역과 증권사 최종 발행 통보내역이 이사회결의사항과 일치하는지 검토한다.</t>
    <phoneticPr fontId="45" type="noConversion"/>
  </si>
  <si>
    <t xml:space="preserve">1. 신주발행입금내역 및 증권사 최종 발행 통보내역을 징구하여 관련 내용이 이사회 의사록에 적절히 기재되었는지 확인한다. </t>
    <phoneticPr fontId="45" type="noConversion"/>
  </si>
  <si>
    <t>보통예금</t>
    <phoneticPr fontId="45" type="noConversion"/>
  </si>
  <si>
    <t xml:space="preserve">자기주식의 금액과 평가손익 등은 장부상 정확하게 기록되어야 한다. </t>
    <phoneticPr fontId="45" type="noConversion"/>
  </si>
  <si>
    <t>자기주식의 취득/처분내역이 적정히 반영되지 않아 자기주식/자기주식 처분손익 금액이 왜곡표시될 위험.</t>
    <phoneticPr fontId="45" type="noConversion"/>
  </si>
  <si>
    <t>자기주식 취득에 대한 적절한 승인</t>
    <phoneticPr fontId="45" type="noConversion"/>
  </si>
  <si>
    <t>자기주식의 취득/처분시 품의서를 바탕으로 평가손익등을 반영한 전표를 전결권자가 검토하고 승인(Approve)한다.</t>
    <phoneticPr fontId="45" type="noConversion"/>
  </si>
  <si>
    <t>증자관련 취득/처분 품의서, 회계전표</t>
    <phoneticPr fontId="45" type="noConversion"/>
  </si>
  <si>
    <t xml:space="preserve">다우오피스 </t>
    <phoneticPr fontId="45" type="noConversion"/>
  </si>
  <si>
    <t>자기주식을 취득/처분하는 경우 재경팀 담당자가 평가손익등을 반영한 전표를 입력하면 재경팀장이 검토 후 승인한다.</t>
    <phoneticPr fontId="45" type="noConversion"/>
  </si>
  <si>
    <t>1. 평가대상 기간 중 취득/처분한 자기주식이 있는지 질문한다.
2. 관련 전표를 징구하여 평가손익등이 적절히 계산되고 전결권자의 승인을 얻었는지 확인한다.</t>
    <phoneticPr fontId="45" type="noConversion"/>
  </si>
  <si>
    <t>평가대상기간의 승인된 전표 list</t>
  </si>
  <si>
    <t>배당금 지급의 승인은 전결권자의 승인을 얻어야 한다.</t>
    <phoneticPr fontId="45" type="noConversion"/>
  </si>
  <si>
    <t>회계기간동안 발행된 주식이 총계정원장에 기록되지 않거나, 기타불입자본이 부정확하게 기록될 위험 또는 배당, 감자, 병합 등 주주와 회사간 거래가 적절히 장부에 계상되지 않을 위험</t>
    <phoneticPr fontId="45" type="noConversion"/>
  </si>
  <si>
    <t>배당에 대한 승인과 적절한 배당의 수행</t>
    <phoneticPr fontId="45" type="noConversion"/>
  </si>
  <si>
    <t>기획팀에서 주주명부 확정 후 배당 지급 업무기안을 작성하여 전결규정에 따라 기획팀장, 본부장, 대표이사의 승인(Approvals)을 얻는다.</t>
    <phoneticPr fontId="45" type="noConversion"/>
  </si>
  <si>
    <t>이사회의사록, 배당금지급 기안문</t>
    <phoneticPr fontId="45" type="noConversion"/>
  </si>
  <si>
    <t xml:space="preserve">이사회 및 주주총회에서 배당금 지급은 승인하면 기획팀에서 주주명부를 확정하고 지급기안을 작성하여 재경팀에 전달한다. </t>
    <phoneticPr fontId="45" type="noConversion"/>
  </si>
  <si>
    <t>1. 담당자에게 평가대상 기간 중 배당금을 지급한 내역이 있는지 질문한다.
2. 관련 내역이 이사회 및 주주총회의 승인을 얻었는지 확인한다.</t>
    <phoneticPr fontId="45" type="noConversion"/>
  </si>
  <si>
    <t>계좌 개설/해지/변경은 전결권자의 승인을 얻어야 한다.</t>
    <phoneticPr fontId="45" type="noConversion"/>
  </si>
  <si>
    <t>은행예금 및 장단기금융상품이 실제 존재하지 않거나 해당 자산에 대한 권리가 없거나 장부상 누락될 위험</t>
    <phoneticPr fontId="45" type="noConversion"/>
  </si>
  <si>
    <t>계좌 개설, 해지시 승인</t>
    <phoneticPr fontId="45" type="noConversion"/>
  </si>
  <si>
    <t>[AS-IS]
계좌의 개설/해지/변경시에는 재경팀장이  구두로 전결권자의 승인(Approvals)을 얻는다.
[TO-BE]
계좌의 개설/해지/변경시에는 재경팀장이 품의서를 작성하여 전결권자의 승인(Approvals)을 얻는다.</t>
  </si>
  <si>
    <t>계좌 개설/해지/변경 품의서</t>
    <phoneticPr fontId="45" type="noConversion"/>
  </si>
  <si>
    <t>현재 계좌 개설/변경/해지는 별도의 기안문은 작성하지 않고 구두보고만으로 승인을 얻고있다.
재경팀은 관계회사를 위해 제공된 예/적금 담보현황을 별도로 작성관리하며, 동 계좌에 대하여 입/출금 제한을 설정하여 계좌를 통제한다. 재경팀은 대금지급프로세스에서 작성한 어음/수표발행대장내역을 확인하고, 어음결재 스케쥴을 작성한다(예상치 추정으로 관리). 재경팀은 주기적으로 미사용/어음 용지에 대한 실사를 실시하며, 발행대장과 대사하여 분실위험 및 부정위험을 미연에 방지하고 있다.</t>
    <phoneticPr fontId="45" type="noConversion"/>
  </si>
  <si>
    <t>1. 평가대상기간중 개설/해지/변경된 은행계좌가 있는지 질문한다.
2. 관련 품의서를 징구해 검토하거나 전결권자에게 구두로 보고된 내역이 있는지 질문한다.</t>
    <phoneticPr fontId="45" type="noConversion"/>
  </si>
  <si>
    <t>은행계좌</t>
    <phoneticPr fontId="50" type="noConversion"/>
  </si>
  <si>
    <t>현금시재의 접근은 담당자에게 국한되어야 하며, 접근통제를 실시하여야 한다.</t>
    <phoneticPr fontId="45" type="noConversion"/>
  </si>
  <si>
    <t>현금시재의 접근통제</t>
    <phoneticPr fontId="45" type="noConversion"/>
  </si>
  <si>
    <t>재경팀은 현금자산을 금고에 보관하고 있으나, 불필요한 현금보유를 통제하기 위해 자금관리규정상 특별한 예외를 제외하고 일정금액이상 보유를 금지하고 있다. 금고는 잠금장치를 통해 접근을 통제(Physical controls)하고 있다.</t>
    <phoneticPr fontId="45" type="noConversion"/>
  </si>
  <si>
    <t xml:space="preserve">재경팀은 금고에 보관중인 현금시재액에 대하여  월 1회 실사를 실시하며 동 결과를 반영하여 시재현황을 작성한다. 재경팀은 불필요한 현금보유를 통제하기 위하여 자금관리 규정상 특별한 예외를 제외하고 일정액 이상의 보유를 금지하고 있다. </t>
    <phoneticPr fontId="45" type="noConversion"/>
  </si>
  <si>
    <t>1. 담당자에게 금고에 보관하고 있는 현금자산이 있는지 질문한다.
2. 적절한 잠금장치로 접근이 통제되어 있는지 확인한다.</t>
    <phoneticPr fontId="45" type="noConversion"/>
  </si>
  <si>
    <t>일일자금현황보고는 적시에 경영진에게 정확하고 정당하게 이루어져야 한다.</t>
    <phoneticPr fontId="45" type="noConversion"/>
  </si>
  <si>
    <t>일일자금현황보고</t>
    <phoneticPr fontId="45" type="noConversion"/>
  </si>
  <si>
    <t>재경팀 담당자는 자금출납일지를 첨부하여 일일자금현황을 작성하고 재경팀장의 승인(Approve) 한다.</t>
    <phoneticPr fontId="45" type="noConversion"/>
  </si>
  <si>
    <t>자금관리담당자는 일일자금출납현황 및 자금변동내역을 작성하여 전결권자에게 보고한다. 재경팀 담당자는 월결산 보고시 월별 자금현황보고를 주기적으로 실시하며, 월 자금출납일지를 집계하여 첨부한다.</t>
    <phoneticPr fontId="45" type="noConversion"/>
  </si>
  <si>
    <t>1. 평가대상기간 중 임의의 일을 샘플링하여 해당 날짜의 일일자금현황 보고서를 징구한다.
2. 일일자금현황 보고서에 적합한 내용이 적절한 시기에 경영진에게 보고되었는지 확인한다.</t>
    <phoneticPr fontId="45" type="noConversion"/>
  </si>
  <si>
    <t>일일자금현황보고서</t>
    <phoneticPr fontId="45" type="noConversion"/>
  </si>
  <si>
    <t>법인카드의 발행한도계약은 경영진의 승인하에 정당하게 이루어져야 한다.</t>
    <phoneticPr fontId="45" type="noConversion"/>
  </si>
  <si>
    <t>실제로 발생한 미지급비용/미지급금이 기록되지 않거나, 발생하지 않은 금액이 기록 혹은 오류 등으로 부적절한 금액으로 기록되어 왜곡표시될 위험</t>
    <phoneticPr fontId="45" type="noConversion"/>
  </si>
  <si>
    <t>법인카드 신청의 승인</t>
    <phoneticPr fontId="45" type="noConversion"/>
  </si>
  <si>
    <t xml:space="preserve">재경팀 법인카드 담당자는 직급별로 부여된 신용카드 총액 한도를 설정하여 대표이사에게 법인신용카드 계약체결 요청품의를 요청하고 전자결재로 승인(Approvals)을 얻는다. </t>
    <phoneticPr fontId="45" type="noConversion"/>
  </si>
  <si>
    <t>법인카드신청 품의서</t>
    <phoneticPr fontId="45" type="noConversion"/>
  </si>
  <si>
    <t xml:space="preserve">재경팀은 법인신용카드를 재발급/신규발급을 실시하고, 이를 법인카드 발급 대상자에게 전달한다. 반출되지 않은 법인카드는 적절한 장소에 보관한다. </t>
    <phoneticPr fontId="45" type="noConversion"/>
  </si>
  <si>
    <t>1. 평가대상기간 중 신규발급된 법인카드 리스트를 징구한다.
2. 법인카드 신청 품의서상 전결권자의 승인을 얻었는지 확인한다.</t>
    <phoneticPr fontId="45" type="noConversion"/>
  </si>
  <si>
    <t>신규발급 법인카드 리스트</t>
    <phoneticPr fontId="45" type="noConversion"/>
  </si>
  <si>
    <t>법인카드를 통한 무분별한 경비지출은 사전에 제한되어야 한다.</t>
    <phoneticPr fontId="45" type="noConversion"/>
  </si>
  <si>
    <t>법인카드신규계약한도의 승인</t>
    <phoneticPr fontId="45" type="noConversion"/>
  </si>
  <si>
    <t>재경팀은 무분별한 경비지출을 통제하기 위하여 발행하는 카드에 대하여 부서/직위 등을 고려하여 개별적으로 사용 한도를 설정한다(Authorizations).</t>
    <phoneticPr fontId="45" type="noConversion"/>
  </si>
  <si>
    <t>법인카드신청품의서</t>
    <phoneticPr fontId="45" type="noConversion"/>
  </si>
  <si>
    <t xml:space="preserve">법인카드는 각 부서의 팀장, 영업담당, PM, 임원에게만 부여되며 각 법인카드의 정보는 그룹웨어(다우오피스)와 연동되어 소유자 정보를 알 수 있다.  </t>
    <phoneticPr fontId="45" type="noConversion"/>
  </si>
  <si>
    <t>1. 법인카드 신청 품의서상 신청된 카드한도가 해당 카드 사용자의 부서/직급에 맞게 신청되었는지 확인한다.</t>
    <phoneticPr fontId="45" type="noConversion"/>
  </si>
  <si>
    <t>법인카드의 한도변경은 적절한 절차와 전결권자의 승인을 얻어야 한다.</t>
    <phoneticPr fontId="45" type="noConversion"/>
  </si>
  <si>
    <t>법인카드 한도 변경</t>
    <phoneticPr fontId="45" type="noConversion"/>
  </si>
  <si>
    <t>법인카드의 한도 조정이 필요한 경우 카드 사용자가 법인카드 담당자에게 이메일로 요청하면 법인카드 담당자가 기한을 설정하여 한도를 상향 조정한다(Approvals).</t>
    <phoneticPr fontId="45" type="noConversion"/>
  </si>
  <si>
    <t>카드한도조정 신청이메일</t>
    <phoneticPr fontId="45" type="noConversion"/>
  </si>
  <si>
    <t>법인카드 한도변경이 필요할 경우 카드 사용자가 재경팀 법인카드 담당자에게 이메일로 직접 요청하고, 담당자가 확인 후 카드사에 한도변경을 요청한다.</t>
    <phoneticPr fontId="45" type="noConversion"/>
  </si>
  <si>
    <t>1. 평가대상 기간 중 변경(신청)된 카드 한도 조정 내역이 있는지 질문한다.
2. 해당 조정 내역과 관련해 한도조정을 신청한 이메일을 징구하여 검토한다.</t>
    <phoneticPr fontId="45" type="noConversion"/>
  </si>
  <si>
    <t>한도변경된 법인카드 리스트</t>
    <phoneticPr fontId="45" type="noConversion"/>
  </si>
  <si>
    <t>07</t>
    <phoneticPr fontId="50" type="noConversion"/>
  </si>
  <si>
    <t xml:space="preserve">외화금융자산(예금 및 정기예금)에 대한 외화환산평가가 이루어져야한다.
</t>
    <phoneticPr fontId="45" type="noConversion"/>
  </si>
  <si>
    <t>화폐성 대상 항목에 대한 외화화산평가가 누락되거나 정확하지 않은 계상으로 인한 왜곡표시 위험</t>
    <phoneticPr fontId="45" type="noConversion"/>
  </si>
  <si>
    <t>외화금융자산 환산평가 관리</t>
    <phoneticPr fontId="45" type="noConversion"/>
  </si>
  <si>
    <t xml:space="preserve">외화환산담당자는 외화 금융자산 자동기표내역을 다운받아 재계산검증(Verify)하고 외화환산 기표내역에 재계산검증내역을 첨부하여 재경팀장의 검토 및 승인(Approvals)을 얻는다.
</t>
    <phoneticPr fontId="45" type="noConversion"/>
  </si>
  <si>
    <t>외화환산손익계산파일</t>
    <phoneticPr fontId="45" type="noConversion"/>
  </si>
  <si>
    <t>재경팀 담당자는 분기별로 외화환산손익을 계산하여 엑셀로 관리하고 있으며, 재경팀장이 검토하고 승인하고 있다.</t>
    <phoneticPr fontId="45" type="noConversion"/>
  </si>
  <si>
    <t>1. 외화환산 원장내역을 모집단으로 샘플링한다.
2. 샘플링된 외화예금 외화환산내역에 대하여 승인전표와 외화환산계산 파일을 징구하여 검토한다.
3. 전표와 외화환산계산내역의 일치여부와 전결권자의 승인여부를 확인한다.</t>
    <phoneticPr fontId="45" type="noConversion"/>
  </si>
  <si>
    <t>외화환산원장</t>
    <phoneticPr fontId="45" type="noConversion"/>
  </si>
  <si>
    <t>회사의 여신내역은 정기적으로 확인하여 재무제표에 올바르게 반영되도록 한다</t>
    <phoneticPr fontId="45" type="noConversion"/>
  </si>
  <si>
    <t>금융부채가 누락되어 과소계상될 위험</t>
    <phoneticPr fontId="45" type="noConversion"/>
  </si>
  <si>
    <t>금융기관별 여신내역 확인 및 대사</t>
    <phoneticPr fontId="45" type="noConversion"/>
  </si>
  <si>
    <t xml:space="preserve">재경팀 담당자는 한국신용정보원 통합조회 홈페이지에서 분기별로 회사의 여신내역을 조회하여 재무제표와 대사한다. </t>
    <phoneticPr fontId="45" type="noConversion"/>
  </si>
  <si>
    <t>재경팀 담당자는 한국신용정보원 통합조회사이트(http://www.credit4u.or.kr/total_intro.jsp)에서 분기별로 회사의 여신내역을 조회하여 재무제표와 대사하고 있다.</t>
    <phoneticPr fontId="45" type="noConversion"/>
  </si>
  <si>
    <t>1. 한국신용정보원 통합조회사이트(http://www.credit4u.or.kr/total_intro.jsp)에 접속하여 재무제표상 여신내역과 일치하는지 확인한다.
2. 재경팀 담당자에게 분기별로 해당 내역을 확인 및 대사하는지 질문한다.</t>
    <phoneticPr fontId="45" type="noConversion"/>
  </si>
  <si>
    <t>여신내역 원장</t>
    <phoneticPr fontId="45" type="noConversion"/>
  </si>
  <si>
    <t>회사의 경비는 전결권자의 검토 및 승인 후에 지급되어야 한다.</t>
    <phoneticPr fontId="45" type="noConversion"/>
  </si>
  <si>
    <t>부정확한 금액이 지급되거나 권리가 없는 거래처에 현금및현금성자산 또는 미지급금(비용)이 왜곡표시 될 위험.</t>
    <phoneticPr fontId="45" type="noConversion"/>
  </si>
  <si>
    <t>경비지급의 승인</t>
    <phoneticPr fontId="45" type="noConversion"/>
  </si>
  <si>
    <t>각 부서에서그룹웨어를 톰해 제출한 경비청구품의서는 각 부서의 팀장이 승인(Approve) 한다.</t>
    <phoneticPr fontId="45" type="noConversion"/>
  </si>
  <si>
    <t xml:space="preserve">신규 개설/변경/해지 계좌 list </t>
    <phoneticPr fontId="50" type="noConversion"/>
  </si>
  <si>
    <t xml:space="preserve">재경팀은 그룹웨어상에서 각 부서에서 제출한 요청품의서와 부서장의 승인내역을 확인하고, 사내제도와 기존보유 계좌의 일치 여부 및 계정과목의 정확성을 고려하여 그 지급 및 품의절차의 정당성을 검토한다. </t>
    <phoneticPr fontId="45" type="noConversion"/>
  </si>
  <si>
    <t>1. 평가대상기간중 신규계정등록내역를 입수하여 샘플을 추출한다.
2. 해당 신규계정에 대해 신규계정등록요청서를 작성하였으며 재경팀장의 승인을 득하였는지 확인한다.
3. 예외사항이 발견된 경우 그 원인을 파악한다.</t>
    <phoneticPr fontId="45" type="noConversion"/>
  </si>
  <si>
    <t xml:space="preserve">평가대상기간 신규 개설/변경/해지 계좌 list </t>
    <phoneticPr fontId="50" type="noConversion"/>
  </si>
  <si>
    <t>계좌의 접근권한은 한정된 사람에게 부여하여 적절히 관리되도록 한다.</t>
    <phoneticPr fontId="45" type="noConversion"/>
  </si>
  <si>
    <t xml:space="preserve">온라인 뱅킹 접근통제 </t>
    <phoneticPr fontId="45" type="noConversion"/>
  </si>
  <si>
    <t>인터넷 계좌이체와 무통장거래에 대한 접근권한은 소수의 일부 팀원에게만 부여되어 있다(Authorizations).</t>
    <phoneticPr fontId="45" type="noConversion"/>
  </si>
  <si>
    <t>자금승인업무분장표</t>
  </si>
  <si>
    <t>재경팀은 은행계좌에 대한 접근을 재경팀내 소수의 일부 팀원에게만 부여하고 있으며, 인터넷계좌이체와 무통장거래에 따라 그 업무를 분장하여 접근통제를 실시한다.</t>
    <phoneticPr fontId="45" type="noConversion"/>
  </si>
  <si>
    <t>1. 은행계좌에 접근권한이 설정되어 있는지 질문한다.
2. 권한을 부여받은 직원과 부여받지 않은 직원 아이디로 로그인하여 접근권한이 적절이 설정되어 있는지 확인한다.</t>
    <phoneticPr fontId="45" type="noConversion"/>
  </si>
  <si>
    <t>계좌이체시 이중승인 구조로 회사의 자금이 적합한 승인을 거쳐 지출되도록 한다.</t>
    <phoneticPr fontId="45" type="noConversion"/>
  </si>
  <si>
    <t>대금지급 승인의 이원화</t>
    <phoneticPr fontId="45" type="noConversion"/>
  </si>
  <si>
    <t>재경팀은 자체적으로 계좌이체(무통장입금/펌뱅킹)에 관하여 단계적으로 승인하는 이중승인구조를 설정(Authorize)하여 계좌지급을 제한한다.</t>
    <phoneticPr fontId="45" type="noConversion"/>
  </si>
  <si>
    <t>자금의 이체는 재경팀 담당자 두명이 모두 승인해야 출금 가능한 구조로 되어있다.</t>
    <phoneticPr fontId="45" type="noConversion"/>
  </si>
  <si>
    <t>1. 담당자에게 계좌이체 절차에 대해 질문한다.
2. 계좌이체시 이중승인을 요구하도록 되어있는지, 담당자들이 계좌이체시 필요한 비밀번호와 OTP카드등을 잘 관리하고 있는지 확인한다.</t>
    <phoneticPr fontId="45" type="noConversion"/>
  </si>
  <si>
    <t>자금승인업무분장표</t>
    <phoneticPr fontId="50" type="noConversion"/>
  </si>
  <si>
    <t>지분투자는 정당한 승인을 거쳐 이루어져야 함</t>
    <phoneticPr fontId="45" type="noConversion"/>
  </si>
  <si>
    <t>정당한 승인을 거치지 않고 임의적 판단으로 지분투자를 수행할 위험</t>
    <phoneticPr fontId="45" type="noConversion"/>
  </si>
  <si>
    <t>지분투자계약서의 승인</t>
    <phoneticPr fontId="45" type="noConversion"/>
  </si>
  <si>
    <t>CFO및 대표이사는 지분투자기안문과 지분투자계약서가 지분투자에 관한 결정사항을 기초로 정확하게 작성이 되었는가를 확인한 후 기안문과 계약서를 승인한다.</t>
    <phoneticPr fontId="45" type="noConversion"/>
  </si>
  <si>
    <t>지분투자기안문(계약서 첨부)</t>
  </si>
  <si>
    <t>CFO/대표이사</t>
    <phoneticPr fontId="45" type="noConversion"/>
  </si>
  <si>
    <t>법무팀 계약담당자는 피투자자와 계약사항을 협의한다.기획팀 지분투자담당자는 대표이사 또는 경영위원회에서 승인된 안건에 대해 지분투자기안문을 작성하고 피투자회사와 지분투자계약서를 작성한다.CFO및 대표이사는 지분투자기안문과 지분투자계약서가 지분투자에 관한 결정사항을 기초로 정확하게 작성이 되었는가를 확인한 후 기안문과 계약서를 승인한다.</t>
    <phoneticPr fontId="45" type="noConversion"/>
  </si>
  <si>
    <t>1. 평가대상기간 중 지분투자기안문list를 입수하여 무작위로 샘플을 추출한다.
2. 추출한 샘플에 CFO/대표이사의 승인이 있는지 확인한다.
3. 투자기안문 내역과 계약서 내역이 일치하는지 확인한다.
4. 예외사항이 발견된 경우 그 원인을 파악한다.</t>
    <phoneticPr fontId="45" type="noConversion"/>
  </si>
  <si>
    <t>평가대상기간의 지분투자기안문list</t>
    <phoneticPr fontId="50" type="noConversion"/>
  </si>
  <si>
    <t>지분투자관련 회계처리는 정확해야 함</t>
    <phoneticPr fontId="45" type="noConversion"/>
  </si>
  <si>
    <t>회계처리관련 승인절차 부재로, 지분투자관련 계정이 정확하게 기표되지 않을 위험</t>
    <phoneticPr fontId="45" type="noConversion"/>
  </si>
  <si>
    <t>지분투자 회계처리 승인</t>
    <phoneticPr fontId="45" type="noConversion"/>
  </si>
  <si>
    <t>전결권자는 승인된 지분투자기안문과 지분투자계약서를 바탕으로 전표 상의 회계처리의 정확성을 확인하고 전표를 승인한다.</t>
    <phoneticPr fontId="45" type="noConversion"/>
  </si>
  <si>
    <t>K-system</t>
    <phoneticPr fontId="50" type="noConversion"/>
  </si>
  <si>
    <t>전결권자</t>
    <phoneticPr fontId="45" type="noConversion"/>
  </si>
  <si>
    <t>법무팀은 최총 계약을 체결하면 재경팀에게 계약서를 공유하고 재경팀은 지분투자 완료여부를 확인한다.재경팀 지분투자 담당자는 승인된 기안문과 계약서를 바탕으로 ERP에 회계처리를 입력하여 전기하고 전표를 기표한다.전결권자는 승인된 지분투자기안문과 지분투자계약서를 바탕으로 전표 상의 회계처리의 정확성을 확인하고 전표를 승인한다.</t>
    <phoneticPr fontId="45" type="noConversion"/>
  </si>
  <si>
    <t>1. 평가대상기간 중 지분투자전표list를 입수하여 무작위로 샘플을 추출한다.
2. 추출한 샘플의 회계처리가 지분투자계약서의 내용과 일치하는지, 전결권자의 승인이 있는지 확인한다.
3. 예외사항이 발견된 경우 그 원인을 파악한다.</t>
    <phoneticPr fontId="45" type="noConversion"/>
  </si>
  <si>
    <t>평가대상기간의 지분투자전표list</t>
    <phoneticPr fontId="50" type="noConversion"/>
  </si>
  <si>
    <t>지분의 추가취득 및 처분은 정당한 승인을 거쳐 이루어져야 함</t>
    <phoneticPr fontId="45" type="noConversion"/>
  </si>
  <si>
    <t>정당한 승인을 거치지 않고 임의적 판단으로 지분의 추가취득 및 처분을 수행할 위험</t>
    <phoneticPr fontId="45" type="noConversion"/>
  </si>
  <si>
    <t>지분의 추가취득 및 처분의 승인</t>
    <phoneticPr fontId="45" type="noConversion"/>
  </si>
  <si>
    <t>CFO 및 대표이사는 지분투자에 대한 의사결정사항을 바탕으로 지분추가취득/처분기안문이 정확하게 작성되었는가를 확인한 후 기안문을 승인한다.</t>
    <phoneticPr fontId="45" type="noConversion"/>
  </si>
  <si>
    <t>지분추가취득/처분기안문</t>
  </si>
  <si>
    <t>경영기획팀 지분투자담당자는 전결권자가 지분의 추가취득 또는 처분의 결정을 내린 경우 관련 기안문을 작성한다. 전결권자는 지분투자 및 처분에 대한 의사결정사항을 바탕으로 기안문이 정확하게 작성되었는가를 확인한 후 기안문을 승인한다.</t>
    <phoneticPr fontId="45" type="noConversion"/>
  </si>
  <si>
    <t>1. 평가대상기간 중 지분의 추가취득 및 처분목록을 입수하여 샘플을 추출한다.
2. 추출한 샘플에 해당하는 지분추가취득/처분기안문이 전결권자에 의해 승인되었는지 확인한다.
3. 예외사항이 발견된 경우 그 원인을 파악한다.</t>
    <phoneticPr fontId="45" type="noConversion"/>
  </si>
  <si>
    <t>평가대상기간의 지분 추가취득 및 처분 list</t>
    <phoneticPr fontId="50" type="noConversion"/>
  </si>
  <si>
    <t>지분의 추가취득 및 처분 회계처리는 정확해야 함</t>
    <phoneticPr fontId="45" type="noConversion"/>
  </si>
  <si>
    <t>회계처리관련 승인절차 부재로, 투자관련 계정이 정확하게 기표되지 않을 위험</t>
    <phoneticPr fontId="45" type="noConversion"/>
  </si>
  <si>
    <t>지분의 추가취득 및 처분 회계처리의 승인</t>
    <phoneticPr fontId="45" type="noConversion"/>
  </si>
  <si>
    <t>전결권자는 대표이사 또는 경영위원회의 의결 내용을 바탕으로 전표 상의 회계처리 정확성을 검증하고 전표를 승인한다.</t>
    <phoneticPr fontId="45" type="noConversion"/>
  </si>
  <si>
    <t>재경팀 지분투자 담당자는 승인된 지분투자/처분기안문 및 계약서를 전달받아 ERP에 입력하고 전결권자는 해당 전표를 확인하고 승인한다.</t>
    <phoneticPr fontId="45" type="noConversion"/>
  </si>
  <si>
    <t>1. 평가대상기간 중 지분의 추가취득 및 처분 관련 전표를 입수하여 샘플을 추출한다.
2. 추출한 샘플의 회계처리가 지분추가취득/처분 기안문 및 계약서의 내용과 일치하는지, 전결권자의 승인이 있는지 확인한다.
3. 예외사항이 발견된 경우 그 원인을 파악한다.</t>
    <phoneticPr fontId="45" type="noConversion"/>
  </si>
  <si>
    <t>평가대상기간의 지분 추가취득 및 처분 전표list</t>
    <phoneticPr fontId="45" type="noConversion"/>
  </si>
  <si>
    <t>HR</t>
    <phoneticPr fontId="50" type="noConversion"/>
  </si>
  <si>
    <t>채용계획은 사전에 이루어지며 채용의 타당성이 전사적인 차원에서 검토되어야 한다.</t>
    <phoneticPr fontId="45" type="noConversion"/>
  </si>
  <si>
    <t>가공인원의 기록 또는 인원의 누락으로 인해 급여관련계정이 왜곡표시될 위험</t>
    <phoneticPr fontId="45" type="noConversion"/>
  </si>
  <si>
    <t>채용계획의 검토</t>
    <phoneticPr fontId="45" type="noConversion"/>
  </si>
  <si>
    <t>인사팀장은 인원운용계획 및 신규사업운영계획에 따른 신규충원인원의 수를 바탕으로 신규 인원의 수요를 검토하여 금번 신규 모집 인원이 적정하게 산정되었는가를 검토(Verifiy)한다.</t>
    <phoneticPr fontId="45" type="noConversion"/>
  </si>
  <si>
    <t>채용계획검토문서</t>
    <phoneticPr fontId="45" type="noConversion"/>
  </si>
  <si>
    <t>인사팀 담당자</t>
    <phoneticPr fontId="45" type="noConversion"/>
  </si>
  <si>
    <t>정기채용의 경우 매년 말 각 부서장들은 인원수요를 파악하여 작성한 인원소요계획서를 집계하여 인사팀에 전달한다. 수시채용의 경우 각 사업부에서 필요 인원을 집계하여 인사팀에 전달한다.</t>
    <phoneticPr fontId="45" type="noConversion"/>
  </si>
  <si>
    <t>1. 평가기간 중 회사가 작성한 인사계획을 징구하여 담당자에게 해당 문서가 적절하게 검토되는지 질문한다.</t>
    <phoneticPr fontId="45" type="noConversion"/>
  </si>
  <si>
    <t>인사계획서</t>
    <phoneticPr fontId="50" type="noConversion"/>
  </si>
  <si>
    <t>회사의 규정을 준수하여 수립된 인력수급계획은 적절한 승인권자에 의해 승인되어야 한다.</t>
    <phoneticPr fontId="45" type="noConversion"/>
  </si>
  <si>
    <t>채용계획의 승인</t>
    <phoneticPr fontId="45" type="noConversion"/>
  </si>
  <si>
    <t>인사정책의 계획에 따라 수급된 인력수급계획은 전결규정에 따라 대표이사의 승인(Approvals)을 얻는다.</t>
    <phoneticPr fontId="45" type="noConversion"/>
  </si>
  <si>
    <t>인사규정</t>
    <phoneticPr fontId="50" type="noConversion"/>
  </si>
  <si>
    <t>인력수급계획 기안문</t>
    <phoneticPr fontId="45" type="noConversion"/>
  </si>
  <si>
    <t>인사팀 인사담당자는 잡사이트에 채용공고를 내거나, 경력직의 경우 헤드헌터를 통해 지원자를 모집한다. 전체 부서장들은 1차 면접 및 2차 면접 결과를 통해 각 지원자 별로 A~D의 Grade를 부여하고 경영지원팀 인사담당자는 집계된 인원수요에 근거하여 부여된 Grade 등급에 따라 최종 합격자를 선발하고 면접표를 작성한다.</t>
    <phoneticPr fontId="45" type="noConversion"/>
  </si>
  <si>
    <t>1. 연간인원계획서상에 승인권자의 승인여부를 확인한다.</t>
    <phoneticPr fontId="45" type="noConversion"/>
  </si>
  <si>
    <t>입사지원서류는 회사의 인사정책에 부합하도록 완전하고 정확하여야 함</t>
    <phoneticPr fontId="45" type="noConversion"/>
  </si>
  <si>
    <t>입사지원서류의 정확성/완전성 확인</t>
    <phoneticPr fontId="45" type="noConversion"/>
  </si>
  <si>
    <t>인사팀 담당자는 지원자가 이력서에 기재한 사항들에 대해 자격증사본 / 경력증명서 / 국민연금가입증명원 등의 증빙과 대사하여 하여 허위여부를 검토(Verify)한다.</t>
    <phoneticPr fontId="45" type="noConversion"/>
  </si>
  <si>
    <t>지원자 입사서류</t>
    <phoneticPr fontId="50" type="noConversion"/>
  </si>
  <si>
    <t>2차 면접 후 합격자에 한해 입사지원서류의 허위여부를 검토한다.</t>
    <phoneticPr fontId="45" type="noConversion"/>
  </si>
  <si>
    <t>1. 평가기간 중 신규 입사한 직원들의 리스트를 징구하여 샘플링한다.
2. 샘플링한 직원의 입사관련 서류를 징구하여 검토한다.</t>
    <phoneticPr fontId="45" type="noConversion"/>
  </si>
  <si>
    <t>신규입사자리스트</t>
    <phoneticPr fontId="50" type="noConversion"/>
  </si>
  <si>
    <t>직원 채용시 전결권자의 승인을 받아야 한다.</t>
    <phoneticPr fontId="45" type="noConversion"/>
  </si>
  <si>
    <t>채용의 승인</t>
    <phoneticPr fontId="45" type="noConversion"/>
  </si>
  <si>
    <t xml:space="preserve">인사팀담당자는 최종 합격자와 근로조건을 합의하여 합격자가 근무하게될 부서의 부서장과 대표이사의 승인(Approvals)을 얻는다. </t>
    <phoneticPr fontId="45" type="noConversion"/>
  </si>
  <si>
    <t>채용품의서</t>
    <phoneticPr fontId="50" type="noConversion"/>
  </si>
  <si>
    <t>입사 당일 최종합격자에 대해 근로계약서 및 연봉계약서를 작성하고 인사기록카드를 작성한다. 인사팀 인사담당자는 집계된 합격자의 이력서 및 인사기록카드를 바탕으로 하여 회사의 E-hr에 인사 정보를 입력한다.</t>
    <phoneticPr fontId="45" type="noConversion"/>
  </si>
  <si>
    <t>1. 평가기간 중 신규 입사한 직원들중 샘플링하여 해당 직원의 채용 품의서를 요청한다.
2. 전결권자의 승인여부를 확인한다.</t>
    <phoneticPr fontId="45" type="noConversion"/>
  </si>
  <si>
    <t>인사정보에 대한 접근은 승인 받은 자만이 가능하도록 통제되어 올바른 인사정보가 적시에 시스템에 반영되도록 한다.</t>
    <phoneticPr fontId="45" type="noConversion"/>
  </si>
  <si>
    <t>인사정보 변경 권한 관리</t>
    <phoneticPr fontId="45" type="noConversion"/>
  </si>
  <si>
    <t>인사관리 DB에 대한 입력/변경/조회 권한은 인사팀 내에 한정된(Authorizations) 인원만이 가지고 있다.</t>
    <phoneticPr fontId="45" type="noConversion"/>
  </si>
  <si>
    <t>인사DATA 접근권한정보</t>
    <phoneticPr fontId="45" type="noConversion"/>
  </si>
  <si>
    <t>E-hr</t>
    <phoneticPr fontId="45" type="noConversion"/>
  </si>
  <si>
    <t>인사팀 인사담당자는 인사 정보의 변경 사항을 적시에 반영하고 있고 인사 정보 DB의 입력 및 변경 후 원천정보와 비교를 함으로써 정확하고 완전하게 인사정보가 관리된다. 개개인의 인사기록은 각자 회사 인사시스템에서 확인할 수 있으며, 인사정보의 수정이 필요한 경우 메일로 담당자에게 수정을 요청한다. 인사정보의 변경시에는 인사담당자가 변경된 인사정보가 시스템에 정확히 반영되었는지 확인한다. 인사정보의 권한은 직원 ID별로 접근할 수 있는 화면이 다르게 설정되어있다.</t>
    <phoneticPr fontId="45" type="noConversion"/>
  </si>
  <si>
    <t>1. HR시스템&gt;시스템&gt;권한&gt;사용자관리 메뉴에서 인사 DB에 대한 입력/변경/조회 권한자 리스트를 확인한다.
-김경진/ 김정현 팀원, 담당업무: 채용 
2. 해당 권한자 중 1명을 선정하여 인사관리&gt;기록관리 메뉴에서 인사정보 등록 및 변경을 진행 시 등록/변경됨을 확인한다.
3. 해당 권한자가 아닌 사용자가 동일한 메뉴에 접근하여 인사정보 입력/변경/조회를 시도할 시, 접근 및 메뉴 사용 불가능한 에러메세지를 확인한다.</t>
  </si>
  <si>
    <t>승진에 대한 정당한 승인권자의 승인을 득한 경우에 한해 승진이 이루어진다.</t>
    <phoneticPr fontId="45" type="noConversion"/>
  </si>
  <si>
    <t>정당한 권리가 없는 인원에게 급여, 성과급, 복리후생비가 지급되어 급여관련 계정이 왜곡표시될 위험.</t>
    <phoneticPr fontId="45" type="noConversion"/>
  </si>
  <si>
    <t>회사정책에 따른 인사고과</t>
    <phoneticPr fontId="45" type="noConversion"/>
  </si>
  <si>
    <t>전결권자(대표이사)는 인사위원회 심의를 바탕으로 산정된 차년 연봉계약금액이 포함된 인사발령 기안문을 승인(Approve)한다.</t>
    <phoneticPr fontId="45" type="noConversion"/>
  </si>
  <si>
    <t>인사규정</t>
    <phoneticPr fontId="45" type="noConversion"/>
  </si>
  <si>
    <t>단계전환심사표, 인사발령기안문</t>
    <phoneticPr fontId="45" type="noConversion"/>
  </si>
  <si>
    <t>매년 초 인사위원회는 사업부 평가표 및 평가지침에 근거하여 회사 내 전 부서에 대한 실적평가인 조직평가를 실시한다. 승진은 평가등급에 따른 포인트를 합산하여 직급별 승진 포인트를 충족한 후 자동승진(사원~과장) 혹은 승진자격이 주어진다(과장~부장). 과장~부장 승진은 승진자격을 갖춘 후 인사위원회의 심의 및 승진 대상자들의 PT발표를 통해 선발된다. 인사팀 담당자는 승인된 단계전환심사 결과 및 연봉계약금액에 따라 인사 정보 변경 사항을 E-hr에 반영하고 인사발령을 한다.</t>
    <phoneticPr fontId="45" type="noConversion"/>
  </si>
  <si>
    <t>[문서검사]
평가기간 중 발생한 인사이동 및 승진관련 기안문을 징구하여 전결권자의 승인여부를 확인한다.</t>
    <phoneticPr fontId="45" type="noConversion"/>
  </si>
  <si>
    <t>인사이동 및 승진 기안문</t>
    <phoneticPr fontId="50" type="noConversion"/>
  </si>
  <si>
    <t>급여계산을 위한 기초정보가 정확하고 완전하여야 한다.</t>
    <phoneticPr fontId="45" type="noConversion"/>
  </si>
  <si>
    <t>급여항목(기준급,상여,연차수당,성과급,근태,공제 등)의 금액이 정확하게 계상되지 아니할 위험.</t>
    <phoneticPr fontId="45" type="noConversion"/>
  </si>
  <si>
    <t>급여계산 기초자료의 정확성/완전성 검증</t>
    <phoneticPr fontId="45" type="noConversion"/>
  </si>
  <si>
    <t>인사팀 급여 담당자는 급여의 정확한 계산을 위해 전월 인원현황과 신규입사자 및 퇴직자 목록을 바탕으로 인사정보변동내역을 작성하고 인사팀장이 인사정보의 정확성과 완전성을 검증(Verify)한다.</t>
    <phoneticPr fontId="45" type="noConversion"/>
  </si>
  <si>
    <t>E-HR 시스템에서 다운로드한 인사정보 엑셀파일</t>
    <phoneticPr fontId="50" type="noConversion"/>
  </si>
  <si>
    <t>E-HR</t>
    <phoneticPr fontId="45" type="noConversion"/>
  </si>
  <si>
    <t xml:space="preserve"> 회사의 임금체계는 포괄임금제로 특정 부서외 초과근무 수당 등이 발생하지않으며, 기본급여를 비롯해 급여의 가감사항을 모두 고려하여 월급여에 반영한다.</t>
    <phoneticPr fontId="45" type="noConversion"/>
  </si>
  <si>
    <t>1. 인사팀 담당자에게 급여계산시 이용되는 직원 인사정보의 정확성과 완전성에 대해 질문한다.
2. E-HR 시스템에서 다운로드 받는 인사정보파일이 완전하고 정확한지 검토한다.</t>
    <phoneticPr fontId="45" type="noConversion"/>
  </si>
  <si>
    <t xml:space="preserve">정확한 근태관리로 급여계산 기초자료가 완전하고 정확하게 기록되도록 한다. </t>
    <phoneticPr fontId="45" type="noConversion"/>
  </si>
  <si>
    <t>가공인원의 기록 또는 인원의 누락으로 인해 급여관련계정이 왜곡표시될 위험.</t>
    <phoneticPr fontId="45" type="noConversion"/>
  </si>
  <si>
    <t>근태관리</t>
    <phoneticPr fontId="45" type="noConversion"/>
  </si>
  <si>
    <t xml:space="preserve">조기출근 및 심야근무가 발생하는 부서의 경우 직원들이 출퇴근대장을 수기로 작성하고 해당 부서의 팀장은 직원들이 확인 후 출퇴근대장을 승인(Approve)한다. </t>
    <phoneticPr fontId="45" type="noConversion"/>
  </si>
  <si>
    <t>조기출근 및 심야근무 출퇴근대장</t>
    <phoneticPr fontId="45" type="noConversion"/>
  </si>
  <si>
    <t>SM부서</t>
    <phoneticPr fontId="45" type="noConversion"/>
  </si>
  <si>
    <t>SM부서 담당자</t>
    <phoneticPr fontId="45" type="noConversion"/>
  </si>
  <si>
    <t>회사는 직원들에게 이용횟수의 제한이 있는 대리운전을 제공하고 있으며, 무료로 제공하는 이용횟수를 초과해 이용한 대리운전은 각 직원의 월급여에서 차감한다. 대리운전 이용내역은 총무팀 담당자가 관리하며, 매월 급여 작업시 인사팀 급여 담당자에게 관련 정보를 전달한다. 회사에서 선정한 필수 교육과정을 이수하지 않은 직원에 대해서는 패널티 성격으로 급여에서 일정금액을 차감한다. 교육부서 담당자는 매월 급여 작업시 필수 교육과정을 이수하지 않은 직원들을 집계하여 인사팀 급여담당자에게 전달한다. 인사팀장은 기본 월급여 및 급여관련 가감 사항을 모두 취합하여 총 급여액을 산출하고 월별 변동내역을 반영하여 급여지급내역을 작성하고 관련 내역들을 첨부하여 전결권자에게 지급 기안문을 제출한다.</t>
    <phoneticPr fontId="45" type="noConversion"/>
  </si>
  <si>
    <t>1. 조기출근 및 심야근무등 시간 외 수당이 발생하는 부서가 있는지 질문한다.
2. 해당 부서의 근태관리 시스템에 대해 질문하고, 출퇴근대장과 같은 서류를 징구하여 검토한다.</t>
    <phoneticPr fontId="45" type="noConversion"/>
  </si>
  <si>
    <t>아웃소싱업체로부터 받은 급여작업파일은 최종 급여 지급 전 검토되어야 한다.</t>
    <phoneticPr fontId="45" type="noConversion"/>
  </si>
  <si>
    <t>아웃소싱 업체의 급여작업파일 검토</t>
    <phoneticPr fontId="45" type="noConversion"/>
  </si>
  <si>
    <t>인사팀장은 아웃소싱업체로부터 받은 급여계산 내역을 확인하여 급여관련 원천징수내역이 정확한지 검토(Verify)한다.</t>
    <phoneticPr fontId="45" type="noConversion"/>
  </si>
  <si>
    <t>헬로인사(급여 계산 외주)</t>
    <phoneticPr fontId="45" type="noConversion"/>
  </si>
  <si>
    <t>급여작업파일</t>
    <phoneticPr fontId="50" type="noConversion"/>
  </si>
  <si>
    <t>인사팀 급여담당자는 아웃소싱 업체에서 수령한 급여대장을 바탕으로 각 급여이체대상자의 목록을 작성한다. 인사팀 급여담당자는 급여대장의 내역에 따라 K-system에 임시전표를 생성하고 급여지급기안서를 작성한다.</t>
    <phoneticPr fontId="45" type="noConversion"/>
  </si>
  <si>
    <t xml:space="preserve">1. 아웃소싱업체에서 헬로인사사이트에 업로드한 급여작업파일을 징구한다.
2. 인사팀 담당자가 급여 지급 전 아웃소싱 업체의 급여작업파일을 확인 및 검토하는지 질문한다. </t>
    <phoneticPr fontId="45" type="noConversion"/>
  </si>
  <si>
    <t>아웃소싱업체의 급여작업파일</t>
    <phoneticPr fontId="45" type="noConversion"/>
  </si>
  <si>
    <t xml:space="preserve">임직원의 급여는 정확하게 계산되어 승인권자의 승인을 얻어야 한다. </t>
    <phoneticPr fontId="45" type="noConversion"/>
  </si>
  <si>
    <t>급여 지급의 승인</t>
    <phoneticPr fontId="45" type="noConversion"/>
  </si>
  <si>
    <t>전결권자(대표이사)는 급여대장과 비교하여 급여 임시전표의 회계처리 정확성 및 급여이체대상자 목록의 완전성을 확인하고 급여의 지급을 승인(Approve)한다.</t>
    <phoneticPr fontId="45" type="noConversion"/>
  </si>
  <si>
    <t>급여지급기안문</t>
    <phoneticPr fontId="45" type="noConversion"/>
  </si>
  <si>
    <t>재경팀의 회계담당자는 임시전표를 전달받은 후 K-system의 전산상에 입력된 임시전표를 전기하고 전표를 생성한다. 재경팀 자금담당자는 승인된 전표의 내용 및 인사팀에서 작성한 급여이체대상자목록에 따라 거래은행에 지급을 요청한다.</t>
    <phoneticPr fontId="45" type="noConversion"/>
  </si>
  <si>
    <t>1. 평가대상 기간 중 임의의 월을 샘플링하여 급여 지급 기안문을 징구한다.
2. 전결권자의 승인여부를 확인한다.</t>
    <phoneticPr fontId="45" type="noConversion"/>
  </si>
  <si>
    <t>급여지급전표</t>
    <phoneticPr fontId="45" type="noConversion"/>
  </si>
  <si>
    <t>연차수당은 정확하게 계산되고 적시에 기록되어야 한다.</t>
    <phoneticPr fontId="45" type="noConversion"/>
  </si>
  <si>
    <t>연차수당 전표의 검토 및 승인</t>
    <phoneticPr fontId="45" type="noConversion"/>
  </si>
  <si>
    <t>인사팀 전결권자(인사팀장)은 연차수당 미지급비용 계산 대상 인원의 완전성, 계산로직 및 금액의 적정성 등을 검토(Verify)하고 전표를 생성한다.</t>
    <phoneticPr fontId="45" type="noConversion"/>
  </si>
  <si>
    <t>미지급연차 계산파일</t>
    <phoneticPr fontId="45" type="noConversion"/>
  </si>
  <si>
    <t>아웃소싱업체로부터 받은 급여작업파일</t>
    <phoneticPr fontId="50" type="noConversion"/>
  </si>
  <si>
    <t>회사는 급여 업무를 외부 외부아웃소싱업체에 위탁하고 있으며, 직원들의 기본급여와 차감사항등을 합산해 총 월 급여를 산출하여 헬로인사사이트(아웃소싱업체의 홈페이지)에 급여파일을 업로드한다. 아웃소싱 업체는 월급여 작업을 완료하면 해당 파일을 회사 인사팀 급여 담당자가 열람할 수 있도록 헬로인사사이트에 업로드한다.</t>
    <phoneticPr fontId="45" type="noConversion"/>
  </si>
  <si>
    <t>1. 당기 연차계산대상자List 중 [ ] 명의 인원을 샘플링한다.
2. 연차계산파일(엑셀)을 상 해당인원의 미지급연차금액이 적절한 지 재계산을 수행한다.
3. 연차계산내역에 대해 전결권자의 승인을 득하였는 지 확인한다.</t>
    <phoneticPr fontId="45" type="noConversion"/>
  </si>
  <si>
    <t>급여관련 부채 계정은 적절하게 계상되어야 한다.</t>
    <phoneticPr fontId="45" type="noConversion"/>
  </si>
  <si>
    <t>기타장기종업원 급여가 정확하게 계산되지 않아서 부채가 왜곡될 위험</t>
    <phoneticPr fontId="45" type="noConversion"/>
  </si>
  <si>
    <t>기타장기종업원급여 검토</t>
    <phoneticPr fontId="45" type="noConversion"/>
  </si>
  <si>
    <t>재경팀 담당자는 기타장기종업원 급여가 인사규정에 따라 정확하게 산출되었는지 검토(Verify)한다.</t>
    <phoneticPr fontId="45" type="noConversion"/>
  </si>
  <si>
    <t>장기종업원급여대장</t>
    <phoneticPr fontId="45" type="noConversion"/>
  </si>
  <si>
    <t>재경팀 담당자는 분기별로 인사규정에서 정한 내용을 바탕으로(장기근속, 퇴직기념품 등) 기타장기종업원급여를 계산하고 전결권자가 결산시 검토한다.</t>
    <phoneticPr fontId="45" type="noConversion"/>
  </si>
  <si>
    <t>1.인사규정에서 정한 내용(장기근속, 퇴직기념품 등)에 따라 기타장기종업원급여가 정확히 산출되었는지 확인한다.</t>
    <phoneticPr fontId="45" type="noConversion"/>
  </si>
  <si>
    <t>급여의 지급액 결정은 정당한 승인권자의 승인을 거쳐 이루어져야 한다.</t>
    <phoneticPr fontId="45" type="noConversion"/>
  </si>
  <si>
    <t>미지급된 급여 관련 계정 등에 대한 미지급금/미지급비용이 누락되거나 정확한 금액이 계상되지 아니할 위험.</t>
    <phoneticPr fontId="45" type="noConversion"/>
  </si>
  <si>
    <t>급여지급 회계전표의 승인</t>
    <phoneticPr fontId="45" type="noConversion"/>
  </si>
  <si>
    <t>재경팀 담당자가 급여지급 회계처리의 적정성을 검토하고 전표를 승인(Approve)한다.</t>
    <phoneticPr fontId="45" type="noConversion"/>
  </si>
  <si>
    <t>급여지급 임시전표</t>
    <phoneticPr fontId="50" type="noConversion"/>
  </si>
  <si>
    <t xml:space="preserve">재경팀의 회계담당자는 임시전표를 전달받은 후 K-system의 전산상에 입력된 임시전표를 전기하고 전표를 생성한다. 재경팀 자금담당자는 승인된 전표의 내용 및 인사팀에서 작성한 급여이체대상자목록에 따라 거래은행에 지급을 요청한다. </t>
    <phoneticPr fontId="45" type="noConversion"/>
  </si>
  <si>
    <t>평가기간 중 임의의 월을 샘플링하여 해당 월의 급여지급 기안문과 전결권자가 승인한 전표를 대사하여, 전표상 급여액이 정확하고 전결권자가 승인하였는지 확인한다.</t>
    <phoneticPr fontId="45" type="noConversion"/>
  </si>
  <si>
    <t>급여의 원가배분은 정확하게 이루어져야 한다.</t>
    <phoneticPr fontId="45" type="noConversion"/>
  </si>
  <si>
    <t>급여(퇴직급여)가 제조원가 및 판관비로 적정하게 배분되지 않을 위험</t>
    <phoneticPr fontId="45" type="noConversion"/>
  </si>
  <si>
    <t>급여 원가배분 검토 및 승인</t>
    <phoneticPr fontId="45" type="noConversion"/>
  </si>
  <si>
    <t>재경팀 담당자는 각 부서별로 집계한 급여 합계중 매출원가 또는 판매관리비에 정확하게 귀속시켰는지 분기별로 검토(Verify)한다.</t>
    <phoneticPr fontId="45" type="noConversion"/>
  </si>
  <si>
    <t>경비배분내역 파일</t>
    <phoneticPr fontId="50" type="noConversion"/>
  </si>
  <si>
    <t>Q</t>
    <phoneticPr fontId="50" type="noConversion"/>
  </si>
  <si>
    <t>매 분기말 재경팀 회계담당자는 K-system에 입력된 급여를 엑셀프로그램에 복사한 후 각 부서별로 급여합계를 집계하여 매출원가 및 판매관리비에 포함되어야할 급여액을 계산한다.</t>
    <phoneticPr fontId="45" type="noConversion"/>
  </si>
  <si>
    <t>재경팀 담당자에게 분기별 경비배부내역을 정리한 파일을 수령하여 검토한다.</t>
    <phoneticPr fontId="45" type="noConversion"/>
  </si>
  <si>
    <t>경비배부내역파일</t>
    <phoneticPr fontId="45" type="noConversion"/>
  </si>
  <si>
    <t>퇴직전 회사에 대한 지원반납 및 채권채무 정산이 모두 이루어져야한다.</t>
    <phoneticPr fontId="45" type="noConversion"/>
  </si>
  <si>
    <t>회사의 인사정책에 반하는 채용 또는 퇴사와 관련된 의사결정이 이루어질 위험</t>
    <phoneticPr fontId="45" type="noConversion"/>
  </si>
  <si>
    <t>퇴직에 관한 승인</t>
    <phoneticPr fontId="45" type="noConversion"/>
  </si>
  <si>
    <t>인사팀장은 퇴직예정자의 퇴직관련서류를 검토 및 확인한 후 퇴직발령 품의서를 작성하여 전결규정에 따라 대표이사의 퇴직발령 승인(Approvals)을 얻는다.</t>
    <phoneticPr fontId="45" type="noConversion"/>
  </si>
  <si>
    <t>퇴사반납확인서, 퇴직발령 품의서</t>
    <phoneticPr fontId="50" type="noConversion"/>
  </si>
  <si>
    <t>인사팀 담당자는 퇴직예정자의 퇴직관련서류를 검토 및 확인 후 퇴직일자에 인사시스템상 퇴직발령사항을 입력하여 퇴직자로 수정하고, IT인프라정보팀에서 퇴직자의 인사정보를 삭제하여 퇴직자의 시스템 접근권한을 제한한다.</t>
    <phoneticPr fontId="45" type="noConversion"/>
  </si>
  <si>
    <t xml:space="preserve">1. 평가기간 중 발생한 퇴사자 리스트를 징구하여 샘플링 한다.
2. 샘플링한 퇴사자의 퇴직발령 품의서를 징구하여 전결권자의 승인여부를 확인한다. </t>
    <phoneticPr fontId="45" type="noConversion"/>
  </si>
  <si>
    <t>퇴사자 리스트</t>
    <phoneticPr fontId="50" type="noConversion"/>
  </si>
  <si>
    <t>퇴직금은 완전하고 정확하게 계산되어야 함</t>
    <phoneticPr fontId="45" type="noConversion"/>
  </si>
  <si>
    <t>퇴직급여항목(퇴직금,퇴직급여,공제액)의 금액이 정확하게 계상되지 아니할 위험.</t>
    <phoneticPr fontId="45" type="noConversion"/>
  </si>
  <si>
    <t>퇴직금(퇴직급여)의 계산 및 검토</t>
    <phoneticPr fontId="45" type="noConversion"/>
  </si>
  <si>
    <t>퇴직발령이 이루어지면 인사팀 담당자가 E-HR에 입력된 인사정보를 기초로하여 평균임금을 산정하고 퇴직금지급율(일수)를 곱하여 퇴직금을 계산한다(엑셀). 인사팀장이 계산내역과 관련정보가 일치하는지 검토(Verify)한다. 
- 인사시스템에 있는 데이터와 산정내역에 있는 데이터의 일치 여부
- 급여시스템에 있는 데이터와 산정내역에 있는 데이터의 일치 여부
- 평균일급 금액의 정확성
- 지급일수의 정확성
- 퇴직금액의 정확성</t>
    <phoneticPr fontId="45" type="noConversion"/>
  </si>
  <si>
    <t>퇴직금계산 파일</t>
    <phoneticPr fontId="50" type="noConversion"/>
  </si>
  <si>
    <t>E-HR</t>
    <phoneticPr fontId="50" type="noConversion"/>
  </si>
  <si>
    <t>인사팀 담당자는 다음의 사항을 확인한다: 
- 인사시스템에 있는 데이터와 산정내역에 있는 데이터의 일치 여부
- 급여시스템에 있는 데이터와 산정내역에 있는 데이터의 일치 여부
- 평균일급 금액의 정확성
- 지급일수의 정확성
- 퇴직금액의 정확성</t>
    <phoneticPr fontId="45" type="noConversion"/>
  </si>
  <si>
    <t xml:space="preserve">1. 평가기간 중 발생한 퇴직금계산 파일을 징구한다.
2. 퇴직금계산에 사용된 원천데이터가 정확하고, 평균임금 및 퇴직금지급율(일수)등 계산 산식의 적절성과 완전성을 검토하는지 담당자에게 질문한다. </t>
    <phoneticPr fontId="45" type="noConversion"/>
  </si>
  <si>
    <t>퇴직금의 원천징수 금액은 완전하고 정확해야한다.</t>
    <phoneticPr fontId="45" type="noConversion"/>
  </si>
  <si>
    <t>아웃소싱업체의 퇴직금 원천징수 검토</t>
    <phoneticPr fontId="45" type="noConversion"/>
  </si>
  <si>
    <t>인사팀 담당자는 아웃소싱업체에서 계산되는 퇴직금 원청징수 내역의 정확성 및 완전성을 확인한다(Verifications).</t>
    <phoneticPr fontId="45" type="noConversion"/>
  </si>
  <si>
    <t>헬로인사(급여 4대보험 계산 외주)</t>
    <phoneticPr fontId="50" type="noConversion"/>
  </si>
  <si>
    <t>인사팀 담당자는 퇴직금 계산내역을 검토하여 이상이 없을 경우 해당 자료를 아웃소싱업체에 전달한다.
아웃소싱 업체는 퇴직금계산, 퇴직소득세/퇴직지방소득세, 4대보험 등을 산정하고 해당 계산파일을 인사팀 담당자에게 전달한다. 인사팀 담당자는 아웃소싱업체에서 계산되는 퇴직금 원천징수내역의 정확성 및 완전성을 확인하기 위해 매월 회사의 전 직원에 대해 개인별로 작성/관리하는 퇴직급여충당금액과 비교한다.</t>
    <phoneticPr fontId="45" type="noConversion"/>
  </si>
  <si>
    <t>1. 평가기간 중 임의의 월을 샘플링하여 아웃소싱업체가 작성한 퇴직금 작업파일을 징구한다.
2. 인사팀 담당자에게 아읏소싱업체로부터 수령한 퇴직금 작업파일의 원천징수내역을 검토하고 있는지 질문하고 재계산해본다.
3. 특이사항이 발견될 경우 이를 확인한다.</t>
  </si>
  <si>
    <t>퇴직금계산내역</t>
    <phoneticPr fontId="50" type="noConversion"/>
  </si>
  <si>
    <t>퇴직금은 정확하게 계산되어 정당한 직원에게 지급되어야 한다.</t>
    <phoneticPr fontId="45" type="noConversion"/>
  </si>
  <si>
    <t>정당한 권리가 없는 인원에게 퇴직금이 지급되어 확정급여부채가 과소계상될 위험.</t>
    <phoneticPr fontId="45" type="noConversion"/>
  </si>
  <si>
    <t>퇴직금 지급의 승인</t>
    <phoneticPr fontId="45" type="noConversion"/>
  </si>
  <si>
    <t>인사팀 담당자는 퇴직금 지급명세서, 퇴직급여 계산내역, 근로소득원천징수부 등을 첨부하여 지출결의서를 작성하고 전결권자의 승인(Approvals)을 얻는다.</t>
    <phoneticPr fontId="45" type="noConversion"/>
  </si>
  <si>
    <t>퇴직금 지급 기안문</t>
    <phoneticPr fontId="50" type="noConversion"/>
  </si>
  <si>
    <t xml:space="preserve">인사팀 담당자는 퇴직금 계산내역을 검토하여 이상이 없을 경우 해당 자료를 아웃소싱업체에 전달한다. 인사팀 담당자는 아웃소싱업체에서 계산되는 퇴직금계산내역의 정확성 및 완전성을 확인하기 위해 인사담당자가 매월 회사의 전 직원에 대해 개인별로 작성/관리하는 퇴직급여충당금액과 비교한다. 인사팀 담당자는 승인을 득한 지출결의서를 바탕으로 K-system에서 퇴직금매입전표와 지급전표를 작성하고 재경팀으로 송부한다. 인감사용 프로세스를 거쳐 사용인감 날인 후 퇴직연금간사기관에 관련 자료를 송부한다. 퇴직연금 간사기관 담당자는 관련셔류를 확인 후 내부승인절차에 거쳐 퇴직자에게 퇴직금을 지급한다. </t>
    <phoneticPr fontId="45" type="noConversion"/>
  </si>
  <si>
    <t>1. 평가기간 중 퇴사자 리스트를 징구하여 샘플링 한다.
2. 샘플링한 퇴사자의 퇴직금 지급 기안문을 징구하여 전결권자의 승인여부를 확인한다.</t>
    <phoneticPr fontId="45" type="noConversion"/>
  </si>
  <si>
    <t>순확정급여부채가 정확하게 계산되었는지 검토되어야 한다</t>
    <phoneticPr fontId="45" type="noConversion"/>
  </si>
  <si>
    <t>확정급여채무 평가가 적정하게 이루어지지 아니하거나 회계처리가 적정하지 않아 관련 계정과목의 금액이 왜곡표시될 위험</t>
    <phoneticPr fontId="45" type="noConversion"/>
  </si>
  <si>
    <t>확정급여부채의 검토</t>
    <phoneticPr fontId="45" type="noConversion"/>
  </si>
  <si>
    <t>퇴직연금 담당자는 계리평가보고서상의 정보가 확정급여부채 산출에 적용된 기초정보와 일치하는지 확인하고, 계리평가보고서상의 재무정보(확정급여부채 및 사외적립자산)가 재무제표에 반영된 정보와 일치하는지 검토(Verify)한다.</t>
    <phoneticPr fontId="45" type="noConversion"/>
  </si>
  <si>
    <t>계리평가보고서</t>
    <phoneticPr fontId="50" type="noConversion"/>
  </si>
  <si>
    <t>계리평가업체</t>
    <phoneticPr fontId="50" type="noConversion"/>
  </si>
  <si>
    <t>계리평가보고서, 재무제표</t>
    <phoneticPr fontId="50" type="noConversion"/>
  </si>
  <si>
    <t>퇴직연금 담당자는 매년 11월말~ 12월초에 인사급여 Data 에 기초하여 평균임금을 산정한 후 퇴직금지급율(일수)를 곱하여 연도말 기준 추정 퇴직금을 계산한다. 퇴직연금 담당자는 퇴직연금 계산의 원천Data를 계리평가기관에 전달한다. 퇴직연금 담당기관 계리사는 회사로부터 받은 퇴직금 추계액 자료를 검토/확인후 계리평가보고서를 회사 퇴직연금 담당자에게 전달한다.</t>
    <phoneticPr fontId="45" type="noConversion"/>
  </si>
  <si>
    <t>1. 담당자에게 계리보고서상 재무정보와 재무제표상에 반영된 정보와 비교 및 검토하는지 질문한다.
2. 계리보고서를 징구하여 재무제표상 금액과 일치하는지 확인한다.</t>
    <phoneticPr fontId="45" type="noConversion"/>
  </si>
  <si>
    <t>계리보고서, 재무제표</t>
    <phoneticPr fontId="50" type="noConversion"/>
  </si>
  <si>
    <t>퇴직연금의 부보처와 불입액은 전결권자의 검토 및 승인 후 불입되어야 한다.</t>
    <phoneticPr fontId="45" type="noConversion"/>
  </si>
  <si>
    <t>퇴직연금이 전결권자의 승인없이 과대/과소 지급되어 재무제표가 왜곡될 위험</t>
    <phoneticPr fontId="45" type="noConversion"/>
  </si>
  <si>
    <t>퇴직연금의 불입 승인</t>
    <phoneticPr fontId="45" type="noConversion"/>
  </si>
  <si>
    <t>퇴직연금 담당자는 사외적립자산 불입 기안서를 작성하여 전결권자의 승인(Approvals)을 얻는다.</t>
    <phoneticPr fontId="45" type="noConversion"/>
  </si>
  <si>
    <t>회사는 확정급여형퇴직연금제도(DB)를 운영하고 있다. 퇴직연금은 연 1회 연말에 불입한다. 퇴직연금은 운용기관의 상품이 관계사(키움자산운용)의 펀드임에 따라 운용기관으로부터 별도의 운용상품제안서를 수령하거나 수익률등을 고려하지 않고, 퇴직연금 담당자가 대표이사와 상의하여 부보처와 부보금액을 정한다.</t>
    <phoneticPr fontId="45" type="noConversion"/>
  </si>
  <si>
    <t>1. 원장에서 사외적립자산의 불입내역을 확인한다.
2. 불입한 내역과 관련된 사외적립자산의 불입 기안문을 징구해 전결권자의 승인여부를 확인한다.</t>
    <phoneticPr fontId="45" type="noConversion"/>
  </si>
  <si>
    <t>사외적립자산 불입전표</t>
    <phoneticPr fontId="50" type="noConversion"/>
  </si>
  <si>
    <t>퇴직연금의 회계처리가 재무제표에 적절하게 반영되도록 한다.</t>
    <phoneticPr fontId="45" type="noConversion"/>
  </si>
  <si>
    <t>퇴직연금 불입의 회계처리를 검토하지않아 재무제표상 왜곡될 위험</t>
    <phoneticPr fontId="45" type="noConversion"/>
  </si>
  <si>
    <t>퇴직연금 불입 전표 승인 및 회계처리 검토</t>
    <phoneticPr fontId="45" type="noConversion"/>
  </si>
  <si>
    <t xml:space="preserve">재경팀 담당자는 임시전표상 지급액과 퇴직연금 불입 기안서상의 금액이 일치하고 계정과목이 적절한지 전표를 승인(Approve)한다. </t>
    <phoneticPr fontId="45" type="noConversion"/>
  </si>
  <si>
    <t>퇴직금전표</t>
    <phoneticPr fontId="50" type="noConversion"/>
  </si>
  <si>
    <t>퇴직연금 담당자는 승인된 기안문을 바탕으로 임시전표를 작성한다. 자금지급절차 규정에 따라 당해 연도 퇴직연금 추가불입액을 각 퇴직연금기관으로 지급 처리한다.</t>
    <phoneticPr fontId="45" type="noConversion"/>
  </si>
  <si>
    <t>1. 퇴직연금 불입 전표 중 샘플링한다.
2. 전결권자의 승인여부를 확인한다.</t>
    <phoneticPr fontId="45" type="noConversion"/>
  </si>
  <si>
    <t>퇴직금지급전표</t>
    <phoneticPr fontId="50" type="noConversion"/>
  </si>
  <si>
    <t>복리후생비는 정확하게 계산되고, 정당한 자에게 적시에 지급되어야 한다.</t>
    <phoneticPr fontId="45" type="noConversion"/>
  </si>
  <si>
    <t>복리후생의 수헤기준 검토</t>
    <phoneticPr fontId="45" type="noConversion"/>
  </si>
  <si>
    <t xml:space="preserve">인사팀장은 신청자와 신청내용이 수혜기준에 부합하는지 검토(Verify)한다. </t>
    <phoneticPr fontId="45" type="noConversion"/>
  </si>
  <si>
    <t>회사는 의료비, 학자금지원, 주택자금대출, 긴급자금대출, 복지카드 등의 복리후생을 제공하고 있다. 의료비, 학자금, 대출등의 복리후생비는 현업에서 신청자가 필요서류를 첨부하여 다우오피스를통해 전자결재 형태로 신청한다. 복지카드는 직원들에게 1년에 총 120만 포인트씩 일괄적으로 지급된다.</t>
    <phoneticPr fontId="45" type="noConversion"/>
  </si>
  <si>
    <t>1. 복리후생 지급내역을 징구한다.
2. 샘플링하여 해당 복리후생 신청자의 수혜기준 검토 여부를 확인한다.</t>
    <phoneticPr fontId="45" type="noConversion"/>
  </si>
  <si>
    <t>복리후생비 지급내역</t>
    <phoneticPr fontId="45" type="noConversion"/>
  </si>
  <si>
    <t>복리후생비는 적절한 승인절차를 거쳐 지급되어야 한다.</t>
    <phoneticPr fontId="45" type="noConversion"/>
  </si>
  <si>
    <t>복리후생비의 지급 승인</t>
    <phoneticPr fontId="45" type="noConversion"/>
  </si>
  <si>
    <t>전결권자의 승인이 필요한 복리후생항목(주택자금대출, 긴급자금대출 등)은 인사팀장이 품의서를 작성하여 전결규정에 따라 대표이사의 승인(Approvals)을 얻는다.</t>
    <phoneticPr fontId="45" type="noConversion"/>
  </si>
  <si>
    <t>복리후생지급 기안문</t>
    <phoneticPr fontId="45" type="noConversion"/>
  </si>
  <si>
    <t>별도의 전결권자(대표이사) 승인이 필요하지 않은 의료비, 학자금지원, 복지카드 등의 복리후생은 신청자가 다우오피스를 통해 신청서를 작성하고 인사팀 담당자가 확인후 승인한다. 자금지급 프로세스를 거쳐 신청자에게 지급한다.</t>
    <phoneticPr fontId="45" type="noConversion"/>
  </si>
  <si>
    <t>1. 원장에서 복리후생비 지급내역을 샘플링 한다.
2. 관련 품의서를 징구해 전결권자의 승인여부를 검토한다.</t>
    <phoneticPr fontId="45" type="noConversion"/>
  </si>
  <si>
    <t>부서별/개인별 인센티브의 지급은 규정에 따라 실적에 비례하여 이루어져야 함</t>
    <phoneticPr fontId="45" type="noConversion"/>
  </si>
  <si>
    <t>규정에 따른 인센티브 지급</t>
    <phoneticPr fontId="45" type="noConversion"/>
  </si>
  <si>
    <t>인사팀장은 사업부별 영업이익 실적집계내역을 바탕으로 직원들의 인센티브를 계산하고 전결권자의 승인(Approvals)을 얻는다.</t>
    <phoneticPr fontId="45" type="noConversion"/>
  </si>
  <si>
    <t>인센티브 관련 규정</t>
    <phoneticPr fontId="45" type="noConversion"/>
  </si>
  <si>
    <t>인센티브 지급의 승인</t>
  </si>
  <si>
    <t>E-hr</t>
  </si>
  <si>
    <t>인센티브는 연 1회 연말에 지급하며 각 사업부별 영업이익을 기준으로 지급한다. 기획팀은 연말에 사업성과 분석 시 각 부서별로 영업이익 분석 자료를 검토하고, 검토한 내역을 인사팀에 전달한다.</t>
    <phoneticPr fontId="45" type="noConversion"/>
  </si>
  <si>
    <t>1. 평가대상 기간 중 지급한 인센티브 기안문을 징구한다.
2. 전결권자의 승인여부를 확인한다.</t>
    <phoneticPr fontId="45" type="noConversion"/>
  </si>
  <si>
    <t>인센티브 지급 기안문</t>
    <phoneticPr fontId="45" type="noConversion"/>
  </si>
  <si>
    <t>인센티브 회계처리는 거래의 실질에 따라 정확하고 완전하게 기록되어야 함</t>
    <phoneticPr fontId="45" type="noConversion"/>
  </si>
  <si>
    <t>미지급된 급여 관련 계정 등에 대한 미지급금/미지급비용이 누락되거나 정확한 금액이 계상되지 아니할 위험</t>
    <phoneticPr fontId="45" type="noConversion"/>
  </si>
  <si>
    <t>인센티브 회계처리의 정확성 확인</t>
    <phoneticPr fontId="45" type="noConversion"/>
  </si>
  <si>
    <t>재경팀 담당자는 전결권자에게 승인받은 인센티브 지급 기안문과 전표를 대사(Reconcile)하고 전표를 승인(Approve)한다.</t>
    <phoneticPr fontId="45" type="noConversion"/>
  </si>
  <si>
    <t>인센티브 회계처리의 정확성 확인</t>
  </si>
  <si>
    <t>재경팀 출금담당자는 전결권자의 승인을 받아 인터넷뱅킹 지급절차에 따라 인센티브 이체를 실행한다. 인센티브 지급후 원가누락 및 매출조정 등이 발견될 경우 지급된 인센티브를 환수한다.</t>
    <phoneticPr fontId="45" type="noConversion"/>
  </si>
  <si>
    <t>1. 평가대상 기간 중 발생한 인센티브 지급 기안문과 관련 회계전표를 징구한다.
2. 회계전표의 계정과 금액이 정확하고 전결권자의 승인여부를 확인한다.</t>
    <phoneticPr fontId="45" type="noConversion"/>
  </si>
  <si>
    <t>인센티브 지급기안문, 회계전표</t>
    <phoneticPr fontId="45" type="noConversion"/>
  </si>
  <si>
    <t>FI</t>
    <phoneticPr fontId="45" type="noConversion"/>
  </si>
  <si>
    <t>재무회계</t>
  </si>
  <si>
    <t>회사의 신규계정은 정당한 승인에 의해 생성되어야 함</t>
    <phoneticPr fontId="45" type="noConversion"/>
  </si>
  <si>
    <t>정당한 승인없이 신규계정이 생성되어 회사의 재무정보가 적절하게 관리되지 못할 위험</t>
    <phoneticPr fontId="45" type="noConversion"/>
  </si>
  <si>
    <t>마스터데이터상 신규계정 생성 승인</t>
    <phoneticPr fontId="45" type="noConversion"/>
  </si>
  <si>
    <t>신규계정등록요청서</t>
  </si>
  <si>
    <t>현업에서 입력할 수 있는 계정과목은 제한되어 있으며 업무담당자는 전표 입력시 해당되는 계정이 등록되어 있지 않은 경우에 전자기안으로 재경팀장/전산팀장에게 신규계정 등록신청을 한다. 재경팀장 및 전산팀장은 등록요청내역의 적정성을 확인한 후 승인한다. 단 계정생성에 따른 추가 시스템 설정 작업이 필요하지 않은 경우 전산팀장의 검토는 생략될 수 있다.재경팀장은 승인이 완료되면 K-system의 계정과목 마스터에서 신규 계정을 생성한다.</t>
    <phoneticPr fontId="45" type="noConversion"/>
  </si>
  <si>
    <t>평가대상기간의 신규계정등록 list</t>
    <phoneticPr fontId="50" type="noConversion"/>
  </si>
  <si>
    <t>생성되는 전표의 정보는 일관된 항목에 의해 적정하게 관리되어야 함</t>
    <phoneticPr fontId="45" type="noConversion"/>
  </si>
  <si>
    <t>전표생성시 필수입력항목이 지정되지 아니하여 회사의 재무정보가 일관되게 관리되지 못할 위험</t>
    <phoneticPr fontId="45" type="noConversion"/>
  </si>
  <si>
    <t>전표작성시 필수입력항목 설정</t>
    <phoneticPr fontId="45" type="noConversion"/>
  </si>
  <si>
    <t>회계시스템상 전표를 작성할 때 필수입력정보(거래처명, 적요 등)를 지정( Authorizations)하여 회계정보가 효과적으로 관리될 수 있도록 한다.</t>
  </si>
  <si>
    <t>전표의 생성시 필수입력항목이 지정되어 있으며, 이를 입력하지 않는 경우 전표가 생성되지 아니한다.(필수입력값은 항목명이 빨간색으로 표시된다.) 전표의 생성시 필수입력사항으로는 거래처명(사업자등록번호등), 금액, 오더번호 및 프로젝트번호, 발생부서(cost center), 담당자사번, 계정과목 등이 있으며 이를 입력하지 않은 경우 또는 전표의 대차가 맞지 않는 경우에는 전표가 생성되지 아니하도록 시스템상 설정되어 있다.</t>
    <phoneticPr fontId="45" type="noConversion"/>
  </si>
  <si>
    <t>1. K-system상 전표 입력 필수입력 사항 기준정보 화면을 확인한다.
-필수 입력 항목: 계정과목, 적요, 비용계정 예산활동센터(cost center), 증빙, 매입거래처, 관리항목(거래처, 공급가액, 사업자번호(당사), 계정과목, 거래일)
2.  k-system &gt; 메뉴 &gt; 회계 &gt; 전표 &gt; 전표처리 &gt; 분개전표입력에서 임의의 전표 1건 생성 시, 필수값 미입력 시 전표 생성 불가 에러메세지를 확인한다.
- 필수항목 미입력 시 항목 누락에 대한 에러메세지 팝업
3.  k-system &gt; 메뉴 &gt; 회계 &gt; 전표 &gt; 전표처리 &gt; 분개전표입력에서 임의의 전표 1건 생성 시, 전표의 대차가 맞지 않는 경우에 전표생성이 불가한 에러메세지를 확인한다.
- 대차 금액 불일치에 대한 에러메세지 팝업
4. k-system &gt; 메뉴 &gt; 회계 &gt; 전표 &gt; 전표처리 &gt; 분개전표입력 임의의 전표 1건 생성 시, 필수값 모두 입력 시 전표생성이 가능함을 확인한다.
- 생성된 전표 조회:   k-system &gt; 메뉴 &gt; 회계 &gt; 전표 &gt; 전표조회</t>
  </si>
  <si>
    <t>n/a</t>
    <phoneticPr fontId="50" type="noConversion"/>
  </si>
  <si>
    <t>회사의 전표는 정당한 승인을 통해 재무제표에 반영되어야 함</t>
    <phoneticPr fontId="45" type="noConversion"/>
  </si>
  <si>
    <t>정당한 승인없이 전표가 생성되어 회사 재무제표의 왜곡이 발생할 위험</t>
    <phoneticPr fontId="45" type="noConversion"/>
  </si>
  <si>
    <t>임시전표의 승인</t>
    <phoneticPr fontId="45" type="noConversion"/>
  </si>
  <si>
    <t>K-system에서 전표를 생성하면 임시전표로 시스템상 저장되며, 
각 부서에서 생성된 임시전표는 해당 부서장의 승인을 득한 후 재경팀으로 전달된다. 재경팀 결산담당자는 월 1회이상(월중, 월말 결산시) 집계된 임시전표를 검토하며 전결권자의 승인을 득한다.
재경팀에서 생성된 임시전표는 전결권자의 승인을 득한다.상기 K-system상의 전표 처리 이외에 매뉴얼 전표 처리는 아래와 같다.
각 부서에서 생성된 임시전표 중 별도의 증빙이 필요한 건은 관련증빙을 첨부하여 전자기안으로 승인을 요청한다.
재경팀 당자가 작성한 전표(대손충당금, 이연법인세 등의 결산전표)는 전표 및 관련증빙을 첨부하여 매뉴얼로 전결권자의 추가 승인을 득한다.전결권자의 승인을 득한 임시전표는 전기(posting)되어 결산 재무제표에 반영된다.
추가로 매뉴얼 전표 처리를 거친 전표 및 관련서류는 별도로 보관한다.</t>
    <phoneticPr fontId="45" type="noConversion"/>
  </si>
  <si>
    <t>1. 평가대상기간중 생성된 전표를 입수하여 무작위로 샘플을 추출한다
2. 해당 전표에 대해 전결권자의 승인여부를 확인한다.
3. 예외사항이 발견된 경우 그 원인을 파악한다.</t>
    <phoneticPr fontId="45" type="noConversion"/>
  </si>
  <si>
    <t>FI</t>
  </si>
  <si>
    <t>작성된 전표는 작성자 이외 독립된 승인권자만이 승인할 수 있어야 함</t>
    <phoneticPr fontId="45" type="noConversion"/>
  </si>
  <si>
    <t>전표작성자와 전표승인자가 동일하여 전표승인이 적절하게 이루어 지지 않을 위험</t>
    <phoneticPr fontId="45" type="noConversion"/>
  </si>
  <si>
    <t>전표작성자의 전표승인 제한</t>
    <phoneticPr fontId="45" type="noConversion"/>
  </si>
  <si>
    <t>K-system상에서 전표 작성자가 본인이 작성한 전표를 승인하려고 할 경우 K-system상 전표승인 버튼이 활성화 되지 않는다.(또는 전표승인시 오류메세지가 발생한다.)</t>
    <phoneticPr fontId="45" type="noConversion"/>
  </si>
  <si>
    <t xml:space="preserve">1. K-System상 임의의 전표 1건을 생성시 전표 작성자 승인 시도시 승인 불가함을 확인한다.
(버튼 비활성화 됨을 확인한다.)
2. 전결 승인권자가 전표 승인시도시 승인됨을 확인한다. </t>
  </si>
  <si>
    <t>전기된 전표의 취소 및 수정은 정당하게 이루어져야 함</t>
    <phoneticPr fontId="45" type="noConversion"/>
  </si>
  <si>
    <t>전표의 취소 및 수정이 적정한 담당자에 의해 수행되지 아니하여 회사 재무제표의 왜곡이 발생할 위험</t>
    <phoneticPr fontId="45" type="noConversion"/>
  </si>
  <si>
    <t>전표 취소 및 변경 권한 제한</t>
    <phoneticPr fontId="45" type="noConversion"/>
  </si>
  <si>
    <t>전표 수정 및 삭제 요청 기안</t>
  </si>
  <si>
    <t>전표를 생성하면 임시전표로 K-system상 저장되며, 전표 승인 전에는 작성자가 임시전표의 수정 및 삭제를 할 수 있다. 이미 전기된 전표의 수정 및 삭제는 역분개, 추가 수정분개를 통해 삭제가능하며 역분개 및 수정이 필요한 경우 관련 담당자는 전자결재로 재경팀에 승인을 요청한다.재경팀장은 요청사항을 확인하고 적정성을 확인한 후 전자기안을 승인하고 전표 수정, 삭제를 하기 위해 기존 전표를 승인취소 처리한다.기존 전표의 승인취소 처리가 완료되면 담당자는 올바른 전표를 작성하여 다시 승인요청한다.</t>
    <phoneticPr fontId="45" type="noConversion"/>
  </si>
  <si>
    <t>1. 재경팀외의 직원의 권한으로 역분개전표의 작성을 시도하고 전표의 취소 및 수정이 제한됨을 확인한다.
2. 예외사항이 발견된 경우 그 원인을 파악한다.</t>
    <phoneticPr fontId="45" type="noConversion"/>
  </si>
  <si>
    <t>06</t>
    <phoneticPr fontId="50" type="noConversion"/>
  </si>
  <si>
    <t>신규조직생성 및 변경은 승인하에 이루어져야 한다.</t>
    <phoneticPr fontId="45" type="noConversion"/>
  </si>
  <si>
    <t>적절한 승인을 받지 않고 신규조직생성 및 변경이 이루어질 위험</t>
    <phoneticPr fontId="45" type="noConversion"/>
  </si>
  <si>
    <t>신규조직 생성 및 기존정보변경의 승인</t>
    <phoneticPr fontId="45" type="noConversion"/>
  </si>
  <si>
    <t>신규조직 생성(변경) 기안(발령(전보)요청 기안)</t>
    <phoneticPr fontId="45" type="noConversion"/>
  </si>
  <si>
    <t>다우오피스, E-HR</t>
  </si>
  <si>
    <t xml:space="preserve">신규조직 생성을 요청하는 부서는 인사팀에게 신규조직생성을 요청한다. 인사팀장 및 전결권자는 신규조직명, 신규조직으로 발령난 대상인원 내역 등 기안문을 검토하고 신규조직생성을 승인한다. 인사팀 담당자는 E-HR의 조직등록 메뉴에서 신규조직을 생성한다. </t>
    <phoneticPr fontId="45" type="noConversion"/>
  </si>
  <si>
    <t>1. 전기대비 당기 신규, 변경된 조직리스트 중에서 임의로 [  ]건을 샘플링 한다.
2. 해당 건에 대한 신규조직 생성(변경) 기안을 확인하고 승인여부를 확인한다.
3. 예외사항이 발견된 경우 그 원인을 파악한다.</t>
    <phoneticPr fontId="45" type="noConversion"/>
  </si>
  <si>
    <t>전기대비 당기 신규, 변경된 조직리스트</t>
    <phoneticPr fontId="45" type="noConversion"/>
  </si>
  <si>
    <t>신규조직생성 및 변경 권한은 제한된 인원에게만 부여되어야 한다.</t>
    <phoneticPr fontId="45" type="noConversion"/>
  </si>
  <si>
    <t>권한이 없는 자가 E-HR상에서 신규조직생성 및 변경을 실행할 위험</t>
    <phoneticPr fontId="45" type="noConversion"/>
  </si>
  <si>
    <t>신규조직 생성 및 기존정보변경 권한 제한</t>
    <phoneticPr fontId="45" type="noConversion"/>
  </si>
  <si>
    <t>E-HR에서 신규조직을 생성하거나 기존 조직정보를 변경할 수 있는 권한은 인사팀 담당자에게만 부여되어 있다. 인사팀 담당자 이외에는 E-HR에서 신규조직을 생성할 수 없도록 설정되어 있다.</t>
    <phoneticPr fontId="45" type="noConversion"/>
  </si>
  <si>
    <t>1. 인사팀 담당자외의 직원의 권한으로 E-HR에서 신규조직 생성(변경)을 시도하고 생성(변경)이 제한됨을 확인한다.
2. 예외사항이 발견된 경우 그 원인을 파악한다.</t>
    <phoneticPr fontId="45" type="noConversion"/>
  </si>
  <si>
    <t>회사의 결산은 정확하고 완전하게 이루어져야 함</t>
    <phoneticPr fontId="45" type="noConversion"/>
  </si>
  <si>
    <t>결산일 이후의 전표생성을 제한하지 아니하여 회사 재무제표의 왜곡이 발생할 위험</t>
    <phoneticPr fontId="45" type="noConversion"/>
  </si>
  <si>
    <t>전표마감처리 이후 전표입력 제한</t>
    <phoneticPr fontId="45" type="noConversion"/>
  </si>
  <si>
    <t>회계시스템은 당월 마감처리를 하면 마감 이후에는 당월 일자로 전표입력이 허가(Authorizations)되지 않도록 자동으로 통제한다.</t>
  </si>
  <si>
    <t>월 결산이 끝나면 해당 월에 대해 마감처리를 하며 월 결산이 끝난 이후에는 해당 월로 전표를 생성할 수 없다. 결산담당자는 월 결산이 끝날 때마다 해당 월에 대해 마감처리를 한다.시스템상 결산일자가 설정되면 전표의 마감에 따라 결산일 이후에 생성되는 전표는 결산일 이전의 일자를 기입하지 못하도록 제한된다. 예를 들어 당월 마감시 익월 일자로 전표를 입력할 수 없도록 시스템상 설정되어 있다.</t>
    <phoneticPr fontId="45" type="noConversion"/>
  </si>
  <si>
    <t xml:space="preserve">1. K-System&gt;회계&gt;전표&gt;전표마감에서 일/월별 마감일자 기준정보 설정을 확인한다.
- [업무]전표일마감, [업무]전표월마감처리(공통원가마감)
- [업무]전표월마감 [업무]승인마감(월마감)
- 회계 Super User 전표월마감
2. K-System&gt;분개전표입력에서 마감일 이후 임의의 전표 입력 시 전표 불가한 에러메세지를 확인한다.
-기표번호, 전표번호 생성되지 않음
-전표 마감 팝업 창 
3. 마감일 이전 임의의 전표 입력 시 전표 입력 가능함을 확인한다.
- 기표번호, 전표 번호 생성됨을 확인
- 전표 생성 일자 확인 </t>
  </si>
  <si>
    <t>전표마감의 설정은 정당하게 이루어져야 함</t>
    <phoneticPr fontId="45" type="noConversion"/>
  </si>
  <si>
    <t>전표마감의 설정 및 수정이 적정한 담당자에 제한되지 아니하여 회사 재무제표의 왜곡이 발생할 위험</t>
    <phoneticPr fontId="45" type="noConversion"/>
  </si>
  <si>
    <t>전표마감처리 권한 제한</t>
    <phoneticPr fontId="45" type="noConversion"/>
  </si>
  <si>
    <t>회계시스템상 전표마감일의 설정 및 수정은 결산담당자, 재경팀장에게만 권한(Authorizations)이 부여되어 있다.</t>
  </si>
  <si>
    <t>이미 처리된 마감을 해제 할 수 있는 권한은 결산담당자, 재경팀장만이 보유하고 있다.</t>
    <phoneticPr fontId="45" type="noConversion"/>
  </si>
  <si>
    <t xml:space="preserve">1.  K-System상 전표 마감일 설정 및 수정 가능한 권한자 기준정보 화면을 확인한다.
- [업무]전표일 마감 권한그룹: 결산관리, 관리자, 운영과닐, TF Team
-[업무]전표월마감 권한그룹: 결산관리, 관리자, 운영과닐, TF Team
-회계Super User 전표월마감: 결산관리, 관리자, K-Sys조회(D-MIS프로젝트, 데이터 확인용), TF Team
- 각 권한 그룹별 구성원정보 확인 
ex. 결산관리: 부서 재경팀, 사용자명 엄용흠
2. 해당 권한자 중 임의의 1명이 K-System&gt;회계&gt;전표&gt;전표마감 메뉴에서 마감일 설정&amp;수정 시 수정 가능함을 확인한다.
- ex.일자 변경(일자별 체크박스 수정) 후 저장버튼 후 수정된 화면 확인
3. 해당 미권한자가 마감일 설정&amp;수정 시도 시 수정 불가함을 확인한다.
- 미권한자는 설정할 수 있는 화면 자체가 보여지는 것이 불가함 (권한자와 미권한자 대비 보이지 않는 메뉴나 화면을 확인)
</t>
  </si>
  <si>
    <t>회사는 정기적으로 회계정책의 적정성을 검토하여야 함</t>
    <phoneticPr fontId="45" type="noConversion"/>
  </si>
  <si>
    <t>정기적으로 회계정책의 적정성을 검토하지 아니하여 회사 재무제표의 왜곡 또는 오류가 발생할 위험</t>
    <phoneticPr fontId="45" type="noConversion"/>
  </si>
  <si>
    <t>회계정책의 적정성 검토</t>
    <phoneticPr fontId="45" type="noConversion"/>
  </si>
  <si>
    <t>재경팀 결산담당자는 추정이나 상각 등에 적용된 회계처리방법의 적정성에 대해 정기적으로 검증(Verifications)한다.</t>
  </si>
  <si>
    <t>재경팀 결산담당자는 추정이나 상각 등에 적용된 회계처리방법의 적정성에 대해 정기적으로 검토하고, 매 결산시 평가대상계정을 선정하고 평가방법 및 평가기준에 대해 결정한다.</t>
    <phoneticPr fontId="45" type="noConversion"/>
  </si>
  <si>
    <t>1. 평가대상기간중 재경팀 결산담당자에게 회계처리방법의 적정성에 대해 정기적으로 검토하는지 질문하고 대손충당금과 같은 추정 및 상각내역에 대해 산정근거를 요구하여 확인한다.
2. 예외사항이 발견된 경우 그 원인을 파악한다.</t>
    <phoneticPr fontId="45" type="noConversion"/>
  </si>
  <si>
    <t>회사의 전표는 정당한 승인을 통해 전기되어야 함</t>
    <phoneticPr fontId="45" type="noConversion"/>
  </si>
  <si>
    <t>정당한 승인없이 전표가 전기되어 회사 재무제표의 왜곡 또는 오류가 발생할 위험</t>
    <phoneticPr fontId="45" type="noConversion"/>
  </si>
  <si>
    <t>대체분개의 승인</t>
    <phoneticPr fontId="45" type="noConversion"/>
  </si>
  <si>
    <t>재경팀장은 재경팀 결산담당자가 확인한 대체분개를 수령하여 증빙과의 일치여부, 정확성 및 적정성을 검토하고 ERP 및 매뉴얼로 승인(Approvals)한다.</t>
  </si>
  <si>
    <t>대체전표, 관련증빙</t>
    <phoneticPr fontId="45" type="noConversion"/>
  </si>
  <si>
    <t>재경팀 각 계정담당자는 개별 담당계정과 관련한 충당금설정, 평가 및 비용인식, cut-off 등을 검토하고 이에 대한 대체분개를 작성하여 결산담당자에게 전달한다(계정별결산 Process).재경팀 결산담당자는 대손충당금 및 퇴직급여충당금과 같은 충당금설정, 재고자산평가손실, 매도가능증권평가손익, 지분법평가손익과 같은 평가손익의 인식, 미수수익, 미지급비용 등의 cut-off구분, 가지급금의 정산을 통한 비용 등의 인식과 같은 대체분개의 정확성을 확인한다. 또한 계정별 명세서를 수령하여 명세서상 각 계정항목에 대해 대체분개가 적정하고 완전하게 반영되었는지 확인하고 재경팀장의 승인을 득한다.</t>
    <phoneticPr fontId="45" type="noConversion"/>
  </si>
  <si>
    <t>1. 평가대상기간중 작성된 대체전표를 입수하여 무작위로 샘플을 추출한다.
2. 해당 대체전표에 대해 증빙 및 계산내역과의 일치여부 및 전결권자의 승인여부를 확인한다.
3. 예외사항이 발견된 경우 그 원인을 파악한다.</t>
    <phoneticPr fontId="45" type="noConversion"/>
  </si>
  <si>
    <t>평가대상기간의 승인된 대체전표 list</t>
    <phoneticPr fontId="50" type="noConversion"/>
  </si>
  <si>
    <t>회사의 전표는 완전하게 전기되어야 함</t>
    <phoneticPr fontId="45" type="noConversion"/>
  </si>
  <si>
    <t>회사의 임시전표가 완전하게 검토 및 전기되지 아니하여 회사 재무제표의 왜곡이 발생할 위험</t>
    <phoneticPr fontId="45" type="noConversion"/>
  </si>
  <si>
    <t>미처리 임시전표 확인</t>
    <phoneticPr fontId="45" type="noConversion"/>
  </si>
  <si>
    <t>재경팀 결산담당자는 결산종료시 회계기간내의 전기되지 아니한 임시전표의 존재 여부 및 임시계정(가수금, 가지급금 등)에 대해 조회하여 전기의 완전성을 검증(Verifications)한다.</t>
  </si>
  <si>
    <t>임시전표</t>
    <phoneticPr fontId="50" type="noConversion"/>
  </si>
  <si>
    <t>재경팀 결산담당자는 결산종료시 임시전표를 조회("전표승인처리"-&gt; "승인여부"-&gt; "미승인"조회)해서 남아있는 임시전표의 여부를 검토하고 각 부서에서 작성한 전표가 회계상 완전하게 반영되었음을 확인하고, 계정과목 중 임시계정(가수금, 가지급금 등)에 대해 완전히 대체분개가 작성되었는지 확인한다.미승인 내역이 존재할 경우 담당자에게 확인 요청하고 처리 및 삭제를 요청한다.</t>
    <phoneticPr fontId="45" type="noConversion"/>
  </si>
  <si>
    <t>1. 평가대상기간중 월별로 작성된 결산재무제표를 입수하여 무작위로 샘플을 추출한다.
2. 해당 결산재무제표상 임시계정의 계상유무를 확인한다.
3. 예외사항이 발견된 경우 그 원인을 파악한다.</t>
    <phoneticPr fontId="45" type="noConversion"/>
  </si>
  <si>
    <t>평가대상기간의 매월별 결산재무제표</t>
    <phoneticPr fontId="50" type="noConversion"/>
  </si>
  <si>
    <t>FI</t>
    <phoneticPr fontId="50" type="noConversion"/>
  </si>
  <si>
    <t>비용의 사용 내역은 적절한 상위권자에게 승인받고 적시에 적절하게 반영된다.</t>
    <phoneticPr fontId="50" type="noConversion"/>
  </si>
  <si>
    <t>비용인식이 누락되어 재무제표에 반영되지 않을 위험</t>
    <phoneticPr fontId="50" type="noConversion"/>
  </si>
  <si>
    <t>전자결재승인 내역의 K-system 연동</t>
    <phoneticPr fontId="50" type="noConversion"/>
  </si>
  <si>
    <t>법인카드 사용내역에 대해 전자결재에서 승인처리하면 자동으로 K-system상 전표가 posting되도록(Approval) 시스템이 설계되어 있다.</t>
    <phoneticPr fontId="50" type="noConversion"/>
  </si>
  <si>
    <t>법인카드 사용자들은 K-system에서 해당 내역을 조회하여 비용 전표를 생성하고 해당 전표에 대한 승인을 전자결재로 요청한다. 임시전표 상태인 해당 전표는 전자결재에서 승인이 이루어 지면 승인내역이 K-system으로 전송되어 자동으로 posting된다.</t>
    <phoneticPr fontId="45" type="noConversion"/>
  </si>
  <si>
    <t>1. K-system &gt; 회계 &gt; 비용관리 &gt; 신청 &gt; 법인카드사용내역회계전표생성_DTI 화면에서 법인카드 사용 내역에 대한 전표 1건의 정보를 확인한다.
- 계정과목, 차변금액, 대변금액, 적요, 귀속 부서, 카드승인일자, 사용일, 사용처, 기표자, 기표번호, 전표번호
2. 해당 전표에 대한 전자결재 승인내역을 확인한다. 
- 승인 인사정보 계정과목, 적요, 금액, 등록자, 문서번호, 기표일자, 승인일자
3. 그룹웨어&gt;전자결재에서 법인카드 사용내역에 대한 미승인 내역을 확인한다.
- 승인 인사정보 계정과목, 적요, 금액, 등록자, 문서번호, 기표일자, 승인일자부분
4. K-System &gt; 회계 &gt; 비용관리 &gt; 신청 &gt; 법인카드사용내역회계전표생성_DTI에서해당 건 법인카드 미승인 된 내역으로 가전표로만 생성되어 있는지 확인한다. 
- 계정과목, 차변금액, 대변금액, 적요, 귀속 부서, 카드승인일자, 사용일, 사용처, 기표자, 기표번호, 전표번호에서 전표번호 공란으로 되어 있음</t>
    <phoneticPr fontId="45" type="noConversion"/>
  </si>
  <si>
    <t>결산 대체분개의 생성은 정당하게 이루어져야 함</t>
    <phoneticPr fontId="45" type="noConversion"/>
  </si>
  <si>
    <t>대체분개의 생성이 정당한 담당자에 의해 이루어지지 아니하여 회사 재무제표의 왜곡 또는 오류가 발생할 위험</t>
    <phoneticPr fontId="45" type="noConversion"/>
  </si>
  <si>
    <t>1. K-System상 대체 전표 생성시 계정 과목별 접근 권한자 설정 기준정보 화면을 확인한다.
- [업무]전표일 마감 권한그룹: 결산관리, 관리자, 운영과닐, TF Team
-[업무]전표월마감 권한그룹: 결산관리, 관리자, 운영과닐, TF Team
-회계Super User 전표월마감: 결산관리, 관리자, K-Sys조회(D-MIS프로젝트, 데이터 확인용), TF Team
- 각 권한 그룹별 구성원정보 확인 
ex. 결산관리: 부서 재경팀, 사용자명 엄용흠2. 각 권한 설정된 담당자 중 계정 1개를 샘플링하여 K-System&gt;IFRS&gt;전표IFRS&gt;분개전표입력K-IFRS메뉴에서 접속하여 대체 전표 생성시 생성 가능함을 확인한다.
3. 권한자이 없는 사용자가 대체 전표 생성을 시도할 시, K-System&gt;IFRS&gt;전표IFRS&gt;분개전표입력K-IFRS메뉴가 부재하여 접근 불가한 화면을 확인한다.
- 미권한자는 대체전표생성을 위한 메뉴화면이 보이지 않음</t>
  </si>
  <si>
    <t>회사 매출원가의 계산은 회계정책에 따라 정확하게 이루어져야 함</t>
    <phoneticPr fontId="45" type="noConversion"/>
  </si>
  <si>
    <t>원가계산을 위한 raw data가 회계정책에 따라 적정하게 조정되지 아니하여 회사 재무제표의 왜곡 또는 오류가 발생할 위험</t>
    <phoneticPr fontId="45" type="noConversion"/>
  </si>
  <si>
    <t>제조경비배부내역</t>
  </si>
  <si>
    <t>대체전표, 전자기안, 제조경비배부내역(excel), 프로젝트진행현황표</t>
  </si>
  <si>
    <t>1. 평가대상기간중 샘플월을 추출하여 해당 월에 작성된 원가관련 대체분개를 입수한다.
2. 해당 대체분개에 의해 원가가 매출유형별로 정확하게 배부되고 진행율의 계산이 정확하게 이루어졌음을 확인한다.
3. 예외사항이 발견된 경우 그 원인을 파악한다.</t>
    <phoneticPr fontId="45" type="noConversion"/>
  </si>
  <si>
    <t>평가대상기간의 승인된 원가관련 대체전표 list</t>
    <phoneticPr fontId="45" type="noConversion"/>
  </si>
  <si>
    <t>회사의 감가상각은 내용연수 및 상각방법에 따라 정확하게 이루어져야 함</t>
    <phoneticPr fontId="45" type="noConversion"/>
  </si>
  <si>
    <t>감가상각이 내용연수 및 상각법에 따라 정확하고 완전하게 이루어지지 아니하여 회사 재무제표의 왜곡 또는 오류가 발생할 위험</t>
    <phoneticPr fontId="45" type="noConversion"/>
  </si>
  <si>
    <t>대체전표, 전자기안, 고정자산내역서, 감가상각내역(excel)</t>
  </si>
  <si>
    <t>1. 평가대상기간중 샘플월을 추출하여 해당 월에 작성된 감가상각관련 대체분개를 입수한다.
2. 해당 대체분개의 계산내역에 대해 개별 고정자산의 내용연수 및 상각방법의 정확성을 확인하고, 기초 및 기말 고정자산 장부가액, 취득/처분내역이 합계잔액시산표상 금액과 일치하는지를 확인한다.
3. 예외사항이 발견된 경우 그 원인을 파악한다.</t>
    <phoneticPr fontId="45" type="noConversion"/>
  </si>
  <si>
    <t>평가대상기간의 승인된 감가상각관련 대체전표 list</t>
    <phoneticPr fontId="45" type="noConversion"/>
  </si>
  <si>
    <t>회사 이자수익/비용은 정확하고 완전하게 계상되어야 함</t>
    <phoneticPr fontId="45" type="noConversion"/>
  </si>
  <si>
    <t>이자수익/비용이 정확하고 완전하게 계상되지 아니하여 회사 재무제표의 왜곡 또는 오류가 발생할 위험</t>
    <phoneticPr fontId="45" type="noConversion"/>
  </si>
  <si>
    <t>대체전표, 전자기안, 대여금계약서, 이자계산내역(은행)</t>
  </si>
  <si>
    <t>1. 평가대상기간중 샘플월을 추출하여 해당 월에 작성된 이자수익/비용관련 대체분개를 입수한다.
2. 해당 대체분개가 계약서, 약정사항, 은행에서 수령한 이자계산내역 등과 일치하는지 확인한다.
3. 예외사항이 발견된 경우 그 원인을 파악한다.</t>
    <phoneticPr fontId="45" type="noConversion"/>
  </si>
  <si>
    <t>평가대상기간의 승인된 이자수익/이자비용 대체전표 list</t>
    <phoneticPr fontId="45" type="noConversion"/>
  </si>
  <si>
    <t>회사의 종속기업, 관계기업 대상 회사는 정확하고 완전하게 파악되어야 함</t>
    <phoneticPr fontId="45" type="noConversion"/>
  </si>
  <si>
    <t>종속기업, 관계기업 대상회사가 정확하고 완전하게 파악되지 아니하여 회사 재무제표의 왜곡 또는 오류가 발생할 위험</t>
    <phoneticPr fontId="45" type="noConversion"/>
  </si>
  <si>
    <t>투자회사지분현황표(엑셀)</t>
  </si>
  <si>
    <t>투자회사지분현황표</t>
  </si>
  <si>
    <t>1. 평가대상기간중 작성된 투자회사 지분현황표를 입수하여 샘플을 추출한다.
2. 해당 투자회사지분현황표를 검토하여 종속기업, 관계기업 분류의 정확성 및 완전성을 확인한다.
3. 예외사항이 발견된 경우 그 원인을 파악한다.</t>
    <phoneticPr fontId="45" type="noConversion"/>
  </si>
  <si>
    <t>평가대상기간의 지분현황표 list</t>
    <phoneticPr fontId="45" type="noConversion"/>
  </si>
  <si>
    <t>특수관계자간의 내부거래는 정확하고 완전하게 파악되어야 함</t>
    <phoneticPr fontId="45" type="noConversion"/>
  </si>
  <si>
    <t>특수관계자간의 내부거래가 정확하고 완전하게 파악되지 아니하여 회사 재무제표의 왜곡 또는 오류가 발생할 위험</t>
    <phoneticPr fontId="45" type="noConversion"/>
  </si>
  <si>
    <t>특수관계자거래 계산파일(엑셀)</t>
  </si>
  <si>
    <t>특수관계자거래 내역</t>
  </si>
  <si>
    <t>내부거래대사 내역</t>
  </si>
  <si>
    <t>내부거래담당자</t>
    <phoneticPr fontId="45" type="noConversion"/>
  </si>
  <si>
    <t>1. 평가대상기간중 작성된 특수관계자 거래내역을 입수하여 샘플을 추출한다.
2. 해당 특수관계 거래내역이 특수관계자와의 대사를 통해 정확하게 계산되었음을 확인한다.
3. 예외사항이 발견된 경우 그 원인을 파악한다.</t>
    <phoneticPr fontId="45" type="noConversion"/>
  </si>
  <si>
    <t>평가대상기간의 특수관계자 공시 list</t>
    <phoneticPr fontId="45" type="noConversion"/>
  </si>
  <si>
    <t>소송관련 재무제표 및 공시사항은 누락되지 않아야 함</t>
    <phoneticPr fontId="45" type="noConversion"/>
  </si>
  <si>
    <t>소송관련하여 재무제표 및 공시사항이 누락될 위험</t>
    <phoneticPr fontId="45" type="noConversion"/>
  </si>
  <si>
    <t>소송내역</t>
  </si>
  <si>
    <t>1. 평가대상기간중 작성된 소송내역을 입수하여 샘플을 추출한다.
2. 해당 소송내역 중 패소가 확정된 건은 관련 부채가 적절히 산정되어 계산되었는지, 나머지 건은 주석에 적절히 기재되었는지 확인한다.
3. 예외사항이 발견된 경우 그 원인을 파악한다.</t>
    <phoneticPr fontId="45" type="noConversion"/>
  </si>
  <si>
    <t>평가대상기간의 분기별 소송현황 list</t>
    <phoneticPr fontId="45" type="noConversion"/>
  </si>
  <si>
    <t>09</t>
    <phoneticPr fontId="45" type="noConversion"/>
  </si>
  <si>
    <t>보유한 투자자산 및 영업권은 정확하고 완전하게 평가되어 재무제표에 반영되어야 함</t>
    <phoneticPr fontId="45" type="noConversion"/>
  </si>
  <si>
    <t>보유하고 있는 투자자산 및 영업권이 정확하고 완전하게 평가되지 않을 위험</t>
    <phoneticPr fontId="45" type="noConversion"/>
  </si>
  <si>
    <t>공정가치평가 보고서</t>
    <phoneticPr fontId="45" type="noConversion"/>
  </si>
  <si>
    <t>공정가치 및 손상검토 내역, 공정가치 평가보고서</t>
    <phoneticPr fontId="45" type="noConversion"/>
  </si>
  <si>
    <t>1. 평가대상기간 중 투자자산 및 영업권 공정가치 평가 및 손상평가 검토 내역을 입수하여 무작위로 샘플을 추출한다.
2. 공정가치 평가 및 손상평가시 추정한 공정가치 및 회수가능가액이 적절하게(향후 미래현금흐름, 할인율이 적정하게 산정되었는지, 가정은 적절한지)산정되었는지 확인한다.
3. 평가결과가 재무제표에 정확하고 완전하게 반영이 되었는지 확인한다.
4. 예외사항이 발견된 경우 그 원인을 파악한다.</t>
    <phoneticPr fontId="45" type="noConversion"/>
  </si>
  <si>
    <t>평가대상기간의 분기별 공정가치 평가 및 손상평가 검토 list</t>
    <phoneticPr fontId="50" type="noConversion"/>
  </si>
  <si>
    <t>금융보증부채는 적절하게 산정되어야 함</t>
    <phoneticPr fontId="45" type="noConversion"/>
  </si>
  <si>
    <t>금융보증부채 금액이 정확히 산정되지 않을 위험</t>
    <phoneticPr fontId="45" type="noConversion"/>
  </si>
  <si>
    <t>금융보증부채 산정 report(엑셀)</t>
  </si>
  <si>
    <t>금융보증부채 산정 report</t>
  </si>
  <si>
    <t>담보 및 지급보증 list, 금융보증부채 산정 report</t>
  </si>
  <si>
    <t>1. 평가대상기간 중 담보 및 지급보증 list 내역을 입수하여 무작위로 샘플을 추출한다.
2. 해당 샘플의 금융보증부채가 적절히 산정되었고 산정 내역에 대해 승인권자의 승인을 득하였는지 확인한다.
3. 예외사항이 발견된 경우 그 원인을 파악한다.</t>
    <phoneticPr fontId="45" type="noConversion"/>
  </si>
  <si>
    <t>평가대상기간의 분기별 담보 및 지급보증 list</t>
    <phoneticPr fontId="50" type="noConversion"/>
  </si>
  <si>
    <t>사업중단 및 비유동자산의 매각이 예정된 경우 관련 회계처리가 적절히 이루어져야 함</t>
    <phoneticPr fontId="45" type="noConversion"/>
  </si>
  <si>
    <t>사업중단 및 매각이 결정났음에도 매각예정자산 및 중단영업과 관련된 회계처리가 적절히 이루어 지지 않을 위험</t>
    <phoneticPr fontId="45" type="noConversion"/>
  </si>
  <si>
    <t>매각예정자산, 중단영업손익 산출 report(엑셀)</t>
  </si>
  <si>
    <t>매각예정자산, 중단영업손익 산출내역</t>
  </si>
  <si>
    <t>1. 평가대상기간 중 이사회의사록, 주총의사록을 입수하여 사업부 매각, 비유동자산 처분 관련 결의 내역에서 무작위로 샘플을 추출한다.
2. 해당 샘플의 매각예정자산, 중단영업손익이 적절히 산정되었고 승인을 득하였는지 확인한다.
3. 예외사항이 발견된 경우 그 원인을 파악한다.</t>
    <phoneticPr fontId="45" type="noConversion"/>
  </si>
  <si>
    <t>평가대상기간의 이사회, 주총의사록 중 사업부 매각, 비유동자산 처분 결의 list</t>
    <phoneticPr fontId="50" type="noConversion"/>
  </si>
  <si>
    <t>금융상품의 취득, 처분 회계처리는 관련 기준서에 따라 이루어져야 한다.</t>
    <phoneticPr fontId="50" type="noConversion"/>
  </si>
  <si>
    <t>금융상품의 취득, 처분 회계처리가 관련 기준서에 따라 이루어지지 않을 위험</t>
    <phoneticPr fontId="50" type="noConversion"/>
  </si>
  <si>
    <t>금융상품 취득, 처분 증빙, 1109호 효과 검토 문서</t>
    <phoneticPr fontId="45" type="noConversion"/>
  </si>
  <si>
    <t>1. 평가대상기간 중 금융상품 취득, 처분 list에서 [  ]건을 무작위로 샘플로 추출한다.
2. 해당 샘플에 대한 1109호 검토 내역을 확인하고 재경팀장의 승인을 득하였는지 확인한다.
3. 예외사항이 발견된 경우 그 원인을 파악한다.</t>
    <phoneticPr fontId="50" type="noConversion"/>
  </si>
  <si>
    <t>평가대상기간의 금융상품 취득, 처분 list</t>
    <phoneticPr fontId="50" type="noConversion"/>
  </si>
  <si>
    <t>회사 재무제표에 대한 주석은 정확하고 완전하게 작성되어야 함</t>
    <phoneticPr fontId="45" type="noConversion"/>
  </si>
  <si>
    <t>회사 재무제표에 대한 주석이 정확하고 완전하게 작성되지 아니하여 재무제표가 적정하게 공시되지 못할 위험</t>
    <phoneticPr fontId="45" type="noConversion"/>
  </si>
  <si>
    <t>주석checklist</t>
  </si>
  <si>
    <t>1. 평가대상기간중 작성된 분기재무제표를 입수하여 샘플을 추출한다.
2. 해당 재무제표에 대한 주석checklist의 작성여부 및 주석의 정확성 및 완전성을 확인한다.
3. 예외사항이 발견된 경우 그 원인을 파악한다.</t>
    <phoneticPr fontId="45" type="noConversion"/>
  </si>
  <si>
    <t>평가대상기간의 승인된 재무제표 list</t>
    <phoneticPr fontId="45" type="noConversion"/>
  </si>
  <si>
    <t>주요 결산조정사항, 공시사항이 정확히 반영되어 재무제표가 작성되어야 함</t>
    <phoneticPr fontId="45" type="noConversion"/>
  </si>
  <si>
    <t>주요 결산조정사항, 공시사항이 정확히 반영되지 않아 재무제표가 작성될 위험</t>
    <phoneticPr fontId="45" type="noConversion"/>
  </si>
  <si>
    <t>결산checklist</t>
    <phoneticPr fontId="45" type="noConversion"/>
  </si>
  <si>
    <t>1. 평가대상기간 중 작성된 분기재무제표를 입수하여 샘플을 추출한다.
2. 해당 재무제표에 대한 결산checklist의 작성여부를 확인한다.
3. 결산checklist에 아래사항이 모두 검토되었는지 확인한다.
    1) 비교 재무제표의 적정성
    2) 당기 재무제표의 적정성
    3) 각 재무제표의 합계검증 및 주석 reference
    4) 중요한 회계추정치의 완전성 및 검토수행 여부
    5) 비경상적인 거래의 완전성 및 검토수행 여부
    6) 특수관계자의 완전성 및 검토수행 여부
    7) 필수 공시사항의 완전성
    8) 중요한 보고기간 후 사건
    9) 비교 재무제표 대비 실적
    10) 회계정책 변경
4. 결산checklist에 대한 재경팀장의 승인내역을 확인한다.</t>
    <phoneticPr fontId="45" type="noConversion"/>
  </si>
  <si>
    <t>평가대상기간의 승인된 재무제표 list</t>
  </si>
  <si>
    <t>회사의 재무제표는 정확하고 완전하게 작성되어야 함</t>
    <phoneticPr fontId="45" type="noConversion"/>
  </si>
  <si>
    <t>외부감사인에 의해 재무제표를 검토 및 감사받지 아니하여 회사 재무제표의 왜곡 또는 오류가 발생할 위험</t>
    <phoneticPr fontId="45" type="noConversion"/>
  </si>
  <si>
    <t>재무제표</t>
  </si>
  <si>
    <t>CFO</t>
    <phoneticPr fontId="45" type="noConversion"/>
  </si>
  <si>
    <t>1. 평가대상기간중 회사가 작성한 반기검토보고서 및 감사보고서를 수령하여 외부감사인에 의한 검토 및 감사여부를 확인한다.
2. 검토 및 감사여부를 반영한 재무제표의 전결권자의 승인여부를 확인한다.
3. 예외사항이 발견된 경우 그 원인을 파악한다.</t>
    <phoneticPr fontId="45" type="noConversion"/>
  </si>
  <si>
    <t>현금흐름표는 정확하고 완전하게 작성되어야 함</t>
    <phoneticPr fontId="45" type="noConversion"/>
  </si>
  <si>
    <t>현금흐름표가 부정확하고 불완전하게 작성될 위험</t>
    <phoneticPr fontId="45" type="noConversion"/>
  </si>
  <si>
    <t>현금흐름표</t>
  </si>
  <si>
    <t>1. 평가대상기간중 회사가 작성한 현금흐름표를 수령하여 무작위로 샘플을 추출한다.
2. 샘플로 선정된 현금흐름표의 유출없는 비용, 유입없는 수익, 자산, 부채 증감내역이 적절히 반영되었는지 확인하고 주요 투자자산 취득, 처분 내역 및 자금 차입, 상환 내역이 반영되었는지 확인한다.
3. 재경팀장의 승인내역을 확인한다.
4. 예외사항이 발견된 경우 그 원인을 파악한다.</t>
    <phoneticPr fontId="45" type="noConversion"/>
  </si>
  <si>
    <t>평가대상기간의 현금흐름표 list</t>
    <phoneticPr fontId="45" type="noConversion"/>
  </si>
  <si>
    <t>회사는 연결대상법인을 정확하고 완전하게 반영하여야 함</t>
    <phoneticPr fontId="45" type="noConversion"/>
  </si>
  <si>
    <t>연결대상법인을 정확하고 완전하게 반영하지 아니하여 회사 연결재무제표의 왜곡 또는 오류가 발생할 위험</t>
    <phoneticPr fontId="45" type="noConversion"/>
  </si>
  <si>
    <t>연결대상법인의 정확성 및 완전성 검토</t>
    <phoneticPr fontId="45" type="noConversion"/>
  </si>
  <si>
    <t>재경팀장은 재경팀 연결담당자가 연결대상여부를 판단한 근거를 별도의 파일로 문서화한 내역을 검증(Verification)하고 승인(Approval)한다.</t>
  </si>
  <si>
    <t>주식보유현황, 연결범위검토</t>
    <phoneticPr fontId="45" type="noConversion"/>
  </si>
  <si>
    <t>재경팀 연결담당자는 자금팀으로부터 주식보유현황을 수령하여 관계사내역, 지분현황 등을 적시에 업데이트하고 연결대상여부를 판단한다.재경팀 연결담당자는 기존 보유분은 변동여부를 확인하고 추가로 매입한 것이 있다면 어떤 구성으로 지분을 취득하는지 내용을 파악, 실질 보유력이 있는지 확인한다.재경팀 연결담당자는 연결대상여부를 판단한 근거를 별도의 파일로 문서화하여 재경팀장의 승인을 득한다.</t>
    <phoneticPr fontId="45" type="noConversion"/>
  </si>
  <si>
    <t>1. 평가대상기간중 작성된 연결범위검토 문서에서 무작위로 샘플을 추출한다.
2. 회사에서 연결재무제표 작성시 포함한 연결대상회사 내역의 정확성 및 완전성을 확인한다.
3. 예외사항이 발견된 경우 그 원인을 파악한다.</t>
    <phoneticPr fontId="45" type="noConversion"/>
  </si>
  <si>
    <t>평가대상기간의 연결범위검토 내역</t>
    <phoneticPr fontId="45" type="noConversion"/>
  </si>
  <si>
    <t>연결대상기업의 회계정책은 일치해야 함</t>
    <phoneticPr fontId="45" type="noConversion"/>
  </si>
  <si>
    <t>연결재무제표 작성 대상 기업들의 회계정책이 일치하지 않을 위험</t>
    <phoneticPr fontId="45" type="noConversion"/>
  </si>
  <si>
    <t>연결대상기업의 회계정책 일치여부 검증</t>
    <phoneticPr fontId="45" type="noConversion"/>
  </si>
  <si>
    <t>재경팀장은 연결재무제표 작성 기업들의 회계정책 일치여부를 검토한 문서를 검증(Verification)하고 승인(Approval)한다.</t>
  </si>
  <si>
    <t>회계정책 일치여부 검토내역</t>
  </si>
  <si>
    <t>재경팀 연결담당자는 주요 회계처리 방안에 대하여 회사의 회계정책 및 종속회사별 회계정책을 별도의 파일로 문서화하여 회계정책이 일치하는지 검토한다.재경팀 연결담당자는 연결대상기업들의 회계정책이 일치하는지 여부를 확인한 문서를 작성하여 재경팀장의 승인을 득한다.</t>
    <phoneticPr fontId="45" type="noConversion"/>
  </si>
  <si>
    <t>1. 평가대상기간중 작성된 연결대상기업 회계정책일치 검토 문서에서 무작위로 샘플을 추출한다.
2. 회사별 실제 회계정책대로 기재되어 있는지 확인하고 연결대상회사들의 회계정책에 차이가 없는지 확인한다.
3. 재경팀장이 연결대상기업의 최종 재무제표 확인 내역을 승인한 내역이 있는지 확인한다.
4. 예외사항이 발견된 경우 그 원인을 파악한다.</t>
    <phoneticPr fontId="45" type="noConversion"/>
  </si>
  <si>
    <t>평가대상기간의 회계정책일치 검토 내역</t>
    <phoneticPr fontId="45" type="noConversion"/>
  </si>
  <si>
    <t>연결재무제표는 각 회사의 최종 재무제표로 작성 되어야 함</t>
    <phoneticPr fontId="45" type="noConversion"/>
  </si>
  <si>
    <t>연결재무제표가 각 회사의 최종 재무제표로 작성 되지 않을 위험</t>
    <phoneticPr fontId="45" type="noConversion"/>
  </si>
  <si>
    <t>연결대상기업의 최종 재무제표 확인</t>
    <phoneticPr fontId="45" type="noConversion"/>
  </si>
  <si>
    <t>연결담당자는 연결재무제표에 반영된 기업들의 재무제표가 최종재무제표와 일치하는지 검증(Verification)한다.</t>
  </si>
  <si>
    <t>최종재무제표 확인 내역</t>
  </si>
  <si>
    <t>연결담당자</t>
    <phoneticPr fontId="45" type="noConversion"/>
  </si>
  <si>
    <t>주요 종속회사의 재무제표에 대하여 회계감사를 수행하고 있으며, 연결담당자는 연결재무제표에 포함된 종속회사의 재무정보는 감사가 완료된 최종재무제표 기준으로 작성한다.연결담당자는 종속회사 재무제표에 변동사항이 있는 경우 지배회사 재경팀에 보고하도록 지시하고, 연결담당자는 종속회사의 최종재무제표(감사를 받는 경우 감사보고서)와 연결정산표 상 종속회사의 재무제표가 일치하는지 검증한다.</t>
    <phoneticPr fontId="45" type="noConversion"/>
  </si>
  <si>
    <t>1. 평가대상기간중 작성된 연결재무제표를 무작위로 선정한다.
2. 해당 연결재무제표 작성에 사용된 각 회사의 재무제표가 최종 재무제표인지 확인한다.
3. 연결담당자가 수행한 연결대상기업의 최종재무제표 대사 내역상 재무제표가 각 회사의 최종 재무제표와 일치하는지 확인한다.
4. 예외사항이 발견된 경우 그 원인을 파악한다.</t>
    <phoneticPr fontId="45" type="noConversion"/>
  </si>
  <si>
    <t>평가대상기간의 연결대상기업 최종 재무제표 대사 내역</t>
    <phoneticPr fontId="45" type="noConversion"/>
  </si>
  <si>
    <t>연결내부거래는 정확하고 완전하게 파악되어야 함</t>
    <phoneticPr fontId="45" type="noConversion"/>
  </si>
  <si>
    <t>연결내부거래가 정확하고 완전하게 파악되지 아니하여 연결재무제표의 왜곡 또는 오류가 발생할 위험</t>
    <phoneticPr fontId="45" type="noConversion"/>
  </si>
  <si>
    <t>연결조정분개의 정확성 및 완전성 확인</t>
    <phoneticPr fontId="45" type="noConversion"/>
  </si>
  <si>
    <t>재경팀장은 연결재무제표의 계산내역(개별과 연결 재무제표상의 당기순손익 및 자본의 차이에 대해 미실현손익, 회계정책차이조정, 투자자본의 상계 등)을 검증(Verification)하고 연결재무제표를 승인(Approval)한다.</t>
  </si>
  <si>
    <t>연결재무제표</t>
    <phoneticPr fontId="45" type="noConversion"/>
  </si>
  <si>
    <t>재경팀 연결담당자는 특수관계자거래내역을 바탕으로 연결대상회사와의 거래내역을 검토하고 채권/채무 상계, 수익/비용 상계, 재고자산 미실현 손익 평가, 투자/자본 상계 등 연결결산작업을 실시한다. 
1. 연결담당자는 전기에 수행된 연결대상회사와의 영업권과 미실현손익 등을 파악한다.
2. 연결담당자는 연결대상회사와의 거래내역 중 재고금액, 매입율, 매출이익율 등의 자료를 확인하여 재고자산미실현손익을 계산하고 이로인해 발생하는 손익 Effect의 적정성을 검토한다.
3. 연결담당자는 연결대상회사와의 거래내역 중 고정자산금액과 이익율 및 내용연수 등의 자료를 확인하여 고정자산미실현손익을 계산하고 이로인해 발생하는 손익 Effect의 적정성을 검토한다.
4. 연결담당자는 당기발생 미실현손익, 전기발생 미실현손익의 실현분, 회계정책차이의 조정금액을 산정한다.
5. 연결담당자는 투자자본을 상계제거하는 분개를 작성한다.연결담당자는 연결제거분개를 산정하여 이를 토대로 연결재무제표를 작성하고, 연결재무제표와 개별 연결회사의 재무제표와의 차이를 검증한다.
1. 연결담당자는 개별당기순손익 합계와 연결당기순손익의 차이에 대해 당기발생 미실현손익, 전기발생 미실현손익 중 실현분, 회계정책차이의 조정 등의 내역을 확인하여 연결당기순손익의 정확성을 검증한다.
2. 연결담당자는 개별자본의 합계와 연결자본의 차이에 대해 미실현손익, 회계정책차이의 조정, 투자자본의 상계 등의 내역을 확인하여 연결자본의 정확성을 검증한다.연결담당자는 연결재무제표에 연결제거분개 계산내역을 첨부하여 전결권자에 보고하고 승인을 득한다.</t>
    <phoneticPr fontId="45" type="noConversion"/>
  </si>
  <si>
    <t>1. 평가대상기간중 작성된 연결재무제표를 무작위로 선정한다.
2. 연결대상회사의 결산자료 및 회사의 전산시스템상 거래내역을 토대로 연결제거분개 계산내역상 연결대상회사와의 내부거래내역이 정확하고 완전하게 산정되었음을 확인한다.
3. 연결재무제표에 대한 재경팀장의 승인내역을 확인한다.
4. 예외사항이 발견된 경우 그 원인을 파악한다.</t>
    <phoneticPr fontId="45" type="noConversion"/>
  </si>
  <si>
    <t>평가대상기간의 연결재무제표 작성 내역</t>
    <phoneticPr fontId="45" type="noConversion"/>
  </si>
  <si>
    <t>법인세 신고는 정확하고 완전하게 계산되어 이루어져야 함</t>
    <phoneticPr fontId="45" type="noConversion"/>
  </si>
  <si>
    <t>부정확하고 불완전하게 법인세계산이 이루어져 회사 자산의 부적절한 유출이 발생할 위험</t>
    <phoneticPr fontId="45" type="noConversion"/>
  </si>
  <si>
    <t>중간예납신고서, 법인세신고서, 세무조정계산서, 법인세신고서류</t>
  </si>
  <si>
    <t>S</t>
  </si>
  <si>
    <t>1. 평가기간 중 법인세 신고 LIST를 입수한다.
2. 입수한 리스트에서 무작위로 [ ]건을 샘플링을 한다.
3. 평가대상기간중 작성된 법인세 계산 내역을 확인하여 법인세 관련 결산자료가 회계장부와 일치하는지, 작성된 선급법인세에 대해 회계장부 및 원천징수명세서를 대사하여 금액회사가 작성한 법인세조정파일의 유보금액이 전기 세무조정계산서상 금액과 일치하는지 확인한다. 세무조정계산서 및 이연법인세계산내역에 대해 외부전문가의 검토를 득하였는지 확인한다.
4. 재경팀장의 법인세 계산 승인내역을 확인한다.
5. 예외사항이 발견된 경우 그 원인을 파악한다.</t>
    <phoneticPr fontId="45" type="noConversion"/>
  </si>
  <si>
    <t>평가대상기간의 법인세 신고LIST</t>
    <phoneticPr fontId="45" type="noConversion"/>
  </si>
  <si>
    <t>실현가능한 이연법인세자산만 정확히 재무제표에 계상되어야 함</t>
    <phoneticPr fontId="45" type="noConversion"/>
  </si>
  <si>
    <t>실현가능하지 않은 이연법인세 자산이 재무제표에 계상될 위험</t>
    <phoneticPr fontId="45" type="noConversion"/>
  </si>
  <si>
    <t>이연법인세 실현가능성 검토 내역</t>
  </si>
  <si>
    <t>1. 평가기간 중 이연법인세 관련 전표 LIST를 입수한다.
2. 입수한 리스트에서 무작위로 [ ]건을 샘플링을 한다. 
3. 추출된 샘플에 대한 이연법인세자산 실현가능성 검토 내역을 입수하여 향후 사업계획 등을 고려하여 실현가능성이 적절히 검토되었는지 확인하고, 승인권자의 승인여부를 확인한다.</t>
    <phoneticPr fontId="45" type="noConversion"/>
  </si>
  <si>
    <t>평가대상기간의 이연법인세 전표 LIST</t>
    <phoneticPr fontId="45" type="noConversion"/>
  </si>
  <si>
    <t>법인세 비용은 법인세신고내역, 이연법인세 계산내역을 반영하여 정확히 계상되어야 함</t>
    <phoneticPr fontId="45" type="noConversion"/>
  </si>
  <si>
    <t>법인세 비용이 법인세신고내역, 이연법인세 계산내역을 반영하여 계상되지 않을 위험</t>
    <phoneticPr fontId="45" type="noConversion"/>
  </si>
  <si>
    <t>중간예납신고서, 법인세신고서, 세무조정계산서, 접수증, 이연법인세 계산내역</t>
  </si>
  <si>
    <t>1. 평가기간 중 법인세 관련 전표 LIST를 입수한다.
2. 입수한 리스트에서 무작위로 [ ]건을 샘플링을 한다. 
3. 추출된 샘플에 대한 전표의 법인세 비용, 미지급법인세, 이연법인세자산, 이연법인세부채 금액이 법인세신고서, 세무조정계산서, 이연법인세자산 실현가능성 검토 내역과 일치하는지 확인한다.
4. 해당 전표에 대한 전결권자의 승인여부를 확인한다.</t>
    <phoneticPr fontId="45" type="noConversion"/>
  </si>
  <si>
    <t>평가대상기간의 법인세비용 전표 LIST</t>
    <phoneticPr fontId="45" type="noConversion"/>
  </si>
  <si>
    <t>부가세인식은 정확하게 이루어져야 함</t>
    <phoneticPr fontId="45" type="noConversion"/>
  </si>
  <si>
    <t>부가세기입이 정확하게 이루어지지 아니하여 회사 재무제표의 왜곡 또는 오류가 발생할 위험</t>
    <phoneticPr fontId="45" type="noConversion"/>
  </si>
  <si>
    <t>부가세담당자</t>
    <phoneticPr fontId="45" type="noConversion"/>
  </si>
  <si>
    <t xml:space="preserve">1. 원천세 관련 볍령 및 규정에 따른 세금코드별 부가세 기준정보를 확인한다.
- 부가세 예수금, 부가세 대급금, 부가세 비율 및 금액기준 
2. K-System&gt; 분개전표 입력에서 매입/매출 기표하는 1건에 대하여 세금코드 미입력시 기표 불가한 화면을 확인한다.
- 부가세 예수금, 부가세 대급금 미입력 시, 증빙란 공란 및 필수항목 누락 팝업 메세지 
3. K-Sysstem&gt;분개전표 입력에서 해당 세금 코드에 대한 정확한 부가세 입력시 기표가 진행됨을 확인한다.
-부가세 대급금, 금액, 기표번호 생성된 내역
4. 해당 세금코드에 대해 잘못된 부과세 입력 시 기표가 불가함을 확인한다.
- 부가세 미기재 시 차대금액 불일치 에러 팝업 메세지 </t>
  </si>
  <si>
    <t>부가세신고는 정확하게 이루어져야 함</t>
    <phoneticPr fontId="45" type="noConversion"/>
  </si>
  <si>
    <t>부가세신고금액이 정확하게 이루어지지 아니하여 재무제표의 왜곡 또는 오류가 발생할 위험</t>
    <phoneticPr fontId="45" type="noConversion"/>
  </si>
  <si>
    <t>매출, 매입 대사내역</t>
  </si>
  <si>
    <t>1. 평가대상기간중 작성된 부가세신고서를 입수하여 무작위로 샘플을 추출한다.
2. 해당 부가세신고서상 금액에 대해 홈택스상 부가세 매출, 매입내역과 ERP상 매출, 매입내역 대사가 이루어 졌는지, 차이 내역은 적절히 소명이 되었는지 확인한다.
3. 예외사항이 발견된 경우 그 원인을 파악한다.</t>
    <phoneticPr fontId="45" type="noConversion"/>
  </si>
  <si>
    <t>평가대상기간의 부가세 신고 LIST</t>
    <phoneticPr fontId="45" type="noConversion"/>
  </si>
  <si>
    <t>부가세신고는 정당하게 이루어져야 함</t>
    <phoneticPr fontId="45" type="noConversion"/>
  </si>
  <si>
    <t>정당한 승인없이 부가세신고가 이루어져 회사 자산의 부적절한 유출이 발생할 위험</t>
    <phoneticPr fontId="45" type="noConversion"/>
  </si>
  <si>
    <t>부가세신고서, 세금계산서합계표</t>
  </si>
  <si>
    <t>재경팀장, CFO</t>
    <phoneticPr fontId="45" type="noConversion"/>
  </si>
  <si>
    <t>1. 평가대상기간중 작성된 부가세신고서를 입수하여 무작위로 샘플을 추출한다.
2. 해당 부가세신고서에 대해 세금계산서합계표 등의 첨부 및 전결권자의 승인여부를 확인한다.
3. 예외사항이 발견된 경우 그 원인을 파악한다.</t>
    <phoneticPr fontId="45" type="noConversion"/>
  </si>
  <si>
    <t>평가대상기간의 부가세 신고 LIST</t>
  </si>
  <si>
    <t>부가세 납부/환급은 정당하게 이루어져야 함</t>
    <phoneticPr fontId="45" type="noConversion"/>
  </si>
  <si>
    <t>정당한 승인없이 부가세납부/환급이 이루어져 회사 자산의 부적절한 유출이 발생할 위험</t>
    <phoneticPr fontId="45" type="noConversion"/>
  </si>
  <si>
    <t>부가세신고서, 접수증</t>
  </si>
  <si>
    <t>1. 평가대상기간중 작성된 부가세납부 및 환급전표를 입수하여 무작위로 샘플을 추출한다.
2. 해당 부가세납부/환급전표에 대해 승인된 신고서, 신고후 수령한 접수증의 첨부 및 전결권자의 승인여부를 확인한다.
3. 예외사항이 발견된 경우 그 원인을 파악한다.</t>
    <phoneticPr fontId="45" type="noConversion"/>
  </si>
  <si>
    <t>평가대상기간의 부가세 전표 LIST</t>
    <phoneticPr fontId="45" type="noConversion"/>
  </si>
  <si>
    <t>주민세(종업원분) 신고/납부는 정확하고 완전하게 이루어져야 함</t>
    <phoneticPr fontId="45" type="noConversion"/>
  </si>
  <si>
    <t>정당한 검증 및 승인없이 원천세의 신고/납부가 이루어져 회사 자산의 부적절한 유출이 발생할 위험</t>
    <phoneticPr fontId="45" type="noConversion"/>
  </si>
  <si>
    <t>원천징수이행상황신고서, 원천세집계자료, 관련 소득 계정금액자료</t>
  </si>
  <si>
    <t>1. 평가대상기간중 원천세납부 및 환급전표를 입수하여 무작위로 샘플을 추출한다.
2. 해당 원천세납부 및 환급전표에 대해 관련서류의 첨부 및 전결권자의 승인여부를 확인한다.
3. 해당 원천징수이행상황신고서상 소득별 원천징수금액에 대해 개별 소득관련 계정금액, 인사정보자료, 거래증빙 등을 통해 원천징수이행상황신고서의 정확성 및 완전성을 확인한다.
4. 예외사항이 발견된 경우 그 원인을 파악한다.</t>
    <phoneticPr fontId="45" type="noConversion"/>
  </si>
  <si>
    <t>평가대상기간의 원천세 신고 LIST</t>
    <phoneticPr fontId="45" type="noConversion"/>
  </si>
  <si>
    <t>정당한 검증 및 승인없이 주민세(종업원분) 신고/납부가 이루어져 회사 자산의 부적절한 유출이 발생할 위험</t>
    <phoneticPr fontId="45" type="noConversion"/>
  </si>
  <si>
    <t>주민세(종업원분) 납부서</t>
  </si>
  <si>
    <t>1. 평가대상기간중 주민세(종업원분)납부서를 입수하여 무작위로 샘플을 추출한다.
2. 해당 주민세(종업원분)납부서상 급여자료와 전산상 원천세자료를 대조하여 정확성 및 완전성을 확인한다.
3. 해당 주민세(종업원분)납부서에 대해 전결권자의 승인여부를 확인한다.
4. 예외사항이 발견된 경우 그 원인을 파악한다.</t>
    <phoneticPr fontId="45" type="noConversion"/>
  </si>
  <si>
    <t>평가대상기간의 주민세(종업원분) 신고 LIST</t>
    <phoneticPr fontId="45" type="noConversion"/>
  </si>
  <si>
    <r>
      <rPr>
        <b/>
        <sz val="9"/>
        <color rgb="FFFFFFFF"/>
        <rFont val="나눔바른고딕"/>
        <family val="3"/>
        <charset val="129"/>
      </rPr>
      <t>계정과목</t>
    </r>
    <r>
      <rPr>
        <b/>
        <sz val="9"/>
        <color rgb="FFFFFFFF"/>
        <rFont val="Arial"/>
        <family val="2"/>
      </rPr>
      <t xml:space="preserve"> </t>
    </r>
    <r>
      <rPr>
        <b/>
        <sz val="9"/>
        <color rgb="FFFFFFFF"/>
        <rFont val="나눔바른고딕"/>
        <family val="3"/>
        <charset val="129"/>
      </rPr>
      <t>등의</t>
    </r>
    <r>
      <rPr>
        <b/>
        <sz val="9"/>
        <color rgb="FFFFFFFF"/>
        <rFont val="Arial"/>
        <family val="2"/>
      </rPr>
      <t xml:space="preserve"> </t>
    </r>
    <r>
      <rPr>
        <b/>
        <sz val="9"/>
        <color rgb="FFFFFFFF"/>
        <rFont val="나눔바른고딕"/>
        <family val="3"/>
        <charset val="129"/>
      </rPr>
      <t>금액을</t>
    </r>
    <r>
      <rPr>
        <b/>
        <sz val="9"/>
        <color rgb="FFFFFFFF"/>
        <rFont val="Arial"/>
        <family val="2"/>
      </rPr>
      <t xml:space="preserve"> </t>
    </r>
    <r>
      <rPr>
        <b/>
        <sz val="9"/>
        <color rgb="FFFFFFFF"/>
        <rFont val="나눔바른고딕"/>
        <family val="3"/>
        <charset val="129"/>
      </rPr>
      <t>결정하는데</t>
    </r>
    <r>
      <rPr>
        <b/>
        <sz val="9"/>
        <color rgb="FFFFFFFF"/>
        <rFont val="Arial"/>
        <family val="2"/>
      </rPr>
      <t xml:space="preserve"> </t>
    </r>
    <r>
      <rPr>
        <b/>
        <sz val="9"/>
        <color rgb="FFFFFFFF"/>
        <rFont val="나눔바른고딕"/>
        <family val="3"/>
        <charset val="129"/>
      </rPr>
      <t>필요한</t>
    </r>
    <r>
      <rPr>
        <b/>
        <sz val="9"/>
        <color rgb="FFFFFFFF"/>
        <rFont val="Arial"/>
        <family val="2"/>
      </rPr>
      <t xml:space="preserve"> </t>
    </r>
    <r>
      <rPr>
        <b/>
        <sz val="9"/>
        <color rgb="FFFFFFFF"/>
        <rFont val="나눔바른고딕"/>
        <family val="3"/>
        <charset val="129"/>
      </rPr>
      <t>판단의</t>
    </r>
    <r>
      <rPr>
        <b/>
        <sz val="9"/>
        <color rgb="FFFFFFFF"/>
        <rFont val="Arial"/>
        <family val="2"/>
      </rPr>
      <t xml:space="preserve"> </t>
    </r>
    <r>
      <rPr>
        <b/>
        <sz val="9"/>
        <color rgb="FFFFFFFF"/>
        <rFont val="나눔바른고딕"/>
        <family val="3"/>
        <charset val="129"/>
      </rPr>
      <t>정도</t>
    </r>
  </si>
  <si>
    <r>
      <rPr>
        <b/>
        <sz val="9"/>
        <color rgb="FFFFFFFF"/>
        <rFont val="나눔바른고딕"/>
        <family val="3"/>
        <charset val="129"/>
      </rPr>
      <t>부정</t>
    </r>
    <r>
      <rPr>
        <b/>
        <sz val="9"/>
        <color rgb="FFFFFFFF"/>
        <rFont val="Arial"/>
        <family val="2"/>
      </rPr>
      <t xml:space="preserve"> </t>
    </r>
    <r>
      <rPr>
        <b/>
        <sz val="9"/>
        <color rgb="FFFFFFFF"/>
        <rFont val="나눔바른고딕"/>
        <family val="3"/>
        <charset val="129"/>
      </rPr>
      <t>발생의</t>
    </r>
    <r>
      <rPr>
        <b/>
        <sz val="9"/>
        <color rgb="FFFFFFFF"/>
        <rFont val="Arial"/>
        <family val="2"/>
      </rPr>
      <t xml:space="preserve"> </t>
    </r>
    <r>
      <rPr>
        <b/>
        <sz val="9"/>
        <color rgb="FFFFFFFF"/>
        <rFont val="나눔바른고딕"/>
        <family val="3"/>
        <charset val="129"/>
      </rPr>
      <t>가능성</t>
    </r>
  </si>
  <si>
    <r>
      <rPr>
        <b/>
        <sz val="9"/>
        <color rgb="FFFFFFFF"/>
        <rFont val="나눔바른고딕"/>
        <family val="3"/>
        <charset val="129"/>
      </rPr>
      <t>회계처리의</t>
    </r>
    <r>
      <rPr>
        <b/>
        <sz val="9"/>
        <color rgb="FFFFFFFF"/>
        <rFont val="Arial"/>
        <family val="2"/>
      </rPr>
      <t xml:space="preserve"> </t>
    </r>
    <r>
      <rPr>
        <b/>
        <sz val="9"/>
        <color rgb="FFFFFFFF"/>
        <rFont val="나눔바른고딕"/>
        <family val="3"/>
        <charset val="129"/>
      </rPr>
      <t>복잡성</t>
    </r>
  </si>
  <si>
    <r>
      <rPr>
        <b/>
        <sz val="9"/>
        <color rgb="FFFFFFFF"/>
        <rFont val="나눔바른고딕"/>
        <family val="3"/>
        <charset val="129"/>
      </rPr>
      <t>계정과목</t>
    </r>
    <r>
      <rPr>
        <b/>
        <sz val="9"/>
        <color rgb="FFFFFFFF"/>
        <rFont val="Arial"/>
        <family val="2"/>
      </rPr>
      <t xml:space="preserve"> </t>
    </r>
    <r>
      <rPr>
        <b/>
        <sz val="9"/>
        <color rgb="FFFFFFFF"/>
        <rFont val="나눔바른고딕"/>
        <family val="3"/>
        <charset val="129"/>
      </rPr>
      <t>등을</t>
    </r>
    <r>
      <rPr>
        <b/>
        <sz val="9"/>
        <color rgb="FFFFFFFF"/>
        <rFont val="Arial"/>
        <family val="2"/>
      </rPr>
      <t xml:space="preserve"> </t>
    </r>
    <r>
      <rPr>
        <b/>
        <sz val="9"/>
        <color rgb="FFFFFFFF"/>
        <rFont val="나눔바른고딕"/>
        <family val="3"/>
        <charset val="129"/>
      </rPr>
      <t>구성하는</t>
    </r>
    <r>
      <rPr>
        <b/>
        <sz val="9"/>
        <color rgb="FFFFFFFF"/>
        <rFont val="Arial"/>
        <family val="2"/>
      </rPr>
      <t xml:space="preserve"> </t>
    </r>
    <r>
      <rPr>
        <b/>
        <sz val="9"/>
        <color rgb="FFFFFFFF"/>
        <rFont val="나눔바른고딕"/>
        <family val="3"/>
        <charset val="129"/>
      </rPr>
      <t>거래의</t>
    </r>
    <r>
      <rPr>
        <b/>
        <sz val="9"/>
        <color rgb="FFFFFFFF"/>
        <rFont val="Arial"/>
        <family val="2"/>
      </rPr>
      <t xml:space="preserve"> </t>
    </r>
    <r>
      <rPr>
        <b/>
        <sz val="9"/>
        <color rgb="FFFFFFFF"/>
        <rFont val="나눔바른고딕"/>
        <family val="3"/>
        <charset val="129"/>
      </rPr>
      <t>성격</t>
    </r>
    <r>
      <rPr>
        <b/>
        <sz val="9"/>
        <color rgb="FFFFFFFF"/>
        <rFont val="Arial"/>
        <family val="2"/>
      </rPr>
      <t xml:space="preserve"> </t>
    </r>
    <r>
      <rPr>
        <b/>
        <sz val="9"/>
        <color rgb="FFFFFFFF"/>
        <rFont val="나눔바른고딕"/>
        <family val="3"/>
        <charset val="129"/>
      </rPr>
      <t>또는</t>
    </r>
    <r>
      <rPr>
        <b/>
        <sz val="9"/>
        <color rgb="FFFFFFFF"/>
        <rFont val="Arial"/>
        <family val="2"/>
      </rPr>
      <t xml:space="preserve"> </t>
    </r>
    <r>
      <rPr>
        <b/>
        <sz val="9"/>
        <color rgb="FFFFFFFF"/>
        <rFont val="나눔바른고딕"/>
        <family val="3"/>
        <charset val="129"/>
      </rPr>
      <t>규모의</t>
    </r>
    <r>
      <rPr>
        <b/>
        <sz val="9"/>
        <color rgb="FFFFFFFF"/>
        <rFont val="Arial"/>
        <family val="2"/>
      </rPr>
      <t xml:space="preserve"> </t>
    </r>
    <r>
      <rPr>
        <b/>
        <sz val="9"/>
        <color rgb="FFFFFFFF"/>
        <rFont val="나눔바른고딕"/>
        <family val="3"/>
        <charset val="129"/>
      </rPr>
      <t>변화</t>
    </r>
    <r>
      <rPr>
        <b/>
        <sz val="9"/>
        <color rgb="FFFFFFFF"/>
        <rFont val="Arial"/>
        <family val="2"/>
      </rPr>
      <t xml:space="preserve"> </t>
    </r>
    <r>
      <rPr>
        <b/>
        <sz val="9"/>
        <color rgb="FFFFFFFF"/>
        <rFont val="나눔바른고딕"/>
        <family val="3"/>
        <charset val="129"/>
      </rPr>
      <t>정도</t>
    </r>
  </si>
  <si>
    <r>
      <rPr>
        <b/>
        <sz val="9"/>
        <color rgb="FFFFFFFF"/>
        <rFont val="나눔바른고딕"/>
        <family val="3"/>
        <charset val="129"/>
      </rPr>
      <t>기술적</t>
    </r>
    <r>
      <rPr>
        <b/>
        <sz val="9"/>
        <color rgb="FFFFFFFF"/>
        <rFont val="Arial"/>
        <family val="2"/>
      </rPr>
      <t xml:space="preserve">, </t>
    </r>
    <r>
      <rPr>
        <b/>
        <sz val="9"/>
        <color rgb="FFFFFFFF"/>
        <rFont val="나눔바른고딕"/>
        <family val="3"/>
        <charset val="129"/>
      </rPr>
      <t>경제적</t>
    </r>
    <r>
      <rPr>
        <b/>
        <sz val="9"/>
        <color rgb="FFFFFFFF"/>
        <rFont val="Arial"/>
        <family val="2"/>
      </rPr>
      <t xml:space="preserve"> </t>
    </r>
    <r>
      <rPr>
        <b/>
        <sz val="9"/>
        <color rgb="FFFFFFFF"/>
        <rFont val="나눔바른고딕"/>
        <family val="3"/>
        <charset val="129"/>
      </rPr>
      <t>발전과</t>
    </r>
    <r>
      <rPr>
        <b/>
        <sz val="9"/>
        <color rgb="FFFFFFFF"/>
        <rFont val="Arial"/>
        <family val="2"/>
      </rPr>
      <t xml:space="preserve"> </t>
    </r>
    <r>
      <rPr>
        <b/>
        <sz val="9"/>
        <color rgb="FFFFFFFF"/>
        <rFont val="나눔바른고딕"/>
        <family val="3"/>
        <charset val="129"/>
      </rPr>
      <t>같은</t>
    </r>
    <r>
      <rPr>
        <b/>
        <sz val="9"/>
        <color rgb="FFFFFFFF"/>
        <rFont val="Arial"/>
        <family val="2"/>
      </rPr>
      <t xml:space="preserve"> </t>
    </r>
    <r>
      <rPr>
        <b/>
        <sz val="9"/>
        <color rgb="FFFFFFFF"/>
        <rFont val="나눔바른고딕"/>
        <family val="3"/>
        <charset val="129"/>
      </rPr>
      <t>환경적</t>
    </r>
    <r>
      <rPr>
        <b/>
        <sz val="9"/>
        <color rgb="FFFFFFFF"/>
        <rFont val="Arial"/>
        <family val="2"/>
      </rPr>
      <t xml:space="preserve"> </t>
    </r>
    <r>
      <rPr>
        <b/>
        <sz val="9"/>
        <color rgb="FFFFFFFF"/>
        <rFont val="나눔바른고딕"/>
        <family val="3"/>
        <charset val="129"/>
      </rPr>
      <t>변화에</t>
    </r>
    <r>
      <rPr>
        <b/>
        <sz val="9"/>
        <color rgb="FFFFFFFF"/>
        <rFont val="Arial"/>
        <family val="2"/>
      </rPr>
      <t xml:space="preserve"> </t>
    </r>
    <r>
      <rPr>
        <b/>
        <sz val="9"/>
        <color rgb="FFFFFFFF"/>
        <rFont val="나눔바른고딕"/>
        <family val="3"/>
        <charset val="129"/>
      </rPr>
      <t>대한</t>
    </r>
    <r>
      <rPr>
        <b/>
        <sz val="9"/>
        <color rgb="FFFFFFFF"/>
        <rFont val="Arial"/>
        <family val="2"/>
      </rPr>
      <t xml:space="preserve"> </t>
    </r>
    <r>
      <rPr>
        <b/>
        <sz val="9"/>
        <color rgb="FFFFFFFF"/>
        <rFont val="나눔바른고딕"/>
        <family val="3"/>
        <charset val="129"/>
      </rPr>
      <t>민감도</t>
    </r>
  </si>
  <si>
    <r>
      <rPr>
        <b/>
        <sz val="9"/>
        <color rgb="FFFFFFFF"/>
        <rFont val="나눔바른고딕"/>
        <family val="3"/>
        <charset val="129"/>
      </rPr>
      <t>승인</t>
    </r>
  </si>
  <si>
    <r>
      <rPr>
        <b/>
        <sz val="9"/>
        <color rgb="FFFFFFFF"/>
        <rFont val="나눔바른고딕"/>
        <family val="3"/>
        <charset val="129"/>
      </rPr>
      <t>검증</t>
    </r>
  </si>
  <si>
    <r>
      <rPr>
        <b/>
        <sz val="9"/>
        <color rgb="FFFFFFFF"/>
        <rFont val="나눔바른고딕"/>
        <family val="3"/>
        <charset val="129"/>
      </rPr>
      <t>물리적통제</t>
    </r>
  </si>
  <si>
    <r>
      <rPr>
        <b/>
        <sz val="9"/>
        <color rgb="FFFFFFFF"/>
        <rFont val="나눔바른고딕"/>
        <family val="3"/>
        <charset val="129"/>
      </rPr>
      <t>기준정보관리통제</t>
    </r>
  </si>
  <si>
    <r>
      <rPr>
        <b/>
        <sz val="9"/>
        <color rgb="FFFFFFFF"/>
        <rFont val="나눔바른고딕"/>
        <family val="3"/>
        <charset val="129"/>
      </rPr>
      <t>대사</t>
    </r>
  </si>
  <si>
    <r>
      <rPr>
        <b/>
        <sz val="9"/>
        <color rgb="FFFFFFFF"/>
        <rFont val="나눔바른고딕"/>
        <family val="3"/>
        <charset val="129"/>
      </rPr>
      <t>감독통제</t>
    </r>
    <r>
      <rPr>
        <b/>
        <sz val="9"/>
        <color rgb="FFFFFFFF"/>
        <rFont val="Arial"/>
        <family val="2"/>
      </rPr>
      <t>(CRE)</t>
    </r>
  </si>
  <si>
    <r>
      <rPr>
        <b/>
        <sz val="9"/>
        <color rgb="FFFFFFFF"/>
        <rFont val="나눔바른고딕"/>
        <family val="3"/>
        <charset val="129"/>
      </rPr>
      <t>예방</t>
    </r>
    <r>
      <rPr>
        <b/>
        <sz val="9"/>
        <color rgb="FFFFFFFF"/>
        <rFont val="Arial"/>
        <family val="2"/>
      </rPr>
      <t xml:space="preserve">(P) VS </t>
    </r>
    <r>
      <rPr>
        <b/>
        <sz val="9"/>
        <color rgb="FFFFFFFF"/>
        <rFont val="나눔바른고딕"/>
        <family val="3"/>
        <charset val="129"/>
      </rPr>
      <t>적발</t>
    </r>
    <r>
      <rPr>
        <b/>
        <sz val="9"/>
        <color rgb="FFFFFFFF"/>
        <rFont val="Arial"/>
        <family val="2"/>
      </rPr>
      <t>(D)</t>
    </r>
  </si>
  <si>
    <r>
      <rPr>
        <b/>
        <sz val="9"/>
        <color rgb="FFFFFFFF"/>
        <rFont val="나눔바른고딕"/>
        <family val="3"/>
        <charset val="129"/>
      </rPr>
      <t>완전성</t>
    </r>
    <r>
      <rPr>
        <b/>
        <sz val="9"/>
        <color rgb="FFFFFFFF"/>
        <rFont val="Arial"/>
        <family val="2"/>
      </rPr>
      <t>(C)</t>
    </r>
  </si>
  <si>
    <r>
      <rPr>
        <b/>
        <sz val="9"/>
        <color rgb="FFFFFFFF"/>
        <rFont val="나눔바른고딕"/>
        <family val="3"/>
        <charset val="129"/>
      </rPr>
      <t>정확성</t>
    </r>
    <r>
      <rPr>
        <b/>
        <sz val="9"/>
        <color rgb="FFFFFFFF"/>
        <rFont val="Arial"/>
        <family val="2"/>
      </rPr>
      <t>(A)</t>
    </r>
  </si>
  <si>
    <r>
      <rPr>
        <b/>
        <sz val="9"/>
        <color rgb="FFFFFFFF"/>
        <rFont val="나눔바른고딕"/>
        <family val="3"/>
        <charset val="129"/>
      </rPr>
      <t>기간귀속</t>
    </r>
    <r>
      <rPr>
        <b/>
        <sz val="9"/>
        <color rgb="FFFFFFFF"/>
        <rFont val="Arial"/>
        <family val="2"/>
      </rPr>
      <t>(CO)</t>
    </r>
  </si>
  <si>
    <r>
      <rPr>
        <b/>
        <sz val="9"/>
        <color rgb="FFFFFFFF"/>
        <rFont val="나눔바른고딕"/>
        <family val="3"/>
        <charset val="129"/>
      </rPr>
      <t>발생사실과</t>
    </r>
    <r>
      <rPr>
        <b/>
        <sz val="9"/>
        <color rgb="FFFFFFFF"/>
        <rFont val="Arial"/>
        <family val="2"/>
      </rPr>
      <t xml:space="preserve"> </t>
    </r>
    <r>
      <rPr>
        <b/>
        <sz val="9"/>
        <color rgb="FFFFFFFF"/>
        <rFont val="나눔바른고딕"/>
        <family val="3"/>
        <charset val="129"/>
      </rPr>
      <t>실재성</t>
    </r>
    <r>
      <rPr>
        <b/>
        <sz val="9"/>
        <color rgb="FFFFFFFF"/>
        <rFont val="Arial"/>
        <family val="2"/>
      </rPr>
      <t>(E/O)</t>
    </r>
  </si>
  <si>
    <r>
      <rPr>
        <b/>
        <sz val="9"/>
        <color rgb="FFFFFFFF"/>
        <rFont val="나눔바른고딕"/>
        <family val="3"/>
        <charset val="129"/>
      </rPr>
      <t>권리와</t>
    </r>
    <r>
      <rPr>
        <b/>
        <sz val="9"/>
        <color rgb="FFFFFFFF"/>
        <rFont val="Arial"/>
        <family val="2"/>
      </rPr>
      <t xml:space="preserve"> </t>
    </r>
    <r>
      <rPr>
        <b/>
        <sz val="9"/>
        <color rgb="FFFFFFFF"/>
        <rFont val="나눔바른고딕"/>
        <family val="3"/>
        <charset val="129"/>
      </rPr>
      <t>의무</t>
    </r>
    <r>
      <rPr>
        <b/>
        <sz val="9"/>
        <color rgb="FFFFFFFF"/>
        <rFont val="Arial"/>
        <family val="2"/>
      </rPr>
      <t>(R&amp;O)</t>
    </r>
  </si>
  <si>
    <r>
      <rPr>
        <b/>
        <sz val="9"/>
        <color rgb="FFFFFFFF"/>
        <rFont val="나눔바른고딕"/>
        <family val="3"/>
        <charset val="129"/>
      </rPr>
      <t>표시와</t>
    </r>
    <r>
      <rPr>
        <b/>
        <sz val="9"/>
        <color rgb="FFFFFFFF"/>
        <rFont val="Arial"/>
        <family val="2"/>
      </rPr>
      <t xml:space="preserve"> </t>
    </r>
    <r>
      <rPr>
        <b/>
        <sz val="9"/>
        <color rgb="FFFFFFFF"/>
        <rFont val="나눔바른고딕"/>
        <family val="3"/>
        <charset val="129"/>
      </rPr>
      <t>공시</t>
    </r>
    <r>
      <rPr>
        <b/>
        <sz val="9"/>
        <color rgb="FFFFFFFF"/>
        <rFont val="Arial"/>
        <family val="2"/>
      </rPr>
      <t>(P&amp;D)</t>
    </r>
  </si>
  <si>
    <r>
      <rPr>
        <b/>
        <sz val="9"/>
        <color rgb="FFFFFFFF"/>
        <rFont val="나눔바른고딕"/>
        <family val="3"/>
        <charset val="129"/>
      </rPr>
      <t>평가</t>
    </r>
    <r>
      <rPr>
        <b/>
        <sz val="9"/>
        <color rgb="FFFFFFFF"/>
        <rFont val="Arial"/>
        <family val="2"/>
      </rPr>
      <t>(V)</t>
    </r>
  </si>
  <si>
    <r>
      <t xml:space="preserve">O : </t>
    </r>
    <r>
      <rPr>
        <b/>
        <sz val="9"/>
        <color rgb="FFFFFFFF"/>
        <rFont val="나눔바른고딕"/>
        <family val="3"/>
        <charset val="129"/>
      </rPr>
      <t>수시</t>
    </r>
    <r>
      <rPr>
        <b/>
        <sz val="9"/>
        <color rgb="FFFFFFFF"/>
        <rFont val="Arial"/>
        <family val="2"/>
      </rPr>
      <t xml:space="preserve">, D : </t>
    </r>
    <r>
      <rPr>
        <b/>
        <sz val="9"/>
        <color rgb="FFFFFFFF"/>
        <rFont val="나눔바른고딕"/>
        <family val="3"/>
        <charset val="129"/>
      </rPr>
      <t>일</t>
    </r>
    <r>
      <rPr>
        <b/>
        <sz val="9"/>
        <color rgb="FFFFFFFF"/>
        <rFont val="Arial"/>
        <family val="2"/>
      </rPr>
      <t xml:space="preserve">, W : </t>
    </r>
    <r>
      <rPr>
        <b/>
        <sz val="9"/>
        <color rgb="FFFFFFFF"/>
        <rFont val="나눔바른고딕"/>
        <family val="3"/>
        <charset val="129"/>
      </rPr>
      <t>주</t>
    </r>
    <r>
      <rPr>
        <b/>
        <sz val="9"/>
        <color rgb="FFFFFFFF"/>
        <rFont val="Arial"/>
        <family val="2"/>
      </rPr>
      <t xml:space="preserve">, M : </t>
    </r>
    <r>
      <rPr>
        <b/>
        <sz val="9"/>
        <color rgb="FFFFFFFF"/>
        <rFont val="나눔바른고딕"/>
        <family val="3"/>
        <charset val="129"/>
      </rPr>
      <t>월</t>
    </r>
    <r>
      <rPr>
        <b/>
        <sz val="9"/>
        <color rgb="FFFFFFFF"/>
        <rFont val="Arial"/>
        <family val="2"/>
      </rPr>
      <t xml:space="preserve">, Q : </t>
    </r>
    <r>
      <rPr>
        <b/>
        <sz val="9"/>
        <color rgb="FFFFFFFF"/>
        <rFont val="나눔바른고딕"/>
        <family val="3"/>
        <charset val="129"/>
      </rPr>
      <t>분기</t>
    </r>
    <r>
      <rPr>
        <b/>
        <sz val="9"/>
        <color rgb="FFFFFFFF"/>
        <rFont val="Arial"/>
        <family val="2"/>
      </rPr>
      <t xml:space="preserve">, A : </t>
    </r>
    <r>
      <rPr>
        <b/>
        <sz val="9"/>
        <color rgb="FFFFFFFF"/>
        <rFont val="나눔바른고딕"/>
        <family val="3"/>
        <charset val="129"/>
      </rPr>
      <t>년</t>
    </r>
  </si>
  <si>
    <r>
      <rPr>
        <b/>
        <sz val="9"/>
        <color rgb="FFFFFFFF"/>
        <rFont val="나눔바른고딕"/>
        <family val="3"/>
        <charset val="129"/>
      </rPr>
      <t>통제의</t>
    </r>
    <r>
      <rPr>
        <b/>
        <sz val="9"/>
        <color rgb="FFFFFFFF"/>
        <rFont val="Arial"/>
        <family val="2"/>
      </rPr>
      <t xml:space="preserve"> </t>
    </r>
    <r>
      <rPr>
        <b/>
        <sz val="9"/>
        <color rgb="FFFFFFFF"/>
        <rFont val="나눔바른고딕"/>
        <family val="3"/>
        <charset val="129"/>
      </rPr>
      <t>유형</t>
    </r>
    <r>
      <rPr>
        <b/>
        <sz val="9"/>
        <color rgb="FFFFFFFF"/>
        <rFont val="Arial"/>
        <family val="2"/>
      </rPr>
      <t>(AC/MC)</t>
    </r>
  </si>
  <si>
    <r>
      <rPr>
        <b/>
        <sz val="9"/>
        <color rgb="FFFFFFFF"/>
        <rFont val="나눔바른고딕"/>
        <family val="3"/>
        <charset val="129"/>
      </rPr>
      <t>통제의</t>
    </r>
    <r>
      <rPr>
        <b/>
        <sz val="9"/>
        <color rgb="FFFFFFFF"/>
        <rFont val="Arial"/>
        <family val="2"/>
      </rPr>
      <t xml:space="preserve"> </t>
    </r>
    <r>
      <rPr>
        <b/>
        <sz val="9"/>
        <color rgb="FFFFFFFF"/>
        <rFont val="나눔바른고딕"/>
        <family val="3"/>
        <charset val="129"/>
      </rPr>
      <t>수행빈도</t>
    </r>
  </si>
  <si>
    <r>
      <rPr>
        <b/>
        <sz val="9"/>
        <color rgb="FFFFFFFF"/>
        <rFont val="나눔바른고딕"/>
        <family val="3"/>
        <charset val="129"/>
      </rPr>
      <t>통제의</t>
    </r>
    <r>
      <rPr>
        <b/>
        <sz val="9"/>
        <color rgb="FFFFFFFF"/>
        <rFont val="Arial"/>
        <family val="2"/>
      </rPr>
      <t xml:space="preserve"> </t>
    </r>
    <r>
      <rPr>
        <b/>
        <sz val="9"/>
        <color rgb="FFFFFFFF"/>
        <rFont val="나눔바른고딕"/>
        <family val="3"/>
        <charset val="129"/>
      </rPr>
      <t>복잡성</t>
    </r>
  </si>
  <si>
    <r>
      <rPr>
        <b/>
        <sz val="9"/>
        <color rgb="FFFFFFFF"/>
        <rFont val="나눔바른고딕"/>
        <family val="3"/>
        <charset val="129"/>
      </rPr>
      <t>경영진의</t>
    </r>
    <r>
      <rPr>
        <b/>
        <sz val="9"/>
        <color rgb="FFFFFFFF"/>
        <rFont val="Arial"/>
        <family val="2"/>
      </rPr>
      <t xml:space="preserve"> </t>
    </r>
    <r>
      <rPr>
        <b/>
        <sz val="9"/>
        <color rgb="FFFFFFFF"/>
        <rFont val="나눔바른고딕"/>
        <family val="3"/>
        <charset val="129"/>
      </rPr>
      <t>통제</t>
    </r>
    <r>
      <rPr>
        <b/>
        <sz val="9"/>
        <color rgb="FFFFFFFF"/>
        <rFont val="Arial"/>
        <family val="2"/>
      </rPr>
      <t xml:space="preserve"> </t>
    </r>
    <r>
      <rPr>
        <b/>
        <sz val="9"/>
        <color rgb="FFFFFFFF"/>
        <rFont val="나눔바른고딕"/>
        <family val="3"/>
        <charset val="129"/>
      </rPr>
      <t>무시</t>
    </r>
    <r>
      <rPr>
        <b/>
        <sz val="9"/>
        <color rgb="FFFFFFFF"/>
        <rFont val="Arial"/>
        <family val="2"/>
      </rPr>
      <t xml:space="preserve"> </t>
    </r>
    <r>
      <rPr>
        <b/>
        <sz val="9"/>
        <color rgb="FFFFFFFF"/>
        <rFont val="나눔바른고딕"/>
        <family val="3"/>
        <charset val="129"/>
      </rPr>
      <t>위험</t>
    </r>
  </si>
  <si>
    <r>
      <rPr>
        <b/>
        <sz val="9"/>
        <color rgb="FFFFFFFF"/>
        <rFont val="나눔바른고딕"/>
        <family val="3"/>
        <charset val="129"/>
      </rPr>
      <t>통제를</t>
    </r>
    <r>
      <rPr>
        <b/>
        <sz val="9"/>
        <color rgb="FFFFFFFF"/>
        <rFont val="Arial"/>
        <family val="2"/>
      </rPr>
      <t xml:space="preserve"> </t>
    </r>
    <r>
      <rPr>
        <b/>
        <sz val="9"/>
        <color rgb="FFFFFFFF"/>
        <rFont val="나눔바른고딕"/>
        <family val="3"/>
        <charset val="129"/>
      </rPr>
      <t>수행하기</t>
    </r>
    <r>
      <rPr>
        <b/>
        <sz val="9"/>
        <color rgb="FFFFFFFF"/>
        <rFont val="Arial"/>
        <family val="2"/>
      </rPr>
      <t xml:space="preserve"> </t>
    </r>
    <r>
      <rPr>
        <b/>
        <sz val="9"/>
        <color rgb="FFFFFFFF"/>
        <rFont val="나눔바른고딕"/>
        <family val="3"/>
        <charset val="129"/>
      </rPr>
      <t>위하여</t>
    </r>
    <r>
      <rPr>
        <b/>
        <sz val="9"/>
        <color rgb="FFFFFFFF"/>
        <rFont val="Arial"/>
        <family val="2"/>
      </rPr>
      <t xml:space="preserve"> </t>
    </r>
    <r>
      <rPr>
        <b/>
        <sz val="9"/>
        <color rgb="FFFFFFFF"/>
        <rFont val="나눔바른고딕"/>
        <family val="3"/>
        <charset val="129"/>
      </rPr>
      <t>필요한</t>
    </r>
    <r>
      <rPr>
        <b/>
        <sz val="9"/>
        <color rgb="FFFFFFFF"/>
        <rFont val="Arial"/>
        <family val="2"/>
      </rPr>
      <t xml:space="preserve"> </t>
    </r>
    <r>
      <rPr>
        <b/>
        <sz val="9"/>
        <color rgb="FFFFFFFF"/>
        <rFont val="나눔바른고딕"/>
        <family val="3"/>
        <charset val="129"/>
      </rPr>
      <t>판단의</t>
    </r>
    <r>
      <rPr>
        <b/>
        <sz val="9"/>
        <color rgb="FFFFFFFF"/>
        <rFont val="Arial"/>
        <family val="2"/>
      </rPr>
      <t xml:space="preserve"> </t>
    </r>
    <r>
      <rPr>
        <b/>
        <sz val="9"/>
        <color rgb="FFFFFFFF"/>
        <rFont val="나눔바른고딕"/>
        <family val="3"/>
        <charset val="129"/>
      </rPr>
      <t>정도</t>
    </r>
  </si>
  <si>
    <r>
      <rPr>
        <b/>
        <sz val="9"/>
        <color rgb="FFFFFFFF"/>
        <rFont val="나눔바른고딕"/>
        <family val="3"/>
        <charset val="129"/>
      </rPr>
      <t>통제를</t>
    </r>
    <r>
      <rPr>
        <b/>
        <sz val="9"/>
        <color rgb="FFFFFFFF"/>
        <rFont val="Arial"/>
        <family val="2"/>
      </rPr>
      <t xml:space="preserve"> </t>
    </r>
    <r>
      <rPr>
        <b/>
        <sz val="9"/>
        <color rgb="FFFFFFFF"/>
        <rFont val="나눔바른고딕"/>
        <family val="3"/>
        <charset val="129"/>
      </rPr>
      <t>수행하거나</t>
    </r>
    <r>
      <rPr>
        <b/>
        <sz val="9"/>
        <color rgb="FFFFFFFF"/>
        <rFont val="Arial"/>
        <family val="2"/>
      </rPr>
      <t xml:space="preserve"> </t>
    </r>
    <r>
      <rPr>
        <b/>
        <sz val="9"/>
        <color rgb="FFFFFFFF"/>
        <rFont val="나눔바른고딕"/>
        <family val="3"/>
        <charset val="129"/>
      </rPr>
      <t>통제</t>
    </r>
    <r>
      <rPr>
        <b/>
        <sz val="9"/>
        <color rgb="FFFFFFFF"/>
        <rFont val="Arial"/>
        <family val="2"/>
      </rPr>
      <t xml:space="preserve"> </t>
    </r>
    <r>
      <rPr>
        <b/>
        <sz val="9"/>
        <color rgb="FFFFFFFF"/>
        <rFont val="나눔바른고딕"/>
        <family val="3"/>
        <charset val="129"/>
      </rPr>
      <t>운영의</t>
    </r>
    <r>
      <rPr>
        <b/>
        <sz val="9"/>
        <color rgb="FFFFFFFF"/>
        <rFont val="Arial"/>
        <family val="2"/>
      </rPr>
      <t xml:space="preserve"> </t>
    </r>
    <r>
      <rPr>
        <b/>
        <sz val="9"/>
        <color rgb="FFFFFFFF"/>
        <rFont val="나눔바른고딕"/>
        <family val="3"/>
        <charset val="129"/>
      </rPr>
      <t>적정성을</t>
    </r>
    <r>
      <rPr>
        <b/>
        <sz val="9"/>
        <color rgb="FFFFFFFF"/>
        <rFont val="Arial"/>
        <family val="2"/>
      </rPr>
      <t xml:space="preserve"> </t>
    </r>
    <r>
      <rPr>
        <b/>
        <sz val="9"/>
        <color rgb="FFFFFFFF"/>
        <rFont val="나눔바른고딕"/>
        <family val="3"/>
        <charset val="129"/>
      </rPr>
      <t>모니터링하는</t>
    </r>
    <r>
      <rPr>
        <b/>
        <sz val="9"/>
        <color rgb="FFFFFFFF"/>
        <rFont val="Arial"/>
        <family val="2"/>
      </rPr>
      <t xml:space="preserve"> </t>
    </r>
    <r>
      <rPr>
        <b/>
        <sz val="9"/>
        <color rgb="FFFFFFFF"/>
        <rFont val="나눔바른고딕"/>
        <family val="3"/>
        <charset val="129"/>
      </rPr>
      <t>인원의</t>
    </r>
    <r>
      <rPr>
        <b/>
        <sz val="9"/>
        <color rgb="FFFFFFFF"/>
        <rFont val="Arial"/>
        <family val="2"/>
      </rPr>
      <t xml:space="preserve"> </t>
    </r>
    <r>
      <rPr>
        <b/>
        <sz val="9"/>
        <color rgb="FFFFFFFF"/>
        <rFont val="나눔바른고딕"/>
        <family val="3"/>
        <charset val="129"/>
      </rPr>
      <t>역량</t>
    </r>
  </si>
  <si>
    <r>
      <rPr>
        <b/>
        <sz val="9"/>
        <color rgb="FFFFFFFF"/>
        <rFont val="나눔바른고딕"/>
        <family val="3"/>
        <charset val="129"/>
      </rPr>
      <t>통제를</t>
    </r>
    <r>
      <rPr>
        <b/>
        <sz val="9"/>
        <color rgb="FFFFFFFF"/>
        <rFont val="Arial"/>
        <family val="2"/>
      </rPr>
      <t xml:space="preserve"> </t>
    </r>
    <r>
      <rPr>
        <b/>
        <sz val="9"/>
        <color rgb="FFFFFFFF"/>
        <rFont val="나눔바른고딕"/>
        <family val="3"/>
        <charset val="129"/>
      </rPr>
      <t>수행하거나</t>
    </r>
    <r>
      <rPr>
        <b/>
        <sz val="9"/>
        <color rgb="FFFFFFFF"/>
        <rFont val="Arial"/>
        <family val="2"/>
      </rPr>
      <t xml:space="preserve"> </t>
    </r>
    <r>
      <rPr>
        <b/>
        <sz val="9"/>
        <color rgb="FFFFFFFF"/>
        <rFont val="나눔바른고딕"/>
        <family val="3"/>
        <charset val="129"/>
      </rPr>
      <t>통제</t>
    </r>
    <r>
      <rPr>
        <b/>
        <sz val="9"/>
        <color rgb="FFFFFFFF"/>
        <rFont val="Arial"/>
        <family val="2"/>
      </rPr>
      <t xml:space="preserve"> </t>
    </r>
    <r>
      <rPr>
        <b/>
        <sz val="9"/>
        <color rgb="FFFFFFFF"/>
        <rFont val="나눔바른고딕"/>
        <family val="3"/>
        <charset val="129"/>
      </rPr>
      <t>운영의</t>
    </r>
    <r>
      <rPr>
        <b/>
        <sz val="9"/>
        <color rgb="FFFFFFFF"/>
        <rFont val="Arial"/>
        <family val="2"/>
      </rPr>
      <t xml:space="preserve"> </t>
    </r>
    <r>
      <rPr>
        <b/>
        <sz val="9"/>
        <color rgb="FFFFFFFF"/>
        <rFont val="나눔바른고딕"/>
        <family val="3"/>
        <charset val="129"/>
      </rPr>
      <t>적정성을</t>
    </r>
    <r>
      <rPr>
        <b/>
        <sz val="9"/>
        <color rgb="FFFFFFFF"/>
        <rFont val="Arial"/>
        <family val="2"/>
      </rPr>
      <t xml:space="preserve"> </t>
    </r>
    <r>
      <rPr>
        <b/>
        <sz val="9"/>
        <color rgb="FFFFFFFF"/>
        <rFont val="나눔바른고딕"/>
        <family val="3"/>
        <charset val="129"/>
      </rPr>
      <t>모니터링하는</t>
    </r>
    <r>
      <rPr>
        <b/>
        <sz val="9"/>
        <color rgb="FFFFFFFF"/>
        <rFont val="Arial"/>
        <family val="2"/>
      </rPr>
      <t xml:space="preserve"> </t>
    </r>
    <r>
      <rPr>
        <b/>
        <sz val="9"/>
        <color rgb="FFFFFFFF"/>
        <rFont val="나눔바른고딕"/>
        <family val="3"/>
        <charset val="129"/>
      </rPr>
      <t>주요</t>
    </r>
    <r>
      <rPr>
        <b/>
        <sz val="9"/>
        <color rgb="FFFFFFFF"/>
        <rFont val="Arial"/>
        <family val="2"/>
      </rPr>
      <t xml:space="preserve"> </t>
    </r>
    <r>
      <rPr>
        <b/>
        <sz val="9"/>
        <color rgb="FFFFFFFF"/>
        <rFont val="나눔바른고딕"/>
        <family val="3"/>
        <charset val="129"/>
      </rPr>
      <t>인원의</t>
    </r>
    <r>
      <rPr>
        <b/>
        <sz val="9"/>
        <color rgb="FFFFFFFF"/>
        <rFont val="Arial"/>
        <family val="2"/>
      </rPr>
      <t xml:space="preserve"> </t>
    </r>
    <r>
      <rPr>
        <b/>
        <sz val="9"/>
        <color rgb="FFFFFFFF"/>
        <rFont val="나눔바른고딕"/>
        <family val="3"/>
        <charset val="129"/>
      </rPr>
      <t>변동</t>
    </r>
    <r>
      <rPr>
        <b/>
        <sz val="9"/>
        <color rgb="FFFFFFFF"/>
        <rFont val="Arial"/>
        <family val="2"/>
      </rPr>
      <t xml:space="preserve"> </t>
    </r>
    <r>
      <rPr>
        <b/>
        <sz val="9"/>
        <color rgb="FFFFFFFF"/>
        <rFont val="나눔바른고딕"/>
        <family val="3"/>
        <charset val="129"/>
      </rPr>
      <t>여부</t>
    </r>
  </si>
  <si>
    <r>
      <rPr>
        <b/>
        <sz val="9"/>
        <color rgb="FFFFFFFF"/>
        <rFont val="나눔바른고딕"/>
        <family val="3"/>
        <charset val="129"/>
      </rPr>
      <t>통제가</t>
    </r>
    <r>
      <rPr>
        <b/>
        <sz val="9"/>
        <color rgb="FFFFFFFF"/>
        <rFont val="Arial"/>
        <family val="2"/>
      </rPr>
      <t xml:space="preserve"> </t>
    </r>
    <r>
      <rPr>
        <b/>
        <sz val="9"/>
        <color rgb="FFFFFFFF"/>
        <rFont val="나눔바른고딕"/>
        <family val="3"/>
        <charset val="129"/>
      </rPr>
      <t>예방</t>
    </r>
    <r>
      <rPr>
        <b/>
        <sz val="9"/>
        <color rgb="FFFFFFFF"/>
        <rFont val="Arial"/>
        <family val="2"/>
      </rPr>
      <t xml:space="preserve"> </t>
    </r>
    <r>
      <rPr>
        <b/>
        <sz val="9"/>
        <color rgb="FFFFFFFF"/>
        <rFont val="나눔바른고딕"/>
        <family val="3"/>
        <charset val="129"/>
      </rPr>
      <t>또는</t>
    </r>
    <r>
      <rPr>
        <b/>
        <sz val="9"/>
        <color rgb="FFFFFFFF"/>
        <rFont val="Arial"/>
        <family val="2"/>
      </rPr>
      <t xml:space="preserve"> </t>
    </r>
    <r>
      <rPr>
        <b/>
        <sz val="9"/>
        <color rgb="FFFFFFFF"/>
        <rFont val="나눔바른고딕"/>
        <family val="3"/>
        <charset val="129"/>
      </rPr>
      <t>적발하고자</t>
    </r>
    <r>
      <rPr>
        <b/>
        <sz val="9"/>
        <color rgb="FFFFFFFF"/>
        <rFont val="Arial"/>
        <family val="2"/>
      </rPr>
      <t xml:space="preserve"> </t>
    </r>
    <r>
      <rPr>
        <b/>
        <sz val="9"/>
        <color rgb="FFFFFFFF"/>
        <rFont val="나눔바른고딕"/>
        <family val="3"/>
        <charset val="129"/>
      </rPr>
      <t>하는</t>
    </r>
    <r>
      <rPr>
        <b/>
        <sz val="9"/>
        <color rgb="FFFFFFFF"/>
        <rFont val="Arial"/>
        <family val="2"/>
      </rPr>
      <t xml:space="preserve"> </t>
    </r>
    <r>
      <rPr>
        <b/>
        <sz val="9"/>
        <color rgb="FFFFFFFF"/>
        <rFont val="나눔바른고딕"/>
        <family val="3"/>
        <charset val="129"/>
      </rPr>
      <t>왜곡표시의</t>
    </r>
    <r>
      <rPr>
        <b/>
        <sz val="9"/>
        <color rgb="FFFFFFFF"/>
        <rFont val="Arial"/>
        <family val="2"/>
      </rPr>
      <t xml:space="preserve"> </t>
    </r>
    <r>
      <rPr>
        <b/>
        <sz val="9"/>
        <color rgb="FFFFFFFF"/>
        <rFont val="나눔바른고딕"/>
        <family val="3"/>
        <charset val="129"/>
      </rPr>
      <t>성격과</t>
    </r>
    <r>
      <rPr>
        <b/>
        <sz val="9"/>
        <color rgb="FFFFFFFF"/>
        <rFont val="Arial"/>
        <family val="2"/>
      </rPr>
      <t xml:space="preserve"> </t>
    </r>
    <r>
      <rPr>
        <b/>
        <sz val="9"/>
        <color rgb="FFFFFFFF"/>
        <rFont val="나눔바른고딕"/>
        <family val="3"/>
        <charset val="129"/>
      </rPr>
      <t>중요성</t>
    </r>
  </si>
  <si>
    <r>
      <rPr>
        <b/>
        <sz val="9"/>
        <color rgb="FFFFFFFF"/>
        <rFont val="나눔바른고딕"/>
        <family val="3"/>
        <charset val="129"/>
      </rPr>
      <t>통제가</t>
    </r>
    <r>
      <rPr>
        <b/>
        <sz val="9"/>
        <color rgb="FFFFFFFF"/>
        <rFont val="Arial"/>
        <family val="2"/>
      </rPr>
      <t xml:space="preserve"> </t>
    </r>
    <r>
      <rPr>
        <b/>
        <sz val="9"/>
        <color rgb="FFFFFFFF"/>
        <rFont val="나눔바른고딕"/>
        <family val="3"/>
        <charset val="129"/>
      </rPr>
      <t>다른</t>
    </r>
    <r>
      <rPr>
        <b/>
        <sz val="9"/>
        <color rgb="FFFFFFFF"/>
        <rFont val="Arial"/>
        <family val="2"/>
      </rPr>
      <t xml:space="preserve"> </t>
    </r>
    <r>
      <rPr>
        <b/>
        <sz val="9"/>
        <color rgb="FFFFFFFF"/>
        <rFont val="나눔바른고딕"/>
        <family val="3"/>
        <charset val="129"/>
      </rPr>
      <t>통제활동의</t>
    </r>
    <r>
      <rPr>
        <b/>
        <sz val="9"/>
        <color rgb="FFFFFFFF"/>
        <rFont val="Arial"/>
        <family val="2"/>
      </rPr>
      <t xml:space="preserve"> </t>
    </r>
    <r>
      <rPr>
        <b/>
        <sz val="9"/>
        <color rgb="FFFFFFFF"/>
        <rFont val="나눔바른고딕"/>
        <family val="3"/>
        <charset val="129"/>
      </rPr>
      <t>효과성에</t>
    </r>
    <r>
      <rPr>
        <b/>
        <sz val="9"/>
        <color rgb="FFFFFFFF"/>
        <rFont val="Arial"/>
        <family val="2"/>
      </rPr>
      <t xml:space="preserve"> </t>
    </r>
    <r>
      <rPr>
        <b/>
        <sz val="9"/>
        <color rgb="FFFFFFFF"/>
        <rFont val="나눔바른고딕"/>
        <family val="3"/>
        <charset val="129"/>
      </rPr>
      <t>의존하는</t>
    </r>
    <r>
      <rPr>
        <b/>
        <sz val="9"/>
        <color rgb="FFFFFFFF"/>
        <rFont val="Arial"/>
        <family val="2"/>
      </rPr>
      <t xml:space="preserve"> </t>
    </r>
    <r>
      <rPr>
        <b/>
        <sz val="9"/>
        <color rgb="FFFFFFFF"/>
        <rFont val="나눔바른고딕"/>
        <family val="3"/>
        <charset val="129"/>
      </rPr>
      <t>정도</t>
    </r>
  </si>
  <si>
    <r>
      <rPr>
        <b/>
        <sz val="9"/>
        <color rgb="FFFFFFFF"/>
        <rFont val="나눔바른고딕"/>
        <family val="3"/>
        <charset val="129"/>
      </rPr>
      <t>과거연도</t>
    </r>
    <r>
      <rPr>
        <b/>
        <sz val="9"/>
        <color rgb="FFFFFFFF"/>
        <rFont val="Arial"/>
        <family val="2"/>
      </rPr>
      <t xml:space="preserve"> </t>
    </r>
    <r>
      <rPr>
        <b/>
        <sz val="9"/>
        <color rgb="FFFFFFFF"/>
        <rFont val="나눔바른고딕"/>
        <family val="3"/>
        <charset val="129"/>
      </rPr>
      <t>통제</t>
    </r>
    <r>
      <rPr>
        <b/>
        <sz val="9"/>
        <color rgb="FFFFFFFF"/>
        <rFont val="Arial"/>
        <family val="2"/>
      </rPr>
      <t xml:space="preserve"> </t>
    </r>
    <r>
      <rPr>
        <b/>
        <sz val="9"/>
        <color rgb="FFFFFFFF"/>
        <rFont val="나눔바른고딕"/>
        <family val="3"/>
        <charset val="129"/>
      </rPr>
      <t>운영의</t>
    </r>
    <r>
      <rPr>
        <b/>
        <sz val="9"/>
        <color rgb="FFFFFFFF"/>
        <rFont val="Arial"/>
        <family val="2"/>
      </rPr>
      <t xml:space="preserve"> </t>
    </r>
    <r>
      <rPr>
        <b/>
        <sz val="9"/>
        <color rgb="FFFFFFFF"/>
        <rFont val="나눔바른고딕"/>
        <family val="3"/>
        <charset val="129"/>
      </rPr>
      <t>효과성</t>
    </r>
    <r>
      <rPr>
        <b/>
        <sz val="9"/>
        <color rgb="FFFFFFFF"/>
        <rFont val="Arial"/>
        <family val="2"/>
      </rPr>
      <t xml:space="preserve"> </t>
    </r>
    <r>
      <rPr>
        <b/>
        <sz val="9"/>
        <color rgb="FFFFFFFF"/>
        <rFont val="나눔바른고딕"/>
        <family val="3"/>
        <charset val="129"/>
      </rPr>
      <t>평가</t>
    </r>
    <r>
      <rPr>
        <b/>
        <sz val="9"/>
        <color rgb="FFFFFFFF"/>
        <rFont val="Arial"/>
        <family val="2"/>
      </rPr>
      <t xml:space="preserve"> </t>
    </r>
    <r>
      <rPr>
        <b/>
        <sz val="9"/>
        <color rgb="FFFFFFFF"/>
        <rFont val="나눔바른고딕"/>
        <family val="3"/>
        <charset val="129"/>
      </rPr>
      <t>결과</t>
    </r>
  </si>
  <si>
    <r>
      <rPr>
        <b/>
        <sz val="9"/>
        <color rgb="FFFFFFFF"/>
        <rFont val="나눔바른고딕"/>
        <family val="3"/>
        <charset val="129"/>
      </rPr>
      <t>질문</t>
    </r>
    <r>
      <rPr>
        <b/>
        <sz val="9"/>
        <color rgb="FFFFFFFF"/>
        <rFont val="Arial"/>
        <family val="2"/>
      </rPr>
      <t>(Inquiry)</t>
    </r>
  </si>
  <si>
    <r>
      <rPr>
        <b/>
        <sz val="9"/>
        <color rgb="FFFFFFFF"/>
        <rFont val="나눔바른고딕"/>
        <family val="3"/>
        <charset val="129"/>
      </rPr>
      <t>관찰</t>
    </r>
    <r>
      <rPr>
        <b/>
        <sz val="9"/>
        <color rgb="FFFFFFFF"/>
        <rFont val="Arial"/>
        <family val="2"/>
      </rPr>
      <t>(Observation)</t>
    </r>
  </si>
  <si>
    <r>
      <rPr>
        <b/>
        <sz val="9"/>
        <color rgb="FFFFFFFF"/>
        <rFont val="나눔바른고딕"/>
        <family val="3"/>
        <charset val="129"/>
      </rPr>
      <t>문서검사</t>
    </r>
    <r>
      <rPr>
        <b/>
        <sz val="9"/>
        <color rgb="FFFFFFFF"/>
        <rFont val="Arial"/>
        <family val="2"/>
      </rPr>
      <t>(Examination)</t>
    </r>
  </si>
  <si>
    <r>
      <rPr>
        <b/>
        <sz val="9"/>
        <color rgb="FFFFFFFF"/>
        <rFont val="나눔바른고딕"/>
        <family val="3"/>
        <charset val="129"/>
      </rPr>
      <t>재수행</t>
    </r>
    <r>
      <rPr>
        <b/>
        <sz val="9"/>
        <color rgb="FFFFFFFF"/>
        <rFont val="Arial"/>
        <family val="2"/>
      </rPr>
      <t>(Reperformance)</t>
    </r>
  </si>
  <si>
    <r>
      <rPr>
        <b/>
        <sz val="9"/>
        <color rgb="FFFFFFFF"/>
        <rFont val="나눔바른고딕"/>
        <family val="3"/>
        <charset val="129"/>
      </rPr>
      <t>상시모니터링</t>
    </r>
  </si>
  <si>
    <r>
      <rPr>
        <b/>
        <sz val="9"/>
        <color rgb="FFFFFFFF"/>
        <rFont val="나눔바른고딕"/>
        <family val="3"/>
        <charset val="129"/>
      </rPr>
      <t>독립적인</t>
    </r>
    <r>
      <rPr>
        <b/>
        <sz val="9"/>
        <color rgb="FFFFFFFF"/>
        <rFont val="Arial"/>
        <family val="2"/>
      </rPr>
      <t xml:space="preserve"> </t>
    </r>
    <r>
      <rPr>
        <b/>
        <sz val="9"/>
        <color rgb="FFFFFFFF"/>
        <rFont val="나눔바른고딕"/>
        <family val="3"/>
        <charset val="129"/>
      </rPr>
      <t>평가</t>
    </r>
  </si>
  <si>
    <r>
      <rPr>
        <b/>
        <sz val="9"/>
        <color rgb="FFFFFFFF"/>
        <rFont val="나눔바른고딕"/>
        <family val="3"/>
        <charset val="129"/>
      </rPr>
      <t>통제운영자</t>
    </r>
  </si>
  <si>
    <r>
      <rPr>
        <b/>
        <sz val="9"/>
        <color rgb="FFFFFFFF"/>
        <rFont val="나눔바른고딕"/>
        <family val="3"/>
        <charset val="129"/>
      </rPr>
      <t>동일부서의</t>
    </r>
    <r>
      <rPr>
        <b/>
        <sz val="9"/>
        <color rgb="FFFFFFFF"/>
        <rFont val="Arial"/>
        <family val="2"/>
      </rPr>
      <t xml:space="preserve"> </t>
    </r>
    <r>
      <rPr>
        <b/>
        <sz val="9"/>
        <color rgb="FFFFFFFF"/>
        <rFont val="나눔바른고딕"/>
        <family val="3"/>
        <charset val="129"/>
      </rPr>
      <t>다른인원</t>
    </r>
  </si>
  <si>
    <r>
      <rPr>
        <b/>
        <sz val="9"/>
        <color rgb="FFFFFFFF"/>
        <rFont val="나눔바른고딕"/>
        <family val="3"/>
        <charset val="129"/>
      </rPr>
      <t>다른</t>
    </r>
    <r>
      <rPr>
        <b/>
        <sz val="9"/>
        <color rgb="FFFFFFFF"/>
        <rFont val="Arial"/>
        <family val="2"/>
      </rPr>
      <t xml:space="preserve"> </t>
    </r>
    <r>
      <rPr>
        <b/>
        <sz val="9"/>
        <color rgb="FFFFFFFF"/>
        <rFont val="나눔바른고딕"/>
        <family val="3"/>
        <charset val="129"/>
      </rPr>
      <t>부서</t>
    </r>
  </si>
  <si>
    <r>
      <rPr>
        <b/>
        <sz val="9"/>
        <color rgb="FFFFFFFF"/>
        <rFont val="나눔바른고딕"/>
        <family val="3"/>
        <charset val="129"/>
      </rPr>
      <t>내부</t>
    </r>
    <r>
      <rPr>
        <b/>
        <sz val="9"/>
        <color rgb="FFFFFFFF"/>
        <rFont val="Arial"/>
        <family val="2"/>
      </rPr>
      <t xml:space="preserve"> </t>
    </r>
    <r>
      <rPr>
        <b/>
        <sz val="9"/>
        <color rgb="FFFFFFFF"/>
        <rFont val="나눔바른고딕"/>
        <family val="3"/>
        <charset val="129"/>
      </rPr>
      <t>통제</t>
    </r>
    <r>
      <rPr>
        <b/>
        <sz val="9"/>
        <color rgb="FFFFFFFF"/>
        <rFont val="Arial"/>
        <family val="2"/>
      </rPr>
      <t xml:space="preserve"> </t>
    </r>
    <r>
      <rPr>
        <b/>
        <sz val="9"/>
        <color rgb="FFFFFFFF"/>
        <rFont val="나눔바른고딕"/>
        <family val="3"/>
        <charset val="129"/>
      </rPr>
      <t>부서</t>
    </r>
    <r>
      <rPr>
        <b/>
        <sz val="9"/>
        <color rgb="FFFFFFFF"/>
        <rFont val="Arial"/>
        <family val="2"/>
      </rPr>
      <t>(</t>
    </r>
    <r>
      <rPr>
        <b/>
        <sz val="9"/>
        <color rgb="FFFFFFFF"/>
        <rFont val="나눔바른고딕"/>
        <family val="3"/>
        <charset val="129"/>
      </rPr>
      <t>전담조직</t>
    </r>
    <r>
      <rPr>
        <b/>
        <sz val="9"/>
        <color rgb="FFFFFFFF"/>
        <rFont val="Arial"/>
        <family val="2"/>
      </rPr>
      <t>)</t>
    </r>
  </si>
  <si>
    <r>
      <rPr>
        <b/>
        <sz val="9"/>
        <color rgb="FFFFFFFF"/>
        <rFont val="나눔바른고딕"/>
        <family val="3"/>
        <charset val="129"/>
      </rPr>
      <t>외부인원</t>
    </r>
  </si>
  <si>
    <r>
      <rPr>
        <b/>
        <sz val="9"/>
        <color theme="0"/>
        <rFont val="나눔바른고딕"/>
        <family val="3"/>
        <charset val="129"/>
      </rPr>
      <t>프로세스번호</t>
    </r>
  </si>
  <si>
    <r>
      <rPr>
        <b/>
        <sz val="9"/>
        <color theme="0"/>
        <rFont val="나눔바른고딕"/>
        <family val="3"/>
        <charset val="129"/>
      </rPr>
      <t>프로세스이름</t>
    </r>
  </si>
  <si>
    <r>
      <rPr>
        <b/>
        <sz val="9"/>
        <color theme="0"/>
        <rFont val="나눔바른고딕"/>
        <family val="3"/>
        <charset val="129"/>
      </rPr>
      <t>하위프로세스번호</t>
    </r>
  </si>
  <si>
    <r>
      <rPr>
        <b/>
        <sz val="9"/>
        <color theme="0"/>
        <rFont val="나눔바른고딕"/>
        <family val="3"/>
        <charset val="129"/>
      </rPr>
      <t>하위프로세스이름</t>
    </r>
  </si>
  <si>
    <r>
      <rPr>
        <b/>
        <sz val="9"/>
        <color theme="0"/>
        <rFont val="나눔바른고딕"/>
        <family val="3"/>
        <charset val="129"/>
      </rPr>
      <t>위험번호</t>
    </r>
  </si>
  <si>
    <r>
      <rPr>
        <b/>
        <sz val="9"/>
        <color theme="0"/>
        <rFont val="나눔바른고딕"/>
        <family val="3"/>
        <charset val="129"/>
      </rPr>
      <t>위험내용</t>
    </r>
    <r>
      <rPr>
        <b/>
        <sz val="9"/>
        <color theme="0"/>
        <rFont val="Arial"/>
        <family val="2"/>
      </rPr>
      <t>(*1)</t>
    </r>
  </si>
  <si>
    <r>
      <rPr>
        <b/>
        <sz val="9"/>
        <color theme="0"/>
        <rFont val="나눔바른고딕"/>
        <family val="3"/>
        <charset val="129"/>
      </rPr>
      <t>중요한</t>
    </r>
    <r>
      <rPr>
        <b/>
        <sz val="9"/>
        <color theme="0"/>
        <rFont val="Arial"/>
        <family val="2"/>
      </rPr>
      <t xml:space="preserve"> </t>
    </r>
    <r>
      <rPr>
        <b/>
        <sz val="9"/>
        <color theme="0"/>
        <rFont val="나눔바른고딕"/>
        <family val="3"/>
        <charset val="129"/>
      </rPr>
      <t>왜곡표시</t>
    </r>
    <r>
      <rPr>
        <b/>
        <sz val="9"/>
        <color theme="0"/>
        <rFont val="Arial"/>
        <family val="2"/>
      </rPr>
      <t xml:space="preserve"> </t>
    </r>
    <r>
      <rPr>
        <b/>
        <sz val="9"/>
        <color theme="0"/>
        <rFont val="나눔바른고딕"/>
        <family val="3"/>
        <charset val="129"/>
      </rPr>
      <t>발생가능성</t>
    </r>
    <r>
      <rPr>
        <b/>
        <sz val="9"/>
        <color theme="0"/>
        <rFont val="Arial"/>
        <family val="2"/>
      </rPr>
      <t>(</t>
    </r>
    <r>
      <rPr>
        <b/>
        <sz val="9"/>
        <color theme="0"/>
        <rFont val="나눔바른고딕"/>
        <family val="3"/>
        <charset val="129"/>
      </rPr>
      <t>모범규준</t>
    </r>
    <r>
      <rPr>
        <b/>
        <sz val="9"/>
        <color theme="0"/>
        <rFont val="Arial"/>
        <family val="2"/>
      </rPr>
      <t xml:space="preserve"> 54)</t>
    </r>
  </si>
  <si>
    <r>
      <rPr>
        <b/>
        <sz val="9"/>
        <color theme="0"/>
        <rFont val="나눔바른고딕"/>
        <family val="3"/>
        <charset val="129"/>
      </rPr>
      <t>위험평가</t>
    </r>
    <r>
      <rPr>
        <b/>
        <sz val="9"/>
        <color theme="0"/>
        <rFont val="Arial"/>
        <family val="2"/>
      </rPr>
      <t>(*3)</t>
    </r>
  </si>
  <si>
    <r>
      <rPr>
        <b/>
        <sz val="9"/>
        <color theme="0"/>
        <rFont val="나눔바른고딕"/>
        <family val="3"/>
        <charset val="129"/>
      </rPr>
      <t>통제활동번호</t>
    </r>
  </si>
  <si>
    <r>
      <rPr>
        <b/>
        <sz val="9"/>
        <color theme="0"/>
        <rFont val="나눔바른고딕"/>
        <family val="3"/>
        <charset val="129"/>
      </rPr>
      <t>통제활동이름</t>
    </r>
  </si>
  <si>
    <r>
      <rPr>
        <b/>
        <sz val="9"/>
        <color theme="0"/>
        <rFont val="나눔바른고딕"/>
        <family val="3"/>
        <charset val="129"/>
      </rPr>
      <t>통제활동설명</t>
    </r>
    <r>
      <rPr>
        <b/>
        <sz val="9"/>
        <color theme="0"/>
        <rFont val="Arial"/>
        <family val="2"/>
      </rPr>
      <t>(*2)</t>
    </r>
  </si>
  <si>
    <r>
      <rPr>
        <b/>
        <sz val="9"/>
        <color theme="0"/>
        <rFont val="나눔바른고딕"/>
        <family val="3"/>
        <charset val="129"/>
      </rPr>
      <t>통제방법</t>
    </r>
  </si>
  <si>
    <r>
      <rPr>
        <b/>
        <sz val="9"/>
        <color theme="0"/>
        <rFont val="나눔바른고딕"/>
        <family val="3"/>
        <charset val="129"/>
      </rPr>
      <t>유형</t>
    </r>
  </si>
  <si>
    <r>
      <rPr>
        <b/>
        <sz val="9"/>
        <color theme="0"/>
        <rFont val="나눔바른고딕"/>
        <family val="3"/>
        <charset val="129"/>
      </rPr>
      <t>위험</t>
    </r>
    <r>
      <rPr>
        <b/>
        <sz val="9"/>
        <color theme="0"/>
        <rFont val="Arial"/>
        <family val="2"/>
      </rPr>
      <t xml:space="preserve"> </t>
    </r>
    <r>
      <rPr>
        <b/>
        <sz val="9"/>
        <color theme="0"/>
        <rFont val="나눔바른고딕"/>
        <family val="3"/>
        <charset val="129"/>
      </rPr>
      <t>유형</t>
    </r>
  </si>
  <si>
    <r>
      <rPr>
        <b/>
        <sz val="9"/>
        <color theme="0"/>
        <rFont val="나눔바른고딕"/>
        <family val="3"/>
        <charset val="129"/>
      </rPr>
      <t>경영자주장</t>
    </r>
    <r>
      <rPr>
        <b/>
        <sz val="9"/>
        <color theme="0"/>
        <rFont val="Arial"/>
        <family val="2"/>
      </rPr>
      <t>(*5)</t>
    </r>
  </si>
  <si>
    <r>
      <t>MRC</t>
    </r>
    <r>
      <rPr>
        <b/>
        <sz val="9"/>
        <color theme="0"/>
        <rFont val="나눔바른고딕"/>
        <family val="3"/>
        <charset val="129"/>
      </rPr>
      <t xml:space="preserve">여부
</t>
    </r>
    <r>
      <rPr>
        <b/>
        <sz val="9"/>
        <color theme="0"/>
        <rFont val="Arial"/>
        <family val="2"/>
      </rPr>
      <t xml:space="preserve">(Y or N) </t>
    </r>
    <phoneticPr fontId="45" type="noConversion"/>
  </si>
  <si>
    <t>Flowchart
Code</t>
  </si>
  <si>
    <r>
      <rPr>
        <b/>
        <sz val="9"/>
        <color theme="0"/>
        <rFont val="나눔바른고딕"/>
        <family val="3"/>
        <charset val="129"/>
      </rPr>
      <t>관련</t>
    </r>
    <r>
      <rPr>
        <b/>
        <sz val="9"/>
        <color theme="0"/>
        <rFont val="Arial"/>
        <family val="2"/>
      </rPr>
      <t xml:space="preserve"> </t>
    </r>
    <r>
      <rPr>
        <b/>
        <sz val="9"/>
        <color theme="0"/>
        <rFont val="나눔바른고딕"/>
        <family val="3"/>
        <charset val="129"/>
      </rPr>
      <t>계정</t>
    </r>
  </si>
  <si>
    <r>
      <rPr>
        <b/>
        <sz val="9"/>
        <color theme="0"/>
        <rFont val="나눔바른고딕"/>
        <family val="3"/>
        <charset val="129"/>
      </rPr>
      <t>통제주기</t>
    </r>
  </si>
  <si>
    <r>
      <t xml:space="preserve">IPE </t>
    </r>
    <r>
      <rPr>
        <b/>
        <sz val="9"/>
        <color theme="0"/>
        <rFont val="나눔바른고딕"/>
        <family val="3"/>
        <charset val="129"/>
      </rPr>
      <t xml:space="preserve">식별
</t>
    </r>
    <r>
      <rPr>
        <b/>
        <sz val="9"/>
        <color theme="0"/>
        <rFont val="Arial"/>
        <family val="2"/>
      </rPr>
      <t>(IPE</t>
    </r>
    <r>
      <rPr>
        <b/>
        <sz val="9"/>
        <color theme="0"/>
        <rFont val="나눔바른고딕"/>
        <family val="3"/>
        <charset val="129"/>
      </rPr>
      <t>명</t>
    </r>
    <r>
      <rPr>
        <b/>
        <sz val="9"/>
        <color theme="0"/>
        <rFont val="Arial"/>
        <family val="2"/>
      </rPr>
      <t>,TCode)</t>
    </r>
    <phoneticPr fontId="45" type="noConversion"/>
  </si>
  <si>
    <r>
      <rPr>
        <b/>
        <sz val="9"/>
        <color theme="0"/>
        <rFont val="나눔바른고딕"/>
        <family val="3"/>
        <charset val="129"/>
      </rPr>
      <t>관련</t>
    </r>
    <r>
      <rPr>
        <b/>
        <sz val="9"/>
        <color theme="0"/>
        <rFont val="Arial"/>
        <family val="2"/>
      </rPr>
      <t xml:space="preserve"> </t>
    </r>
    <r>
      <rPr>
        <b/>
        <sz val="9"/>
        <color theme="0"/>
        <rFont val="나눔바른고딕"/>
        <family val="3"/>
        <charset val="129"/>
      </rPr>
      <t>시스템</t>
    </r>
  </si>
  <si>
    <r>
      <t xml:space="preserve">IT Dependency </t>
    </r>
    <r>
      <rPr>
        <b/>
        <sz val="9"/>
        <color theme="0"/>
        <rFont val="나눔바른고딕"/>
        <family val="3"/>
        <charset val="129"/>
      </rPr>
      <t>속성</t>
    </r>
  </si>
  <si>
    <t>System Generated Information</t>
  </si>
  <si>
    <r>
      <t xml:space="preserve">EUC </t>
    </r>
    <r>
      <rPr>
        <b/>
        <sz val="9"/>
        <color theme="0"/>
        <rFont val="나눔바른고딕"/>
        <family val="3"/>
        <charset val="129"/>
      </rPr>
      <t>식별</t>
    </r>
  </si>
  <si>
    <r>
      <rPr>
        <b/>
        <sz val="9"/>
        <color theme="0"/>
        <rFont val="나눔바른고딕"/>
        <family val="3"/>
        <charset val="129"/>
      </rPr>
      <t>관련정책</t>
    </r>
    <r>
      <rPr>
        <b/>
        <sz val="9"/>
        <color theme="0"/>
        <rFont val="Arial"/>
        <family val="2"/>
      </rPr>
      <t xml:space="preserve"> </t>
    </r>
    <r>
      <rPr>
        <b/>
        <sz val="9"/>
        <color theme="0"/>
        <rFont val="나눔바른고딕"/>
        <family val="3"/>
        <charset val="129"/>
      </rPr>
      <t>및</t>
    </r>
    <r>
      <rPr>
        <b/>
        <sz val="9"/>
        <color theme="0"/>
        <rFont val="Arial"/>
        <family val="2"/>
      </rPr>
      <t xml:space="preserve"> </t>
    </r>
    <r>
      <rPr>
        <b/>
        <sz val="9"/>
        <color theme="0"/>
        <rFont val="나눔바른고딕"/>
        <family val="3"/>
        <charset val="129"/>
      </rPr>
      <t>문서</t>
    </r>
  </si>
  <si>
    <r>
      <rPr>
        <b/>
        <sz val="9"/>
        <color theme="0"/>
        <rFont val="나눔바른고딕"/>
        <family val="3"/>
        <charset val="129"/>
      </rPr>
      <t>통제가</t>
    </r>
    <r>
      <rPr>
        <b/>
        <sz val="9"/>
        <color theme="0"/>
        <rFont val="Arial"/>
        <family val="2"/>
      </rPr>
      <t xml:space="preserve"> </t>
    </r>
    <r>
      <rPr>
        <b/>
        <sz val="9"/>
        <color theme="0"/>
        <rFont val="나눔바른고딕"/>
        <family val="3"/>
        <charset val="129"/>
      </rPr>
      <t>효과적으로</t>
    </r>
    <r>
      <rPr>
        <b/>
        <sz val="9"/>
        <color theme="0"/>
        <rFont val="Arial"/>
        <family val="2"/>
      </rPr>
      <t xml:space="preserve"> </t>
    </r>
    <r>
      <rPr>
        <b/>
        <sz val="9"/>
        <color theme="0"/>
        <rFont val="나눔바른고딕"/>
        <family val="3"/>
        <charset val="129"/>
      </rPr>
      <t>운영되지</t>
    </r>
    <r>
      <rPr>
        <b/>
        <sz val="9"/>
        <color theme="0"/>
        <rFont val="Arial"/>
        <family val="2"/>
      </rPr>
      <t xml:space="preserve"> </t>
    </r>
    <r>
      <rPr>
        <b/>
        <sz val="9"/>
        <color theme="0"/>
        <rFont val="나눔바른고딕"/>
        <family val="3"/>
        <charset val="129"/>
      </rPr>
      <t>못할</t>
    </r>
    <r>
      <rPr>
        <b/>
        <sz val="9"/>
        <color theme="0"/>
        <rFont val="Arial"/>
        <family val="2"/>
      </rPr>
      <t xml:space="preserve"> </t>
    </r>
    <r>
      <rPr>
        <b/>
        <sz val="9"/>
        <color theme="0"/>
        <rFont val="나눔바른고딕"/>
        <family val="3"/>
        <charset val="129"/>
      </rPr>
      <t>가능성</t>
    </r>
    <r>
      <rPr>
        <b/>
        <sz val="9"/>
        <color theme="0"/>
        <rFont val="Arial"/>
        <family val="2"/>
      </rPr>
      <t>(</t>
    </r>
    <r>
      <rPr>
        <b/>
        <sz val="9"/>
        <color theme="0"/>
        <rFont val="나눔바른고딕"/>
        <family val="3"/>
        <charset val="129"/>
      </rPr>
      <t>모범규준</t>
    </r>
    <r>
      <rPr>
        <b/>
        <sz val="9"/>
        <color theme="0"/>
        <rFont val="Arial"/>
        <family val="2"/>
      </rPr>
      <t xml:space="preserve"> 55)</t>
    </r>
  </si>
  <si>
    <t>RAWC(*6)
(Risk Associated With Control)</t>
  </si>
  <si>
    <r>
      <rPr>
        <b/>
        <sz val="9"/>
        <color theme="0"/>
        <rFont val="나눔바른고딕"/>
        <family val="3"/>
        <charset val="129"/>
      </rPr>
      <t>통제현황</t>
    </r>
    <r>
      <rPr>
        <b/>
        <sz val="9"/>
        <color theme="0"/>
        <rFont val="Arial"/>
        <family val="2"/>
      </rPr>
      <t>(WTT</t>
    </r>
    <r>
      <rPr>
        <b/>
        <sz val="9"/>
        <color theme="0"/>
        <rFont val="나눔바른고딕"/>
        <family val="3"/>
        <charset val="129"/>
      </rPr>
      <t>의</t>
    </r>
    <r>
      <rPr>
        <b/>
        <sz val="9"/>
        <color theme="0"/>
        <rFont val="Arial"/>
        <family val="2"/>
      </rPr>
      <t xml:space="preserve"> summary </t>
    </r>
    <r>
      <rPr>
        <b/>
        <sz val="9"/>
        <color theme="0"/>
        <rFont val="나눔바른고딕"/>
        <family val="3"/>
        <charset val="129"/>
      </rPr>
      <t>수준</t>
    </r>
    <r>
      <rPr>
        <b/>
        <sz val="9"/>
        <color theme="0"/>
        <rFont val="Arial"/>
        <family val="2"/>
      </rPr>
      <t>)</t>
    </r>
  </si>
  <si>
    <r>
      <rPr>
        <b/>
        <sz val="9"/>
        <color theme="0"/>
        <rFont val="나눔바른고딕"/>
        <family val="3"/>
        <charset val="129"/>
      </rPr>
      <t>테스트절차</t>
    </r>
  </si>
  <si>
    <r>
      <rPr>
        <b/>
        <sz val="9"/>
        <color theme="0"/>
        <rFont val="나눔바른고딕"/>
        <family val="3"/>
        <charset val="129"/>
      </rPr>
      <t>평가대상조직</t>
    </r>
  </si>
  <si>
    <r>
      <rPr>
        <b/>
        <sz val="9"/>
        <color theme="0"/>
        <rFont val="나눔바른고딕"/>
        <family val="3"/>
        <charset val="129"/>
      </rPr>
      <t>설계평가구성요소</t>
    </r>
    <r>
      <rPr>
        <b/>
        <sz val="9"/>
        <color theme="0"/>
        <rFont val="Arial"/>
        <family val="2"/>
      </rPr>
      <t>(*7)</t>
    </r>
  </si>
  <si>
    <r>
      <rPr>
        <b/>
        <sz val="9"/>
        <color theme="0"/>
        <rFont val="나눔바른고딕"/>
        <family val="3"/>
        <charset val="129"/>
      </rPr>
      <t>평가방법</t>
    </r>
    <r>
      <rPr>
        <b/>
        <sz val="9"/>
        <color theme="0"/>
        <rFont val="Arial"/>
        <family val="2"/>
      </rPr>
      <t>(</t>
    </r>
    <r>
      <rPr>
        <b/>
        <sz val="9"/>
        <color theme="0"/>
        <rFont val="나눔바른고딕"/>
        <family val="3"/>
        <charset val="129"/>
      </rPr>
      <t>모범규준</t>
    </r>
    <r>
      <rPr>
        <b/>
        <sz val="9"/>
        <color theme="0"/>
        <rFont val="Arial"/>
        <family val="2"/>
      </rPr>
      <t xml:space="preserve"> 60)</t>
    </r>
  </si>
  <si>
    <r>
      <rPr>
        <b/>
        <sz val="9"/>
        <color theme="0"/>
        <rFont val="나눔바른고딕"/>
        <family val="3"/>
        <charset val="129"/>
      </rPr>
      <t>평가자</t>
    </r>
    <r>
      <rPr>
        <b/>
        <sz val="9"/>
        <color theme="0"/>
        <rFont val="Arial"/>
        <family val="2"/>
      </rPr>
      <t>(</t>
    </r>
    <r>
      <rPr>
        <b/>
        <sz val="9"/>
        <color theme="0"/>
        <rFont val="나눔바른고딕"/>
        <family val="3"/>
        <charset val="129"/>
      </rPr>
      <t>모범규준</t>
    </r>
    <r>
      <rPr>
        <b/>
        <sz val="9"/>
        <color theme="0"/>
        <rFont val="Arial"/>
        <family val="2"/>
      </rPr>
      <t xml:space="preserve"> 60)</t>
    </r>
  </si>
  <si>
    <r>
      <rPr>
        <b/>
        <sz val="9"/>
        <color theme="0"/>
        <rFont val="나눔바른고딕"/>
        <family val="3"/>
        <charset val="129"/>
      </rPr>
      <t>재무</t>
    </r>
  </si>
  <si>
    <r>
      <rPr>
        <b/>
        <sz val="9"/>
        <color theme="0"/>
        <rFont val="나눔바른고딕"/>
        <family val="3"/>
        <charset val="129"/>
      </rPr>
      <t>운영</t>
    </r>
  </si>
  <si>
    <r>
      <rPr>
        <b/>
        <sz val="9"/>
        <color theme="0"/>
        <rFont val="나눔바른고딕"/>
        <family val="3"/>
        <charset val="129"/>
      </rPr>
      <t>법규</t>
    </r>
  </si>
  <si>
    <r>
      <rPr>
        <b/>
        <sz val="9"/>
        <color theme="0"/>
        <rFont val="나눔바른고딕"/>
        <family val="3"/>
        <charset val="129"/>
      </rPr>
      <t>부정</t>
    </r>
  </si>
  <si>
    <t>Interface</t>
    <phoneticPr fontId="45" type="noConversion"/>
  </si>
  <si>
    <r>
      <rPr>
        <sz val="9"/>
        <color theme="0"/>
        <rFont val="나눔바른고딕"/>
        <family val="3"/>
        <charset val="129"/>
      </rPr>
      <t>계산</t>
    </r>
    <phoneticPr fontId="45" type="noConversion"/>
  </si>
  <si>
    <r>
      <rPr>
        <sz val="9"/>
        <color theme="0"/>
        <rFont val="나눔바른고딕"/>
        <family val="3"/>
        <charset val="129"/>
      </rPr>
      <t>자동
통제</t>
    </r>
    <phoneticPr fontId="45" type="noConversion"/>
  </si>
  <si>
    <t>RA
/SOD</t>
    <phoneticPr fontId="45" type="noConversion"/>
  </si>
  <si>
    <t>IPE</t>
  </si>
  <si>
    <r>
      <t>T-Code(</t>
    </r>
    <r>
      <rPr>
        <sz val="9"/>
        <color theme="0"/>
        <rFont val="나눔바른고딕"/>
        <family val="3"/>
        <charset val="129"/>
      </rPr>
      <t>경로</t>
    </r>
    <r>
      <rPr>
        <sz val="9"/>
        <color theme="0"/>
        <rFont val="Arial"/>
        <family val="2"/>
      </rPr>
      <t>)</t>
    </r>
    <phoneticPr fontId="45" type="noConversion"/>
  </si>
  <si>
    <r>
      <rPr>
        <sz val="9"/>
        <color theme="0"/>
        <rFont val="나눔바른고딕"/>
        <family val="3"/>
        <charset val="129"/>
      </rPr>
      <t>리포트명</t>
    </r>
  </si>
  <si>
    <r>
      <rPr>
        <b/>
        <sz val="9"/>
        <color theme="0"/>
        <rFont val="나눔바른고딕"/>
        <family val="3"/>
        <charset val="129"/>
      </rPr>
      <t>테스트방법</t>
    </r>
  </si>
  <si>
    <r>
      <rPr>
        <b/>
        <sz val="9"/>
        <color theme="0"/>
        <rFont val="나눔바른고딕"/>
        <family val="3"/>
        <charset val="129"/>
      </rPr>
      <t>모집단</t>
    </r>
    <r>
      <rPr>
        <b/>
        <sz val="9"/>
        <color theme="0"/>
        <rFont val="Arial"/>
        <family val="2"/>
      </rPr>
      <t xml:space="preserve"> </t>
    </r>
    <r>
      <rPr>
        <b/>
        <sz val="9"/>
        <color theme="0"/>
        <rFont val="나눔바른고딕"/>
        <family val="3"/>
        <charset val="129"/>
      </rPr>
      <t>정의</t>
    </r>
    <phoneticPr fontId="45" type="noConversion"/>
  </si>
  <si>
    <r>
      <rPr>
        <b/>
        <sz val="9"/>
        <color theme="0"/>
        <rFont val="나눔바른고딕"/>
        <family val="3"/>
        <charset val="129"/>
      </rPr>
      <t>완전성</t>
    </r>
    <r>
      <rPr>
        <b/>
        <sz val="9"/>
        <color theme="0"/>
        <rFont val="Arial"/>
        <family val="2"/>
      </rPr>
      <t xml:space="preserve"> </t>
    </r>
    <r>
      <rPr>
        <b/>
        <sz val="9"/>
        <color theme="0"/>
        <rFont val="나눔바른고딕"/>
        <family val="3"/>
        <charset val="129"/>
      </rPr>
      <t>검증</t>
    </r>
    <phoneticPr fontId="45" type="noConversion"/>
  </si>
  <si>
    <r>
      <rPr>
        <b/>
        <sz val="9"/>
        <color theme="0"/>
        <rFont val="나눔바른고딕"/>
        <family val="3"/>
        <charset val="129"/>
      </rPr>
      <t>표본수</t>
    </r>
  </si>
  <si>
    <r>
      <rPr>
        <b/>
        <sz val="9"/>
        <color theme="0"/>
        <rFont val="나눔바른고딕"/>
        <family val="3"/>
        <charset val="129"/>
      </rPr>
      <t>통제활동이</t>
    </r>
    <r>
      <rPr>
        <b/>
        <sz val="9"/>
        <color theme="0"/>
        <rFont val="Arial"/>
        <family val="2"/>
      </rPr>
      <t xml:space="preserve"> </t>
    </r>
    <r>
      <rPr>
        <b/>
        <sz val="9"/>
        <color theme="0"/>
        <rFont val="나눔바른고딕"/>
        <family val="3"/>
        <charset val="129"/>
      </rPr>
      <t>정책과</t>
    </r>
    <r>
      <rPr>
        <b/>
        <sz val="9"/>
        <color theme="0"/>
        <rFont val="Arial"/>
        <family val="2"/>
      </rPr>
      <t xml:space="preserve"> </t>
    </r>
    <r>
      <rPr>
        <b/>
        <sz val="9"/>
        <color theme="0"/>
        <rFont val="나눔바른고딕"/>
        <family val="3"/>
        <charset val="129"/>
      </rPr>
      <t>연계되었는가</t>
    </r>
  </si>
  <si>
    <r>
      <rPr>
        <b/>
        <sz val="9"/>
        <color theme="0"/>
        <rFont val="나눔바른고딕"/>
        <family val="3"/>
        <charset val="129"/>
      </rPr>
      <t>관련</t>
    </r>
    <r>
      <rPr>
        <b/>
        <sz val="9"/>
        <color theme="0"/>
        <rFont val="Arial"/>
        <family val="2"/>
      </rPr>
      <t xml:space="preserve"> </t>
    </r>
    <r>
      <rPr>
        <b/>
        <sz val="9"/>
        <color theme="0"/>
        <rFont val="나눔바른고딕"/>
        <family val="3"/>
        <charset val="129"/>
      </rPr>
      <t>통제위험을</t>
    </r>
    <r>
      <rPr>
        <b/>
        <sz val="9"/>
        <color theme="0"/>
        <rFont val="Arial"/>
        <family val="2"/>
      </rPr>
      <t xml:space="preserve"> </t>
    </r>
    <r>
      <rPr>
        <b/>
        <sz val="9"/>
        <color theme="0"/>
        <rFont val="나눔바른고딕"/>
        <family val="3"/>
        <charset val="129"/>
      </rPr>
      <t>명확하게</t>
    </r>
    <r>
      <rPr>
        <b/>
        <sz val="9"/>
        <color theme="0"/>
        <rFont val="Arial"/>
        <family val="2"/>
      </rPr>
      <t xml:space="preserve"> </t>
    </r>
    <r>
      <rPr>
        <b/>
        <sz val="9"/>
        <color theme="0"/>
        <rFont val="나눔바른고딕"/>
        <family val="3"/>
        <charset val="129"/>
      </rPr>
      <t>감소시킬</t>
    </r>
    <r>
      <rPr>
        <b/>
        <sz val="9"/>
        <color theme="0"/>
        <rFont val="Arial"/>
        <family val="2"/>
      </rPr>
      <t xml:space="preserve"> </t>
    </r>
    <r>
      <rPr>
        <b/>
        <sz val="9"/>
        <color theme="0"/>
        <rFont val="나눔바른고딕"/>
        <family val="3"/>
        <charset val="129"/>
      </rPr>
      <t>수</t>
    </r>
    <r>
      <rPr>
        <b/>
        <sz val="9"/>
        <color theme="0"/>
        <rFont val="Arial"/>
        <family val="2"/>
      </rPr>
      <t xml:space="preserve"> </t>
    </r>
    <r>
      <rPr>
        <b/>
        <sz val="9"/>
        <color theme="0"/>
        <rFont val="나눔바른고딕"/>
        <family val="3"/>
        <charset val="129"/>
      </rPr>
      <t>있을</t>
    </r>
    <r>
      <rPr>
        <b/>
        <sz val="9"/>
        <color theme="0"/>
        <rFont val="Arial"/>
        <family val="2"/>
      </rPr>
      <t xml:space="preserve"> </t>
    </r>
    <r>
      <rPr>
        <b/>
        <sz val="9"/>
        <color theme="0"/>
        <rFont val="나눔바른고딕"/>
        <family val="3"/>
        <charset val="129"/>
      </rPr>
      <t>정도로</t>
    </r>
    <r>
      <rPr>
        <b/>
        <sz val="9"/>
        <color theme="0"/>
        <rFont val="Arial"/>
        <family val="2"/>
      </rPr>
      <t xml:space="preserve"> </t>
    </r>
    <r>
      <rPr>
        <b/>
        <sz val="9"/>
        <color theme="0"/>
        <rFont val="나눔바른고딕"/>
        <family val="3"/>
        <charset val="129"/>
      </rPr>
      <t>정교한지</t>
    </r>
  </si>
  <si>
    <r>
      <t xml:space="preserve"> </t>
    </r>
    <r>
      <rPr>
        <b/>
        <sz val="9"/>
        <color theme="0"/>
        <rFont val="나눔바른고딕"/>
        <family val="3"/>
        <charset val="129"/>
      </rPr>
      <t>예외사항의</t>
    </r>
    <r>
      <rPr>
        <b/>
        <sz val="9"/>
        <color theme="0"/>
        <rFont val="Arial"/>
        <family val="2"/>
      </rPr>
      <t xml:space="preserve"> </t>
    </r>
    <r>
      <rPr>
        <b/>
        <sz val="9"/>
        <color theme="0"/>
        <rFont val="나눔바른고딕"/>
        <family val="3"/>
        <charset val="129"/>
      </rPr>
      <t>정의와</t>
    </r>
    <r>
      <rPr>
        <b/>
        <sz val="9"/>
        <color theme="0"/>
        <rFont val="Arial"/>
        <family val="2"/>
      </rPr>
      <t xml:space="preserve"> </t>
    </r>
    <r>
      <rPr>
        <b/>
        <sz val="9"/>
        <color theme="0"/>
        <rFont val="나눔바른고딕"/>
        <family val="3"/>
        <charset val="129"/>
      </rPr>
      <t>적시</t>
    </r>
    <r>
      <rPr>
        <b/>
        <sz val="9"/>
        <color theme="0"/>
        <rFont val="Arial"/>
        <family val="2"/>
      </rPr>
      <t xml:space="preserve"> </t>
    </r>
    <r>
      <rPr>
        <b/>
        <sz val="9"/>
        <color theme="0"/>
        <rFont val="나눔바른고딕"/>
        <family val="3"/>
        <charset val="129"/>
      </rPr>
      <t>대응</t>
    </r>
    <r>
      <rPr>
        <b/>
        <sz val="9"/>
        <color theme="0"/>
        <rFont val="Arial"/>
        <family val="2"/>
      </rPr>
      <t xml:space="preserve"> </t>
    </r>
    <r>
      <rPr>
        <b/>
        <sz val="9"/>
        <color theme="0"/>
        <rFont val="나눔바른고딕"/>
        <family val="3"/>
        <charset val="129"/>
      </rPr>
      <t>방안이</t>
    </r>
    <r>
      <rPr>
        <b/>
        <sz val="9"/>
        <color theme="0"/>
        <rFont val="Arial"/>
        <family val="2"/>
      </rPr>
      <t xml:space="preserve"> </t>
    </r>
    <r>
      <rPr>
        <b/>
        <sz val="9"/>
        <color theme="0"/>
        <rFont val="나눔바른고딕"/>
        <family val="3"/>
        <charset val="129"/>
      </rPr>
      <t>포함되는지</t>
    </r>
  </si>
  <si>
    <r>
      <rPr>
        <b/>
        <sz val="9"/>
        <color theme="0"/>
        <rFont val="나눔바른고딕"/>
        <family val="3"/>
        <charset val="129"/>
      </rPr>
      <t>통제를</t>
    </r>
    <r>
      <rPr>
        <b/>
        <sz val="9"/>
        <color theme="0"/>
        <rFont val="Arial"/>
        <family val="2"/>
      </rPr>
      <t xml:space="preserve"> </t>
    </r>
    <r>
      <rPr>
        <b/>
        <sz val="9"/>
        <color theme="0"/>
        <rFont val="나눔바른고딕"/>
        <family val="3"/>
        <charset val="129"/>
      </rPr>
      <t>수행하는데</t>
    </r>
    <r>
      <rPr>
        <b/>
        <sz val="9"/>
        <color theme="0"/>
        <rFont val="Arial"/>
        <family val="2"/>
      </rPr>
      <t xml:space="preserve"> </t>
    </r>
    <r>
      <rPr>
        <b/>
        <sz val="9"/>
        <color theme="0"/>
        <rFont val="나눔바른고딕"/>
        <family val="3"/>
        <charset val="129"/>
      </rPr>
      <t>사용된</t>
    </r>
    <r>
      <rPr>
        <b/>
        <sz val="9"/>
        <color theme="0"/>
        <rFont val="Arial"/>
        <family val="2"/>
      </rPr>
      <t xml:space="preserve"> </t>
    </r>
    <r>
      <rPr>
        <b/>
        <sz val="9"/>
        <color theme="0"/>
        <rFont val="나눔바른고딕"/>
        <family val="3"/>
        <charset val="129"/>
      </rPr>
      <t>정보의</t>
    </r>
    <r>
      <rPr>
        <b/>
        <sz val="9"/>
        <color theme="0"/>
        <rFont val="Arial"/>
        <family val="2"/>
      </rPr>
      <t xml:space="preserve"> </t>
    </r>
    <r>
      <rPr>
        <b/>
        <sz val="9"/>
        <color theme="0"/>
        <rFont val="나눔바른고딕"/>
        <family val="3"/>
        <charset val="129"/>
      </rPr>
      <t>신뢰성</t>
    </r>
    <r>
      <rPr>
        <b/>
        <sz val="9"/>
        <color theme="0"/>
        <rFont val="Arial"/>
        <family val="2"/>
      </rPr>
      <t xml:space="preserve"> </t>
    </r>
    <r>
      <rPr>
        <b/>
        <sz val="9"/>
        <color theme="0"/>
        <rFont val="나눔바른고딕"/>
        <family val="3"/>
        <charset val="129"/>
      </rPr>
      <t>확보</t>
    </r>
    <r>
      <rPr>
        <b/>
        <sz val="9"/>
        <color theme="0"/>
        <rFont val="Arial"/>
        <family val="2"/>
      </rPr>
      <t xml:space="preserve"> </t>
    </r>
    <r>
      <rPr>
        <b/>
        <sz val="9"/>
        <color theme="0"/>
        <rFont val="나눔바른고딕"/>
        <family val="3"/>
        <charset val="129"/>
      </rPr>
      <t>방안이</t>
    </r>
    <r>
      <rPr>
        <b/>
        <sz val="9"/>
        <color theme="0"/>
        <rFont val="Arial"/>
        <family val="2"/>
      </rPr>
      <t xml:space="preserve"> </t>
    </r>
    <r>
      <rPr>
        <b/>
        <sz val="9"/>
        <color theme="0"/>
        <rFont val="나눔바른고딕"/>
        <family val="3"/>
        <charset val="129"/>
      </rPr>
      <t>적절한지</t>
    </r>
  </si>
  <si>
    <r>
      <rPr>
        <b/>
        <sz val="9"/>
        <color theme="0"/>
        <rFont val="나눔바른고딕"/>
        <family val="3"/>
        <charset val="129"/>
      </rPr>
      <t>통제가</t>
    </r>
    <r>
      <rPr>
        <b/>
        <sz val="9"/>
        <color theme="0"/>
        <rFont val="Arial"/>
        <family val="2"/>
      </rPr>
      <t xml:space="preserve"> </t>
    </r>
    <r>
      <rPr>
        <b/>
        <sz val="9"/>
        <color theme="0"/>
        <rFont val="나눔바른고딕"/>
        <family val="3"/>
        <charset val="129"/>
      </rPr>
      <t>설계되어</t>
    </r>
    <r>
      <rPr>
        <b/>
        <sz val="9"/>
        <color theme="0"/>
        <rFont val="Arial"/>
        <family val="2"/>
      </rPr>
      <t xml:space="preserve"> </t>
    </r>
    <r>
      <rPr>
        <b/>
        <sz val="9"/>
        <color theme="0"/>
        <rFont val="나눔바른고딕"/>
        <family val="3"/>
        <charset val="129"/>
      </rPr>
      <t>수행된</t>
    </r>
    <r>
      <rPr>
        <b/>
        <sz val="9"/>
        <color theme="0"/>
        <rFont val="Arial"/>
        <family val="2"/>
      </rPr>
      <t xml:space="preserve"> </t>
    </r>
    <r>
      <rPr>
        <b/>
        <sz val="9"/>
        <color theme="0"/>
        <rFont val="나눔바른고딕"/>
        <family val="3"/>
        <charset val="129"/>
      </rPr>
      <t>기간은</t>
    </r>
    <r>
      <rPr>
        <b/>
        <sz val="9"/>
        <color theme="0"/>
        <rFont val="Arial"/>
        <family val="2"/>
      </rPr>
      <t xml:space="preserve"> </t>
    </r>
    <r>
      <rPr>
        <b/>
        <sz val="9"/>
        <color theme="0"/>
        <rFont val="나눔바른고딕"/>
        <family val="3"/>
        <charset val="129"/>
      </rPr>
      <t>충분한지</t>
    </r>
  </si>
  <si>
    <r>
      <rPr>
        <b/>
        <sz val="9"/>
        <color theme="0"/>
        <rFont val="나눔바른고딕"/>
        <family val="3"/>
        <charset val="129"/>
      </rPr>
      <t>통제</t>
    </r>
    <r>
      <rPr>
        <b/>
        <sz val="9"/>
        <color theme="0"/>
        <rFont val="Arial"/>
        <family val="2"/>
      </rPr>
      <t xml:space="preserve"> </t>
    </r>
    <r>
      <rPr>
        <b/>
        <sz val="9"/>
        <color theme="0"/>
        <rFont val="나눔바른고딕"/>
        <family val="3"/>
        <charset val="129"/>
      </rPr>
      <t>수행자의</t>
    </r>
    <r>
      <rPr>
        <b/>
        <sz val="9"/>
        <color theme="0"/>
        <rFont val="Arial"/>
        <family val="2"/>
      </rPr>
      <t xml:space="preserve"> </t>
    </r>
    <r>
      <rPr>
        <b/>
        <sz val="9"/>
        <color theme="0"/>
        <rFont val="나눔바른고딕"/>
        <family val="3"/>
        <charset val="129"/>
      </rPr>
      <t>적격성이</t>
    </r>
    <r>
      <rPr>
        <b/>
        <sz val="9"/>
        <color theme="0"/>
        <rFont val="Arial"/>
        <family val="2"/>
      </rPr>
      <t xml:space="preserve"> </t>
    </r>
    <r>
      <rPr>
        <b/>
        <sz val="9"/>
        <color theme="0"/>
        <rFont val="나눔바른고딕"/>
        <family val="3"/>
        <charset val="129"/>
      </rPr>
      <t>정의되었는지</t>
    </r>
  </si>
  <si>
    <r>
      <rPr>
        <b/>
        <sz val="9"/>
        <color theme="0"/>
        <rFont val="나눔바른고딕"/>
        <family val="3"/>
        <charset val="129"/>
      </rPr>
      <t>통제</t>
    </r>
    <r>
      <rPr>
        <b/>
        <sz val="9"/>
        <color theme="0"/>
        <rFont val="Arial"/>
        <family val="2"/>
      </rPr>
      <t xml:space="preserve"> </t>
    </r>
    <r>
      <rPr>
        <b/>
        <sz val="9"/>
        <color theme="0"/>
        <rFont val="나눔바른고딕"/>
        <family val="3"/>
        <charset val="129"/>
      </rPr>
      <t>수행</t>
    </r>
    <r>
      <rPr>
        <b/>
        <sz val="9"/>
        <color theme="0"/>
        <rFont val="Arial"/>
        <family val="2"/>
      </rPr>
      <t xml:space="preserve"> </t>
    </r>
    <r>
      <rPr>
        <b/>
        <sz val="9"/>
        <color theme="0"/>
        <rFont val="나눔바른고딕"/>
        <family val="3"/>
        <charset val="129"/>
      </rPr>
      <t>빈도는</t>
    </r>
    <r>
      <rPr>
        <b/>
        <sz val="9"/>
        <color theme="0"/>
        <rFont val="Arial"/>
        <family val="2"/>
      </rPr>
      <t xml:space="preserve"> </t>
    </r>
    <r>
      <rPr>
        <b/>
        <sz val="9"/>
        <color theme="0"/>
        <rFont val="나눔바른고딕"/>
        <family val="3"/>
        <charset val="129"/>
      </rPr>
      <t>위험을</t>
    </r>
    <r>
      <rPr>
        <b/>
        <sz val="9"/>
        <color theme="0"/>
        <rFont val="Arial"/>
        <family val="2"/>
      </rPr>
      <t xml:space="preserve"> </t>
    </r>
    <r>
      <rPr>
        <b/>
        <sz val="9"/>
        <color theme="0"/>
        <rFont val="나눔바른고딕"/>
        <family val="3"/>
        <charset val="129"/>
      </rPr>
      <t>적시에</t>
    </r>
    <r>
      <rPr>
        <b/>
        <sz val="9"/>
        <color theme="0"/>
        <rFont val="Arial"/>
        <family val="2"/>
      </rPr>
      <t xml:space="preserve"> </t>
    </r>
    <r>
      <rPr>
        <b/>
        <sz val="9"/>
        <color theme="0"/>
        <rFont val="나눔바른고딕"/>
        <family val="3"/>
        <charset val="129"/>
      </rPr>
      <t>예방하거나</t>
    </r>
    <r>
      <rPr>
        <b/>
        <sz val="9"/>
        <color theme="0"/>
        <rFont val="Arial"/>
        <family val="2"/>
      </rPr>
      <t xml:space="preserve"> </t>
    </r>
    <r>
      <rPr>
        <b/>
        <sz val="9"/>
        <color theme="0"/>
        <rFont val="나눔바른고딕"/>
        <family val="3"/>
        <charset val="129"/>
      </rPr>
      <t>적발할</t>
    </r>
    <r>
      <rPr>
        <b/>
        <sz val="9"/>
        <color theme="0"/>
        <rFont val="Arial"/>
        <family val="2"/>
      </rPr>
      <t xml:space="preserve"> </t>
    </r>
    <r>
      <rPr>
        <b/>
        <sz val="9"/>
        <color theme="0"/>
        <rFont val="나눔바른고딕"/>
        <family val="3"/>
        <charset val="129"/>
      </rPr>
      <t>수</t>
    </r>
    <r>
      <rPr>
        <b/>
        <sz val="9"/>
        <color theme="0"/>
        <rFont val="Arial"/>
        <family val="2"/>
      </rPr>
      <t xml:space="preserve"> </t>
    </r>
    <r>
      <rPr>
        <b/>
        <sz val="9"/>
        <color theme="0"/>
        <rFont val="나눔바른고딕"/>
        <family val="3"/>
        <charset val="129"/>
      </rPr>
      <t>있는지</t>
    </r>
  </si>
  <si>
    <r>
      <rPr>
        <b/>
        <sz val="9"/>
        <color theme="0"/>
        <rFont val="나눔바른고딕"/>
        <family val="3"/>
        <charset val="129"/>
      </rPr>
      <t>유의한</t>
    </r>
    <r>
      <rPr>
        <b/>
        <sz val="9"/>
        <color theme="0"/>
        <rFont val="Arial"/>
        <family val="2"/>
      </rPr>
      <t xml:space="preserve"> </t>
    </r>
    <r>
      <rPr>
        <b/>
        <sz val="9"/>
        <color theme="0"/>
        <rFont val="나눔바른고딕"/>
        <family val="3"/>
        <charset val="129"/>
      </rPr>
      <t>계정과목의</t>
    </r>
    <r>
      <rPr>
        <b/>
        <sz val="9"/>
        <color theme="0"/>
        <rFont val="Arial"/>
        <family val="2"/>
      </rPr>
      <t xml:space="preserve"> </t>
    </r>
    <r>
      <rPr>
        <b/>
        <sz val="9"/>
        <color theme="0"/>
        <rFont val="나눔바른고딕"/>
        <family val="3"/>
        <charset val="129"/>
      </rPr>
      <t>중요한</t>
    </r>
    <r>
      <rPr>
        <b/>
        <sz val="9"/>
        <color theme="0"/>
        <rFont val="Arial"/>
        <family val="2"/>
      </rPr>
      <t xml:space="preserve"> </t>
    </r>
    <r>
      <rPr>
        <b/>
        <sz val="9"/>
        <color theme="0"/>
        <rFont val="나눔바른고딕"/>
        <family val="3"/>
        <charset val="129"/>
      </rPr>
      <t>왜곡표시</t>
    </r>
    <r>
      <rPr>
        <b/>
        <sz val="9"/>
        <color theme="0"/>
        <rFont val="Arial"/>
        <family val="2"/>
      </rPr>
      <t xml:space="preserve"> </t>
    </r>
    <r>
      <rPr>
        <b/>
        <sz val="9"/>
        <color theme="0"/>
        <rFont val="나눔바른고딕"/>
        <family val="3"/>
        <charset val="129"/>
      </rPr>
      <t>원천이</t>
    </r>
    <r>
      <rPr>
        <b/>
        <sz val="9"/>
        <color theme="0"/>
        <rFont val="Arial"/>
        <family val="2"/>
      </rPr>
      <t xml:space="preserve"> </t>
    </r>
    <r>
      <rPr>
        <b/>
        <sz val="9"/>
        <color theme="0"/>
        <rFont val="나눔바른고딕"/>
        <family val="3"/>
        <charset val="129"/>
      </rPr>
      <t>완전하게</t>
    </r>
    <r>
      <rPr>
        <b/>
        <sz val="9"/>
        <color theme="0"/>
        <rFont val="Arial"/>
        <family val="2"/>
      </rPr>
      <t xml:space="preserve"> </t>
    </r>
    <r>
      <rPr>
        <b/>
        <sz val="9"/>
        <color theme="0"/>
        <rFont val="나눔바른고딕"/>
        <family val="3"/>
        <charset val="129"/>
      </rPr>
      <t>고려되었는지</t>
    </r>
  </si>
  <si>
    <t>RE-S01</t>
  </si>
  <si>
    <t>고객마스터파일
관리</t>
  </si>
  <si>
    <t>RE-S01-R01</t>
  </si>
  <si>
    <t>부정확한 고객기준정보 생성(변경)으로 인하여 발주 / 출고 / 대금청구 과정에서 오류가 발생할 위험</t>
  </si>
  <si>
    <t>LR</t>
  </si>
  <si>
    <t>RE-S01-C01</t>
  </si>
  <si>
    <t>고객마스터의 등록 및 변경에 대한 대사</t>
  </si>
  <si>
    <t>영업팀 고객정보등록 담당자는 고객마스터파일과 관련하여 BP등록 내역을 원시자료와 대사 후 BP 일련번호를 SAP "BP"에 등록한다.</t>
  </si>
  <si>
    <t>매출채권, 매출액</t>
  </si>
  <si>
    <t>sap 내에서 거래처 등록 필수 사항이 존재하고,영업팀 담당자는 거래처관련 정보인 사업자등록증과 계좌정보를 
바탕으로 'sap 등록화면'에 직접 거래처 정보를 등록한다.</t>
  </si>
  <si>
    <t>SAP 신규등록 거래처 리스트</t>
  </si>
  <si>
    <t>매출원장에서
신규 거래처 
추출</t>
  </si>
  <si>
    <t>[문서검사]
1.영업팀이 참조하는 현업팀의 톡톡에서 품의 신청한 '입금계좌 등록 신청서' 
(계좌정보기재내역, 법인인감증명서&amp;사업자등록증&amp;통장사본이 첨부되어 있음)
를 징구한다.
2.영업팀 고객정보등록 담당자가 각 거래처 정보와 거래처등록서를 검토한 후 고객정보등록을 정확하게 하였는지 확인한다.</t>
    <phoneticPr fontId="45" type="noConversion"/>
  </si>
  <si>
    <t>영업팀</t>
  </si>
  <si>
    <t>영업팀 고객정보
등록담당자</t>
  </si>
  <si>
    <t>고객마스터파일을 원시자료와 대사하는 것은 SoD 관점 및 정책과 연계되어 일관성있게 수행된다.</t>
  </si>
  <si>
    <t>추정 및 평가의 과정이 없기 때문에 통제위험가능성과 관련이 없다.</t>
  </si>
  <si>
    <t>고객정보가 정확하고 완전히 대사되지 않아 고객마스터파일에 적정하게 반영되지 않았을때 예외사항이며, 예외사항이 발생하는 모든 건에 대해서 추가적인 조사가 이루어지고 조정된다.</t>
  </si>
  <si>
    <t>IPE로 판단되는 자료는 없다.</t>
  </si>
  <si>
    <t>고객별(거래처별)로 통제활동을 수행하고 이는 통제활동의 최소단위이므로 등록할 때마다 대사하는 것이 적정하다.</t>
  </si>
  <si>
    <t>대사를 수행하기 위해 높은 수준의 이해도를 요구하는 사항은 아니다. 그리고 통제활동 책임자가 적정한 경력을 보유하고 있다.</t>
  </si>
  <si>
    <t>고객별(거래처별)로 통제하므로 예방이 가능하다.</t>
  </si>
  <si>
    <t>본 통제활동은 허위매출을 차단하기 위함이다.</t>
  </si>
  <si>
    <t>고객마스터파일관리</t>
  </si>
  <si>
    <t>RE-S01-C02</t>
  </si>
  <si>
    <t>고객마스터파일 필수정보
등록과
중복생성 방지</t>
  </si>
  <si>
    <t>SAP에 BP코드가 중복되면 고객(거래처) 정보가 등록이 되지 않도록 제한되고, 필수정보 사항이 등록되어야 한다.</t>
  </si>
  <si>
    <t>SAP에 BP코드가 중복되면 고객(거래처) 정보가 등록이 되지 않도록 제한되고,
상호, 주소지, 사업자번호, 법인등록번호,대표자명,계좌정보, 지급조건이 필수사항으로써,
필수사항 미입력시, 등록이 되지 않도록 프로그래밍 되어 있다.</t>
  </si>
  <si>
    <t>고객마스터파일상 고객 리스트</t>
  </si>
  <si>
    <t>BP 모듈에서 
확인</t>
  </si>
  <si>
    <t>[문서검사]
1. SAP에서 고객마스터를 생성 및 관리하는 티코드를 식별한다. (고객마스터 관리 : BP)
2. 고객마스터 관리 티코드에서 타 계열사 동일 고객코드를 샘플로 선정하고, 동일 번호로 중복 입력이 가능한지 확인한다. 
3. 필수정보가 입력되지 않은 고객 정보가 등록이 되는지 여부를 확인한다.</t>
  </si>
  <si>
    <t>고객정보 중복생성과 필수정보 누락을 통제하는 것은 정책과 연계되어 일관성있게 수행된다.</t>
  </si>
  <si>
    <t>고객정보가 중복 생성 되었을때 혹은 필수정보 미등록이 예외사항이며, 예외사항이 발생하는 모든 건에 대해서 추가적인 조사가 이루어지고 조정된다.</t>
  </si>
  <si>
    <t>IT 통제로 정보의 신뢰성과는 관련이 적어보인다.</t>
  </si>
  <si>
    <t>고객별(거래처별)로 통제활동을 수행하고 이는 통제활동의 최소단위이므로 연마다 대사하는 것이 적정하다.</t>
  </si>
  <si>
    <t>시스템화 된 물리적통제이므로 통제수행자의 적격성과는 관련이 적어보인다.</t>
  </si>
  <si>
    <t>RE-S01-R02</t>
  </si>
  <si>
    <t>비인가 된 User에 의해 생성(변경)된 마스터파일로 인하여 부적절한 주문이 처리되고 재무제표상 반영될 위험</t>
  </si>
  <si>
    <t>RE-S01-C03</t>
  </si>
  <si>
    <t>고객기준정보 등록 및 변경 
접근제한</t>
  </si>
  <si>
    <t>거래처정보 등록(변경) 및 거래처코드 생성(삭제)은 영업팀 담당자에게만 권한이 부여되어 비인가된 유저가 생성 및 변경 수 없도록 차단된다.</t>
  </si>
  <si>
    <t>l</t>
  </si>
  <si>
    <t>1. 고객기준정보 등록 삭제는 영업팀만 가능하며, 타 팀은 불가능하다.
2. 만약 고객기준정보 ID를 부여받고자 하는 경우, 기안을 작성하고, 영업팀장님이 그 기안을 결재한다.
3. 결재된 기안을, ID를 부여하는 권한을 보유하고 있는 SK 머티리얼즈 관련팀(경영관리실의 IT기획,보안팀 )이 검토하고 승인한다.</t>
  </si>
  <si>
    <t>고객마스터파일 등록/변경/삭제 권한자 리스트, 당기 등록/변경/삭제 Log</t>
  </si>
  <si>
    <t xml:space="preserve">[문서검사]
1. SAP상 계정과목관리를 위해 회사에서 사용하고 있는 티코드 를 식별한다. (고객기준정보관리 : FD01, FD02)
2. 계정과목관리를 위한 티코드에서 신규 계정을 생성하거나, 기존계정을 변경 및 삭제 가능한 권한자를 추출한다. 
3. 권한을 가진 계정자가 업무적으로 적정한지 소속 부서 및 관련 업무를 확인한다. (영업팀) </t>
  </si>
  <si>
    <t>고객마스터파일에 접근권한을 승인하는 것은 정책과 연계되어 일관성있게 수행된다.</t>
  </si>
  <si>
    <t>고객마스터파일에 비인가된 유저가 임의로 수정(변경)하는 것이 예외사항이며, 예외사항이 발생하는 모든 건에 대해서 추가적인 조사가 이루어지고 조정된다.</t>
  </si>
  <si>
    <t>고객마스터파일에 접근가능한 유저리스트 관리는 년마다 진행한다. 현재 권한이 있는 유저는 영업팀으로 년마다 유저리스트를 검토하여 승인하는 것은 적정하다.</t>
  </si>
  <si>
    <t>시스템화된 기준정보통제이므로 통제수행자의 적격성과는 관련이 적다.</t>
  </si>
  <si>
    <t>기준고객마스터파일을 통제하므로 예방이 가능하다.</t>
  </si>
  <si>
    <t>RE-S02</t>
  </si>
  <si>
    <t>판매계획, 판매단가 및 계약서관리</t>
  </si>
  <si>
    <t>RE-S02-R01</t>
  </si>
  <si>
    <t>연간판매계획에 대해 검토절차를 거치지 않아 
재무적 손실이 발생할 위험</t>
  </si>
  <si>
    <t>RE-S02-C01</t>
  </si>
  <si>
    <t xml:space="preserve">판매계획 상위권자의 검토 </t>
  </si>
  <si>
    <t>영업팀 담당자는 Excel로 작성한 연간 판매계획에 대하여 영업팀장에게
보고한다.</t>
  </si>
  <si>
    <t>EXCEL</t>
  </si>
  <si>
    <t>1. 영업팀은 연간 판매계획서를 작성한다.
2. 영엄팀 담당자는 해당 연간 판매계획서에 대하여 영업팀장(실장 겸임)에게 보고한다.</t>
  </si>
  <si>
    <t>연간판매계획서</t>
  </si>
  <si>
    <t>연간판매계획
자료</t>
  </si>
  <si>
    <t>[문서검사]
1. 영업팀에서 작성한 연간판매계획서를 맞게 입수한다.
2. 영업팀 담당자가 영업팀장에게 연간판매계획서를 보고했는지 여부를 확인한다.
    (변경될때마다 상위권자에 보고되었는지 검토한다.)</t>
  </si>
  <si>
    <t>영업팀장</t>
  </si>
  <si>
    <t>연간판매계획을 세우는것은 것은 회사의 경영정책과 연계되어 일관성있게 수행된다.</t>
  </si>
  <si>
    <t>연간판매계획이 적정하게 검토되지 않아 계약서작성시 오류가 발생될경우 예외사항이며, 적정하게 작성되도록 한다.</t>
  </si>
  <si>
    <t>연간 작성되는 판매계획서별로 통제활동을 수행하고 이는 통제활동의 최소단위이다.</t>
  </si>
  <si>
    <t>영업팀장은 연간판매계획관리업무를 다년간 수행하였고, 통제활동과 관련된 회계정책 및 Risk에 대하여 잘 인지한다.</t>
  </si>
  <si>
    <t>연간 판매계획서로 통제하므로 예방이 가능하다.</t>
  </si>
  <si>
    <t>연간매출계획서가 검토되지 않아 계약서 작성 오류 및 매출관련계정이 왜곡될 위험을 낮춘다.</t>
  </si>
  <si>
    <t>RE-S02-R02</t>
  </si>
  <si>
    <t>적절한 승인절차를 거치지 않은 계약서의 작성으로 매출금액의 적정성과 수익의 기간귀속에 오류가 발생할 위험</t>
  </si>
  <si>
    <t>RE-S02-C02</t>
  </si>
  <si>
    <t>계약서 검토 및 승인</t>
  </si>
  <si>
    <t>영업팀장은 그룹웨어를 통해 영업팀 계약담당자가 상신한 품의에 대해서 계약체결단가, 품의물량, 계약기간이 기존 승인내역과 일치하는지 확인하고 법무팀 검토가 완료되었음을 확인 후 최종 승인한다.</t>
  </si>
  <si>
    <t>TokTok</t>
  </si>
  <si>
    <t>계약서,계약체결품의서</t>
  </si>
  <si>
    <t>1. 영업팀 담당자는 법무팀 검토가 완료되고, 고객과의 협의가 완료된 계약서를 체결 전에 품의를 작성한다.
2. 영업팀장은 계약 품의서와 법률검토결과, 계약서를 검토하여 매출금액의 적정성과 수익의 기간귀속에 오류가 발생할 
위험 등 특이사항 여부를 확인하고 승인한다.</t>
  </si>
  <si>
    <t>당기 매출 발생 
거래처</t>
  </si>
  <si>
    <t>매출원장</t>
  </si>
  <si>
    <t>[문서검사]
1. 신규 또는 변경계약 건을 샘플링하여 해당 계약에 대한 영업팀 담당자가 작성한 품의서가있는지 검토한다. 
2. 영업팀장의 계약품의서 검토가 적정하게 이루어지고 승인했는지 검토한다.</t>
  </si>
  <si>
    <t>계약서체결 전 사내 계약품의문을 작성하여 승인하는 것은 것은 정책과 연계되어 일관성있게 수행된다.</t>
  </si>
  <si>
    <t>예외사항이 발생하는 모든 건에 대해서 추가적인 조사가 이루어지고 조정된다.</t>
  </si>
  <si>
    <t>계약건별로 수행의 통제활동 수행하고 이는 통제활동의 최소단위이다.</t>
  </si>
  <si>
    <t>영업팀장은 계약서 체결관리 업무를 다년간 수행하였고, 통제활동과 관련된 회계정책 및 Risk에 대하여 잘 인지한다.</t>
  </si>
  <si>
    <t>계약서 품의서별로 통제하므로 적시에 예방가능하다.</t>
  </si>
  <si>
    <t>본 통제활동은 대금청구 및 매출인식이 왜곡될 위험을 방지하기 위함이다.</t>
  </si>
  <si>
    <t>RE-S02-R03</t>
  </si>
  <si>
    <t>수익인식기준(K-IFRS 제 1115호)에 따라 수익인식이 적정하게 되지 않을 위험</t>
  </si>
  <si>
    <t>RE-S02-C03</t>
  </si>
  <si>
    <t>수익인식기준검토</t>
  </si>
  <si>
    <t>재무팀 매출담당자는 새로운 유형의 거래 또는 변경되는 거래가 발생 했을 경우, 경영기획팀이 작성한 K-IFRS제1115호의 체크리스트를 검토하여
 회계기준에 맞는 수익인식방법을 검증한다.</t>
  </si>
  <si>
    <t>신규 계약이 발생한 경우, 신규계약과 관련된 K-IFRS제 1115호의 체크리스트를 경영기획팀이작성하고, 이후  재무지원팀이 체크리스트를 검증한다.
재무지원팀 담당자는1115호의 수행의무&amp;거래가격 산정&amp;통제의 이전시점 사항을 고려하여, 회계인식방법을 결정하고, 재무지원팀장이 이를 승인한다.</t>
  </si>
  <si>
    <t>수익인식기준 Checklist</t>
    <phoneticPr fontId="45" type="noConversion"/>
  </si>
  <si>
    <t>[문서검사]
수익인식기준 Checklist를 징구하여 수익인식에 대한 기준서 검토가 적정하게 이루어졌는지 검토한다.</t>
  </si>
  <si>
    <t>재무지원팀 매출담당자</t>
  </si>
  <si>
    <t>수익인식회계기준 1115호에 따른 수익인식방법과 연계되어 일관성있게 수행된다.</t>
  </si>
  <si>
    <t>표준화된 수익인식기준 체크리스트이므로 변경될 가능성이 없다.</t>
  </si>
  <si>
    <t>K-IFRS 제 1115호에 관련 지식이 충분한 재무팀장이 K-IFRS 1115호 Checklist에 따른 검토 절차가 완료된 후 회계기준에 맞는 수익인식방법을 검증한다.</t>
  </si>
  <si>
    <t>매년 계약건별로 수행의 통제활동 수행하고 이는 통제활동의 최소단위이다.</t>
  </si>
  <si>
    <t>체크리스트 검증을 통해서 회계기준에 따라 수익인식통제하여 매출관련 계정이 왜곡될 위험을 낮춘다.</t>
  </si>
  <si>
    <t>RE-S03</t>
  </si>
  <si>
    <t>수주 및 출하</t>
  </si>
  <si>
    <t>RE-S03-R01</t>
  </si>
  <si>
    <t>주문이 부정확하게 입력되어 매출인식에 오류가
발생할 위험</t>
  </si>
  <si>
    <t>RE-S03-C01</t>
  </si>
  <si>
    <t>주문내역 검증</t>
  </si>
  <si>
    <t>(하이닉스 매출의 경우) 주문생성자가 생성한 SALES ORDER를 
마감담당자가 일 마감시 이를 검증한다.</t>
  </si>
  <si>
    <t xml:space="preserve">(회사 매출의 90%이상을 차지하며, 대량의 주문이 발생하는 sk하이닉스로 매출의 경우)
하이닉스로부터 주문을  수령하는 담당자가 SALES ORDER를 필수항목인 품목, 단가, 수량, 출고일자를 입력하여 
생성하며, 일별로 s/o 마감담당자가 입력담당자가 공유한 주문건들과 비교대사한 후, 차이가 나는 경우 영업팀장에게 보고 후 수정한다.  </t>
  </si>
  <si>
    <t>SAP 
SALES ORDER 전표</t>
  </si>
  <si>
    <t>SAP 
SALES ORDER
리스트 확인</t>
  </si>
  <si>
    <t xml:space="preserve">[문서검사]
1. SAP에서 주문입력을 위한 티코드를 식별한다. (주문입력 : VA01)
2. 해당 주문 등록건 관련하여, s/o 생성자가 마감 담당자에게 주문수령건을 공유하였는지 확인하고, 공유된 
주문건과 s/o 입력내용이 동일한지 확인한다. </t>
    <phoneticPr fontId="45" type="noConversion"/>
  </si>
  <si>
    <t>영업팀 담당자</t>
  </si>
  <si>
    <t>주문등록은 내부반출정책과 연계되어 일관성있게 
수행된다.</t>
  </si>
  <si>
    <t>승입이 없는 SALES ORDER가 예외사항이며, 예외사항이 발생하는 모든 건에 대해서 추가적인 
조사가 이루어지고 조정된다.</t>
  </si>
  <si>
    <t>주문등록건별로 통제활동을 수행하고 이는 통제활동의 최소단위이다.</t>
  </si>
  <si>
    <t>주문등록건별로 통제하므로 적시에 예방 가능하다.</t>
  </si>
  <si>
    <t>본 통제활동은 주문내역에 따른 매출인식이 왜곡될 위험을 방지하기 위함이다.</t>
  </si>
  <si>
    <t>RE-S03-R02</t>
  </si>
  <si>
    <t>국내, 해외 매출 등 매출유형이 자동으로 
업데이트 되지 않아 매출인식에 오류가 발생할
 위험</t>
  </si>
  <si>
    <t>RE-S03-C02</t>
  </si>
  <si>
    <t>매출유형별
(국내, 로컬, 직수출)
매출인식</t>
  </si>
  <si>
    <t>SAP 주문입력시 설정한 유통경로(내수, 로컬, 직수출)에 따라 
매출인식시 사용하는 계정명이 자동으로 설정된다.</t>
  </si>
  <si>
    <t xml:space="preserve">1. 영업팀 주문등록담당자는 SAP 상에서 주문을 생성할 때, 유통경로(매출유형)별로 주문을 입력한다.
2. 주문서 작성시 입력한 유통경로에 따라 매출 계정명이 자동으로 설정되어 해당 형식의 매출로 인식한다.
- 유통경로 10(내수)선택시 : 국내매출
- 유토경로 20(로컬) 선택시 : Local수출
- 유통경로 30(직수출) 선택시 : 직수출 </t>
  </si>
  <si>
    <t>SAP 
SALES ORDER
리스트 확인</t>
    <phoneticPr fontId="45" type="noConversion"/>
  </si>
  <si>
    <t xml:space="preserve">[문서검사]
1. SAP에서 주문입력을 위한 티코드를 식별한다. (주문입력 : VA01)
2. 주문입력 화면에서 다음의 CASE별로 각각의 사전 정의된 회계계정으로 매출 인식되는지 확인한다. (전표 조회 : FB03)
   1) 내수
   2) 로컬 
   3) 직수출 </t>
  </si>
  <si>
    <t>매출유형별 매출인식을 통제하는 것은 매출정책과 연계되어 일관성있게 수행된다.</t>
  </si>
  <si>
    <t>매출유형별로 매출이 인식되지 않았을 때 예외사항이며, 예외사항이 발생하는 모든 건에 대해서 추가적인 조사가 이루어지고 조정된다.</t>
  </si>
  <si>
    <t>주문내역별로 통제활동을 수행하고 이는 통제활동의 최소단위이므로 수시로마다 대사하는 것이 적정하다.</t>
  </si>
  <si>
    <t>시스템화 된 기준정보통제이므로 통제수행자의 적격성과는 관련이 적어보인다.</t>
  </si>
  <si>
    <t>주문건별로 통제하므로 예방이 가능하다.</t>
  </si>
  <si>
    <t>본 통제활동은 매출유형에 따른 매출인식의 오류 차단하기 위함이다.</t>
  </si>
  <si>
    <t>RE-S03-R03</t>
  </si>
  <si>
    <t>비인가된 User에 의해 부적절한 주문이 발생할 
위험</t>
  </si>
  <si>
    <t>RE-S03-C03</t>
  </si>
  <si>
    <t>주문내역 생성/변경 통제</t>
  </si>
  <si>
    <t>주문입력은 영업팀에게만 권한이 부여되어 비인가된 유저에 의해 주문이 생성/변경될수 없도록 제한한다.</t>
  </si>
  <si>
    <t>주문생성(취소) 유저ID 권한부여 및 삭제는 영업팀만 가능하며, 타 인원은 불가능하다.</t>
  </si>
  <si>
    <t>주문생성/취소 권한자 리스트, 당기 주문
생성/취소 Log</t>
  </si>
  <si>
    <t>[문서검사]
1. SAP상 고객의 주문을 입력하는데 활용되는 티코드 를 식별한다. (주문입력 : VA01)
2. 고객정보 입력화면에서 주문 입력후 저장이 가능한 권한자를 추출한다. 
3. 권한을 가진 계정자가 업무적으로 적정한지 소속 부서 및 관련 업무를 확인한다. (영업팀)</t>
  </si>
  <si>
    <t>주문생성에 접근권한을 승인하는 것은 SoD관점과 매출정책과 연계되어 일관성있게 수행된다.</t>
  </si>
  <si>
    <t>비인가된 유저가 임의로 주문생성 및 수정(변경)하는 것이 예외사항이며, 예외사항이 발생하는 모든 건에 대해서 추가적인 조사가 이루어지고 조정된다.</t>
  </si>
  <si>
    <t>주문생성에 접근가능한 유저리스트 관리는 수시로 진행한다. 주문생성에 의한 매출이 하루에도 빈번하므로 현재 권한이 있는 유저는 영업팀이고 수시로 유저리스트를 검토하여 승인하는 것은 적정하다.</t>
  </si>
  <si>
    <t>주문생성을 통제하므로 예방이 가능하다.</t>
  </si>
  <si>
    <t>본 통제활동은 허위주문을 일으켜 허위매출을 차단하기 위함이다.</t>
  </si>
  <si>
    <t>RE-S03-R04</t>
  </si>
  <si>
    <t>출고 확정 후 출하내역이 SAP상 주문확정 내용과 상이하게 진행되어 관련 재무제표가 왜곡 표시될 위험</t>
  </si>
  <si>
    <t>RE-S03-C04</t>
  </si>
  <si>
    <t>출고수량 통제</t>
  </si>
  <si>
    <t>SAP상 생산지원팀에서 출하등록시 영업팀에서 주문요청한 수량이 출하등록 되도록 자동 설정되어 있으며 임의로 변경되지 않도록 통제된다.</t>
  </si>
  <si>
    <t>ZMSDM0161</t>
  </si>
  <si>
    <t>판매주문 용기매칭 및 출하등록</t>
  </si>
  <si>
    <t>1. 생산지원팀 출하등록담당자는 주문수량에 의거하여  자동세팅된 주문수량대로 출하등록을 한다.
2. 출하등록시 수량은 임의로 변경할 수 없도록 통제되어있다.</t>
  </si>
  <si>
    <t>[문서검사]
1. SAP에서 출하관리를 위한 기능을하는 티코드를 식별한다.(출하관리:ZMSDM0161)
2. 영업팀에서 입력한 주문수량과 출하수량이 상이할 때 오류 메시지가 나타나며  출고가 진행되지 않는 SAP 화면을 확인한다.</t>
    <phoneticPr fontId="45" type="noConversion"/>
  </si>
  <si>
    <t>생산지원팀</t>
  </si>
  <si>
    <t>생산지원팀장</t>
  </si>
  <si>
    <t>출하등록은 내부반출정책과 연계되어 일관성있게 
수행된다.</t>
  </si>
  <si>
    <t>주문수량 초과하여 출하등록이 되었을때 예외사항이며, 예외사항이 발생하는 모든 건에 대해서 추가적인 조사가 이루어지고 조정된다.</t>
  </si>
  <si>
    <t>출하등록건별로 통제활동을 수행하고 이는 통제활동의 최소단위이다.</t>
  </si>
  <si>
    <t>출하등록건별로 통제하므로 적시에 예방 가능하다.</t>
  </si>
  <si>
    <t>본 통제활동은 출하내역에 따른 매출인식이 왜곡될 위험을 방지하기 위함이다.</t>
  </si>
  <si>
    <t>RE-S03-R05</t>
  </si>
  <si>
    <t>DAP 조건의 매출거래 기표가 이루어지지 않아 
재무제표상의 매출정보가 왜곡 표시될 위험</t>
  </si>
  <si>
    <t>RE-S03-C05</t>
  </si>
  <si>
    <t>도착지인도조건 매출 검토</t>
  </si>
  <si>
    <t>영업팀 수출담당자는 매월 마감시 D조건으로 하는 거래의 경우 거래처 SCM상 입고 내역과 회사 출고내역을 대사하여 매출을 인식한다.</t>
    <phoneticPr fontId="45" type="noConversion"/>
  </si>
  <si>
    <t>FB03</t>
  </si>
  <si>
    <t>최종고객사 EDI
화면</t>
  </si>
  <si>
    <t>DAP 조건의 수출의 경우, 출고시 SAP 상의 가상창고로 1차 출고된 것으로 설정이 되고, 영업담당자가 SK 하이닉스 WUXI의 SCM 사이트에 입고내역을 조회화여,고객사의 창고에 입고가 되었으면,최종 출고 및 납품처리를 수행한다.</t>
  </si>
  <si>
    <t>수출 전표 리스트</t>
  </si>
  <si>
    <t>수출원장</t>
  </si>
  <si>
    <t xml:space="preserve">[재수행]
1. 수출 매출전표리스트를 모집단으로 설정하여 샘플수에 맞게 거래처의 SCM 사이트의 입고
내역화면을 입수한다.
2. 입고화면과 수출매출내역을 대사한 후, 일치여부를 확인한다. </t>
  </si>
  <si>
    <t>수출매출인식은 정책과 연계되어 일관성있게 수행된다.</t>
  </si>
  <si>
    <t xml:space="preserve">고객사 SCM 사이트 화면은 제 3의 정보임으로 신뢰성이 있다. </t>
  </si>
  <si>
    <t xml:space="preserve">수출매출건별로 통제활동이 수햄하고 이는 통제활동의 최소단위이다. </t>
  </si>
  <si>
    <t>영업팀 담당자는 매출기표 업무를 다년간 수행하였고, 통제활동과 관련된 회계정책 및 Risk에 대하여 잘 인지한다.</t>
  </si>
  <si>
    <t>본 통제활동은 인도조건을 만족하지 않는 매출 인식을 차단하기 위함이다.</t>
  </si>
  <si>
    <t>RE-S04</t>
  </si>
  <si>
    <t>매출인식</t>
  </si>
  <si>
    <t>RE-S04-R01</t>
  </si>
  <si>
    <t>발생하지 않았거나, 회사와 관련이 없는 매출이 기록되거나, 매출인식기준을 충족하는 건이 매출에서 누락될 위험</t>
  </si>
  <si>
    <t>SR</t>
  </si>
  <si>
    <t>RE-S04-C01</t>
  </si>
  <si>
    <t>매출전표 생성통제</t>
  </si>
  <si>
    <t>매출전표는 실제 출고된 내역에 대해서만 생성되도록 제한된다. (출고
등록 후 대금청구처리시 SAP시스템에서 자동으로 매출을 인식한다. 
국내 주요 매출처의 경우에는 거래처 사이트에 접속하여 입고리스트를 
확인한다)</t>
  </si>
  <si>
    <t xml:space="preserve">ZMSDM0101 </t>
  </si>
  <si>
    <t xml:space="preserve"> 판매주문 
출하등록 납품출고 및 이전전기</t>
  </si>
  <si>
    <t>완재료재고수불부, 매출전표</t>
  </si>
  <si>
    <t>출고 및 납품처리된 건들에 대하여, 영업팀에서 대금청구처리를 하면 매출전표가 자동으로 생성된다.</t>
  </si>
  <si>
    <t>SAP 대금청구
리스트</t>
  </si>
  <si>
    <t>sap
대금청구모듈
리스트</t>
  </si>
  <si>
    <t xml:space="preserve">[문서검사]
1. SAP에서 대금청구를 위한 티코드를 식별한다.(대금청구:ZMSDM0101)
2. 출고등록 후 대금청구가 처리되면 매출전표가 자동 기표되는지 확인한다.
3. 반대로, 대금청구가 되지 않은 건은 매출기표가 이루어지지 않도록 통제됨을 확인한다. </t>
  </si>
  <si>
    <t>출고등록 및 전표생성은 내부매출정책과 연계되어 일관성있게 수행된다.</t>
  </si>
  <si>
    <t>출고등록없이 매출전표가 생성되었을 때 예외사항이며, 예외사항이 발생하는 모든 건에 대해서 추가적인 조사가 이루어지고 조정된다.</t>
  </si>
  <si>
    <t>출고등록건별로 통제활동을 수행하고 이는 통제활동의 최소단위이다.</t>
  </si>
  <si>
    <t>본 통제활동은 출고내역에 따른 매출인식이 왜곡될 위험을 방지하기 위함이다.</t>
  </si>
  <si>
    <t>RE-S04-C02</t>
  </si>
  <si>
    <t>출고없이 발생된 매출 검토</t>
  </si>
  <si>
    <t>영업팀장은 매월 매출인식 유형별(하이닉스, 하이닉스-수출, 그 외 일반 및 수불과 차이)출고내역과 매출인식내역을 비교하여 정리한 문서를 검토하고 승인한다.</t>
    <phoneticPr fontId="45" type="noConversion"/>
  </si>
  <si>
    <t>1) 기타 매출: 영업팀 담당자는 재고수불내역과 관련 없이 발생할 매출이 발생할 경우 영업팀장님에게 보고하고 영업팀장은 이를 검토하고 승인한다.
2) 하이닉스 매출: 영업팀 담당자는 역발행된 세금계산서와 하이닉스에 대한 월 출고내역,매출
전표내역이 일치하는지 검증 후 기안을 상신하고 영업팀장님이 이를 승인한다.
3) 하이닉스 wuxi 매출: 영업팀 담당자는 wuxi에서 조회한 입고내역과 월 출고내역,매출전표내역이 일치하는지 검증 후 
기안을 상신하고 영업팀장님이 이를 승인한다.
4)이외의 매출: 영업팀  담당자는정발행된 세금계산서와 회사의 월 출고내역,매출전표내역이 일치하는지 검증 후 기안을 상신하고 영업팀장님이  이를 승인한다.
예외사항이 발생한 경우, 매출 인식기준과 상충되는지 여부를 파악한다.</t>
  </si>
  <si>
    <t>재고수불내역과 관련 없이 발생한 매출전표 리스트(매출 FI 전표로 계정코드 502102, 501102, 501202, 501302, 501402, 501602)</t>
  </si>
  <si>
    <t>FI 매출전표</t>
  </si>
  <si>
    <t>[문서검사]
1. SAP상의 매출전표와 완재료수불부를 샘플수에 맞게 입수한다.
2. 영업팀 매출마감담당자가 재고수불부와 매출내역에 대해서 각 거래 유형별로 영업 팀장의 검토 및 승인을 받았는지 문서를 확인한다.
3. 예외 사항이 발생한 경우, 해당 예외 사항이 매출의 인식기준 여부를 충족하였는지 여부를 검토한 문서를
확인한다.</t>
  </si>
  <si>
    <t>영업팀 팀장</t>
  </si>
  <si>
    <t>매출전표는 재고수불부와 일치하고, 예외사항에 대해서는 상위권자의 승인이 있어야 하는 것은 정책과 연계되어 일관성있게 수행된다.</t>
  </si>
  <si>
    <t>SAP의 완재료재고수불부와 일치하지 않고 생성된 매출전표가 상위권자의 승인없이 매출에 포함될때 예외사항이며, 예외사항이 발생하는 모든 건에 대해서 추가적인 조사가 이루어지고 조정된다.</t>
  </si>
  <si>
    <t>월 매출마감건별로 통제활동을 수행하고 이는 통제활동의 최소단위이다.</t>
  </si>
  <si>
    <t>영업팀 매출확인담당자는 재고수불부에 따른 매출확인관리업무를 다년간 수행하였고, 통제활동과 관련된 회계정책 및 Risk에 대하여 잘 인지한다.</t>
  </si>
  <si>
    <t>월 매출내역을 통제하므로 적시에 적발이 가능하다.</t>
  </si>
  <si>
    <t>본 통제활동은 재고수불내역과 관련이 없는 허위매출을 차단하기 위함이다.</t>
  </si>
  <si>
    <t>RE-S04-R02</t>
  </si>
  <si>
    <t>매출이 부적절한 회계기간에 귀속되어 재무제표 상 
매출 관련 계정의 표시가 왜곡될 위험</t>
  </si>
  <si>
    <t>RE-S04-C03</t>
  </si>
  <si>
    <t>출고내역과 일치하지 않는
세금계산서 방지</t>
  </si>
  <si>
    <t>실제 출고되어 매출로 인식된 건만 매출 세금계산서(Invoice)가 발행되도록 시스템상 설정되어 있다.</t>
  </si>
  <si>
    <t>sap</t>
  </si>
  <si>
    <t>세금계산서(Invoice), 거래처 거래명세서, 완재료재고수불부</t>
  </si>
  <si>
    <t>1.영업팀 담당자가 매출 세금계산서(Invoice)를 발행할 때, 실제 출하등록과 Billing이 완료된 매출 전표와 맵핑되지 않는 경우 세금계산서가 발행되지 않도록 시스템상 설정되어 있다.
2.세금계산서 중복 생성 방지를 위하여 sap 정보 이관시 일련번호가 생성되며, Invoicing된 출하등록과 Billing이 완료된 매출 전표는 해당 기간에 중복되어 세금계산서로 Invoicing되지않게 설계되어 있다.</t>
  </si>
  <si>
    <t>세금계산서(Invoice))발행내역(SAP)</t>
  </si>
  <si>
    <t>[문서검사]
1. SAP상의 세금계산서(Invoice)발행화면에서 매출 전표를 맵핑 시키지 않는 경우, 세금계산서 발행이 불가능함을 확인한다.
2. 매출 정보의 맵핑 내역은 일련번호로 관리되어 세금계산서의 중복 생성을 방지하는 것을 확인한다.</t>
  </si>
  <si>
    <t>출하등록완료에 따른 세금계산서(Invoice)발행은 내부매출정책과 연계되어 일관성있게 수행된다.</t>
  </si>
  <si>
    <t>출하등록없이 세금계산서(Invoice)가 생성되었을 때 예외사항이며, 예외사항이 발생하는 모든 건에 대해서 추가적인 조사가 이루어지고 조정된다.</t>
  </si>
  <si>
    <t>거래처 거래명세서는 제3자가 제공하는 정보이므로 신뢰성 있다.</t>
  </si>
  <si>
    <t>세금계산서(Invoice)발행건별로 통제활동을 수행하고 이는 통제활동의 최소단위이다.</t>
  </si>
  <si>
    <t>영업 팀장은 세금계산서(Invocie)발행관리업무를 다년간 수행하였고, 통제활동과 관련된 회계정책 및 Risk에 대하여 잘 인지한다.</t>
  </si>
  <si>
    <t>월 세금계산서(Invocie)내역을 통제하므로 적시에 적발이 가능하다.</t>
  </si>
  <si>
    <t>RE-S04-C04</t>
  </si>
  <si>
    <t>마감 후 월별 매출인식 통제</t>
  </si>
  <si>
    <t>영업팀 담당자가 발행한 매출세금계산서가 마감된 전기기간을 열고 대금청구 전표를 전기할 수 없도록 제한되어있다.</t>
  </si>
  <si>
    <t xml:space="preserve">영업팀 담당자가 발행한 매출세금계산서가 마감된 전기기간을 열고 대금청구 전표를 전기할 수 없도록 제한되어있다. </t>
  </si>
  <si>
    <t xml:space="preserve">[문서검사]
1. SAP에서 Period close 된 기간을 샘플로 선정한다.
2. SAP에서 임의로 Period close 된 기간에 대한 매출전표에 대하여, 임의로 청구내역이 수정되지 않도록 시스템상 통제되는지 확인한다. </t>
    <phoneticPr fontId="45" type="noConversion"/>
  </si>
  <si>
    <t>매출의 대금청구, 전표생성 및 통제는 내부매출정책과 연계되어 일관성있게 수행된다.</t>
  </si>
  <si>
    <t>매출건별로 통제하므로 적시에 예방 가능하다.</t>
  </si>
  <si>
    <t>RE-S04-R03</t>
  </si>
  <si>
    <t>반품관련 회계처리(반품충당부채전표, 매출차감전표 등)이 부적절한 회계기간 또는 잘 못 반영되어 관련 계정의 재무제표상 표시가 왜곡될 위험</t>
  </si>
  <si>
    <t>RE-S04-C05</t>
  </si>
  <si>
    <t>매출차감(반품추정치)전표의 정확한 기록</t>
  </si>
  <si>
    <t>재무지원팀 팀장은 매년말 담당자가 거래처별 반품실적율을 산정한 후 해당 실적율을 적용하여 작성한 반품추정치를 금액적 중요한지 판단하여 반품충당부채 계상여부 검토하고 승인한다.</t>
    <phoneticPr fontId="45" type="noConversion"/>
  </si>
  <si>
    <t>매출채권, 매출액, 반품충당부채, 반품추정원가</t>
  </si>
  <si>
    <t>반품 추정치 검토</t>
  </si>
  <si>
    <t xml:space="preserve">재무지원팀 담당자는 매년 말 당해연도의 거래처별 반품실적율을 산정한 후 해당 실적율을 적용하여 반품추정치를 
산정한다.추정치 금액의 중요성을 고려하여 반품충당부채 계상여부 검토한다. </t>
  </si>
  <si>
    <t>반품추정치 검토내역</t>
  </si>
  <si>
    <t>반품 추정 
자료 확인</t>
  </si>
  <si>
    <t>[문서검사]
1. 반품추정치 검토내역을 징구한다. 
2. 검토내역을 확인하여 반품추정률이 합리적인 Logic으로 산정되었는지 확인한다.</t>
  </si>
  <si>
    <t>재무지원팀</t>
  </si>
  <si>
    <t>재무지원팀 담당자</t>
  </si>
  <si>
    <t>반품관리규정과 연계되어 일관성있게 수행된다.</t>
  </si>
  <si>
    <t>추정 및 평가의 과정이 있지만 상위자의 승인을 득하므로 통제위험과 관련이 없다.</t>
  </si>
  <si>
    <t>재무지원팀 담당자가 반품추정률을 검토함으로 신뢰성있다.</t>
  </si>
  <si>
    <t>분기별로 반품추정치 검토에 대한 통제활동 수행하고 이는 통제활동의 최소단위이다.</t>
  </si>
  <si>
    <t>회계팀장은 결산 업무를 다년간 관리하였고, 통제활동과 관련된 회계정책 및 Risk에 대하여 잘 인지한다.</t>
  </si>
  <si>
    <t>분기별로 통제하므로 적시에 예방가능하다.</t>
  </si>
  <si>
    <t xml:space="preserve">본 통제활동은 부정확한 매출차감조정으로 매출관련 계정이 왜곡될 위험을 방지하기 
위함이다. </t>
  </si>
  <si>
    <t>RE-S04-R04</t>
  </si>
  <si>
    <t>월 매출 확정시 이상 항목에 대한 검토 절차의 미비로 부정과 재무제표의 왜곡표시가 발생할 위험</t>
  </si>
  <si>
    <t>RE-S04-C06</t>
  </si>
  <si>
    <t>정기적인 월 매출, 매출손익 실적과 예산비교 및 검토</t>
  </si>
  <si>
    <t>재무지원팀장은 매월 매출실적을 전월, 전기, 예산과 비교 검토하여 거래처별 유의적인 변동 사항에 대하여 분석적 검토를 하고 원인 분석하여, 검토하고, 모회사인 sk머티리얼즈에 보고된다.</t>
  </si>
  <si>
    <t>1. 영업팀이 작성한 월간 판매실적을 바탕으로 재무지원팀담당자는 월 손익실적 결산보고서를 작성하고, 재무지원팀장과 실장이 이를 검토한다.
2.SK머티리얼즈 계열사들의 월 실적 보고에 해당 결산보고서가 보고된다.</t>
  </si>
  <si>
    <t>월별 결산실적보고
 이메일</t>
  </si>
  <si>
    <t>월 실적보고서</t>
  </si>
  <si>
    <t>[문서검사]
1. 월별 매출실적보고서리스트를 SAMPLING하여 보고자료 및 문서 보관 유무를 확인한다.
2. 월별 결산보고서가 재무지원팀장에게 보고되고, 승인되었는지 확인한다.
3. 월 매출실적의 합계금액과 회사제시 재무제표 상의 매출채권금액과 대사하여 회계기간의 귀속되어 완전하고 정확하게 기록되었는지 확인한다.</t>
  </si>
  <si>
    <t>재무지원팀장</t>
  </si>
  <si>
    <t>상위권자의 보고와 검토에 따른 회사 정책과 연계되어 일관성있게 수행된다.</t>
  </si>
  <si>
    <t>통제를 수행함에 있어 통제수행자의 추정 및 평가의 과정이 있고  통제 수행자의 역량도 요구되며, 통제가 예방 또는 적발하고자 하는 왜곡표시의 성격과 중요성이 있으므로 통제위험과 관련이 높을 수 있다.</t>
  </si>
  <si>
    <t>월 매출집계내역은 타 통제활동으로 관리되고 있으므로 신뢰성있다.</t>
  </si>
  <si>
    <t>월별매출로 통제활동 수행하고 이는 통제활동의 최소단위이다.</t>
  </si>
  <si>
    <t>재무지원팀장은 매출실적보고관리업무를 다년간 수행하였고, 통제활동과 관련된 회계정책 및 Risk에 대하여 잘 인지한다.</t>
  </si>
  <si>
    <t>월매출현황별로 통제하므로 적시에 적발 가능하다.</t>
  </si>
  <si>
    <t>본 통제활동은 재무재표의 왜곡된 매출 인식을 방지하기 위함이다.</t>
  </si>
  <si>
    <t>RE-S05</t>
  </si>
  <si>
    <t>매출채권의 회수 및 평가</t>
  </si>
  <si>
    <t>RE-S05-R01</t>
  </si>
  <si>
    <t>채권반제가 부정확하게 처리되어 매출채권
금액에 오류가 발생할 위험</t>
  </si>
  <si>
    <t>RE-S05-C01</t>
  </si>
  <si>
    <t>입금처리내역과 매출채권 대사</t>
  </si>
  <si>
    <t>영업팀 담당자는 SAP 상의 입금처리내역과 매출채권내역을 대사한다.</t>
  </si>
  <si>
    <t>매출채권,매출액</t>
  </si>
  <si>
    <t>매출채권반제전표, 입금내역</t>
  </si>
  <si>
    <t>펌뱅킹의 입금내역 정보가 SAP으로 인터페이스되고, 재무지원팀에서 가수금 전표를 생성한다. SAP 상에서 거래처별로 입금 내역과 매출채권 내역이 동시에 반제처리 창에 표시되어 있고, 영업팀 담당자가 이를 바탕으로 반제처리를 하면 매출채권이 차감된다</t>
  </si>
  <si>
    <t>반제처리 전표</t>
  </si>
  <si>
    <t>매출채권 차감
원장 확인</t>
  </si>
  <si>
    <t>[문서검사]
1. 채권반제처리내역 중 SAMPLING하여 SAP 채권반제처리가 회사의 규정대로 이루어지는지 검토한다.
2. 입금처리내역과 매출채권내역을  대사하고 채권반제전표를 생성했는지 검토한다.</t>
  </si>
  <si>
    <t>재무지원팀
영업팀</t>
  </si>
  <si>
    <t>영업팀 
반제처리담당자</t>
  </si>
  <si>
    <t>매출채권 반제처리에 관련규정과 연계되어 일관성있게 수행된다.</t>
  </si>
  <si>
    <t>추정 및 평가의 과정이 있지만 재무팀의 입금확인을 거치므로 통제위험과 관련이 없다.</t>
  </si>
  <si>
    <t>재무지원팀에서 확인한 입금내역을 토대로 SAP 반제전표와 매출채권을 대사하므로 신뢰성있다.</t>
  </si>
  <si>
    <t>채권반제내역별로 통제활동 수행하고 이는 통제활동의 최소단위이다.</t>
  </si>
  <si>
    <t>영업팀 담당자는 매출채권반제전표관리 업무를 다년간 수행하였고, 통제활동과 관련된 회계정책 및 Risk에 대하여 잘 인지한다.</t>
  </si>
  <si>
    <t>반제전표건별로 통제하므로 적시에 예방가능하다.</t>
  </si>
  <si>
    <t xml:space="preserve">본 통제활동은 입금내역에 근거한 매출채권반제처리 매출관련 계정이 왜곡될 
위험을 방지하기 위함이다. </t>
  </si>
  <si>
    <t>IM-S01</t>
  </si>
  <si>
    <t>재고자산의 입고 및 검수</t>
  </si>
  <si>
    <t>IM-S01-R01</t>
  </si>
  <si>
    <t>승인되지 않은 원재료가 입고될 위험</t>
  </si>
  <si>
    <t>IM-S01-C01</t>
  </si>
  <si>
    <t>원재료 구매요청에 대한 
승인</t>
  </si>
  <si>
    <t>구매대상 원재료에 대하여, 구매의 적절성을 상위권자가 검토하고 
승인한다.</t>
  </si>
  <si>
    <t>원재료</t>
  </si>
  <si>
    <t>withus/
toktok)</t>
  </si>
  <si>
    <t>생산팀 담당자는 원부재료 전자구매시스템(withus) 및 내부전자결제시스템(toktok)을 이용하여 구매요청서를 작성&amp;
상신하고, 생산팀장은 구매업무규정에 따라 타당하게 작성되었는지 여부와 입력된 사항이 유효한지 여부를 검토하여 
구매요청서를 승인한다</t>
  </si>
  <si>
    <t>당기 원재료 입고 완료 리스트</t>
  </si>
  <si>
    <t>sap 입고내역</t>
  </si>
  <si>
    <t>[문서검사]
 구매 원재료가 적절한 승인 절차를 거쳤는지 여부를 문서검사한다.</t>
  </si>
  <si>
    <t>생산팀</t>
  </si>
  <si>
    <t>생산팀장</t>
  </si>
  <si>
    <t>회사의 재고관리 정책이 규정되어 있는 "IM_Flowchart 및 업무기술서"의 "S01_FC&amp;NT"와 연계되어 있다.</t>
  </si>
  <si>
    <t>이 통제활동의 목표는 재고자 구매시 적절한 승인절차 수행여부를 검증하는 내역임. 
이 통제활동은 재고자산 구매시 검토와 승인절차를 수행하는지 확인함으로서 자산의 실재성과 관련된 위험을 직접적으로 대응한다고 판단함</t>
  </si>
  <si>
    <t>통제활동은 각 건별로 수행된다. 생산팀담당자는 구매건별로  승인요청을 수행하는 것이 합리적임. 또한 통제활동은 건별로 수행되므로 예측가능성은 고려할 필요 없음. 승인절차가 수행되지 않은 
경우 그 차이에  대해 Follow-up한다.</t>
  </si>
  <si>
    <t>1. 해당 통제활동은 다음과 같이 일관적으로 수행되고 있음.
 1) 구매요청서 입력항목은 표준 항목이며, 따라서 담당자가 검토하는 항목에 일관성을 제공함.
 2) 담당자의 판단이 개입될 소지가 적으므로, 매번 유사한 통제활동이 수행됨.
2. 해당 통제활동은 건 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</si>
  <si>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'재고관리' 책임이 있으며 적극적으로 관여하고 있다. 'SAP모듈'에 대한 이해, '재고관리' 
프로세스를 이해하고 있다. 
3) 인터뷰 및 통제활동 테스트를 통해 담당자의 '재고관리' 관련한 상세한 수준의 적절한 지식과 회계처리에 대한 지식을 갖추고 있다는 사실을 관찰하였다.</t>
  </si>
  <si>
    <t>IM-S01-R02</t>
  </si>
  <si>
    <t>재고자산 입고 전 적절하게 검사되지 않아 결점이 있는 원(부)재료가 적시에 반송되지 않을 위험</t>
  </si>
  <si>
    <t>IM-S01-C02</t>
  </si>
  <si>
    <t>결점이 있는 재고
자산의 검수 및 승인</t>
  </si>
  <si>
    <t>검수결과 결점이 있는 원재료는 적기에 처리된다.</t>
  </si>
  <si>
    <t>LIMS/
SAP</t>
  </si>
  <si>
    <t>WITHUS에서 SAP으로 검수사실이 인터페이스되면, SAP에서 품질관리 프로그램인 LIMS로 인터페이스된다.
(이 시점에,SAP에서 해당 재고는 품질검사대상재고로 설정되어 있다.)
품질관리팀 담당자는 입고된 품목의 샘플 추출 품질검사를 수행하고, LIMS에 합격데이터를 입력한다.
입력된 합격사실은 상근조장 혹은 중간관리자가 검토하고 승인한다.
합격확인데이터는 SAP에 인터페이스되고, 재고는 SAP 내에서 품질검사재고에 가용재고로 변환된다.</t>
  </si>
  <si>
    <t>당기 원재료 입고 완료 리스트
(품질검사대상)</t>
  </si>
  <si>
    <t>[관찰과 문서검사]
1. 입고처리된 양품이 LIMS에서 합격 입력되는 것을 관찰한다.
2. 불합격 건을 샘플링하여, 상위권자에 매뉴얼로 보고된 내역을 검토한다.</t>
  </si>
  <si>
    <t>품질관리팀</t>
  </si>
  <si>
    <t>품질관리팀장</t>
  </si>
  <si>
    <t>이 통제활동의 목표는 재고자산의 입고시 품질이 적절한지를 
검증하는 내역임. 이 통제활동은 재고자산 입고시 품질관리를 수행하는지 확인함으로서 자산의 실재성과 관련된 위험을 직접적으로 대응한다고 판단함</t>
  </si>
  <si>
    <t>통제활동은 각 건별로 수행된다. 품질관리팀담당자는 건별로 품질을 확인하기 떄문에 건별로 수행하는 것이 합리적임. 또한 통제활동은 건별로 수행되므로 예측가능성은 고려할 필요 없음. 반품재고에 매뉴얼로 보고되는 상황이 발생하지 않은 경우 그 차이에  대해 Follow-up한다.</t>
  </si>
  <si>
    <t>1. 해당 통제활동은 다음과 같이 일관적으로 수행되고 있음.
 1) LIMS 합격 여부는 입력은 표준 항목이며, 따라서 담당자가 검토하는 항목에 일관성을 제공함.
 2) 담당자의 판단이 개입될 소지가 적으므로, 매번 유사한 통제활동이 수행됨.
2. 해당 통제활동은 건 별로 수행되어 지고 있으며, 거래의 빈도를 고려할 때 적정한 것으로 판단됨.</t>
  </si>
  <si>
    <t>1. 해당 통제활동은 다음과 같이 일관적으로 수행되고 있음.
 1) LIMS 품질 합격입력은 표준 서식이며, 따라서 담당자가 검토하는 항목에 일관성을 제공함.
 2) 담당자의 판단이 개입될 소지가 적으므로, 매번 유사한 통제활동이 수행됨.
2. 해당 통제활동은 입고단위로 수행되어 지고 있으며, 거래의 빈도를 고려할 때 적정한 것으로 
판단됨.</t>
  </si>
  <si>
    <t>IM-S01-R03</t>
  </si>
  <si>
    <t>입고된 원(부)재료가 적시에 정확하게 기록
되지 않을 위험</t>
  </si>
  <si>
    <t>IM-S01-C03</t>
  </si>
  <si>
    <t>입고내역에 대한 검증 및 승인</t>
  </si>
  <si>
    <t>입고기록시 정확한지 검증하고 승인한다.</t>
  </si>
  <si>
    <t>withus/
SAP</t>
  </si>
  <si>
    <t>1. 생산팀 담당자는 원재료가 입고되면 거래명세서와 수량을 대사하는 작업을 수행한다.
    거래명세서의 수량과 확인수량이 일치하지 않은 경우, 담당자는 생산팀장에게 보고하고,거래처에게 확인절차를 수행한다.
2. 대사 작업 완료 후, WITHUS에서 검수 처리하면, 생산팀의 팀장이 검토하고 승인한다. 
     해당 GR(Goods Receipt)처리내역은 ERP GR 넘버로 SAP에 인터페이스된다.
3. (품질통과) 입고처리내역을 재무지원팀에서 이상유무를 확인하고 승인하면, 매입 처리가 된다.
     (3단계는 EX-S03-C01에 기술)</t>
  </si>
  <si>
    <t>당기 원재료 입고 
리스트</t>
  </si>
  <si>
    <t>[문서검사]
 당기 입고된 원재료 입고리스트에서 10건을 샘플링해서 WITHUS상 
검수확인서가 작성되고 생산팀장의 승인이 있는지 확인(Examination)한다.</t>
  </si>
  <si>
    <t>이 통제활동의 목표는 재고자산의 입고시 기록이 적절한지를 
검증하는 내역임. 이 통제활동은 재고자산 입고시  수량 검사가 수행되고 있는지를 확인함으로서 자산의 실재성과 관련된 위험을 직접적으로 대응한다고 판단함</t>
  </si>
  <si>
    <t>통제활동은 각 건별로 수행된다. 생산팀담당자는 건별로 입고등록을 하므로 건별로 수행하는 것이 합리적임. 또한 통제활동은 건별로 수행되므로 예측가능성은 고려할 필요없음. PO와 검수확인처리내역이 발생하는 경우 그 차이에 대해 Follow-up한다.</t>
  </si>
  <si>
    <t>IUC로 판단되는 자료는 없다.</t>
  </si>
  <si>
    <t>1. 해당 통제활동은 다음과 같이 일관적으로 수행되고 있음.
 1) WITHUS상 검수확인처리는 표준 서식이며, 따라서 담당자가 검토하는 항목에 일관성을 제공함.
 2) 담당자의 판단이 개입될 소지가 적으므로, 매번 유사한 통제활동이 수행됨.
2. 해당 통제활동은 건별로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</si>
  <si>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'재고관리' 책임이 있으며 적극적으로 관여하고 있다. 'SAP모듈'에 대한 이해, '재고관리' 프로세스를 
이해하고 있다. 
3) 인터뷰 및 통제활동 테스트를 통해 담당자의 '재고관리' 관련한 상세한 수준의 적절한 지식과 회계처리에 대한 
지식을 갖추고 있다는 사실을 관찰하였다.</t>
  </si>
  <si>
    <t>1. 해당 통제활동은 다음과 같이 일관적으로 수행되고 있음.
 1) 검수확인서는 표준 서식이며, 따라서 담당자가 검토하는 항목에 일관성을 제공함.
 2) 담당자의 판단이 개입될 소지가 적으므로, 매번 유사한 통제활동이 수행됨.
2. 해당 통제활동은 입고단위로 수행되어 지고 있으며, 거래의 빈도를 고려할 때 적정한 것으로 판단됨.</t>
  </si>
  <si>
    <t>IM-S02</t>
  </si>
  <si>
    <t>생산 및 원가투입</t>
  </si>
  <si>
    <t>IM-S02-R01</t>
  </si>
  <si>
    <t>원재료 투입량 및 제품생산량이 정확하게 
반영되지 않아 원가계산이 왜곡될 위험</t>
  </si>
  <si>
    <t>IM-S02-C01</t>
  </si>
  <si>
    <t>원재료투입량 및 제품생산량에 대한 생산일보의 보고</t>
  </si>
  <si>
    <t>원재료 투입량 및 제품생산량은 생산일보를 통해 
상위권자에게 보고된다</t>
  </si>
  <si>
    <t>zmppr0033</t>
  </si>
  <si>
    <t>원재료 투입량 및 제품생산량</t>
  </si>
  <si>
    <t>생산일보</t>
  </si>
  <si>
    <t>생산팀 현장 담당자가 원재료 투입량 및 제품생산량을 엑셀 데일리레포트로 작성하여, 이메일로 유관부서 담당자들에게 공유한다. 공유된 데일리레포트를 생산팀 입력 담당자가 검토하여 SAP에 입력한다.
해당 데일리레포트는 생산관련 임원에게(공장장) 익일 대면보고된다.
(원재료 투입량 및 제품생산량 T-Code: zmppr0033)</t>
  </si>
  <si>
    <t>당기 보고한 생산일보 리스트</t>
  </si>
  <si>
    <t>조업 일수</t>
  </si>
  <si>
    <t>[문서검사]
1. 평가대상기간 중 생산팀 담당자가 작성한 생산일보을 징구한다.
2. 징구한 생산일보에 대하여 상위권자에게 보고및 승인 여부를 확인(Examination)한다.</t>
  </si>
  <si>
    <t>회사의 재고관리 정책이 규정되어 있는 "IM_Flowchart 및 업무기술서"의 "S02_FC&amp;NT"와 연계되어 있다.</t>
  </si>
  <si>
    <t>이 통제활동의 목표는 모든 원재료 투입내역이 적절한 승인권자의 승인을 득하고 있는지를 검증하는 내역임. 이 통제활동은 원재료 투입에 대한 전결권자의 승인이 있는지를 확인함으로서 자산의 실재성과 관련된 위험을 직접적으로 대응한다고 판단함</t>
  </si>
  <si>
    <t>통제활동은 각 건별로 수행된다. 생산팀담당자는 매일 건별로 생산일보를 작성하므로 건별로 
수행하는 것이 합리적임. 또한 통제활동은 건별로 수행되므로 예측가능성은 고려할 필요 없음. Sap과 차이가 발생하는 경우 그 차이에 대해 Follow-up한다.</t>
  </si>
  <si>
    <t>1. 해당 통제활동은 다음과 같이 일관적으로 수행되고 있음.
 1) 생산일보는 표준 서식이며, 따라서 담당자가 검토하는 항목에 일관성을 제공함.
 2) 담당자의 판단이 개입될 소지가 적으므로, 매번 유사한 통제활동이 수행됨.
2. 해당 통제활동은 일단위로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</si>
  <si>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'원가관리' 책임이 있으며 적극적으로 관여하고 있다. 'SAP모듈'에 대한 이해, '원가관리' 프로세스를 이해하고 있다. 
3) 인터뷰 및 통제활동 테스트를 통해 담당자의 '원가관리' 관련한 상세한 수준의 적절한 지식과 회계처리에 대한 지식을 갖추고 있다는 사실을 관찰하였다.</t>
  </si>
  <si>
    <t>IM-S02-R02</t>
  </si>
  <si>
    <t>부정확한 제조경비 인식 전표에 대한 검토가 
이루어지지 않아 원가계산에 왜곡표시가 발생할 위험.</t>
  </si>
  <si>
    <t>IM-S02-C02</t>
  </si>
  <si>
    <t>매입전표에 대한 각 현업부서장의 승인
재무지원팀 담당자의 전표 
내용 확인 및 팀장의 승인</t>
  </si>
  <si>
    <t>재무지원팀 담당자는 수취한 구매요청부서의 담당팀장이 승인한 전표와 영수증을 대사하여 금액 및 계정과목이 올바른지 확인한 뒤 재무지원 
팀장의 승인을 득하여 Posting한다.</t>
  </si>
  <si>
    <t>각 현업부서에서 지출한 제조경비에 대한 지출전표와 증빙을 첨부하여 구매요청부서의 담당팀장의 승인절차를 진행한다(Approve).재무지원팀 담당자는 현업부서로부터 이관된 지출전표와 관련 증빙을 대사하여 금액 및 계정과목이 올바른지 확인한 뒤 재무지원팀장의 승인을 득한다.
-e-accounting에서 현업부서가 작성한 웹전표는 전자결재시스템인 톡톡을 통하여 검토와 승인절차가 
수행된다. 해당 웹전표는 sap으로 인터페이스된다.</t>
  </si>
  <si>
    <t>제조경비 지출전표</t>
  </si>
  <si>
    <t>sap의 제조경비
전표 추출</t>
  </si>
  <si>
    <t>[문서검사]
1. 회사로부터 평가대상기간 중에 발생한 제조경비전표를 징구한다.
2. 수취한 전표에 현업부서의 팀장과 재무지원팀장의 승인을 득하였는지 확인(Examination)
한다.</t>
  </si>
  <si>
    <t>이 통제활동의 목표는 모든 제조경비가 적절한 승인권자의 승인을 득하고 있는지를 
검증하는 내역임. 이 통제활동은 제조경비에 대한 전결권자의 승인이 있는지를 확인함으로서 원가계산의의 정확성과 관련된 위험을 직접적으로 대응한다고 판단함</t>
  </si>
  <si>
    <t>통제활동은 각 건별로 수행된다. 생산팀담당자(OR 구매요청부서)는 건별로 매입전표를 작성하므로 건별로 수행하는 것이 합리적임. 또한 통제활동은 건별로 수행되므로 예측가능성은 고려할 필요 없음. 승인없는 전표가 재무지원팀에 이관되는 경우 그에 대해 Follow-up한다.</t>
  </si>
  <si>
    <t>1. 해당 통제활동은 다음과 같이 일관적으로 수행되고 있음.
 1) 제조경비 관련 증빙는 표준 서식이며,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</si>
  <si>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'원가관리' 책임이 있으며 적극적으로 관여하고 있다. 'SAP모듈'에 대한 이해, '원가관리' 프로세스를 
이해하고 있다. 
3) 인터뷰 및 통제활동 테스트를 통해 담당자의 '원가관리' 관련한 상세한 수준의 적절한 지식과 회계처리에 대한 지식을 갖추고 있다는 사실을 관찰하였다.</t>
  </si>
  <si>
    <t>IM-S02-R03</t>
  </si>
  <si>
    <t>간접비 배부율의 임의적 변경으로 인한 
제조원가 계산에서의 오류와 부정</t>
  </si>
  <si>
    <t>IM-S02-C03</t>
  </si>
  <si>
    <t>제조경비 임의배부 방지</t>
  </si>
  <si>
    <t>제조경비의 임의적인 배부를 방지한다.</t>
  </si>
  <si>
    <t>회사는 1차적으로 매출액기준으로 제품군에 제조경비를 배부후,2차적으로 제품군에 배부된 제조경비는 
공정별로 원&amp;부재료 투입기준으로 배부한다.
계산된 결가를 근거로, 제조간접비로 처리되는 원가들은 재고자산 보조원장으로 자동기표된다.
해당 산정방식은 sap에 내재되어 있어, 제조경비와 매출액이 집계가 되면 자동적으로 배부된다.
기존의 배부방식 변경시 재무지원팀장의 승인이 필요하다.</t>
  </si>
  <si>
    <t>[문서검사]
1. SAP에서 회사의 산정방식대로, 기준정보인 매출과 원&amp;부재료 투입 정보가 경비 배부시 
배부기준이 되는지 확인한다.
2. 계산된 결과가 재고자산 보조원장으로 자동기표되었는지 확인한다.</t>
  </si>
  <si>
    <t>이 통제활동의 목표는 제조경비의 임의적인 배부을 방지하는지검증하는 내역임. 이 
통제활동은 제조경비의 적절한 배부와 기록에 대한 통제를 확인함으로서 원가계산의의
 정확성과 관련된 위험을 직접적으로 대응한다고 판단함</t>
  </si>
  <si>
    <t>통제활동은 각 건별로 수행된다.  통제활동은 건별로 수행되므로 예측가능성은 고려할 필요 없음. 배부율 변경시 재무지원팀장의 승인이 없는 경우 그에 대해 Follow-up한다.</t>
  </si>
  <si>
    <t>1. 해당 통제활동은 다음과 같이 일관적으로 수행되고 있음.
 1) 담당자의 판단이 개입될 소지가 적으므로, 매번 유사한 통제활동이 수행됨.
2. 해당 통제활동은 월단위로 수행되어 지고 있으며, 거래의 빈도를 고려할 때 적정한 것으로 판단됨.</t>
  </si>
  <si>
    <t>IM-S02-R04</t>
  </si>
  <si>
    <t>회사의 원가흐름 가정과 다르게 원가계산이 될 위험</t>
  </si>
  <si>
    <t>IM-S02-C04</t>
  </si>
  <si>
    <t>원가흐름 가정과 일치하는
원가자동계산</t>
  </si>
  <si>
    <t>SAP 시스템은 원가계산시 재고자산 및 매출원가 금액을 사전에 설정한 
원가흐름 가정을 적용하여 계산한다.</t>
  </si>
  <si>
    <t>SAP 시스템은 원가계산시 재고자산 및 매출원가 금액을 사전에 설정한 원가흐름 가정을 적용하여 계산한다.</t>
  </si>
  <si>
    <t>[문서검사]
 SAP의 재고자산과 매출원가 계산이, 회사의 원가흐름 정책과 일치하는지 확인한다.</t>
  </si>
  <si>
    <t>이 통제활동의 목표는 원가계산이 회사의 원가흐름 가정과 일치하는지 검증하는 내역임.. 이 통제활동은 시스템이 회사의 원가흐름 가정대로 계산하는지 확인함으로서 원가계산의의 정확성과 관련된 위험을 직접적으로 대응한다고 판단함</t>
  </si>
  <si>
    <t>통제활동은 각 건별로 수행된다.통제활동은 건별로 수행되므로 예측가능성은 고려할 필요 없음.
원가흐름정책과 다른 방식으로 계산이 된 예외사항에  대해 Follow-up한다.</t>
  </si>
  <si>
    <t>1. 해당 통제활동은 다음과 같이 일관적으로 수행되고 있음.
 1) 자동통제이며,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</si>
  <si>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IM-S02-R05</t>
  </si>
  <si>
    <t>원가계산결과에 대한 최종보고 전 원가가 
마감되어 오류 등이 마감 전 수정되지 못할 
위험</t>
  </si>
  <si>
    <t>IM-S02-C05</t>
  </si>
  <si>
    <t>결산보고에 
대한 팀장의 검토</t>
  </si>
  <si>
    <t>결산보고Report를 재무지원팀장이 검토한다.</t>
  </si>
  <si>
    <t>결산
보고서</t>
  </si>
  <si>
    <t>재무지원팀장은 원가계산 결과를 바탕으로 원가분석을 실시하여 이상항목 여부를 
확인한다.(재무지원팀장의 결산분석 REPORT 보고)
이상항목 발생시, 결산분석 레포트에 이상 항목을 발생시킨 원인분석을
포함하여 보고한다.
검토된 결산분석 레포트는 sk머티리얼즈에 보고된다.</t>
  </si>
  <si>
    <t>결산보고서</t>
  </si>
  <si>
    <t>월</t>
  </si>
  <si>
    <t>[문서검사]
평가대상기간 중 작성한 결산분석Report를 재무지원팀장에 보고되고, 승인되었는지 
검토하고, 비경상적인 원가의 증가 혹은 감소가 발생한 월에 원인 분석내용이 포함되었는지 
확인한다.</t>
  </si>
  <si>
    <t>이 통제활동의 목표는 원가계산에 적절한 승인권자의 검토을 득하고 있는지를 검증하는 내역임. 이 통제활동은 원가계산에 대한 전결권자의 승인이 있는지를 확인함으로서 원가계산의의 정확성과 관련된 위험을 직접적으로 대응한다고 판단함</t>
  </si>
  <si>
    <t>통제활동은 각 건별로 수행된다. 재무지원팀 담당자는 건별로 를 결산분석서를 작성하므로 건별로 수행하는 것이 합리적임. 또한 통제활동은 건별로 수행되므로 예측가능성은 고려할 필요 없음. 재무지원팀장의 승인이 없는 경우 그에 대해 Follow-up한다.</t>
  </si>
  <si>
    <t>1. 해당 통제활동은 다음과 같이 일관적으로 수행되고 있음.
 1) 결산분석보고서는 표준 서식이며,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</si>
  <si>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IM-S02-R06</t>
  </si>
  <si>
    <t>마스터파일 데이터의 임의의 변경이 발생하여
원가계산에 오류가 발생할 위험</t>
  </si>
  <si>
    <t>IM-S02-C06</t>
  </si>
  <si>
    <t>마스터파일 생성 및 변경에 
대한 상위권자의 검토와
승인</t>
  </si>
  <si>
    <t>마스터파일 생성및 변경에 대한 검토와 승인</t>
  </si>
  <si>
    <t>전결권자는 BOM마스터,Routing마스터, Cost center마스터 정보의 생성 또는 변경 시, BOM마스터,Routing마스터, Cost center마스터의 기초 자료를 대사한 후, 정보 생성 또는 변경을 승인한다.</t>
    <phoneticPr fontId="45" type="noConversion"/>
  </si>
  <si>
    <t>원가 관련 마스터
변경 LOG</t>
  </si>
  <si>
    <t>SAP 원가관련
마스터에서 
확인</t>
  </si>
  <si>
    <t xml:space="preserve">[문서검사]
변경 로그에서 추출하여, 변경건에 대하여, 상위권자의 검토와 승인이 있는지 확인한다.
</t>
  </si>
  <si>
    <t>재무지원팀
생산팀</t>
  </si>
  <si>
    <t>재무지원팀장
생산팀장</t>
  </si>
  <si>
    <t>이 통제활동의 목표는 원가마스터 정보의 생성 및 변경시 적절한 승인권자의 검토을 득하고 있는지를 검증하는 내역임. 이 통제활동은 원가마스터 정보의 생성 및 변경에 대한 전결권자의 승인이 있는지를 확인함으로서 원가계산의의 정확성과 관련된 위험을 직접적으로 대응한다고 판단함</t>
  </si>
  <si>
    <t>통제활동은 각 건별로 수행된다. 재무지원팀 상위권자는 건별로 검토 및 승인하므로 건별로 수행하는 것이 합리적임. 또한 통제활동은 건별로 수행되므로 예측가능성은 고려할 필요 없음. 재무지원팀장의 승인이 없는 경우 그에 대해 Follow-up한다.</t>
  </si>
  <si>
    <t>1. 해당 통제활동은 다음과 같이 일관적으로 수행되고 있음.
 1) 원가마스터 정보는 표준 서식이며, 따라서 담당자가 검토하는 항목에 일관성을 제공함.
 2) 담당자의 판단이 개입될 소지가 적으므로, 매번 유사한 통제활동이 수행됨.
2. 해당 통제활동은 건별로 수행되어 지고 있으며, 거래의 빈도를 고려할 때 적정한 것으로 판단됨.</t>
  </si>
  <si>
    <t>IM-S02-C07</t>
  </si>
  <si>
    <t>원가마스터 파일 등록 및 변경 
접근제한</t>
  </si>
  <si>
    <t>마스터파일 생성및 변경권한의 제한</t>
  </si>
  <si>
    <t>매출원가,재고자산</t>
  </si>
  <si>
    <t>BOM마스터,Routing마스터, Cost center마스터 생성 및 변경 시 BOM마스터,Routing마스터, Cost center마스터 생성 및 변경 권한을 적격한 담당자로 제한한다
(BOM 마스터-생산팀, 코스트 센터 재무팀)</t>
  </si>
  <si>
    <t>원가마스터 생성 및 
변경 권한자 리스트</t>
  </si>
  <si>
    <t xml:space="preserve">[문서검사]
1. SAP상 계정과목관리를 위해 회사에서 사용하고 있는 티코드 를 식별한다. 
2. 계정과목관리를 위한 생성,변경 및 삭제 가능한 권한자를 추출한다. 
3. 권한을 가진 계정자가 업무적으로 적정한지 소속 부서 및 관련 업무를 확인한다. </t>
  </si>
  <si>
    <t>원가마스터파일에 접근권한을 승인하는 것은 정책과 연계되어 일관성있게 수행된다.</t>
  </si>
  <si>
    <t>원가마스터파일에 비인가된 유저가 임의로 수정(변경)하는 것이 예외사항이며, 예외사항이 발생하는 모든 건에 대해서 추가적인 조사가 이루어지고 조정된다.</t>
  </si>
  <si>
    <t>원가마스터파일에 접근가능한 유저리스트 관리는 년마다 진행한다. 현재 권한이 있는 유저는 재무지원팀
으로 년마다 유저리스트를 검토하여 승인하는 것은 적정하다.</t>
  </si>
  <si>
    <t>기준원가마스터파일을 통제하므로 예방이 가능하다.</t>
  </si>
  <si>
    <t>본 통제활동은 허위출고 차단하기 위함이다.</t>
  </si>
  <si>
    <t>IM-S03</t>
  </si>
  <si>
    <t>제품출고</t>
  </si>
  <si>
    <t>IM-S03-R01</t>
  </si>
  <si>
    <t>제품의 인도(선적) 기록이 누락/중복되어 재고자산이 과대/과소계상될 위험</t>
  </si>
  <si>
    <t>IM-S03-C01</t>
  </si>
  <si>
    <t>출고 검토</t>
  </si>
  <si>
    <t>출하 담당자는 제품출하시 출하검사서를 작성하고, 생산지원팀장의 
승인을 득한다(Approve).</t>
  </si>
  <si>
    <t>bar-
code
시스템</t>
  </si>
  <si>
    <t>출하검사서, 
팩킹리스트</t>
  </si>
  <si>
    <t>1. 제품은 바코드로 관리된다.(sap에서 제품과 canister no 정보를 bar-code 시스템으로 전송하면, 라벨 출력후 부착하여 제품 관리)
2. 출하 전, 생산지원팀에서 검수와 라벨과 실물의 일치여부 확인, 품질 관리팀에서 품질검사를 수행한다.
3. 생산지원팀장은 출하검사서(packing list)를 검토하고 최종승인한다.</t>
  </si>
  <si>
    <t>출하등록리스트</t>
  </si>
  <si>
    <t>sap 출하등록 
모듈에서 
확인</t>
  </si>
  <si>
    <t>[문서검사]
1. 생산지원팀 담당자가 생성한 출하리스트에서 표본을 샘플링한다.
2. 생산지원팀과 품질관리팀 검수자와 생산지원팀장이 반출내역을 적절히 
검토하고 출하검사서에 서명하여 승인했는지 확인한다.</t>
  </si>
  <si>
    <t>생산지원팀,
품질관리팀</t>
  </si>
  <si>
    <t>회사의 재고관리 정책이 규정되어 있는 "IM_Flowchart 및 업무기술서"의 "S03_FC&amp;NT"와 연계되어 있다.</t>
  </si>
  <si>
    <t>이 통제활동의 목표는 재고자산 출하시 상위권자에 의한 검토가 수행되었는지 검토하는 절차이다. 이 통제활동은 제품출고에 대하여 상위권자가 검토하고 승인하는 것을 
확인함으로써 출고 기록과 관련된 위험을 직접적으로 대응한다고 판단함.</t>
  </si>
  <si>
    <t>통제활동은 출하건별로 수행된다. 또한 통제활동은 출하건별로 수행되므로 예측가능성은 고려할 필요 없음. 상위권자의 검토가 발생하지 않는 경우 그에 대해 Follow-up한다.</t>
  </si>
  <si>
    <t>1. 해당 통제활동은 다음과 같이 일관적으로 수행되고 있음.
 1) 출하검사서는 표준 서식이며, 따라서 담당자가 검토하는 항목에 일관성을 제공함.
 2) 담당자의 판단이 개입될 소지가 적으므로, 매번 유사한 통제활동이 수행됨.
2. 해당 통제활동은 일단위로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</si>
  <si>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'재고관리' 책임이 있으며 적극적으로 관여하고 있다. 'SAP모듈'에 대한 이해, '재고관리' 프로세스를 이해하고 있다. 
3) 인터뷰 및 통제활동 테스트를 통해 담당자의 '재고관리' 관련한 상세한 수준의 적절한 지식과 회계처리에 대한 지식을 갖추고 있다는 사실을 관찰하였다.</t>
  </si>
  <si>
    <t>IM-S03-R02</t>
  </si>
  <si>
    <t>인도(선적)된 재고의 원가가 재고자산에서 
매출원가로 전기되지 않을 위험</t>
  </si>
  <si>
    <t>IM-S03-C02</t>
  </si>
  <si>
    <t>수불부와 출고기록의 대사</t>
  </si>
  <si>
    <t>1. 재무지원팀담당자는 매월말 자재모듈 수불부상의 출고 내역과 당월 
매출원가로 인식된 금액이 일치하는지 확인한다(Reconcile).
 2. 일치하지 않을 경우 원가 전기가 누락된 재고자산이 없는지 확인하고 차이내역에 대해서 조정한다.</t>
  </si>
  <si>
    <t>재고자산, 
매출원가</t>
  </si>
  <si>
    <t>1. 재무지원팀담당자는 매월말 sap 수불부와 제조원가명세서, 매출원가 인식액이 일치하는지 확인한다(Reconcile).
2. 일치하지 않을 경우 원가 전기가 누락된 재고자산이 없는지 확인하고 차이내역에 대해서 조정한다</t>
  </si>
  <si>
    <t>sap 자재모듈
(MM) 확인</t>
  </si>
  <si>
    <t>[문서검사]
수불부상 출고금액과 매출원가 금액이 일치하는지 대사(Reperformance)하였는지 
확인한다.</t>
  </si>
  <si>
    <t>이 통제활동의 목표는 제품 출하시에 출고기록이 정확하게 되고 있는지를 검증하는 내역임. 이 통제활동은 제품출고에 대한 수불부와 일치하는지를 확인함으로서 재고자산의 실재성과 관련된 위험을 직접적으로 대응한다고 판단함</t>
  </si>
  <si>
    <t>통제활동은 각 건별로 수행된다. 생산지원팀 담당자는 건별로 출고기록을 작성하므로 건별로 수행하는 것이 합리적임. 또한 통제활동은 건별로 수행되므로 예측
가능성은 고려할 필요 없음. 출고기록과 수불부에 차이가 발생하는 경우 그에 대해 Follow-up한다.</t>
  </si>
  <si>
    <t>재고자산수불부에 대한 신뢰성 테스트를 수행함.</t>
  </si>
  <si>
    <t>1. 해당 통제활동은 다음과 같이 일관적으로 수행되고 있음.
  1) 수불부는 표준 서식이며,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</si>
  <si>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'재고관리' 책임이 있으며 적극적으로 관여하고 있다. 'SAP모듈'에 대한 이해, '재고관리' 프로세스를 이해하고 있다. 
 3) 인터뷰 및 통제활동 테스트를 통해 담당자의 '재고관리' 관련한 상세한 수준의 적절한 지식과 회계처리에 대한 지식을 갖추고 있다는 사실을 관찰하였다.</t>
  </si>
  <si>
    <t>IM-S04</t>
  </si>
  <si>
    <t>재고자산 
마스터파일
관리</t>
  </si>
  <si>
    <t>IM-S04-R01</t>
  </si>
  <si>
    <t>유효하지 아니한 변경사항이 재고자산 관리 master file에 반영될 위험</t>
  </si>
  <si>
    <t>IM-S04-C01</t>
  </si>
  <si>
    <t>재고자산 master file의 접근제한</t>
  </si>
  <si>
    <t>재고자산의 등록/수정/삭제는 권한있는 자에 의해서만 접근가능하다.</t>
  </si>
  <si>
    <t>자재마스터 권한자 
리스트</t>
  </si>
  <si>
    <t>재고자산 master 파일 접근 권한은 재고자산별로 담당자에게만 부여되어 있다.
(원재료와 제품은 생산팀,부재료는 생산지원팀)
ID 부여는 각 팀장의 승인하에 SK머티리얼즈에서 검토하고 최종승인하여 부여한다.</t>
  </si>
  <si>
    <t>재고마스터파일 
변경 log</t>
  </si>
  <si>
    <t>[문서검사]
 SAP시스템 사용자 권한리스트를 수령하여 자재마스터 파일 등록 및 변경은 해당 재고자산 관리팀 담당자만 가능한지 확인(Examination)한다.(재고자산별 담담자)</t>
  </si>
  <si>
    <t>경영기획팀,생산팀,
영업팀</t>
  </si>
  <si>
    <t>경영기획팀장,
생산팀장,
영업팀장</t>
  </si>
  <si>
    <t>회사의 재고관리 정책이 규정되어 있는 "IM_Flowchart 및 업무기술서"의 "S04_FC&amp;NT"와 연계되어 있다.</t>
  </si>
  <si>
    <t>이 통제활동의 목표는 자재마스터의 접근통제가 제대로 되고 있는지를 확인하는 내역임. 이 통제활동은 권한이 부여되지 않은 경우 자재마스터에 대한 접근거절 여부를 확인함으로서 재고자산의 실재성과 관련된 위험을 직접적으로 대응한다고 판단함</t>
  </si>
  <si>
    <t>통제활동은 접근통제로 수행된다. 시스템 접근통제는 지속적으로 이루어 지므로 자동통제로 수행하는 것이 합리적임. 또한 통제활동은 지속적으로 수행되므로 예측가능성은 고려할 필요 없음. 로그기록과 권한부여리스트에 차이가 발생하는 경우 그에 대해 Follow-up한다.</t>
  </si>
  <si>
    <t>1. 해당 통제활동은 다음과 같이 일관적으로 수행되고 있음.
  1) 자동통제이며, 따라서 담당자가 검토하는 항목에 일관성을 제공함.
  2) 담당자의 판단이 개입될 소지가 적으므로, 매번 유사한 통제활동이 수행됨.
 2. 해당 통제활동은 지속적으로 수행되어 지고 있으며, 거래의 빈도를 고려할 때 적정한 것으로 판단됨.</t>
  </si>
  <si>
    <t>IM-S05</t>
  </si>
  <si>
    <t>재고자산의 보관 및 관리</t>
  </si>
  <si>
    <t>IM-S05-R01</t>
  </si>
  <si>
    <t>장기체화되거나 불용자산 파악되지 않아 
재무제표상에 자산이 과대 계상될 위험</t>
  </si>
  <si>
    <t>IM-S05-C01</t>
  </si>
  <si>
    <t>불용재고의 파악</t>
  </si>
  <si>
    <t>생산팀 담당자는 육안검사를 통해 식별한 불용재고에 대하여 불용재고 폐기 품의서를 작성하여 생산팀장의 승인을 득한다.</t>
  </si>
  <si>
    <t>재고자산, 
재고자산
평가손실</t>
  </si>
  <si>
    <t>불용재고 
폐기 품의서</t>
  </si>
  <si>
    <t>1. 원부자재담당은 생산계획을 기초로 수시로 불용재고 발생여부를 체크하고, 수시로 재고자산의 사용가능성에 
대해서 검토한다.
2. 육안으로 검사한 결과, 불량 등의 사유가 발생할 것으로 예상되는 경우, 불용재고로 식별하며 훼손 및 불용사유에 대해서 생산팀 담당자가 불용재고 폐기 품의서를 작성한다.
3. 불용재고 폐기 품의서는 생산팀장의 승인을 득한다(Approve)</t>
  </si>
  <si>
    <t>불용재고 폐기 
전표</t>
  </si>
  <si>
    <t>제고 자산 폐기
원장</t>
  </si>
  <si>
    <t>[문서검사]
평가대상기간중 불용재고 폐기 전표에서 Sampling하여 생산팀장의 승인여부를 확인(Examination)한다.</t>
  </si>
  <si>
    <t>회사의 재고관리 정책이 규정되어 있는 "IM_Flowchart 및 업무기술서"의 "S05_FC&amp;NT"와 연계되어 있다.</t>
  </si>
  <si>
    <t>이 통제활동의 목표는 불용재고 관리가 제대로 되고 있는지를 확인하는 내역임. 이 통제활동은 실사시 불용재고보고서 작성 여부를 확인함으로서 재고자산의 실재성과 관련된 위험을 직접적으로 대응한다고 판단함</t>
  </si>
  <si>
    <t>통제활동은 각 건별로 수행된다. 재무팀담당자는 건별로 보고서를 작성하므로 건별로 수행하는 것이 합리적임. 또한 통제활동은 건별로 수행되므로 예측가능성은 고려할 필요 없음. 보고서상 승인없는 불용재고가 발생하는 경우 그 차이에 대해 Follow-up한다.</t>
  </si>
  <si>
    <t>1. 해당 통제활동은 다음과 같이 일관적으로 수행되고 있음.
 1) 재고실사/불용재고보고서는 표준 서식이며, 따라서 담당자가 검토하는 항목에 일관성을 제공함.
 2) 담당자의 판단이 개입될 소지가 적으므로, 매번 유사한 통제활동이 수행됨.
2. 해당 통제활동은 지속적으로 수행되어 지고 있으며, 거래의 빈도를 고려할 때 적정한 것으로 판단됨.</t>
  </si>
  <si>
    <t>1. 해당 통제활동은 다음과 같이 일관적으로 수행되고 있음.
 1) 재고실사/불용재고보고서는 표준 서식이며, 따라서 담당자가 검토하는 항목에 일관성을 제공함.
 2) 담당자의 판단이 개입될 소지가 적으므로, 매번 유사한 통제활동이 수행됨.
2. 해당 통제활동은 년단위로 수행되어 지고 있으며, 거래의 빈도를 고려할 때 적정한 것으로 판단됨.</t>
  </si>
  <si>
    <t>IM-S05-R02</t>
  </si>
  <si>
    <t>재고자산의 장부수량과 실제수량이 대조 
확인되지 않아 재고자산이 과대/과소 계상될 위험</t>
  </si>
  <si>
    <t>IM-S05-C02</t>
  </si>
  <si>
    <t>재고실사보고서의 승인</t>
  </si>
  <si>
    <t>재고실사보고서는 권한있는자가 검토하고 승인한다.</t>
  </si>
  <si>
    <t>재무지원팀 재고실사 담당자가 재고조사를 수행하고 작성한 재고실사표에 대하여 공장장과 대표이가사 검토하고 
승인한다(Approve).
년 실사수행시 차이가 발생되었을때 원인분석을 통해 재고를 실재재고로 수정한다. 
이때, 생산지원팀과 생산팀이 재고 수량을 변경할 수 있다.</t>
  </si>
  <si>
    <t>년 재고자산 실사
보고서</t>
  </si>
  <si>
    <t>[문서검사]
평가대상기간 중 재고실사보고서에서 Sampling하여 대표이사의 승인여부를 확인(Examination)한다.</t>
  </si>
  <si>
    <t>재무지원팀장
대표이사</t>
  </si>
  <si>
    <t>이 통제활동의 목표는 재고수량 관리가 제대로 되고 있는지를 확인하는 내역임. 이 통제활동은 실사시 실사보고서 작성 여부를 확인함으로서 재고자산의 실재성과 관련된 위험을 직접적으로 대응한다고 판단함</t>
  </si>
  <si>
    <t>통제활동은 각 건별로 수행된다. 생산지원팀 담당자는 건별로 보고서를 작성하므로 건별로 수행하는 것이 합리적임. 또한 통제활동은 건별로 수행되므로 예측가능성은 고려할 필요 없음. 실사보고서 없는 재고조정이 발생하는 경우 그 차이에 대해 Follow-up한다.</t>
  </si>
  <si>
    <t>1. 해당 통제활동은 다음과 같이 일관적으로 수행되고 있음.
 1) 재고실사보고서는 표준 서식이며, 따라서 담당자가 검토하는 항목에 일관성을 제공함.
 2) 담당자의 판단이 개입될 소지가 적으므로, 매번 유사한 통제활동이 수행됨.
2. 해당 통제활동은 년단위로 수행되어 지고 있으며, 거래의 빈도를 고려할 때 적정한 것으로 판단됨.</t>
  </si>
  <si>
    <t>IM-S05-C03</t>
  </si>
  <si>
    <t>재고실사에 따른 수량 조정</t>
  </si>
  <si>
    <t>재고실사에 따른 조정전표는 권한있는자가 승인한다.</t>
  </si>
  <si>
    <t>재무지원팀장은 생산팀 및 생산지원팀으로부터 송부받은 재고실사표상의 실재고수량과 재고수불부상의 현재고의 
일치여부 및 수량차이원인 등을 검토한 후 전표처리한다(Approve).</t>
  </si>
  <si>
    <t>재고조정
(수량변동)전표</t>
  </si>
  <si>
    <t>재고자산 감모
손실 원장</t>
  </si>
  <si>
    <t>[문서검사]
재고조정(수량변동)전표에서 Sampling하여 재무지원팀장의 승인여부를 확인(Examination)
한다.</t>
  </si>
  <si>
    <t>이 통제활동의 목표는 재고수량 관리가 제대로 되고 있는지를 확인하는 내역임. 이 통제활동은 실사후 수량조정에 대해 승인여부를 확인함으로서 재고자산의 실재성과 관련된 위험을 직접적으로 대응한다고 판단함</t>
  </si>
  <si>
    <t>통제활동은 각 건별로 수행된다. 재무팀담당자는 건별로 보고서를 작성하므로 건별로 수행하는 것이 합리적임. 또한 통제활동은 건별로 수행되므로 예측가능성은 고려할 필요 없음. 실사보고서와 승인없는 재고조정이 발생하는 경우 그 차이에 대해 Follow-up한다.</t>
  </si>
  <si>
    <t>IM-S05-C04</t>
  </si>
  <si>
    <t>사외재고수량 파악</t>
  </si>
  <si>
    <t>분기마다 담당자는 사외재고 수량을 실사 혹은 분석하고, 상위권자가
이를 승인한다.</t>
  </si>
  <si>
    <t>사외재고실사OR
분석 보고서</t>
  </si>
  <si>
    <t>분기마다 담당자는 사외재고(타처보관재고)에 대한 수량 실사 혹은 분석을 수행한후, 월매출 기안 상신시 하기의 사항도 같이 승인 상신을 수행한다.
1) 하이닉스(국내): 트리켐의 출고내역과 하이닉스의 역발행 세금계산서에 포함된 하이닉스의 입고내역과 비교하여 대사한 후, 차이 내역이 발생한 경우, 차이내역에 대한 분석보고서를 작성하고, 상위권자가 이를 승인한다.
2)하이닉스(DAP 조건): 트리켐 창고에서의 출고내역과 WUXI의 SCM 시스템 상의 입고내역을 비교하여 대사한 후, 운송중인 재고자산에 대한 분석 보고서를 작성하고, 상위권자가 이를 승인한다.
3) 그외 거래처: 창고에서의 출고리스트와 (정발행)세금계산서에 차이가 발생한 경우, 차이내역에 대한 실사 혹은 분석 보고서를 작성하고, 상위권자가 이를 승인한다.</t>
  </si>
  <si>
    <t>사외재고 리스트</t>
  </si>
  <si>
    <t>분기 사외재고
분석OR 실사 
보고서</t>
  </si>
  <si>
    <t>[문서검사]
각 거래처 유형별로 실사 혹은 분석보고서를 Sampling하여, 적절하게 작성되었는지 여부와
 재무지원팀장의 승인여부를 확인(Examination)한다.</t>
  </si>
  <si>
    <t>이 통제활동의 목표는 재고수량 관리가 제대로 되고 있는지를 확인하는 내역임. 이 통제활동은 사외재고 보고서에 대해 승인여부를 확인함으로서 재고자산의 실재성과 관련된 위험을 직접적으로 대응한다고 판단함</t>
  </si>
  <si>
    <t>통제활동은 각 건별로 수행된다. 재무팀담당자는 건별로 보고서를 작성하므로 건별로 수행하는 것이 합리적임. 또한 통제활동은 건별로 수행되므로 예측가능성은 고려할 필요 없음. 승인없는 보고서가 발생하는 경우 그 차이에 대해 Follow-up한다.</t>
  </si>
  <si>
    <t>1. 해당 통제활동은 다음과 같이 일관적으로 수행되고 있음.
 1) 재고실사혹은 분석 보고서는 표준 서식이며, 따라서 담당자가 검토하는 항목에 일관성을 제공함.
 2) 담당자의 판단이 개입될 소지가 적으므로, 매번 유사한 통제활동이 수행됨.
2. 해당 통제활동은 분기단위로 수행되어 지고 있으며, 거래의 빈도를 고려할 때 적정한 것으로 판단됨.</t>
  </si>
  <si>
    <t>IM-S05-R03</t>
  </si>
  <si>
    <t>재고자산이 도난 또는 훼손될 위험</t>
  </si>
  <si>
    <t>IM-S05-C05</t>
  </si>
  <si>
    <t xml:space="preserve">재고자산에 대한 접근통제 </t>
  </si>
  <si>
    <t>재고 창고는 승인없는 자의 출입은 제한되어 있고, 도난 및 분실 방지를 위한 물리적 보안장치를 구비한다.</t>
  </si>
  <si>
    <t>1. 제품은 공장 내부 지정된  창고에서 보관되며, 외부와 격리벽을 통해서 격리되어 있어 승인없는 자의 출입은 
제한되어 있다.
2.제품 보관장 출입은 사전에 출입 승인 등록이 되어 있는 인원만 출입이 가능하도록 비밀번호  장치가 되어 있다. (Physical control).</t>
  </si>
  <si>
    <t>방문인원관리대장</t>
  </si>
  <si>
    <t>방문인원관리
대장</t>
  </si>
  <si>
    <t>[질문/문서검사]
재고자산의 물리적통제와 권한부여된 담당자만 접근가능한지 질문하고, 방문인원관리대장을 
입수하여 출입목적과 방문자, 방문내용이 관리되고 있는지 확인한다</t>
  </si>
  <si>
    <t>생산팀,생산지원팀</t>
  </si>
  <si>
    <t>생산팀장
생산지원팀장</t>
  </si>
  <si>
    <t>이 통제활동의 목표는 재고의 접근통제가 제대로 되고 있는지를 확인하는 내역임. 이 통제활동은 재고의 관리는 적절한 승인권자가 하는지를 확인함으로서 재고자산의 실재성과 관련된 위험을 직접적으로 대응한다고 판단함</t>
  </si>
  <si>
    <t>통제활동은 그 성격상 계속적으로 수행된다. 재고는 창고에 보관되고 있으므로 계속적으로 수행하는 것이 합리적임. 또한 통제활동은 계속적으로 수행되므로 예측가능성은 고려할 필요 없음. 창고담당자의 열쇠(비밀번호)보관여부 및 권한자리스트를 확인하여 차이가 발생하는 경우 그 차이에 대해 Follow-up한다.</t>
  </si>
  <si>
    <t>1. 해당 통제활동은 다음과 같이 일관적으로 수행되고 있음.
 1) 접근통제이며, 따라서 담당자가 검토하는 항목에 일관성을 제공함.
 2) 담당자의 판단이 개입될 소지가 적으므로, 매번 유사한 통제활동이 수행됨.
2. 해당 통제활동은 지속적으로 수행되어 지고 있으며, 거래의 빈도를 고려할 때 적정한 것으로 판단됨.</t>
  </si>
  <si>
    <t>IM-S05-R04</t>
  </si>
  <si>
    <t>재고 실사 계획 보고/승인이 부재하여 자재 실사가 적합하게 이루어지지 않고 재고자산이 왜곡될 위험</t>
  </si>
  <si>
    <t>IM-S05-C06</t>
  </si>
  <si>
    <t>재고실사 계획의 승인</t>
  </si>
  <si>
    <t>재고실사계획은 권한있는자가 검토하고 승인한다.</t>
  </si>
  <si>
    <t>재고자산실사계획서</t>
  </si>
  <si>
    <t>재고실사 담당자는 재무지원팀장의 주관하에 재고실사계획서를 작성하여 각 현업 담당자 및 유관부서에 
재고실사계획을 공지 한다.</t>
  </si>
  <si>
    <t>재고실사계획서</t>
  </si>
  <si>
    <t>년 재고자산 실사
계획서</t>
  </si>
  <si>
    <t xml:space="preserve">[문서검사]
평가 대상 기간 중 재고실사계획서에서 Sampling하여 재고실사계획서 작성여부 및 현업 공지 여부를 확인한다. </t>
  </si>
  <si>
    <t>이 통제활동의 목표는 재고수량 관리가 제대로 되고 있는지를 확인하기 위한 내역임. 이 통제활동은 실사수행전 실사계획서 작성 여부를 확인함으로서 재고자산의 실재성과 관련된 위험을 직접적으로 대응한다고 판단함</t>
  </si>
  <si>
    <t>통제활동은 각 건별로 수행된다. 재무지원팀 담당자는 건별로 보고서를 작성하므로 건별로 수행하는 것이 합리적임. 또한 통제활동은 건별로 수행되므로 예측가능성은 고려할 필요 없음. 실사계획서 없는 실사가 발생하는 경우 그 차이에 대해 Follow-up한다.</t>
  </si>
  <si>
    <t>1. 해당 통제활동은 다음과 같이 일관적으로 수행되고 있음.
 1) 재고실사계획서는 표준 서식이며, 따라서 담당자가 검토하는 항목에 일관성을 제공함.
 2) 담당자의 판단이 개입될 소지가 적으므로, 매번 유사한 통제활동이 수행됨.
2. 해당 통제활동은 년단위로 수행되어 지고 있으며, 거래의 빈도를 고려할 때 적정한 것으로 판단됨.</t>
  </si>
  <si>
    <t>EX-S01</t>
  </si>
  <si>
    <t>구매주문</t>
  </si>
  <si>
    <t>EX-S01-R01</t>
  </si>
  <si>
    <t>정당하지 않은 구매요구가 이루어져 불필요하거나 부정확한 구매가 이루어질 위험.</t>
  </si>
  <si>
    <t>EX-S01-C01</t>
  </si>
  <si>
    <t>정당한 구매요청 
절차</t>
  </si>
  <si>
    <t>현업부서 담당자는 구매요청서를 기안하고 전결권자의 적절한 승인을 득한다.</t>
  </si>
  <si>
    <t>원재료, 매출원가, 매입채무</t>
  </si>
  <si>
    <t>WITHUS</t>
  </si>
  <si>
    <t>구매요청서</t>
  </si>
  <si>
    <t>현업부서의 담당자는 전자구매시스템(withus) 및 내부전자결제시스템(toktok)을 이용하여 구매요청서를 작성하고, 현업부서팀장은 구매업무규정에 따라 타당하게 작성되었는지 여부와 입력된 사항이 유효한지 여부를 검토하여 구매신청서를 승인한다
(Approve-승인된 구매신청서는 withus를 통해 경영기획팀이 접수)</t>
  </si>
  <si>
    <t>구매요청 리스트</t>
  </si>
  <si>
    <t>withus에서 
전자결재함의 
구매요청란
조회</t>
  </si>
  <si>
    <t>[문서검사]
1. 평가대상기간 중에 현업부서에서 작성된 구매요청서를 수령한다.
2. 당기 구매요청서에서 Sampling하여 해당 품의서에 현업팀장의 승인을 
득하였는지 확인(Examination)한다.</t>
  </si>
  <si>
    <t>경영기획팀
일반현업부서</t>
  </si>
  <si>
    <t>경영기획팀장
구매요청부서 팀장</t>
  </si>
  <si>
    <t>회사의 구매관리 정책이 규정되어 있는 "EX_Flowchart 및 업무기술서"의 "S01_FC&amp;NT"와 연계되어 있다.</t>
  </si>
  <si>
    <t>이 통제활동의 목표는 모든 구매내역이 적절한 승인권자의 승인을 득하고 있는지를 검증하는 내역임. 이 통제활동은 구매거래별 모든 구매거래가 구매규정에 따른 전결규정에 따라 전결권자의 승인이 있는지를 확인함으로서 부채와 거래의 완전성과 관련된 위험을 직접적으로 대응한다고 판단함</t>
  </si>
  <si>
    <t>통제활동은 각 계약 건별로 수행된다. 생산관리팀담당자는 계약건별로 구매요청서를 작성하므로 계약건별로 수행하는 것이 합리적임. 또한 통제활동은 계약별로 수행되므로 예측가능성은 고려할 필요 없음. 정당한 승인없는 구매요청서가 발생하는 경우 그 차이에 대해 Follow-up한다.</t>
  </si>
  <si>
    <t>1. 해당 통제활동은 다음과 같이 일관적으로 수행되고 있음.
 1) 품의서는 표준 서식이며, 따라서 담당자가 검토하는 항목에 일관성을 제공함.
 2) 담당자의 판단이 개입될 소지가 적으므로, 매번 유사한 통제활동이 수행됨.
2. 해당 통제활동은 수시로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</si>
  <si>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'구매요청' 책임이 있으며 적극적으로 관여하고 있다. 'SAP모듈'에 대한 이해, '구매관리' 프로세스를 이해하고 있다. 
3) 인터뷰 및 통제활동 테스트를 통해 담당자의 '구매관리' 관련한 상세한 수준의 적절한 지식과 회계처리에 대한 지식을 갖추고 있다는 사실을 관찰하였다.</t>
  </si>
  <si>
    <t>EX-S01-R02</t>
  </si>
  <si>
    <t>구매관련 매입처선정 및 단가결정 과정이 적절하지 않게 이루어질 위험</t>
  </si>
  <si>
    <t>EX-S01-C02</t>
  </si>
  <si>
    <t>구매업체 선정시 
정당한 승인</t>
  </si>
  <si>
    <t>견적서 수령 및 구매업체 선정시 전결권자의 승인을 
득한다.</t>
  </si>
  <si>
    <t>견적서, 
구매계약품의서</t>
  </si>
  <si>
    <t>경영기획팀 구매담당자는 복수의 공급업체에 견적의뢰를 한다. 복수업체 견적을 원칙으로 하고 품질, 공급능력, 납기 및 가격 등을 고려한 협력업체 관리규정에 따라 등록된 업체를 대상으로 입찰제안 또는 수의계약을 진행한다. 대상 공급업체들이 withus에서 견적서를 제출하면 접수되고,제출한 업체들 중에 공급업체를 선정한다. 선정결과는 내부전자결제시스템(toktok)를 통하여 구매품목, 계약기간 및 금액규모에 따라 경영기획팀장,대표이사 전결규정이 적용된다(Approve).</t>
  </si>
  <si>
    <t>당기 구매계약 
품의서 리스트</t>
  </si>
  <si>
    <t>withus에서 
전자결재함의 
계약품의란
조회</t>
  </si>
  <si>
    <t>[문서검사]
1. 평가대상기간 중에 발생한 입찰 관련 구매계약 품의서를 징구한다.
2. 당기 구매계약 품의서 리스트에서 Sampling하여 전결권자의 승인을 득하였는지 확인(Examination)하고,첨부된 견적서와 대사한다.</t>
  </si>
  <si>
    <t>경영기획팀</t>
  </si>
  <si>
    <t>경영기획팀장
대표이사</t>
  </si>
  <si>
    <t>이 통제활동의 목표는 모든 구매관련 매입처 선정 및 단가결정 과정이 적절한 승인권자의 승인을 득하고 있는지를 검증하는 내역임. 이 통제활동은 구매처선정과 관련하여 전결규정에 따라 전결권자의 승인이 있는지를 확인함으로서 재무적 손실을 미칠 수 있는 협력업체와 거래가 이루어질 위험을 직접적으로 대응한다고 판단함</t>
  </si>
  <si>
    <t>통제활동은 각 계약 건별로 수행된다. 구매담당자는 계약건별로 구매업체선정품의서를 작성하므로 계약건별로 수행하는 것이 합리적임. 또한 통제활동은 계약별로 수행되므로 예측가능성은 고려할 필요 없음. 정당한 승인없는 구매업체선정이 발생하는 경우 그 차이에 대해 Follow-up한다.</t>
  </si>
  <si>
    <t>담당자는 control을 효과적으로 수행할 수 있는 충분한 적격성과 권한을 갖추고 있다. 
1) 회사에서 수년간 근무 중이고, 동일 직위에서 다년간 업무 수행중이다.
2) '구매관리' 책임이 있으며 적극적으로 관여하고 있다. 'SAP모듈'에 대한 이해, '구매관리' 프로세스를 
이해하고 있다. 
3) 인터뷰 및 통제활동 테스트를 통해 담당자의 '구매관리' 관련한 상세한 수준의 적절한 지식과 회계처리에
 대한 지식을 갖추고 있다는 사실을 관찰하였다.</t>
  </si>
  <si>
    <t>이 통제활동의 목표는 모든 구매내역이 적절한 승인권자의 승인을 득하고 
있는지를 검증하는 내역임. 이 통제활동은 구매거래별 모든 구매거래가 구매규정에 따른 전결규정에 따라 전결권자의 승인이 있는지를 확인함으로서 부채와 거래의 완전성과 관련된 위험을 직접적으로 대응한다고 판단함</t>
  </si>
  <si>
    <t>EX-S01-R03</t>
  </si>
  <si>
    <t>P/O의 작성 단가에 오류가 발생항 위험</t>
  </si>
  <si>
    <t>EX-S01-C03</t>
  </si>
  <si>
    <t xml:space="preserve">P/O 작성시 계약 단가는 자동 
설정된다. </t>
  </si>
  <si>
    <t>장기공급계약 업체 혹은 단가계약이 체결된 업체의  P/O의 단가란은 계약 정보의 확정 단가로 자동 설정된다.</t>
  </si>
  <si>
    <t>P/O</t>
  </si>
  <si>
    <t>Withus에서 P/O 작성시, 장기공급계약 혹은 단가계약으로 연 단가가 확정된 거래처의 경우, P/O의 
품목과 단가란의 기재사항이 계약 정보로 자동 설정된다.</t>
  </si>
  <si>
    <t>당기 매입원장</t>
  </si>
  <si>
    <t>sap 매입원장</t>
  </si>
  <si>
    <t xml:space="preserve">[문서검사]
1. WITHUS시스템에서 구매요청서를 확인 가능한 화면을 식별한다.
2. 장기공급계약에 대한 P/O를 임의로 생성하여 사전에 체결된 단가를 참고하고 있는지 확인한다.(시스템은 체결된 총 단가를 여러 번 나누어 가져올 수 있음)
3. WITHUS시스템의 계약관리 화면에서 생성된 단가를 확인하여 단가가 Manual 입력되지 않도록 시스템 프로세스적으로 통제됨을 확인한다. </t>
  </si>
  <si>
    <t>이 통제활동의 목표는 모든 구매내역의 단가가 정확하게 기재되었는지를 검증하는 내역임. 이 통제활동은 구매거래별 모든 구매거래의 단가가 정확하게 기재되었는지 확인함으로서 부채와 거래의 완전성과 관련된 위험을 직접적으로 대응한다고 판단함</t>
  </si>
  <si>
    <t>통제활동은 각 계약 건별로 수행된다. 구매담당자는 구매건별로 품의서를 작성하므로 계약건별로 수행하는 것이 합리적임. 또한 통제활동은 구매건별로 수행되므로 예측가능성은 고려할 필요 없음. 구매증빙과 P/O를 대사(Verify)하여 차이가 발생하는 경우 그 차이에 대해 Follow-up한다.</t>
  </si>
  <si>
    <t>EX-S02</t>
  </si>
  <si>
    <t>구매기록</t>
  </si>
  <si>
    <t>EX-S02-R01</t>
  </si>
  <si>
    <t>매입 및 매입채무가 기록되지 않거나 가공의
 매입 및 매입채무가 기록되어, 매입 및 매입
채무가 부적정하게 기록될 위험</t>
  </si>
  <si>
    <t>EX-S02-C01</t>
  </si>
  <si>
    <t>송장처리 시 관련증빙 대사</t>
  </si>
  <si>
    <t>구매담당자는 송장처리 시 증빙자료와 구매품의서 및 PO(계약서)와 
대사하며, 송장 전표에 대해서 경영기획팀장의 승인을 얻는다.</t>
  </si>
  <si>
    <t>원재료, 매입채무</t>
  </si>
  <si>
    <t>구매결의서, P/O, 거래명세서, 송장&amp;packing list</t>
  </si>
  <si>
    <t>경영기획팀담당자는 매입 증빙자료(거래명세서, 상업송장 등)를 수령하여, SAP으로 
인터페이스 된 withus에서 생산팀이 수행한 GR(GOODS RECEIPT) 처리 내역과 대사하여,
이상유무를 확인하고(Reconcile), 이상이 없으면, IR 처리(INVOICE RECEIPT)한다.
관련 자료가 불일치할 경우, GR처리를 보류 후 생산팀장에게 즉시 보고한 후,거래처와 대사한다.
-해당 IR 처리를 경영기획팀장님이 1차 승인하고, (지급보류 매입전표) 
  재무지원팀장님이 최종승인하면 지급가능 매입전표가 된다.</t>
  </si>
  <si>
    <t xml:space="preserve">당기 IR
전표리스트
(원부재료) </t>
  </si>
  <si>
    <t>SAP에서 IR 
처리 전표를 
추출한다.</t>
  </si>
  <si>
    <t>[문서검사]
매입 증빙자료(거래명세서, 상업송장 등)와 구매품의서 및 PO( 또는 계약서)가 일치하는지 확인하며, IR 처리 전표가 경영기획팀장의 승인을 득하였는지 확인한다.</t>
  </si>
  <si>
    <t>경영기획팀
재무지원팀</t>
  </si>
  <si>
    <t>경영기획팀장
재무지원팀장</t>
  </si>
  <si>
    <t>회사의 구매관리 정책이 규정되어 있는 "EX_Flowchart 및 업무기술서"의 "S02_FC&amp;NT"와 연계되어 있다.</t>
  </si>
  <si>
    <t>이 통제활동의 목표는 모든 구매내역이 적절한 기록되고 있는지를 검증하는 
내역임. 이 통제활동은 구매거래별 모든 구매거래가 품위서와 관련증빙 일치하는지를 확인함으로서 부채와 거래의 완전성과 관련된 위험을 직접적으로 대응한다고 판단함</t>
  </si>
  <si>
    <t>통제활동은 각 건별로 수행된다. 구매담당자는 건별로 입고기록을 하므로 건별로 수행하는 것이 합리적임. 또한 통제활동은 건별로 수행되므로 예측가능성은 고려할 필요 없음. 구매증빙과 차이가 발생하는 경우 그 차이에 대해 Follow-up한다.</t>
  </si>
  <si>
    <t>담당자는 control을 효과적으로 수행할 수 있는 충분한 적격성과 권한을 갖추고 있다. 
1) 회사에서 수년간 근무 중이고, 동일 직위에서 다년간 업무 수행중이다.
2) '구매관리' 책임이 있으며 적극적으로 관여하고 있다. 'SAP모듈'에 대한 이해, '구매관리' 프로세스를 이해하고 있다. 
3) 인터뷰 및 통제활동 테스트를 통해 담당자의 '구매관리' 관련한 상세한 수준의 적절한 지식과 회계처리에 대한 지식을 갖추고 있다는 사실을 관찰하였다.</t>
  </si>
  <si>
    <t>이 통제활동의 목표는 모든 구매내역이 적절한 기록되고 있는지를 검증하는 내역임. 이 통제활동은 구매거래별 모든 구매거래가 품위서와 관련증빙 일치하는지를 확인함으로서 부채와 거래의 완전성과 관련된 위험을 직접적으로 대응한다고 판단함</t>
  </si>
  <si>
    <t>매입 및 매입채무가 기록되지 않거나 가공의
매입 및 매입채무가 기록되어, 매입 및 
매입채무가 부적정하게 기록될 위험</t>
  </si>
  <si>
    <t>EX-S02-C02</t>
  </si>
  <si>
    <t>계정 자동생성</t>
  </si>
  <si>
    <t>입고처리와 송정처리에 따른 계정 자동생성</t>
  </si>
  <si>
    <t>GR과 IR 처리에 따라, 생성되는 분개에는 사전 정의된 계정 mapping에 따라 매입과 매입채무 계정이 자동적으로 생성된다.</t>
  </si>
  <si>
    <t>[문서검사]
GR과 IR 처리 후, 매입과 매입채무 계정이 자동생성되는지 확인한다.</t>
  </si>
  <si>
    <t>이 통제활동의 목표는 모든 구매내역이 적절한 기록되고 있는지를 검증하는 내역임. 이 
통제활동은 계정이 자동생성되는지 확인함으로써 부채와 거래의 완전성과 관련된 위험을 직접적으로 대응한다고 판단함</t>
  </si>
  <si>
    <t>통제활동은 자동통제이다. 자동통제 이므로 건별로 기준정보통제수행하는 것이 합리적임. 또한 
통제활동은 건별로 수행되므로 예측가능성은 고려할 필요 없음. Control over IPE를 통해 차이가 발생하는 경우 그 차이에 대해 Follow-up한다.</t>
  </si>
  <si>
    <t>1. 해당 통제활동은 다음과 같이 일관적으로 수행되고 있음.
 1) 자동통제이며, 따라서 담당자가 검토하는 항목에 일관성을 제공함.
 2) 담당자의 판단이 개입될 소지가 적으므로, 매번 유사한 통제활동이 수행됨.
2. 해당 통제활동은 수시로 수행되어 지고 있으며, 거래의 빈도를 고려할 때 적정한 것으로 판단됨.</t>
  </si>
  <si>
    <t>EX-S02-C03</t>
  </si>
  <si>
    <t>WITHUS시스템과 SAP은 자동 interface</t>
  </si>
  <si>
    <t>입고처리시 WITHUS(전자구매시스템)시스템와 SAP은 자동으로 interface된다. (Automated Control)</t>
  </si>
  <si>
    <t xml:space="preserve">WITHUS(전자구매시스템)에서  입고처리시 SAP와 자동으로 interface된다. WITHUS를 통하지 않은 
계약는 SAP에서 별도로 입고처리를 한다. </t>
  </si>
  <si>
    <t xml:space="preserve">[문서검사]
인터페이스 수행시 데이터 이관의 완정성과 정확성 검증을 위해 당음에 대하여 최소 3개 항목에 대하여 수행한다. 
1. 당기중 Source시스템의 샘플 1건의 데이터를 선정하여 Target에서 당 데이터가 왜곡 및 누락 없이 정확히 수신되었는지 검토한다. 
2. 두 시스템간에 개발에 참조된 인터페이스 맵핑스펙을 징구하고 인터페이스 설계를 위한 필드간 연결이 적정히 이루어져 있는지 검토한다. 
3. 인터페이스의 모니터링 수행이나 에러등의 장애 발생시 Notice 기능이 존재하는 Tool 및 개발된 자체 화면이 있는지 확인하고, 시스템 담당자들이 해당 Tools 및 화면을 통해 모니터링을 수행하고 이러한 활동이 발생되는 장애 사항을 적정히 대처하여 데이터의 왜곡 누락의 위험 요소를 차단하는지 검토한다. 
4. Source 시스템 혹은 Target시스템에 상 데이터의 필드 정의, 데이터 송신/수신의 함수기능, 에러발생에 대한 이후 처리 등의 로직을 검토하여 인터페이스가 적정히 수행되고 있음을 Logic적으로 확인한다.  </t>
  </si>
  <si>
    <t>이 통제활동의 목표는 모든 구매내역이 적절한 기록되고 있는지를 검증하는 내역임. 이 통제활동은 입고내역이 절절히 인터페이스되는지 확인함으로써 부채와 거래의 완전성과 관련된 위험을 직접적으로 대응한다고 판단함</t>
  </si>
  <si>
    <t>통제활동은 자동통제이다. 자동통제 이므로 건별로 기준정보통제수행하는 것이 합리적임. 또한 통제활동은 건별로 수행되므로 예측가능성은 고려할 필요 없음. Control over IPE를 통해 차이가 발생하는 경우 그 차이에 대해 Follow-up한다.</t>
  </si>
  <si>
    <t>EX-S02-C04</t>
  </si>
  <si>
    <t>주문번호의 
자동검증</t>
  </si>
  <si>
    <t>SAP 또는 WITHUS시스템에 입고처리시 주문번호가 검증되고 중복입고를 통제한다. 
(Automated Control)</t>
  </si>
  <si>
    <t>SAP 또는 WITHUS시스템에 입고처리시 주문서의 주문번호를 확인 선택하도록 되어 있고, 입고된 품목의 품명과 단가가 PO(또는 계약서)의 품명, 단가와 일치하지 않는 경우 입고처리가 되지 않는다. 
계약완료된 건에 대해서는 수량, 단가, 품목의 정보수정이 불가능하고, 입고완료된 주문번호는, 해당번호로 조회하거나 다음단계로 진행되지 않으므로 중복입고를 방지한다.</t>
  </si>
  <si>
    <t>[문서검사]
1. WITHUS시스템에서 원재료 입고등록내역 확인을 위한 화면을 식별한다.
2. 당기중 샘플 1건을 선정하여  입고등록시 기 입고된 주문번호에 대한 시스템적 통제 수단이 있는지 확인한다. (예: 주문번호 선택가능여부 / PO와 대사여부 / 완료된 주문번호 접근제한 여부를 확인)</t>
  </si>
  <si>
    <t>이 통제활동의 목표는 모든 구매내역이 적절한 기록되고 있는지를 검증하는 내역임. 이 통제활동은 입고처리가 주문내역을 바탕으로 수행되고 있는지 확인함으로써 부채와 거래의 완전성과 관련된 위험을 직접적으로 대응한다고 판단함</t>
  </si>
  <si>
    <t>이 통제활동의 목표는 모든 구매내역이 적절한 기록되고 있는지를 검증하는 내역임. 이 통제활동은 구매거래가 정확하게 기록되는지 확인함으로서 부채와 거래의 완전성과 관련된 위험을 직접적으로 대응한다고 판단함</t>
  </si>
  <si>
    <t>EX-S02-R02</t>
  </si>
  <si>
    <t>미착품에 대한 회계처리가 부적절하게 기록될 위험</t>
  </si>
  <si>
    <t>EX-S02-C05</t>
  </si>
  <si>
    <t>미착재고리스트와 B/L수취
내역 대사를 통한 조정</t>
  </si>
  <si>
    <t>구매담당자는 재무지원팀에서 송부한 마감되지 않은 P/O 리스트를 확인 후 
재무지원팀에 전달한다.
재무지원팀은 이를 바탕으로 미착품 조정전표를 생성하고,
해당 전표는 재무지원팀장의 승인을 득한다.</t>
  </si>
  <si>
    <t>미착품, 매출원가, 매입채무</t>
  </si>
  <si>
    <t>미착품
리스트</t>
  </si>
  <si>
    <t>미착재고 관련 
선적서류</t>
  </si>
  <si>
    <t>1. 재무지원팀은 분기 마감시 트리켐 창고에 입고 처리 되지 않은  P/O  리스트를 SAP에서 추출한다. 추출한 리스트는  경영기획팀 구매담당자에 전달하한다. 
2. 경영기획팀 구매 담당자는 거래처와의 계약 및 주문 현황을 파악하여, 미착품인지 여부를 재무지원팀에 전달한다.
3. 재무지원팀은 인코텀즈,B/L과 P/O 내역을 비교 검증한 후, 통제가 이전된 원재료에 대하여 미착품 회계전표 처리를 
수행한다.</t>
  </si>
  <si>
    <t>미착재고 조정 
전표</t>
  </si>
  <si>
    <t>sap에서 
당기에 생성한
미착재고 
조정전표를
추출</t>
  </si>
  <si>
    <t xml:space="preserve">[문서검사]
재무지원팀 미착품 검토 담당자가 입고처리되지 않은 P/O 리스트에 대하여 경영
기획팀 구매담당자에게 확인 문의 후 적절한 기간귀속으로 처리하였는지 확인한다. </t>
  </si>
  <si>
    <t>이 통제활동의 목표는 모든 구매내역이 적절한 기록되고 있는지를 검증하는 내역임. 이 통제활동은 구매거래별 모든 구매거래가 결산일 현재 미착내역이 있는지를 확인함으로서 부채/자산와 거래의 완전성과 관련된 위험을 직접적으로 대응한다고 판단함</t>
  </si>
  <si>
    <t>통제활동은 각 건별로 수행된다. 구매담당자는 건별로 입고기록을 하므로 건별로 
수행하는 것이 합리적임. 또한 통제활동은 건별로 수행되므로 예측가능성은 고려할 
필요 없음. 미착품 관련 결산미반영이 발생하는 경우 그 차이에 대해 Follow-up한다.</t>
  </si>
  <si>
    <t>미착품리스트에서 산출되는 정보값의 
신뢰성 테스트를 수행함</t>
  </si>
  <si>
    <t>1. 해당 통제활동은 다음과 같이 일관적으로 수행되고 있음.
  1) 관련 문서는 표준 서식이며, 따라서 담당자가 검토하는 항목에 일관성을 제공함.
  2) 담당자의 판단이 개입될 소지가 적으므로, 매번 유사한 통제활동이 수행됨.
 2. 해당 통제활동은 분기단위로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</si>
  <si>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'구매관리' 책임이 있으며 적극적으로 관여하고 있다. 'SAP모듈'에 대한 이해, '구매관리' 프로세스를 이해하고 있다. 
 3) 인터뷰 및 통제활동 테스트를 통해 담당자의 '구매관리' 관련한 상세한 수준의 적절한 지식과 회계처리에 대한 지식을 갖추고 있다는 사실을 관찰하였다.</t>
  </si>
  <si>
    <t>EX-S02-R03</t>
  </si>
  <si>
    <t>구매내역과 상이한 대금이 지급될 위험</t>
  </si>
  <si>
    <t>EX-S02-C06</t>
  </si>
  <si>
    <t>지출결의서와 
관련증빙의 대사</t>
  </si>
  <si>
    <t>매월 정기결제일에 지출결의서와 관련 증빙은 
대사된다.</t>
  </si>
  <si>
    <t>지출결의서, 
검수품의서, 매입세금계산서, PO</t>
  </si>
  <si>
    <t>구매담당자는 지출결의서 작성시 구매관련자료와 대사한다. 경영기획팀장는 매월 정기결제일(12일, 27일)에 개별 구매
주문 건에 대하여 지출결의서와 매입처별 P/O, 세금계산서, 검수품의서 등과 대사하여 매입(지출)전표의 완전성을 확인한다(Verify)</t>
  </si>
  <si>
    <t>지출결의서 
리스트</t>
  </si>
  <si>
    <t>withus에서 
전자결재함의 
지출결의란
조회</t>
  </si>
  <si>
    <t>[문서검사]
지출결의서에서 Sampling하여 매입증빙(거래명세서, 매입세금계산서, PO 또는 계약서 등)의 날짜, 단가, 수량, 품목 등의 일치여부를 확인하고, 경영기획팀장의 승인여부를 확인(Examination)한다.</t>
  </si>
  <si>
    <t>이 통제활동의 목표는 모든 구매대금의 지급이 적절하게 이루어지는를 검증하는 내역임. 이 통제활동은 구매거래별 모든 구매거래가 지출 품의서와 관련증빙이 일치하는지를 확인함으로서 부채와 거래의 완전성과 관련된 위험을 직접적으로 대응한다고 판단함</t>
  </si>
  <si>
    <t>1. 해당 통제활동은 다음과 같이 일관적으로 수행되고 있음.
 1) 관련 문서는 표준 서식이며,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</si>
  <si>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이 통제활동의 목표는 모든 구매내역이 적절한 기록되고 있는지를 검증하는 내역임. 이 통제활동은 구매거래별 모든 구매거래가 품의서와 관련증빙 일치하는지를 확인함으로서 부채와 거래의 완전성과 관련된 위험을 직접적으로 대응한다고 판단함</t>
  </si>
  <si>
    <t>매입채무 내역이 부적절하게 기록될 위험</t>
  </si>
  <si>
    <t>EX-S02-C07</t>
  </si>
  <si>
    <t>매입채무 기간귀속 확인</t>
  </si>
  <si>
    <t>결산 시점으로  입고내역&amp;지출내역이 세금계산서 내역과 일치하는지 
확인한다.</t>
  </si>
  <si>
    <t>입고리스트
매입채무 명세서</t>
  </si>
  <si>
    <t>재무지원팀은 분기말에 매입채무 금액이 적절하게 계상되었는지 검증하고, 불일치 발생시, 재무지원팀장에 해당 내역을 보고 후, 수정한다.
1.재무지원팀 담당자는 홈택스 상 발행된 세금계산서와 SAP상 등록된 비용내역의 일치여부를 확인 한다.
수행시 하기와 같은 2가지 경우로, sap과 세금계산서를 서로 대조하여, 매입채무의 완전성과 정확성을
검증한다.
1) 홈택스 발행/ SAP 미등록 – IR은 됐으나 GR미등록
2) 홈택스 미발행 / SAP 등록 – GR은 됐으나 IR 미발행
2. 부가세 신고시, 재무지원팀 담당자가 세금계산서 귀속시기와 금액이 정확한지 검증 후 기안을 
상신하면, 재무지원팀장님이 이를 검토하고 승인한다.</t>
  </si>
  <si>
    <t>입고리스트,
세금계산서 리스트</t>
  </si>
  <si>
    <t>SAP 입고리스트와 회사의 거래처 로부터 수령한 
세금계산서 수령내역확인</t>
  </si>
  <si>
    <t>[문서검사]
1. 분기말 시점에 담당자의 sap 입고&amp;비용 내역과 세금계산서의 정합성을 확인한 문서를 징구하여 확인한다.
2 .분기말 부가세 신고에 대하여 재무지원팀장의 승인이 기재된 기안을 확인한다.</t>
  </si>
  <si>
    <t>이 통제활동의 목표는 모든 구매내역 기록이 적절하게 이루어지는를 검증하는 내역임. 이 통제활동은 구매거래별 모든 구매기록이 기간귀속이 일치하게 기록되었는지 확인함으로서 부채와 거래의 완전성과 관련된 위험을 직접적으로 대응한다고 판단함</t>
  </si>
  <si>
    <t>통제활동은 분기별로 수행된다. 회사는 분기결산을 수행하므로, 분기별로 통제활동을 수행하는 것이 합리적이다. 구매증빙과 차이가 발생하는 경우 그 차이에 대해 Follow-up한다.</t>
  </si>
  <si>
    <t>1. 해당 통제활동은 다음과 같이 일관적으로 수행되고 있음.
 1) 관련 문서는 표준 서식이며, 따라서 담당자가 검토하는 항목에 일관성을 제공함.
 2) 담당자의 판단이 개입될 소지가 적으므로, 매번 유사한 통제활동이 수행됨.
2. 해당 통제활동은 분기단위로 수행되어 지고 있으며, 거래의 빈도를 고려할 때 적정한 것으로 판단됨.</t>
  </si>
  <si>
    <t>EX-S03</t>
  </si>
  <si>
    <t>구매업체관리</t>
  </si>
  <si>
    <t>EX-S03-R01</t>
  </si>
  <si>
    <t>매입거래처 마스터파일에 거래처 등록 및 변경이 부적절하게 이루어지거나, 모든 거래처가 등록되지 않거나 가공의 거래처가 등록될 위험</t>
  </si>
  <si>
    <t>EX-S03-C01</t>
  </si>
  <si>
    <t>협력업체등록</t>
  </si>
  <si>
    <t>협력업체 신규등록시 담당팀장의 승인을 득한다.</t>
  </si>
  <si>
    <t>WITHUS / SAP</t>
  </si>
  <si>
    <t>협력업체평가기준(ISO)</t>
  </si>
  <si>
    <t>협력업체평가기준(ISO)에서 정하는 양식 및 절차에 의거 현업부서는 업체실사 후 등록에 
결격사유가 없다고 판단되는 경우 WITHUS에 입력 후 경영기획팀장의 승인을 득한다(Approve).
경영기획팀장은 다음과 같은 필수정보를 검토한다.
- 사업자명
- 사업자등록번호(국내고객일 경우)
- 대표자명
- 주소
- 지급계좌
-계좌정보는 세금계산서를 거래처에 발행하는 현업부서의 팀장이 검토와 승인 절차를 수행하고, 재무지원팀에서 이를 접수 후, 재무지원팀장이 검토와 승인 절차를 수행한다.</t>
  </si>
  <si>
    <t>당기 협력업체 
신규 등록 리스트</t>
  </si>
  <si>
    <t>withus에서 
전자결재함의
거래대금입금
계좌 등록란
조회(계좌정보)
OR 업체등록 
(거래승인)품의</t>
  </si>
  <si>
    <t>[문서검사]
신규 협력업체 등록이 현업팀장 혹은 경영기획팀장의 승인을 득하고 있음을 확인(Examination)한다.(원/부재료의 구매업체의 경우, 실사보고서가 첨부되었는지 확인한다.)하고, 필수정보가 등록 품의서에 기재되었는지 여부를
확인한다.</t>
  </si>
  <si>
    <t>현업팀
경영기획팀
재무지원팀</t>
  </si>
  <si>
    <t>현업팀장
경영기획팀장
재무지원팀장</t>
  </si>
  <si>
    <t>회사의 구매관리 정책이 규정되어 있는 "EX_Flowchart 및 업무기술서"의 "S03_FC&amp;NT"와 연계되어 있다.</t>
  </si>
  <si>
    <t>이 통제활동의 목표는 마스터파일이 적절하게 관리되고 있는지를 검증하는 
내역임. 이 통제활동은 선정된 거래처별 첨부자료가 있는지를 확인함으로서(원부재료의 경우 실사보고서) 부채와 거래의 완전성과 관련된 위험을 직접적으로 대응한다고 판단함</t>
  </si>
  <si>
    <t>통제활동은 각 건별로 수행된다. 구매담당자는 건별로 거래처 기록을 하므로 건별로 수행하는 것이 합리적임. 또한 통제활동은 건별로 수행되므로 예측가능성은 고려할 필요 없음. 거래처에 대한 첨부자료가 없는 경우 그 차이에 대해 Follow-up한다.</t>
  </si>
  <si>
    <t>1. 해당 통제활동은 다음과 같이 일관적으로 수행되고 있음.
 1) 관련 문서는 표준 서식이며, 따라서 담당자가 검토하는 항목에 일관성을 제공함.
 2) 담당자의 판단이 개입될 소지가 적으므로, 매번 유사한 통제활동이 수행됨.
2. 해당 통제활동은 수시로 수행되어 지고 있으며, 거래의 빈도를 고려할 때 적정한 것으로 판단됨.</t>
  </si>
  <si>
    <t>이 통제활동의 목표는 마스터파일이 적절하게 관리되고 있는지를 검증하는
 내역임. 이 통제활동은 구매거래처별  관련 기초 정보 자료가 관리되는지를 
확인함으로서 부채와 거래의 완전성과 관련된 위험을 직접적으로 대응한다고 판단함</t>
  </si>
  <si>
    <t>EX-S03-C02</t>
  </si>
  <si>
    <t>공급업체마스터파일상 공급업체 리스트</t>
  </si>
  <si>
    <t>[문서검사]
1. SAP에서 공급업체마스터를 생성 및 관리하는 티코드를 식별한다. (고객마스터 관리 : BP)
2. 공급업체스터 관리 티코드에서 타 계열사 동일 고객코드를 샘플로 선정하고, 동일 번호로 중복 입력이 가능한지 
확인한다. 
3. 필수정보가 입력되지 않은 고객 정보가 등록이 되는지 여부를 확인한다.</t>
  </si>
  <si>
    <t>경영기획팀 
고객정보
등록담당자</t>
  </si>
  <si>
    <t>고객별(거래처별)로 통제활동을 수행하고 이는 통제활동의 최소단위이므로 연마다 대사하는 것이 
적정하다.</t>
  </si>
  <si>
    <t>EX-S03-C03</t>
  </si>
  <si>
    <t>협력업체 Master file의 접근제한</t>
  </si>
  <si>
    <t>거래처Master file에 대한 접근은 제한되어있다.</t>
  </si>
  <si>
    <t>매입거래처 
마스터 권한자 
리스트</t>
  </si>
  <si>
    <t>협력업체 Master file의 임의변경을 방지하기 위해, SAP상 고객 Master file에 대한 접근은 정당한 권한이 부여된 자만이 가능하다.(Physical control)</t>
  </si>
  <si>
    <t>- 협력업체 Master File 접근권한자 리스트(SAP)
- 당기 Master File 신규생성/
변경/삭제 Log</t>
  </si>
  <si>
    <t>SAP에서 마스터
파일 접근 권한
ID 추출</t>
  </si>
  <si>
    <t>[문서검사]
1. SAP상 계정과목관리를 위해 회사에서 사용하고 있는 티코드 를 식별한다. (거래처마스터관리: FK01, FK02)
2. 계정과목관리를 위한 티코드에서 신규 계정을 생성하거나, 기존계정을 변경 및 삭제 가능한 권한자를 추출한다. 
3. 권한을 가진 계정자가 업무적으로 적정한지 소속 부서 및 관련 업무를 확인한다. (재무지원팀)</t>
  </si>
  <si>
    <t>이 통제활동의 목표는 거래처마스터의 접근통제가 제대로 되고 있는지를 확인하는 내역임. 이 통제활동은 권한이 부여되지 않은 경우 거래처마스터에 대한 접근거절 여부를 확인함으로서 부채와 거래의 완전성과 관련된 위험을 직접적으로 대응한다고 판단함</t>
  </si>
  <si>
    <t>이 통제활동의 목표는 마스터파일이 적절하게 관리되고 있는지를 검증하는 
내역임. 이 통제활동은 마스터권한의 제한여부를 확인함으로서 부채와 거래의 완전성과 관련된 위험을 직접적으로 대응한다고 판단함</t>
  </si>
  <si>
    <t>EX-S03-C04</t>
  </si>
  <si>
    <t>협력업체 사후평가</t>
  </si>
  <si>
    <t>협력업체관리절차에 따라 Vendor 사후평가 후 부서장의 승인을 득한다.</t>
  </si>
  <si>
    <t>경영기획팀은 협력업체관리절차에 따라 Vendor 사후평가를 실시하고 팀장의 승인을 득한 후 
협력업체등록관리를 한다(Approve).</t>
  </si>
  <si>
    <t>협력업체 평가 
품의서</t>
  </si>
  <si>
    <t>WITHUS에서 
사후평가 관련
품의서 확인</t>
  </si>
  <si>
    <t>[문서검사]
협력업체 사후평가 위한 실사보고서는 부서장(경영기획팀장)의 승인을 득하고 있음을 확인(Examination)한다.</t>
  </si>
  <si>
    <t>이 통제활동의 목표는 마스터파일이 적절하게 관리되고 있는지를 검증하는 내역임. 이 통제활동은 구매거래처별 실사보고서 있는지를 확인함으로서 부채와 거래의 완전성과 관련된 위험을 직접적으로 대응한다고 판단함</t>
  </si>
  <si>
    <t>통제활동은 각 건별로 수행된다. 구매담당자는 건별로 거래처 기록을 하므로 건별로 수행하는 것이 합리적임. 또한 통제활동은 건별로 수행되므로 예측가능성은 고려할 필요 없음. 거래처에 대한 실사보고서가 없는 경우 그 차이에 대해 Follow-up한다.</t>
  </si>
  <si>
    <t>1. 해당 통제활동은 다음과 같이 일관적으로 수행되고 있음.
 1) 관련 문서는 표준 서식이며, 따라서 담당자가 검토하는 항목에 일관성을 제공함.
 2) 담당자의 판단이 개입될 소지가 적으므로, 매번 유사한 통제활동이 수행됨.
2. 해당 통제활동은 연단위로 수행되어 지고 있으며, 거래의 빈도를 고려할 때 적정한 것으로 판단됨.</t>
  </si>
  <si>
    <t>이 통제활동의 목표는 마스터파일이 적절하게 관리되고 있는지를 검증하는 
내역임. 이 통제활동은 구매거래처별 사후평가보고서 있는지를 확인함으로서 부채와 거래의 완전성과 관련된 위험을 직접적으로 대응한다고 판단함</t>
  </si>
  <si>
    <t>FA-S01</t>
  </si>
  <si>
    <t>고정자산 취득관리</t>
  </si>
  <si>
    <t>FA-S01-R01</t>
  </si>
  <si>
    <t>회계기준상 고정자산 취득시 자산으로 인식할 수 없는 내역이 포함되고 장부가액이 남아있는 고정자산이 교체되었으나 장부상 차감되지 않아 고정자산이 과대 계상될 위험</t>
  </si>
  <si>
    <t>FA-S01-C01</t>
  </si>
  <si>
    <t>고정자산 취득(대체)계획시 경영진의 검토</t>
  </si>
  <si>
    <t>고정자산 투자 심의 위원회에서는 매월 타당성 있는 투자가 재무제표에 적절하게 반영될 수 있도록 투자예산안을 검토하고 승인한다.</t>
  </si>
  <si>
    <t>투자예산관리시행규칙, 고정자산 회계정책</t>
  </si>
  <si>
    <t>3억 이상의 경상투자, 전략투자의 경우 경영진은 유형자산 투자 심의 위원회에서 매월 타당성 있는 투자가 재무제표에 적절하게 반영될 수 있도록 투자예산안을 검토하고 승인한다.(투자심의위원회 참석자: 경영진+경영관리팀+공무실+회계팀)
1) 투자의 타당성 검토
2) 회계기준서상 자산성여부 검토, 예비부품, 대기성장비 및 수선용구등 유형자산의 정의를 충족하면 유형자산 1016호 기준서에 따라 인식 그렇지 않다면 그러한 항목은 재고자산으로 분류하도록 검토
3) 유지보수투자의 경우 교체되는 자산에 대한 내역이 포함되어 교체 완료 될 때 장부상 제거되도록 검토 및 신규 교체된 자산의 포함여부가 검토
4) 공무실의 최소교체단위 가이드라인에 따라 투자 내역이 최소교체단위로 세분화되었는지 여부 검토
5) 리스대상자산의 식별: 해당계약이 리스거리인지(또는 리스를 포함하는지) 여부 및 경제적 효익을 얻을 권리 및 사용지산권리를 검토하여 리스계약여부에 대하여 판단</t>
  </si>
  <si>
    <t>투자 예산안</t>
  </si>
  <si>
    <t>취득한 자산에 첨부된 투자예산안</t>
  </si>
  <si>
    <t>[문서검사]
1. 심의위원회 검토대상 투자예산안에 대한 경영진 승인내역을 샘플수에 맞게 입수한다.
2. 경영진이 샘플수의 투자타당성, 회계기준서상 자산성여부/ 유형자산 해당여부, 세부교체된 자산의 반영여부 검토, 최소교체단위자료, 리스대상자산의 식별 등을 적절히 검토하고 승인했는지 확인한다.</t>
  </si>
  <si>
    <t>경영관리팀/회계팀/공무실/경영진</t>
  </si>
  <si>
    <t>투자예산안을 통제하는것은 고정자산 취득정책과 연계되어 일관성있게 수행된다.</t>
  </si>
  <si>
    <t>1)상기 통제활동의 목적은 고정자산에 대한 투자예산과 관련하여 투자계획이 검토되고 승인되어 고정자산에 대한 실재성/권리와의무을 보장하기 위한 것이다.
2)통제활동을 수행함에 따라 고정자산 투자예산에 대한 투자계획의 검토 및 증빙들을 검토 및 승인 하였는지 확인할 수 있기 때문에 동 통제활동은 관련위험을 적절하게 낮출 수 있을 것으로 판단한다.
3)통제활동을 수행함으로써 고정자산 취득시 회계기준서상 자산성 검토, 교체된 자산여부반영 검토, 최소교체단위검토가 되므로 장부상 고정자산 금액이 왜곡될 위험을 적절하게 낮출 수 있을 것으로 판단한다.</t>
  </si>
  <si>
    <t>1) 상기 통제활동은 고정자산 투자계획 및 투자예산 관련 문서를 검토 및 승인하는 통제활동으로 통제활동 담당자는 투자계획 및 투자예산 문서를 검토하고 승인하고 있다. 이에 따라 동 통제절차는 적절한 수준에서 수행되는 것으로 판단한다.
2) 투자계획 및 투자예산 관련 문서에는 추정 및 평가의 과정이 포함되므로 예측가능성과 관련이 있다고 판단된다.
3) 상기 통제활동의 예외사항은 승인이 없는 경우이다.
4)  통제활동의 조사기준은 (1)미승인된 투자예산이다.
상기 통제활동은 예외사항이 발생하는 모든 건에 대해서 추가적인 조사가 이루어지고 조정이 된다.</t>
  </si>
  <si>
    <t>투자예산안은 투자심의윈원회를 통해 상위권자의 승인될 자료이므로 변경될 가능성이 적다.</t>
  </si>
  <si>
    <t>1) 상기 통제활동은 고정자산 투자계획 및 투자예산 관련 문서를 검토 및 승인하는 통제활동으로, 통제활동내용이 복잡하나, 통제 담당자와 인터뷰 결과 동일 담당자에 의해 동일한 절차에 따라 일관성있게 통제활동이 이루어지고 있는 것으로 판단한다. 
2) 동 통제활동은 매월 투자예산 수립시 마다 수행되고 있으며, 해당 건수를 고려한 결과 월별로 분류하였으며, 이는 적절한 것으로 판단한다.</t>
  </si>
  <si>
    <t>경영관리팀장, 공무실장, 회계팀장, 경영진은 관련 업무에 대한 수년간의 경험 및 이해도를 바탕으로 부서장 및 경영진 임무를 수행하고 있다. 통제 수행자는 고정자산 투자계획 수립에 대해 지식과 경험이 충분하며 고정자산 투자계획 수립과 관련된 프로세스 및 관련문서에 대해서 충분히 이해하고 있다. 동 통제활동은 고정자산 투자계획 및 투자예산 관련 문서를 검토 및 승인하는 통제활동으로 비교적 복잡한 판단이 필요한 업무이다. 따라서 동 통제의 담당자는 동 통제활동을 수행하기 위한 충분한 경험과 지식을 보유하고 있는 것으로 판단된다.</t>
  </si>
  <si>
    <t>FA-S01-R02</t>
  </si>
  <si>
    <t>투자 완료 내역이 적시에 반영되지 않아 관련 건설중인 자산 금액이 과대계상되고 대체계정이 과소계산되어 감가상각비가 과소계산될 위험</t>
  </si>
  <si>
    <t>FA-S01-C02</t>
  </si>
  <si>
    <t>고정자산 기간귀속에 대한 통제</t>
  </si>
  <si>
    <t>1. 고정자산 취득의 기간귀속 오류 방지를 위하여 SAP 상 취득 완료일자 전에 주기적 알림이 전달된다.</t>
  </si>
  <si>
    <t>1. 입력된 투자 완료 예상일자 1달 전 현업 담당자에게 system상 자동으로 투자 완료 알람이 전달되며 1주일 전 매일 자동 알람이 전달된다.
2. 예상 완료일까지 완료되면 현업 담당자는 투자 완료 처리를 하고 자산 취득이 완료 처리된다.</t>
  </si>
  <si>
    <t xml:space="preserve">[문서검사]
1. SAP에서 회사의 사업진행을 위한 WBS 현황을 위한 티코드를 식별한다. 
2. 현황 티코드에서 취득 예정인 샘플 고정자산을 선정한다.
3. 고정자산 취득 담당자는 취득대상인 고정자산에 대하여 WBS기준 1일전 Notice를 받는지 추후 확인한다.
4. Notice 내용상 샘플 고정자산에 대한 취득에 필요한 상세 내역이 정확히 전달되었는지 검토한다. </t>
  </si>
  <si>
    <t>투자 완료에 대하여 자동적인 절차는 고정자산 취득정책과 연계되어 일관성있게 수행된다.</t>
  </si>
  <si>
    <t>1) 상기 통제활동의 목적은 건설중인자산에 대한 기간귀속에 대해 적시에 기록될 수 있도록 하기 위함이다.
2) 통제활동을 수행함에 따라 건설중인자산에 대한 기간귀속이 system 상 자동적인 리마인더에 의거하여  고정자산 취득이 적시에 이루어질 수 있도록 하는 프로세스이기 때문에 동 통제활동은 관련위험을 적절하게 낮출 수 있을 것으로 판단한다.</t>
  </si>
  <si>
    <t>1) 상기 통제활동은 건설중인자산의 투자완료시점의 알람으로 system 상 자동으로 이루어지는 통제활동으로 동 통제절차는 적절한 수준에서 수행되는 것으로 판단한다.
2) 예측가능성과 관련이 없다고 판단된다.
3) 상기 통제활동은 시스템 상 자동 알람이므로 예외사항과 관련이 없다.</t>
  </si>
  <si>
    <t>IT 통제로 정보의 신뢰성과는 관련이 적다고 판단된다.</t>
  </si>
  <si>
    <t>동 통제는 자동통제로 설계되어 수행되는 기간은 충분하게 수행된다고 판단된다.</t>
  </si>
  <si>
    <t>시스템으로 자동화 된 통제이므로 수행 빈도는 최소단위로 구성되어 위험을 적시에 예방이 가능하다고 판단된다.</t>
  </si>
  <si>
    <t>본 통제활동은 고정자산 취득의 기간귀속 오류를 방지하기 위함이다.</t>
  </si>
  <si>
    <t>FA-S01-C03</t>
  </si>
  <si>
    <t>고정자산 취득 전표의 승인</t>
  </si>
  <si>
    <t>1. 경영기획팀 담당자는 현업에서 작성한 자산취득 품의가 적정하게 작성되었는지 검토하고 승인한다. 수정이 필요할 경우 경영기획팀 담당자는 직접 수정한다.
2. 본계정 대체 건에 대하여는 SK머티리얼즈 재무지원팀 회계담당자는 매월 SAP상 투자완료된 건 내용 확인 후 본자산 대체하고 SK머티리얼즈 회계팀 담당자에 고정자산마스터 파일에 자산등록을 요청한다.</t>
  </si>
  <si>
    <t xml:space="preserve">1. 현업부서에서 SAP상 취득 완료일에 투자가 완료되었는지 확인 후 SAP상 자산 취득 완료 처리.  
제목: [완료보고]###작성, 품목명, 단가, 완료시기, 계정과목(Class) 확인, 현업에서 1차적작성한걸 기획팀 취득담당자가 수정할 수 있음
2. 기획팀 취득담당자가 투자완료처리, 투자코드 WBS로 관리 코드를 투자완료 코드형태로 수정, 
3. SKMR 재무지원팀 회계 담당자가 SAP상 관련내용 확인 후 본자산 대체됨, </t>
  </si>
  <si>
    <t>고정자산 취득내역</t>
  </si>
  <si>
    <t>SAP 상 고정자산 취득 list</t>
  </si>
  <si>
    <t>[문서검사]
1. 고정자산 취득 list에서 샘플수에 맞게 취득 내역을 추출한다.
2. 추출된 취득 내역에 적절한 승인권자의 승인 및 품의서가 첨부 되어 있는지 확인한다.</t>
  </si>
  <si>
    <t>SKMR 재무지원팀 회계담당자</t>
  </si>
  <si>
    <t>고정자산 취득을 승인하는것은 고정자산 취득정책과 연계되어 일관성있게 수행된다.</t>
  </si>
  <si>
    <t>1)상기 통제활동의 목적은 고정자산 취득에 대한 검토 및 적합한 승인권자의 승인 되어 고정자산 취득의 실재성, 완전성 및 권리의무와 기간귀속을 보장하기 위한 것이다.
2)통제활동을 수행함에 따라 고정자산 취득에 대한 기록이 실제 취득시기 및 금액과 일치하도록 관련 증빙들을 검토 및 승인 하였는지 확인할 수 있기 때문에 동 통제활동은 관련위험을 적절하게 낮출 수 있을 것으로 판단한다.</t>
  </si>
  <si>
    <t>1) 상기 통제활동은 고정자산 취득계약서 및 관련 문서를 검토 및 승인하는 통제활동으로 통제활동 담당자는 모든 취득 계약서 및 문서를 검토하고 승인하고 있음. 이에 따라 동 통제절차는 적절한 수준에서 수행되는 것으로 판단한다.
2) 추정 및 평가의 과정이 없기 때문에 예측가능성과 관련이 없다고 판단된다.
3) 상기 통제활동의 예외사항은 관련 문서와 회사의 취득기록이 불일치하는 경우이다.
4) 통제활동의 조사기준은 (1)기간귀속 불일치임 (2) 금액의 불일치
상기 통제활동은 예외사항이 발생하는 모든 건에 대해서 추가적인 조사가 이루어지고 조정이 된다.</t>
  </si>
  <si>
    <t>1) 상기 통제활동은 고정자산에 취득에 승인으로, 통제활동내용이 복잡하지 않으며, 통제 담당자와 인터뷰 결과 동일 담당자에 의해 동일한 절차에 따라 일관성있게 통제활동이 이루어지고 있는 것으로 판단한다. 
2) 동 통제활동은 고정자산 취득 및 본계정 대체시 수시로 이루어지며 수행되는 기간은 충분하다고 판단된다.</t>
  </si>
  <si>
    <t>회계팀 고정자산담당자는 당사에 입사하여 고정자산 관련업무를 근무기간동안 수행하였다. 회계팀 고정자산 담당자는 고정자산 관련업무에 대해 지식과 경험이 충분하며 고정자산과 관련된 프로세스 및 관련문서에 대해서 충분히 이해하고 있다. 동 통제활동은 고정자산 지출에 대해서 각 증빙과 대사 및 검토하고 승인하는 통제활동으로 비교적 단순한 업무이다. 따라서 동 통제의 담당자는 동 통제활동을 수행하기 위한 충분한 경험과 지식을 보유하고 있는 것으로 판단된다.</t>
  </si>
  <si>
    <t>1) 상기 통제활동은 고정자산 취득시 수시로 수행되기 때문에 고정자산 취득과 관련한 위험을 적시에 예방 할 수 있다고 판단됟다.</t>
  </si>
  <si>
    <t>1)상기 통제활동의 목적은 고정자산 취득에 대한 승인으로 고정자산의 실재성, 완전성 및 권리의무를 보장하기 위한 것이다.
2)통제활동을 수행함에 따라 고정자산 취득에 대한 기록이 실제 취득시기 및 금액과 일치하도록 관련 증빙들을 검토 및 승인 하였는지 확인할 수 있기 때문에 동 통제활동은 관련위험을 적절하게 낮출 수 있을 것으로 판단한다.</t>
  </si>
  <si>
    <t>FA-S01-R03</t>
  </si>
  <si>
    <t>비인가 된 User에 의해 생성(변경)된 고정자산마스터파일로 인하여 부정확한 고정자산이 재무제표상 반영될 위험</t>
  </si>
  <si>
    <t>FA-S01-C04</t>
  </si>
  <si>
    <t>고정자산마스터파일 등록 및 변경 접근제한</t>
  </si>
  <si>
    <t>고정자산정보 등록(변경)은 사전에 권한이 부여되어 비인가된 유저에 의해 생성/변경될수 없도록 제한한다.</t>
  </si>
  <si>
    <t>1. 고정자산마스터파일 등록 및 변경 유저ID 권한부여 및 삭제는 SKMR 재무지원팀 담당자만 가능하며, 타 인원은 불가능하다.
   SAP상 고정자산마스터파일을 변경할 시, 그룹웨어 상 기안을 통해 재무지원팀장에게 변경할 내역을 승인 받는다.
   승인 후, 담당자는 승인받은 내역을 SAP상에 반영한다.
2. 만약 고정자산마스터파일 ID를 부여받고자 하는경우 그룹웨어를 통해 상위자의 승인 후, 재무지원팀장의 합의가 있어야 한다.</t>
  </si>
  <si>
    <t>[문서검사]
1. SAP에서 고정자산마스터를 등록 및 변경 가능한 티코드를 식별한다.
2. 고정자산 관리를 위한 화면에서 신규 고정자산 등록 및 변경, 삭제 가능한 권한자를 추출한다. 
3. 권한을 가진 계정자가 업무적으로 적정한지 소속 부서 및 관련 업무를 확인한다.  (재무지원팀)</t>
  </si>
  <si>
    <t>SKMR 재무지원팀</t>
  </si>
  <si>
    <t>재무지원팀 고정자산 담당자</t>
  </si>
  <si>
    <t>고정자산마스터파일에 접근권한을 승인하는 것은 정책과 연계되어 일관성있게 수행된다.</t>
  </si>
  <si>
    <t>고정자산마스터파일에 비인가된 유저가 임의로 수정(변경)하는 것이 예외사항이며, 예외사항이 발생하는 모든 건에 대해서 추가적인 조사가 이루어지고 조정된다.</t>
  </si>
  <si>
    <t>고정자산마스터파일에 SAP상 유저리스트 외의 인원은 접근이 불가능하며 변동사항 없이 자동으로 수행되는 통제이기 때문에 일관성있게 통제가 수행되고 있는 것으로 판단된다.</t>
  </si>
  <si>
    <t>고정자산마스터파일을 통제하므로 예방이 가능하다.</t>
  </si>
  <si>
    <t>본 통제활동은 허가되지 않은 인원의 고정자산마스터 접근을 차단하기 위함이다.</t>
  </si>
  <si>
    <t>FA-S01-R04</t>
  </si>
  <si>
    <t xml:space="preserve">마스터파일 데이터의 임의의 변경이 발생할 위험 (예: 감가상각률) </t>
  </si>
  <si>
    <t>FA-S01-C05</t>
  </si>
  <si>
    <t>고정자산 마스터파일 중요정보 생성 및 변경에 대한 승인</t>
  </si>
  <si>
    <t>고정자산마스터의 중요한 정보의 생성 및 변경은 전결권자에 의하여 검토 및 승인을 득한다. 
고정자산마스터의 중요한 정보는 다음과 같다: 
- 자산유형
- 자산유형별 내용연수
- 상각방법
- 자산 Cost center</t>
  </si>
  <si>
    <t>[문서검사]
1. 고정자산 마스터 중요한 정보의 생성 및 검토 내역을 수령한다
2. 해당 내역에 적절한 승인권자의 승인을 득하였는지 확인한다.</t>
  </si>
  <si>
    <t>고정자산마스터파일의 주요 정보를 생성 수정하는 것은 정책과 연계되어 일관성있게 수행된다.</t>
  </si>
  <si>
    <t>고정자산마스터파일의 주요 정보의 생성 수정에 대해 승인이 이루어지지 않는 것이  예외사항이며, 예외사항이 발생하는 모든 건에 대해서 추가적인 조사가 이루어지고 조정된다.</t>
  </si>
  <si>
    <t>전결권자의 승인과 관련하므로 신뢰성 있다.</t>
  </si>
  <si>
    <t>본 통제활동은 승인되지 않은 생성 및 수정을 예방하기 위함이다.</t>
  </si>
  <si>
    <t>FA-S01-C06</t>
  </si>
  <si>
    <t xml:space="preserve">
결산 시 장기미대체 건에 대해선 사유를 검토하고 미대체의 적절성 여부 및 자산성 여부를 검토한다.</t>
  </si>
  <si>
    <t>결산 시 장기미대체 건에 대해선 사유를 검토하고 미대체의 적절성 여부 및 자산성 여부를 검토한다.</t>
  </si>
  <si>
    <t>미대체 건에 대한 검토 보고서</t>
  </si>
  <si>
    <t>SAP상 장기 미대체 list</t>
  </si>
  <si>
    <t>[문서검사]
1. 분기별 미대체 검토 보고서를 수령한다.
2. 미대체 보고서에 미대체 건에 대한 사유 및 예외사항에 대한 검토가 이루어 졌는지 검토한다.</t>
  </si>
  <si>
    <t>고정자산 기간귀속 정책과 연계되어 일관성있게 수행된다.</t>
  </si>
  <si>
    <t>1) 상기 통제활동의 목적은 건설중인자산에 대한 기간귀속에 대해 적시에 기록될 수 있도록 하기 위함이다.
2) 통제활동을 수행함에 따라 건설중인자산에 대한 기간귀속이 적발통제 할 수 있도록 하는 프로세스이기 때문에 동 통제활동은 관련위험을 적절하게 낮출 수 있을 것으로 판단한다.</t>
  </si>
  <si>
    <t>1) 상기 통제활동은 분기별로 일정하게 수행되므로 적절하게 수행된다고 판단된다.</t>
  </si>
  <si>
    <t>적발통제로 검토자의 적합성에 의존하므로 신뢰성 있다</t>
  </si>
  <si>
    <t>FA-S02</t>
  </si>
  <si>
    <t>고정자산 유지보수관리</t>
  </si>
  <si>
    <t>FA-S02-R01</t>
  </si>
  <si>
    <t>유지보수내역을 적절하게 기록, 보관하지 않는다면 비용이 누락되거나 해당 자산의 수선이력관리가 되지 않아 적절한 관리가 어렵게 될 위험</t>
  </si>
  <si>
    <t>FA-S02-C01</t>
  </si>
  <si>
    <t>유형자산 보수유지활동의 기록의 검토 및 승인</t>
  </si>
  <si>
    <t>1. 현업부서 담당자는 현업부서 팀장의 승인을 통해 서류관리 system의 작업요청서를 통해 유지/보수 신청을 한다.
2. 생산지원팀에서 서류관리 system을 통해 올라온 요청에 대해 유지/보수를 진행하며 완료된 건에 대해 시스템상 완료처리를 체크한다.</t>
  </si>
  <si>
    <t>유지보수 내역</t>
  </si>
  <si>
    <t>서류관리 system의 유지보수 내역</t>
  </si>
  <si>
    <t>[문서검사]
1.유지보수스케줄을 표준수대로 샘플링하여 공무실 담당자가 작성한 품의서가 있는지 검토한다. 
2. 공무실장의 유지보수스케줄의 검토가 적정하게 이루어지고 승인했는지 검토한다.</t>
  </si>
  <si>
    <t>현업부서 / 생산지원팀</t>
  </si>
  <si>
    <t>고정자산의 유지보수스케줄을 작성하여 승인하는 것은 정책과 연계되어 일관성있게 수행된다.</t>
  </si>
  <si>
    <t>공무실 담당자가 작성한 유지보수스케줄이 공무실장의 승인되지 않았을때 예외사항이며 예외사항이 발생하는 모든 건에 대해서 추가적인 조사가 이루어지고 조정된다.</t>
  </si>
  <si>
    <t>전결권자의 승인에 의한 유지보수스케줄이므로 신뢰성 있다.</t>
  </si>
  <si>
    <t>각 현업부서의 고정자산별로 통제활동을 수행하고 이는 통제활동의 최소단위이다.</t>
  </si>
  <si>
    <t>공무실장은 고정자산 유지보수관련업무를 수년동안 수행하였다. 공무실장은 고정자산 유지보수관련업무에 대해 지식과 경험이 충분하며 고정자산과 관련된 프로세스 및 관련문서에 대해서 충분히 이해하고 있다. 동 통제활동은 매년 고정자산 유지보수스케줄을 검토하고 승인하는 통제활동으로 비교적 단순한 업무다. 따라서 동 통제의 담당자는 동 통제활동을 수행하기 위한 충분한 경험과 지식을 보유하고 있는 것으로 판단된다.</t>
  </si>
  <si>
    <t>본 통제활동은 부정확하거나 허위의 고정자산을 차단하기 위함이다.</t>
  </si>
  <si>
    <t>FA-S02-R02</t>
  </si>
  <si>
    <t>유무형자산의 손상 징후가 발생하였으나 손상 검토를 하지 않아 유무형자산이 과대 계상될 위험</t>
  </si>
  <si>
    <t>FA-S02-C02</t>
  </si>
  <si>
    <t>유무형자산손상징후 검토 및 승인</t>
  </si>
  <si>
    <t>생산지원팀 유지보수 담당자는 년간 점검 정비계획에 따라 손상 여부를 검토하여 상위권자의 승인 받는다. 해당 검사결과는 재무지원팀에 송부되며 이를 취합하여 재무지원팀 고정자산 담당자는 고정자산 손상징후와 관련된 SK-Gaap에 의거하여 유형자산손상징후 Check list를 작성하고 재무지원팀장의 승인을 득한다.</t>
  </si>
  <si>
    <t>유지보수 스케쥴, 설비검사 
보고서, 유형자산손상징후 Checklist</t>
  </si>
  <si>
    <t>1. 생산지원팀 담당자는 매년 고정자산보수에 대한 "연간유지보수스케쥴(예방점검계획표)"를 작성한다.
2. 생산지원팀장은 고정자산 별 담당자가 작성한 설비검사 보고서를 검토하고 승인한다.
3. 회계팀 고정자산 담당자는 해당내역을 수령하여 유형자산 손상 Checklist를 작성하고 회계팀장의 승인을 득한다.
4. 생산지원팀 담당자는 예방점검을 실시하며 동시에 손상 징후를 파악한다.</t>
  </si>
  <si>
    <t>승인된 유형자산 손상 Check list</t>
  </si>
  <si>
    <t>[문서검사]
1.고정자산 설비검사보고서를 표준수대로 샘플링한다.
2. 공무실장은 공무실 담당자가 작성한  설비검사보고서를 적정하게 검토하고 승인했는지 문서를 확인한다.
3. 이를 취합하여 유형자산 손상 Checklist를 회계팀 고정자산담당자가 작성하고 회계팀장의 승인을 득하였는지 확인한다.</t>
  </si>
  <si>
    <t>SKMR 재무지원팀 고정자산 담당자</t>
  </si>
  <si>
    <t>고정자산의 검사결과보고서를 작성하여 검토 및 승인하는 것은 정책과 연계되어 일관성있게 수행된다.</t>
  </si>
  <si>
    <t>고정자산 손상징후와 관련되어 Check list를 통하여 진행되기 때문에 관련 통제위험을 적절한 수준으로 감소 시킬 수 있을 것으로 판단된다.</t>
  </si>
  <si>
    <t>고정자산의 손상검토가 적정하게 검토되지 않았을때 예외사항이며, 예외사항이 발생하는 모든 건에 대해서 추가적인 조사가 이루어지고 조정된다.</t>
  </si>
  <si>
    <t>전결권자의 승인에 의한 검사결과보고서이므로 신뢰성 있다.</t>
  </si>
  <si>
    <t>회계팀장은 고정자산 손상검토관련업무를 수년동안 수행하였다. 회계팀장은 고정자산 손상검토관련업무에 대해 지식과 경험이 충분하며 고정자산손상징후과 관련된 프로세스 및 관련문서에 대해서 충분히 이해하고 있다. 동 통제활동은 매월 고정자산 검사결과보고서를 검토하고 승인하는 통제활동으로 비교적 단순한 업무다. 따라서 동 통제의 담당자는 동 통제활동을 수행하기 위한 충분한 경험과 지식을 보유하고 있는 것으로 판단된다.</t>
  </si>
  <si>
    <t>본 통제활동은 손상징후의 미검토에 따른 고정자산 인식의 오류 차단하기 위함이다.</t>
  </si>
  <si>
    <t>FA-S02-R03</t>
  </si>
  <si>
    <t>자본적 지출과 수익적 지출의 구분이 회계기준에 따라 검토되지 아니하여 고정자산이 부정확하게 기록될 위험</t>
  </si>
  <si>
    <t>FA-S02-C03</t>
  </si>
  <si>
    <t>자본적지출 및 수익적지출 검토</t>
  </si>
  <si>
    <t>1. 현업부서 고정자산 담당자는 매 월 작성된 유지보수비용을 스캐닝하여 자본적 지출로 고려되는 사항을 확인하여 해당 항목을 사유와 함께 회계팀으로 송부한다.
2. 재무지원팀 고정자산 담당자는 자본적지출 여부를 검토 후 자본적지출이 맞는 경우 자본적비용전환보고서를 작성하여 회계팀장의 검토 및 승인을 득한 후 전표를 상신한다.
자본적비용전환보고서에서 하기의 사항들을 검토한다.
① 자본적지출 및 수익적지출에 해당하는지 여부
② 계정과목, 금액 및 회계처리일자 등 회계처리의 적절성</t>
  </si>
  <si>
    <t>고정자산 회계정책</t>
  </si>
  <si>
    <t>1. 회계팀 고정자산 담당자는 자본적지출 여부를 검토 후 자본적지출이 맞는 경우 자본적비용전환보고서를 작성하여 회계팀장의 검토 및 승인을 득한 후 전표를 상신한다.
자본적비용전환보고서에서 하기의 사항들을 검토한다.
① 자본적지출 및 수익적지출에 해당하는지 여부
② 계정과목, 금액 및 회계처리일자 등 회계처리의 적절성</t>
  </si>
  <si>
    <t>유지 보수관련 전표
(자본적/수익적 포함)</t>
  </si>
  <si>
    <t>[문서검사]
1. 고정자산 유지보수 자본적 지출전표를 표준수대로 샘플링한다.
2. 회계팀장은 회계팀 고정자산 담당자가 작성한  유지보수 지출전표의 자본적/ 수익적 지출의 판단을 적정히 검토하고 승인했는지 문서를 확인한다.</t>
  </si>
  <si>
    <t>유지보수지출의 건에 대해서 자본적/수익적 지출을 승인하는 것은 정책과 연계되어 일관성있게 수행된다.</t>
  </si>
  <si>
    <t>추정 및 평가의 과정이 있지만 고정자산 회계정책에 따라서 상위권자가 검토 및 승인하므로 통제위험과 관련이 없다.</t>
  </si>
  <si>
    <t>자본적 또는 수익적 지출의 판단이 잘 못된 것이 예외사항이며, 예외사항이 발생하는 모든 건에 대해서 추가적인 조사가 이루어지고 조정된다.</t>
  </si>
  <si>
    <t>전결권자의 승인에 의한 유지보수의 자본적/수익적 지출처리이므로 신뢰성 있다.</t>
  </si>
  <si>
    <t>각 유지보수 지출건별로 통제활동을 수행하고 이는 통제활동의 최소단위이다.</t>
  </si>
  <si>
    <t>회계팀장은 유지보수 자본적/수익적 지출관련업무를 수년동안 수행하였다. 회계팀장 유지보수 자본적/수익적 지출관련업무에 대해 지식과 경험이 충분하며 자본적/수익적 지출 관련된 프로세스 및 관련문서에 대해서 충분히 이해하고 있다. 동 통제활동은 유지보수 지출건별 자본적/수익적 지출을 검토하고 승인하는 통제활동이다. 따라서 동 통제의 담당자는 동 통제활동을 수행하기 위한 충분한 경험과 지식을 보유하고 있는 것으로 판단된다.</t>
  </si>
  <si>
    <t>유지보수 지출건별로 통제하므로 예방이 가능하다.</t>
  </si>
  <si>
    <t>본 통제활동은 고정자산의 지출건에 대해 자본적/수익적 지출의 분류판단의 오류로 고정자산계정의 왜곡표시를 차단하기 위함이다.</t>
  </si>
  <si>
    <t>FA-S02-R04</t>
  </si>
  <si>
    <t>고정자산이 적절하게 보호되지 않는다면 도난, 화재 등의 재난에 의해서 큰 손실이 발생할 위험</t>
  </si>
  <si>
    <t>FA-S02-C04</t>
  </si>
  <si>
    <t>고정자산의 보호</t>
  </si>
  <si>
    <t>고정자산은 자산의 특성에 따라 안전한 곳에 보관되며, 화재 등 사고로 인한 피해를 예방하기 위해 보험에 가입되고 권한이 없는 자로 부터 물리적 접근이 통제되어 있다.</t>
  </si>
  <si>
    <t>1. 공장의 중요한 유형자산에 대하여 접근통제가 이루어지고 승인된 자에 한하여 접근을 허용하고 있다. 보안관리팀이 공장의 입출입 차량과 인원 등에 대한 접근 통제를 하고 있다.
2. 건물 및 가설건물은 화재보험에, 차량은 책임보험 및 종합보험 그리고 생산관련 자산에 대해서 화재보험, 기관기계보험, 휴지보험 및 배상책임보험에 가입되어 관리팀 담당자가 관리한다.</t>
  </si>
  <si>
    <t>출입관리대장 / 고정자산master file</t>
  </si>
  <si>
    <t>[문서검사] 
1. 각 사업장에서 외부인 등의 출입관리 대장을 확인한다.
2. 자산 중 sampling [ ]개의 화재보험가입 여부를 확인한다.</t>
  </si>
  <si>
    <t>고정자산의 물리적 통제 및 손실을 예방하는 것은 SoD관점과 매출정책과 연계되어 일관성있게 수행된다.</t>
  </si>
  <si>
    <t>1)상기 통제활동의 목적은 고정자산에 물리적 통제 및 손실예방을 통해  고정자산에 대한 실재성/권리와의무 등을 보장하기 위한 것이다.  
2)통제활동을 수행함에 따라 고정자산 물리적 통제여부 및 자산손실 예방에 대한 확인할 수 있기 때문에 동 통제활동은 관련위험을 적절하게 낮출 수 있을 것으로 판단한다.</t>
  </si>
  <si>
    <t>1) 상기 통제활동은 고정자산의 물리적 통제 및 손실예방에 관한 통제활동으로 통제활동 담당자는 고정자산에 대한 보험가입을 주기적으로 관리하며, 고정자산은 통제된 환경하에 보호되고 있다. 이에 따라 동 통제절차는 적절한 수준에서 수행되는 것으로 판단한다.
2) 보험가입 사건 또는 고정자산의 물리적 통제환경에는 추정 및 평가의 과정이 없기 때문에 예측가능성과 관련이 없다고 판단된다.
3) 상기 통제활동의 예외사항은 고정자산에 대한 적절한 보험 미가입 또는 권한없는 고정자산에 대한 접근 등이 이루어지는 경우다.
4)  통제활동의 조사기준은 (1)보험 미가입 (2)물리적 통제미비이다.
상기 통제활동은 예외사항이 발생하는 모든 건에 대해서 추가적인 조사가 이루어지고 조정이 된다.</t>
  </si>
  <si>
    <t>1) 상기 통제활동은 고정자산에 대한 물리적 통제와 손실예방과 관련된 통제활동으로, 통제활동내용이 복잡하지 않으며, 통제 담당자와 인터뷰 결과 동일 담당자에 의해 동일한 절차에 따라 일관성있게 통제활동이 이루어지고 있는 것으로 판단한다. 
2) 동 통제활동은 고정자산취득결정 이후 실행되고 있으며, 해당 건수를 고려한 결과 보험가입의 경우 취득한 고정자산들에 대해 보험가입을 고려하여 진행하며 일정한 주기를 가지므로 월별로 분류하였으며, 이는 적절한 것으로 판단한다.</t>
  </si>
  <si>
    <t>현업부서장은 고정자산과 관련된 업무를 근무기간동안 수행하였다. 현업부서장은 고정자산 물리적 통제와 손실예방관련업무에 대해 지식과 경험이 충분하며 고정자산 물리적 통제와 손실예방 관련된 프로세스 및 관련문서에 대해서 충분히 이해하고 있다 동 통제활동은 고정자산의 물리적 통제 및 보험가입에 대한 통제활동으로 비교적 단순한 업무이다. 따라서 동 통제의 담당자는 동 통제활동을 수행하기 위한 충분한 경험과 지식을 보유하고 있는 것으로 판단된다.</t>
  </si>
  <si>
    <t>FA-S02-R05</t>
  </si>
  <si>
    <t>고정자산에 대한 관리되지 않아 실제 보유중인 자산이 고정자산대장과 불일치하여 고정자산 계정이 왜곡표시될 위험</t>
  </si>
  <si>
    <t>FA-S02-C05</t>
  </si>
  <si>
    <t>고정자산의 실사</t>
  </si>
  <si>
    <t>1. 매년 회계팀 고정자산 담당자는 SAP 자산관리대장상 고정자산 내역과 현업에서 작성 및 관리하고 있는 고정자산관리대장 및 실물 고정자산을 대사한다.
2. 고정자산 전사 고정자산 실사보고서를 작성하여 재무관리실장에게 보고하며 실사결과를 전표로 반영한다.
3. 차이 발생시 차이 내역에 대해 현업에서 소명하며 정상/비정상에 따라 전표에 반영한다.</t>
  </si>
  <si>
    <t>1. 매년 회계팀 고정자산 담당자는 SAP 자산관리대장상 고정자산 내역과 현업에서 작성 및 관리하고 있는 고정자산관리대장 및 실물 고정자산을 대사한다.
2. 고정자산 전사 고정자산 실사보고서를 작성하여 재무관리실장에게 보고하며 실사결과를 전표로 반영한다.</t>
  </si>
  <si>
    <t>고정자산 실사 보고서</t>
  </si>
  <si>
    <t>[문서검사]
고정자산 실사 보고서를 징구하여 적합한 시기와 적합한 대상에 대하여 실사가 이루어지고 적격한 승인권자에 의해 승인 되었는지 여부를 확인한다.</t>
  </si>
  <si>
    <t>SKMR 재무지원팀
고정자산 담당자</t>
  </si>
  <si>
    <t>고정자산 실사를 하는 것은 회계정책에 연계되어 일관성있게 수행된다.</t>
  </si>
  <si>
    <t>1) 상기 통제활동의 목적은 고정자산에 대한 물리적 확인을 통한 고정자산에 대한 실재성/평가와배분/권리와의무에 대한 정확성을 보장하기 위한 것이다.  
2) 통제활동을 수행함에 따라 고정자산에 대한 실사를 통해 고정자산관리대장과 회사자산이 정확하게 관리되고 있는지 확인할 수 있기 때문에 동 통제활동은 관련위험을 적절하게 낮출 수 있을 것으로 판단한다.</t>
  </si>
  <si>
    <t>1) 상기 통제활동은 실사를 통한 고정자산관리대장과 실제 보유현황을 대사하는 통제활동으로 통제활동 담당자는 실사를 통해 직접 관련 자료와 대사하고 있다. 이에 따라 동 통제절차는 적절한 수준에서 수행되는 것으로 판단한다.
2) 고정자산관리대장과 대사하는 실사과정에는 추정 및 평가의 과정이 없기 때문에 예측가능성과 관련이 없다고 판단된다.
3) 상기 통제활동의 예외사항은 실사 미수행 시 또는 고정자산관리대장과 실제보유현황 불일치 등이 발생하는 경우이다.
4)  통제활동의 조사기준은 (1)실사 미실비 (2) 보유현황 불일치로 
상기 통제활동은 예외사항이 발생하는 모든 건에 대해서 추가적인 조사가 이루어지고 조정이 된다.</t>
  </si>
  <si>
    <t>1) 상기 통제활동은 고정자산에 대한 실사를 통해 고정자산관리대장과 실제 보유현황을 대사하는 통제활동으로, 통제활동내용이 복잡하지 않으며, 통제 담당자와 인터뷰 결과 동일 담당자에 의해 동일한 절차에 따라 일관성있게 통제활동이 이루어지고 있는 것으로 판단함. 
2) 동 통제활동은 매년 고정자산에 대한 실사 시 수행되고 있으며, 해당 건수를 고려한 결과 실사 주기가 길기 때문에 연별로 분류하였으며, 이는 적절한 것으로 판단함.</t>
  </si>
  <si>
    <t>회계팀장은 전사 고정자산 실사보고서 업무를 다년간 수행하였고, 통제활동과 관련된 회계정책 및 Risk에 대하여 잘 인지한다.</t>
  </si>
  <si>
    <t>사외자산관리</t>
  </si>
  <si>
    <t>FA-S02-R06</t>
  </si>
  <si>
    <t>사외자산의 실재성이 파악되지 못하여 유형자산이 정확하게 계상되지 못할 위험</t>
  </si>
  <si>
    <t>FA-S02-C06</t>
  </si>
  <si>
    <t>미회수 사외자산의 관리</t>
  </si>
  <si>
    <t>1. 생산지원팀 담당자는 용기별로 고유번호를 인식하여 바코드system에 입력하여 입출고 내역을 관리한다.
2. 바코드 system 상 입고일, 작업일 등, 충전 물질, 출고 일자 등이 기록된다.
3. 담당자는 반기 및 기말에 바코드 시스템 상 미회수 용기 현황, 증감내역 및 향후 반환일정을 첨부하여 장기 미회수 관리보고를 작성하여 보고한다.
4. 생산지원팀장은 장기미회수 사외자산 보고에 대해 검토 후 승인한다.</t>
  </si>
  <si>
    <t>사외자산 관리 정책</t>
  </si>
  <si>
    <t>1. 생산지원팀 담당자는 용기별로 고유번호를 인식하여 바코드system에 입력하여 입출고 내역을 관리한다.
2. 바코드 system 상 입고일, 작업일 등, 충전 물질, 출고 일자 등이 기록된다.
3. 담당자는 반기 및 기말에 바코드 시스템 상 미회수 용기 현황, 증감내역 및 향후 반환일정을 첨부하여 장기 미회수 관리보고를 작성하여 보고한다.
4. 생산지원팀장은 장기미회수 자외자산 보고에 대해 검토 후 승인한다.</t>
  </si>
  <si>
    <t>장기미회수 사외자산 보고서</t>
  </si>
  <si>
    <t>바코드 system 상 미회수 용기 현황</t>
  </si>
  <si>
    <t>[문서검사]
1. 분기별로 장기미회수 사외자산에 대한 보고가 존재하는지 확인한다.
2. 해당 보고에 미회수 자산의 현황 및 증감사유, 향후 반환일정 등이 포함되어있는지 확인한다.
3. 해당 기안이 생산지원팀장의 검토 및 승인을 득하였는지 확인한다.</t>
  </si>
  <si>
    <t>사외자산 현황 보고서를 작성하여 검토하는 것은 정책과 연계되어 일관성있게 수행된다.</t>
  </si>
  <si>
    <t>사외자산은 개별 코드로 관리되어 규모와 입출고 시점이 기재되어 이를 고려하므로 통제위험과 관련이 없다.</t>
  </si>
  <si>
    <t>사외자산이 적정하게 검토되지 않았을때 예외사항이며, 예외사항이 발생하는 모든 건에 대해서 추가적인 조사가 이루어지고 조정된다.</t>
  </si>
  <si>
    <t>모든 장기 미회수 사외자산은 전결권자의 승인을 거치므로 신뢰성 있다.</t>
  </si>
  <si>
    <t>1) 상기 통제활동은 미회수 고정자산에 대한 실재성과 관련하여 보유현황 및 회수계획을 검토하는 통제로 상위권자의 검토 및 승인을 득하는 통제활동으로 일관성있게 통제활동이 이루어지고 있는 것으로 판단된다.
2) 동 통제활동은 반기별로 수행되고 있으며 해당 건수를 고려한 결과 미회수 용기의 현황파악에 적절한 통제주기로 판단된다.</t>
  </si>
  <si>
    <t>영업본부장은 당사에 입사하여 영업관련업무를 근무기간동안 수행하였다. 영업본부장은 사외자산 관련업무에 대해 지식과 경험이 충분하며 사외자산과 관련된 프로세스 및 관련문서에 대해서 충분히 이해하고 있다. 동 통제활동은 사외자산에 대해서 현황을 검토하고 승인하는 통제활동으로 비교적 단순한 업무이다. 따라서 동 통제의 담당자는 동 통제활동을 수행하기 위한 충분한 경험과 지식을 보유하고 있는 것으로 판단된다.</t>
  </si>
  <si>
    <t>본 통제활동은 사외자산 미인식에 따른 고정자산 인식의 오류 차단하기 위함이다.</t>
  </si>
  <si>
    <t>FA-S03</t>
  </si>
  <si>
    <t>고정자산 감가상각관리</t>
  </si>
  <si>
    <t>FA-S03-R01</t>
  </si>
  <si>
    <t xml:space="preserve">감가상각자산의 내용연수, 상각방법, 잔존가치 등이 적절하지 않아 감가상각비 금액이 왜곡될 위험 </t>
  </si>
  <si>
    <t>FA-S03-C01</t>
  </si>
  <si>
    <t>고정자산 내용연수, 상각방법 및 잔존가치의 적절성 여부 검토</t>
  </si>
  <si>
    <t>회계팀 재무지원팀 담당자는 고정자산의 내용연수, 상각방법 및 잔존가치의 적절성에 대해 연 중 1회 검토하여 변경필요 여부를 검토한다. 예외 사항 발생시 내부검증 및 외부평가를 수행한다.</t>
  </si>
  <si>
    <t>유형자산 내용연수 변경 Checklist</t>
  </si>
  <si>
    <t>1. 재무지원팀 고정자산 담당자가 연중 1회 유형자산 상각 Checklist를 작성한다.
2. 재무지원팀장이 해당 Checklist를 확인하여 적절성에 대해 검토 및 승인한다.
3. 내용연수, 상각방법, 잔존가치의 변경 사유가 발생하였을 경우 회계팀장과 의사결정 후 외부평가보고서를 수령한다.
4. 수령한 외부평가보고서를 내부적으로 검증한 이후 상각방법, 내용연수, 잔존가치 변경이 적절할 경우 SAP상 변경이 이루어진다.</t>
  </si>
  <si>
    <t>유형자산 상각 Checklist</t>
  </si>
  <si>
    <t>[문서검사]
1. 회계팀 고정자산 담당자가 연중 1회 유형자산 상각 Checklist를 작성하였는지 확인한다.
2. 회계팀장이 해당 Checklist를 확인하여 적절성에 대해 검토 및 승인하였는지 확인한다.
3. 변경이 이루어졌을 경우 수령한 평가보고서의 적절성을 평가한다.</t>
  </si>
  <si>
    <t>SKMR 재무지원팀 
고정자산 담당자</t>
  </si>
  <si>
    <t>상각은 회계정책과 연계되어 일관성있게 수행된다.</t>
  </si>
  <si>
    <t>1) 동 통제활동의 목적은 상각자산의 내용연수, 상각방법 등이 적절히 고려되지 않아 감가상각비가 왜곡 계상될 위험을 방지하는 것이다.
2) 통제활동을 수행함에 따라 유형자산 상각 Checklist 작성을 통해 상각자산의 내용연수, 상각방법, 잔존가치의 적절성을 확인할 수 있기 때문에 동 통제활동은 관련위험을 적절하게 낮출 수 있을 것으로 판단한다.</t>
  </si>
  <si>
    <t>동 통제활동은 유형자산 class건별로 통제절차가 수행되며, 이는 최소단위의 수준에서 통제가 수행되는 것이다. 이에 따라 동 통제절차는 적절한 수준에서 수행되는 것으로 판단한다. 또한, 모든 감가상각에 대해서 발생하므로, 상당히 예측가능하다.</t>
  </si>
  <si>
    <t>전결권자의 승인을 거치는 보고서이므로 신뢰성 있다.</t>
  </si>
  <si>
    <t>1) 동 통제활동의 목적은 상각자산의 내용연수, 상각방법 등이 적절히 고려되지 않아 감가상각비가 왜곡 계상될 위험을 방지하는 것이다.
2) 연중 1회 통제활동을 수행함에 따라 유형자산 상각 내용연수, 방법 변경 Checklist 작성을 통해 상각자산의 내용연수, 상각방법 적절성을 확인할 수 있기 때문에 동 통제활동은 관련위험을 적절하게 낮출 수 있을 것으로 판단한다.</t>
  </si>
  <si>
    <t>회계팀장은 감가상각비 회계처리와 관련된 지식과 경험이 충분하며 감가상각비 회계처리와 관련된 프로세스 및 관련문서에 대해서 충분히 이해하고 있다. 동 통제활동은 회계팀 담당자가 입력한 자료를 이용해서 SAP시스템을 통해 자동적으로 감가상각비를 정확히 계산하는 통제활동으로 비교적 복잡한 회계처리 능력이 요구된다. 따라서 동 통제의 담당자는 동 통제활동을 수행하기 위한 충분한 경험과 지식을 보유하고 있는 것으로 판단된다.</t>
  </si>
  <si>
    <t>1) 동 통제활동의 목적은 상각자산의 내용연수, 상각방법 등이 적절히 고려되지 않아 감가상각비가 왜곡 계상될 위험을 방지하는 것이다.
2) 연중 1회 통제활동을 수행함에 따라 유형자산 상각 Checklist 작성을 통해 상각자산의 내용연수, 상각방법 등이의 적절성을 확인할 수 있기 때문에 동 통제활동은 관련위험을 적절하게 낮출 수 있을 것으로 판단한다.</t>
  </si>
  <si>
    <t>1) 동 통제활동의 목적은 상각자산의 내용연수, 상각방법 등이 적절히 고려되지 않아 감가상각비가 왜곡 계상될 위험을 방지하는 것이다.
2) 통제활동을 수행함에 따라 유형자산 상각 Checklist 작성을 통해 상각자산의 내용연수의 적절성을 확인할 수 있기 때문에 동 통제활동은 관련위험을 적절하게 낮출 수 있을 것으로 판단한다.</t>
  </si>
  <si>
    <t>FA-S03-R02</t>
  </si>
  <si>
    <t>고정자산에 대한 감가상각비의 계산에 오류가 발생하여 부적절한 감가상각비가 인식될 위험</t>
  </si>
  <si>
    <t>FA-S03-C02</t>
  </si>
  <si>
    <t>감가상각비의 자동계산</t>
  </si>
  <si>
    <t>고정자산별 감가상각비는 SAP시스템을 통해서 자동계산된다.</t>
  </si>
  <si>
    <t>고정자산 관리대장</t>
  </si>
  <si>
    <t>1. 재무지원팀 고정자산 담당자가 유형자산 등록시 고정자산관리대장상에 내용연수를 입력하도록 되어 있다.
2. 각각의 내용연수는 다음과 같다.
(기계장치 : 10~15년 (정액법), 건물 맟 구축물 : 20~40년 (정액법), 기타 유형자산 : 5~10년 (정액법))
3. 최초 자산등록시 내용연수를 입력해주면, 그 이후에는 SAP시스템에서 자동으로 내용연수 동안 1,000원의 비망기록을 잔존가치로 보고 정액법으로 상각이 이루어진다.</t>
  </si>
  <si>
    <t>[문서검사]
1. SAP에서 고정자산 리스트 확인을 관리 화면 티코드를 식별한다.(현황 : ZTFIR0120, 고정자산상세조회 : AS03)
2. 당기 중 관리중인 고정자산 샘플 1건을 선정하여 고정자산을 취득 및 관리를 위한 티코드를 식별한다.(취득 및 관리 : AW01N)
3. 고정자산 취득 및 관리 티코드에서 샘플에 대하여 취득가액, 상각방법, 내용연수 등 주요 정보가 정확하게 입력되었는지 확인한다. 
  * 정액법 :  기계장치 : 10~15년  / 건물물 : 20~40년 / 기타 유형자산 : 5~10년
4. 샘플링으로 확인한 고정자산이 정해진 시점에 정확하게 감가상각비로 전기되었는지 확인한다. (전표조회 : FB03)</t>
  </si>
  <si>
    <t>감가상각 계산은 회계정책과 연계되어 일관성있게 수행된다.</t>
  </si>
  <si>
    <t>동 통제활동의 목적은 감가상각비 계산이 정확하지 않으면 공사원가, 일반관리비 및 처분손익이 왜곡될 위험을 방지하는 것으로 회사는 동 통제를 시스템에 적용하여 자동으로 수행되도록하고 있으므로 동 통제는 관련 위험을 적절하게 예방하는 것으로 판단된다.</t>
  </si>
  <si>
    <t>동 통제활동은 감가상각비건별로 통제절차가 수행되며, 이는 최소단위의 수준에서 통제가 수행되는 것이다. 이에 따라 동 통제절차는 적절한 수준에서 수행되는 것으로 판단한다. 또한, 모든 감가상각에 대해서 발생하므로, 상당히 예측가능하다.</t>
  </si>
  <si>
    <t>동 통제활동은 각 유형자산의 감가상각비가 자동으로 계산되는 통제활동으로, 통제활동내용이 복잡하지 않으며, 동 통제를 시스템에 적용하여 자동으로 수행되도록하여 일관성있게 통제활동이 이루어지고 있는 것으로 판단한다.</t>
  </si>
  <si>
    <t>동 통제활동은 각 유형자산의 감가상각비가 자동으로 계산되는 통제활동으로, 통제활동내용이 복잡하지 않으며, 동 통제를 시스템에 적용하여 자동으로 수행되도록하여 일관성있게 통제활동이 이루어지고 있는 것으로 판단한다. 또한. 동 통제활동은 월별로 수행되고 있으며, 이에 따라 동 통제활동의 주기를 월별로 분류하였으며, 이는 적절한 것으로 판단한다.</t>
  </si>
  <si>
    <t>FA-S04</t>
  </si>
  <si>
    <t>고정자산 처분관리</t>
  </si>
  <si>
    <t>FA-S04-R01</t>
  </si>
  <si>
    <t>장부상 반영된 고정자산 매각/처분이 실제로 발생한 고정자산 매각/처분내역을 반영하지 못하여 처분손익이 잘 못 인식될 위험</t>
  </si>
  <si>
    <t>FA-S04-C01</t>
  </si>
  <si>
    <t>자산처분손익의 처분거래내역 확인 및 자동계산</t>
  </si>
  <si>
    <t>회계팀 고정자산담당자는 고정자산 처분 거래에 대한 정확한 회계처리를 위해서 폐기 관련 승인서를 토대로 처분내역을 기재하고 처분손익은 전산상 자동으로 계산된다.</t>
  </si>
  <si>
    <t>품의서, 고정자산처분거래전표</t>
  </si>
  <si>
    <t>1. 자산처분손익은 재무지원팀 고정자산관리담당자가 SAP시스템 상에서 처분에 대한 자료를 입력하면 자동으로 계산된다.
2. 재무지원팀 고정자산관리담당자는 처분거래에 대한 증빙을 참고하여 SAP시스템에 처분자료를 입력한다.</t>
  </si>
  <si>
    <t>자산처분 list</t>
  </si>
  <si>
    <t>SAP 상 고정자산 처분 list</t>
  </si>
  <si>
    <t>[문서검사]
1. SAP에서 고정자산 처분 거래에 대하여 전기수행하는 티코드를 식별한다. (현황 및  전기 : ZTFIR0040)
2. 당기중 발생한 고정자산 처분 거래 샘플 1건을 선정한다. 
3. 샘플링으로 확인한 고정자산이 정해진 시점에 정확하게 처분손익으로 전기되었는지 확인한다. (전표조회 : FB03)</t>
  </si>
  <si>
    <t xml:space="preserve">고정자산의 매각/처분은 정책과 연계되어 일관성있게 수행된다. </t>
  </si>
  <si>
    <t>동 통제활동의 목적은 자산처분손익 계산이 완전하고 정확하게 이루어지도록 하는 것으로, 회사는 처분자산의 수량 및 처분금액을 바탕으로 자동으로 자산처분손익이 계산되도록 시스템에 적용하여 동 통제가 자동으로 수행되도록하고 있다. 따라서, 동 통제는 관련 위험을 적절하게 예방하는 것으로 판단된다.</t>
  </si>
  <si>
    <t>동 통제활동은 자산 처분 건별로 통제절차가 수행되며, 이는 최소단위의 수준에서 통제가 수행되는 것임. 이에 따라 동 통제절차는 적절한 수준에서 수행되는 것으로 판단함. 또한, 모든 자산 처분에 대해서 발생하므로, 상당히 예측가능함.</t>
  </si>
  <si>
    <t>동 통제활동은 처분된 자산에 대한 자산처분손익이 자동으로 계산되는 통제활동으로, 통제활동내용이 복잡하지 않으며, 동 통제를 시스템에 적용하여 자동으로 수행되도록하여 일관성있게 통제활동이 이루어지고 있는 것으로 판단함.</t>
  </si>
  <si>
    <t>회계팀 담당자는 회계팀 업무를 근무기간동안 수행하였다. 회계팀장은 고정자산 처분 회계처리와 관련된 지식과 경험이 충분하며 고정자산 처분 회계처리와 관련된 프로세스 및 관련문서에 대해서 충분히 이해하고 있음. 동 통제활동은 회계팀 담당자가 증빙의 내역을 SAP에 적절히 기재하여 자동으로 수행되는 통제임. 따라서 동 통제의 담당자는 동 통제활동을 수행하기 위한 충분한 경험과 지식을 보유하고 있는 것으로 판단됨.</t>
  </si>
  <si>
    <t>동 통제활동은 처분된 자산에 대한 자산처분손익이 자동으로 계산되는 통제활동으로, 통제활동내용이 복잡하지 않으며, 동 통제를 시스템에 적용하여 자동으로 수행되도록하여 일관성있게 통제활동이 이루어지고 있는 것으로 판단함. 또한. 동 통제활동은 자산 처분 건 발생 시 수행되고 있으므로 동 통제활동의 주기를 수시로 분류하였으며, 이는 적절한 것으로 판단함.</t>
  </si>
  <si>
    <t>FA-S04-R02</t>
  </si>
  <si>
    <t>고정자산 처분손익이 완전하고 정확하게 기록되지 못할 위험</t>
  </si>
  <si>
    <t>FA-S04-C02</t>
  </si>
  <si>
    <t>처분기록과 원시증빙의 대조</t>
  </si>
  <si>
    <t>재무지원팀장은 유형자산 처분 관련명세와 등록자산의 처분내역, 비용전표와 대사하고 유형자산처분손익이 정확한지 대사한다.</t>
  </si>
  <si>
    <t>1. 현업부서에서 고정자산 폐기(매각)에 대한 품의서를 그룹웨어에서 작성한다.
2. 품의서에 폐기(매각)리스트와를 첨부하여 전결권자에 따른 승인을 득한다.
3. 폐기(매각)이 이루어지면 구매팀 담당자는 그룹웨어를 통해 관련 증빙을 재무지원팀에 송부한다.
4. 재무지원팀 담당자는 관련 증빙을 토대로 전표를 작성 후 재무지원팀장의 승인을 받는다.</t>
  </si>
  <si>
    <t>[[질문/문서검토]
1. TEST대상기간 중 유형자산 폐기 및 매각이 있었는지 질문한다.
2. 만약 있다면, 폐기 및 매각건 중 샘플링하여, 폐기(매각)품의서가 작성되고 전결권자의 승인을 득하였는지 확인한다.</t>
  </si>
  <si>
    <t xml:space="preserve">고정자산의 매각/처분의 승인은 정책과 연계되어 일관성있게 수행된다. </t>
  </si>
  <si>
    <t xml:space="preserve">1)상기 통제활동의 목적은 고정자산 처분기록과 관련 증빙이 검토 및 승인되어 고정자산 처분거래의 발생사실/완전성/정확성/기간귀속/분류 및 고정자산에 대한 권리와 의무를 보장하기 위한 것임  
2)통제활동을 수행함에 따라 고정자산 처분기록과 증빙을 검토 및 승인 하였는지 확인할 수 있기 때문에 동 통제활동은 관련위험을 적절하게 낮출 수 있을 것으로 판단함.
</t>
  </si>
  <si>
    <t>1) 상기 통제활동은 고정자산 처분거래에 대한 처분기록과 관련 증빙을 검토 및 승인하는 통제활동으로 통제활동 담당자는 전표처리내역 및 관련 증빙을 검토하고 승인하고 있음. 이에 따라 동 통제절차는 적절한 수준에서 수행되는 것으로 판단함.
2) 처분기록에 대한 문서에는 추정 및 평가의 과정이 없기 때문에 예측가능성과 관련이 없다고 판단됨
3) 상기 통제활동의 예외사항은 승인이 없는 경우 또는 처분손익에 오류가 발생하는 경우임.
4)  통제활동의 조사기준은 (1)승인 미비 (2) 처분손익 오류
상기 통제활동은 예외사항이 발생하는 모든 건에 대해서 추가적인 조사가 이루어지고 조정이 됨.</t>
  </si>
  <si>
    <t>1) 상기 통제활동은 고정자산 처분거래에 대한 처분기록과 관련 증빙을 검토 및 승인하는 통제활동으로, 통제활동내용이 복잡하지 않으며, 통제 담당자와 인터뷰 결과 동일 담당자에 의해 동일한 절차에 따라 일관성있게 통제활동이 이루어지고 있는 것으로 판단함. 
2) 동 통제활동은 고정자산 처분손익 인식 때마다 수행되고 있으며, 해당 건수를 고려한 결과 수시별로 분류하였으며, 이는 적절한 것으로 판단함.</t>
  </si>
  <si>
    <t>회계팀장은 고정자산 관련 회계처리에 대해 지식과 경험이 충분하며 고정자산 관련 회계처리에 관련된 프로세스 및 관련문서에 대해서 충분히 이해하고 있음. 동 통제활동은 고정자산의 처분거래에 대한 처분기록과 관련 증빙을 검토 및 승인하는 통제활동으로 비교적 단순한 업무임. 따라서 동 통제의 담당자는 동 통제활동을 수행하기 위한 충분한 경험과 지식을 보유하고 있는 것으로 판단됨.</t>
  </si>
  <si>
    <t>실제 발생된 처분없이 처분기록이 이루어져 재무제표상 관련 고정자산 계정이 왜곡표시될 위험</t>
  </si>
  <si>
    <t>FA-S04-C03</t>
  </si>
  <si>
    <t>고정자산 처분에 대한 승인</t>
  </si>
  <si>
    <t>고정자산 처분거래 승인권자(책임권한표 상 승인권자)는 현업부서 팀원이 작성한 고정자산처분품의서를 토대로 고정자산의 처분신청서, 공무실에서 작성한 불용자산검토서를 확인하여 매각/폐기 처분거래를 승인한다.</t>
  </si>
  <si>
    <t>매각/폐기 처분품의서</t>
  </si>
  <si>
    <t>1. 현업부서에서 고정자산 폐기(매각)에 대한 처분신청서와 불용자산리스트를 작성한다.
2. 현업부서 팀장은 현업부서의 처분신청서와 공무실 담당자가 작성한 불용자산검토보고서를 기반으로 매각/폐기의 회계처리에 대한 검토를 하고 고정자산 처분품의서를 작성한다.
3. 권한책임표 상 승인권자는 공무실의 불용자산 검토보고서와 현업부서의 처분신청서를 확인하여 현업부서 담당자가 작성한 처분품의서를 승인한다.</t>
  </si>
  <si>
    <t>고정자산폐기/매각List</t>
  </si>
  <si>
    <t>SAP 상 폐기/처분 list</t>
  </si>
  <si>
    <t>[문서검사]
1. 자산의 이각/매각/폐기건 중 [10건]을 샘플링하여 책임권한표 상 적절한 승인권자의 승인을 득하였는지 확인한다.</t>
  </si>
  <si>
    <t>전결규정상 승인권자</t>
  </si>
  <si>
    <t xml:space="preserve">고정자산의 매각/처분에 대한 승인은 정책과 연계되어 일관성있게 수행된다. </t>
  </si>
  <si>
    <t xml:space="preserve">1)상기 통제활동의 목적은 고정자산 매각/폐기 처분이 전결규정에 따라 상위권자의 승인되어 고정자산 처분승인의 발생사실/완전성/정확성/기간귀속/분류 및 고정자산에 대한 권리와 의무를 보장하기 위한 것이다.  
2)통제활동을 수행함에 따라 고정자산 처분대상에 대한 관련증빙을 검토 및 승인 하였는지 확인할 수 있기 때문에 동 통제활동은 관련위험을 적절하게 낮출 수 있을 것으로 판단한다.
</t>
  </si>
  <si>
    <t>1) 상기 통제활동은 고정자산 매각/폐기에 대한 처분신청과 관련 증빙을 검토 및 승인하는 통제활동으로 통제활동 담당자는 처분품의서 및 관련 현업부서의 처분신청서, 공무실의 불용자산검토서 증빙을 검토하고 승인하고 있다. 이에 따라 동 통제절차는 적절한 수준에서 수행되는 것으로 판단한다.
2) 매각/폐기 처분 승인시 추정 및 평가의 과정이 있으나 모든 유형자산에 대해서 통제가 수행되어 불용자산 검토보고서 취합으로 예측가능성을 높인다.
3) 상기 통제활동의 예외사항은 승인이 없는 경우 또는 실제거래와 처분기록의 불일치가 발생하는 경우이다.
4)  통제활동의 조사기준은 (1)승인 미비 (2) 실제거래와 처분기록의 불일치
상기 통제활동은 예외사항이 발생하는 모든 건에 대해서 추가적인 조사가 이루어지고 조정이 된다.</t>
  </si>
  <si>
    <t>상위권자의 승인에 의한 매각/폐기처분내역으로 신뢰성이 있다.</t>
  </si>
  <si>
    <t>1) 상기 통제활동은 고정자산 처분에 대한 승인기록과 관련 증빙을 검토 및 승인하는 통제활동으로, 통제활동내용이 복잡하지 않으며, 통제 담당자와 인터뷰 결과 동일 담당자에 의해 동일한 절차에 따라 일관성있게 통제활동이 이루어지고 있는 것으로 판단한다. 
2) 동 통제활동은 고정자산 처분건마다 수행되고 있으며, 해당 건수를 고려한 결과 수시별로 분류하였으며, 이는 적절한 것으로 판단한다.</t>
  </si>
  <si>
    <t>전결규정 상 승인권자는 고정자산 매각/폐기 승인관련업무를 수년간 수행하였다. 회계팀장은 고정자산 관련업무에 대해 지식과 경험이 충분하며 고정자산 매각/폐기 승인과 관련된 프로세스 및 관련문서에 대해서 충분히 이해하고 있다. 동 통제활동은 고정자산 처분에 대한 승인기록과 관련 증빙을 검토 및 승인하는 통제활동이다. 따라서 동 통제의 담당자는 동 통제활동을 수행하기 위한 충분한 경험과 지식을 보유하고 있는 것으로 판단된다.</t>
  </si>
  <si>
    <t>FA-S05</t>
  </si>
  <si>
    <t>FA-S05-R01</t>
  </si>
  <si>
    <t>리스 계약 검토가 이루어지지 않아 재무정보에 왜곡표시가 발생할 위험</t>
  </si>
  <si>
    <t>FA-S05-C01</t>
  </si>
  <si>
    <t>사용권자산 및 리스부채의 완전성 검토</t>
  </si>
  <si>
    <t>리스업무 담당자는 분기별로 임차료 성격, 수수료 계정 등을 스캐닝하여 리스인식필요 항목이 존재하는 경우, 현업과 커뮤니케이션하여 해당 결과를 문서화하여야 한다.</t>
  </si>
  <si>
    <t>리스 회계처리 정책</t>
  </si>
  <si>
    <t>1. 리스이용부서의 담당자 또는 법무팀의 담당자는 리스요소가 포함된 계약에 대해 사전에 해당 계약이 리스인지 여부를 확인하기 위해 회계팀에 검토 요청한다. 
2. 회계팀의 리스담당자는 해당 계약의 리스에 해당되는지 여부를 검토한 후, 회계팀장의 승인을 거쳐 최종 검토 내용을 리스이용부서에 통보한다. 
3. 회계팀의 리스업무 담당자는 분기별로 임차료, 임대수익(전대리스), 수수료 성격의 기표 내역을 스캐닝하여 이상 항목이 존재하는 경우, 현업과 커뮤니케이션하여 해당 결과를 문서화하여야 한다.</t>
  </si>
  <si>
    <t>리스 분류 검토 문서</t>
  </si>
  <si>
    <t>자산 임대차 list</t>
  </si>
  <si>
    <t>[문서검사]
1) 회계팀의 리스담당자가 분기별로 리스 완전성 검토 목적으로 작성한 문서를 확인한다.  
2) 해당 커뮤니케이션 문서상 특이사항이 있는지 확인한다.
3) 특이사항이 있는 경우 조치가 적절히 이루어졌으며, 조치사항에 대한 문서화가 적절히 되어있는지 여부를 확인한다.</t>
  </si>
  <si>
    <t>리스계약체결 및 최초인식은 리스관련 회계정책과 연계되어 일관성 있게 수행된다.</t>
  </si>
  <si>
    <t>해당 통제활동은 사용권자산/리스부채에 대한 적절한 승인절차를 거치지 않아 적시에 정확한 금액으로 재무제표에 반영되지 않거나 계정분류가 부정확할 위험(Accuracy, Existence&amp;Occurence)을 효과적으로 방지하기 위하여 설계되었음. 회계팀 리스담당자는 매기 사용권자산 및 리스부채의 완전성 검토를 위하여 현업부서에 사용권자산으로 식별해야 하는 건이 있는지 문의하고 해당 문서에 대해 해당 부서장의 승인이 이루어지고 있음. 따라서 해당 통제활동으로 사용권자산/리스부채가 적시에 식별되지 않아 적시에 정확한 금액으로 재무제표에 반영되지 않거나 계정분류가 부정확할 위험을 통제할 수 있으므로 회사의 통제활동의 Design은 적정한 것으로 판단됨.</t>
  </si>
  <si>
    <t>1) 승인문서 존재여부
2) 승인문서상 리스계약서 및 리스시스템상 사용권자산/부채 계산내역이 첨부되었는지 여부,
   첨부문서상 금액과 상 전표금액의 일치여부
3) 리스이용부서 팀장 승인여부,
   회계팀장 승인여부
예외사항이 발생하는 모든 건에 대해서 상급자에게 보고되고 추가적인 조사가 이루어지고 조정된다.</t>
  </si>
  <si>
    <t>1) 해당 통제활동은 리스인식의 완전성을 검증하는 통제로 임차료, 지급수수료 등의 비용전표를 스캐닝하여 리스여부에 해당하는지 확인하는 통제이다. 통제 담당자와 인터뷰 결과 동일 담당자에 의해 동일한 절차에 따라 일관성 있게 통제활동이 이루어지고 있는 것으로 판단된다.
2) 해당 활동의 발생 빈도를 고려하였을 때 분기별로 수행되는 것은 적절하다고 판단됨. 상기사항을 고려하였을때 상기 컨트롤이 Risk 를 적절히 통제한다고 판단됨. 동 프로세스는 해당 프로세스에 대한 이해도가 높은 고정자산 담당자에 의해 반복적으로 수행되고 있으며, 컨트롤 프로세스는 변동없이 이뤄지고 있어 지속성도 상당히 높다고 판단함.</t>
  </si>
  <si>
    <t xml:space="preserve"> 회계팀장은 리스관련 회계처리의 지식과 경험이 충분하며 리스 회계처리와 관련된 프로세스 및 관련문서에 대해서 충분히 이해하고 있음. 동 통제활동은 회계팀 담당자가 비용전표를 스캐닝해서 리스계약의 인식이 완전하게 이루어지는지 확인하는 통제활동으로 비교적 복잡한 회계처리 능력이 요구된다. 따라서 동 통제의 담당자는 동 통제활동을 수행하기 위한 충분한 경험과 지식을 보유하고 있는 것으로 판단된다.</t>
  </si>
  <si>
    <t>동 통제활동의 목적은 사용권 자산 및 리스부채의 계산이 완전하고 정확하게 이루어지도록 하는 것으로, 회사는 SAP에 리스자산 및 사용권부채 등록 및 처분시 승인절차를 거치며,  취득금액 및 내용연수에 따라 자동으로 상각비, 이자비용 및 리스부채 대체가 계산되도록 시스템에 적용하여 동 통제가 자동으로 수행되도록하고 있다. 따라서, 동 통제는 관련 위험을 적절하게 예방하는 것으로 판단된다.</t>
  </si>
  <si>
    <t>FA-S05-R02</t>
  </si>
  <si>
    <t>사용권자산 및 리스부채가 부정확하게 계산되어 재무제표가 왜곡될 위험</t>
  </si>
  <si>
    <t>FA-S05-C02</t>
  </si>
  <si>
    <t>리스계약체결 및 최초인식의 승인</t>
  </si>
  <si>
    <t xml:space="preserve">리스이용부서에서 작성한 신규 리스 정보 입력에 따른 전표는 회계팀장의 검토 및 승인을 득하여야 한다. </t>
  </si>
  <si>
    <t>리스 회계처리 계산 내역(Excel)</t>
  </si>
  <si>
    <t>1. 회계팀 고정자산담당자는 리스 최초인식 시 리스기간, 증분차입이자율 등의 기초자료를 기재하여 엑셀로 금액을 산출한다.
2. 고정자산담당자는 산출된 최초리스인식 전표와 계산내역을 첨부하여 기안문서를 작성하고 회계팀장의 검토 및 승인을 득한다.
※ 소액자산 및 단기리스규정에 따라 리스기준서의 면제조항이 적용되는 계약 건의 경우 별도로 리스인식하지 않으며 기존 비용 발생 Process와 동일함.</t>
  </si>
  <si>
    <t>리스 최초 인식 전표 list</t>
  </si>
  <si>
    <t>SAP 상 당기 신규 인식 된 리스 내역</t>
  </si>
  <si>
    <t xml:space="preserve">[문서검사]
1) 테스트 대상 기간 중 SAP상 신규로 발생한 사용권자산 및 리스부채를 조회하여 임의로 1건(연간 2건) 샘플링한다.
2) 샘플링한 자산/부채 건에 대한 전자결재문서가 존재하는지 확인한다.
3) 리스계약내용을 고려한 리스계정 계산내역이 첨부되었는지 확인한다.
4) 해당 결재문서상 리스이용부서 전결권자 및 회계팀장의 승인이 이루어졌는지 확인한다. </t>
  </si>
  <si>
    <t>해당 통제활동은 사용권자산/리스부채에 대한 적절한 승인절차를 거치지 않아 적시에 정확한 금액으로 재무제표에 반영되지 않거나 계정분류가 부정확할 위험(Accuracy, Existence&amp;Occurence)을 효과적으로 방지하기 위하여 설계되었음. 리스이용부서의 담당자는 리스로 식별된 계약에 대한 사용권자산/부채를 인식하는 임시전표를 생성하고 리스이용부서 PL의 승인 및 회계팀장의 승인이 이루어지고 있음. 따라서 해당 통제활동으로 사용권자산/리스부채 에 대한 적절한 승인절차를 거치지 않아 적시에 정확한 금액으로 재무제표에 반영되지 않거나 계정분류가 부정확할 위험을 통제할 수 있으므로 회사의 통제활동의 Design은 적정한 것으로 판단됨.</t>
  </si>
  <si>
    <t>1) 해당 통제활동은 리스전표의 정확성을 검증하는 통제로 리스기초자료를 기재하여 금액을 산출하고 상급권자의 승인을 득하는 통제이다. 통제 담당자와 인터뷰 결과 동일 담당자에 의해 동일한 절차에 따라 일관성 있게 통제활동이 이루어지고 있는 것으로 판단된다.
2) 해당 활동의 발생 빈도를 고려하였을 때 분기별로 수행되는 것은 적절하다고 판단됨. 상기사항을 고려하였을때 상기 컨트롤이 Risk 를 적절히 통제한다고 판단됨. 동 프로세스는 해당 프로세스에 대한 이해도가 높은 고정자산 담당자에 의해 반복적으로 수행되고 있으며, 컨트롤 프로세스는 변동없이 이뤄지고 있어 지속성도 상당히 높다고 판단함.</t>
  </si>
  <si>
    <t xml:space="preserve"> 회계팀장은 리스관련 회계처리의 지식과 경험이 충분하며 리스 회계처리와 관련된 프로세스 및 관련문서에 대해서 충분히 이해하고 있음. 동 통제활동은 회계팀 담당자가 입력한 자료를 이용해서 리스부채, 사용권자산을 정확히 계산하는 통제활동으로 비교적 복잡한 회계처리 능력이 요구된다. 따라서 동 통제의 담당자는 동 통제활동을 수행하기 위한 충분한 경험과 지식을 보유하고 있는 것으로 판단된다.</t>
  </si>
  <si>
    <t>FA-S05-R03</t>
  </si>
  <si>
    <t>리스료에 대한 지급 회계처리가 정확하게 이루어지지 않아 재무제표가 왜곡될 위험</t>
  </si>
  <si>
    <t>FA-S05-C03</t>
  </si>
  <si>
    <t>리스회계 분기 결산 전표의 승인</t>
  </si>
  <si>
    <t xml:space="preserve">현업팀에서 작성 및 승인된 리스료 지급전표는 회계팀장의 승인을 득하여야 한다. </t>
  </si>
  <si>
    <t>1. 리스이용부서 담당자는 리스관련 미지급금 지출전표에 대하여 현업부서장 및 회계팀장의 승인을 득한다.
2. 관련 비용을 회계팀 고정자산담당자가 분기별 리스결산시 리스부채와 상계제거함으로써 리스부채의 상각을 인식한다.</t>
  </si>
  <si>
    <t>리스 인식 회계처리 전표 List</t>
  </si>
  <si>
    <t>SAP 상 리스 회계처리 내역</t>
  </si>
  <si>
    <t>[문서검사]
1) 리스 결산시 인식했던 상계 전표를 조회한다.
2) 샘플링한 전표에 대한 전자결재문서가 존재하는지 확인한다.
3) 지급 대상 전표와 계약이 정확히 매칭되는지 확인한다.
(거래처, 대상월, 대상자산 등)
4) 해당 결재문서상에 회계팀의 승인이 이루어졌는지 확인한다.</t>
  </si>
  <si>
    <t>리스회계 분기 결산은 리스관련 회계정책과 연계되어 일관성 있게 수행된다.</t>
  </si>
  <si>
    <t>동 통제활동의 목적은 리스회계 월결산 전표가 완전하고 정확하게 이루어지도록 하는 것으로, 회사는 최초 사용권자산/리스부채 SAP 반영시 관련 취득금액, 내용연수, 증분차입이자율들 입력하여 자동으로 계산되도록 시스템에 적용하여 동 통제가 자동으로 수행되도록하고 있다. 따라서, 동 통제는 관련 위험을 적절하게 예방하는 것으로 판단된다.</t>
  </si>
  <si>
    <t>1) 해당 통제활동은 리스관련 지출이 검토되어 상위권자의 승인을 득하는 통제이다. 통제 담당자와 인터뷰 결과 동일 담당자에 의해 동일한 절차에 따라 일관성 있게 통제활동이 이루어지고 있는 것으로 판단된다.
2) 해당 활동의 발생 빈도를 고려하였을 때 분기별로 수행되는 것은 적절하다고 판단됨. 상기사항을 고려하였을때 상기 컨트롤이 Risk 를 적절히 통제한다고 판단됨. 동 프로세스는 해당 프로세스에 대한 이해도가 높은 고정자산 담당자에 의해 반복적으로 수행되고 있으며, 컨트롤 프로세스는 변동없이 이뤄지고 있어 지속성도 상당히 높다고 판단함.</t>
  </si>
  <si>
    <t xml:space="preserve"> 회계팀장은 리스관련 회계처리의 지식과 경험이 충분하며 리스 회계처리와 관련된 프로세스 및 관련문서에 대해서 충분히 이해하고 있음. 동 통제활동은 리스계약과 관련한 지급내역을 검토하는 통제로 비교적 간단한 회계처리 능력이 요구된다. 따라서 동 통제의 담당자는 동 통제활동을 수행하기 위한 충분한 경험과 지식을 보유하고 있는 것으로 판단된다.</t>
  </si>
  <si>
    <t>FA-S05-R04</t>
  </si>
  <si>
    <t>리스기간불확실성에 대한 평가 적정하게 확인되지지 않아 관련 재무정보(자산과대및손실과소)가 왜곡될 위험</t>
  </si>
  <si>
    <t>FA-S05-C04</t>
  </si>
  <si>
    <t>리스기간불확실성에 대한 승인</t>
  </si>
  <si>
    <t xml:space="preserve">회계팀의 업무담당자는 매년말 리스기간불확실성에 대한 Check list를 작성하고 이에 대한 승인을 득한다. </t>
  </si>
  <si>
    <t>리스기간불확실성 Cheklist</t>
  </si>
  <si>
    <t xml:space="preserve">1. 별도결산담당자는 리스기간불확실성에 대한 Check list를 작성하고 이에 대해서 상위권자의 검토를 받는다. 
2. 상위권자는 별도결산담당자가 작성한 Check list를 검토한 후 이를 해당문서에서 승인한다. </t>
  </si>
  <si>
    <t>리스기간 불확실성 Check list</t>
  </si>
  <si>
    <t xml:space="preserve">[문서검사]
1.리스기간불확실성 Check list를 작성하였는지 확인한다. 
2. 리스기간불확실성 Check list에 상위권자의 승인이 이루어졌는지 확인한다. </t>
  </si>
  <si>
    <t>리스기간에 불확실성에 대한 검토는 평가와 관련된 정책과 연계되어 있다.</t>
  </si>
  <si>
    <t xml:space="preserve">리스기간불확실성은 적절한 시기에 포착되어 측정이 이루어진다. </t>
  </si>
  <si>
    <t>리스기간불확실성 측정이 이루어지지 않을 경우 예외사항으로 정의한다. 통제수행자는 정확하게 리스기간불확실성이 측정되어 재무제표에 반영되도록 통제활동을 수행한다.</t>
  </si>
  <si>
    <t>IPE로 판단할 자료는 없으나 원천data를 활용한 Check list의 작성으로 별도의 신뢰성 확보 방안이 필요하지 않다.</t>
  </si>
  <si>
    <t>리스기간불확실성에 대한 평가는 매년말 진행한다.최소단위인 연 으로 본다</t>
  </si>
  <si>
    <t xml:space="preserve">통제를 수행하기 위해 충분한 관련 경험이 축적되어 있으며, 책임자가 적정한 경력을 보유하고 있다. </t>
  </si>
  <si>
    <t>리스기간불확실성에 대한 측정이 적정하게 이루어지지 않아 관련 재무정보(자산과대및손실과소)가 왜곡될 위험을 낮춘다.</t>
  </si>
  <si>
    <t>HR-S01</t>
  </si>
  <si>
    <t>채용 및 인사마스터파일 관리</t>
  </si>
  <si>
    <t>모든 새로운 직원이 인사Master file에 반영되지 않을 경우 급여계정의 완전성이 결여될 위험</t>
  </si>
  <si>
    <t>인사마스터파일 등록 및 수정의 검토</t>
  </si>
  <si>
    <t>HR팀 인사마스터파일 등록 및 수정 담당자가 입력한 내용은 이후 취합되어 월별 인사변동보고서로 작성된다. HR 팀장이 월별 인사변동보고를 받은후 신규인원 등 인사변동내역이 완전하게 반영되었는지 검토 후 승인한다.</t>
  </si>
  <si>
    <t>매출원가, 판관비</t>
  </si>
  <si>
    <t>월별 인사변동 보고서</t>
  </si>
  <si>
    <t>HR팀 인사마스터파일 등록 및 수정 담당자가 입력한 내용은 이후 취합되어 월별 인사변동보고서로 작성된다. HR팀장이 월별 인사변동보고를 받은후 신규인원 등 인사변동내역이 완전하게 반영되었는지 검토한다.</t>
  </si>
  <si>
    <t>[문서검사]
HR팀 인사마스터파일 등록 및 수정 담당자가 인사마스터 파일에 입력한 내역을 취합한 월별 인사변동보고서가 HR 팀장의 검토 및 승인을 득하였는지 확인한다.</t>
  </si>
  <si>
    <t>HR팀</t>
  </si>
  <si>
    <t>HR팀장</t>
  </si>
  <si>
    <t xml:space="preserve">인사마스터파일의 등록 및 변경에 대해 상위권자의 검토가 이루어진다. </t>
  </si>
  <si>
    <t>인사마스터파일의 변경 또는 등록이 현황과 불일치하는 경우가 예외사항이며, 예외사항이 발생하는 모든 건에 대해서 추가적인 조사가 이루어지고 조정된다.</t>
  </si>
  <si>
    <t>월 별 급여계산에 영향을 끼치는 통제이므로 월마다 검증하는 것은 적정하다.</t>
  </si>
  <si>
    <t>인사관리마스터파일의 임의의 등록 및 변경을 월별로 보고하므로 적시에 적발할 수 있다.</t>
  </si>
  <si>
    <t>본 통제활동은  인사마스터파일의 임의 등록 및 변경을 적시에 적발하기 위함이다.</t>
  </si>
  <si>
    <t>HR-S01-R02</t>
  </si>
  <si>
    <t>인사Masterfile이 무분별하게 등록/변경되고 허위인사정보가 반영되어 재무제표상 급여 계정이 왜곡될 위험</t>
  </si>
  <si>
    <t>HR-S01-C02</t>
  </si>
  <si>
    <t>인사/급여MASTER FILE에 대한 접근통제</t>
  </si>
  <si>
    <t>인사마스터파일의 관리는 HR팀장의 승인을 받은 HR 담당자만 가능하도록 제한되어 있다.</t>
  </si>
  <si>
    <t>HRIS</t>
  </si>
  <si>
    <t>인사관리마스터 관리자파일</t>
  </si>
  <si>
    <t>1.인사 Master file에 포함된 정보를 조회, 변경, 이동할 수 있는 권한은 특정권한자에게만 제한되어 있어야 한다.
2.급여 Master file의 중요한 변동내역은 회사의 규정에 정한 승인을 득하여야 한다. 
3.급여담당자가 급여계산 후 급여 요약표를 작성하여 전월과 인원수 비교, 기본급의 변동여부 등을 비교하여 급여 마스터파일에 대한 정확성과 유효성을 검증한다. 
4.직원현황은 기업문화실에서 주기적으로 검토되어야 하며 변동사항은 기업문화실장의 승인후 직원현황에 반영되어야 한다. 
5.급여마스터의 변동사항 즉, 인사정보(급호, 급여계좌등록, 건강보험, 고용보험, 국민연금, 수당, 가불 등)에 대한 변동사항은 승인된 원천문서와 대조 확인하여 입력의 정확성 및 적정성을 검증하여야 한다.</t>
  </si>
  <si>
    <t xml:space="preserve">[관찰]
1. HRIS 시스템에서  인사/급여MASTER 파일 메뉴에 접근 허용된 ROLE을 확인한다.
2. 인터/급여MASTER 관리 가능한 ROLE 권한을 가진 권한자를 추출한다.
4. 권한을 가진 계정자가 업무적으로 적정한지 소속 부서 및 관련 업무를 확인한다. ('기업문화실')
</t>
  </si>
  <si>
    <t>비인가된 User의 인사마스터파일의 접근제한은  정책과 연계되어 일관성있게 수행된다.</t>
  </si>
  <si>
    <t>비인가된 유저가 인사마스터파일을 임의로 수정(변경)하는 것이 예외사항이며, 예외사항이 발생하는 모든 건에 대해서 추가적인 조사가 이루어지고 조정된다.</t>
  </si>
  <si>
    <t>인사마스터파일에 접근가능한 유저리스트 관리는 분기마다 진행한다. 현재 권한이 있는 유저는 기업문화실이므로 분기마다 유저리스트를 검토하여 승인하는 것은 적정하다.</t>
  </si>
  <si>
    <t>인사관리마스터파일을 통제하므로 예방이 가능하다.</t>
  </si>
  <si>
    <t>본 통제활동은  인사마스터파일의 임의 등록 및 변경될 가능성을 차단하기 위함이다.</t>
  </si>
  <si>
    <t>근무시간 및 근태상황이 정확하게 입력하지 않아 재무제표상 급여 계정이 왜곡될 위험</t>
  </si>
  <si>
    <t>근무시간 및 근태계의 관리</t>
  </si>
  <si>
    <t>기능직군은 재량근무제에 따른 직접 근무시간 입력으로, 사무직군은 출퇴근시 근무카드의 인식을 통해 전산상 자동으로 반영되며 추가 근태의 경우 각 직원이 근태신청서를 작성한다. 작성된 추가 근태 품의는 HR팀장의 승인을 필요로 한다.</t>
  </si>
  <si>
    <t>근태서류(휴가, 시간외근로신청), 근태기록시스템</t>
  </si>
  <si>
    <t>현업부서장은 출퇴근기록의 근태계와 휴가품의서, 연장/휴일근로품의서를 확인 후 승인한다.</t>
  </si>
  <si>
    <t>휴가 및 연장/휴일 근로 품의서</t>
  </si>
  <si>
    <t>HRIS SYSTEM 상 휴가 및 연장/휴일 품의 내역</t>
  </si>
  <si>
    <t>[문서검사]
1. 근태관련서류에 대해 해당건수(월별:2건)를 샘플링하여 승인절차가 이루어졌는지 관련문서를 확인한다. 
*관련문서
휴가신청품의서
시간외(휴일)근로신고(확인)서
근태상황보고서(근태관리모듈)</t>
  </si>
  <si>
    <t>현업부서장</t>
  </si>
  <si>
    <t>HRIS의 근무내역을 원시자료와 대사하는 것은 정책과 연계되어 일관성있게 수행된다.</t>
  </si>
  <si>
    <t>1) 상기 통제활동의 목적은 근태관리담당자 및 현업부서장의 근태관리를 통한 급여에 대한 발생사실/정확성과 미지급비용에 대한 평가와배분을 보장하기 위한 것이다.  
2) 통제활동을 수행함에 따라 근태기록이 적절하게 검토 및 승인 되었는지 확인할 수 있기 때문에 동 통제활동은 관련위험을 적절하게 낮출 수 있을 것으로 판단한다.</t>
  </si>
  <si>
    <t>1) 상기 통제활동은 급여/미지급 급여와 관련하여 근태기록을 검토 및 승인하는 통제활동으로 통제활동 담당자는 근태관련 모든 품의서 및 문서를 대사하고 있다. 이에 따라 동 통제절차는 적절한 수준에서 수행되는 것으로 판단한다.
2) 품의서 및 관련 문서에는 추정 및 평가의 과정이 없기 때문에 예측가능성과 관련이 없다고 판단된다.
3) 상기 통제활동의 예외사항은 승인이 없는 경우 또는 관련 문서간 근태기록의 불일치 등이 발생하는 경우이다.
4)  통제활동의 조사기준은 (1)승인 미비 (2) 근태기록 불일치
상기 통제활동은 예외사항이 발생하는 모든 건에 대해서 추가적인 조사가 이루어지고 조정이 된다.</t>
  </si>
  <si>
    <t>시스템화되서 자동으로 생성되는 정보와 상위권자의 승인을 받은 문서를 기반으로 된 정보이므로 신뢰성있다.</t>
  </si>
  <si>
    <t>1) 상기 통제활동은 임직원에 대한 근태기록을 대사하는 통제활동으로, 통제활동내용이 복잡하지 않으며, 통제 담당자와 인터뷰 결과 동일 담당자에 의해 동일한 절차에 따라 일관성있게 통제활동이 이루어지고 있는 것으로 판단한다. 
2) 동 통제활동은 근태기록은 매월 근태담당자에 의해 검토가 수행되며, 해당 건수를 고려한 결과 근태보고서가 월별로 작성되어 월별로 분류하였으며, 이는 적절한 것으로 판단한다.</t>
  </si>
  <si>
    <t>각 현업부서장은 수년간 근무하였으며, 근태관리업무를 근무기간동안 수행하였다. 동 통제활동은 회사 직원의 근태사항을 품의서 및 관련 문서와 대사하여 승인하는 통제활동이다. 따라서 동 통제의 담당자는 동 통제활동을 수행하기 위한 충분한 경험과 지식을 보유하고 있는 것으로 판단된다.</t>
  </si>
  <si>
    <t>모든 근태상황의 내용이 급여계산에 반영되지 않아 재무제표가 왜곡될 위험</t>
  </si>
  <si>
    <t>급여계산에 근태기록 자동반영 검증</t>
  </si>
  <si>
    <t>HR SYSTEM에 입력된 근태 시간은 HRIS SYSTEM을 통해 자동으로 계산된다.</t>
  </si>
  <si>
    <t>근태기록시스템</t>
  </si>
  <si>
    <t>기능직군은 재량근무제에 따른 직접 근무시간 입력으로, 사무직군은 출퇴근시 근무카드의 인식을 통해 전산상 자동으로 반영되고, HR 급여담당자는 월 마감 전 개인별 근무실적과 연장근무신청내역을 대사하여 OT로 반영될 급여계산 자료를 확정한다. 확정된 급여계산을 토대로 급여계산은 HRIS 상 자동으로 수행된다.</t>
  </si>
  <si>
    <t>급여대장</t>
  </si>
  <si>
    <t xml:space="preserve">[문서검사]
인터페이스 수행시 데이터 이관의 완정성과 정확성 검증을 위해 당음에 대하여 최소 3개 항목에 대하여 수행한다. 
1. 당기중 Source시스템의 샘플 1건의 데이터를 선정하여 Target에서 당 데이터가 왜곡 및 누락 없이 정확히 수신되었는지 검토한다. 
2. 두 시스템간에 개발에 참조된 인터페이스 맵핑스펙을 징구하고 인터페이스 설계를 위한 필드간 연결이 적정히 이루어져 있는지 검토한다. 
3. 인터페이스의 모니터링 수행이나 에러등의 장애 발생시 Notice 기능이 존재하는 Tool 및 개발된 자체 화면이 있는지 확인하고, 시스템 담당자들이 해당 Tools 및 화면을 통해 모니터링을 수행하고 이러한 활동이 발생되는 장애 사항을 적정히 대처하여 데이터의 왜곡 누락의 위험 요소를 차단하는지 검토한다. 
4. Source 시스템 혹은 Target시스템에 상 데이터의 필드 정의, 데이터 송신/수신의 함수기능, 에러발생에 대한 이후 처리 등의 로직을 검토하여 인터페이스가 적정히 수행되고 있음을 Logic적으로 확인한다.  </t>
  </si>
  <si>
    <t>급여계산의 기초가 되는 근태상황 기록의 정확성은 정책과 연계되어 일관성있게 수행된다.</t>
  </si>
  <si>
    <t>근태상황의 기록의 부정확하여 급여계산에 오류가 생겼을 경우 예외사항이며, 예외사항이 발생하는 모든 건에 대해서 추가적인 조사가 이루어지고 조정된다.</t>
  </si>
  <si>
    <t>급여대장건별로 통제활동 수행하고 이는 통제활동의 최소단위이다.</t>
  </si>
  <si>
    <t>급여대장건별로 근태상황과 급여계산의 정확성 대하여 통제활동을 수행하므로 예방이 가능하다.</t>
  </si>
  <si>
    <t>근태상황 기록의 정확성을 통해서 급여계산이 오류발생가능성의 위험을 낮춘다.</t>
  </si>
  <si>
    <t>HR-S02-R03</t>
  </si>
  <si>
    <t>연차관리내용이 정확하지 않아 연차내역 계산이 정확하지 않을 위험</t>
  </si>
  <si>
    <t>HR-S02-C03</t>
  </si>
  <si>
    <t>미지급 연차내역의 정확성 검증</t>
  </si>
  <si>
    <t>1) 기업문화실은 연 1회 회계팀과 협의하여 회사 규정에 의거한 당기 인식예정 미지급연차를 계상하고 해당 금액을 12로 나누어 매월 동일 금액을 시스템상으로 인식
2) 연차 지급시에 기업문화실 급여 담당자가 미지급연차에 대해 최종 지급금액에 대해 품의를 올리며 기업문화실장이 해당 계산 내역에 대해 검토를 수행한 후 승인함.</t>
  </si>
  <si>
    <t>P/D</t>
  </si>
  <si>
    <t>연차휴가규정, 근태계</t>
  </si>
  <si>
    <t>1. 연차휴가는 HRIS시스템, 그룹웨어 전자결재를 통해 휴가품의서를 작성 제출하여 기업문화실로 수신되고 관리된다.
2. 연차의 사용일수는 HRIS시스템 근태관리를 통해 입력되고 입력된 사용일수에 근거하여 연차수당이 지급될 미사용 연차일수가 계산된다. 
3. 인사팀은 연 1회 회계팀과 협의하여 회사 규정에 의거한 당기 인식예정 미지급연차를 계상하고 해당 금액을 12로 나누어 매월 동일 금액을 시스템상으로 인식
4. 연차 지급시에 기업문화실 담당자가 미지급연차에 대해 최종 지급금액에 대해 품의를 올리며 기업문화실장이 해당 계산 내역에 대해 검토를 수행함.</t>
  </si>
  <si>
    <t>연차수당 지급 내역</t>
  </si>
  <si>
    <t>[문서검사]
1. 연차수당 지급시 관련 승인문서가 HR 팀장의 승인을 득하였는지 확인한다.
2. 1.번 관련 연차수당 검토내역이 첨부파일로 존재하는지 확인한다.</t>
  </si>
  <si>
    <t>HR 팀장</t>
  </si>
  <si>
    <t>회사규정에 의거하여 연차수당이 계산되는 것은 정책과 연계되어 일관성있게 수행된다.</t>
  </si>
  <si>
    <t>해당 통제활동의 목적은 연차수당의 계산이 회사규정에 따라 정확하고 완전하게 이루어지도록 하는 것으로, 회사는 동 통제를 시스템에 적용하여 자동으로 수행되도록하고 있으므로 동 통제는 관련 위험을 적절하게 예방하는 것으로 판단된다.</t>
  </si>
  <si>
    <t>해당 통제활동은 직원별로 통제절차가 수행되며, 이는 최소단위의 수준에서 통제가 수행되는 것이다. 이에 따라 동 통제절차는 적절한 수준에서 수행되는 것으로 판단한다. 또한, 모든 직원의 연차 잔여일수에 대해서 발생하므로, 상당히 예측가능하다.</t>
  </si>
  <si>
    <t>시스템에 자동으로 생성되는 정보를 연차내역과 일치하는지 확인하는 정보이므로 신뢰성있다.</t>
  </si>
  <si>
    <t>해당 통제활동은 시스템에 적용하여 자동으로 수행되며 일관성있게 통제활동이 이루어지고 있는 것으로 판단한다. 또한. 동 통제활동은 연별로 수행되고 있으며, 이에 따라 동 통제활동의 주기를 연별로 분류하였으며, 이는 적절한 것으로 판단한다.</t>
  </si>
  <si>
    <t>기업문화실장은 기업문화실 업무를 근무기간동안 수행하였다. 기업문화실장은 인사 관련업무에 대해 지식과 경험이 충분하며 인사/급여관리와 관련된 프로세스 및 관련문서에 대해서 충분히 이해하고 있다. 동 통제활동은 HRIS 시스템에서 연차일수를 회사 규정에 맞게 관리하여 연차수당이 정확히 계산되도록 하는 통제활동이다. 따라서 동 통제의 담당자는 동 통제활동을 수행하기 위한 충분한 경험과 지식을 보유하고 있는 것으로 판단된다.</t>
  </si>
  <si>
    <t>해당 통제활동은 시스템에 적용하여 자동으로 수행되며 일관성있게 통제활동이 이루어지고 있는 것으로 판단한다. 또한. 동 통제활동은 연 단위로 수행되고 있으며, 이에 따라 동 통제활동의 주기를 연 단위로 분류하였으며, 이는 적절한 것으로 판단한다.</t>
  </si>
  <si>
    <t>급여가 적정하게 분류되지 않거나 정확하지 않게 재무제표에 계상될 위험</t>
  </si>
  <si>
    <t>계정별, 생산부문별 급여자동분류</t>
  </si>
  <si>
    <t>기업문화실 담당자가 근태상황을 인사급여시스템(HRIS)에 입력함으로써 급여가 전산으로 계산되고, 자동으로 계정별, 생산부문별 급여가 구분된다.</t>
  </si>
  <si>
    <t>1. HRIS의 각 직원별 인사정보를 등록(변경)하면 직원의 소속부서에 따라서 생산부문별, 계정별로 자동으로 구분되어 등록(변경)된다.
2. 기업문화실 담당자가 근태상황을 인사급여시스템(HRIS)에 입력함으로써 급여가 전산으로 계산되며, 자동으로 계정별, 생산부문별 급여가 구분된다.</t>
  </si>
  <si>
    <t xml:space="preserve">[문서검사]
1. HR 시스템에 대하여 근태 조회를 위한 화면을 식별한다.
2. 당기중 기록된 임직원의 근태 내역에 대한 샘플을 선정한다.
3. HR시스템 상 샘플에 대한 근태 내역이 HRIS 시스템에 올바르게 반영되었는지 확인한다. 
4.  반영된 근태기록에 대하여 계정별, 생산부문별 근태가 자동으로 계산되는지 검토한다. </t>
  </si>
  <si>
    <t>각 직원별 소속부서에 따라서 계정별, 생산부문별로 급여가 구분되는것은 급여구분(매출원가, 판관비 등)방법과 연계되어 일관성있게 수행된다.</t>
  </si>
  <si>
    <t>각 직원 인사정보건별로 수행의 통제활동 수행하고 이는 통제활동의 최소단위이다.</t>
  </si>
  <si>
    <t>각 직원별로 통제하므로 예방이 가능하다.</t>
  </si>
  <si>
    <t>본 통제활동은 급여의 오분류(매출원가, 판관비)를 차단하기 위함이다.</t>
  </si>
  <si>
    <t>HRIS시스템에 사실과 다른 정보가 입력 또는 누락되었거나 HRIS시스템상 오류로 인해 부정확한 급여가 산출되어 재무제표에 왜곡표시가 발생할 위험</t>
  </si>
  <si>
    <t>급여대장의 승인</t>
  </si>
  <si>
    <t>1. 매달 SKMR급여담당자(S/S)는 급여계산후 HRIS에서 월별 급여집계표를 출력하고 전월대비 변동자료 보고서를 작성한다.
2. HR지원팀장은 전월대비 차이항목에 대해서 재계산하여 검토 및 승인을 하며, 예외사항 발생시 예외사항이 적절한지 여부에 대해 검토 한다. 적절하다면 보고서의 비고란에 기재하여 승인하며 부적절 한 경우 반려한다.</t>
  </si>
  <si>
    <t>미지급비용, 매출원가, 판관비</t>
  </si>
  <si>
    <t>월별 급여대장</t>
  </si>
  <si>
    <t>매달 급여담당자는 급여계산후 HRIS에서 월별 급여집계표를 출력하고 전월대비 변동자료 보고서를 작성하고 HR지원팀장은 전월대비 차이항목에 대해서 재계산하여 검토 및 승인을 한다.</t>
  </si>
  <si>
    <t>월별 급여대장 및 변동 보고서</t>
  </si>
  <si>
    <t>[문서검사]
 급여지급품의문과 함께 급여대장계산내역, 월별 증감내역, 기초데이터에 대하여 HR지원팀장이 재계산 후 승인하였는지 문서검사한다.</t>
  </si>
  <si>
    <t>월 급여대장별 내역을 통제하는 것은 급여정책과 연계되어 일관성있게 수행된다.</t>
  </si>
  <si>
    <t>추정 및 평가의 과정이 있지만 회사의 급여정책에 따라서 상위권자가 검토 및 승인하므로 통제위험가능성이 높지 않다..</t>
  </si>
  <si>
    <t>월 급여지급대장이 정확하지 않게 계산되거나 승인되지식되지 않았을 때 예외사항이며, 예외사항이 발생하는 모든 건에 대해서 추가적인 조사가 이루어지고 조정된다.</t>
  </si>
  <si>
    <t>급여지급대장은 시스템에서 생성된 급여명세서와 함께 현업부서에서 회신 받은 급여변동사항을 토대로 계산되어 생성되는 정보이므로 신뢰성있다</t>
  </si>
  <si>
    <t>월 급여대장건별로 통제활동을 수행하고 이는 통제활동의 최소단위이므로 월마다 대사하는 것이 적정하다.</t>
  </si>
  <si>
    <t>HR지원팀장은 기업문화실 업무를 근무기간동안 수행하였다. HR지원팀장은 급여관련업무에 대해 지식과 경험이 충분하며 급여관리와 관련된 프로세스 및 관련문서에 대해서 충분히 이해하고 있다. 동 통제활동은 급여(상여포함)대장의 계산내역이 정확한지 재계산하고 승인하는 통제활동이다. 따라서 동 통제의 담당자는 동 통제활동을 수행하기 위한 충분한 경험과 지식을 보유하고 있는 것으로 판단된다.</t>
  </si>
  <si>
    <t>급여대장건별로 통제하므로 예방/적발이 가능하다.</t>
  </si>
  <si>
    <t>본 통제활동은 급여지급내역의 부정확하여 재무제표가 왜곡될 위험성을 차단하기 위함이다.</t>
  </si>
  <si>
    <t>상여가 정확하게 계산되지 않아 상여가 과소계상되고 미지급비용이 과소계상되어 기간별 손익이 왜곡될 위험</t>
  </si>
  <si>
    <t>상여금의 정확성 및 기간귀속</t>
  </si>
  <si>
    <t>경영관리 팀장은 상여가 회사 규정에 따라 정확히 계산되어 당기 상여로 반영되었는지 검토하고 승인한다.</t>
  </si>
  <si>
    <t>급여(상여)지급품의서</t>
  </si>
  <si>
    <t>1. 연초 상여 및 성과급에 대한 경영진의 승인을 받은 품의서를 경영관리팀에서 기업문화실에 송부한다.
2. 연초 기업문화실 상여 담당자는 경영진의 승인을 득한 품의서를 기초로 SAP상 상여마스터에 연간 상여 및 성과급 지급예상액을 기입한다.
3. HR지원팀장은 월 결산시 아래의 항목을 검토후 '미지급비용-상여'전표를 승인을 한다.
  가) '미지급비용-상여'의 연초계획 대비 적절성 여부, 계정과목의 확인
  나) 상여 및 성과급 지급예상액에 대한 가정이 변동된 경우, '미지급비용-상여' 결산시 반영되었는지 여부
  다) 상여 및 성과급이 회사 규정에 따라 정확히 계산되어 당기 상여로 반영되었는지 여부</t>
  </si>
  <si>
    <t>상여 지급 품의서</t>
  </si>
  <si>
    <t>[문서검사]
기업문화실 급여 담당자가 작성한 상여지급품의문과 함께 당기의 상여지급전표와 상여지급계산내역에 대하여 경영관리팀장이 재계산 후 승인하였는지 문서검사한다.</t>
  </si>
  <si>
    <t xml:space="preserve">경영관리팀 </t>
  </si>
  <si>
    <t>상여가 정확하게 계산되고 당기의 회계기간귀속되어 지급되는것은 것은 정책과 연계되어 일관성있게 수행된다.</t>
  </si>
  <si>
    <t>1) 상기 통제활동의 목적은 상여지급품의서를 기반으로 하여 계산된 상여가 당기회계기간에 귀속되어 지급되는지에 대한 정확한 입력현황을 확인하여 상여에 대한 발생사실/완전성/정확성과 미지급비용에 대한 완전성/평가와배분을 보장하기 위한 것이다.  
2) 통제활동을 수행함에 따라 상여 계산된 급여액과 관련된 문서 및 증빙의 내용이 일치하도록 관련 증빙들을 검토 및 승인 되었는지 확인할 수 있기 때문에 동 통제활동은 관련위험을 적절하게 낮출 수 있을 것으로 판단한다.</t>
  </si>
  <si>
    <t>당기상여가 부정확하거나 회계기간에 귀속되지 않아 손익이 돼곡되는것이 예외사항이며, 예외사항이 발생하는 모든 건에 대해서 추가적인 조사가 이루어지고 조정된다.</t>
  </si>
  <si>
    <t>상여지급의 정확성과 기간귀속의 관리는 년별로 진행하여 통제활동을 수행하고 이는 통제활동의 최소단위이다.</t>
  </si>
  <si>
    <t>경영관리팀장은 경영관리팀 업무를 근무기간동안 수행하였다. 경영관리팀장은 상여관련업무에 대해 지식과 경험이 충분하며 상여관리와 관련된 프로세스 및 관련문서에 대해서 충분히 이해하고 있다. 동 통제활동은 상여대장의 계산내역이 정확한지 재계산하고 승인하는 통제활동이다. 따라서 동 통제의 담당자는 동 통제활동을 수행하기 위한 충분한 경험과 지식을 보유하고 있는 것으로 판단된다.</t>
  </si>
  <si>
    <t>상여대장건별로 통제하므로 예방이 가능하다.</t>
  </si>
  <si>
    <t>본 통제활동은 상여가 정확하게 계산되지 않아 상여가 과소계상되고 미지급비용이 과소계상되어 기간별 손익이 왜곡될 위험을 차단하기 위함인다.</t>
  </si>
  <si>
    <t>급여 계산 및 지급관련한 업무분장이 이루어지지 아니하여 부정 혹은 급여의 오류가 발생할 위험</t>
  </si>
  <si>
    <t>급여업무의 업무분장</t>
  </si>
  <si>
    <t>경영진은 부적절한 급여 계산,지급을 방지하기 위해서 급여의 계산, 승인과 급여의 지급 업무를 각각 다른 인원에게 분장시킨다.</t>
  </si>
  <si>
    <t>1. (계산) 기업문화실 급여 담당자가 HRIS인사시스템을 통하여 급여계산을 한다.
2. (승인) 기업문화실 급여 담당자가 계산파일을 첨부하여 품의를 통해 HR지원팀장의 승인을 득함
3. (지급) 기업문화실에서 HR지원팀장의 승인을 득한 급여계산 내역을 은행에 전달하고, 은행 담당자가 급여지급 이체를 진행한다.</t>
  </si>
  <si>
    <t>[문서검사]
1. 급여 계산내역이 첨부된 급여 지출품의서가 HR지원팀장의 승인을 득하였는지 확인한다.
2. 해당 급여 계산내역을 은행 담당자와 E-mail로 전달한 내역을 확인한다.</t>
  </si>
  <si>
    <t>급여관련 업무분장은 업무분장정책과 연계되어 일관성있게 수행된다.</t>
  </si>
  <si>
    <t>1) 상기 통제활동의 목적은 급여에 대한 업무가 각각 다른 인원에게 분장되어 급여에 대한 정확성과 미지급비용에 대한 권리와의무/평가와배분을 보장하기 위한 것이다.
2) 통제활동을 수행함에 따라 업무분장현황을 파악하고 서로 다른 인원에게 분장 되었는지 확인할 수 있기 때문에 동 통제활동은 관련위험을 적절하게 낮출 수 있을 것으로 판단한다.</t>
  </si>
  <si>
    <t>1) 상기 통제활동은 급여에 대한 업무를 각각 다른 인원에게 분장했는지 확인하는 통제활동으로 통제활동 담당자는 업무분장 현황에 대해서 인식 및 통제하고 관련 문서에 승인하고 있다. 이에 따라 동 통제절차는 적절한 수준에서 수행되는 것으로 판단한다.
2) 업무의 분장은 추정 및 평가의 과정이 없기 때문에 예측가능성과 관련이 없다고 판단됨.
3) 상기 통제활동의 예외사항은 업무분장이 되지 않은 경우이다.
4)  통제활동의 조사기준은 (1)업무분장의 미비
상기 통제활동은 예외사항이 발생하는 모든 건에 대해서 추가적인 조사가 이루어지고 조정이 된다.</t>
  </si>
  <si>
    <t>1) 상기 통제활동은 급여에 대한 업무를 각각 다른 인원에게 분장했는지 확인하는 통제활동으로, 통제활동내용이 복잡하지 않으며, 통제 담당자와 인터뷰 결과 동일 담당자에 의해 동일한 절차에 따라 일관성있게 통제활동이 이루어지고 있는 것으로 판단한다. 
2) 동 통제활동은 상시 수행되고 있으며, 해당 건수를 고려한 결과 매월 급여 계산 및 지급이 이루어질 떄 통제상황이 재식별 가능하므로 월별로 분류하였으며, 이는 적절한 것으로 판단한다.</t>
  </si>
  <si>
    <t>HR지원팀장은 기업문화실 및 관련부서에서 수년간 근무하였으며, 인사팀 업무를 근무기간동안 수행하였다. HR지원팀장은 인사 관련업무에 대해 지식과 경험이 충분하며 인사/급여관리와 관련된 프로세스 및 관련문서에 대해서 충분히 이해하고 있다. 동 통제활동은 회사 임직원에 대한 급여 계산/지급 업무를 각각 다른 인원에게 분장하는 통제활동이다. 따라서 동 통제의 담당자는 동 통제활동을 수행하기 위한 충분한 경험과 지식을 보유하고 있는 것으로 판단된다.</t>
  </si>
  <si>
    <t>HR-S03-R05</t>
  </si>
  <si>
    <t>원천징수테이블이 정확하게 반영되지 않아 급여가 잘못 계산될 위험</t>
  </si>
  <si>
    <t>HR-S03-C05</t>
  </si>
  <si>
    <t>원천징수세액의 정확한 계산</t>
  </si>
  <si>
    <t>회사의 원천징수 계산을 위해 외부시스템 HRIS system을 사용하고 있으며, 개정사항 발생 등의 사유로 변동 사항이 생길 경우 외부 시스템 패치 등을 통해서 자동으로 업데이트가 수행되면서, 계산액 변동이 이루어짐. (Auto Control)</t>
  </si>
  <si>
    <t>원천징수세액 table</t>
  </si>
  <si>
    <t>1) 회사의 원천징수 계산을 위해 외부시스템 HRIS system을 사용하고 있으며, 개정사항 발생 등의 사유로 변동 사항이 생길 경우 외부 시스템 패치 등을 통해서 자동으로 업데이트가 수행되면서, 계산액 변동이 이루어짐. (Auto Control)
2) 급여원천징수액 변동 발생시 기업문화실 담당자는 일부의 인원을 샘플링하여 HRIS 시스템상 계산액과 홈텍스상 계산 세액과 비교 대사하고 승인을 득함</t>
  </si>
  <si>
    <t>원천징수세액은 급여정책과 연계되어 일관성있게 수행된다.</t>
  </si>
  <si>
    <t>1) 상기 통제활동의 목적은 원천징수세액에 대해 정확히 계산하여 급여에 대한 발생사실/완전성/정확성 및 미지급비용에 대한 완전성/평가와배분을 보장하기 위한 것임  
2) 통제활동을 수행함에 따라 원천징수세액이 정확히 계산되었는지 알 수 있기 때문에 동 통제활동은 관련위험을 적절하게 낮출 수 있을 것으로 판단한다.</t>
  </si>
  <si>
    <t>1) 상기 통제활동은 HRIS에서 원천징수세액이 급여계산에 정확히 반영되는지 여부이며 전산으로 자동반영된다.
2) 급여지급품의서는 추정 및 평가의 과정이 없기 때문에 예측가능성과 관련이 없다고 판단된다.
3) 상기 통제활동의 예외사항은 원천징수세액이 잘 못 계산된 경우이다.
4)  통제활동의 조사기준은 (1)원천징수세액의 계산오류
상기 통제활동은 예외사항이 발생하는 모든 건에 대해서 추가적인 조사가 이루어지고 조정이 된다.</t>
  </si>
  <si>
    <t>급여대장은 시스템에서 생성되는 정보이므로 신뢰성있다.</t>
  </si>
  <si>
    <t>1) 상기 통제활동은 HRIS에서 원천징수세액이 정확히 반영되는 통제활동으로, 통제활동내용이 복잡하지 않으며, 통제 담당자와 인터뷰 결과 동일 담당자에 의해 동일한 절차에 따라 일관성있게 전산 상 통제활동이 이루어지고 있는 것으로 판단한다. 
2) 동 통제활동은 전산통제로서 급여계산 시 계속적으로 수행되며 주기를 특정할 수 없음</t>
  </si>
  <si>
    <t>기업문화실장은 기업문화실 및 관련부서에서 수년간 근무하였으며, 기업문화실 업무를 근무기간동안 수행하였다. 기업문화실장은 인사 관련업무에 대해 지식과 경험이 충분하며 인사/급여관리와 관련된 프로세스 및 관련문서에 대해서 충분히 이해하고 있다. 동 통제활동은 HRIS에서 원천징수세액이 급여계산에 정확이 반영되는 통제활동으로 전산으로 자동으로 수행되는 업무이다. 따라서 동 통제의 담당자는 동 통제활동을 수행하기 위한 충분한 경험과 지식을 보유하고 있는 것으로 판단된다.</t>
  </si>
  <si>
    <t>1) 상기 통제활동은 HRIS에서 원천징수세액이 급여계산에 반영되는 통제이며, 통제활동내용이 복잡하지 않으며, 통제 담당자와 인터뷰 결과 전산에 의해 동일한 절차에 따라 일관성있게 통제활동이 이루어지고 있는 것으로 판단한다. 
2) 동 통제활동은 전산통제로서 급여계산 시 계속적으로 수행되며 주기를 특정할 수 없으며, 이는 적절한 것으로 판단한다.</t>
  </si>
  <si>
    <t>퇴직급여</t>
  </si>
  <si>
    <t>직원의 퇴사시 급여 Master file에서 삭제되지 않을 경우 가공급여가 계상될 위험</t>
  </si>
  <si>
    <t>현직원현황 주기적 업데이트</t>
  </si>
  <si>
    <t>직원현황은 기업문화실장에 의해서 주기적으로 검토되어야 한다.</t>
  </si>
  <si>
    <t>급여, 퇴직급여</t>
  </si>
  <si>
    <t>현임직원현황 보고</t>
  </si>
  <si>
    <t>1. 퇴직자는 HRIS시스템의 인사마스터파일에서 적시에 분류된다.
2. 기업문화실 담당자는 매월 임직원현황을 업데이트 한다.
3. 기업문화실장은 매월 인사변동 보고자료를 검토한다.</t>
  </si>
  <si>
    <t>월 인사변동 보고자료</t>
  </si>
  <si>
    <t>[문서검사] 
1. 기업문화실장이 인사마스터파일의 변동사항에 대해서 임직원현황과 대사하였는지 문서를 확인한다.</t>
  </si>
  <si>
    <t>기업문화실</t>
  </si>
  <si>
    <t>기업문화실장</t>
  </si>
  <si>
    <t>인사마스터파일에서 퇴직자가 적시 분류 현직원현황이 인사마스터파일에 반영되고 업데이트되는것은 정책과 연계되어 일관성있게 수행된다.</t>
  </si>
  <si>
    <t>인사마스터파일이 현직원상황을 적시에 정확히 반영하지 못했을 때 예외사항이며, 예외사항이 발생하는 모든 건에 대해서 추가적인 조사가 이루어지고 조정된다.</t>
  </si>
  <si>
    <t>월 직원현황별로 통제활동을 수행하고 이는 통제활동의 최소단위이다.</t>
  </si>
  <si>
    <t>기업문화실장은 기업문화실 및 관련부서에서 수년간 근무하였으며, 기업문화실 업무를 근무기간동안 수행하였다. 기업문화실장은 인사 관련업무에 대해 지식과 경험이 충분하며 인사/급여관리와 관련된 프로세스 및 관련문서에 대해서 충분히 이해하고 있다. 동 통제활동은 HRIS 시스템 상 인원변동이 적절히 포함되었는지 검토하는 통제로 비교적 단순한 업무이다. 따라서 동 통제의 담당자는 동 통제활동을 수행하기 위한 충분한 경험과 지식을 보유하고 있는 것으로 판단된다.</t>
  </si>
  <si>
    <t>월 직원현황별로 통제하므로 적시에 적발 가능하다.</t>
  </si>
  <si>
    <t>본 통제활동은 퇴직자 미분류 및 현직원현황 미반영에 따른 급여계정이 왜곡될 위험을 방지하기 위함이다.</t>
  </si>
  <si>
    <t>HR-S04-R02</t>
  </si>
  <si>
    <t>규정에 부합하지 않은 퇴직금이 지급되거나 퇴직금 계산시 오류가 발생할 위험</t>
  </si>
  <si>
    <t>퇴직금전표의 승인</t>
  </si>
  <si>
    <t>1. SKTC HR팀장은 SKMR 퇴직급여 담당자가 수작업 계산 한 퇴직금 금액이 규정에 따라 올바르게 계산되었는지 검토하며 계산내역과 퇴직금 지급 품의서의 일치 여부를 대사하고 전표를 승인한다.
2. 예외사항 발생 시 불일치 사유에 대해 검토하며 전표를 반려한다.</t>
  </si>
  <si>
    <t>퇴직급여, 미지급비용</t>
  </si>
  <si>
    <t>퇴직금산정계산내역,퇴직전표</t>
  </si>
  <si>
    <t>퇴직금 지급 전표</t>
  </si>
  <si>
    <t>퇴직자 현황</t>
  </si>
  <si>
    <t>[문서검사]
1. 퇴직급여 지출전표상에서 샘플수만큼 샘플링한다.
2. 샘플링한 퇴직급여 지출전표의 금액이 퇴직금산정서 및 퇴직급여계산내역과 일치하는지 대사하고 적정하게 회계처리되어있는지 HR지원팀장이 검토하고 승인하였는지 확인한다.</t>
  </si>
  <si>
    <t>HR 지원팀장</t>
  </si>
  <si>
    <t>퇴직급여 지급전표를 승인하는것은 정책과 연계되어 일관성있게 수행된다.</t>
  </si>
  <si>
    <t>1) 상기 통제활동의 목적은 임직원의 퇴사 발생시 관련 증빙을 확인하고 회계처리를 검토하여 퇴직급여에 대한 발생사실/완전성/정확성 및 미지급비용에 대한 권리와의무/완전성/평가와배분을 보장하기 위한 것이다  
2) 통제활동을 수행함에 따라 퇴직과 관련된 회계처리가 정확히 계산되었는지 알 수 있기 때문에 동 통제활동은 관련위험을 적절하게 낮출 수 있을 것으로 판단한다.</t>
  </si>
  <si>
    <t>1) 상기 통제활동은 임직원의 퇴사 발생시 관련 증빙을 확인하고 회계처리를 검토하는 통제활동으로 통제활동 담당자는 퇴직급지급내역 등 관련 증빙을 검토한다. 이에 따라 동 통제절차는 적절한 수준에서 수행되는 것으로 판단한다.
2) 퇴사 관련 문서는 추정 및 평가의 과정이 없기 때문에 예측가능성과 관련이 없다고 판단됨.
3) 상기 통제활동의 예외사항은 잘못된 회계처리가 발생하는 경우이다.
4)  통제활동의 조사기준은 (1)회계처리의 적합성 (2) 퇴직급여 계산의 오류
상기 통제활동은 예외사항이 발생하는 모든 건에 대해서 추가적인 조사가 이루어지고 조정이된다.</t>
  </si>
  <si>
    <t>퇴직급여산정서는 시스템에서 생성되는 정보이므로 신뢰성있다.</t>
  </si>
  <si>
    <t>1) 상기 통제활동은 임직원의 해고/퇴사 발생시 관련 증빙을 확인하고 회계처리를 검토하는 통제활동으로, 통제활동내용이 복잡하지 않으며, 통제 담당자와 인터뷰 결과 동일 담당자에 의해 동일한 절차에 따라 일관성있게 통제활동이 이루어지고 있는 것으로 판단함. 
2) 동 통제활동은 임직원의 해고/퇴사 발생 시 수행되고 있으며, 해당 건수를 고려한 결과 월별로 분류하였으며, 이는 적절한 것으로 판단함.</t>
  </si>
  <si>
    <t>HR지원팀장은 기업문화실에서 수년동안 근무하였으며, 기업문화실 업무를 근무기간동안 수행하였다. HR지원팀장은 인사/급여관리와 관련된 지식과 경험이 충분하며 인사/급여관리와 관련된 프로세스 및 관련문서에 대해서 충분히 이해하고 있다. 동 통제활동은 임직원의 퇴사 발생시 관련 증빙을 대사하고 회계처리를 검토하는 통제활동이다. 따라서 동 통제의 담당자는 동 통제활동을 수행하기 위한 충분한 경험과 지식을 보유하고 있는 것으로 판단된다.</t>
  </si>
  <si>
    <t>HR-S04-R03</t>
  </si>
  <si>
    <t>적합하지 아니한 임직원을 대상으로 퇴직급여추계액을 설정할 위험</t>
  </si>
  <si>
    <t>퇴직금추계액의 정확성 검토</t>
  </si>
  <si>
    <t>HR지원팀장은 HR 담당자가 작성한 퇴직금추계액 대상 임직원 list가 결산일 현재의 임직원 현황자료와 비교하여 설정 대상자가 정확하고 완전한지 대사한다.
차이 발생 시 원인 파악 후 추계액 대상 list를 재작성 한다.</t>
  </si>
  <si>
    <t>순확정급여채무</t>
  </si>
  <si>
    <t>HRIS/EXCEL</t>
  </si>
  <si>
    <t>퇴직급여추계액자료</t>
  </si>
  <si>
    <t>계리평가 기초 Data</t>
  </si>
  <si>
    <t>[문서검사]
1. 결산일 현재의 조직도 혹은 임직원현황자료를 입수한다.
2. 임직원 중 결산일 현재 1년이상 근무자를 파악한다. 
3. HR지원팀장이 퇴직금추계액 명세서, HRIS상에 나타난 산정대상자와 비교하여 누락된 임직원 검토가 이루어졌는지 확인한다.</t>
  </si>
  <si>
    <t>퇴직금추계액명세서의 계산의 정확성은 정책과 연계되어 일관성있게 수행된다.</t>
  </si>
  <si>
    <t>1) 상기 통제활동의 목적은 퇴직급여추계액에 대한 기초DATA가 검토 및 승인되어 순확정급여부채에 대한 완전성/평가와배분을 보장하기 위한 것임  
2) 통제활동을 수행함에 따라 퇴직급여추계액의 기초DATA가 검토 및 승인 되었는지 확인할 수 있기 때문에 동 통제활동은 관련위험을 적절하게 낮출 수 있을 것으로 판단함.</t>
  </si>
  <si>
    <t>1) 상기 통제활동은 퇴직급여추계액에 대한 기초DATA를 검토 및 승인하는 통제활동으로 통제활동 담당자는 모든 기초DATA 및 문서를 검토하고 승인하고 있음. 이에 따라 동 통제절차는 적절한 수준에서 수행되는 것으로 판단한다.
2) 기초DATA 검증과정에는 추정 및 평가의 과정이 없기 때문에 예측가능성과 관련이 없다고 판단된다.
3) 상기 통제활동의 예외사항은 승인이 없는 경우 또는 기초DATA가 잘 못 입력된 경우임.
4)  통제활동의 조사기준은 (1)승인 미비 (2) 기초DATA 오류이다.
상기 통제활동은 예외사항이 발생하는 모든 건에 대해서 추가적인 조사가 이루어지고 조정이 된다.</t>
  </si>
  <si>
    <t>퇴직급여추계액 파일은 시스템에서 생성된 정보를 재계산하여 검토하므로 신뢰성있다.</t>
  </si>
  <si>
    <t>1) 상기 통제활동은 퇴직급여추계액에 대한 기초DATA를 검토 및 승인하는 통제활동으로, 통제활동내용이 복잡하지 않으며, 통제 담당자와 인터뷰 결과 동일 담당자에 의해 동일한 절차에 따라 일관성있게 통제활동이 이루어지고 있는 것으로 판단한다.
2) 동 통제활동은 퇴직급여추계액 산정 시마다 수행되고 있으며, 해당 건수를 고려한 결과 연별로 분류하였으며, 이는 적절한 것으로 판단한다.</t>
  </si>
  <si>
    <t>HR지원팀장은 기업문화실 및 관련부서에서 수년간 근무하였으며, 기업문화실 업무를 근무기간동안 수행하였다. HR지원팀장은 HR 관련업무에 대해 지식과 경험이 충분하며 인사/급여관리와 관련된 프로세스 및 관련문서에 대해서 충분히 이해하고 있다. 동 통제활동은 회사 임직원에 대한 확정급여부채 계산내역의 기초 DATA를 회사의 DATA와 대사하는 통제활동이다. 따라서 동 통제의 담당자는 동 통제활동을 수행하기 위한 충분한 경험과 지식을 보유하고 있는 것으로 판단된다.</t>
  </si>
  <si>
    <t>HR-S04-R04</t>
  </si>
  <si>
    <t>퇴직급여추계액이 잘못된 금액으로 계상되어 재무제표의 왜곡표시될 위험</t>
  </si>
  <si>
    <t>HR-S04-C04</t>
  </si>
  <si>
    <t>보험계리평가시 사용되는 모델, 입력데이터 및 가정의 검토</t>
  </si>
  <si>
    <t>1. SKMR 담당자(S/S)는 보험계리사가 이용한 모든 가정 (예, 근무원가 가정, 할인율, 사외적립자산의 기대수익률), 기초데이터 및 모델이 적절하고 회사 정책에 부합하는지 검토한다. 비경상적인 항목은 적시에 조사하여 해결된다.
2. SKMR 담당자에 의해 검토된 계리평가 금액으로 퇴직급여추계 전표가 작성되며 SKTC HR팀장이 승인한다.</t>
  </si>
  <si>
    <t>보험계리평가보고서</t>
  </si>
  <si>
    <t>퇴직급여 추계 전표</t>
  </si>
  <si>
    <t>[문서검사]
1. 계리평가보고서 관련 기안서에 SKMR 담당자의 기초data, 가정 등이 검토 되었는지 확인한다.
2. 퇴직급여 추계 전표가 적절한 승인권자의 승인을 득했는지 확인한다.</t>
  </si>
  <si>
    <t>보험계리평가보고서의 기초데이터 검증을 하는것은 정책과 연계되어 일관성있게 수행된다.</t>
  </si>
  <si>
    <t>1) 상기 통제활동의 목적은 보험계리평가보고서에 대한 기초Data, logic이 맞는지 확인하여 퇴직급여의 정확성, 순확정급여부채에 대한 완전성/평가와배분을 보장하기 위한 것이다.  
2) 통제활동을 수행함에 따라 보험계리평가보고서의 기초Data, logic이 정확히 적용 되었는지 확인할 수 있기 때문에 동 통제활동은 관련위험을 적절하게 낮출 수 있을 것으로 판단한다.</t>
  </si>
  <si>
    <t>1) 상기 통제활동은 보험계리평가보고서에 대한 기초Data, logic이 맞는지 확인하는 통제활동으로 통제활동 담당자는 모든 보고서 및 문서를 검토하고 승인하고 있다. 이에 따라 동 통제절차는 적절한 수준에서 수행되는 것으로 판단한다.
2) 보험계리평가보고서에 대한 기초Data, logic이 맞는지 확인하는 통제활동에는 추정 및 평가의 과정이 없기 때문에 예측가능성과 관련이 없다고 판단된다.
3) 상기 통제활동의 예외사항은 보험계리평가보고서 기초Data, logic이 회사의 관련 자료와 불일치하는 경우이다.
4)  통제활동의 조사기준은 (1)기초Data 불일치
상기 통제활동은 예외사항이 발생하는 모든 건에 대해서 추가적인 조사가 이루어지고 조정이 된다</t>
  </si>
  <si>
    <t>1) 상기 통제활동은 보험계리평가보고서에 대한 기초Data가 회사의 내부자료와 맞는지 대사하는 통제활동으로, 통제활동내용이 복잡하지 않으며, 통제 담당자와 인터뷰 결과 동일 담당자에 의해 동일한 절차에 따라 일관성있게 통제활동이 이루어지고 있는 것으로 판단한다.
2) 동 통제활동은 보험계리평가보고서가 쓰여질 때마다 수행되고 있으며, 해당 건수를 고려한 결과 연별로 분류하였으며, 이는 적절한 것으로 판단한다.</t>
  </si>
  <si>
    <t>HR지원팀장은 인사/급여관리 업무 담당자로서 인사/급여관리와 관련된 프로세스 및 관련문서에 대해서 충분히 이해하고 있음. 또한 동 통제활동은 확정급여부채 계산내역의 기초DATA 대사검증에 대한 통제활동으로 비교적 단순한 업무임. 따라서 동 통제의 담당자는 동 통제활동을 수행하기 위한 충분한 경험과 지식을 보유하고 있는 것으로 판단됨.</t>
  </si>
  <si>
    <t>1) 상기 통제활동은 보험계리평가보고서에 대한 기초Data가 회사 내부 자료와 맞는지 대사하는 통제활동으로, 통제활동내용이 복잡하지 않으며, 통제 담당자와 인터뷰 결과 동일 담당자에 의해 동일한 절차에 따라 일관성있게 통제활동이 이루어지고 있는 것으로 판단한다.
2) 동 통제활동은 보험계리평가보고서가 쓰여질 떄마다 수행되고 있으며, 해당 건수를 고려한 결과 연별로 분류하였으며, 이는 적절한 것으로 판단한다.</t>
  </si>
  <si>
    <t>1) 상기 통제활동의 목적은 보험계리평가보고서에 대한 기초Data가 회사의 내부 자료와 맞는지 대사하여 퇴직급여의 정확성, 순확정급여부채에 대한 완전성/평가와배분을 보장하기 위한 것이다.  
2) 통제활동을 수행함에 따라 보험계리평가보고서의 기초Data가 정확히 적용 되었는지 확인할 수 있기 때문에 동 통제활동은 관련위험을 적절하게 낮출 수 있을 것으로 판단한다.</t>
  </si>
  <si>
    <t>HR-S04-R05</t>
  </si>
  <si>
    <t>사외적립자산평가가 완전하고 정확하게 기록되지 않을 위험</t>
  </si>
  <si>
    <t>HR-S04-C05</t>
  </si>
  <si>
    <t>사외적립자산에 사용된 모델, 입력데이터, 가정의 검토 및 보고서와의 대사</t>
  </si>
  <si>
    <t>사외적립자산 운용보고서와 계리보고서상의 퇴직연금 투자자산 관련 정보는 분기마다 reconcile된다. 비경상적인 항목과 차이는 조사하여 적시에 해결된다.</t>
  </si>
  <si>
    <t>사외적립자산</t>
  </si>
  <si>
    <t>사외적립자산 운용보고서</t>
  </si>
  <si>
    <t>1. SKMR 담당자(S/S)는 분기별 수령하는 운용보고서와 사외적립자산 평가보고서를 대사하여 제도 기여금, 개정, 정산 및 축소등이 존재하는지 검토한다.
2. 예외사항 발생 시 해당 효과를 재무제표에 반영한다.</t>
  </si>
  <si>
    <t>[문서검사]
1. 사외적립자산 운용보고서와 계리보고서 간의 대사를 수행하였는지 확인한다.</t>
  </si>
  <si>
    <t>사외적립자산 운용보고서와 계리보고서를 대사 하는것은 정책과 연계되어 일관성있게 수행된다.</t>
  </si>
  <si>
    <t>1) 상기 통제활동의 목적은 사외적립자산이 제도 기여금, 개정, 정산 및 축소 등을 올바르게 반영하는지 확인하여 사외적립자산의 정확성, 완전성/평가와배분을 보장하기 위한 것이다.  
2) 통제활동을 수행함에 따라 사외적립자산의 금액이 적절히 반영 되었는지 확인할 수 있기 때문에 동 통제활동은 관련위험을 적절하게 낮출 수 있을 것으로 판단한다.</t>
  </si>
  <si>
    <t>1) 상기 통제활동은 사외적립자산 금액이 적정한지 확인하는 통제활동으로 통제활동 담당자는 모든 보고서 및 문서를 검토하고 승인하고 있다. 이에 따라 동 통제절차는 적절한 수준에서 수행되는 것으로 판단한다.
2) 사외적립자산의 운용보고서와의 대사 통제활동에는 추정 및 평가의 과정이 없기 때문에 예측가능성과 관련이 없다고 판단된다.
3) 상기 통제활동의 예외사항은 운용보고서와 계리평가보고서가 회사의 관련 자료와 불일치하는 경우이다.
4)  통제활동의 조사기준은 두 문서간의 불일치
상기 통제활동은 예외사항이 발생하는 모든 건에 대해서 추가적인 조사가 이루어지고 조정이 된다</t>
  </si>
  <si>
    <t>운용보고서는 독립적인 제 3자가 생성한 정보이므로 신뢰성 있다.</t>
  </si>
  <si>
    <t>1) 상기 통제활동은 사외적립자산 운용보고서와 계리보고서가 회사의 내부자료와 맞는지 대사하는 통제활동으로, 통제활동내용이 복잡하지 않으며, 통제 담당자와 인터뷰 결과 동일 담당자에 의해 동일한 절차에 따라 일관성있게 통제활동이 이루어지고 있는 것으로 판단한다.
2) 동 통제활동은 운용보고서를 수령할  때마다 수행되고 있으며, 해당 건수를 고려한 결과 분기별로 분류하였으며, 이는 적절한 것으로 판단한다.</t>
  </si>
  <si>
    <t>HR지원팀장은 인사/급여관리 업무 담당자로서 인사/급여관리와 관련된 프로세스 및 관련문서에 대해서 충분히 이해하고 있음. 또한 대사검증에 대한 통제활동으로 비교적 단순한 업무임. 따라서 동 통제의 담당자는 동 통제활동을 수행하기 위한 충분한 경험과 지식을 보유하고 있는 것으로 판단됨.</t>
  </si>
  <si>
    <t>1) 상기 통제활동은 운옹보고서와 계리평가보고서에 대한  대사하는 통제활동으로, 통제활동내용이 복잡하지 않으며, 통제 담당자와 인터뷰 결과 동일 담당자에 의해 동일한 절차에 따라 일관성있게 통제활동이 이루어지고 있는 것으로 판단한다.
2) 동 통제활동은 운용보고서를 수령할 떄마다 수행되고 있으며, 해당 건수를 고려한 결과 분기별로 분류하였으며, 이는 적절한 것으로 판단한다.</t>
  </si>
  <si>
    <t>1) 상기 통제활동의 목적은 운용보고서와 사외적립자산 계리보고서 대사하여 사외적립자산의 정확성, 순확정급여부채에 대한 완전성/평가와배분을 보장하기 위한 것이다.  
2) 통제활동을 수행함에 따라 사외적립자산이 적절하게 평가 되었는지 확인할 수 있기 때문에 동 통제활동은 관련위험을 적절하게 낮출 수 있을 것으로 판단한다.</t>
  </si>
  <si>
    <t>HR-S04-R06</t>
  </si>
  <si>
    <t>기타종업원급여가 식별되지 않고 정확하고 완전하게 기록되지 않을 위험</t>
  </si>
  <si>
    <t>HR-S04-C06</t>
  </si>
  <si>
    <t>기타종업원부채 계리평가시 사용되는 모델, 입력데이터 및 가정의 검토</t>
  </si>
  <si>
    <t>1. SKMR 담당자(S/S)는 보험계리사가 이용한 모든 가정 (예, 근속연수의 가정, 할인율, 회사 정책)이 적절하고 회사 정책에 부합하는지 검토한다. 비경상적인 항목은 적시에 조사하여 해결된다.
2. SKMR 담당자에 의해 검토된 계리평가 금액으로 기타장기종업원급여 전표가 작성되며 SKTC HR팀장이 승인한다.</t>
  </si>
  <si>
    <t>기타장기종업원급여 부채</t>
  </si>
  <si>
    <t>기타종업원 급여 전표</t>
  </si>
  <si>
    <t>[문서검사]
1. 계리평가보고서 관련 기안서에 SKMR 담당자의 기초data, 가정 등이 검토 되었는지 확인한다.
2. 기타종업원급여전표가 적절한 승인권자의 승인을 득했는지 확인한다.</t>
  </si>
  <si>
    <t>자금관리</t>
    <phoneticPr fontId="45" type="noConversion"/>
  </si>
  <si>
    <t>TR-S01</t>
  </si>
  <si>
    <t>금융(투자)자산 관리</t>
  </si>
  <si>
    <t>TR-S01-R01</t>
    <phoneticPr fontId="47" type="noConversion"/>
  </si>
  <si>
    <t>금융자산거래의 기록이 부정확하게 기록되어 자산의 과대과소가 발생할 위험</t>
    <phoneticPr fontId="47" type="noConversion"/>
  </si>
  <si>
    <t>TR-S01-C01</t>
    <phoneticPr fontId="47" type="noConversion"/>
  </si>
  <si>
    <t>금융(투자)자산 취득에 대한 적절한 승인</t>
    <phoneticPr fontId="47" type="noConversion"/>
  </si>
  <si>
    <t>금융(투자)자산 취득시 전결규정에 따른 전결권자로부터 승인받는다.</t>
    <phoneticPr fontId="47" type="noConversion"/>
  </si>
  <si>
    <t>금융상품/현금및현금성자산</t>
    <phoneticPr fontId="45" type="noConversion"/>
  </si>
  <si>
    <t>금융상품설명서, 취득품의서, 전결규정</t>
  </si>
  <si>
    <t>금융상품 가입 결정 및 취득 승인: 
유휴자금 발생시 재무팀담당자는 금융기관으로부터 금융상품 투자정보(금액, 기간, 금리 등 금융상품의 특성 포함)를 수령하여 금융상품을 비교한다. 
전결 규정에 따라 투자기간이 1개월 이하인 경우 재무팀장이 취득여부를 승인(Approve)하고, 1개월 초과인 경우에는 재무관리실장이 승인(Approve)한다.
전결권자의 승인하에 가입 절차를 진행하면 금융상품 취득 전표가 자동으로 전기된다.</t>
    <phoneticPr fontId="47" type="noConversion"/>
  </si>
  <si>
    <t>금융상품 취득 전표</t>
    <phoneticPr fontId="47" type="noConversion"/>
  </si>
  <si>
    <t>SAP 상 금융상품 취득 list</t>
    <phoneticPr fontId="47" type="noConversion"/>
  </si>
  <si>
    <t>[문서검사]
1. 금융상품 취득거래내역 중 Sampling하여 전결규정(투자기간이 1개월 이하는 재무팀장, 1개월 초과은 재무관리실장)에 따른 해당 승인권자의 검토 및 결재(Approve)가 있는지 확인(Inspect)한다.</t>
    <phoneticPr fontId="47" type="noConversion"/>
  </si>
  <si>
    <t>재무팀</t>
    <phoneticPr fontId="47" type="noConversion"/>
  </si>
  <si>
    <t>재무관리실장</t>
    <phoneticPr fontId="47" type="noConversion"/>
  </si>
  <si>
    <t>회사의 자금관리 정책이 규정되어 있는 "TR_Flowchart 및 업무기술서"의 "S01_FC&amp;NT"와 연계되어 있다.</t>
  </si>
  <si>
    <t>이 통제활동의 목표는 모든 금융상품 투자내역이 적절한 승인권자의 승인을 득하고 있는지를 검증하는 내역임. 이 통제활동은 취득거래별 모든 취득거래가 금액과 기간에 따른 전결규정에 따라 전결권자의 승인이 있는지를 확인함으로서 자산의 실재성과 관련된 위험을 직접적으로 대응한다고 판단함</t>
  </si>
  <si>
    <t>통제활동은 각 계약 건별로 수행된다. 재무팀담당자는 계약건별로 취득품의서를 작성하므로 계약건별로 수행하는 것이 합리적임. 또한 통제활동은 계약별로 수행되므로 예측가능성은 고려할 필요 없음. 취득전표 관련 증빙과 전표를 대사(Verify)하여 차이가 발생하는 경우 그 차이에 대해 Follow-up한다.</t>
  </si>
  <si>
    <t>1. 해당 통제활동은 다음과 같이 일관적으로 수행되고 있음.
 1) 품의서는 표준 서식이며, 따라서 담당자가 검토하는 항목에 일관성을 제공함.
 2) 담당자의 판단이 개입될 소지가 적으므로, 매번 유사한 통제활동이 수행됨.
2. 해당 통제활동은 event-driven단위로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</si>
  <si>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'금융거래' 책임이 있으며 적극적으로 관여하고 있다. SAP '재무모듈'에 대한 이해, '금융자산관리' 프로세스를 이해하고 있다. 
3) 인터뷰 및 통제활동 테스트를 통해 담당자의 '금융자산' 관련한 상세한 수준의 적절한 지식과 회계처리에 대한 지식을 갖추고 있다는 사실을 관찰하였다.</t>
  </si>
  <si>
    <t>O</t>
    <phoneticPr fontId="47" type="noConversion"/>
  </si>
  <si>
    <t>TR-S01-C02</t>
    <phoneticPr fontId="47" type="noConversion"/>
  </si>
  <si>
    <t>보유중인 금융자산내역에 대한 잔액조회내역과 일일자금정산표의 대사 및 전결권자의 승인</t>
    <phoneticPr fontId="47" type="noConversion"/>
  </si>
  <si>
    <t xml:space="preserve">보유중인 투자자산에 대한 일일 잔액은 담당자에 의해 대사하며 상위권자의 검토를 거쳐 승인이 이루어진다. </t>
    <phoneticPr fontId="47" type="noConversion"/>
  </si>
  <si>
    <t>일일자금정산표</t>
  </si>
  <si>
    <t>재무팀담당자는 일별로 CMS(Cash Management System)를 통해서 금융기관 예ㆍ적금내역을 조회확인하여 CMS로 조회한 은행별 잔고와 담당자가 작성한 일일자금정산표를 대사(Reconcile)한 후 재무관리실장에게 송부한다. 
재무관리실장은 송부받은 내역을 가지고 CMS조회내역과 일일자금정산표가 일치하는지 세부내역별로 대사하여 차이가 있는지 검증(Verify)한다. 재무관리실장은 차이가 나는 모든 부분을 재무팀담당자와 논의하여 일마감전에 수정이 필요한 경우 수정한다.
일일자금정산표는 재무팀장과 담당임원(재무관리실장)이 검토 및 승인(Approve)한다.</t>
    <phoneticPr fontId="47" type="noConversion"/>
  </si>
  <si>
    <t>일일자금 정산표</t>
    <phoneticPr fontId="47" type="noConversion"/>
  </si>
  <si>
    <t>N/A</t>
    <phoneticPr fontId="47" type="noConversion"/>
  </si>
  <si>
    <t>[관찰, 문서검사]
1. 일일자금정산표 중 Sampling하여 CMS의 예적금 잔액명세서상의 금액과 일치여부를 확인(Reconcile)하는지 Inspcet한다.</t>
    <phoneticPr fontId="47" type="noConversion"/>
  </si>
  <si>
    <t>이 통제활동의 목표는 모든 금융상품의 일별잔액이 금융기관 잔액명세서상의 조회금액과 일치하는지를 검증하는 내역임. 이 통제활동은 일일자금정산표가 CMS상의 예적금 잔액이 회사의 보유 금융상품을 포함하고 있는지를 확인함으로서 자산의 실재성과 관련된 위험을 직접적으로 대응한다고 판단함</t>
  </si>
  <si>
    <t>통제활동은 각 계약 건별로 수행된다. 재무팀담당자는 계약건별로 취득품의서를 작성하므로 계약건별로 수행하는 것이 합리적임. 또한 통제활동은 계약별로 수행되므로 예측가능성은 고려할 필요 없음. 일일자금정산표와 CMS의 예적금 잔액명세서상의 금액이 다른 경우 그 차이에 대해 Follow-up한다.</t>
  </si>
  <si>
    <t>1. 해당 통제활동은 다음과 같이 일관적으로 수행되고 있음.
 1) 자금정산표는 표준 서식이며, 따라서 담당자가 검토하는 항목에 일관성을 제공함.
 2) 담당자의 판단이 개입될 소지가 적으므로, 매번 유사한 통제활동이 수행됨.
2. 해당 통제활동은 일단위로 수행되어 지고 있으며, 거래의 빈도를 고려할 때 적정한 것으로 판단됨.</t>
  </si>
  <si>
    <t>TR-S01-C03</t>
    <phoneticPr fontId="47" type="noConversion"/>
  </si>
  <si>
    <t>금융(투자)자산 처분(해지)에 대한 검증 및 승인</t>
    <phoneticPr fontId="47" type="noConversion"/>
  </si>
  <si>
    <t>투자자산 처분(해지)와 관련한 거래는 상위권자의 검토를 거쳐 승인을 통해 이루어 진다.</t>
    <phoneticPr fontId="47" type="noConversion"/>
  </si>
  <si>
    <t>해지영수증, 일일자금정산표</t>
  </si>
  <si>
    <t>금융상품 처분 내역 확인: 
재무팀담당자는 금융상품의 만기나 중도해지시 금융기관으로부터 수령한 영수증으로 원본금액과 이자금액을 확인하여 입금액과 대사한다.
재무팀담당자는 금융상품 해지전표를 생성하며, 재무관리실장은 해당 해지전표에 대하여 관련 증빙(해지영수증)과 일일자금정산표와 대사(Verfication)하여 회수된 원리금이 적절한지 확인후 승인(Approve)한다.</t>
    <phoneticPr fontId="47" type="noConversion"/>
  </si>
  <si>
    <t>금융상품 처분 전표</t>
    <phoneticPr fontId="47" type="noConversion"/>
  </si>
  <si>
    <t>SAP 상 금융상품 처분 list</t>
    <phoneticPr fontId="47" type="noConversion"/>
  </si>
  <si>
    <t>[문서검사]
1. 금융상품 해지거래내역 중 Sampling하여 입금액과 해지영수증 및 일일자금정산표가 일치하는지 확인한다.
2. 재무팀장이 해지영수증과 일일자금정산표를 대사(Verify)하고 승인했는지(Approve) 확인(Inspect)한다.</t>
    <phoneticPr fontId="47" type="noConversion"/>
  </si>
  <si>
    <t>재무팀장</t>
    <phoneticPr fontId="47" type="noConversion"/>
  </si>
  <si>
    <t>이 통제활동의 목표는 모든 금융상품 처분(해지)내역이 적절한 승인권자의 승인을 득하고 있는지를 검증하는 내역임. 이 통제활동은 처분거래별 모든 처분거래가 승인권자의 승인이 있는지를 확인함으로서 처분거래의 발생사실/정확성과 관련된 위험을 직접적으로 대응한다고 판단함</t>
  </si>
  <si>
    <t>통제활동은 각 계약 건별로 수행된다. 재무팀담당자는 계약건별로 취득품의서를 작성하므로 계약건별로 수행하는 것이 합리적임. 또한 통제활동은 계약별로 수행되므로 예측가능성은 고려할 필요 없음. 처분전표 관련 증빙과 전표를 대사(Verify)하여 차이가 발생하는 경우 그 차이에 대해 Follow-up한다.</t>
  </si>
  <si>
    <t>1. 해당 통제활동은 다음과 같이 일관적으로 수행되고 있음.
 1) 자금정산표는 표준 서식이며, 따라서 담당자가 검토하는 항목에 일관성을 제공함.
 2) 담당자의 판단이 개입될 소지가 적으므로, 매번 유사한 통제활동이 수행됨.
2. 해당 통제활동은 event-driven단위로 수행되어 지고 있으며, 거래의 빈도를 고려할 때 적정한 것으로 판단됨.</t>
  </si>
  <si>
    <t>TR-S02</t>
  </si>
  <si>
    <t>차입금/회사채 관리</t>
  </si>
  <si>
    <t>TR-S02-R01</t>
    <phoneticPr fontId="47" type="noConversion"/>
  </si>
  <si>
    <t>차입금/회사채가 승인없이 발생하거나 기록의 오류가 발생할 위험</t>
    <phoneticPr fontId="47" type="noConversion"/>
  </si>
  <si>
    <t>TR-S02-C01</t>
    <phoneticPr fontId="47" type="noConversion"/>
  </si>
  <si>
    <t>차입금/회사채의 승인</t>
    <phoneticPr fontId="47" type="noConversion"/>
  </si>
  <si>
    <t>차입금이나 회사채 발행 시, 적정한 근거 계획 및 승인 절차에 근거하여, 적격한 승인자의 승인을 얻어, 차입 및 회사채를 발행한다.</t>
    <phoneticPr fontId="47" type="noConversion"/>
  </si>
  <si>
    <t>차입금, 회사채</t>
    <phoneticPr fontId="45" type="noConversion"/>
  </si>
  <si>
    <t>W</t>
    <phoneticPr fontId="45" type="noConversion"/>
  </si>
  <si>
    <t>자금조달계획, 전결 규정, 자금수지계획, 정관</t>
  </si>
  <si>
    <t>&lt;차입금&gt;
1. 한도대출 : 조달계획에 따라 재무팀담당자는 금융기관과 대출조건을 협의하고, 전결규정에 의한 승인권자가 승인(Approve)하면 금융기관과 한도약정서가 작성된다.
약정액 한도내에서 실제로 대출이 실행되는 경우 재무관리실장이 승인(Approve)한다.
2. 일반(시설자금)대출 : 자금조달계획에 의거 금융기관과 대출조건이 협의되면, 재무팀담당자가 품의서를 작성하고 경영관리본부장의 승인(Approve)하에 차입약정서가 작성된다.
단, 차입액이 자기자본의 5%이상일 경우 이사회 승인(Approve)이 필요하다. 
&lt;회사채&gt;
1. 회사채 발행의 경우 이사회에 안건을 상정하여 이사회의 최종 승인(Approve)을 득한다.
'- 약정사항 변경시(변동이자율의 변경, 만기연장)에는 신규차입과 동일하게 승인권자의 승인(Approve)이 필요하며, 차입금/회사채담당자가 변경약정사항에 근거하여 직접 재무회계시스템내역과 차입금대장을 수정한다.</t>
    <phoneticPr fontId="47" type="noConversion"/>
  </si>
  <si>
    <t>차입금 발생 list</t>
    <phoneticPr fontId="47" type="noConversion"/>
  </si>
  <si>
    <t>SAP 상 당기 차입금 list</t>
    <phoneticPr fontId="47" type="noConversion"/>
  </si>
  <si>
    <t>[문서검사]
1. 차입금/회사채 발생내역 중 Sampling하여 승인권자의 승인(Approve)을 득하였는지 확인하고, 관련 품의서, 자금수지계획, 자금조달계획, 이사회의사록의 첨부여부를 확인(Inspect)한다.</t>
    <phoneticPr fontId="47" type="noConversion"/>
  </si>
  <si>
    <t>회사의 자금관리 정책이 규정되어 있는 "TR_Flowchart 및 업무기술서"의 "S02_FC&amp;NT"와 연계되어 있다.</t>
  </si>
  <si>
    <t>이 통제활동의 목표는 차입금/회사채를 통한 모든 자금조달내역이 적절한 승인권자의 승인을 득하고 있는지를 검증하는 내역임. 이 통제활동은 자금조달 거래별 모든 거래가 조달방식과 금액에 따른 관련 절차와 전결규정에 따라 정당한 승인이 있는지를 확인함으로서 부채의 완전성과 관련된 위험을 직접적으로 대응한다고 판단함</t>
  </si>
  <si>
    <t>통제활동은 각 계약 건별로 수행된다. 재무팀담당자는 계약건별로 취득품의서를 작성하므로 계약건별로 수행하는 것이 합리적임. 또한 통제활동은 계약별로 수행되므로 예측가능성은 고려할 필요 없음. 차입금/사채가 승인없이 발생하는 경우 그 원인에 대해 Follow-up한다.</t>
  </si>
  <si>
    <t>담당자는 control을 효과적으로 수행할 수 있는 충분한 적격성과 권한을 갖추고 있다. 
1) 회사에서 수년간 근무 중이고, 동일 직위에서 다년간 업무 수행중이다.
2) '차입거래' 책임이 있으며 적극적으로 관여하고 있다. SAP '재무모듈'에 대한 이해, '차입금 관리' 프로세스를 이해하고 있다. 
3) 인터뷰 및 통제활동 테스트를 통해 담당자의 '차입부채' 관련한 상세한 수준의 적절한 지식과 회계처리에 대한 지식을 갖추고 있다는 사실을 관찰하였다.</t>
  </si>
  <si>
    <t>TR-S02-R02</t>
  </si>
  <si>
    <t>이자비용의 발생과 지급이 부정확하게 기록되거나 적기에 기록되지 않을 위험</t>
    <phoneticPr fontId="47" type="noConversion"/>
  </si>
  <si>
    <t>TR-S02-C02</t>
    <phoneticPr fontId="47" type="noConversion"/>
  </si>
  <si>
    <t>차입금/회사채 이자비용의 자동계산</t>
  </si>
  <si>
    <t>차입금/회사채에서 발생하는 이자비용은 매월 결산시(상환시)에 SAP상에서 자동으로 산출된다.(Automated Control)</t>
  </si>
  <si>
    <t>이자비용</t>
    <phoneticPr fontId="45" type="noConversion"/>
  </si>
  <si>
    <t>SAP</t>
    <phoneticPr fontId="47" type="noConversion"/>
  </si>
  <si>
    <t>차입금/회사채에서 발생하는 이자비용은 매월 결산시(상환시)에 SAP상에서 자동으로 산출된다.(Automated Control/Control over IPE)</t>
  </si>
  <si>
    <t>이자비용 명세</t>
  </si>
  <si>
    <t>[문서검사/관찰]
1. SAP 상 [TR] 금융상품 변경 화면-&gt; 회사코드: 1000 -&gt; 차입금 Master 번호에 임의의 숫자를 기입한다.
2. 금융상품이 조회됨을 확인하고 [금리흐름] 탭을 조회하여 이자계산 상 적절한 parameter (ex. 계산시작일, 계산종료일, 금리유형) 가 기재되고 계산되는지 확인한다.</t>
  </si>
  <si>
    <t>이 통제활동의 목표는 모든 차입금/사채에서 발생하는 이자비용이 정확하고 완전하게 계산되는지를 검증하는 내역임. 이 통제활동은 그 유형이 자동통제로 IPE를 확인함으로서 이자비용의 정확성과 완전성에 관련된 위험을 직접적으로 대응한다고 판단함</t>
  </si>
  <si>
    <t>1. 해당 통제활동은 다음과 같이 일관적으로 수행되고 있음.
 1) 이자비용리포트는 정형화된 서식이며, 따라서 담당자가 검토하는 항목에 일관성을 제공함.
 2) 담당자의 판단이 개입될 소지가 적으므로, 매번 유사한 통제활동이 수행됨.
2. 해당 통제활동은 자동으로 수행되어 지고 있으며, 거래의 빈도를 고려할 때 적정한 것으로 판단됨.</t>
  </si>
  <si>
    <t>TR-S03</t>
  </si>
  <si>
    <t xml:space="preserve">일자금 관리 </t>
  </si>
  <si>
    <t>TR-S03-R01</t>
    <phoneticPr fontId="47" type="noConversion"/>
  </si>
  <si>
    <t>계획시 현금 지출/유입의 누락으로 인해 계획되지 않은 현금 유출/잉여의 발생위험</t>
    <phoneticPr fontId="47" type="noConversion"/>
  </si>
  <si>
    <t>TR-S03-C01</t>
    <phoneticPr fontId="47" type="noConversion"/>
  </si>
  <si>
    <t>월단위 일일자금수지계획표에 대한 승인</t>
    <phoneticPr fontId="47" type="noConversion"/>
  </si>
  <si>
    <t>담당자는 각 사업부의 월단위 일일 자금 계획을 적정하게 집계하여 총괄 자금수지계획표를 작성한다.</t>
    <phoneticPr fontId="47" type="noConversion"/>
  </si>
  <si>
    <t>자금수지계획표</t>
  </si>
  <si>
    <t>재무팀담당자는 월단위로 각 팀에서 입수한 일일 자금소요계획표, 매출, 수금계획표, 차입금상환스케쥴, 예적금자료를 기초로 자금지출이 있는 경우 일일자금수지계획표를 작성하고, 재무팀장은 내용검토 후 승인(Approve)한다.</t>
    <phoneticPr fontId="47" type="noConversion"/>
  </si>
  <si>
    <t>일일자금수지계획표</t>
    <phoneticPr fontId="47" type="noConversion"/>
  </si>
  <si>
    <t xml:space="preserve">[문서검사]
1. 월단위 일일자금수지계획표중에서 Sampling하여 각 현업부서의 자금소요계획과 매출, 수금계획이 모두 집계되었는지 확인(Inspect)한다. 
2. Sample된 일일자금수지계획표가 적정한 승인을 득하였는지 확인(Inspect)한다. </t>
    <phoneticPr fontId="47" type="noConversion"/>
  </si>
  <si>
    <t>회사의 자금관리 정책이 규정되어 있는 "TR_Flowchart 및 업무기술서"의 "S03_FC&amp;NT"와 연계되어 있다.</t>
  </si>
  <si>
    <t>이 통제활동의 목표는 현업부서의 자금소요계획과 매출, 수금계획이 모두 집계되고 승인되고 있는지를 확인하는 내역임. 이 통제활동은 일일자금수지계획표 승인여부를 확인함으로서 현금및현금성자산의 실재성과 관련된 위험을 직접적으로 대응한다고 판단함</t>
  </si>
  <si>
    <t>통제활동은 월 단위로 수행된다. 재무팀담당자는 월마다 월별 일일자금수지계획표을 작성하므로 월별로 수행하는 것이 합리적임. 또한 통제활동은 월별로 수행되므로 예측가능성은 고려할 필요 없음. 각 현업부서의 자금소요계획과 매출, 수금계획이 모두 집계되었는지 확인하고 다른 경우 그 차이에 대해 Follow-up한다.</t>
    <phoneticPr fontId="47" type="noConversion"/>
  </si>
  <si>
    <t>1. 해당 통제활동은 다음과 같이 일관적으로 수행되고 있음.
 1) 자금계획표는 표준 서식이며, 따라서 담당자가 검토하는 항목에 일관성을 제공함.
 2) 담당자의 판단이 개입될 소지가 적으므로, 매번 유사한 통제활동이 수행됨.
2. 해당 통제활동은 일단위로 수행되어 지고 있으며, 거래의 빈도를 고려할 때 적정한 것으로 판단됨.</t>
  </si>
  <si>
    <t>TR-S03-C02</t>
    <phoneticPr fontId="47" type="noConversion"/>
  </si>
  <si>
    <t>일일자금정산표에 대한 검증 및 승인</t>
    <phoneticPr fontId="47" type="noConversion"/>
  </si>
  <si>
    <t>담당자는 일자금 잔고를 정확하게 확인하고 승인권자에게 보고한다.</t>
    <phoneticPr fontId="47" type="noConversion"/>
  </si>
  <si>
    <t>자금수지계획표, 일일자금정산표</t>
  </si>
  <si>
    <t xml:space="preserve">재무팀담당자는 매일 자금유입과 지출을 반영하여 일일자금정산표를 작성하여 일일자금수지계획표와 비교하고, 재무관리실장은 완전성과 정확성을 검증(Verify)하고 확인(Approve)한다. </t>
    <phoneticPr fontId="47" type="noConversion"/>
  </si>
  <si>
    <t>일일자금정산표</t>
    <phoneticPr fontId="47" type="noConversion"/>
  </si>
  <si>
    <t xml:space="preserve">[문서검사]
1. 자금운영계획(차입금의 상환 및 이자지급, 운영자금 입출 등)이 적정하게 일일자금수지계획에 반영되었는지 확인(Inspect)한다. 
2. 특정일을 Sampling하여 해당일의 자금집행건이 일일자금수지계획표에 반영되어 있는지 확인(Inspect)한다. </t>
    <phoneticPr fontId="47" type="noConversion"/>
  </si>
  <si>
    <t>이 통제활동의 목표는 일일자금운영게획이 일일자금수지계획표 모두 집계되고 승인되고 있는지를 확인하는 내역임. 이 통제활동은 해당일의 자금집행건이 일일자금수지계획표에 반영되어 있는지 여부를 확인함으로서 현금및현금성자산의 실재성과 관련된 위험을 직접적으로 대응한다고 판단함</t>
  </si>
  <si>
    <t>통제활동은 각 건별로 수행된다. 재무팀담당자는 건별로 일일자금수지계획표을 작성하므로 건별로 수행하는 것이 합리적임. 또한 통제활동은 건별로 수행되므로 예측가능성은 고려할 필요 없음. 일 자금유입과 지출을 반영하여 일일자금정산표를 작성하여 일일자금수지계획표와 비교하고 다른 경우 그 차이에 대해 Follow-up한다.</t>
  </si>
  <si>
    <t>TR-S03-R02</t>
    <phoneticPr fontId="47" type="noConversion"/>
  </si>
  <si>
    <t>자금입출입이 정당한 승인 없이 이루어져 회사 자산의 정당하지 않은 외부 유출이 발생하고, 재무제표가 왜곡될 위험</t>
    <phoneticPr fontId="47" type="noConversion"/>
  </si>
  <si>
    <t>TR-S03-C03</t>
    <phoneticPr fontId="47" type="noConversion"/>
  </si>
  <si>
    <t>자금입출금에 대한 정당한 승인</t>
    <phoneticPr fontId="47" type="noConversion"/>
  </si>
  <si>
    <t>자금입출입은 정당한 승인절차를 통한다.</t>
    <phoneticPr fontId="47" type="noConversion"/>
  </si>
  <si>
    <t xml:space="preserve">규정에 의거하여 모든 거래는 전표에 기록하여야 한다. 전표는 거래의 원인행위부서에서 기표하고, 전표와 함께 거래사실을 증명하는 증빙서류를 첨부하여 회계팀으로 송부한다. 회계팀에서 전표의 계정과목 적정성을 검토하여 회계팀장은 출금전표를 승인(Approve)한다. </t>
    <phoneticPr fontId="47" type="noConversion"/>
  </si>
  <si>
    <t>자금출금 전표</t>
    <phoneticPr fontId="47" type="noConversion"/>
  </si>
  <si>
    <t>SAP 상 자금 출금 전표</t>
    <phoneticPr fontId="47" type="noConversion"/>
  </si>
  <si>
    <t xml:space="preserve">[문서검사]
1. 자금집행내역을 Sampling하여 승인권자의 결재를 득하였는지 확인(Inspect)한다. </t>
    <phoneticPr fontId="47" type="noConversion"/>
  </si>
  <si>
    <t>회계팀</t>
    <phoneticPr fontId="47" type="noConversion"/>
  </si>
  <si>
    <t>회계팀장</t>
    <phoneticPr fontId="47" type="noConversion"/>
  </si>
  <si>
    <t>이 통제활동의 목표는 일일 자금집행내역이 승인권자의 승인을 득하고 있는지를 확인하는 내역임. 이 통제활동은 지출전표가 승인되고 있는지 여부를 확인함으로서 현금및현금성자산의 실재성과 관련된 위험을 직접적으로 대응한다고 판단함</t>
  </si>
  <si>
    <t>통제활동은 각 건별로 수행된다. 재무팀담당자는 건별로 일일자금수지계획표을 작성하므로 건별로 수행하는 것이 합리적임. 또한 통제활동은 건별로 수행되므로 예측가능성은 고려할 필요 없음. 회계팀에서 전표의 계정과목 적정성을 검토하여 비교하고 다른 경우 그 차이에 대해 Follow-up한다.</t>
  </si>
  <si>
    <t>1. 해당 통제활동은 다음과 같이 일관적으로 수행되고 있음.
 1) 외부증빙 등 일정한 서식이며, 따라서 담당자가 검토하는 항목에 일관성을 제공함.
 2) 담당자의 판단이 개입될 소지가 적으므로, 매번 유사한 통제활동이 수행됨.
2. 해당 통제활동은 일단위로 수행되어 지고 있으며, 거래의 빈도를 고려할 때 적정한 것으로 판단됨.</t>
  </si>
  <si>
    <t>1. 해당 통제활동은 다음과 같이 일관적으로 수행되고 있음.
 1) 외부증빙 등 일정한 서식이며, 따라서 담당자가 검토하는 항목에 일관성을 제공함.
 2) 담당자의 판단이 개입될 소지가 적으므로, 매번 유사한 통제활동이 수행됨.
2. 해당 통제활동은 월단위로 수행되어 지고 있으며, 거래의 빈도를 고려할 때 적정한 것으로 판단됨.</t>
  </si>
  <si>
    <t>TR-S03-C04</t>
    <phoneticPr fontId="47" type="noConversion"/>
  </si>
  <si>
    <t>Firm Banking 시스템 사용권한의 제한</t>
    <phoneticPr fontId="47" type="noConversion"/>
  </si>
  <si>
    <t>전자금융거래시 계좌이체와 조회업무는 승인된 담당자에게만 권한부여 되어 있다.</t>
    <phoneticPr fontId="47" type="noConversion"/>
  </si>
  <si>
    <t>AC</t>
    <phoneticPr fontId="45" type="noConversion"/>
  </si>
  <si>
    <t>승인되지 않은 금융거래를 방지하기 위해서 전자금융거래시 Firm banking시스템을 통한다. 재무팀담당자는 자금이체전표를 상신하면 중간관리자 승인 및 최종 이체승인(Approve)은 재무팀장 단계에서 실행된다. 계좌이체와 조회업무는 권한을 부여받은자 이외에는 실행권한이 제한(Physical control)된다.</t>
    <phoneticPr fontId="47" type="noConversion"/>
  </si>
  <si>
    <t>[문서검사]
1. SAP의 펌뱅킹 시스템에서 실제 계좌이체에 관여하는 티코드를 식별한다.
2. 계좌이체를 위한 티코드에서 현금을 송금할 수 있는  권한자를 추출한다. 
3. 권한을 가진 계정자가 업무적으로 적정한지 소속 부서 및 관련 업무를 확인한다. (재무팀담담망자:상신, 중간관리자:승인, 재무팀장:최종이체승인)</t>
    <phoneticPr fontId="47" type="noConversion"/>
  </si>
  <si>
    <t>이 통제활동의 목표는 Firm banking시스템 접근제한이 되고 있는지를 확인하는 내역임. 이 통제활동은 CMS를 이용할수 있는 권한에 따라 접근가능여부를 확인함으로서 현금및현금성자산의 실재성과 관련된 위험을 직접적으로 대응한다고 판단함</t>
  </si>
  <si>
    <t>통제활동은 자동통제이다. 자동통제 이므로 1건에 대해 통제수행하는 것이 합리적임. 또한 통제활동은 1건 수행되므로 예측가능성은 고려할 필요 없음. 접근권한에 차이가 발생하는 경우 그 차이에 대해 Follow-up한다.</t>
  </si>
  <si>
    <t>1. 해당 통제활동은 다음과 같이 일관적으로 수행되고 있음.
 1) 자동통제이며, 따라서 담당자가 검토하는 항목에 일관성을 제공함.
 2) 담당자의 판단이 개입될 소지가 적으므로, 매번 유사한 통제활동이 수행됨.
2. 해당 통제활동은 자동으로 수행되어 지고 있으며, 거래의 빈도를 고려할 때 적정한 것으로 판단됨.</t>
  </si>
  <si>
    <t>TR-S03-R03</t>
    <phoneticPr fontId="47" type="noConversion"/>
  </si>
  <si>
    <t>허가받지 않은 인원이 자금이체정보를 생성/변경하여 임의의 자금거래가 발생할 위험</t>
    <phoneticPr fontId="47" type="noConversion"/>
  </si>
  <si>
    <t>TR-S03-C05</t>
    <phoneticPr fontId="47" type="noConversion"/>
  </si>
  <si>
    <t>지급리스트 생성 및 변경 권한의 제한</t>
    <phoneticPr fontId="47" type="noConversion"/>
  </si>
  <si>
    <t>자금 이체를 위한 지급리스트 생성 및 변경권한은 적격한 담당자로 제한되어있으며, 부적격한 유저의 생성 및 변경은 시스템상 차단된다</t>
    <phoneticPr fontId="47" type="noConversion"/>
  </si>
  <si>
    <t>N</t>
    <phoneticPr fontId="47" type="noConversion"/>
  </si>
  <si>
    <t>[문서검사]
1. SAP의 자금이체 시스템에서 자금이체 시스템 작성에 관여하는 티코드를 식별한다.
2. 자금이체 리스트 작성을 위한 티코드에서 작성 및 수정할 수 있는  권한자를 추출한다. 
3. 권한을 가진 계정자가 업무적으로 적정한지 소속 부서 및 관련 업무를 확인한다. (재무팀담담망자:상신, 중간관리자:승인, 재무팀장:최종이체승인)</t>
    <phoneticPr fontId="47" type="noConversion"/>
  </si>
  <si>
    <t>재무지원팀</t>
    <phoneticPr fontId="47" type="noConversion"/>
  </si>
  <si>
    <t>재무지원팀장</t>
    <phoneticPr fontId="47" type="noConversion"/>
  </si>
  <si>
    <t>이 통제활동의 목표는 자금이체 list의 생성 및 변경에 대한 접근제한이 되고 있는지를 확인하는 내역임. 이 통제활동은 자금 이제 list를 작성 및 생성할수 있는 권한에 따라 접근가능여부를 확인함으로서 현금및현금성자산의 실재성과 관련된 위험을 직접적으로 대응한다고 판단함</t>
    <phoneticPr fontId="47" type="noConversion"/>
  </si>
  <si>
    <t>이 통제활동의 목표는 자금이체 list의 생성 및 변경에 대한 접근제한이 되고 있는지를 확인하는 내역임. 이 통제활동은 자금 이제 list를 작성 및 생성할수 있는 권한에 따라 접근가능여부를 확인함으로서 현금및현금성자산의 실재성과 관련된 위험을 직접적으로 대응한다고 판단함</t>
  </si>
  <si>
    <t>TR-S04</t>
    <phoneticPr fontId="45" type="noConversion"/>
  </si>
  <si>
    <t>현금/인장관리 및 신규계좌개설</t>
  </si>
  <si>
    <t>TR-S04-R01</t>
    <phoneticPr fontId="47" type="noConversion"/>
  </si>
  <si>
    <t>정당한 승인을 받지 않고 인장이 제작되거나 사용될 위험</t>
    <phoneticPr fontId="47" type="noConversion"/>
  </si>
  <si>
    <t>TR-S04-C01</t>
    <phoneticPr fontId="47" type="noConversion"/>
  </si>
  <si>
    <t>법인인감을 날인시 정당한 승인</t>
    <phoneticPr fontId="47" type="noConversion"/>
  </si>
  <si>
    <t>법인인감을 날인하는 경우에는 전결권자의 승인을 받아야 한다.</t>
    <phoneticPr fontId="47" type="noConversion"/>
  </si>
  <si>
    <t>TR-S04</t>
  </si>
  <si>
    <t>MC</t>
    <phoneticPr fontId="47" type="noConversion"/>
  </si>
  <si>
    <r>
      <t xml:space="preserve">현업부서에서 법인인감 날인요청을 받는 경우, </t>
    </r>
    <r>
      <rPr>
        <sz val="11"/>
        <rFont val="맑은 고딕"/>
        <family val="3"/>
        <charset val="129"/>
      </rPr>
      <t>재무관리팀장</t>
    </r>
    <r>
      <rPr>
        <sz val="11"/>
        <color theme="1"/>
        <rFont val="맑은 고딕"/>
        <family val="3"/>
        <charset val="129"/>
      </rPr>
      <t>은 그룹웨어상에서 작성된 법인인감사용신청서와 관련 서류를 확인한 후 승인한다(Approve).</t>
    </r>
    <phoneticPr fontId="47" type="noConversion"/>
  </si>
  <si>
    <t>법인인감 사용신청서</t>
    <phoneticPr fontId="47" type="noConversion"/>
  </si>
  <si>
    <r>
      <t xml:space="preserve">[문서검사]
1. 법인인감 사용신청서(그룹웨어)에서 [ * ]건을 Sampling하여 </t>
    </r>
    <r>
      <rPr>
        <sz val="11"/>
        <rFont val="맑은 고딕"/>
        <family val="3"/>
        <charset val="129"/>
      </rPr>
      <t>재무지원팀장의</t>
    </r>
    <r>
      <rPr>
        <sz val="11"/>
        <color theme="1"/>
        <rFont val="맑은 고딕"/>
        <family val="3"/>
        <charset val="129"/>
      </rPr>
      <t xml:space="preserve"> 승인을 득하였는지 확인(Examination)한다.</t>
    </r>
    <phoneticPr fontId="47" type="noConversion"/>
  </si>
  <si>
    <t>회사의 자금관리 정책이 규정되어 있는 "TR_Flowchart 및 업무기술서"의 "S04_FC&amp;NT"와 연계되어 있다.</t>
    <phoneticPr fontId="47" type="noConversion"/>
  </si>
  <si>
    <t>이 통제활동의 목표는 인장의 사용에 대한 승인여부 제대로 되고 있는지를 확인하는 내역임. 이 통제활동은 인장날인시 승인을 득하고 있는지 확인함으로서 자산의 실재성과 우발부채와 관련된 위험을 직접적으로 대응한다고 판단함</t>
  </si>
  <si>
    <t>통제활동은 각 건별로 수행된다. 담당자는 건별로 법인인감날인대장을 작성하므로 건별로 수행하는 것이 합리적임. 또한 통제활동은 각 건별로 수행되므로 예측가능성은 고려할 필요 없음. 법인인감신청서의 법무팀장 승인여부를 확인하여 차이가 발생하는 경우 그 차이에 대해 Follow-up한다.</t>
  </si>
  <si>
    <t>1. 해당 통제활동은 다음과 같이 일관적으로 수행되고 있음.
 1) 날인대장은 표준 서식이며, 따라서 담당자가 검토하는 항목에 일관성을 제공함.
 2) 담당자의 판단이 개입될 소지가 적으므로, 매번 유사한 통제활동이 수행됨.
2. 해당 통제활동은 event-driven단위로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</si>
  <si>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'인감관리' 책임이 있으며 적극적으로 관여하고 있다. 'LMS'에 대한 이해, '인장관리' 프로세스를 이해하고 있다. 
3) 인터뷰 및 통제활동 테스트를 통해 담당자의 '인장관리' 관련한 상세한 수준의 적절한 지식과 회계처리에 대한 지식을 갖추고 있다는 사실을 관찰하였다.</t>
  </si>
  <si>
    <t>TR-S04-R02</t>
    <phoneticPr fontId="47" type="noConversion"/>
  </si>
  <si>
    <t>현금 및 인장이 적절하게 보관되지 않아 회사자산의 불필요한 유출이 발생할 위험</t>
    <phoneticPr fontId="47" type="noConversion"/>
  </si>
  <si>
    <t>TR-S04-C02</t>
    <phoneticPr fontId="47" type="noConversion"/>
  </si>
  <si>
    <t>현금 및 인장의 접근제한</t>
    <phoneticPr fontId="47" type="noConversion"/>
  </si>
  <si>
    <t>법인인감은 안전한 곳에 보관되고 접근 통제된다.</t>
    <phoneticPr fontId="47" type="noConversion"/>
  </si>
  <si>
    <t>A</t>
    <phoneticPr fontId="47" type="noConversion"/>
  </si>
  <si>
    <t>법인인감은 분실이나 도난등을 방지하기 위해 재무관리실장이 관리하는 금고에 항상 보관하여 물리적으로 통제한다. 사용인감(3개)은 각 주관팀 금고에 보관하고 있다(Physical control).</t>
    <phoneticPr fontId="47" type="noConversion"/>
  </si>
  <si>
    <t>[질문/관찰]
1. 법인인감금고 관련 열쇠와 비밀번호의 관리자가 적절히 분장되었는지 질문한다.
2. 법인인감이 재무관리실 금고에 보관되어있음을 관찰한다.</t>
    <phoneticPr fontId="47" type="noConversion"/>
  </si>
  <si>
    <t>이 통제활동의 목표는 인장의 접근통제가 제대로 되고 있는지를 확인하는 내역임. 이 통제활동은 금고의 관리는 적절한 승인권자가 하는지를 확인함으로서 자산의 실재성과 우발부채와 관련된 위험을 직접적으로 대응한다고 판단함</t>
  </si>
  <si>
    <t>통제활동은 그 성격상 계속적으로 수행된다. 인감은 회사금고에 보관되고 있으므로 계속적으로 수행하는 것이 합리적임. 또한 통제활동은 계속적으로 수행되므로 예측가능성은 고려할 필요 없음. 금고담당자의 열쇠(비밀번호)보관여부를 확인하여 차이가 발생하는 경우 그 차이에 대해 Follow-up한다.</t>
  </si>
  <si>
    <t>1. 해당 통제활동은 다음과 같이 일관적으로 수행되고 있음.
 1) 금고에 대한 접근통제이며, 따라서 담당자가 검토하는 항목에 일관성을 제공함.
 2) 담당자의 판단이 개입될 소지가 적으므로, 매번 유사한 통제활동이 수행됨.
2. 해당 통제활동은 지속적으로 수행되어 지고 있으며, 거래의 빈도를 고려할 때 적정한 것으로 판단됨.</t>
  </si>
  <si>
    <t>TR-S04-C03</t>
    <phoneticPr fontId="47" type="noConversion"/>
  </si>
  <si>
    <t>인감 날인대장의 검토</t>
    <phoneticPr fontId="47" type="noConversion"/>
  </si>
  <si>
    <t>인감 날인대장은 주기적으로 검토되어 인감 유용을 방지한다.</t>
    <phoneticPr fontId="47" type="noConversion"/>
  </si>
  <si>
    <t>D</t>
    <phoneticPr fontId="47" type="noConversion"/>
  </si>
  <si>
    <t>M</t>
    <phoneticPr fontId="47" type="noConversion"/>
  </si>
  <si>
    <t>- 신설 통제</t>
    <phoneticPr fontId="47" type="noConversion"/>
  </si>
  <si>
    <t>법인인감 사용내역</t>
    <phoneticPr fontId="47" type="noConversion"/>
  </si>
  <si>
    <t>문서검사]
1. 법인인감 사용내역에서 샘플링하여 법인인감 사용내역이 적절하게 승인받았는지 확인한다.</t>
    <phoneticPr fontId="47" type="noConversion"/>
  </si>
  <si>
    <t>경영진</t>
    <phoneticPr fontId="47" type="noConversion"/>
  </si>
  <si>
    <t>이 통제활동의 목표는 법인인감의 부적절한 사용이 없었는지 적발하기 위한 통제활동임. 이 통제활동은 주기적으로 대표이사가 법인인감 사용내역을 검토하고 승인함으로써 법인인감의 유용과 관련한 위험을 직접적으로 대응한다고 판단됨.</t>
    <phoneticPr fontId="47" type="noConversion"/>
  </si>
  <si>
    <t>통제활동은 분기별로 수행된다. 해당 통제는 적발통제이므로 분기 결산 전 수행되는 해당 통제는 해당 위험을 적절하게 커버할 수 있다고 판단된다.</t>
    <phoneticPr fontId="47" type="noConversion"/>
  </si>
  <si>
    <t>해당 통제를 위해 사용되는 IPE는 법인인감 관리대장으로 해당 자료는 승인 및 업무분장 프로세스를 통해 생성되므로 자료의 신뢰성에 문제가 없다고 판단된다.</t>
    <phoneticPr fontId="47" type="noConversion"/>
  </si>
  <si>
    <t>해당 통제는 분기별 통제로 적발통제의 빈도로 적절하다고 판단됨.</t>
    <phoneticPr fontId="47" type="noConversion"/>
  </si>
  <si>
    <t>TR-S04-R03</t>
    <phoneticPr fontId="47" type="noConversion"/>
  </si>
  <si>
    <t>금융계좌가 정당한 승인을 받지 않고 개설되거나 관리될 위험</t>
  </si>
  <si>
    <t>TR-S04-C04</t>
    <phoneticPr fontId="47" type="noConversion"/>
  </si>
  <si>
    <t>계좌마스터 접근통제</t>
  </si>
  <si>
    <t>재무회계시스템의 계좌마스터에 대한 신규등록 및 변경에 대한 권한은 승인된 담당자에게만 권한부여 되어 있다.</t>
  </si>
  <si>
    <t>Y</t>
    <phoneticPr fontId="47" type="noConversion"/>
  </si>
  <si>
    <t>AC</t>
    <phoneticPr fontId="47" type="noConversion"/>
  </si>
  <si>
    <t>신규계좌가 개설되거나 계좌정보가 변경되면, 승인된 담당자만 SAP의 재무회계시스템의 계좌마스터에 접근할 수 있으며 계좌정보를 신규등록하거나 변경을 수행한다(Physical control).</t>
  </si>
  <si>
    <t>계좌마스터 권한자 리스트, 당기 생성/변경 리스트</t>
  </si>
  <si>
    <t>[문서검사]
1. 계좌마스터에 대한 생성 및 변경에 대한 권한리스트를 수령하여 승인된 담당자로 제한되어 있는지 확인(Examination)한다.
2. 계좌마스터에서 당기에 생성되거나 변경된 리스트를 수령하여 승인된 담당자가 등록 및 변경했는지 조회화면을 확인(Examination)한다.</t>
  </si>
  <si>
    <t>회사의 자금관리 정책이 규정되어 있는 "TR_Flowchart 및 업무기술서"의 "S05_FC&amp;NT"와 연계되어 있다.</t>
  </si>
  <si>
    <t>이 통제활동의 목표는 계좌마스터의 접근통제가 제대로 되고 있는지를 확인하는 내역임. 이 통제활동은 권한이 부여되지 않은 경우 계좌마스터에 대한 접근거절 여부를 확인함으로서 자산의 실재성과 관련된 위험을 직접적으로 대응한다고 판단함</t>
  </si>
  <si>
    <t>통제활동은 그 성격상 계속적으로 수행된다. 자금 입출금은 매일 수시로 사용되고 있으므로 계속적으로 수행하는 것이 합리적임. 또한 통제활동은 계속적으로 수행되므로 예측가능성은 고려할 필요 없음. 계좌마스터 권한제한 여부를 확인하여 차이가 발생하는 경우 그 차이에 대해 Follow-up한다.</t>
  </si>
  <si>
    <t>담당자는 control을 효과적으로 수행할 수 있는 충분한 적격성과 권한을 갖추고 있다. 
1) 회사에서 수년간 근무 중이고, 동일 직위에서 다년간 업무 수행중이다.
2) '현금거래' 책임이 있으며 적극적으로 관여하고 있다. SAP '재무모듈'에 대한 이해, '현금관리' 프로세스를 이해하고 있다. 
3) 인터뷰 및 통제활동 테스트를 통해 담당자의 '현금관리' 관련한 상세한 수준의 적절한 지식과 회계처리에 대한 지식을 갖추고 있다는 사실을 관찰하였다.</t>
  </si>
  <si>
    <t>TR-S05</t>
    <phoneticPr fontId="45" type="noConversion"/>
  </si>
  <si>
    <t>법인신용카드 관리</t>
  </si>
  <si>
    <t>TR-S05-R01</t>
    <phoneticPr fontId="47" type="noConversion"/>
  </si>
  <si>
    <t>법인카드가 정당한 승인절차 없이 발급될 위험</t>
    <phoneticPr fontId="47" type="noConversion"/>
  </si>
  <si>
    <t>TR-S05-C01</t>
    <phoneticPr fontId="47" type="noConversion"/>
  </si>
  <si>
    <t>신규 법인카드 발급시 정당한 승인</t>
    <phoneticPr fontId="47" type="noConversion"/>
  </si>
  <si>
    <t>신규 법인카드 발급시 적절한 승인을 득한다.</t>
    <phoneticPr fontId="47" type="noConversion"/>
  </si>
  <si>
    <t>TR-S05</t>
  </si>
  <si>
    <t>1. 공용법인카드
각 현업부서로부터 재무팀담당자에게 발급요청이 이루어지면, 재무팀장 및 재무관리실장은 법인카드 발급에 대해 발급신청서와 관련품의을 확인한 후에 발급신청 여부를 승인한다(Approve).
2. 개인법인카드
재무팀담당자는 온라인을 통해 개인용 법인카드 신청내역을 확인후 발급을 진행한다(Approve).</t>
  </si>
  <si>
    <t>법인카드 발급 신청서</t>
    <phoneticPr fontId="47" type="noConversion"/>
  </si>
  <si>
    <t>[문서검사]
1. 법인카드발급신청서에서 [ * ]건을 Sampling하여 재무관리실장의 승인을 득했는지 확인(Examination)한다.</t>
    <phoneticPr fontId="47" type="noConversion"/>
  </si>
  <si>
    <t>회사의 자금관리 정책이 규정되어 있는 "TR_Flowchart 및 업무기술서"의 "S05_FC&amp;NT"와 연계되어 있다.</t>
    <phoneticPr fontId="47" type="noConversion"/>
  </si>
  <si>
    <t>이 통제활동의 목표는 법인카드의 발급통제가 제대로 되고 있는지를 확인하는 내역임. 이 통제활동은 법인카드 발급시 부서장의 승인여부를 확인함으로서 비용의 정확성과 관련된 위험을 간접적으로 대응한다고 판단함</t>
  </si>
  <si>
    <t>통제활동은 각 건별로 수행된다. 담당자는 건별로 법인카드신청서를 작성하므로 건별로 수행하는 것이 합리적임. 또한 통제활동은 각 건별로 수행되므로 예측가능성은 고려할 필요 없음. 법인카드신청서의 재무관리실장 승인여부를 확인하여 차이가 발생하는 경우 그 차이에 대해 Follow-up한다.</t>
  </si>
  <si>
    <t>1. 해당 통제활동은 다음과 같이 일관적으로 수행되고 있음.
 1) 신청서는 표준 서식이며, 따라서 담당자가 검토하는 항목에 일관성을 제공함.
 2) 담당자의 판단이 개입될 소지가 적으므로, 매번 유사한 통제활동이 수행됨.
2. 해당 통제활동은 event-driven단위로 수행되어 지고 있으며, 거래의 빈도를 고려할 때 적정한 것으로 판단됨.</t>
  </si>
  <si>
    <t>담당자는 control을 효과적으로 수행할 수 있는 충분한 적격성과 권한을 갖추고 있다. 
1) 회사에서 수년간 근무 중이고, 동일 직위에서 다년간 업무 수행중이다.
2) '법인카드관리' 책임이 있으며 적극적으로 관여하고 있다. 'SAP'에 대한 이해, '법인카드관리' 프로세스를 이해하고 있다. 
3) 인터뷰 및 통제활동 테스트를 통해 담당자의 '법인카드관리' 관련한 상세한 수준의 적절한 지식과 회계처리에 대한 지식을 갖추고 있다는 사실을 관찰하였다.</t>
  </si>
  <si>
    <t>TR-S05-R02</t>
    <phoneticPr fontId="47" type="noConversion"/>
  </si>
  <si>
    <t>법인카드가 승인받지 않은 거래 혹은 부적절한 목적으로 사용되어 회사자산이 유출될 위험</t>
    <phoneticPr fontId="47" type="noConversion"/>
  </si>
  <si>
    <t>TR-S05-C02</t>
    <phoneticPr fontId="47" type="noConversion"/>
  </si>
  <si>
    <t>법인카드 사용내역에 대한 승인</t>
    <phoneticPr fontId="47" type="noConversion"/>
  </si>
  <si>
    <t>법인카드 사용내역에 대해서는 해당 부서장이 확인한다.</t>
    <phoneticPr fontId="47" type="noConversion"/>
  </si>
  <si>
    <t>법인카드를 관리하는 각 부서의 팀장은 법인카드가 목적에 부합하게 사용되었는지 카드의 사용내역, 금액, 증빙자료 등을 대사한 후 승인한다(Approve).</t>
  </si>
  <si>
    <t>법인카드 사용 품의서</t>
    <phoneticPr fontId="47" type="noConversion"/>
  </si>
  <si>
    <t>[문서검사]
1. 법인카드사용품의에서 [ * ]건을 Sampling하여 현업부서 팀장의 승인을 득했는지 확인(Examination)한다.</t>
    <phoneticPr fontId="47" type="noConversion"/>
  </si>
  <si>
    <t xml:space="preserve">현업부서 </t>
    <phoneticPr fontId="47" type="noConversion"/>
  </si>
  <si>
    <t>현업부서 팀장</t>
    <phoneticPr fontId="47" type="noConversion"/>
  </si>
  <si>
    <t>이 통제활동의 목표는 법인카드의 사용내역에 대한 승인권자의 승인여부를 확인하는 내역임. 이 통제활동은 법인카드 사용내역에 대해 현업부서장의 승인여부를 확인함으로서 비용의 정확성과 관련된 위험을 직접적으로 대응한다고 판단함</t>
  </si>
  <si>
    <t>통제활동은 각 건별로 수행된다. 담당자는 건별로 법인카드사용품의서를 작성하므로 건별로 수행하는 것이 합리적임. 또한 통제활동은 각 건별로 수행되므로 예측가능성은 고려할 필요 없음. 법인카드사용품의서의 재무관리실장 승인여부를 확인하여 차이가 발생하는 경우 그 차이에 대해 Follow-up한다.</t>
  </si>
  <si>
    <t>1. 해당 통제활동은 다음과 같이 일관적으로 수행되고 있음.
 1) 사용내역서는 표준 서식이며, 따라서 담당자가 검토하는 항목에 일관성을 제공함.
 2) 담당자의 판단이 개입될 소지가 적으므로, 매번 유사한 통제활동이 수행됨.
2. 해당 통제활동은 event-driven단위로 수행되어 지고 있으며, 거래의 빈도를 고려할 때 적정한 것으로 판단됨.</t>
  </si>
  <si>
    <t>TR-S05-C03</t>
    <phoneticPr fontId="47" type="noConversion"/>
  </si>
  <si>
    <t>법인카드 사용내역에 대한 검토</t>
    <phoneticPr fontId="47" type="noConversion"/>
  </si>
  <si>
    <t>법인카드의 사용목적이 규정에 부합하는지 확인한다.</t>
    <phoneticPr fontId="47" type="noConversion"/>
  </si>
  <si>
    <t>회계팀담당자는 각 현업부서에서 작성한 카드사용내역 전표에 대해 계정분류와 사용내역(개인적사용)의 적정성을 확인한다(Approve).</t>
  </si>
  <si>
    <t>법인카드 사용 전표</t>
    <phoneticPr fontId="47" type="noConversion"/>
  </si>
  <si>
    <t>SAP 상 법인카드 사용 전표</t>
    <phoneticPr fontId="47" type="noConversion"/>
  </si>
  <si>
    <t>[문서검사]
1. 법인카드 관련 전표에 재무지원팀 담당자의 검토 및 팀장(or 팀장이 지정한 자)의 승인을 득했는지 확인한다.</t>
    <phoneticPr fontId="45" type="noConversion"/>
  </si>
  <si>
    <t>자금팀</t>
    <phoneticPr fontId="47" type="noConversion"/>
  </si>
  <si>
    <t>자금팀장
(or 팀장이 지정한 자)</t>
    <phoneticPr fontId="47" type="noConversion"/>
  </si>
  <si>
    <t>이 통제활동의 목표는 법인카드의 사용내역에 대한 거래조회금액과의 일치여부를 대사하는 내역임. 이 통제활동은 법인카드 사용내역에 대해  e-counting상 법인카드 결제예정내역을 조회확인함으로서 비용의 정확성과 관련된 위험을 직접적으로 대응한다고 판단함</t>
  </si>
  <si>
    <t>통제활동은 각 건별로 수행된다. 담당자는 건별로 법인카드사용품의서를 작성하므로 건별로 수행하는 것이 합리적임. 또한 통제활동은 각 건별로 수행되므로 예측가능성은 고려할 필요 없음.  e-counting상 법인카드 결제예정내역을 확인하여 차이가 발생하는 경우 그 차이에 대해 Follow-up한다.</t>
  </si>
  <si>
    <t>1. 해당 통제활동은 다음과 같이 일관적으로 수행되고 있음.
 1) E-counting는 표준 서식이며, 따라서 담당자가 검토하는 항목에 일관성을 제공함.
 2) 담당자의 판단이 개입될 소지가 적으므로, 매번 유사한 통제활동이 수행됨.
2. 해당 통제활동은 수시로 수행되어 지고 있으며, 거래의 빈도를 고려할 때 적정한 것으로 판단됨.</t>
  </si>
  <si>
    <t>TR-S06</t>
    <phoneticPr fontId="45" type="noConversion"/>
  </si>
  <si>
    <t>자본거래 관리</t>
  </si>
  <si>
    <t>TR-S06-R01</t>
    <phoneticPr fontId="47" type="noConversion"/>
  </si>
  <si>
    <t>자본거래가 부적절하게 이루어질 위험</t>
    <phoneticPr fontId="47" type="noConversion"/>
  </si>
  <si>
    <t>TR-S06-C01</t>
    <phoneticPr fontId="47" type="noConversion"/>
  </si>
  <si>
    <t>자본거래에 대한 정당한 승인</t>
    <phoneticPr fontId="47" type="noConversion"/>
  </si>
  <si>
    <t>증/감자, 배당의 지급, 자기주식 거래시 적절한 승인을 득한다.</t>
    <phoneticPr fontId="47" type="noConversion"/>
  </si>
  <si>
    <t>P</t>
    <phoneticPr fontId="47" type="noConversion"/>
  </si>
  <si>
    <t>TR-S06</t>
    <phoneticPr fontId="47" type="noConversion"/>
  </si>
  <si>
    <t>현금및현금성자산, 이익잉여금, 자기주식</t>
    <phoneticPr fontId="47" type="noConversion"/>
  </si>
  <si>
    <t>이사회의사록, 주총의사록</t>
  </si>
  <si>
    <t>증/감자, 배당의 지급, 자기주식 거래시 내부 보고 및 이사회 승인(Approve)을 통해 이루어진다.</t>
  </si>
  <si>
    <t>자본거래 전표</t>
    <phoneticPr fontId="47" type="noConversion"/>
  </si>
  <si>
    <t>SAP 상 자본거래 내역</t>
    <phoneticPr fontId="47" type="noConversion"/>
  </si>
  <si>
    <t>[문서검사]
1. 당기 자본거래내역에서 Sampling하여 자본거래시 내부 보고 및 이사회 및 주총 승인(Approve)이 있었는지 확인(Examination)한다.</t>
    <phoneticPr fontId="45" type="noConversion"/>
  </si>
  <si>
    <t>이사회</t>
    <phoneticPr fontId="47" type="noConversion"/>
  </si>
  <si>
    <t>회사의 자금관리 정책이 규정되어 있는 "TR_Flowchart 및 업무기술서"의 "S06_FC&amp;NT"와 연계되어 있다.</t>
    <phoneticPr fontId="47" type="noConversion"/>
  </si>
  <si>
    <t>이 통제활동의 목표는 모든 자본거래내역이 적절한 승인권자의 승인을 득하고 있는지를 검증하는 내역임. 이 통제활동은 자본거래별 모든 자본거래가 금액과 기간에 따른 전결규정에 따라 전결권자의 승인이 있는지를 확인함으로서 자산의 실재성과 부채의 완전성과 관련된 위험을 직접적으로 대응한다고 판단함</t>
  </si>
  <si>
    <t>통제활동은 각 건별로 수행된다. 담당자는 건별로 자본거래 관련 문서를 작성하므로 건별로 수행하는 것이 합리적임. 또한 통제활동은 각 건별로 수행되므로 예측가능성은 고려할 필요 없음. 자본거래 관련 문서내역을 확인하여 차이가 발생하는 경우 그 차이에 대해 Follow-up한다.</t>
  </si>
  <si>
    <t>담당자는 control을 효과적으로 수행할 수 있는 충분한 적격성과 권한을 갖추고 있다. 
1) 회사에서 수년간 근무 중이고, 동일 직위에서 다년간 업무 수행중이다.
2) '자본거래관리' 책임이 있으며 적극적으로 관여하고 있다. 'SAP재무모듈'에 대한 이해, '자본거래관리' 프로세스를 이해하고 있다. 
3) 인터뷰 및 통제활동 테스트를 통해 담당자의 '자본거래관리' 관련한 상세한 수준의 적절한 지식과 회계처리에 대한 지식을 갖추고 있다는 사실을 관찰하였다.</t>
  </si>
  <si>
    <t>FR-S01-R01</t>
    <phoneticPr fontId="45" type="noConversion"/>
  </si>
  <si>
    <t>회계 관련 규정 변경 및 기준서 제.개정에 대한 인지 및 대응 미비로 인하여 재무제표에 오류가 발생할 위험</t>
    <phoneticPr fontId="47" type="noConversion"/>
  </si>
  <si>
    <t>FR-S01-C01</t>
    <phoneticPr fontId="45" type="noConversion"/>
  </si>
  <si>
    <t>SKN/AGAAP,
KN/AIFRS</t>
  </si>
  <si>
    <t>기준서 제/개정 사항 검토내역 리스트</t>
    <phoneticPr fontId="45" type="noConversion"/>
  </si>
  <si>
    <t>기준서가 제/개정될 때 발행하므로 추가적인 완전성 검증이 필요하지 않음</t>
    <phoneticPr fontId="45" type="noConversion"/>
  </si>
  <si>
    <t>[문서검사]
1. 테스트기간 동안 발생한 K-IFRS 제/개정기준서 현황 및 SKMR재무지원팀의 관련  검토 자료를 입수한다.
  - 정보 원천: 
① [한국회계기준원 홈페이지(http://www.kasb.or.kr)] 및
② SK-GAAP
2. 테스트대상 기간의 기준서 변동내역이 SKMR 재무지원팀의 제/개정 기준서에 대한 검토 자료 (보고서, 품의서 등) 및 SK GAAP 에 적절하게 반영되었는지 확인하고,  해당 검토자료가 재무지원팀장에게 보고 되었는지 확인한다.
3. 예외사항을 발견할 경우 원인을 파악하여 테스트 결과로 기록한다.</t>
    <phoneticPr fontId="45" type="noConversion"/>
  </si>
  <si>
    <t>SKMR 재무지원팀</t>
    <phoneticPr fontId="45" type="noConversion"/>
  </si>
  <si>
    <t>SKMR 재무지원팀 팀장</t>
    <phoneticPr fontId="45" type="noConversion"/>
  </si>
  <si>
    <t>회계처리정책 자체와 직접 관련된 통제이다.</t>
  </si>
  <si>
    <t>회계처리 정책서가 새로운 회계기준을 정확하고 완전하게 반영하기 위함으로 관련 위험을 명확히 감소시킨다.</t>
  </si>
  <si>
    <t>새로운 기준이 재무제표에 영향이 있는데도 불구하고 반영되지 않은 경우가 예외사항이며, 예외사항은 모두 반영되야 한다.</t>
  </si>
  <si>
    <t>IPE로 판단할 자료는 없으나 회계기준원에서 공시하는 공공문서인 회계기준을 사용하므로 별도의 신뢰성 확보 방안이 필요하지 않다.</t>
  </si>
  <si>
    <t>연단위로 수행하는 것으로 설계되어있다. 새로운 회계기준은 시행전에 공표되어 도입할 연도 전에 미리 해당 사항을 정책에 반영해야한다.</t>
  </si>
  <si>
    <t>새로운 기준의 경우 시행 연도전 미리 공표되므로 수행주기가 연 인것은 적정하다.</t>
  </si>
  <si>
    <t>모든 계정, 특히 새로운 기준에 따라 영향이 있는 계정과목이 왜곡될 위험을  미리 고려하는 것이다.</t>
  </si>
  <si>
    <t>FR-S01-R02</t>
    <phoneticPr fontId="45" type="noConversion"/>
  </si>
  <si>
    <t xml:space="preserve">결산일정을 준수하지 못해 재무결산 및 보고가 적시에 이루어지지 못할 위험
</t>
    <phoneticPr fontId="47" type="noConversion"/>
  </si>
  <si>
    <t>FR-S01-C02</t>
    <phoneticPr fontId="45" type="noConversion"/>
  </si>
  <si>
    <t>결산일정 공지내역</t>
  </si>
  <si>
    <t>결산공지내역 리스트</t>
    <phoneticPr fontId="45" type="noConversion"/>
  </si>
  <si>
    <t>매월 한번씩 수행하는 통제로 완전성 검증이 필요하지 않음</t>
    <phoneticPr fontId="45" type="noConversion"/>
  </si>
  <si>
    <t xml:space="preserve">[문서검사]
1. 결산일정의 메일 내역을 확인하여 전사 인원에게 결산일정이 공유되었는지를 확인한다. </t>
    <phoneticPr fontId="45" type="noConversion"/>
  </si>
  <si>
    <t xml:space="preserve">결산은 정해진 기간내에 이루어진다. </t>
  </si>
  <si>
    <t>월단위로 수행하는 것으로 설계되어있다. 새로운 회계기준은 시행전에 공표되어 도입할 연도 전에 미리 해당 사항을 정책에 반영해야한다.</t>
  </si>
  <si>
    <t xml:space="preserve">결산이 매월 이루어지므로 월결산으로 수행되는것은 적정하다. </t>
  </si>
  <si>
    <t>모든 계정, 특히 일정에 따라 영향이 있는 계정과목이 왜곡될 위험을  미리 고려하는 것이다.</t>
  </si>
  <si>
    <t>신규계정리스트상 계정과목이 재무제표에 신규로 추가된 계정과목과 일치하는지 대사</t>
    <phoneticPr fontId="45" type="noConversion"/>
  </si>
  <si>
    <t xml:space="preserve">[문서검사]
1. 신규계정리스트에서 표본수만큼 계정과목신청서를 검토 할 신규계정과목을 샘플링한다.
2. 계정과목신청서상 내용에 따라 신규계정이 적절하게 생성되었는지 확인한다.
3. 신규계정과목이 홀딩스 COA에 포함되어 있는지, 적정한 계정을 사용했고 SKMR 회계 팀장이 이를 승인하였는지 확인한다. 
4.  SKMR 회계팀장의 승인을 득하였는지 확인한다. </t>
    <phoneticPr fontId="45" type="noConversion"/>
  </si>
  <si>
    <t>SKMR 회계팀</t>
    <phoneticPr fontId="45" type="noConversion"/>
  </si>
  <si>
    <t>SKMR 회계팀 팀장</t>
    <phoneticPr fontId="45" type="noConversion"/>
  </si>
  <si>
    <t>계정과목의 신설, 변경관리는 재무제표 표시와 직접 연계된다.</t>
  </si>
  <si>
    <t>적정한 계정과목을 사용하여 재무제표의 왜곡표시 위험을 감소시킨다.</t>
  </si>
  <si>
    <t>회계기준(회사 회계처리정책) 또는 그룹COA에 맞지 않은 계정이 개설될 경우가 예외사항이며, 모두 수정되야 된다.</t>
  </si>
  <si>
    <t>IPE로 판단할 자료는 없으나 홀딩스에서 제시하는 COA체계를 사용하므로 별도의 신뢰성 확보 방안이 필요하지 않다.</t>
  </si>
  <si>
    <t>수시로 발생할 수 있으나 실제 발생되는 건 수로 볼 경우 연 5회 내로 분기로 설계한다. 따라서 기간은 충분히 고려된다.</t>
  </si>
  <si>
    <t>주기적으로 발생되지 않고 새로운 거래 또는 회계기준의 변경에 따른 회사 회계처리 정책변경의 사유로 발생되므로 분기단위는 적정하다.</t>
  </si>
  <si>
    <t>재무제표에 적정한 계정과목을 사용하여 작성한다는 것으로 현업에서 요청한 계정과목을 회계팀에서 검토하여 승인하는 통제이기 때문에 거래에 사용될 계정과목에서 부정 및 오류, 인적 과실로 인해 재무제표 정보가 왜곡될 위험을 적절하게 방지한다.</t>
  </si>
  <si>
    <t>AC로 모집단 검증이 필요하지 않음</t>
    <phoneticPr fontId="45" type="noConversion"/>
  </si>
  <si>
    <t>[문서검사]
1. SAP상 계정과목관리를 위해 회사에서 사용하고 있는 티코드 를 식별한다. (계정관리: FS01, FS02)
2. 계정과목관리를 위한 티코드에서 신규 계정을 생성하거나, 기존계정을 변경 및 삭제 가능한 권한자를 추출한다. 
3. 권한을 가진 계정자가 업무적으로 적정한지 소속 부서 및 관련 업무를 확인한다. (회계팀장이 IT담당자에게 요청하여 권한 부여중)</t>
    <phoneticPr fontId="45" type="noConversion"/>
  </si>
  <si>
    <t>계정과목 관리의 권한을 제한하여 재무제표의 왜곡표시 위험을 감소시킨다.</t>
  </si>
  <si>
    <t>적정하지 않는 인원에 권한이 부여된경우 예외사항이며, 바로 해당권한은 제거되야 된다.</t>
  </si>
  <si>
    <t>IPE로 판단될 자료는 없으나 SAP상 계정과목 관리자 리스트로 별도 신뢰성 확보 방인이 필요하지 않다.</t>
  </si>
  <si>
    <t>자동통제로 수행기간 중 1건을 샘플링하여 test 한다.</t>
  </si>
  <si>
    <t>계정과목의 관리를 제한한다는 것은 업무분장과 관련된 통제로 사용될 계정과목에서 부정 및 오류, 인적 과실로 인해 재무제표 정보가 왜곡될 위험을 적절하게 방지한다.</t>
  </si>
  <si>
    <t>FR-S03-C01</t>
    <phoneticPr fontId="45" type="noConversion"/>
  </si>
  <si>
    <t>당기 SKMR 재무지원팀 담당자가 승인한 전표리스트</t>
    <phoneticPr fontId="45" type="noConversion"/>
  </si>
  <si>
    <t>TEST 기간을SAP에 입력하여 출력한 원장이(제외 원장을 삭제함) 해당기간 재무제표 숫자와 일치하는지 검증</t>
    <phoneticPr fontId="45" type="noConversion"/>
  </si>
  <si>
    <t>[문서검사]
1. TEST기간의 총계정원장을 입수하여 표본수만큼 승인받은 회계처리내역을 샘플링한다., 기간이 적정하게 입력하여 출력한 총계정원장인지 완전성 검토를 한다.
2. 샘플링된 전표가 첨부된 증빙에 맞게 작성되었는지 검토한다.
3. 계정 및 금액이 전표내용과 동일한지, 회사에서 인정하는 증빙이 맞는지를 확인한다.</t>
    <phoneticPr fontId="45" type="noConversion"/>
  </si>
  <si>
    <t>SKMR 재무지원팀 전표 승인담당자</t>
    <phoneticPr fontId="45" type="noConversion"/>
  </si>
  <si>
    <t>회계처리(전표)의 적정성 검토는 재무제표상 모든계정의 정책과 연계된다.</t>
  </si>
  <si>
    <t>회계처리는 발생된 거래에 따라 적합한 내용으로 되는지 확인하여 관련 위험을 감소시킨다.</t>
  </si>
  <si>
    <t xml:space="preserve"> 증빙과 실제 전표간 금액에 대해서는 금액 차이 발생, 증빙과 다른 거래유형으로 전표 생성되는 경우 , 결재선이 적절하지 않은 경우를 예외사항으로 정의한다.
통제수행자는 증빙과 실제 전표간 금액에 대해서는 금액 차이가 발생하는 겨우 조사하며, 증빙에 따른 거래유형이 적절한지, 결재선이 적절한지 여부 까지 모든 기준에 차이내역에 대해 조사하는 방식으로 해당 통제활동을 수행한다. </t>
  </si>
  <si>
    <t>IPE로 판단될 자료는 없으나 SAP상 작성된 전표 및 증빙은 별도 신뢰성 확보 방안이 필요하지 않다.</t>
  </si>
  <si>
    <t>해당 통제는 수시로 발생하여 전체기간에 구준이 발생된다. 수시로 판단하여 샘플수를 산정하는게 적정하며, 기간중에 test할 경우 이후 발생된 통제도 test가 필요하다.</t>
  </si>
  <si>
    <t>매출외 발생되는 모든 전표에 대한 증빙대사로 위험을 적시에 예방한다.</t>
  </si>
  <si>
    <t>회계처리가 적격한 증빙에 따르지 않는 등 정책에 맞지 않아 재무제표의 작성 및 보고에 왜곡이 발생할 위험을 충분히 방지한다.</t>
  </si>
  <si>
    <t>회계처리가 적격한 증빙에 따르지 않는 등 정책에 맞지 않아 재무제표의 작성 및 보고에 왜곡이 발생할 위험</t>
    <phoneticPr fontId="47" type="noConversion"/>
  </si>
  <si>
    <t>FR-S03-C02</t>
    <phoneticPr fontId="45" type="noConversion"/>
  </si>
  <si>
    <t>SKMR 재무지원팀 접수전 전표</t>
    <phoneticPr fontId="45" type="noConversion"/>
  </si>
  <si>
    <t>TEST기간 접수전 전표 리스트</t>
    <phoneticPr fontId="45" type="noConversion"/>
  </si>
  <si>
    <t xml:space="preserve">[문서검사]
1. SAP상 전표 Entry화면(Park단계)과 Approval(Posting/보류) 할 수 있는 화면, Approval(보류해제)하는 화면을 각각 식별한다. 
2-1. 전표를 입력 가능한 "Entry" 기능 티코드의 권한자 를 추출한다. 
2-2. 전표를 "Posting/보류" 기능 티코드의 권한자를 추출한다.
2-3. 전표를 "Approval(보류해제)" 기능 티코드의 권한자를 추추한다.
3. 각 2번 단계의 테스트 절차 관련 화면 권한자들이 서로 직무적으로 분리되며, 양립한 권한을 가지고 있지 않은지 비교/대조 한다. </t>
    <phoneticPr fontId="45" type="noConversion"/>
  </si>
  <si>
    <t>현업부서, SKMR 재무지원팀</t>
    <phoneticPr fontId="45" type="noConversion"/>
  </si>
  <si>
    <t>현업부서 전표작성담당자, SKMR 재무지원팀 전표 승인담당자</t>
    <phoneticPr fontId="45" type="noConversion"/>
  </si>
  <si>
    <t>월결산</t>
    <phoneticPr fontId="45" type="noConversion"/>
  </si>
  <si>
    <t>FR-S04-R01</t>
    <phoneticPr fontId="45" type="noConversion"/>
  </si>
  <si>
    <t>원가계산이 적정하게 이루어 지지 않아 재고자산이 과대계상되고 매출원가가 과소계상될 위험</t>
    <phoneticPr fontId="47" type="noConversion"/>
  </si>
  <si>
    <t>FR-S04-C01</t>
    <phoneticPr fontId="45" type="noConversion"/>
  </si>
  <si>
    <t>TEST기간 생산일지 전달받은 메일이 완전한지 검증(TEST기간 매월 리스트 존재해야함)</t>
    <phoneticPr fontId="45" type="noConversion"/>
  </si>
  <si>
    <t>[재수행]
1. 생산일지를 받은 메일 중 표본수만큼 샘플링한다.
2. 생산일지상 생산량이 SAP수불에 정확히 반영되었는지 확인한다.</t>
    <phoneticPr fontId="45" type="noConversion"/>
  </si>
  <si>
    <t>SKMR 재무지원팀 결산 담당자</t>
    <phoneticPr fontId="45" type="noConversion"/>
  </si>
  <si>
    <t>생산시스템과 SAP상 생산량 대사는 재고자산계산과 관련 있어 정책과 연계된다.</t>
  </si>
  <si>
    <t>생산시스템과 SAP상 생산량이 정확히 일치하는지 대사하여 관련 위험을 감소시킨다.</t>
  </si>
  <si>
    <t xml:space="preserve">생산일지와 SAP상 차이에 1개 단위 차이가 발생하는 경우를 예외사항으로 정의한다.
통제수행자는 차이에 대해서는 1개 단위 차이에 대해서도 조사하여 적절한 수량으로 SAP에 반영되도록 통제활동을 수행한다. </t>
  </si>
  <si>
    <t>해당 통제는 월결산시 하나 검토 및 승인하는 건은 수시로 발생할 하여 전체기간에 발생된다. 수시로 판단하여 샘플수를 산정하는게 적정하나 실재 발생빈도는 많지 않다, 샘플개수는 월로 수행하는 통제로 설계한 것은 적정하다.</t>
  </si>
  <si>
    <t>해당 통제는 월결산시 하나 검토 및 승인하는 건은 수시로 발생할 하여 전체기간에 발생된다. 수시로 판단하여 샘플수를 산정하는게 적정하나 실재 발생빈도는 많지 않다, 샘플개수는 월로 수행하는 통제로 설계하는 것이 적정하다.</t>
  </si>
  <si>
    <t>원가계산이 적정하게 이루어 지지 않아 재고자산이 과대계상되고 매출원가가 과소계상될 위험을 낮춘다.</t>
  </si>
  <si>
    <t>FR-S04-R02</t>
    <phoneticPr fontId="45" type="noConversion"/>
  </si>
  <si>
    <t>결산시 기초잔액에 대한 검토가 이루어 지지 않아 전반적인 재무제표가 왜곡되어 작성될 위험</t>
    <phoneticPr fontId="47" type="noConversion"/>
  </si>
  <si>
    <t>FR-S04-C02</t>
    <phoneticPr fontId="45" type="noConversion"/>
  </si>
  <si>
    <t>전기 수정권한 인원 리스트</t>
    <phoneticPr fontId="45" type="noConversion"/>
  </si>
  <si>
    <t>[문서검사]
1. SAP상 전표 전기 Period 설정을 위한 티코드 식별한다.(전기일곤리:S_ALR_87003642)
2. Test 수행일자 기준 Block 된  Period에 대하여 전표전기를 수행하여 전기 가능여부를 확인한다.
3. 전표의 전기를 위한 Period 기간 설정이 가능한 권한자를 추출한다.
4. 권한을 가진 계정자가 업무적으로 적정한지 소속 부서 및 관련 업무를 확인한다.</t>
    <phoneticPr fontId="45" type="noConversion"/>
  </si>
  <si>
    <t>전기금액 접근제한은 재무제표 기초잔액을 수정하지 못하게 한다.</t>
  </si>
  <si>
    <t>별도결산시 기초금액이 전기공시된 보고서상 금액과 동일한지 검토해야한다.</t>
  </si>
  <si>
    <t>회계팀 외 마감된 월 외 전표가 생성되거나 회계팀이 생성했는데 기록이 남지 않는 경우가 예외사항이며, 이런 경우 통제내용대로 되도록 SAP상 수정해야된다.</t>
  </si>
  <si>
    <t>결산시 기초잔액에 대한 검토가 이루어 지지 않아 전반적인 재무제표가 왜곡되어 작성될 위험을 낮춘다.</t>
  </si>
  <si>
    <t>FR-S04-R03</t>
    <phoneticPr fontId="45" type="noConversion"/>
  </si>
  <si>
    <t>매출채권 양도에 대한 검토가 적절하게 이루어지지 않아 관련 재무정보가 왜곡 표시될 위험</t>
    <phoneticPr fontId="47" type="noConversion"/>
  </si>
  <si>
    <t>FR-S04-C03</t>
    <phoneticPr fontId="45" type="noConversion"/>
  </si>
  <si>
    <t>TEST기간 매출채 팩토링 품의리스트와 장부상 팩토링 거래내역이 일치하는지 검증</t>
    <phoneticPr fontId="45" type="noConversion"/>
  </si>
  <si>
    <t>[문서검사]
1. Test 기간의 매출채권 팩토링 품의 리스트를 입수한다.
2. 샘플수 만큼 샘플을 추출하여 팩토링 실행 품의가 재무지원팀장의 승인을 받았는지 확인한다.
3. 은행에 요청한 매출채권 팩토링내역이 품의와 동일한지, 요청한 팩토링 내역이 장부상 정확하게 반영되었는지 확인한다. (이때, 팩토링 약정상에 소구권없음으로 기재되어 있음을 확인한다. )</t>
    <phoneticPr fontId="45" type="noConversion"/>
  </si>
  <si>
    <t>매출채권 팩토링의 승인은 매출채권 회계처리 정책과 연계되어 있다.</t>
  </si>
  <si>
    <t>매출채권 팩토링 실행여부는 적절한 담당자에 의해 대상 채권 및 처분손실금액이 정확한지 검토되고 승인된다.</t>
  </si>
  <si>
    <t>팩토링 실행 품의상 금액과 검토금액의 차이가 적정하지 않을 경우 예외사할으로 정의한다. 통제수행자는 차이에 대해서 조사하여 적절한 금액으로 SAP에 반영되도록 통제활동을 수행한다.</t>
  </si>
  <si>
    <t>팩토링 실행은 거의 매월으로 수행되므로 해동 통제의 주기도 월로 본다. 팩토링관련 거래의 발생도 월단위로 진행되므로 기간과 빈도는 월이 적정하다.</t>
  </si>
  <si>
    <t>매출채권 양도에 대한 검토가 적절하게 이루어지지 않아 관련 재무정보가 왜곡 표시될 위험을 낮춘다.</t>
  </si>
  <si>
    <t>FR-S04-R04</t>
    <phoneticPr fontId="45" type="noConversion"/>
  </si>
  <si>
    <t>회계처리에 적용되는 환율이 적정하지 않아 관련 재무정보가 왜곡 표시될 위험</t>
    <phoneticPr fontId="47" type="noConversion"/>
  </si>
  <si>
    <t>FR-S04-C04</t>
    <phoneticPr fontId="45" type="noConversion"/>
  </si>
  <si>
    <t>문서검사]
1. SAP상 전표 외환 고시 환율 관리 가능한(변경/추가/삭제)티코드를 식별한다.(환율관리: ZMTRR0011)
2. 환율 관리 티코드에서 매입된 환율에 대하여 조정할 수 있는 권한을 가진 권한자를 추출한다.
4. 권한을 가진 계정자가 업무적으로 적정한지 소속 부서 및 관련 업무를 확인한다. ('재무팀')</t>
    <phoneticPr fontId="45" type="noConversion"/>
  </si>
  <si>
    <t>SKMR 재무팀</t>
    <phoneticPr fontId="45" type="noConversion"/>
  </si>
  <si>
    <t>SKMR 재무팀 환율관리담당자</t>
    <phoneticPr fontId="45" type="noConversion"/>
  </si>
  <si>
    <t>SAP상 적용되는 환율관리 제한은 외화자산부채의 계산의 정확성과 관련된 정책과 연계되어 있다.</t>
  </si>
  <si>
    <t>외환 자산 부채에는 적정한 환율이 정확하게 적용된다.</t>
  </si>
  <si>
    <t>외환 자산 또는 부채에 적용되는 환율을 관리하는 권한이 재무팀 외 담당자에 있을 경우 예외사항이며, SAP상 권한을 회수해야한다.</t>
  </si>
  <si>
    <t>회계처리에 적용되는 환율이 적정하지 않아 관련 재무정보가 왜곡 표시될 위험을 낮춘다.</t>
  </si>
  <si>
    <t>FR-S04-R05</t>
    <phoneticPr fontId="50" type="noConversion"/>
  </si>
  <si>
    <t>자동으로 생성되는 전표가 정확하고 완전하게 처리되지 않을 위험</t>
    <phoneticPr fontId="50" type="noConversion"/>
  </si>
  <si>
    <t>FR-S04-C05</t>
    <phoneticPr fontId="45" type="noConversion"/>
  </si>
  <si>
    <t>N</t>
    <phoneticPr fontId="50" type="noConversion"/>
  </si>
  <si>
    <t>외화자산부채, 선급비용, 미지급비용</t>
    <phoneticPr fontId="50" type="noConversion"/>
  </si>
  <si>
    <t>SAP</t>
    <phoneticPr fontId="50" type="noConversion"/>
  </si>
  <si>
    <t>자동전표생성 리스트</t>
    <phoneticPr fontId="50" type="noConversion"/>
  </si>
  <si>
    <t>[문서검사]
 외화환산
1. SAP에서 외화환산 수행시 자동 전표 전기를 위한 티코드를 식별한다(평가금액자동전기: FAGL_FCV)
2. 당월 외화환산 대상 샘플을 현황을 위한 티코드에서 확인한다.(현황: ZMFIR0160)
3. 자동 전표전기를 수행하고 발생한 전표가 자동 전기되었는지 전표 조회 티코드에서 확인하고 관련 계정의 금액, 분개사항 및 헤더정보(관련 티코드 명시, 발생 시간 등)를 추가로 확인한다.(전표조회 : FB03)
선급비용
1. SAP에서 선급비용 수행시 자동 전표 전기를 위한 티코드를 식별한다(선급비용자동전기:  ACACACT)
2. 당월 외화환산 대상 샘플을 현황을 위한 티코드에서 확인한다.(현황: ZMFIR0160)
3. 자동 전표전기를 수행하고 발생한 전표가 자동 전기되었는지 전표 조회 티코드에서 확인하고 관련 계정의 금액, 분개사항 및 헤더정보(관련 티코드 명시, 발생 시간 등)를 추가로 확인한다.(전표조회: FB03)
미지급비용
(담당자 확인결과 미비급비용은 업무상 발생하고 있지 않아 사용 티코드 존재하지 않음)</t>
    <phoneticPr fontId="45" type="noConversion"/>
  </si>
  <si>
    <t>SKMR 재무팀 환율관리담당자</t>
    <phoneticPr fontId="50" type="noConversion"/>
  </si>
  <si>
    <t>외화환산 및 선급비용 전표 자동생성은 외화자산부채 및 선급비용의 계산의 정확성과 관련된 정책과 연계되어 있다.</t>
  </si>
  <si>
    <t>외환 자산 부채에는 적정한 환율이 정확하게 적용된고 선급비용은 초기 설정한 로직데로 정확하게 계산된다.</t>
  </si>
  <si>
    <t>외환 자산 또는 부채에 적용되는 환율이 적절하게 적용되어 계산되지 않거나 선급비용이 정확하게 계산되지 않는 것이 예외사항이다.</t>
  </si>
  <si>
    <t>자동으로 생성되는 전표가 정확하고 완전하게 처리되지 않을 위험을 낮춘다.</t>
  </si>
  <si>
    <t>FR-S04-R06</t>
    <phoneticPr fontId="50" type="noConversion"/>
  </si>
  <si>
    <t>결산전표가 적정하게 작성되지 않아 관련 계정과목이 왜곡 표시될 위험</t>
    <phoneticPr fontId="50" type="noConversion"/>
  </si>
  <si>
    <t>FR-S04-C06</t>
    <phoneticPr fontId="45" type="noConversion"/>
  </si>
  <si>
    <t>퇴직급여, 상여(급여)</t>
    <phoneticPr fontId="50" type="noConversion"/>
  </si>
  <si>
    <t>퇴직급여계산내역, 성과급계산내역</t>
    <phoneticPr fontId="50" type="noConversion"/>
  </si>
  <si>
    <t>수기전표승인내역</t>
    <phoneticPr fontId="50" type="noConversion"/>
  </si>
  <si>
    <t>TEST기간 재무지원팀이 승인한 전표와 총계정원자 전표가 일치하는지 검증</t>
    <phoneticPr fontId="45" type="noConversion"/>
  </si>
  <si>
    <t>[문서검사]
1. Test 기간의 SKMR 재무지원팀 결산조정사항 승인내역을 입수한다.
2. 샘플수 만큼 샘플을 추출하여 SKMR 재무지원팀 결산조정사항이 각 담당자가 관리하고 있는 결산조정계산내역과 동일하지, 해당 자료상 사용된 기초자료 및 로직이 적정한지 검토한다.
3. SKMR 재무지원팀 팀장이 결산조정사항에 대하여 승인했는지 확인한다.</t>
    <phoneticPr fontId="45" type="noConversion"/>
  </si>
  <si>
    <t>SKMR 재무지원팀 결산조정사항의 승인은 정책과 연계되어 있다.</t>
  </si>
  <si>
    <t>SKMR 재무지원팀 결산조정사항은 SKMR 재무지원팀장에 의해 검토 및 승인된다.</t>
  </si>
  <si>
    <t>SKMR 재무지원팀 결산조정사항과 검토금액의 차이가 적정하지 않을 경우 예외사항으로 정의한다. 통제수행자는 차이에 대해서 조사하여 적절한 금액으로 SAP에 반영되도록 통제활동을 수행한다.</t>
  </si>
  <si>
    <t xml:space="preserve">SKMR 재무지원팀 결산조정은 매월으로 수행되므로 해동 통제의 주기도 월로 본다. </t>
  </si>
  <si>
    <t>SKMR 재무지원팀에서 수행하는 일반적인 결산조정사항이 적절하게 검토되지않아 관련 재무정보가 왜곡 표시될 위험을 낮춘다.</t>
  </si>
  <si>
    <t>FR-S04-R07</t>
    <phoneticPr fontId="50" type="noConversion"/>
  </si>
  <si>
    <t>보고 단위/부서로부터 입수한 정보의 재무제표와 공시사항 포함 여부에 대한 수동 검토가 수행되지 않아 관련 계정과목이 왜곡 표시될 위험</t>
    <phoneticPr fontId="50" type="noConversion"/>
  </si>
  <si>
    <t>모든 계정</t>
    <phoneticPr fontId="50" type="noConversion"/>
  </si>
  <si>
    <t>현업으로 부터 받은 자료 리스트</t>
    <phoneticPr fontId="50" type="noConversion"/>
  </si>
  <si>
    <t>TEST기간 협업으로 받은 자료 리스트가 완전한지 검증(월단위 관련 해당 문서가 완전한지 검증)</t>
    <phoneticPr fontId="45" type="noConversion"/>
  </si>
  <si>
    <t>[문서검사]
1. Test 기간의 SKMR 재무지원팀 현업으로 부터 받은 자료 내역을 입수한다.
2. 샘플수 만큼 샘플을 추출하여 재무제표와 현업자료가 일치하는지 문서검사한다.</t>
    <phoneticPr fontId="45" type="noConversion"/>
  </si>
  <si>
    <t>SKMR 재무지원팀 담당자</t>
    <phoneticPr fontId="45" type="noConversion"/>
  </si>
  <si>
    <t>현업 정보 재무제표 대사는 정책과 연계되어 있다.</t>
    <phoneticPr fontId="45" type="noConversion"/>
  </si>
  <si>
    <t>현업 정보 재무제표 대사는 SKMR 재무지원팀장에 의해 검토 및 승인된다.</t>
    <phoneticPr fontId="45" type="noConversion"/>
  </si>
  <si>
    <t>SKMR 재무지원팀 현업 정보 재무제표 대사의 차이가 적정하지 않을 경우 예외사항으로 정의한다. 통제수행자는 차이에 대해서 조사하여 적절한 금액으로 SAP에 반영되도록 통제활동을 수행한다.</t>
    <phoneticPr fontId="45" type="noConversion"/>
  </si>
  <si>
    <t xml:space="preserve">SKMR 재무지원팀 현업 정보 재무제표 대사는 매월으로 수행되므로 해동 통제의 주기도 월로 본다. </t>
    <phoneticPr fontId="45" type="noConversion"/>
  </si>
  <si>
    <t>SKMR 재무지원팀에서 수행하는현업 정보 재무제표 대사되지않아 관련 재무정보가 왜곡 표시될 위험을 낮춘다.</t>
    <phoneticPr fontId="45" type="noConversion"/>
  </si>
  <si>
    <t>FR-S05</t>
    <phoneticPr fontId="45" type="noConversion"/>
  </si>
  <si>
    <t>분기 및 연결산</t>
    <phoneticPr fontId="45" type="noConversion"/>
  </si>
  <si>
    <t>FR-S05-R01</t>
    <phoneticPr fontId="45" type="noConversion"/>
  </si>
  <si>
    <t>금융자산의 분류가 적정하게 확인되지지 않아 관련 재무정보(자산과대및손실과소)가 왜곡될 위험</t>
    <phoneticPr fontId="47" type="noConversion"/>
  </si>
  <si>
    <t>FR-S05-C01</t>
    <phoneticPr fontId="45" type="noConversion"/>
  </si>
  <si>
    <t>금융자산 Check list</t>
  </si>
  <si>
    <t>금융자산분류
Check list</t>
  </si>
  <si>
    <t>금융자산분류 검토가 필요한 자산 취득마다 금융자산 분류 Check list가 완전한지 검증</t>
    <phoneticPr fontId="45" type="noConversion"/>
  </si>
  <si>
    <t xml:space="preserve">[문서검사]
1.금융자산분류 Check list를 작성하였는지 확인한다. 
2. 금융자산분류 Check list에 상위권자의 승인이 이루어졌는지 확인한다. </t>
    <phoneticPr fontId="45" type="noConversion"/>
  </si>
  <si>
    <t>금융자산 분류 회계처리에 대한 경영진 검토는 회계분류와 관련된 정책과 연계되어 있다.</t>
  </si>
  <si>
    <t xml:space="preserve">금융자산 분류는 적절한 시기에 포착되어 분류가 이루어진다. </t>
  </si>
  <si>
    <t>금융자산의 분류가 이루어지지 않을 경우 예외사항으로 정의한다. 통제수행자는 정확하게 금융자산이 분류되어 재무제표에 반영되도록 통제활동을 수행한다.</t>
  </si>
  <si>
    <t>금융자산분류에 대한 평가는 매년말 진행한다.최소단위인 연 으로 본다</t>
  </si>
  <si>
    <t>금융자산분류가 적정하게 이루어지지 않아 관련 재무정보(자산과대및손실과소)가 왜곡될 위험을 낮춘다.</t>
  </si>
  <si>
    <t>유무형자산의 손상 평가가 적정하게 이루어지지 않아 관련 재무정보(자산과대및손실과소)가 왜곡될 위험</t>
    <phoneticPr fontId="47" type="noConversion"/>
  </si>
  <si>
    <t>유무형자산 손상평가보고서</t>
  </si>
  <si>
    <t>유무형자산 손상평가보고서 검토내역</t>
  </si>
  <si>
    <t>TEST기간 유무형자산 평가보고서가 완전한지 검증</t>
    <phoneticPr fontId="45" type="noConversion"/>
  </si>
  <si>
    <t>[문서검사]
1. 유, 무형자산 손상징후 검토 Check list를 입수한다. 
2. 유무형자산 Check list 상 손상징후가 포착된 건에 대해서 손상평가가 이루어졌는지 검토한다. 
3. 유무형자산 평가 검토내역상 유무형자산 평가보고서 및 자체평가에 사용된 기초자료 및 로직에 대한 검토가 적정하게 수행됐는지 확인한다.
3. 경영관리본부장(이하 팀장까지 포함)이 승인했는지 확인한다.</t>
    <phoneticPr fontId="45" type="noConversion"/>
  </si>
  <si>
    <t>경영관리본부장</t>
    <phoneticPr fontId="45" type="noConversion"/>
  </si>
  <si>
    <t>유무형자산 평가내역에 대한 경영진 검토는 평가와 관련된 정책과 연계되어 있다.</t>
  </si>
  <si>
    <t>유무형자산은 정확하게 평가된 금액으로 재무제표에 반영된다.</t>
  </si>
  <si>
    <t>유무형자산의 평가금액과 검토금액의 차이가 적정하게 계산되지 않을 경우 예외사항으로 정의한다. 통제수행자는 차이에 대해서 조사하여 적절한 금액으로 SAP에 반영되도록 통제활동을 수행한다.</t>
  </si>
  <si>
    <t>유무형자산에 대한 평가는 손상징후 또는 공정가치가 중요하게 변동되었을 경우(토지 재평가) 진행한다. 손상징후에 대한 검토는 매월 수행한다고 볼 수 있으나 평가내역에 대한 검토는 주기적으로 발생하지 않으므로 최소단위인 연 으로 본다</t>
  </si>
  <si>
    <t>유무형자산에 대한 평가는 손상징후 또는 공정가치가 중요하게 변동되었을 경우(토지 재평가) 진행한다. 손상징후에 대한 검토는 매월 수행한다고 볼 수 있으나 평가내역에 대한 검토는 주기적으로 발생하지 않으므로 O로 본다</t>
  </si>
  <si>
    <t>유무형자산의 손상 평가가 적정하게 이루어지지 않아 관련 재무정보(자산과대및손실과소)가 왜곡될 위험을 낮춘다.</t>
  </si>
  <si>
    <t>유형자산 재평가가 올바르게 반영되지 아니하여 재무제표가 왜곡될 위험</t>
    <phoneticPr fontId="47" type="noConversion"/>
  </si>
  <si>
    <t>FR-S05-C03</t>
    <phoneticPr fontId="45" type="noConversion"/>
  </si>
  <si>
    <t>토지</t>
  </si>
  <si>
    <t xml:space="preserve">토지재평가전표 </t>
  </si>
  <si>
    <t>토지재평가 Check list</t>
  </si>
  <si>
    <t>TEST기간 토지 재평가보고서가 완전한지 검증</t>
    <phoneticPr fontId="45" type="noConversion"/>
  </si>
  <si>
    <t xml:space="preserve">[문서검사]
1 토지 재평가 대상이 존재하는지 토지재평가 Check lsit를 확인한다. 
2. 재평가 대상 토지에 대해서 외부기관의 감정평가 Report가 발행되었는지 확인한다. 
3. 외부발행기관이 작성한 보고서가 CHECKLIST에 따라 검토되고 전표입력시 상위권자에 의해 승인되었는지 확인한다. </t>
  </si>
  <si>
    <t>토지 재평가내역에 대한 경영진 검토는 평가와 관련된 정책과 연계되어 있다.</t>
  </si>
  <si>
    <t>토지는 정확하게 평가된 금액으로 재무제표에 반영된다.</t>
  </si>
  <si>
    <t>유무형자산의 재평가금액과 검토금액의 차이가 적정하게 계산되지 않을 경우 예외사항으로 정의한다. 통제수행자는 차이에 대해서 조사하여 적절한 금액으로 SAP에 반영되도록 통제활동을 수행한다.</t>
  </si>
  <si>
    <t>IPE로 판단할 자료는 없으나 감정평가보고서를 사용하므로 별도의 신뢰성 확보 방안이 필요하지 않다.</t>
  </si>
  <si>
    <t>토지에 대한 재평가는 공정가치가 중요하게 변동되었을 경우(토지 재평가) 진행한다. 손상징후에 대한 검토는 매월 수행한다고 볼 수 있으나 평가내역에 대한 검토는 주기적으로 발생하지 않으므로 최소단위인 연 으로 본다</t>
  </si>
  <si>
    <t>토지에 대한 재평가는 공정가치가 중요하게 변동되었을 경우(토지 재평가) 진행한다.  주기적으로 수행한다고 볼 수 있으므로 최소단위인 연 으로 본다</t>
  </si>
  <si>
    <t>토지의 재평가가 적정하게 이루어지지 않아 관련 재무정보(자산과대및손실과소)가 왜곡될 위험을 낮춘다.</t>
  </si>
  <si>
    <t>이연법인세 회계처리가 적정하게 이루어지지 않아 관련 재무정보(자산과대,부채과소,비용과소)가 왜곡될 위험</t>
    <phoneticPr fontId="47" type="noConversion"/>
  </si>
  <si>
    <t>분기마다 진행되는건으로 TEST기간 분기리스트가 완전한지 검증</t>
    <phoneticPr fontId="45" type="noConversion"/>
  </si>
  <si>
    <t>[문서검사]
1. 이연법인세 검토내역과 이연법인세 회계처리내역을 입수한다.
2. 이연법인세 검토내역상 세무조정이 적절히 이루어지고 회계처리 가정에 대한 검토가 적정히 수행됐는지 확인한다.
3. SKMR 재무지원팀 팀장이 승인했는지 확인한다.</t>
  </si>
  <si>
    <t>이연법인세 회계처리에 대한 경영진 검토는 평가와 관련된 정책과 연계되어 있다.</t>
  </si>
  <si>
    <t>법인세비용과 법인세관련 자산부채는 정확하고 완전하며, 적절히 평가되어 회계처리가 결정된다.</t>
  </si>
  <si>
    <t>이연법인세 회계처리금액과 검토금액의 차이가 적정하지 않을 경우 예외사항으로 정의한다. 통제수행자는 차이에 대해서 조사하여 적절한 금액으로 SAP에 반영되도록 통제활동을 수행한다.</t>
  </si>
  <si>
    <t>이연법인세 회계처리는 매월 수행되나 적정성 검토는 연으로 수행한다. 외부회계법인으로 부터 검토받은 세무조정내역을 이용하여 이연법인세에 대한 회계처리를 하고 있다.</t>
  </si>
  <si>
    <t>이연법인세 회계처리가 적정하게 이루어지지 않아 관련 재무정보(자산과대,부채과소,비용과소)가 왜곡될 위험을 낮춘다.</t>
  </si>
  <si>
    <t>법인세불확실성에 대한 평가 적정하게 확인되지지 않아 관련 재무정보(자산과대및손실과소)가 왜곡될 위험</t>
    <phoneticPr fontId="47" type="noConversion"/>
  </si>
  <si>
    <t>법인세불확실성 Check list</t>
  </si>
  <si>
    <t>법인세불확실성 position memo</t>
    <phoneticPr fontId="45" type="noConversion"/>
  </si>
  <si>
    <t>연단위 진행으로 별도의 완전성 검증 필요 없음</t>
    <phoneticPr fontId="45" type="noConversion"/>
  </si>
  <si>
    <t xml:space="preserve">[문서검사]
1.법인세불확실성 position memo를 작성하였는지 확인한다. 
2. 법인세불확실성 position memo에 상위권자의 승인이 이루어졌는지 확인한다. </t>
    <phoneticPr fontId="45" type="noConversion"/>
  </si>
  <si>
    <t>법인세불확실성 회계처리에 대한 경영진 검토는 평가와 관련된 정책과 연계되어 있다.</t>
  </si>
  <si>
    <t xml:space="preserve">법인세불확실성는 적절한 시기에 포착되어 분류가 이루어진다. </t>
  </si>
  <si>
    <t>법인세불확실성 평가가 이루어지지 않을 경우 예외사항으로 정의한다. 통제수행자는 정확하게 법인세불확실성 관련 계정이 분류되어 재무제표에 반영되도록 통제활동을 수행한다.</t>
  </si>
  <si>
    <t>법인세불확실성에 대한 평가는 매년말 진행한다.최소단위인 연 으로 본다</t>
  </si>
  <si>
    <t>법인세불확실성평가가 적정하게 이루어지지 않아 관련 재무정보(자산과대및손실과소)가 왜곡될 위험을 낮춘다.</t>
  </si>
  <si>
    <t>보고기간후 사건에 대한 평가 적정하게 확인되지지 않아 관련 재무정보(자산과대및손실과소)가 왜곡될 위험</t>
    <phoneticPr fontId="47" type="noConversion"/>
  </si>
  <si>
    <t>보고기간후사건 Cheklist</t>
  </si>
  <si>
    <t>보고기간후사건 Check list</t>
  </si>
  <si>
    <t xml:space="preserve">[문서검사]
1.보고기간후사건 Check list를 작성하였는지 확인한다. 
2. 보고기간후사건 Check list에 상위권자의 승인이 이루어졌는지 확인한다. 
</t>
    <phoneticPr fontId="45" type="noConversion"/>
  </si>
  <si>
    <t>보고기간후 사건 에 대한 검토는 평가와 관련된 정책과 연계되어 있다.</t>
  </si>
  <si>
    <t xml:space="preserve">보고기간후사건은 적절한 시기에 포착되어 분류가 이루어진다. </t>
  </si>
  <si>
    <t>보고기간후사건가 이루어지지 않을 경우 예외사항으로 정의한다. 통제수행자는 정확하게 보고기간후사건이 분류되어 주석에 반영되도록 통제활동을 수행한다.</t>
  </si>
  <si>
    <t>보고기간후사건에 대한 평가는 매년말 진행한다.최소단위인 연 으로 본다</t>
  </si>
  <si>
    <t>보고기간후사건에 대한 측정이 적정하게 이루어지지 않아 관련 재무정보(자산과대및손실과소)가 왜곡될 위험을 낮춘다.</t>
  </si>
  <si>
    <t>유동성대체 내역이 적정한지 검토되지 않아 관련 계정과목이 왜곡 표시될 위험</t>
    <phoneticPr fontId="47" type="noConversion"/>
  </si>
  <si>
    <t>임차보증금, 임대보증금, 대여금</t>
    <phoneticPr fontId="50" type="noConversion"/>
  </si>
  <si>
    <t>유동성 대체내역</t>
    <phoneticPr fontId="50" type="noConversion"/>
  </si>
  <si>
    <t>유동성대체내역</t>
    <phoneticPr fontId="50" type="noConversion"/>
  </si>
  <si>
    <t>[문서검토]
1. 입수한 모집단(유동성대체내역)이 정확하고 완전한지 검토한다.
2. 표본수에 맞는 문서(유동성대체내역)를 입수하여 적격한 담당자가 계약서를 적정히 검증하고 정확하게 계산하였는지 문서검사한다.</t>
    <phoneticPr fontId="45" type="noConversion"/>
  </si>
  <si>
    <t>FR-S05-C08</t>
    <phoneticPr fontId="45" type="noConversion"/>
  </si>
  <si>
    <t>특수관계자거래 완전성 Check list</t>
  </si>
  <si>
    <t xml:space="preserve">[문서검사]
1.특수관계자 완전성 Check list를 작성하였는지 확인한다. 
2. 특수관계자 Check list상 특수관계자 내역의 집계가 완전하게 이루어지고 최종주석 및 당기 거래내역 있는 특관자 주석공시가 완전하게 이루어졌음을 검토하였는지 확인한다.
2. 특수관계자  Check list에 상위권자의 승인이 이루어졌는지 확인한다. </t>
    <phoneticPr fontId="45" type="noConversion"/>
  </si>
  <si>
    <t>거래처 등록시 특수관계자 구분은 특수관계자주석사항에 대한 정책과 연계되어 있다.</t>
  </si>
  <si>
    <t>특수관계자는 거래처 등록때 부터 확인된다.</t>
  </si>
  <si>
    <t>거래처 등록시 특수관계자를 여부를 입력하지 않아도 SAP상 등록될 경우 예외사항이며, SAP 반영 되도록 수정되야 한다.</t>
  </si>
  <si>
    <t>특수관계자 대사는 연말 이루어 진다. 빈도 수도 연말이 적정하다.</t>
    <phoneticPr fontId="45" type="noConversion"/>
  </si>
  <si>
    <t>특수관계자 검토내역이 정확하고 완전하게 작성되지 않아 관련 주석의 표시가 왜곡될 위험을 낮춘다.</t>
  </si>
  <si>
    <t>중요한 회계처리의 추정 방법은 문서화되고 검토되지 않아 관련 계정과목이 왜곡표시될 위험</t>
    <phoneticPr fontId="45" type="noConversion"/>
  </si>
  <si>
    <t>추정변경 있는 계정</t>
    <phoneticPr fontId="45" type="noConversion"/>
  </si>
  <si>
    <t>추정 변경 검토 position memo</t>
    <phoneticPr fontId="45" type="noConversion"/>
  </si>
  <si>
    <t>추정변경 검토내역</t>
    <phoneticPr fontId="45" type="noConversion"/>
  </si>
  <si>
    <t xml:space="preserve">[문서검사]
1. 추정변경 검토내역이 완전한지 검토한다.
2. 추정변경 postion memo가 GAAP 및 기업환경을 적절히 반영했는지 검증하고 승인했는지 문서검사한다. </t>
    <phoneticPr fontId="45" type="noConversion"/>
  </si>
  <si>
    <t>추정변경 검증은 정책과 연계되어 있다.</t>
    <phoneticPr fontId="45" type="noConversion"/>
  </si>
  <si>
    <t>정교하다.</t>
    <phoneticPr fontId="45" type="noConversion"/>
  </si>
  <si>
    <t>검증시 GAAP과 기업환경과 차이시 예외사항이며 재 검토필요한다.</t>
    <phoneticPr fontId="45" type="noConversion"/>
  </si>
  <si>
    <t>발생시로 볼 수 있다.</t>
    <phoneticPr fontId="45" type="noConversion"/>
  </si>
  <si>
    <t>빈도수 발생시가 적정하다.</t>
    <phoneticPr fontId="45" type="noConversion"/>
  </si>
  <si>
    <t xml:space="preserve"> 관련 주석의 표시가 왜곡될 위험을 낮춘다.</t>
    <phoneticPr fontId="45" type="noConversion"/>
  </si>
  <si>
    <t>재무제표상 이상항목에 대한 검토가 이루어지지 않아  왜곡 표시될 위험</t>
    <phoneticPr fontId="47" type="noConversion"/>
  </si>
  <si>
    <t>[문서검사]
1. 별도 재무제표 분석적 검토내역 중 정해진 샘플만큼 추출한다.
2. 각 계정에 대한 증감원인이 분석되었고 원인에 따라 재무제표상 반영된 사항이 있는지 확인한다.</t>
    <phoneticPr fontId="45" type="noConversion"/>
  </si>
  <si>
    <t>SKMR 재무지원팀장</t>
    <phoneticPr fontId="45" type="noConversion"/>
  </si>
  <si>
    <t>분석적 검토내역 승인은 정책과 연계되어 있다.</t>
  </si>
  <si>
    <t>분석적 검토내역은 검토되어 이상항목에 대하여 처리한다.</t>
  </si>
  <si>
    <t>분석적 검토내용 중 이사항목 처리에 대한 승인내역이 재무제표상 반영되지않은 금액이 적정하지 않을 경우 예외사항으로 정의한다. 통제수행자는 차이에 대해서 조사하여 적절한 금액으로 SAP에 반영되도록 통제활동을 수행한다.</t>
  </si>
  <si>
    <t xml:space="preserve">분석적 검토는 분기마다 수행되므로 해동 통제의 주기도 분기로 본다. </t>
  </si>
  <si>
    <t>재무제표상 이상항목에 대한 검토가 이루어지지 않아  왜곡 표시될 위험을 낮춘다.</t>
  </si>
  <si>
    <t>기말 결산 연 절차 checklist가 검토되지 않아 관련 계정이 왜곡표시될 위험</t>
    <phoneticPr fontId="47" type="noConversion"/>
  </si>
  <si>
    <t>FR-S05-C11</t>
    <phoneticPr fontId="45" type="noConversion"/>
  </si>
  <si>
    <t>연결산 check list 내역</t>
    <phoneticPr fontId="45" type="noConversion"/>
  </si>
  <si>
    <t>[문서검사]
1. 별도 재무제표 check list 내역 중 정해진 샘플만큼 추출한다.
2. check list항목에 따라 정학하고 완전하게 검증했는지 문서검사한다.</t>
    <phoneticPr fontId="45" type="noConversion"/>
  </si>
  <si>
    <t>연결산 check list 검토내역 승인은 정책과 연계되어 있다.</t>
    <phoneticPr fontId="45" type="noConversion"/>
  </si>
  <si>
    <t>연결산 check list 검토내역은 검토되어 이상항목에 대하여 처리한다.</t>
    <phoneticPr fontId="45" type="noConversion"/>
  </si>
  <si>
    <t>연결산 check list 검토내용 중 이사항목 처리에 대한 승인내역이 재무제표상 반영되지않은 금액이 적정하지 않을 경우 예외사항으로 정의한다. 통제수행자는 차이에 대해서 조사하여 적절한 금액으로 SAP에 반영되도록 통제활동을 수행한다.</t>
    <phoneticPr fontId="45" type="noConversion"/>
  </si>
  <si>
    <t xml:space="preserve">연결산 check list 검토는 분기마다 수행되므로 해동 통제의 주기도 분기로 본다. </t>
    <phoneticPr fontId="45" type="noConversion"/>
  </si>
  <si>
    <t xml:space="preserve">연결산 check list 검토는 연마다 수행되므로 해동 통제의 주기도 연로 본다. </t>
    <phoneticPr fontId="45" type="noConversion"/>
  </si>
  <si>
    <t>연결산 check list 검토가 이루어지지 않아  왜곡 표시될 위험을 낮춘다.</t>
    <phoneticPr fontId="45" type="noConversion"/>
  </si>
  <si>
    <t>중요한 재무제표의 표시 및 공시사항이 누락될 위험</t>
    <phoneticPr fontId="47" type="noConversion"/>
  </si>
  <si>
    <t>사전재무제표</t>
  </si>
  <si>
    <t xml:space="preserve">1. 감사인제시 재무제표가 금감원 시스템에 등록되었음을 확인한다. 
2. 금감원 등록 재무제표가 이사회에 보고되어 의결되었는지 이사회 의사록을 검토한다. 
3. 감사인에게 송부한 사전제시 재무제표를 확인한다. </t>
    <phoneticPr fontId="45" type="noConversion"/>
  </si>
  <si>
    <t>사전재무제표는 경영진에 의해서 승인된다.</t>
  </si>
  <si>
    <t>승인받지 아니한 사전재무제표의 금감원 등록이 예외사항이며, 예외사항은 모두 반영되야 한다.</t>
  </si>
  <si>
    <t>사전재무제표의 작성은 연마다 요구되므로 수행주기가 연 인것은 적정하다.</t>
  </si>
  <si>
    <t>재무제표에 대한 최종 검토가 이루어 지지 않아 왜곡 표시될 위험</t>
    <phoneticPr fontId="47" type="noConversion"/>
  </si>
  <si>
    <t>[문서검사]
1. 별도 재무제표 승인내역 중 정해진 샘플만큼 추출한다.
2. 대표이사가 승인했는지 확인한다.</t>
    <phoneticPr fontId="45" type="noConversion"/>
  </si>
  <si>
    <t>별도재무제표의 승인은 정책과 연계되어 있다.</t>
  </si>
  <si>
    <t>별도재무제표는 경영진에 의해서 승인된다.</t>
  </si>
  <si>
    <t>별도 재무제표가 적절한 담당자에 의해 승인되지 않았을 경우 예외사항이며, 승인되도록 통제활동을 수행한다.</t>
  </si>
  <si>
    <t>별도 재무제표 승인은 매월 이루어 진다. 빈도 수도 월이 적정하다.</t>
  </si>
  <si>
    <t>재무제표에 대한 최종 검토가 이루어 지지 않아 왜곡 표시될 위험을 낮춘다.</t>
  </si>
  <si>
    <t>FR-S06</t>
    <phoneticPr fontId="45" type="noConversion"/>
  </si>
  <si>
    <t>FR-S06-R01</t>
    <phoneticPr fontId="45" type="noConversion"/>
  </si>
  <si>
    <t>미지급 법인세에 영향을 미칠 수 있는 세법, 규정 및 판례의 변경은 모니터링되며, 해당 변경이 미지급 법인세 계산에 미치는 영향이 검토되지 않아 관련 계정이 왜곡표시될 위험</t>
    <phoneticPr fontId="47" type="noConversion"/>
  </si>
  <si>
    <t>FR-S06-C01</t>
    <phoneticPr fontId="45" type="noConversion"/>
  </si>
  <si>
    <t>[문서검사]
1. 개정세법 등에 대한 검토내용을 입수한다.
2. 개정세법 등에 대한 내용이 적절히 검토되었는지 확인한다.</t>
    <phoneticPr fontId="45" type="noConversion"/>
  </si>
  <si>
    <t xml:space="preserve"> 개정세법 등에 대한 검토는 정책과 연계되어 있다.</t>
    <phoneticPr fontId="45" type="noConversion"/>
  </si>
  <si>
    <t>세 개정세법 등에 대한 검토를 한다.</t>
    <phoneticPr fontId="45" type="noConversion"/>
  </si>
  <si>
    <t xml:space="preserve"> 개정세법 등에 대한 검토되지 않을 경우 예외사항으로 정의한다. 통제수행자는 차이에 대해서 조사하여 적절한 금액으로 SAP에 반영되도록 통제활동을 수행한다.</t>
    <phoneticPr fontId="45" type="noConversion"/>
  </si>
  <si>
    <t xml:space="preserve"> 개정세법 등에 대한 검토는 년에 한번 진행한다.</t>
    <phoneticPr fontId="45" type="noConversion"/>
  </si>
  <si>
    <t xml:space="preserve"> 개정세법 등에 대한 검토되지 않아 관련 재무정보가 왜곡될 위험을 낮춘다.</t>
    <phoneticPr fontId="45" type="noConversion"/>
  </si>
  <si>
    <t>세무조정에 대한 기초 자료의 적정성이 검토되지 않아 관련 재무정보가 왜곡될 위험</t>
    <phoneticPr fontId="47" type="noConversion"/>
  </si>
  <si>
    <t>세무조정 기초자료의 정확성 검토는 정책과 연계되어 있다.</t>
  </si>
  <si>
    <t>세무조정기초자료에 대한 검토를 한다.</t>
  </si>
  <si>
    <t>세무조정기초자료의 차이가  적정하게 계산되지 않을 경우 예외사항으로 정의한다. 통제수행자는 차이에 대해서 조사하여 적절한 금액으로 SAP에 반영되도록 통제활동을 수행한다.</t>
  </si>
  <si>
    <t>법인세 세무조정은 년에 한번 진행한다.</t>
  </si>
  <si>
    <t>세무조정에 대한 기초 자료의 적정성이 검토되지 않아 관련 재무정보가 왜곡될 위험을 낮춘다.</t>
  </si>
  <si>
    <t>이연법인세 회계처리가 적정한지 검토되지 않아 관련 재무정보(이연법인세자산과대, 이연법인세부채과소, 법인세비용과소, 주석사항 오류)가 왜곡될 위험</t>
    <phoneticPr fontId="47" type="noConversion"/>
  </si>
  <si>
    <t xml:space="preserve">[문서검사]
1. 법인세 신고서를 입수한다.
2. 경영관리본부장(이하 팀장까지 포함)이 승인했는지 확인한다.
3. 이연법인세 자산성 Check list 및 법인세 불확실성에 대한 Check list가 작성되었으며, 승인권자에 의한 승인이 이루어졌는지 확인한다. </t>
    <phoneticPr fontId="45" type="noConversion"/>
  </si>
  <si>
    <t>세무조정 및 이연법인세 회계처리 검토는 정책과 연계되어 있다.</t>
  </si>
  <si>
    <t>세무조정사항 및 이연법인세 회계처리내역이 적정한지 검토된다.</t>
  </si>
  <si>
    <t>이연법인세 분개와 검토금액의 차이가  적정하게 계산되지 않을 경우 예외사항으로 정의한다. 통제수행자는 차이에 대해서 조사하여 적절한 금액으로 SAP에 반영되도록 통제활동을 수행한다.</t>
  </si>
  <si>
    <t>별도이연법인세검토의 경우 매월 수행하고 있다. 기간은 충분하고 빈도는 월이 적정하다.</t>
  </si>
  <si>
    <t>이연법인세 회계처리가 적정한지 검토되지 않아 관련 재무정보(이연법인세자산과대, 이연법인세부채과소, 법인세비용과소, 주석사항 오류)가 왜곡될 위험을 낮춘다.</t>
  </si>
  <si>
    <t>부가가치세 신고내역이 적정한지 검토되지 않아 관련 재무정보(부가세대금금 과대계상, 부가세예수금 과소계상)가 왜곡될 위험</t>
    <phoneticPr fontId="47" type="noConversion"/>
  </si>
  <si>
    <t>매출실적 집계표, 매입집계표</t>
    <phoneticPr fontId="45" type="noConversion"/>
  </si>
  <si>
    <t>월마다 진행디는 건으로 TEST기간 월리스트가 완전한지 검증</t>
    <phoneticPr fontId="45" type="noConversion"/>
  </si>
  <si>
    <t>매출부가세의 적정성 검토는 정책과 연계되어 있다.</t>
  </si>
  <si>
    <t>매출부가세가 적정한지 검토된다.</t>
  </si>
  <si>
    <t>매출부가세 작성 금액과 검토금액의 차이가  적정하게 계산되지 않을 경우 예외사항으로 정의한다. 통제수행자는 차이에 대해서 조사하여 적절한 금액으로 SAP에 반영되도록 통제활동을 수행한다.</t>
  </si>
  <si>
    <t>매출부가세 검토는 매월진행한다.</t>
  </si>
  <si>
    <t>부가가치세 신고내역이 적정한지 검토되지 않아 관련 재무정보(부가세대금금 과대계상, 부가세예수금 과소계상)가 왜곡될 위험을 낮춘다.</t>
  </si>
  <si>
    <t>[문서검사]
1. 부가세신고내역을 샘플수에 맞게 입수한다.
2. 재무관리실장이 승인했는지 확인한다.</t>
    <phoneticPr fontId="45" type="noConversion"/>
  </si>
  <si>
    <t>부가세신고서의 승인는 정책과 연계되어 있다.</t>
  </si>
  <si>
    <t>부가세신고서가 적정한지 검토되고 승인된다.</t>
  </si>
  <si>
    <t>부가세신고서 작성 금액과 검토금액의 차이가  적정하게 계산되지 않을 경우 예외사항으로 정의한다. 통제수행자는 차이에 대해서 조사하여 적절한 금액으로 SAP에 반영되도록 통제활동을 수행한다.</t>
  </si>
  <si>
    <t>부가세신고는 매월 진행한다.</t>
  </si>
  <si>
    <t>인원현황 검증</t>
    <phoneticPr fontId="45" type="noConversion"/>
  </si>
  <si>
    <t>인사팀장은 매월 작성된 인사정보변동내역을 수령하여 인원현황의 완전성 및 정확성을 검증한다.</t>
    <phoneticPr fontId="45" type="noConversion"/>
  </si>
  <si>
    <t>인사정보변동내역</t>
    <phoneticPr fontId="45" type="noConversion"/>
  </si>
  <si>
    <t>부정확/불완전한 인사정보변동내역</t>
    <phoneticPr fontId="45" type="noConversion"/>
  </si>
  <si>
    <t>인사팀장은 인사정보변동내역 상 기재된 인원이 부정확/불완전할 경우 인사팀 담당자에게 사유를 질의한다.</t>
    <phoneticPr fontId="45" type="noConversion"/>
  </si>
  <si>
    <t>해당 인원은 급여에 영향을 주는 근태변동사항 (조기출근, 연장, 휴일근무 및 병가 등)이 발생하면 관련된 그룹웨어 혹은 MS Office를 통하여 품의서를 작성한다.</t>
    <phoneticPr fontId="45" type="noConversion"/>
  </si>
  <si>
    <t>해당 현업 부서장은 조기출근, 연장, 휴일근무 및 병가 등 근태변동사항에 대한 적정성을 검증하고 승인한다.</t>
    <phoneticPr fontId="45" type="noConversion"/>
  </si>
  <si>
    <t>급여관련 가감 사항 취합 및 총급여금액 산출</t>
  </si>
  <si>
    <t>급여관련 가감 사항 취합 및 총급여금액 산출</t>
    <phoneticPr fontId="45" type="noConversion"/>
  </si>
  <si>
    <t>급여지급내역 작성</t>
    <phoneticPr fontId="45" type="noConversion"/>
  </si>
  <si>
    <t>인사팀 담당자는 매월 작성된 총급여내역에 인사변동사항을 반영하여 급여지급내역을 작성한다.</t>
    <phoneticPr fontId="45" type="noConversion"/>
  </si>
  <si>
    <t>급여지급내역 검증</t>
    <phoneticPr fontId="45" type="noConversion"/>
  </si>
  <si>
    <t>인사팀장은 매월 작성된 급여지급내역의 완전성 및 정확성을 검증한다.</t>
    <phoneticPr fontId="45" type="noConversion"/>
  </si>
  <si>
    <t>급여지급내역</t>
    <phoneticPr fontId="45" type="noConversion"/>
  </si>
  <si>
    <t>부정확/불완전한 급여지급내역</t>
    <phoneticPr fontId="45" type="noConversion"/>
  </si>
  <si>
    <t>인사팀장은 급여지급내역 상 기재된 금액이 부정확/불완전할 경우 인사팀 담당자에게 사유를 질의한다.</t>
    <phoneticPr fontId="45" type="noConversion"/>
  </si>
  <si>
    <t>인사팀 급여담당자는 매월 급여의 정확한 계산을 위해 MS office로 전월 인원현황과 신규입사자 및 퇴직자 목록을 바탕으로 인사정보변동내역을 작성한다.</t>
    <phoneticPr fontId="45" type="noConversion"/>
  </si>
  <si>
    <t>인사팀 급여담당자는 매월 급여관련 가감 사항을 각 현업팀/인사시스템을 통하여 모두 취합하여 총급여금액을 산출한다.</t>
    <phoneticPr fontId="45" type="noConversion"/>
  </si>
  <si>
    <t>인사팀 급여담당자는 아웃소싱업체에 급여파일을 업로드/제공한다.</t>
    <phoneticPr fontId="45" type="noConversion"/>
  </si>
  <si>
    <t>급여파일 제공</t>
  </si>
  <si>
    <t>급여파일 제공</t>
    <phoneticPr fontId="45" type="noConversion"/>
  </si>
  <si>
    <t>아웃소싱업체 급여작업 검증</t>
    <phoneticPr fontId="45" type="noConversion"/>
  </si>
  <si>
    <t>(아웃소싱업체의) 급여작업내역</t>
    <phoneticPr fontId="45" type="noConversion"/>
  </si>
  <si>
    <t>인사팀장은 매월 아웃소싱업체의 급여작업내역을 다운받아 4대보험등 급여 공제관련 원천징수사항들이 적정한지 정확성을 검증한다.</t>
    <phoneticPr fontId="45" type="noConversion"/>
  </si>
  <si>
    <t>부정확/불완전한 급여작업내역</t>
    <phoneticPr fontId="45" type="noConversion"/>
  </si>
  <si>
    <t>인사팀장은 급여작업내역 상 기재된 금액이 부정확/불완전할 경우 인사팀 담당자에게 사유를 질의한다.</t>
    <phoneticPr fontId="45" type="noConversion"/>
  </si>
  <si>
    <t>급여지급기안서 작성</t>
    <phoneticPr fontId="45" type="noConversion"/>
  </si>
  <si>
    <t>인사팀 급여담당자는 급여대장의 내역에 따라 시스템을 통하여 임시전표를 생성하고 급여지급기안서를 작성한다.</t>
    <phoneticPr fontId="45" type="noConversion"/>
  </si>
  <si>
    <t>급여지급기안서 검증</t>
    <phoneticPr fontId="45" type="noConversion"/>
  </si>
  <si>
    <t>전결권자(대표이사/인사팀장)는 급여대장과 대사하여 급여지급기안서의 완전성과 회계처리의 정확성을 검증하고 승인한다.</t>
    <phoneticPr fontId="45" type="noConversion"/>
  </si>
  <si>
    <t>급여지급기안서</t>
    <phoneticPr fontId="45" type="noConversion"/>
  </si>
  <si>
    <t>부정확/불완전한 급여지급기안서</t>
    <phoneticPr fontId="45" type="noConversion"/>
  </si>
  <si>
    <t>인사팀장/대표이사는 급여지급기안서 상 기재된 금액이 부정확/불완전할 경우 인사팀 담당자에게 사유를 질의한다.</t>
    <phoneticPr fontId="45" type="noConversion"/>
  </si>
  <si>
    <t>FR/TR 프로세스</t>
    <phoneticPr fontId="45" type="noConversion"/>
  </si>
  <si>
    <t>연차수당 계산</t>
    <phoneticPr fontId="45" type="noConversion"/>
  </si>
  <si>
    <t>매월/분기/년 말 인사팀 급여담당자는 회사의 인사시스템에서 연차정보를 다운로드하여 엑셀을 이용해 개인별 연차수당을 계산한다.</t>
    <phoneticPr fontId="45" type="noConversion"/>
  </si>
  <si>
    <t>연차수당 계산 검증</t>
    <phoneticPr fontId="45" type="noConversion"/>
  </si>
  <si>
    <t>인사팀장은 매월/분기/년 계산된 연차수당의 정확성을 검증한다.</t>
    <phoneticPr fontId="45" type="noConversion"/>
  </si>
  <si>
    <t>연차수당 계산파일</t>
    <phoneticPr fontId="45" type="noConversion"/>
  </si>
  <si>
    <t>부정확/불완전한 연차수당 계산파일</t>
    <phoneticPr fontId="45" type="noConversion"/>
  </si>
  <si>
    <t>인사팀장은 연차수당 계산파일 상 기재된 금액이 부정확/불완전할 경우 인사팀 담당자에게 사유를 질의한다.</t>
    <phoneticPr fontId="45" type="noConversion"/>
  </si>
  <si>
    <t>FR 프로세스</t>
    <phoneticPr fontId="45" type="noConversion"/>
  </si>
  <si>
    <t>인사팀장은 퇴직예정자의 퇴직관련서류를 검토한 후 그룹웨어/MS Office 등을 이용하여 퇴직발령 품의서를 작성한다.</t>
    <phoneticPr fontId="45" type="noConversion"/>
  </si>
  <si>
    <t>퇴직발령품의서 작성</t>
    <phoneticPr fontId="45" type="noConversion"/>
  </si>
  <si>
    <t>사직서 작성</t>
    <phoneticPr fontId="45" type="noConversion"/>
  </si>
  <si>
    <t>해당 인원은 퇴직사유 발생 시 그룹웨어/MS Office 등을 이용하여 사직서를 작성하여 인사팀에 제출한다.</t>
    <phoneticPr fontId="45" type="noConversion"/>
  </si>
  <si>
    <t>퇴직발령 승인</t>
    <phoneticPr fontId="45" type="noConversion"/>
  </si>
  <si>
    <t>전결권자(대표이사 등)는 전결규정에 따라 퇴직발령품의서를 검토 및 승인한다.</t>
    <phoneticPr fontId="45" type="noConversion"/>
  </si>
  <si>
    <t>퇴직발령품의서</t>
    <phoneticPr fontId="45" type="noConversion"/>
  </si>
  <si>
    <t>증빙서류등이 누락된 퇴직발령품의서</t>
    <phoneticPr fontId="45" type="noConversion"/>
  </si>
  <si>
    <t>인사팀장/대표이사는 퇴직발령품의서 상 필요한 서류/내용 등이 누락되었을 경우 인사팀 담당자/퇴사자에게 질의한다.</t>
    <phoneticPr fontId="45" type="noConversion"/>
  </si>
  <si>
    <t>퇴직금 계산</t>
    <phoneticPr fontId="45" type="noConversion"/>
  </si>
  <si>
    <t>인사팀 퇴직금담당자는 퇴사자 발생 시 HR시스템 혹은 MS Office를 이용하여 퇴직금을 계산한 후, 해당 파일을 아웃소싱업체에 전달한다.</t>
    <phoneticPr fontId="45" type="noConversion"/>
  </si>
  <si>
    <t>원천징수액 계산</t>
    <phoneticPr fontId="45" type="noConversion"/>
  </si>
  <si>
    <t>퇴직금 검증</t>
    <phoneticPr fontId="45" type="noConversion"/>
  </si>
  <si>
    <t>아웃소싱 업체는 퇴직금계산, 퇴직소득세/퇴직지방소득세, 4대보험 등 원청징수액을 산정하여 해당 계산파일을 인사팀 퇴직금 담당자에게 전달한며, 인사팀 퇴직금담당자는 인사시스템에 입력된 인사정보를 기초로하여 평균임금을 산정하고 퇴직금지급율을 곱하여 MS Office로 퇴직금을 계산한다.</t>
    <phoneticPr fontId="45" type="noConversion"/>
  </si>
  <si>
    <t>인사팀장은 인사팀 퇴직금담당자가 계산한 내역이 정확하고 완전한지 검증한다.</t>
    <phoneticPr fontId="45" type="noConversion"/>
  </si>
  <si>
    <t>퇴직금 계산내역</t>
    <phoneticPr fontId="45" type="noConversion"/>
  </si>
  <si>
    <t>부정확/불완전한 퇴직금 계산내역</t>
    <phoneticPr fontId="45" type="noConversion"/>
  </si>
  <si>
    <t>인사팀장은 퇴직금 계산내역이 부정확/불완전할 경우 인사팀 퇴직금담당자에게 사유를 질의한다.</t>
    <phoneticPr fontId="45" type="noConversion"/>
  </si>
  <si>
    <t>HR-S01</t>
    <phoneticPr fontId="45" type="noConversion"/>
  </si>
  <si>
    <t>채용 및 인사관리</t>
    <phoneticPr fontId="45" type="noConversion"/>
  </si>
  <si>
    <t>HR-S02</t>
    <phoneticPr fontId="45" type="noConversion"/>
  </si>
  <si>
    <t>HR-S03</t>
    <phoneticPr fontId="45" type="noConversion"/>
  </si>
  <si>
    <t>HR-S04</t>
    <phoneticPr fontId="45" type="noConversion"/>
  </si>
  <si>
    <t>HR-S05</t>
    <phoneticPr fontId="45" type="noConversion"/>
  </si>
  <si>
    <t>급여관리</t>
    <phoneticPr fontId="45" type="noConversion"/>
  </si>
  <si>
    <t>퇴직관리</t>
    <phoneticPr fontId="45" type="noConversion"/>
  </si>
  <si>
    <t>복리후생관리</t>
    <phoneticPr fontId="45" type="noConversion"/>
  </si>
  <si>
    <t>퇴직급여충당금액내역 작성</t>
    <phoneticPr fontId="45" type="noConversion"/>
  </si>
  <si>
    <t>인사팀 퇴직금담당자는 매월 회사의 전 직원에 대해 개인별로 MS Office를 통하여 퇴직급여 충당금액을 작성/관리한다.</t>
    <phoneticPr fontId="45" type="noConversion"/>
  </si>
  <si>
    <t>퇴직금 원천징수액 검증</t>
    <phoneticPr fontId="45" type="noConversion"/>
  </si>
  <si>
    <t xml:space="preserve">인사팀 퇴직금담당자는 아웃소싱업체에서 계산되는 퇴직금 원천징수내역의 정확성 및 완전성을 퇴직급여충당금액내역과 비교대사하여 검증한다. </t>
    <phoneticPr fontId="45" type="noConversion"/>
  </si>
  <si>
    <t>퇴직금 원천징수액 검증파일</t>
    <phoneticPr fontId="45" type="noConversion"/>
  </si>
  <si>
    <t>부정확한 퇴직금 원천징수내역</t>
    <phoneticPr fontId="45" type="noConversion"/>
  </si>
  <si>
    <t>인사팀 퇴직금담당자는 퇴직금 원천징수내역과 퇴직급여충당금액이 다를 시 아웃소싱업체에 사유를 질의한다.</t>
    <phoneticPr fontId="45" type="noConversion"/>
  </si>
  <si>
    <t>지출결의서 작성</t>
    <phoneticPr fontId="45" type="noConversion"/>
  </si>
  <si>
    <t>인사팀 퇴직금담당자는 퇴직금 지급명세서, 퇴직급여 계산내역, 근로소득원천징수부 등을 첨부하여 그룹웨어/MS Office를 통하여 지출결의서를 작성한다.</t>
    <phoneticPr fontId="45" type="noConversion"/>
  </si>
  <si>
    <t>지출결의서 검토 및 승인</t>
    <phoneticPr fontId="45" type="noConversion"/>
  </si>
  <si>
    <t>인사팀장을 작성된 지출결의서 및 첨부된 증빙서류들을 대사 및 승인한다.</t>
    <phoneticPr fontId="45" type="noConversion"/>
  </si>
  <si>
    <t>지출결의서</t>
    <phoneticPr fontId="45" type="noConversion"/>
  </si>
  <si>
    <t>부정확한 지출결의서</t>
    <phoneticPr fontId="45" type="noConversion"/>
  </si>
  <si>
    <t>인사팀장은 지출결의서의 내용과 증빙서류 간 차이가 있을 경우 인사팀 퇴직금담당자에게 사유를 질의한다.</t>
    <phoneticPr fontId="45" type="noConversion"/>
  </si>
  <si>
    <t>추정 퇴직금 계산</t>
    <phoneticPr fontId="45" type="noConversion"/>
  </si>
  <si>
    <t>인사팀 퇴직연금담당자는 매년 말 즈음 인사급여 Data에 기초하여 평균임금을 산정한 후 퇴직금지급율(일수)를 곱하여 퇴직금 추계액을 계산하여 해당 Data를 계리평가기관에 전달한다.</t>
    <phoneticPr fontId="45" type="noConversion"/>
  </si>
  <si>
    <t>계리평가보고서 작성 및 전달</t>
    <phoneticPr fontId="45" type="noConversion"/>
  </si>
  <si>
    <t>퇴직연금 담당기관 계리사는 회사로부터 받은 퇴직금 추계액 자료를 검토/ 확인 후 계리평가보고서를 회사 퇴직연금 담당자에게 전달한다.</t>
    <phoneticPr fontId="45" type="noConversion"/>
  </si>
  <si>
    <t>계리평가 기초정보 검증</t>
    <phoneticPr fontId="45" type="noConversion"/>
  </si>
  <si>
    <t>계리평가보고서 검증 checklist(MRC)</t>
    <phoneticPr fontId="45" type="noConversion"/>
  </si>
  <si>
    <t>기초정보가 불일치하는 계리평가보고서</t>
    <phoneticPr fontId="45" type="noConversion"/>
  </si>
  <si>
    <t>인사팀 퇴직연금담당자 및 인사팀장은 계리평가보고서상의 정보가 확정급여부채 산출에 적용된 기초정보와 일치하는지 대사하고, 게리평가보고서상의 재무정보(확정급여부채 및 사외적립자산)가 재무제표에 반영된 정보와 일치하는지 대사하여 검증한다.</t>
    <phoneticPr fontId="45" type="noConversion"/>
  </si>
  <si>
    <t>인사팀장은 계리평가보고서 상 기초정보와 재무제표 상 기초정보 간 차이가 있을 경우 인사팀 퇴직연금담당자 및 담당계리사에게 사유를 질의한다.</t>
    <phoneticPr fontId="45" type="noConversion"/>
  </si>
  <si>
    <t>사외적립자산 불입 기안서 작성</t>
    <phoneticPr fontId="45" type="noConversion"/>
  </si>
  <si>
    <t>DB형 제도 운영 시, 인사팀 퇴직연금담당자는 연말에 대표이사와 상의한 내용을 바탕으로 사외적립자산 불입 기안서를 작성한다.</t>
    <phoneticPr fontId="45" type="noConversion"/>
  </si>
  <si>
    <t>사외적립자산 불입 기안서 승인</t>
    <phoneticPr fontId="45" type="noConversion"/>
  </si>
  <si>
    <t>인사팀장은 퇴직연금담당자가 작성한 사외적립자산 불입 기안서를 검토 및 승인한다.</t>
    <phoneticPr fontId="45" type="noConversion"/>
  </si>
  <si>
    <t>사외적립자산 불입 기안서</t>
    <phoneticPr fontId="45" type="noConversion"/>
  </si>
  <si>
    <t>부정확한 사외적립자산 불입 기안서</t>
    <phoneticPr fontId="45" type="noConversion"/>
  </si>
  <si>
    <t>인사팀장은 사외적립자산 불입 기안서 상 내용이 부정확 할 경우 퇴직연금담당자에게 사유를 질의한다.</t>
    <phoneticPr fontId="45" type="noConversion"/>
  </si>
  <si>
    <t>복리후생항목 품의서 작성</t>
    <phoneticPr fontId="45" type="noConversion"/>
  </si>
  <si>
    <t>임직원자금대출 (의료비, 학자금, 주택자금 등등) 혹은 기타 복리후생항목 관련 전결권자의 승인이 필요한 항목의 경우, 현업에서 신청자가 필요서류를 첨부하여 그룹웨어/MS Office 등을 통해 품의서를 작성한다.</t>
    <phoneticPr fontId="45" type="noConversion"/>
  </si>
  <si>
    <t>복리후생 관련 품의서 승인</t>
    <phoneticPr fontId="45" type="noConversion"/>
  </si>
  <si>
    <t>인사팀장은 복리후생 관련하여 신청내용이 회사의 복리후생 규정에 부합하는지 검증 후 승인하며, 전결권자(대표이사 등)의 승인이 필요한 경우 인사팀장이 그룹웨어/MS Office로 품의서를 작성하여 대표이사가 해당 내용이 규정에 부합하는지 검증 후 승인한다.</t>
    <phoneticPr fontId="45" type="noConversion"/>
  </si>
  <si>
    <t>복리후생 관련 품의서</t>
    <phoneticPr fontId="45" type="noConversion"/>
  </si>
  <si>
    <t>규정에 부합하지 않는 복리후생 신청서/품의서</t>
    <phoneticPr fontId="45" type="noConversion"/>
  </si>
  <si>
    <t>인사팀장/대표이사는 복리후생 신청서/품의서 상 신청내용이 규정에 부합하지 않을 경우 신청자/인사팀장에 사유를 질의한다.</t>
    <phoneticPr fontId="45" type="noConversion"/>
  </si>
  <si>
    <t>성과급 책정</t>
    <phoneticPr fontId="45" type="noConversion"/>
  </si>
  <si>
    <t>기획팀은 연말 사업성과 분석 시 각 부서별로 영업이익 분석 자료를 검토하고, 검토한 내역을 인사팀에 전달한다.</t>
    <phoneticPr fontId="45" type="noConversion"/>
  </si>
  <si>
    <t>부서별 성과분석</t>
    <phoneticPr fontId="45" type="noConversion"/>
  </si>
  <si>
    <t>인사팀장은 기획팀으로부터 받은 각 사업부별 영업이익 실적집계내역을 바탕으로, 회사의 성과급 규정에 따라 직원들의 성과급을 계산하여 성과급 지급기안서를 작성한다.</t>
    <phoneticPr fontId="45" type="noConversion"/>
  </si>
  <si>
    <t>성과급 지급기안서 승인</t>
    <phoneticPr fontId="45" type="noConversion"/>
  </si>
  <si>
    <t>전결권자(대표이사 등)는 전결규정에 따라 해당 성과급 지급기안서가 기획팀에서 작성된 연간실적집계내역을 바탕으로 성과급 규정에 따라 작성되었는지 검증하고 승인한다.</t>
    <phoneticPr fontId="45" type="noConversion"/>
  </si>
  <si>
    <t>성과급 지급기안서</t>
    <phoneticPr fontId="45" type="noConversion"/>
  </si>
  <si>
    <t>규정에 부합하지 않는 성과급 지급기안서</t>
    <phoneticPr fontId="45" type="noConversion"/>
  </si>
  <si>
    <t>대표이사는 성과급 지급기안서가 회사의 성과급 책정 규정에 부합하지 않을 경우 기획팀과 인사팀장에게 사유를 질의한다.</t>
    <phoneticPr fontId="45" type="noConversion"/>
  </si>
  <si>
    <t>하위프로세스번호</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</si>
</sst>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1" formatCode="_-* #,##0_-;\-* #,##0_-;_-* &quot;-&quot;_-;_-@_-"/>
    <numFmt numFmtId="176" formatCode="#,##0;[Red]\(#,##0\);\-"/>
    <numFmt numFmtId="177" formatCode="mm&quot;월&quot;\ dd&quot;일&quot;"/>
    <numFmt numFmtId="178" formatCode="#,###"/>
  </numFmts>
  <fonts count="102">
    <font>
      <sz val="11"/>
      <color rgb="FF000000"/>
      <name val="맑은 고딕"/>
    </font>
    <font>
      <sz val="11"/>
      <color theme="1"/>
      <name val="맑은 고딕"/>
      <family val="2"/>
      <charset val="129"/>
      <scheme val="minor"/>
    </font>
    <font>
      <sz val="11"/>
      <color theme="1"/>
      <name val="맑은 고딕"/>
      <family val="2"/>
      <charset val="129"/>
      <scheme val="minor"/>
    </font>
    <font>
      <sz val="11"/>
      <color rgb="FF000000"/>
      <name val="돋움"/>
      <family val="3"/>
      <charset val="129"/>
    </font>
    <font>
      <sz val="10"/>
      <color rgb="FF000000"/>
      <name val="Arial"/>
      <family val="2"/>
    </font>
    <font>
      <sz val="12"/>
      <color rgb="FF000000"/>
      <name val="바탕체"/>
      <family val="1"/>
      <charset val="129"/>
    </font>
    <font>
      <sz val="8"/>
      <color rgb="FF000000"/>
      <name val="Verdana"/>
      <family val="2"/>
    </font>
    <font>
      <sz val="8"/>
      <color rgb="FF000000"/>
      <name val="Arial"/>
      <family val="2"/>
    </font>
    <font>
      <sz val="11"/>
      <color rgb="FF000000"/>
      <name val="Arial"/>
      <family val="2"/>
    </font>
    <font>
      <b/>
      <i/>
      <sz val="10"/>
      <color rgb="FF000000"/>
      <name val="나눔고딕"/>
      <family val="3"/>
      <charset val="129"/>
    </font>
    <font>
      <sz val="10"/>
      <color rgb="FF000000"/>
      <name val="나눔고딕"/>
      <charset val="129"/>
    </font>
    <font>
      <b/>
      <sz val="10"/>
      <color rgb="FFFF0000"/>
      <name val="나눔고딕"/>
      <charset val="129"/>
    </font>
    <font>
      <sz val="9"/>
      <color rgb="FF000000"/>
      <name val="나눔고딕"/>
      <charset val="129"/>
    </font>
    <font>
      <b/>
      <i/>
      <sz val="12"/>
      <color rgb="FF000000"/>
      <name val="나눔고딕"/>
      <charset val="129"/>
    </font>
    <font>
      <sz val="10"/>
      <color rgb="FF000000"/>
      <name val="맑은 고딕"/>
      <family val="3"/>
      <charset val="129"/>
    </font>
    <font>
      <sz val="9"/>
      <color rgb="FF000000"/>
      <name val="Verdana"/>
      <family val="2"/>
    </font>
    <font>
      <b/>
      <sz val="9"/>
      <color rgb="FFFFFFFF"/>
      <name val="나눔고딕"/>
      <charset val="129"/>
    </font>
    <font>
      <sz val="9"/>
      <color rgb="FFFFFFFF"/>
      <name val="나눔고딕"/>
      <charset val="129"/>
    </font>
    <font>
      <b/>
      <sz val="9"/>
      <color rgb="FFFF0000"/>
      <name val="나눔고딕"/>
      <charset val="129"/>
    </font>
    <font>
      <sz val="9"/>
      <color rgb="FF000000"/>
      <name val="바탕체"/>
      <family val="1"/>
      <charset val="129"/>
    </font>
    <font>
      <sz val="9"/>
      <color rgb="FF44546A"/>
      <name val="나눔고딕"/>
      <charset val="129"/>
    </font>
    <font>
      <b/>
      <sz val="10"/>
      <color rgb="FF000000"/>
      <name val="나눔고딕"/>
      <charset val="129"/>
    </font>
    <font>
      <sz val="10"/>
      <color rgb="FFFF0000"/>
      <name val="나눔고딕"/>
      <charset val="129"/>
    </font>
    <font>
      <i/>
      <sz val="10"/>
      <color rgb="FF000000"/>
      <name val="나눔고딕"/>
      <charset val="129"/>
    </font>
    <font>
      <i/>
      <sz val="10"/>
      <color rgb="FFFF0000"/>
      <name val="나눔고딕"/>
      <charset val="129"/>
    </font>
    <font>
      <i/>
      <sz val="10"/>
      <color rgb="FF0070C0"/>
      <name val="나눔고딕"/>
      <charset val="129"/>
    </font>
    <font>
      <b/>
      <i/>
      <sz val="10"/>
      <color rgb="FFFF0000"/>
      <name val="나눔고딕"/>
      <charset val="129"/>
    </font>
    <font>
      <b/>
      <sz val="10"/>
      <color rgb="FFFFFFFF"/>
      <name val="맑은 고딕"/>
      <family val="3"/>
      <charset val="129"/>
    </font>
    <font>
      <b/>
      <sz val="10"/>
      <color rgb="FF000000"/>
      <name val="맑은 고딕"/>
      <family val="3"/>
      <charset val="129"/>
    </font>
    <font>
      <sz val="8"/>
      <color rgb="FF000000"/>
      <name val="맑은 고딕"/>
      <family val="3"/>
      <charset val="129"/>
    </font>
    <font>
      <b/>
      <sz val="8"/>
      <color rgb="FFFF0000"/>
      <name val="맑은 고딕"/>
      <family val="3"/>
      <charset val="129"/>
    </font>
    <font>
      <b/>
      <sz val="8"/>
      <color rgb="FF000000"/>
      <name val="맑은 고딕"/>
      <family val="3"/>
      <charset val="129"/>
    </font>
    <font>
      <sz val="8"/>
      <color rgb="FF000000"/>
      <name val="나눔고딕"/>
      <charset val="129"/>
    </font>
    <font>
      <sz val="8"/>
      <color rgb="FFFF0000"/>
      <name val="맑은 고딕"/>
      <family val="3"/>
      <charset val="129"/>
    </font>
    <font>
      <b/>
      <i/>
      <sz val="8"/>
      <color rgb="FFFF0000"/>
      <name val="맑은 고딕"/>
      <family val="3"/>
      <charset val="129"/>
    </font>
    <font>
      <sz val="10"/>
      <color rgb="FFFFFFFF"/>
      <name val="나눔고딕"/>
      <charset val="129"/>
    </font>
    <font>
      <b/>
      <sz val="10"/>
      <color rgb="FF333333"/>
      <name val="맑은 고딕"/>
      <family val="3"/>
      <charset val="129"/>
    </font>
    <font>
      <sz val="10"/>
      <color rgb="FF333333"/>
      <name val="맑은 고딕"/>
      <family val="3"/>
      <charset val="129"/>
    </font>
    <font>
      <b/>
      <i/>
      <sz val="12"/>
      <color rgb="FF000000"/>
      <name val="맑은 고딕"/>
      <family val="3"/>
      <charset val="129"/>
    </font>
    <font>
      <b/>
      <i/>
      <sz val="10"/>
      <color rgb="FF000000"/>
      <name val="맑은 고딕"/>
      <family val="3"/>
      <charset val="129"/>
    </font>
    <font>
      <sz val="10"/>
      <color rgb="FFFFFFFF"/>
      <name val="맑은 고딕"/>
      <family val="3"/>
      <charset val="129"/>
    </font>
    <font>
      <sz val="10"/>
      <color rgb="FF000000"/>
      <name val="나눔바른고딕"/>
      <family val="3"/>
      <charset val="129"/>
    </font>
    <font>
      <sz val="9"/>
      <color rgb="FF000000"/>
      <name val="Georgia"/>
      <family val="1"/>
    </font>
    <font>
      <b/>
      <sz val="9"/>
      <color rgb="FF000000"/>
      <name val="나눔고딕"/>
      <charset val="129"/>
    </font>
    <font>
      <sz val="11"/>
      <color rgb="FF000000"/>
      <name val="맑은 고딕"/>
      <family val="3"/>
      <charset val="129"/>
    </font>
    <font>
      <sz val="8"/>
      <name val="돋움"/>
      <family val="3"/>
      <charset val="129"/>
    </font>
    <font>
      <sz val="9"/>
      <color theme="1"/>
      <name val="맑은 고딕"/>
      <family val="3"/>
      <charset val="129"/>
      <scheme val="major"/>
    </font>
    <font>
      <sz val="8"/>
      <name val="맑은 고딕"/>
      <family val="2"/>
      <charset val="129"/>
    </font>
    <font>
      <b/>
      <sz val="9"/>
      <color theme="0"/>
      <name val="맑은 고딕"/>
      <family val="3"/>
      <charset val="129"/>
      <scheme val="major"/>
    </font>
    <font>
      <sz val="9"/>
      <name val="맑은 고딕"/>
      <family val="3"/>
      <charset val="129"/>
      <scheme val="major"/>
    </font>
    <font>
      <sz val="8"/>
      <name val="맑은 고딕"/>
      <family val="2"/>
      <charset val="129"/>
      <scheme val="minor"/>
    </font>
    <font>
      <sz val="11"/>
      <color theme="1"/>
      <name val="Arial"/>
      <family val="2"/>
    </font>
    <font>
      <b/>
      <sz val="9"/>
      <color theme="1"/>
      <name val="나눔고딕"/>
      <family val="3"/>
      <charset val="129"/>
    </font>
    <font>
      <b/>
      <i/>
      <sz val="10"/>
      <color theme="1"/>
      <name val="나눔고딕"/>
      <family val="3"/>
      <charset val="129"/>
    </font>
    <font>
      <sz val="10"/>
      <color theme="1"/>
      <name val="나눔고딕"/>
      <family val="3"/>
      <charset val="129"/>
    </font>
    <font>
      <b/>
      <sz val="10"/>
      <color rgb="FFFF0000"/>
      <name val="나눔고딕"/>
      <family val="3"/>
      <charset val="129"/>
    </font>
    <font>
      <b/>
      <i/>
      <sz val="9"/>
      <color theme="1"/>
      <name val="나눔고딕"/>
      <family val="3"/>
      <charset val="129"/>
    </font>
    <font>
      <sz val="9"/>
      <color theme="1"/>
      <name val="나눔고딕"/>
      <family val="3"/>
      <charset val="129"/>
    </font>
    <font>
      <b/>
      <sz val="10"/>
      <color indexed="9"/>
      <name val="나눔고딕"/>
      <family val="3"/>
      <charset val="129"/>
    </font>
    <font>
      <b/>
      <sz val="10"/>
      <color theme="0"/>
      <name val="나눔고딕"/>
      <family val="3"/>
      <charset val="129"/>
    </font>
    <font>
      <sz val="8"/>
      <name val="맑은 고딕"/>
      <family val="3"/>
      <charset val="129"/>
      <scheme val="minor"/>
    </font>
    <font>
      <b/>
      <sz val="9"/>
      <color theme="0"/>
      <name val="나눔고딕"/>
      <family val="3"/>
      <charset val="129"/>
    </font>
    <font>
      <sz val="11"/>
      <name val="맑은 고딕"/>
      <family val="2"/>
      <charset val="129"/>
      <scheme val="minor"/>
    </font>
    <font>
      <sz val="10"/>
      <name val="나눔고딕"/>
      <family val="3"/>
      <charset val="129"/>
    </font>
    <font>
      <i/>
      <sz val="10"/>
      <name val="나눔고딕"/>
      <family val="3"/>
      <charset val="129"/>
    </font>
    <font>
      <sz val="9"/>
      <name val="나눔고딕"/>
      <family val="3"/>
      <charset val="129"/>
    </font>
    <font>
      <b/>
      <sz val="10"/>
      <name val="나눔고딕"/>
      <family val="3"/>
      <charset val="129"/>
    </font>
    <font>
      <b/>
      <sz val="9"/>
      <color indexed="81"/>
      <name val="Tahoma"/>
      <family val="2"/>
    </font>
    <font>
      <b/>
      <sz val="9"/>
      <color indexed="81"/>
      <name val="돋움"/>
      <family val="3"/>
      <charset val="129"/>
    </font>
    <font>
      <sz val="9"/>
      <color indexed="81"/>
      <name val="Tahoma"/>
      <family val="2"/>
    </font>
    <font>
      <sz val="9"/>
      <color indexed="81"/>
      <name val="돋움"/>
      <family val="3"/>
      <charset val="129"/>
    </font>
    <font>
      <b/>
      <sz val="11"/>
      <color theme="1"/>
      <name val="맑은 고딕"/>
      <family val="3"/>
      <charset val="129"/>
      <scheme val="minor"/>
    </font>
    <font>
      <sz val="11"/>
      <name val="돋움"/>
      <family val="3"/>
      <charset val="129"/>
    </font>
    <font>
      <b/>
      <sz val="18"/>
      <name val="나눔고딕"/>
      <family val="3"/>
      <charset val="129"/>
    </font>
    <font>
      <b/>
      <sz val="9"/>
      <name val="나눔고딕"/>
      <family val="3"/>
      <charset val="129"/>
    </font>
    <font>
      <b/>
      <sz val="9"/>
      <color rgb="FFFF0000"/>
      <name val="나눔고딕"/>
      <family val="3"/>
      <charset val="129"/>
    </font>
    <font>
      <sz val="11"/>
      <name val="나눔고딕"/>
      <family val="3"/>
      <charset val="129"/>
    </font>
    <font>
      <sz val="11"/>
      <color rgb="FFFF0000"/>
      <name val="나눔고딕"/>
      <family val="3"/>
      <charset val="129"/>
    </font>
    <font>
      <sz val="10"/>
      <color rgb="FFFF0000"/>
      <name val="나눔고딕"/>
      <family val="3"/>
      <charset val="129"/>
    </font>
    <font>
      <sz val="9"/>
      <color rgb="FFFF0000"/>
      <name val="나눔고딕"/>
      <family val="3"/>
      <charset val="129"/>
    </font>
    <font>
      <sz val="9"/>
      <color theme="1"/>
      <name val="Arial"/>
      <family val="2"/>
    </font>
    <font>
      <b/>
      <i/>
      <sz val="9"/>
      <color theme="1"/>
      <name val="Arial"/>
      <family val="2"/>
    </font>
    <font>
      <b/>
      <sz val="9"/>
      <color rgb="FFFFFFFF"/>
      <name val="Arial"/>
      <family val="2"/>
    </font>
    <font>
      <b/>
      <sz val="9"/>
      <color rgb="FFFFFFFF"/>
      <name val="나눔바른고딕"/>
      <family val="3"/>
      <charset val="129"/>
    </font>
    <font>
      <b/>
      <sz val="9"/>
      <color rgb="FFFF0000"/>
      <name val="Arial"/>
      <family val="2"/>
    </font>
    <font>
      <b/>
      <sz val="9"/>
      <color theme="0"/>
      <name val="Arial"/>
      <family val="2"/>
    </font>
    <font>
      <b/>
      <sz val="9"/>
      <color theme="0"/>
      <name val="나눔바른고딕"/>
      <family val="3"/>
      <charset val="129"/>
    </font>
    <font>
      <sz val="9"/>
      <name val="Arial"/>
      <family val="2"/>
    </font>
    <font>
      <sz val="9"/>
      <color theme="0"/>
      <name val="Arial"/>
      <family val="2"/>
    </font>
    <font>
      <sz val="9"/>
      <color theme="0"/>
      <name val="나눔바른고딕"/>
      <family val="3"/>
      <charset val="129"/>
    </font>
    <font>
      <sz val="11"/>
      <color theme="1"/>
      <name val="나눔바른고딕"/>
      <family val="3"/>
      <charset val="129"/>
    </font>
    <font>
      <sz val="11"/>
      <name val="나눔바른고딕"/>
      <family val="3"/>
      <charset val="129"/>
    </font>
    <font>
      <sz val="11"/>
      <color theme="1"/>
      <name val="Malgun Gothic"/>
      <family val="3"/>
      <charset val="129"/>
    </font>
    <font>
      <b/>
      <sz val="11"/>
      <color rgb="FFFF0000"/>
      <name val="나눔바른고딕"/>
      <family val="3"/>
      <charset val="129"/>
    </font>
    <font>
      <sz val="12"/>
      <color theme="1"/>
      <name val="나눔고딕"/>
      <family val="3"/>
      <charset val="129"/>
    </font>
    <font>
      <sz val="11"/>
      <color theme="1"/>
      <name val="나눔고딕"/>
      <family val="3"/>
      <charset val="129"/>
    </font>
    <font>
      <sz val="11"/>
      <color theme="1"/>
      <name val="맑은 고딕"/>
      <family val="3"/>
      <charset val="129"/>
    </font>
    <font>
      <sz val="9"/>
      <color rgb="FFFF0000"/>
      <name val="Arial"/>
      <family val="2"/>
    </font>
    <font>
      <sz val="11"/>
      <name val="맑은 고딕"/>
      <family val="3"/>
      <charset val="129"/>
    </font>
    <font>
      <sz val="11"/>
      <color rgb="FFFF0000"/>
      <name val="맑은 고딕"/>
      <family val="3"/>
      <charset val="129"/>
    </font>
    <font>
      <sz val="9"/>
      <color theme="1"/>
      <name val="나눔바른고딕"/>
      <family val="3"/>
      <charset val="129"/>
    </font>
    <font>
      <sz val="9"/>
      <name val="나눔바른고딕"/>
      <family val="3"/>
      <charset val="129"/>
    </font>
  </fonts>
  <fills count="37">
    <fill>
      <patternFill patternType="none"/>
    </fill>
    <fill>
      <patternFill patternType="gray125"/>
    </fill>
    <fill>
      <patternFill patternType="solid">
        <fgColor rgb="FFFFFFFF"/>
      </patternFill>
    </fill>
    <fill>
      <patternFill patternType="solid">
        <fgColor rgb="FFF2F2F2"/>
      </patternFill>
    </fill>
    <fill>
      <patternFill patternType="solid">
        <fgColor rgb="FF000000"/>
      </patternFill>
    </fill>
    <fill>
      <patternFill patternType="solid">
        <fgColor rgb="FFDDEBF7"/>
      </patternFill>
    </fill>
    <fill>
      <patternFill patternType="solid">
        <fgColor rgb="FFFBE5D7"/>
      </patternFill>
    </fill>
    <fill>
      <patternFill patternType="solid">
        <fgColor rgb="FF000000"/>
        <bgColor rgb="FF000000"/>
      </patternFill>
    </fill>
    <fill>
      <patternFill patternType="solid">
        <fgColor rgb="FF0070C0"/>
      </patternFill>
    </fill>
    <fill>
      <patternFill patternType="solid">
        <fgColor rgb="FFFFF2CC"/>
      </patternFill>
    </fill>
    <fill>
      <patternFill patternType="solid">
        <fgColor rgb="FFD9E1F2"/>
      </patternFill>
    </fill>
    <fill>
      <patternFill patternType="solid">
        <bgColor rgb="FFFFFFFF"/>
      </patternFill>
    </fill>
    <fill>
      <patternFill patternType="solid">
        <fgColor rgb="FFEDEDED"/>
        <bgColor rgb="FFFFFFFF"/>
      </patternFill>
    </fill>
    <fill>
      <patternFill patternType="solid">
        <fgColor rgb="FFC6E0B3"/>
        <bgColor rgb="FFFFFFFF"/>
      </patternFill>
    </fill>
    <fill>
      <patternFill patternType="solid">
        <fgColor rgb="FF00B0F0"/>
        <bgColor rgb="FFFFFFFF"/>
      </patternFill>
    </fill>
    <fill>
      <patternFill patternType="solid">
        <fgColor rgb="FFFFF2CC"/>
        <bgColor rgb="FFFFFFFF"/>
      </patternFill>
    </fill>
    <fill>
      <patternFill patternType="solid">
        <fgColor rgb="FF548235"/>
      </patternFill>
    </fill>
    <fill>
      <patternFill patternType="solid">
        <fgColor rgb="FF44546A"/>
      </patternFill>
    </fill>
    <fill>
      <patternFill patternType="solid">
        <fgColor rgb="FFC0C0C0"/>
      </patternFill>
    </fill>
    <fill>
      <patternFill patternType="solid">
        <fgColor rgb="FF86BC25"/>
      </patternFill>
    </fill>
    <fill>
      <patternFill patternType="solid">
        <fgColor rgb="FFDAE3F3"/>
      </patternFill>
    </fill>
    <fill>
      <patternFill patternType="solid">
        <fgColor theme="4"/>
        <bgColor indexed="64"/>
      </patternFill>
    </fill>
    <fill>
      <patternFill patternType="solid">
        <fgColor theme="0"/>
        <bgColor indexed="64"/>
      </patternFill>
    </fill>
    <fill>
      <patternFill patternType="solid">
        <fgColor rgb="FF00B0F0"/>
        <bgColor indexed="64"/>
      </patternFill>
    </fill>
    <fill>
      <patternFill patternType="solid">
        <fgColor theme="3"/>
        <bgColor indexed="64"/>
      </patternFill>
    </fill>
    <fill>
      <patternFill patternType="solid">
        <fgColor rgb="FF002060"/>
        <bgColor indexed="64"/>
      </patternFill>
    </fill>
    <fill>
      <patternFill patternType="solid">
        <fgColor theme="6" tint="-0.249977111117893"/>
        <bgColor indexed="64"/>
      </patternFill>
    </fill>
    <fill>
      <patternFill patternType="solid">
        <fgColor rgb="FF7030A0"/>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indexed="9"/>
        <bgColor indexed="64"/>
      </patternFill>
    </fill>
    <fill>
      <patternFill patternType="solid">
        <fgColor theme="8"/>
        <bgColor indexed="64"/>
      </patternFill>
    </fill>
    <fill>
      <patternFill patternType="solid">
        <fgColor rgb="FF00B0F0"/>
        <bgColor rgb="FF00B0F0"/>
      </patternFill>
    </fill>
    <fill>
      <patternFill patternType="solid">
        <fgColor theme="9"/>
        <bgColor rgb="FF000000"/>
      </patternFill>
    </fill>
    <fill>
      <patternFill patternType="solid">
        <fgColor theme="9"/>
        <bgColor indexed="64"/>
      </patternFill>
    </fill>
    <fill>
      <patternFill patternType="solid">
        <fgColor theme="7"/>
        <bgColor indexed="64"/>
      </patternFill>
    </fill>
  </fills>
  <borders count="143">
    <border>
      <left/>
      <right/>
      <top/>
      <bottom/>
      <diagonal/>
    </border>
    <border>
      <left/>
      <right/>
      <top/>
      <bottom style="thin">
        <color rgb="FFB4B4B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style="thin">
        <color rgb="FFFFFFFF"/>
      </top>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2F2F2"/>
      </bottom>
      <diagonal/>
    </border>
    <border>
      <left/>
      <right style="thin">
        <color rgb="FFF2F2F2"/>
      </right>
      <top style="thin">
        <color rgb="FFFFFFFF"/>
      </top>
      <bottom style="thin">
        <color rgb="FFF2F2F2"/>
      </bottom>
      <diagonal/>
    </border>
    <border>
      <left style="thin">
        <color rgb="FFF2F2F2"/>
      </left>
      <right style="thin">
        <color rgb="FFF2F2F2"/>
      </right>
      <top style="thin">
        <color rgb="FFF2F2F2"/>
      </top>
      <bottom style="thin">
        <color rgb="FFFFFFFF"/>
      </bottom>
      <diagonal/>
    </border>
    <border>
      <left/>
      <right/>
      <top style="thin">
        <color rgb="FFFFFFFF"/>
      </top>
      <bottom style="thin">
        <color indexed="64"/>
      </bottom>
      <diagonal/>
    </border>
    <border>
      <left style="thin">
        <color indexed="64"/>
      </left>
      <right style="thin">
        <color indexed="64"/>
      </right>
      <top/>
      <bottom style="thin">
        <color indexed="64"/>
      </bottom>
      <diagonal/>
    </border>
    <border>
      <left style="thin">
        <color rgb="FFF2F2F2"/>
      </left>
      <right style="thin">
        <color rgb="FFF2F2F2"/>
      </right>
      <top style="thin">
        <color rgb="FFFFFFFF"/>
      </top>
      <bottom/>
      <diagonal/>
    </border>
    <border>
      <left style="thin">
        <color rgb="FFF2F2F2"/>
      </left>
      <right style="thin">
        <color rgb="FFF2F2F2"/>
      </right>
      <top/>
      <bottom style="thin">
        <color rgb="FFFFFFFF"/>
      </bottom>
      <diagonal/>
    </border>
    <border>
      <left style="thin">
        <color rgb="FFF2F2F2"/>
      </left>
      <right/>
      <top style="thin">
        <color rgb="FFFFFFFF"/>
      </top>
      <bottom/>
      <diagonal/>
    </border>
    <border>
      <left style="thin">
        <color rgb="FFF2F2F2"/>
      </left>
      <right/>
      <top/>
      <bottom style="thin">
        <color rgb="FFFFFFFF"/>
      </bottom>
      <diagonal/>
    </border>
    <border>
      <left style="thin">
        <color rgb="FFF2F2F2"/>
      </left>
      <right style="thin">
        <color rgb="FFF2F2F2"/>
      </right>
      <top style="thin">
        <color rgb="FFF2F2F2"/>
      </top>
      <bottom/>
      <diagonal/>
    </border>
    <border>
      <left style="thin">
        <color rgb="FFF2F2F2"/>
      </left>
      <right style="thin">
        <color rgb="FFF2F2F2"/>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indexed="64"/>
      </left>
      <right style="thin">
        <color rgb="FFFFFFFF"/>
      </right>
      <top style="thin">
        <color indexed="64"/>
      </top>
      <bottom/>
      <diagonal/>
    </border>
    <border>
      <left style="thin">
        <color indexed="64"/>
      </left>
      <right style="thin">
        <color rgb="FFFFFFFF"/>
      </right>
      <top/>
      <bottom/>
      <diagonal/>
    </border>
    <border>
      <left style="thin">
        <color rgb="FFFFFFFF"/>
      </left>
      <right style="thin">
        <color rgb="FFFFFFFF"/>
      </right>
      <top style="thin">
        <color indexed="64"/>
      </top>
      <bottom/>
      <diagonal/>
    </border>
    <border>
      <left style="thin">
        <color rgb="FFFFFFFF"/>
      </left>
      <right style="thin">
        <color rgb="FFFFFFFF"/>
      </right>
      <top/>
      <bottom/>
      <diagonal/>
    </border>
    <border>
      <left style="thin">
        <color rgb="FFFFFFFF"/>
      </left>
      <right/>
      <top style="thin">
        <color indexed="64"/>
      </top>
      <bottom/>
      <diagonal/>
    </border>
    <border>
      <left style="thin">
        <color rgb="FFFFFFFF"/>
      </left>
      <right/>
      <top/>
      <bottom/>
      <diagonal/>
    </border>
    <border>
      <left style="thin">
        <color indexed="64"/>
      </left>
      <right style="thin">
        <color rgb="FFFFFFFF"/>
      </right>
      <top style="thin">
        <color indexed="64"/>
      </top>
      <bottom style="thin">
        <color rgb="FFFFFFFF"/>
      </bottom>
      <diagonal/>
    </border>
    <border>
      <left style="thin">
        <color rgb="FFFFFFFF"/>
      </left>
      <right/>
      <top style="thin">
        <color indexed="64"/>
      </top>
      <bottom style="thin">
        <color rgb="FFFFFFFF"/>
      </bottom>
      <diagonal/>
    </border>
    <border>
      <left/>
      <right style="thin">
        <color rgb="FFFFFFFF"/>
      </right>
      <top style="thin">
        <color indexed="64"/>
      </top>
      <bottom style="thin">
        <color rgb="FFFFFFFF"/>
      </bottom>
      <diagonal/>
    </border>
    <border>
      <left style="hair">
        <color theme="0" tint="-4.9989318521683403E-2"/>
      </left>
      <right style="hair">
        <color theme="0" tint="-4.9989318521683403E-2"/>
      </right>
      <top style="hair">
        <color theme="0" tint="-4.9989318521683403E-2"/>
      </top>
      <bottom style="hair">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top/>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hair">
        <color theme="0" tint="-4.9989318521683403E-2"/>
      </top>
      <bottom/>
      <diagonal/>
    </border>
    <border>
      <left style="thin">
        <color theme="0" tint="-4.9989318521683403E-2"/>
      </left>
      <right/>
      <top style="hair">
        <color theme="0" tint="-4.9989318521683403E-2"/>
      </top>
      <bottom/>
      <diagonal/>
    </border>
    <border>
      <left/>
      <right/>
      <top style="hair">
        <color theme="0" tint="-4.9989318521683403E-2"/>
      </top>
      <bottom/>
      <diagonal/>
    </border>
    <border>
      <left/>
      <right style="thin">
        <color theme="0" tint="-4.9989318521683403E-2"/>
      </right>
      <top style="hair">
        <color theme="0" tint="-4.9989318521683403E-2"/>
      </top>
      <bottom/>
      <diagonal/>
    </border>
    <border>
      <left style="thin">
        <color theme="0" tint="-4.9989318521683403E-2"/>
      </left>
      <right/>
      <top/>
      <bottom style="thin">
        <color theme="0" tint="-4.9989318521683403E-2"/>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bottom style="thin">
        <color indexed="64"/>
      </bottom>
      <diagonal/>
    </border>
    <border>
      <left style="medium">
        <color theme="0"/>
      </left>
      <right style="medium">
        <color theme="0"/>
      </right>
      <top/>
      <bottom style="medium">
        <color theme="0"/>
      </bottom>
      <diagonal/>
    </border>
    <border>
      <left style="medium">
        <color theme="0"/>
      </left>
      <right style="thin">
        <color theme="0"/>
      </right>
      <top/>
      <bottom style="medium">
        <color theme="0"/>
      </bottom>
      <diagonal/>
    </border>
    <border>
      <left style="thin">
        <color theme="0"/>
      </left>
      <right style="thin">
        <color theme="0"/>
      </right>
      <top/>
      <bottom style="medium">
        <color theme="0"/>
      </bottom>
      <diagonal/>
    </border>
    <border>
      <left style="thin">
        <color theme="0"/>
      </left>
      <right style="medium">
        <color theme="0"/>
      </right>
      <top/>
      <bottom style="medium">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top style="medium">
        <color theme="0"/>
      </top>
      <bottom style="thin">
        <color theme="0"/>
      </bottom>
      <diagonal/>
    </border>
    <border>
      <left/>
      <right/>
      <top style="medium">
        <color theme="0"/>
      </top>
      <bottom style="thin">
        <color theme="0"/>
      </bottom>
      <diagonal/>
    </border>
    <border>
      <left/>
      <right style="thin">
        <color theme="0"/>
      </right>
      <top style="medium">
        <color theme="0"/>
      </top>
      <bottom style="thin">
        <color theme="0"/>
      </bottom>
      <diagonal/>
    </border>
    <border>
      <left style="medium">
        <color theme="0"/>
      </left>
      <right style="medium">
        <color theme="0"/>
      </right>
      <top style="medium">
        <color theme="0"/>
      </top>
      <bottom style="medium">
        <color theme="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bottom style="hair">
        <color indexed="64"/>
      </bottom>
      <diagonal/>
    </border>
    <border>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style="thin">
        <color theme="0"/>
      </top>
      <bottom style="thin">
        <color indexed="64"/>
      </bottom>
      <diagonal/>
    </border>
    <border>
      <left style="medium">
        <color indexed="64"/>
      </left>
      <right style="medium">
        <color indexed="64"/>
      </right>
      <top style="thin">
        <color indexed="64"/>
      </top>
      <bottom style="hair">
        <color indexed="64"/>
      </bottom>
      <diagonal/>
    </border>
    <border>
      <left/>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medium">
        <color indexed="64"/>
      </right>
      <top style="hair">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hair">
        <color indexed="64"/>
      </bottom>
      <diagonal/>
    </border>
    <border>
      <left/>
      <right style="medium">
        <color indexed="64"/>
      </right>
      <top style="hair">
        <color indexed="64"/>
      </top>
      <bottom style="hair">
        <color indexed="64"/>
      </bottom>
      <diagonal/>
    </border>
    <border>
      <left/>
      <right/>
      <top/>
      <bottom style="medium">
        <color rgb="FF000000"/>
      </bottom>
      <diagonal/>
    </border>
    <border>
      <left style="hair">
        <color rgb="FFF2F2F2"/>
      </left>
      <right style="hair">
        <color rgb="FFF2F2F2"/>
      </right>
      <top style="hair">
        <color rgb="FFF2F2F2"/>
      </top>
      <bottom/>
      <diagonal/>
    </border>
    <border>
      <left style="thin">
        <color theme="0"/>
      </left>
      <right style="thin">
        <color theme="0"/>
      </right>
      <top style="thin">
        <color indexed="64"/>
      </top>
      <bottom/>
      <diagonal/>
    </border>
    <border>
      <left style="thin">
        <color theme="0"/>
      </left>
      <right style="thin">
        <color theme="0"/>
      </right>
      <top style="thin">
        <color theme="0"/>
      </top>
      <bottom/>
      <diagonal/>
    </border>
    <border>
      <left style="thin">
        <color theme="2"/>
      </left>
      <right style="thin">
        <color indexed="64"/>
      </right>
      <top style="thin">
        <color theme="2"/>
      </top>
      <bottom style="thin">
        <color theme="2"/>
      </bottom>
      <diagonal/>
    </border>
    <border>
      <left style="thin">
        <color indexed="64"/>
      </left>
      <right style="thin">
        <color indexed="64"/>
      </right>
      <top style="thin">
        <color theme="2"/>
      </top>
      <bottom style="thin">
        <color theme="2"/>
      </bottom>
      <diagonal/>
    </border>
    <border>
      <left style="thin">
        <color indexed="64"/>
      </left>
      <right style="thin">
        <color theme="2"/>
      </right>
      <top style="thin">
        <color theme="2"/>
      </top>
      <bottom style="thin">
        <color theme="2"/>
      </bottom>
      <diagonal/>
    </border>
    <border>
      <left style="thin">
        <color rgb="FFF2F2F2"/>
      </left>
      <right style="thin">
        <color rgb="FFF2F2F2"/>
      </right>
      <top style="thin">
        <color theme="0"/>
      </top>
      <bottom/>
      <diagonal/>
    </border>
    <border>
      <left style="thin">
        <color theme="2"/>
      </left>
      <right/>
      <top style="thin">
        <color theme="2"/>
      </top>
      <bottom style="thin">
        <color theme="2"/>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rgb="FFF2F2F2"/>
      </left>
      <right style="thin">
        <color rgb="FFF2F2F2"/>
      </right>
      <top/>
      <bottom style="thin">
        <color theme="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40">
    <xf numFmtId="0" fontId="0" fillId="0" borderId="0">
      <alignment vertical="center"/>
    </xf>
    <xf numFmtId="0" fontId="44" fillId="0" borderId="0"/>
    <xf numFmtId="0" fontId="3" fillId="0" borderId="0">
      <alignment vertical="center"/>
    </xf>
    <xf numFmtId="0" fontId="44" fillId="0" borderId="0">
      <alignment vertical="center"/>
    </xf>
    <xf numFmtId="0" fontId="4" fillId="0" borderId="0"/>
    <xf numFmtId="0" fontId="5" fillId="0" borderId="0"/>
    <xf numFmtId="41" fontId="44" fillId="0" borderId="0">
      <alignment vertical="center"/>
    </xf>
    <xf numFmtId="9" fontId="44" fillId="0" borderId="0">
      <alignment vertical="center"/>
    </xf>
    <xf numFmtId="41" fontId="3" fillId="0" borderId="0">
      <alignment vertical="center"/>
    </xf>
    <xf numFmtId="0" fontId="4" fillId="0" borderId="0"/>
    <xf numFmtId="0" fontId="44" fillId="0" borderId="0">
      <alignment vertical="center"/>
    </xf>
    <xf numFmtId="0" fontId="6" fillId="2" borderId="1">
      <alignment horizontal="left" vertical="top" wrapText="1"/>
    </xf>
    <xf numFmtId="0" fontId="44" fillId="0" borderId="0">
      <alignment vertical="center"/>
    </xf>
    <xf numFmtId="0" fontId="7" fillId="0" borderId="0">
      <alignment vertical="center"/>
    </xf>
    <xf numFmtId="0" fontId="4" fillId="0" borderId="0"/>
    <xf numFmtId="0" fontId="44" fillId="0" borderId="0">
      <alignment vertical="center"/>
    </xf>
    <xf numFmtId="41" fontId="44" fillId="0" borderId="0">
      <alignment vertical="center"/>
    </xf>
    <xf numFmtId="41" fontId="3" fillId="0" borderId="0">
      <alignment vertical="center"/>
    </xf>
    <xf numFmtId="0" fontId="44" fillId="0" borderId="0"/>
    <xf numFmtId="0" fontId="44" fillId="0" borderId="0">
      <alignment vertical="center"/>
    </xf>
    <xf numFmtId="0" fontId="44" fillId="0" borderId="0">
      <alignment vertical="center"/>
    </xf>
    <xf numFmtId="0" fontId="8" fillId="0" borderId="0"/>
    <xf numFmtId="41" fontId="8" fillId="0" borderId="0">
      <alignment vertical="center"/>
    </xf>
    <xf numFmtId="0" fontId="44" fillId="0" borderId="0">
      <alignment vertical="center"/>
    </xf>
    <xf numFmtId="41" fontId="44" fillId="0" borderId="0">
      <alignment vertical="center"/>
    </xf>
    <xf numFmtId="41" fontId="3" fillId="0" borderId="0">
      <alignment vertical="center"/>
    </xf>
    <xf numFmtId="0" fontId="8" fillId="0" borderId="0"/>
    <xf numFmtId="0" fontId="8" fillId="0" borderId="0"/>
    <xf numFmtId="0" fontId="44" fillId="0" borderId="0">
      <alignment vertical="center"/>
    </xf>
    <xf numFmtId="0" fontId="8" fillId="0" borderId="0"/>
    <xf numFmtId="0" fontId="44" fillId="0" borderId="0">
      <alignment vertical="center"/>
    </xf>
    <xf numFmtId="0" fontId="2" fillId="0" borderId="0">
      <alignment vertical="center"/>
    </xf>
    <xf numFmtId="0" fontId="72" fillId="0" borderId="0"/>
    <xf numFmtId="0" fontId="72" fillId="0" borderId="0">
      <alignment vertical="center"/>
    </xf>
    <xf numFmtId="0" fontId="72" fillId="0" borderId="0">
      <alignment vertical="center"/>
    </xf>
    <xf numFmtId="0" fontId="72" fillId="0" borderId="0"/>
    <xf numFmtId="41" fontId="72" fillId="0" borderId="0" applyFont="0" applyFill="0" applyBorder="0" applyAlignment="0" applyProtection="0">
      <alignment vertical="center"/>
    </xf>
    <xf numFmtId="0" fontId="51" fillId="0" borderId="0"/>
    <xf numFmtId="0" fontId="51" fillId="0" borderId="0"/>
    <xf numFmtId="0" fontId="1" fillId="0" borderId="0">
      <alignment vertical="center"/>
    </xf>
  </cellStyleXfs>
  <cellXfs count="928">
    <xf numFmtId="0" fontId="0" fillId="0" borderId="0" xfId="0" applyNumberFormat="1">
      <alignment vertical="center"/>
    </xf>
    <xf numFmtId="0" fontId="9" fillId="0" borderId="0" xfId="1" applyNumberFormat="1" applyFont="1" applyBorder="1"/>
    <xf numFmtId="0" fontId="10" fillId="0" borderId="0" xfId="1" applyNumberFormat="1" applyFont="1" applyBorder="1"/>
    <xf numFmtId="0" fontId="9" fillId="0" borderId="2" xfId="1" applyNumberFormat="1" applyFont="1" applyBorder="1"/>
    <xf numFmtId="14" fontId="9" fillId="0" borderId="2" xfId="1" applyNumberFormat="1" applyFont="1" applyFill="1" applyBorder="1" applyAlignment="1">
      <alignment horizontal="left"/>
    </xf>
    <xf numFmtId="0" fontId="10" fillId="0" borderId="2" xfId="1" applyNumberFormat="1" applyFont="1" applyBorder="1"/>
    <xf numFmtId="0" fontId="11" fillId="0" borderId="2" xfId="1" applyNumberFormat="1" applyFont="1" applyFill="1" applyBorder="1"/>
    <xf numFmtId="176" fontId="12" fillId="0" borderId="0" xfId="0" applyNumberFormat="1" applyFont="1">
      <alignment vertical="center"/>
    </xf>
    <xf numFmtId="0" fontId="13" fillId="0" borderId="2" xfId="1" applyNumberFormat="1" applyFont="1" applyBorder="1"/>
    <xf numFmtId="0" fontId="0" fillId="0" borderId="2" xfId="0" applyNumberFormat="1" applyBorder="1">
      <alignment vertical="center"/>
    </xf>
    <xf numFmtId="0" fontId="10" fillId="0" borderId="0" xfId="1" applyNumberFormat="1" applyFont="1"/>
    <xf numFmtId="0" fontId="14" fillId="0" borderId="0" xfId="0" applyNumberFormat="1" applyFont="1" applyAlignment="1">
      <alignment vertical="center" wrapText="1"/>
    </xf>
    <xf numFmtId="0" fontId="15" fillId="3" borderId="3" xfId="0" applyNumberFormat="1" applyFont="1" applyFill="1" applyBorder="1" applyAlignment="1">
      <alignment vertical="top" wrapText="1"/>
    </xf>
    <xf numFmtId="0" fontId="15" fillId="3" borderId="4" xfId="0" applyNumberFormat="1" applyFont="1" applyFill="1" applyBorder="1" applyAlignment="1">
      <alignment horizontal="right" wrapText="1"/>
    </xf>
    <xf numFmtId="0" fontId="15" fillId="3" borderId="5" xfId="0" applyNumberFormat="1" applyFont="1" applyFill="1" applyBorder="1" applyAlignment="1">
      <alignment horizontal="center" vertical="center" wrapText="1"/>
    </xf>
    <xf numFmtId="0" fontId="15" fillId="0" borderId="0" xfId="0" applyNumberFormat="1" applyFont="1" applyFill="1" applyBorder="1" applyAlignment="1">
      <alignment horizontal="left" vertical="center"/>
    </xf>
    <xf numFmtId="176" fontId="12" fillId="0" borderId="0" xfId="0" applyNumberFormat="1" applyFont="1" applyBorder="1">
      <alignment vertical="center"/>
    </xf>
    <xf numFmtId="0" fontId="16" fillId="4" borderId="6" xfId="4" applyNumberFormat="1" applyFont="1" applyFill="1" applyBorder="1" applyAlignment="1">
      <alignment vertical="center"/>
    </xf>
    <xf numFmtId="0" fontId="17" fillId="4" borderId="7" xfId="4" applyNumberFormat="1" applyFont="1" applyFill="1" applyBorder="1" applyAlignment="1">
      <alignment vertical="center"/>
    </xf>
    <xf numFmtId="0" fontId="17" fillId="4" borderId="8" xfId="4" applyNumberFormat="1" applyFont="1" applyFill="1" applyBorder="1" applyAlignment="1">
      <alignment vertical="center"/>
    </xf>
    <xf numFmtId="0" fontId="12" fillId="0" borderId="0" xfId="4" applyNumberFormat="1" applyFont="1" applyAlignment="1">
      <alignment vertical="center"/>
    </xf>
    <xf numFmtId="0" fontId="18" fillId="0" borderId="0" xfId="4" applyNumberFormat="1" applyFont="1" applyAlignment="1">
      <alignment vertical="center"/>
    </xf>
    <xf numFmtId="0" fontId="12" fillId="0" borderId="0" xfId="4" applyNumberFormat="1" applyFont="1" applyFill="1" applyAlignment="1">
      <alignment vertical="center"/>
    </xf>
    <xf numFmtId="0" fontId="19" fillId="0" borderId="0" xfId="5" applyNumberFormat="1" applyFont="1" applyAlignment="1">
      <alignment vertical="center"/>
    </xf>
    <xf numFmtId="0" fontId="12" fillId="0" borderId="0" xfId="4" applyNumberFormat="1" applyFont="1"/>
    <xf numFmtId="0" fontId="12" fillId="0" borderId="0" xfId="4" applyNumberFormat="1" applyFont="1" applyFill="1"/>
    <xf numFmtId="0" fontId="20" fillId="0" borderId="9" xfId="4" applyNumberFormat="1" applyFont="1" applyBorder="1"/>
    <xf numFmtId="0" fontId="12" fillId="0" borderId="0" xfId="4" applyNumberFormat="1" applyFont="1" applyBorder="1" applyAlignment="1">
      <alignment horizontal="left" vertical="top" wrapText="1"/>
    </xf>
    <xf numFmtId="0" fontId="12" fillId="0" borderId="0" xfId="4" applyNumberFormat="1" applyFont="1" applyBorder="1" applyAlignment="1">
      <alignment horizontal="left" vertical="top"/>
    </xf>
    <xf numFmtId="0" fontId="12" fillId="0" borderId="10" xfId="4" applyNumberFormat="1" applyFont="1" applyBorder="1" applyAlignment="1">
      <alignment horizontal="left" vertical="top"/>
    </xf>
    <xf numFmtId="0" fontId="18" fillId="0" borderId="9" xfId="4" applyNumberFormat="1" applyFont="1" applyBorder="1"/>
    <xf numFmtId="0" fontId="12" fillId="0" borderId="0" xfId="4" applyNumberFormat="1" applyFont="1" applyBorder="1"/>
    <xf numFmtId="0" fontId="19" fillId="0" borderId="0" xfId="5" applyNumberFormat="1" applyFont="1" applyBorder="1" applyAlignment="1">
      <alignment vertical="center"/>
    </xf>
    <xf numFmtId="0" fontId="12" fillId="0" borderId="0" xfId="4" applyNumberFormat="1" applyFont="1" applyFill="1" applyBorder="1"/>
    <xf numFmtId="0" fontId="12" fillId="0" borderId="9" xfId="4" applyNumberFormat="1" applyFont="1" applyBorder="1"/>
    <xf numFmtId="0" fontId="20" fillId="0" borderId="11" xfId="4" applyNumberFormat="1" applyFont="1" applyBorder="1"/>
    <xf numFmtId="0" fontId="18" fillId="0" borderId="9" xfId="4" applyNumberFormat="1" applyFont="1" applyBorder="1" applyAlignment="1">
      <alignment vertical="top"/>
    </xf>
    <xf numFmtId="0" fontId="20" fillId="0" borderId="11" xfId="4" applyNumberFormat="1" applyFont="1" applyFill="1" applyBorder="1"/>
    <xf numFmtId="0" fontId="12" fillId="0" borderId="12" xfId="4" applyNumberFormat="1" applyFont="1" applyFill="1" applyBorder="1" applyAlignment="1">
      <alignment vertical="top"/>
    </xf>
    <xf numFmtId="0" fontId="12" fillId="0" borderId="12" xfId="4" applyNumberFormat="1" applyFont="1" applyFill="1" applyBorder="1" applyAlignment="1">
      <alignment horizontal="left" vertical="top"/>
    </xf>
    <xf numFmtId="0" fontId="12" fillId="0" borderId="13" xfId="4" applyNumberFormat="1" applyFont="1" applyFill="1" applyBorder="1" applyAlignment="1">
      <alignment horizontal="left" vertical="top"/>
    </xf>
    <xf numFmtId="0" fontId="19" fillId="0" borderId="0" xfId="5" applyNumberFormat="1" applyFont="1" applyFill="1" applyAlignment="1">
      <alignment vertical="center"/>
    </xf>
    <xf numFmtId="0" fontId="20" fillId="0" borderId="9" xfId="4" applyNumberFormat="1" applyFont="1" applyFill="1" applyBorder="1"/>
    <xf numFmtId="0" fontId="12" fillId="0" borderId="0" xfId="4" applyNumberFormat="1" applyFont="1" applyFill="1" applyBorder="1" applyAlignment="1">
      <alignment vertical="top"/>
    </xf>
    <xf numFmtId="0" fontId="12" fillId="0" borderId="0" xfId="4" applyNumberFormat="1" applyFont="1" applyFill="1" applyBorder="1" applyAlignment="1">
      <alignment horizontal="left" vertical="top"/>
    </xf>
    <xf numFmtId="0" fontId="12" fillId="0" borderId="10" xfId="4" applyNumberFormat="1" applyFont="1" applyFill="1" applyBorder="1" applyAlignment="1">
      <alignment horizontal="left" vertical="top"/>
    </xf>
    <xf numFmtId="176" fontId="12" fillId="0" borderId="0" xfId="4" applyNumberFormat="1" applyFont="1" applyFill="1" applyBorder="1" applyAlignment="1">
      <alignment vertical="top"/>
    </xf>
    <xf numFmtId="0" fontId="20" fillId="0" borderId="6" xfId="4" applyNumberFormat="1" applyFont="1" applyBorder="1"/>
    <xf numFmtId="0" fontId="12" fillId="0" borderId="7" xfId="4" applyNumberFormat="1" applyFont="1" applyBorder="1" applyAlignment="1">
      <alignment horizontal="left" vertical="top" wrapText="1"/>
    </xf>
    <xf numFmtId="0" fontId="12" fillId="0" borderId="7" xfId="4" applyNumberFormat="1" applyFont="1" applyBorder="1" applyAlignment="1">
      <alignment horizontal="left" vertical="top"/>
    </xf>
    <xf numFmtId="0" fontId="12" fillId="0" borderId="8" xfId="4" applyNumberFormat="1" applyFont="1" applyBorder="1" applyAlignment="1">
      <alignment horizontal="left" vertical="top"/>
    </xf>
    <xf numFmtId="176" fontId="12" fillId="0" borderId="14" xfId="4" applyNumberFormat="1" applyFont="1" applyBorder="1" applyAlignment="1">
      <alignment vertical="top"/>
    </xf>
    <xf numFmtId="176" fontId="12" fillId="0" borderId="15" xfId="4" applyNumberFormat="1" applyFont="1" applyBorder="1" applyAlignment="1">
      <alignment vertical="top"/>
    </xf>
    <xf numFmtId="176" fontId="12" fillId="0" borderId="16" xfId="4" applyNumberFormat="1" applyFont="1" applyBorder="1" applyAlignment="1">
      <alignment vertical="top"/>
    </xf>
    <xf numFmtId="176" fontId="12" fillId="0" borderId="0" xfId="4" applyNumberFormat="1" applyFont="1" applyBorder="1" applyAlignment="1">
      <alignment vertical="top"/>
    </xf>
    <xf numFmtId="176" fontId="12" fillId="0" borderId="10" xfId="4" applyNumberFormat="1" applyFont="1" applyBorder="1" applyAlignment="1">
      <alignment vertical="top"/>
    </xf>
    <xf numFmtId="176" fontId="12" fillId="0" borderId="17" xfId="4" applyNumberFormat="1" applyFont="1" applyBorder="1" applyAlignment="1">
      <alignment vertical="top"/>
    </xf>
    <xf numFmtId="176" fontId="12" fillId="0" borderId="18" xfId="4" applyNumberFormat="1" applyFont="1" applyBorder="1" applyAlignment="1">
      <alignment vertical="top"/>
    </xf>
    <xf numFmtId="176" fontId="12" fillId="0" borderId="19" xfId="4" applyNumberFormat="1" applyFont="1" applyBorder="1" applyAlignment="1">
      <alignment horizontal="left" vertical="top" indent="1"/>
    </xf>
    <xf numFmtId="176" fontId="12" fillId="0" borderId="20" xfId="4" applyNumberFormat="1" applyFont="1" applyBorder="1" applyAlignment="1">
      <alignment vertical="top"/>
    </xf>
    <xf numFmtId="176" fontId="12" fillId="0" borderId="21" xfId="4" applyNumberFormat="1" applyFont="1" applyBorder="1" applyAlignment="1">
      <alignment vertical="top"/>
    </xf>
    <xf numFmtId="176" fontId="12" fillId="0" borderId="0" xfId="4" applyNumberFormat="1" applyFont="1" applyBorder="1" applyAlignment="1">
      <alignment horizontal="left" vertical="top" indent="1"/>
    </xf>
    <xf numFmtId="0" fontId="12" fillId="0" borderId="12" xfId="4" applyNumberFormat="1" applyFont="1" applyBorder="1" applyAlignment="1">
      <alignment vertical="top"/>
    </xf>
    <xf numFmtId="0" fontId="18" fillId="0" borderId="9" xfId="4" applyNumberFormat="1" applyFont="1" applyBorder="1" applyAlignment="1">
      <alignment vertical="center"/>
    </xf>
    <xf numFmtId="0" fontId="12" fillId="0" borderId="10" xfId="4" applyNumberFormat="1" applyFont="1" applyBorder="1"/>
    <xf numFmtId="176" fontId="12" fillId="0" borderId="0" xfId="5" applyNumberFormat="1" applyFont="1" applyBorder="1" applyAlignment="1">
      <alignment horizontal="left" vertical="center" indent="1"/>
    </xf>
    <xf numFmtId="0" fontId="12" fillId="0" borderId="11" xfId="4" applyNumberFormat="1" applyFont="1" applyBorder="1"/>
    <xf numFmtId="0" fontId="12" fillId="0" borderId="12" xfId="4" applyNumberFormat="1" applyFont="1" applyBorder="1"/>
    <xf numFmtId="0" fontId="12" fillId="0" borderId="13" xfId="4" applyNumberFormat="1" applyFont="1" applyBorder="1"/>
    <xf numFmtId="0" fontId="18" fillId="0" borderId="9" xfId="4" applyNumberFormat="1" applyFont="1" applyFill="1" applyBorder="1" applyAlignment="1">
      <alignment vertical="center"/>
    </xf>
    <xf numFmtId="0" fontId="12" fillId="0" borderId="9" xfId="4" applyNumberFormat="1" applyFont="1" applyFill="1" applyBorder="1"/>
    <xf numFmtId="176" fontId="12" fillId="0" borderId="0" xfId="4" applyNumberFormat="1" applyFont="1" applyFill="1"/>
    <xf numFmtId="176" fontId="12" fillId="0" borderId="0" xfId="5" applyNumberFormat="1" applyFont="1" applyFill="1" applyBorder="1" applyAlignment="1">
      <alignment vertical="center"/>
    </xf>
    <xf numFmtId="176" fontId="12" fillId="0" borderId="0" xfId="4" applyNumberFormat="1" applyFont="1" applyFill="1" applyBorder="1"/>
    <xf numFmtId="176" fontId="12" fillId="0" borderId="10" xfId="4" applyNumberFormat="1" applyFont="1" applyFill="1" applyBorder="1"/>
    <xf numFmtId="176" fontId="12" fillId="0" borderId="0" xfId="4" applyNumberFormat="1" applyFont="1" applyBorder="1" applyAlignment="1">
      <alignment horizontal="center" vertical="top" wrapText="1"/>
    </xf>
    <xf numFmtId="0" fontId="20" fillId="0" borderId="0" xfId="4" applyNumberFormat="1" applyFont="1"/>
    <xf numFmtId="176" fontId="21" fillId="0" borderId="0" xfId="1" applyNumberFormat="1" applyFont="1" applyBorder="1"/>
    <xf numFmtId="176" fontId="9" fillId="0" borderId="0" xfId="1" applyNumberFormat="1" applyFont="1" applyBorder="1"/>
    <xf numFmtId="0" fontId="10" fillId="0" borderId="0" xfId="0" applyNumberFormat="1" applyFont="1">
      <alignment vertical="center"/>
    </xf>
    <xf numFmtId="176" fontId="10" fillId="0" borderId="0" xfId="0" applyNumberFormat="1" applyFont="1">
      <alignment vertical="center"/>
    </xf>
    <xf numFmtId="0" fontId="22" fillId="0" borderId="0" xfId="0" applyNumberFormat="1" applyFont="1">
      <alignment vertical="center"/>
    </xf>
    <xf numFmtId="176" fontId="21" fillId="0" borderId="0" xfId="0" applyNumberFormat="1" applyFont="1">
      <alignment vertical="center"/>
    </xf>
    <xf numFmtId="0" fontId="10" fillId="0" borderId="0" xfId="0" applyNumberFormat="1" applyFont="1" applyFill="1">
      <alignment vertical="center"/>
    </xf>
    <xf numFmtId="176" fontId="23" fillId="0" borderId="0" xfId="0" applyNumberFormat="1" applyFont="1">
      <alignment vertical="center"/>
    </xf>
    <xf numFmtId="176" fontId="9" fillId="5" borderId="5" xfId="0" applyNumberFormat="1" applyFont="1" applyFill="1" applyBorder="1" applyAlignment="1">
      <alignment horizontal="center" vertical="center"/>
    </xf>
    <xf numFmtId="9" fontId="10" fillId="0" borderId="0" xfId="7" applyNumberFormat="1" applyFont="1">
      <alignment vertical="center"/>
    </xf>
    <xf numFmtId="176" fontId="24" fillId="0" borderId="22" xfId="0" applyNumberFormat="1" applyFont="1" applyBorder="1">
      <alignment vertical="center"/>
    </xf>
    <xf numFmtId="176" fontId="10" fillId="0" borderId="23" xfId="0" applyNumberFormat="1" applyFont="1" applyBorder="1">
      <alignment vertical="center"/>
    </xf>
    <xf numFmtId="176" fontId="10" fillId="0" borderId="24" xfId="0" applyNumberFormat="1" applyFont="1" applyBorder="1">
      <alignment vertical="center"/>
    </xf>
    <xf numFmtId="176" fontId="10" fillId="5" borderId="5" xfId="0" applyNumberFormat="1" applyFont="1" applyFill="1" applyBorder="1" applyAlignment="1">
      <alignment horizontal="center" vertical="center"/>
    </xf>
    <xf numFmtId="176" fontId="10" fillId="0" borderId="5" xfId="0" applyNumberFormat="1" applyFont="1" applyBorder="1">
      <alignment vertical="center"/>
    </xf>
    <xf numFmtId="176" fontId="21" fillId="0" borderId="0" xfId="0" applyNumberFormat="1" applyFont="1" applyBorder="1">
      <alignment vertical="center"/>
    </xf>
    <xf numFmtId="176" fontId="10" fillId="0" borderId="0" xfId="0" applyNumberFormat="1" applyFont="1" applyBorder="1">
      <alignment vertical="center"/>
    </xf>
    <xf numFmtId="176" fontId="25" fillId="0" borderId="22" xfId="0" applyNumberFormat="1" applyFont="1" applyBorder="1">
      <alignment vertical="center"/>
    </xf>
    <xf numFmtId="0" fontId="10" fillId="0" borderId="23" xfId="0" applyNumberFormat="1" applyFont="1" applyBorder="1">
      <alignment vertical="center"/>
    </xf>
    <xf numFmtId="176" fontId="10" fillId="0" borderId="0" xfId="0" applyNumberFormat="1" applyFont="1" applyBorder="1" applyAlignment="1">
      <alignment horizontal="center" vertical="center"/>
    </xf>
    <xf numFmtId="176" fontId="24" fillId="6" borderId="5" xfId="0" applyNumberFormat="1" applyFont="1" applyFill="1" applyBorder="1" applyAlignment="1">
      <alignment horizontal="center" vertical="center"/>
    </xf>
    <xf numFmtId="0" fontId="10" fillId="0" borderId="0" xfId="0" applyNumberFormat="1" applyFont="1" applyBorder="1">
      <alignment vertical="center"/>
    </xf>
    <xf numFmtId="0" fontId="21" fillId="0" borderId="0" xfId="0" applyNumberFormat="1" applyFont="1">
      <alignment vertical="center"/>
    </xf>
    <xf numFmtId="176" fontId="10" fillId="5" borderId="5" xfId="0" applyNumberFormat="1" applyFont="1" applyFill="1" applyBorder="1" applyAlignment="1">
      <alignment horizontal="center" vertical="center" shrinkToFit="1"/>
    </xf>
    <xf numFmtId="0" fontId="10" fillId="0" borderId="0" xfId="0" applyNumberFormat="1" applyFont="1" applyAlignment="1">
      <alignment horizontal="center" vertical="center"/>
    </xf>
    <xf numFmtId="176" fontId="21" fillId="0" borderId="0" xfId="0" quotePrefix="1" applyNumberFormat="1" applyFont="1">
      <alignment vertical="center"/>
    </xf>
    <xf numFmtId="176" fontId="26" fillId="0" borderId="0" xfId="0" applyNumberFormat="1" applyFont="1">
      <alignment vertical="center"/>
    </xf>
    <xf numFmtId="0" fontId="21" fillId="0" borderId="5" xfId="0" applyNumberFormat="1" applyFont="1" applyBorder="1" applyAlignment="1">
      <alignment horizontal="center" vertical="center"/>
    </xf>
    <xf numFmtId="0" fontId="10" fillId="0" borderId="5" xfId="0" applyNumberFormat="1" applyFont="1" applyBorder="1" applyAlignment="1">
      <alignment horizontal="center" vertical="center"/>
    </xf>
    <xf numFmtId="0" fontId="10" fillId="0" borderId="0" xfId="0" applyNumberFormat="1" applyFont="1" applyBorder="1" applyAlignment="1">
      <alignment horizontal="center" vertical="center"/>
    </xf>
    <xf numFmtId="176" fontId="21" fillId="0" borderId="0" xfId="0" quotePrefix="1" applyNumberFormat="1" applyFont="1" applyBorder="1" applyAlignment="1">
      <alignment horizontal="center" vertical="center"/>
    </xf>
    <xf numFmtId="0" fontId="10" fillId="0" borderId="24" xfId="0" applyNumberFormat="1" applyFont="1" applyBorder="1">
      <alignment vertical="center"/>
    </xf>
    <xf numFmtId="0" fontId="10" fillId="0" borderId="22" xfId="0" applyNumberFormat="1" applyFont="1" applyBorder="1">
      <alignment vertical="center"/>
    </xf>
    <xf numFmtId="0" fontId="10" fillId="0" borderId="11" xfId="0" applyNumberFormat="1" applyFont="1" applyBorder="1">
      <alignment vertical="center"/>
    </xf>
    <xf numFmtId="0" fontId="10" fillId="0" borderId="13" xfId="0" applyNumberFormat="1" applyFont="1" applyBorder="1">
      <alignment vertical="center"/>
    </xf>
    <xf numFmtId="176" fontId="10" fillId="0" borderId="0" xfId="0" applyNumberFormat="1" applyFont="1" applyBorder="1" applyAlignment="1">
      <alignment vertical="center"/>
    </xf>
    <xf numFmtId="176" fontId="10" fillId="0" borderId="0" xfId="0" applyNumberFormat="1" applyFont="1" applyBorder="1" applyAlignment="1">
      <alignment vertical="top"/>
    </xf>
    <xf numFmtId="176" fontId="25" fillId="0" borderId="0" xfId="0" applyNumberFormat="1" applyFont="1">
      <alignment vertical="center"/>
    </xf>
    <xf numFmtId="176" fontId="21" fillId="0" borderId="5" xfId="0" applyNumberFormat="1" applyFont="1" applyBorder="1" applyAlignment="1">
      <alignment horizontal="center" vertical="center"/>
    </xf>
    <xf numFmtId="176" fontId="21" fillId="0" borderId="5" xfId="6" quotePrefix="1" applyNumberFormat="1" applyFont="1" applyFill="1" applyBorder="1" applyAlignment="1">
      <alignment horizontal="center" vertical="center"/>
    </xf>
    <xf numFmtId="176" fontId="12" fillId="0" borderId="0" xfId="4" applyNumberFormat="1" applyFont="1" applyBorder="1" applyAlignment="1">
      <alignment horizontal="left" vertical="top" wrapText="1"/>
    </xf>
    <xf numFmtId="176" fontId="12" fillId="0" borderId="0" xfId="4" applyNumberFormat="1" applyFont="1" applyBorder="1" applyAlignment="1">
      <alignment horizontal="left" vertical="top"/>
    </xf>
    <xf numFmtId="176" fontId="12" fillId="0" borderId="10" xfId="4" applyNumberFormat="1" applyFont="1" applyBorder="1" applyAlignment="1">
      <alignment horizontal="left" vertical="top"/>
    </xf>
    <xf numFmtId="0" fontId="12" fillId="0" borderId="12" xfId="4" applyNumberFormat="1" applyFont="1" applyBorder="1" applyAlignment="1">
      <alignment horizontal="left" vertical="top"/>
    </xf>
    <xf numFmtId="0" fontId="12" fillId="0" borderId="13" xfId="4" applyNumberFormat="1" applyFont="1" applyBorder="1" applyAlignment="1">
      <alignment horizontal="left" vertical="top"/>
    </xf>
    <xf numFmtId="176" fontId="12" fillId="0" borderId="0" xfId="4" applyNumberFormat="1" applyFont="1" applyFill="1" applyBorder="1" applyAlignment="1">
      <alignment horizontal="left" vertical="top"/>
    </xf>
    <xf numFmtId="176" fontId="12" fillId="0" borderId="10" xfId="4" applyNumberFormat="1" applyFont="1" applyFill="1" applyBorder="1" applyAlignment="1">
      <alignment horizontal="left" vertical="top"/>
    </xf>
    <xf numFmtId="9" fontId="10" fillId="0" borderId="0" xfId="7" applyNumberFormat="1" applyFont="1" applyAlignment="1">
      <alignment horizontal="center" vertical="center"/>
    </xf>
    <xf numFmtId="0" fontId="27" fillId="7" borderId="5" xfId="0" applyNumberFormat="1" applyFont="1" applyFill="1" applyBorder="1" applyAlignment="1">
      <alignment horizontal="center" vertical="center" wrapText="1"/>
    </xf>
    <xf numFmtId="0" fontId="14" fillId="2" borderId="0" xfId="0" applyNumberFormat="1" applyFont="1" applyFill="1">
      <alignment vertical="center"/>
    </xf>
    <xf numFmtId="0" fontId="14" fillId="2" borderId="5" xfId="0" quotePrefix="1" applyNumberFormat="1" applyFont="1" applyFill="1" applyBorder="1" applyAlignment="1">
      <alignment horizontal="left" vertical="center"/>
    </xf>
    <xf numFmtId="0" fontId="28" fillId="2" borderId="5" xfId="0" quotePrefix="1" applyNumberFormat="1" applyFont="1" applyFill="1" applyBorder="1" applyAlignment="1">
      <alignment horizontal="center" vertical="center"/>
    </xf>
    <xf numFmtId="0" fontId="14" fillId="2" borderId="5" xfId="0" applyNumberFormat="1" applyFont="1" applyFill="1" applyBorder="1" applyAlignment="1">
      <alignment horizontal="left" vertical="center"/>
    </xf>
    <xf numFmtId="0" fontId="14" fillId="2" borderId="5" xfId="0" applyNumberFormat="1" applyFont="1" applyFill="1" applyBorder="1" applyAlignment="1">
      <alignment horizontal="left" vertical="center" wrapText="1"/>
    </xf>
    <xf numFmtId="0" fontId="14" fillId="2" borderId="5" xfId="0" quotePrefix="1" applyNumberFormat="1" applyFont="1" applyFill="1" applyBorder="1" applyAlignment="1">
      <alignment horizontal="center" vertical="center"/>
    </xf>
    <xf numFmtId="0" fontId="14" fillId="2" borderId="5" xfId="0" applyNumberFormat="1" applyFont="1" applyFill="1" applyBorder="1">
      <alignment vertical="center"/>
    </xf>
    <xf numFmtId="0" fontId="14" fillId="2" borderId="5" xfId="0" quotePrefix="1" applyNumberFormat="1" applyFont="1" applyFill="1" applyBorder="1" applyAlignment="1">
      <alignment horizontal="left" vertical="center" wrapText="1"/>
    </xf>
    <xf numFmtId="0" fontId="28" fillId="2" borderId="5" xfId="0" applyNumberFormat="1"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28" fillId="2" borderId="5" xfId="0" applyNumberFormat="1" applyFont="1" applyFill="1" applyBorder="1" applyAlignment="1">
      <alignment horizontal="center" vertical="center" wrapText="1"/>
    </xf>
    <xf numFmtId="0" fontId="14" fillId="2" borderId="5" xfId="0" applyNumberFormat="1" applyFont="1" applyFill="1" applyBorder="1" applyAlignment="1">
      <alignment horizontal="center" vertical="center"/>
    </xf>
    <xf numFmtId="0" fontId="14" fillId="2" borderId="5" xfId="0" applyNumberFormat="1" applyFont="1" applyFill="1" applyBorder="1" applyAlignment="1">
      <alignment horizontal="left" vertical="center" wrapText="1"/>
    </xf>
    <xf numFmtId="0" fontId="28" fillId="2" borderId="5" xfId="0" applyNumberFormat="1" applyFont="1" applyFill="1" applyBorder="1" applyAlignment="1">
      <alignment horizontal="left" vertical="center" wrapText="1"/>
    </xf>
    <xf numFmtId="0" fontId="14" fillId="2" borderId="5" xfId="0" applyNumberFormat="1" applyFont="1" applyFill="1" applyBorder="1" applyAlignment="1">
      <alignment horizontal="left" vertical="center"/>
    </xf>
    <xf numFmtId="0" fontId="14" fillId="2" borderId="5" xfId="0" quotePrefix="1" applyNumberFormat="1" applyFont="1" applyFill="1" applyBorder="1" applyAlignment="1">
      <alignment horizontal="left" vertical="center" wrapText="1"/>
    </xf>
    <xf numFmtId="0" fontId="14" fillId="2" borderId="0" xfId="0" applyNumberFormat="1" applyFont="1" applyFill="1" applyBorder="1" applyAlignment="1">
      <alignment horizontal="center" vertical="center" wrapText="1"/>
    </xf>
    <xf numFmtId="0" fontId="14" fillId="2" borderId="0" xfId="0" applyNumberFormat="1" applyFont="1" applyFill="1" applyBorder="1" applyAlignment="1">
      <alignment horizontal="left" vertical="center" wrapText="1"/>
    </xf>
    <xf numFmtId="0" fontId="10" fillId="2" borderId="5" xfId="2" applyNumberFormat="1" applyFont="1" applyFill="1" applyBorder="1" applyAlignment="1">
      <alignment horizontal="left" vertical="center" wrapText="1"/>
    </xf>
    <xf numFmtId="0" fontId="14" fillId="2" borderId="0" xfId="0" applyNumberFormat="1" applyFont="1" applyFill="1" applyBorder="1" applyAlignment="1">
      <alignment horizontal="left" vertical="center"/>
    </xf>
    <xf numFmtId="0" fontId="29" fillId="2" borderId="0" xfId="0" applyNumberFormat="1" applyFont="1" applyFill="1">
      <alignment vertical="center"/>
    </xf>
    <xf numFmtId="0" fontId="30" fillId="2" borderId="25" xfId="0" applyNumberFormat="1" applyFont="1" applyFill="1" applyBorder="1">
      <alignment vertical="center"/>
    </xf>
    <xf numFmtId="0" fontId="29" fillId="2" borderId="26" xfId="0" applyNumberFormat="1" applyFont="1" applyFill="1" applyBorder="1">
      <alignment vertical="center"/>
    </xf>
    <xf numFmtId="0" fontId="29" fillId="2" borderId="27" xfId="0" applyNumberFormat="1" applyFont="1" applyFill="1" applyBorder="1">
      <alignment vertical="center"/>
    </xf>
    <xf numFmtId="0" fontId="31" fillId="2" borderId="0" xfId="0" applyNumberFormat="1" applyFont="1" applyFill="1">
      <alignment vertical="center"/>
    </xf>
    <xf numFmtId="0" fontId="32" fillId="2" borderId="5" xfId="2" applyNumberFormat="1" applyFont="1" applyFill="1" applyBorder="1" applyAlignment="1">
      <alignment horizontal="left" vertical="center" wrapText="1"/>
    </xf>
    <xf numFmtId="0" fontId="30" fillId="2" borderId="5" xfId="0" applyNumberFormat="1" applyFont="1" applyFill="1" applyBorder="1" applyAlignment="1">
      <alignment horizontal="center" vertical="center"/>
    </xf>
    <xf numFmtId="0" fontId="32" fillId="2" borderId="3" xfId="2" applyNumberFormat="1" applyFont="1" applyFill="1" applyBorder="1" applyAlignment="1">
      <alignment horizontal="left" vertical="center" wrapText="1"/>
    </xf>
    <xf numFmtId="0" fontId="30" fillId="2" borderId="3" xfId="0" applyNumberFormat="1" applyFont="1" applyFill="1" applyBorder="1" applyAlignment="1">
      <alignment horizontal="center" vertical="center"/>
    </xf>
    <xf numFmtId="0" fontId="29" fillId="2" borderId="28" xfId="0" applyNumberFormat="1" applyFont="1" applyFill="1" applyBorder="1">
      <alignment vertical="center"/>
    </xf>
    <xf numFmtId="0" fontId="33" fillId="2" borderId="29" xfId="0" applyNumberFormat="1" applyFont="1" applyFill="1" applyBorder="1" applyAlignment="1">
      <alignment horizontal="center" vertical="center"/>
    </xf>
    <xf numFmtId="0" fontId="30" fillId="2" borderId="30" xfId="0" applyNumberFormat="1" applyFont="1" applyFill="1" applyBorder="1">
      <alignment vertical="center"/>
    </xf>
    <xf numFmtId="0" fontId="29" fillId="2" borderId="31" xfId="0" applyNumberFormat="1" applyFont="1" applyFill="1" applyBorder="1">
      <alignment vertical="center"/>
    </xf>
    <xf numFmtId="0" fontId="29" fillId="2" borderId="32" xfId="0" applyNumberFormat="1" applyFont="1" applyFill="1" applyBorder="1">
      <alignment vertical="center"/>
    </xf>
    <xf numFmtId="0" fontId="29" fillId="2" borderId="33" xfId="0" applyNumberFormat="1" applyFont="1" applyFill="1" applyBorder="1">
      <alignment vertical="center"/>
    </xf>
    <xf numFmtId="0" fontId="29" fillId="2" borderId="34" xfId="0" applyNumberFormat="1" applyFont="1" applyFill="1" applyBorder="1">
      <alignment vertical="center"/>
    </xf>
    <xf numFmtId="0" fontId="29" fillId="2" borderId="35" xfId="0" applyNumberFormat="1" applyFont="1" applyFill="1" applyBorder="1">
      <alignment vertical="center"/>
    </xf>
    <xf numFmtId="0" fontId="29" fillId="2" borderId="5" xfId="0" applyNumberFormat="1" applyFont="1" applyFill="1" applyBorder="1" applyAlignment="1">
      <alignment horizontal="left" vertical="center"/>
    </xf>
    <xf numFmtId="0" fontId="29" fillId="2" borderId="5" xfId="0" applyNumberFormat="1" applyFont="1" applyFill="1" applyBorder="1" applyAlignment="1">
      <alignment horizontal="center" vertical="center"/>
    </xf>
    <xf numFmtId="0" fontId="30" fillId="2" borderId="5" xfId="0" applyNumberFormat="1" applyFont="1" applyFill="1" applyBorder="1" applyAlignment="1">
      <alignment horizontal="left" vertical="center"/>
    </xf>
    <xf numFmtId="0" fontId="30" fillId="2" borderId="0" xfId="0" applyNumberFormat="1" applyFont="1" applyFill="1">
      <alignment vertical="center"/>
    </xf>
    <xf numFmtId="0" fontId="29" fillId="2" borderId="0" xfId="0" applyNumberFormat="1" applyFont="1" applyFill="1" applyAlignment="1">
      <alignment horizontal="center" vertical="center"/>
    </xf>
    <xf numFmtId="0" fontId="29" fillId="2" borderId="5" xfId="0" applyNumberFormat="1" applyFont="1" applyFill="1" applyBorder="1" applyAlignment="1">
      <alignment vertical="center" wrapText="1"/>
    </xf>
    <xf numFmtId="0" fontId="29" fillId="2" borderId="5" xfId="0" applyNumberFormat="1" applyFont="1" applyFill="1" applyBorder="1">
      <alignment vertical="center"/>
    </xf>
    <xf numFmtId="0" fontId="34" fillId="2" borderId="0" xfId="0" applyNumberFormat="1" applyFont="1" applyFill="1">
      <alignment vertical="center"/>
    </xf>
    <xf numFmtId="176" fontId="10" fillId="0" borderId="5" xfId="0" applyNumberFormat="1" applyFont="1" applyBorder="1" applyAlignment="1">
      <alignment horizontal="center" vertical="center"/>
    </xf>
    <xf numFmtId="176" fontId="10" fillId="0" borderId="5" xfId="0" applyNumberFormat="1" applyFont="1" applyBorder="1" applyAlignment="1">
      <alignment horizontal="right" vertical="center"/>
    </xf>
    <xf numFmtId="0" fontId="10" fillId="0" borderId="0" xfId="0" applyNumberFormat="1" applyFont="1" applyBorder="1" applyAlignment="1">
      <alignment horizontal="left" vertical="center"/>
    </xf>
    <xf numFmtId="176" fontId="10" fillId="0" borderId="0" xfId="0" applyNumberFormat="1" applyFont="1" applyBorder="1" applyAlignment="1">
      <alignment horizontal="right" vertical="center"/>
    </xf>
    <xf numFmtId="176" fontId="35" fillId="8" borderId="36" xfId="0" applyNumberFormat="1" applyFont="1" applyFill="1" applyBorder="1" applyAlignment="1">
      <alignment horizontal="center" vertical="center" wrapText="1"/>
    </xf>
    <xf numFmtId="176" fontId="35" fillId="8" borderId="37" xfId="0" applyNumberFormat="1" applyFont="1" applyFill="1" applyBorder="1" applyAlignment="1">
      <alignment horizontal="center" vertical="center" wrapText="1"/>
    </xf>
    <xf numFmtId="176" fontId="35" fillId="8" borderId="38" xfId="0" applyNumberFormat="1" applyFont="1" applyFill="1" applyBorder="1" applyAlignment="1">
      <alignment horizontal="center" vertical="center" wrapText="1"/>
    </xf>
    <xf numFmtId="176" fontId="10" fillId="0" borderId="5" xfId="0" quotePrefix="1" applyNumberFormat="1" applyFont="1" applyBorder="1" applyAlignment="1">
      <alignment horizontal="center" vertical="center"/>
    </xf>
    <xf numFmtId="176" fontId="22" fillId="0" borderId="6" xfId="0" applyNumberFormat="1" applyFont="1" applyBorder="1" applyAlignment="1">
      <alignment horizontal="right" vertical="center"/>
    </xf>
    <xf numFmtId="0" fontId="21" fillId="0" borderId="7" xfId="0" applyNumberFormat="1" applyFont="1" applyBorder="1" applyAlignment="1">
      <alignment horizontal="right" vertical="center"/>
    </xf>
    <xf numFmtId="0" fontId="21" fillId="0" borderId="7" xfId="0" applyNumberFormat="1" applyFont="1" applyBorder="1">
      <alignment vertical="center"/>
    </xf>
    <xf numFmtId="176" fontId="21" fillId="0" borderId="7" xfId="0" applyNumberFormat="1" applyFont="1" applyBorder="1" applyAlignment="1">
      <alignment vertical="center"/>
    </xf>
    <xf numFmtId="176" fontId="21" fillId="0" borderId="7" xfId="0" applyNumberFormat="1" applyFont="1" applyBorder="1">
      <alignment vertical="center"/>
    </xf>
    <xf numFmtId="176" fontId="22" fillId="0" borderId="9" xfId="0" applyNumberFormat="1" applyFont="1" applyBorder="1" applyAlignment="1">
      <alignment horizontal="right" vertical="center"/>
    </xf>
    <xf numFmtId="176" fontId="21" fillId="0" borderId="0" xfId="0" applyNumberFormat="1" applyFont="1" applyBorder="1" applyAlignment="1">
      <alignment horizontal="right" vertical="center"/>
    </xf>
    <xf numFmtId="0" fontId="21" fillId="0" borderId="0" xfId="0" applyNumberFormat="1" applyFont="1" applyBorder="1">
      <alignment vertical="center"/>
    </xf>
    <xf numFmtId="0" fontId="10" fillId="0" borderId="10" xfId="0" applyNumberFormat="1" applyFont="1" applyBorder="1">
      <alignment vertical="center"/>
    </xf>
    <xf numFmtId="176" fontId="10" fillId="0" borderId="9" xfId="0" applyNumberFormat="1" applyFont="1" applyBorder="1">
      <alignment vertical="center"/>
    </xf>
    <xf numFmtId="9" fontId="10" fillId="0" borderId="0" xfId="7" applyNumberFormat="1" applyFont="1" applyBorder="1" applyAlignment="1">
      <alignment horizontal="center" vertical="center"/>
    </xf>
    <xf numFmtId="9" fontId="10" fillId="0" borderId="0" xfId="0" applyNumberFormat="1" applyFont="1" applyBorder="1" applyAlignment="1">
      <alignment horizontal="center" vertical="center"/>
    </xf>
    <xf numFmtId="0" fontId="10" fillId="0" borderId="10" xfId="0" applyNumberFormat="1" applyFont="1" applyBorder="1" applyAlignment="1">
      <alignment horizontal="center" vertical="center"/>
    </xf>
    <xf numFmtId="176" fontId="10" fillId="0" borderId="11" xfId="0" applyNumberFormat="1" applyFont="1" applyBorder="1">
      <alignment vertical="center"/>
    </xf>
    <xf numFmtId="176" fontId="10" fillId="0" borderId="12" xfId="0" applyNumberFormat="1" applyFont="1" applyBorder="1">
      <alignment vertical="center"/>
    </xf>
    <xf numFmtId="0" fontId="10" fillId="0" borderId="12" xfId="0" applyNumberFormat="1" applyFont="1" applyBorder="1">
      <alignment vertical="center"/>
    </xf>
    <xf numFmtId="0" fontId="10" fillId="0" borderId="12" xfId="0" applyNumberFormat="1" applyFont="1" applyBorder="1" applyAlignment="1">
      <alignment horizontal="center" vertical="center"/>
    </xf>
    <xf numFmtId="176" fontId="21" fillId="0" borderId="12" xfId="0" applyNumberFormat="1" applyFont="1" applyBorder="1" applyAlignment="1">
      <alignment horizontal="right" vertical="center"/>
    </xf>
    <xf numFmtId="0" fontId="10" fillId="0" borderId="13" xfId="0" applyNumberFormat="1" applyFont="1" applyBorder="1" applyAlignment="1">
      <alignment horizontal="left" vertical="center"/>
    </xf>
    <xf numFmtId="0" fontId="10" fillId="0" borderId="8" xfId="0" applyNumberFormat="1" applyFont="1" applyBorder="1" applyAlignment="1">
      <alignment horizontal="left" vertical="center"/>
    </xf>
    <xf numFmtId="10" fontId="21" fillId="0" borderId="0" xfId="7" applyNumberFormat="1" applyFont="1" applyBorder="1" applyAlignment="1">
      <alignment horizontal="right" vertical="center"/>
    </xf>
    <xf numFmtId="176" fontId="9" fillId="5" borderId="0" xfId="0" applyNumberFormat="1" applyFont="1" applyFill="1" applyBorder="1" applyAlignment="1">
      <alignment horizontal="center" vertical="center"/>
    </xf>
    <xf numFmtId="176" fontId="21" fillId="0" borderId="0" xfId="0" applyNumberFormat="1" applyFont="1" applyBorder="1" applyAlignment="1">
      <alignment vertical="center"/>
    </xf>
    <xf numFmtId="9" fontId="21" fillId="0" borderId="7" xfId="7" applyNumberFormat="1" applyFont="1" applyBorder="1" applyAlignment="1">
      <alignment horizontal="right" vertical="center"/>
    </xf>
    <xf numFmtId="9" fontId="21" fillId="0" borderId="12" xfId="7" applyNumberFormat="1" applyFont="1" applyBorder="1" applyAlignment="1">
      <alignment horizontal="right" vertical="center"/>
    </xf>
    <xf numFmtId="176" fontId="21" fillId="0" borderId="5" xfId="6" quotePrefix="1" applyNumberFormat="1" applyFont="1" applyFill="1" applyBorder="1" applyAlignment="1">
      <alignment horizontal="right" vertical="center"/>
    </xf>
    <xf numFmtId="176" fontId="21" fillId="9" borderId="5" xfId="6" applyNumberFormat="1" applyFont="1" applyFill="1" applyBorder="1" applyAlignment="1">
      <alignment horizontal="center" vertical="center"/>
    </xf>
    <xf numFmtId="176" fontId="10" fillId="9" borderId="5" xfId="6" applyNumberFormat="1" applyFont="1" applyFill="1" applyBorder="1" applyAlignment="1">
      <alignment horizontal="left" vertical="center"/>
    </xf>
    <xf numFmtId="176" fontId="10" fillId="9" borderId="5" xfId="6" applyNumberFormat="1" applyFont="1" applyFill="1" applyBorder="1" applyAlignment="1">
      <alignment horizontal="center" vertical="center"/>
    </xf>
    <xf numFmtId="176" fontId="10" fillId="9" borderId="5" xfId="6" quotePrefix="1" applyNumberFormat="1" applyFont="1" applyFill="1" applyBorder="1" applyAlignment="1">
      <alignment horizontal="right" vertical="center"/>
    </xf>
    <xf numFmtId="0" fontId="14" fillId="0" borderId="0" xfId="0" applyNumberFormat="1" applyFont="1" applyAlignment="1">
      <alignment horizontal="justify" vertical="center" wrapText="1"/>
    </xf>
    <xf numFmtId="0" fontId="36" fillId="10" borderId="39" xfId="0" applyNumberFormat="1" applyFont="1" applyFill="1" applyBorder="1" applyAlignment="1">
      <alignment horizontal="center" vertical="center" wrapText="1"/>
    </xf>
    <xf numFmtId="0" fontId="36" fillId="10" borderId="40" xfId="0" applyNumberFormat="1" applyFont="1" applyFill="1" applyBorder="1" applyAlignment="1">
      <alignment horizontal="center" vertical="center" wrapText="1"/>
    </xf>
    <xf numFmtId="0" fontId="37" fillId="0" borderId="26" xfId="0" applyNumberFormat="1" applyFont="1" applyBorder="1" applyAlignment="1">
      <alignment horizontal="left" vertical="center" wrapText="1"/>
    </xf>
    <xf numFmtId="0" fontId="37" fillId="0" borderId="27" xfId="0" applyNumberFormat="1" applyFont="1" applyBorder="1" applyAlignment="1">
      <alignment horizontal="left" vertical="center" wrapText="1"/>
    </xf>
    <xf numFmtId="0" fontId="14" fillId="0" borderId="0" xfId="0" applyNumberFormat="1" applyFont="1" applyAlignment="1">
      <alignment horizontal="left" vertical="center"/>
    </xf>
    <xf numFmtId="0" fontId="38" fillId="11" borderId="0" xfId="0" applyNumberFormat="1" applyFont="1" applyFill="1">
      <alignment vertical="center"/>
    </xf>
    <xf numFmtId="0" fontId="0" fillId="11" borderId="0" xfId="0" applyNumberFormat="1" applyFill="1">
      <alignment vertical="center"/>
    </xf>
    <xf numFmtId="0" fontId="0" fillId="12" borderId="0" xfId="0" applyNumberFormat="1" applyFill="1">
      <alignment vertical="center"/>
    </xf>
    <xf numFmtId="0" fontId="0" fillId="11" borderId="0" xfId="0" applyNumberFormat="1" applyFill="1" applyAlignment="1">
      <alignment horizontal="center" vertical="center"/>
    </xf>
    <xf numFmtId="0" fontId="0" fillId="13" borderId="5" xfId="0" applyNumberFormat="1" applyFill="1" applyBorder="1" applyAlignment="1">
      <alignment horizontal="center" vertical="center"/>
    </xf>
    <xf numFmtId="0" fontId="0" fillId="13" borderId="5" xfId="0" applyNumberFormat="1" applyFill="1" applyBorder="1">
      <alignment vertical="center"/>
    </xf>
    <xf numFmtId="0" fontId="0" fillId="11"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0" fontId="0" fillId="15" borderId="5" xfId="0" applyNumberFormat="1" applyFill="1" applyBorder="1" applyAlignment="1">
      <alignment horizontal="center" vertical="center"/>
    </xf>
    <xf numFmtId="0" fontId="0" fillId="14" borderId="0" xfId="0" applyNumberFormat="1" applyFill="1">
      <alignment vertical="center"/>
    </xf>
    <xf numFmtId="0" fontId="0" fillId="11" borderId="5" xfId="0" applyNumberFormat="1" applyFill="1" applyBorder="1" applyAlignment="1">
      <alignment horizontal="center" vertical="center" wrapText="1" shrinkToFit="1"/>
    </xf>
    <xf numFmtId="0" fontId="0" fillId="14" borderId="5" xfId="0" applyNumberFormat="1" applyFill="1" applyBorder="1" applyAlignment="1">
      <alignment horizontal="center" vertical="center" wrapText="1" shrinkToFit="1"/>
    </xf>
    <xf numFmtId="0" fontId="0" fillId="15" borderId="5" xfId="0" applyNumberFormat="1" applyFill="1" applyBorder="1" applyAlignment="1">
      <alignment horizontal="center" vertical="center" wrapText="1" shrinkToFit="1"/>
    </xf>
    <xf numFmtId="0" fontId="0" fillId="11" borderId="0" xfId="0" applyNumberFormat="1" applyFill="1" applyAlignment="1">
      <alignment vertical="center" wrapText="1"/>
    </xf>
    <xf numFmtId="0" fontId="0" fillId="11" borderId="0" xfId="0" applyNumberFormat="1" applyFill="1" applyAlignment="1">
      <alignment vertical="center"/>
    </xf>
    <xf numFmtId="0" fontId="10" fillId="0" borderId="0" xfId="0" applyNumberFormat="1" applyFont="1" applyAlignment="1">
      <alignment horizontal="justify" vertical="center" wrapText="1"/>
    </xf>
    <xf numFmtId="0" fontId="10" fillId="0" borderId="5" xfId="0" applyNumberFormat="1" applyFont="1" applyFill="1" applyBorder="1" applyAlignment="1">
      <alignment horizontal="center" vertical="center"/>
    </xf>
    <xf numFmtId="0" fontId="10" fillId="0" borderId="5" xfId="0" applyNumberFormat="1" applyFont="1" applyFill="1" applyBorder="1" applyAlignment="1">
      <alignment horizontal="left" vertical="center"/>
    </xf>
    <xf numFmtId="0" fontId="10" fillId="0" borderId="5" xfId="0" applyNumberFormat="1" applyFont="1" applyFill="1" applyBorder="1" applyAlignment="1">
      <alignment horizontal="left" vertical="center" wrapText="1"/>
    </xf>
    <xf numFmtId="0" fontId="21" fillId="0" borderId="5" xfId="0" applyNumberFormat="1" applyFont="1" applyBorder="1" applyAlignment="1">
      <alignment horizontal="center" vertical="center"/>
    </xf>
    <xf numFmtId="0" fontId="10" fillId="0" borderId="5" xfId="0" applyNumberFormat="1" applyFont="1" applyBorder="1" applyAlignment="1">
      <alignment horizontal="left" vertical="center" wrapText="1"/>
    </xf>
    <xf numFmtId="0" fontId="10" fillId="0" borderId="5" xfId="0" applyNumberFormat="1" applyFont="1" applyBorder="1" applyAlignment="1">
      <alignment horizontal="left" vertical="center"/>
    </xf>
    <xf numFmtId="0" fontId="21" fillId="0" borderId="5" xfId="0" applyNumberFormat="1" applyFont="1" applyFill="1" applyBorder="1" applyAlignment="1">
      <alignment horizontal="center" vertical="center"/>
    </xf>
    <xf numFmtId="0" fontId="21" fillId="0" borderId="5" xfId="0" applyNumberFormat="1" applyFont="1" applyFill="1" applyBorder="1" applyAlignment="1">
      <alignment horizontal="left" vertical="center"/>
    </xf>
    <xf numFmtId="0" fontId="0" fillId="0" borderId="0" xfId="0" applyNumberFormat="1" applyAlignment="1">
      <alignment horizontal="center" vertical="center"/>
    </xf>
    <xf numFmtId="176" fontId="28" fillId="0" borderId="0" xfId="1" applyNumberFormat="1" applyFont="1" applyBorder="1"/>
    <xf numFmtId="0" fontId="39" fillId="0" borderId="0" xfId="1" applyNumberFormat="1" applyFont="1" applyBorder="1"/>
    <xf numFmtId="0" fontId="14" fillId="0" borderId="0" xfId="1" applyNumberFormat="1" applyFont="1" applyBorder="1"/>
    <xf numFmtId="0" fontId="14" fillId="0" borderId="0" xfId="1" applyNumberFormat="1" applyFont="1" applyBorder="1"/>
    <xf numFmtId="0" fontId="14" fillId="0" borderId="0" xfId="1" applyNumberFormat="1" applyFont="1" applyFill="1" applyBorder="1"/>
    <xf numFmtId="0" fontId="14" fillId="0" borderId="0" xfId="1" applyNumberFormat="1" applyFont="1" applyBorder="1" applyAlignment="1">
      <alignment horizontal="center" vertical="center"/>
    </xf>
    <xf numFmtId="0" fontId="14" fillId="0" borderId="0" xfId="1" applyNumberFormat="1" applyFont="1" applyBorder="1" applyAlignment="1">
      <alignment wrapText="1"/>
    </xf>
    <xf numFmtId="0" fontId="27" fillId="4" borderId="0" xfId="2" applyNumberFormat="1" applyFont="1" applyFill="1" applyBorder="1" applyAlignment="1">
      <alignment vertical="top" wrapText="1"/>
    </xf>
    <xf numFmtId="0" fontId="14" fillId="0" borderId="0" xfId="1" applyNumberFormat="1" applyFont="1" applyBorder="1" applyAlignment="1">
      <alignment horizontal="center"/>
    </xf>
    <xf numFmtId="0" fontId="39" fillId="0" borderId="0" xfId="1" applyNumberFormat="1" applyFont="1" applyBorder="1" applyAlignment="1">
      <alignment horizontal="center"/>
    </xf>
    <xf numFmtId="0" fontId="39" fillId="0" borderId="2" xfId="1" applyNumberFormat="1" applyFont="1" applyBorder="1"/>
    <xf numFmtId="14" fontId="39" fillId="0" borderId="2" xfId="1" applyNumberFormat="1" applyFont="1" applyFill="1" applyBorder="1" applyAlignment="1">
      <alignment horizontal="left"/>
    </xf>
    <xf numFmtId="0" fontId="14" fillId="0" borderId="2" xfId="1" applyNumberFormat="1" applyFont="1" applyBorder="1"/>
    <xf numFmtId="0" fontId="40" fillId="16" borderId="2" xfId="1" applyNumberFormat="1" applyFont="1" applyFill="1" applyBorder="1"/>
    <xf numFmtId="0" fontId="27" fillId="16" borderId="2" xfId="1" applyNumberFormat="1" applyFont="1" applyFill="1" applyBorder="1"/>
    <xf numFmtId="0" fontId="14" fillId="0" borderId="2" xfId="1" applyNumberFormat="1" applyFont="1" applyBorder="1"/>
    <xf numFmtId="0" fontId="14" fillId="0" borderId="2" xfId="1" applyNumberFormat="1" applyFont="1" applyFill="1" applyBorder="1"/>
    <xf numFmtId="0" fontId="14" fillId="0" borderId="2" xfId="1" applyNumberFormat="1" applyFont="1" applyBorder="1" applyAlignment="1">
      <alignment horizontal="center" vertical="center"/>
    </xf>
    <xf numFmtId="0" fontId="14" fillId="0" borderId="2" xfId="1" applyNumberFormat="1" applyFont="1" applyBorder="1" applyAlignment="1">
      <alignment wrapText="1"/>
    </xf>
    <xf numFmtId="0" fontId="14" fillId="0" borderId="2" xfId="1" applyNumberFormat="1" applyFont="1" applyBorder="1" applyAlignment="1">
      <alignment horizontal="center"/>
    </xf>
    <xf numFmtId="176" fontId="39" fillId="0" borderId="0" xfId="0" applyNumberFormat="1" applyFont="1">
      <alignment vertical="center"/>
    </xf>
    <xf numFmtId="0" fontId="14" fillId="0" borderId="0" xfId="1" applyNumberFormat="1" applyFont="1" applyAlignment="1">
      <alignment wrapText="1"/>
    </xf>
    <xf numFmtId="0" fontId="14" fillId="0" borderId="0" xfId="0" applyNumberFormat="1" applyFont="1">
      <alignment vertical="center"/>
    </xf>
    <xf numFmtId="0" fontId="14" fillId="0" borderId="0" xfId="0" applyNumberFormat="1" applyFont="1" applyAlignment="1">
      <alignment horizontal="center" vertical="center"/>
    </xf>
    <xf numFmtId="0" fontId="14" fillId="0" borderId="0" xfId="0" applyNumberFormat="1" applyFont="1">
      <alignment vertical="center"/>
    </xf>
    <xf numFmtId="0" fontId="14" fillId="0" borderId="0" xfId="0" applyNumberFormat="1" applyFont="1" applyAlignment="1">
      <alignment vertical="center" wrapText="1"/>
    </xf>
    <xf numFmtId="0" fontId="27" fillId="4" borderId="0" xfId="2" applyNumberFormat="1" applyFont="1" applyFill="1" applyBorder="1" applyAlignment="1">
      <alignment horizontal="center" vertical="top" wrapText="1"/>
    </xf>
    <xf numFmtId="0" fontId="14" fillId="0" borderId="5" xfId="0" applyNumberFormat="1" applyFont="1" applyFill="1" applyBorder="1" applyAlignment="1">
      <alignment horizontal="center" vertical="center"/>
    </xf>
    <xf numFmtId="0" fontId="14" fillId="0" borderId="0" xfId="0" applyNumberFormat="1" applyFont="1" applyAlignment="1">
      <alignment horizontal="left" vertical="center"/>
    </xf>
    <xf numFmtId="0" fontId="27" fillId="17" borderId="41" xfId="2" applyNumberFormat="1" applyFont="1" applyFill="1" applyBorder="1" applyAlignment="1">
      <alignment horizontal="center" vertical="center" wrapText="1"/>
    </xf>
    <xf numFmtId="0" fontId="27" fillId="17" borderId="42" xfId="2" applyNumberFormat="1" applyFont="1" applyFill="1" applyBorder="1" applyAlignment="1">
      <alignment vertical="center" wrapText="1"/>
    </xf>
    <xf numFmtId="0" fontId="27" fillId="17" borderId="43" xfId="2" applyNumberFormat="1" applyFont="1" applyFill="1" applyBorder="1" applyAlignment="1">
      <alignment vertical="center" wrapText="1"/>
    </xf>
    <xf numFmtId="0" fontId="27" fillId="17" borderId="44" xfId="2" applyNumberFormat="1" applyFont="1" applyFill="1" applyBorder="1" applyAlignment="1">
      <alignment horizontal="center" vertical="center" wrapText="1"/>
    </xf>
    <xf numFmtId="0" fontId="27" fillId="17" borderId="38" xfId="2" applyNumberFormat="1" applyFont="1" applyFill="1" applyBorder="1" applyAlignment="1">
      <alignment horizontal="center" vertical="center" wrapText="1"/>
    </xf>
    <xf numFmtId="0" fontId="27" fillId="17" borderId="0" xfId="2" applyNumberFormat="1" applyFont="1" applyFill="1" applyBorder="1" applyAlignment="1">
      <alignment horizontal="center" vertical="center" wrapText="1"/>
    </xf>
    <xf numFmtId="0" fontId="27" fillId="17" borderId="45" xfId="2" applyNumberFormat="1" applyFont="1" applyFill="1" applyBorder="1" applyAlignment="1">
      <alignment horizontal="center" vertical="center" wrapText="1"/>
    </xf>
    <xf numFmtId="0" fontId="27" fillId="17" borderId="0" xfId="2" applyNumberFormat="1" applyFont="1" applyFill="1" applyBorder="1" applyAlignment="1">
      <alignment vertical="center" wrapText="1"/>
    </xf>
    <xf numFmtId="0" fontId="14" fillId="0" borderId="0" xfId="0" applyNumberFormat="1" applyFont="1" applyFill="1">
      <alignment vertical="center"/>
    </xf>
    <xf numFmtId="0" fontId="14" fillId="0" borderId="5" xfId="0" applyNumberFormat="1" applyFont="1" applyFill="1" applyBorder="1" applyAlignment="1">
      <alignment vertical="center" wrapText="1"/>
    </xf>
    <xf numFmtId="0" fontId="14" fillId="0" borderId="5" xfId="0" applyNumberFormat="1" applyFont="1" applyFill="1" applyBorder="1" applyAlignment="1">
      <alignment horizontal="left" vertical="center"/>
    </xf>
    <xf numFmtId="0" fontId="14" fillId="0" borderId="5" xfId="0" applyNumberFormat="1" applyFont="1" applyFill="1" applyBorder="1" applyAlignment="1">
      <alignment horizontal="left" vertical="center" wrapText="1"/>
    </xf>
    <xf numFmtId="0" fontId="14" fillId="0" borderId="46" xfId="0" applyNumberFormat="1" applyFont="1" applyFill="1" applyBorder="1" applyAlignment="1">
      <alignment horizontal="left" vertical="center"/>
    </xf>
    <xf numFmtId="0" fontId="14" fillId="0" borderId="46" xfId="0" applyNumberFormat="1" applyFont="1" applyFill="1" applyBorder="1">
      <alignment vertical="center"/>
    </xf>
    <xf numFmtId="0" fontId="14" fillId="0" borderId="46" xfId="0" applyNumberFormat="1" applyFont="1" applyFill="1" applyBorder="1" applyAlignment="1">
      <alignment horizontal="center" vertical="center"/>
    </xf>
    <xf numFmtId="0" fontId="14" fillId="0" borderId="46" xfId="1" applyNumberFormat="1" applyFont="1" applyFill="1" applyBorder="1" applyAlignment="1">
      <alignment horizontal="center" vertical="center" wrapText="1"/>
    </xf>
    <xf numFmtId="0" fontId="14" fillId="0" borderId="46" xfId="0" applyNumberFormat="1" applyFont="1" applyFill="1" applyBorder="1" applyAlignment="1">
      <alignment horizontal="center" vertical="center" wrapText="1"/>
    </xf>
    <xf numFmtId="0" fontId="14" fillId="0" borderId="46" xfId="0" applyNumberFormat="1" applyFont="1" applyFill="1" applyBorder="1" applyAlignment="1">
      <alignment horizontal="left" vertical="center" wrapText="1"/>
    </xf>
    <xf numFmtId="0" fontId="14" fillId="0" borderId="5" xfId="0" applyNumberFormat="1" applyFont="1" applyFill="1" applyBorder="1" applyAlignment="1">
      <alignment horizontal="center" vertical="center"/>
    </xf>
    <xf numFmtId="0" fontId="14" fillId="0" borderId="5" xfId="0" applyNumberFormat="1" applyFont="1" applyFill="1" applyBorder="1" applyAlignment="1">
      <alignment horizontal="center" vertical="center" wrapText="1"/>
    </xf>
    <xf numFmtId="0" fontId="14" fillId="0" borderId="46" xfId="0" applyNumberFormat="1" applyFont="1" applyFill="1" applyBorder="1" applyAlignment="1">
      <alignment horizontal="left" vertical="center" wrapText="1"/>
    </xf>
    <xf numFmtId="14" fontId="14" fillId="0" borderId="5" xfId="0" applyNumberFormat="1" applyFont="1" applyFill="1" applyBorder="1">
      <alignment vertical="center"/>
    </xf>
    <xf numFmtId="0" fontId="14" fillId="0" borderId="5" xfId="0" applyNumberFormat="1" applyFont="1" applyBorder="1" applyAlignment="1">
      <alignment horizontal="center" vertical="center"/>
    </xf>
    <xf numFmtId="0" fontId="14" fillId="0" borderId="5" xfId="0" applyNumberFormat="1" applyFont="1" applyFill="1" applyBorder="1">
      <alignment vertical="center"/>
    </xf>
    <xf numFmtId="0" fontId="14" fillId="0" borderId="5" xfId="0" applyNumberFormat="1" applyFont="1" applyBorder="1">
      <alignment vertical="center"/>
    </xf>
    <xf numFmtId="0" fontId="14" fillId="0" borderId="5" xfId="2" applyNumberFormat="1" applyFont="1" applyBorder="1" applyAlignment="1">
      <alignment horizontal="left" vertical="top" wrapText="1"/>
    </xf>
    <xf numFmtId="0" fontId="14" fillId="0" borderId="5" xfId="30" applyNumberFormat="1" applyFont="1" applyBorder="1" applyAlignment="1">
      <alignment horizontal="center" vertical="center"/>
    </xf>
    <xf numFmtId="0" fontId="14" fillId="0" borderId="5" xfId="30" applyNumberFormat="1" applyFont="1" applyBorder="1" applyAlignment="1">
      <alignment vertical="center" wrapText="1"/>
    </xf>
    <xf numFmtId="0" fontId="14" fillId="0" borderId="5" xfId="0" applyNumberFormat="1" applyFont="1" applyBorder="1" applyAlignment="1">
      <alignment horizontal="center" vertical="center"/>
    </xf>
    <xf numFmtId="0" fontId="14" fillId="0" borderId="5" xfId="0" applyNumberFormat="1" applyFont="1" applyBorder="1" applyAlignment="1">
      <alignment vertical="center" wrapText="1"/>
    </xf>
    <xf numFmtId="0" fontId="14" fillId="0" borderId="5" xfId="0" applyNumberFormat="1" applyFont="1" applyBorder="1" applyAlignment="1">
      <alignment horizontal="left" vertical="center"/>
    </xf>
    <xf numFmtId="0" fontId="14" fillId="0" borderId="46" xfId="0" applyNumberFormat="1" applyFont="1" applyBorder="1" applyAlignment="1">
      <alignment horizontal="center" vertical="center"/>
    </xf>
    <xf numFmtId="0" fontId="14" fillId="0" borderId="46" xfId="0" applyNumberFormat="1" applyFont="1" applyBorder="1" applyAlignment="1">
      <alignment horizontal="left" vertical="center"/>
    </xf>
    <xf numFmtId="0" fontId="14" fillId="0" borderId="46" xfId="0" applyNumberFormat="1" applyFont="1" applyBorder="1">
      <alignment vertical="center"/>
    </xf>
    <xf numFmtId="0" fontId="14" fillId="0" borderId="46" xfId="1" applyNumberFormat="1" applyFont="1" applyBorder="1" applyAlignment="1">
      <alignment horizontal="center" vertical="center" wrapText="1"/>
    </xf>
    <xf numFmtId="0" fontId="14" fillId="0" borderId="46" xfId="0" applyNumberFormat="1" applyFont="1" applyBorder="1" applyAlignment="1">
      <alignment horizontal="left" vertical="center" wrapText="1"/>
    </xf>
    <xf numFmtId="0" fontId="14" fillId="0" borderId="46" xfId="0" applyNumberFormat="1" applyFont="1" applyBorder="1" applyAlignment="1">
      <alignment horizontal="center" vertical="center" wrapText="1"/>
    </xf>
    <xf numFmtId="0" fontId="14" fillId="0" borderId="5" xfId="0" applyNumberFormat="1" applyFont="1" applyBorder="1" applyAlignment="1">
      <alignment horizontal="center" vertical="center" wrapText="1"/>
    </xf>
    <xf numFmtId="0" fontId="14" fillId="18" borderId="46" xfId="0" applyNumberFormat="1" applyFont="1" applyFill="1" applyBorder="1" applyAlignment="1">
      <alignment horizontal="left" vertical="center" wrapText="1"/>
    </xf>
    <xf numFmtId="14" fontId="14" fillId="0" borderId="5" xfId="0" applyNumberFormat="1" applyFont="1" applyBorder="1">
      <alignment vertical="center"/>
    </xf>
    <xf numFmtId="0" fontId="40" fillId="2" borderId="0" xfId="5" applyNumberFormat="1" applyFont="1" applyFill="1" applyAlignment="1">
      <alignment vertical="center"/>
    </xf>
    <xf numFmtId="0" fontId="14" fillId="0" borderId="0" xfId="0" applyNumberFormat="1" applyFont="1" applyFill="1" applyAlignment="1">
      <alignment horizontal="left" vertical="center"/>
    </xf>
    <xf numFmtId="0" fontId="14" fillId="0" borderId="0" xfId="0" applyNumberFormat="1" applyFont="1" applyFill="1" applyAlignment="1">
      <alignment horizontal="center" vertical="center"/>
    </xf>
    <xf numFmtId="0" fontId="14" fillId="0" borderId="0" xfId="0" applyNumberFormat="1" applyFont="1" applyFill="1" applyAlignment="1">
      <alignment vertical="center" wrapText="1"/>
    </xf>
    <xf numFmtId="0" fontId="41" fillId="0" borderId="46" xfId="30" applyNumberFormat="1" applyFont="1" applyBorder="1" applyAlignment="1">
      <alignment horizontal="center" vertical="center"/>
    </xf>
    <xf numFmtId="0" fontId="0" fillId="0" borderId="5" xfId="0" applyNumberFormat="1" applyBorder="1" applyAlignment="1">
      <alignment horizontal="center" vertical="center"/>
    </xf>
    <xf numFmtId="0" fontId="0" fillId="0" borderId="5" xfId="0" applyNumberFormat="1" applyBorder="1">
      <alignment vertical="center"/>
    </xf>
    <xf numFmtId="0" fontId="14" fillId="0" borderId="46" xfId="2" applyNumberFormat="1" applyFont="1" applyBorder="1" applyAlignment="1">
      <alignment horizontal="left" vertical="top" wrapText="1"/>
    </xf>
    <xf numFmtId="0" fontId="14" fillId="0" borderId="46" xfId="0" applyNumberFormat="1" applyFont="1" applyFill="1" applyBorder="1" applyAlignment="1">
      <alignment vertical="center" wrapText="1"/>
    </xf>
    <xf numFmtId="0" fontId="14" fillId="0" borderId="46" xfId="0" applyNumberFormat="1" applyFont="1" applyBorder="1" applyAlignment="1">
      <alignment vertical="center" wrapText="1"/>
    </xf>
    <xf numFmtId="0" fontId="14" fillId="0" borderId="5" xfId="0" quotePrefix="1" applyNumberFormat="1" applyFont="1" applyFill="1" applyBorder="1" applyAlignment="1">
      <alignment horizontal="center" vertical="center"/>
    </xf>
    <xf numFmtId="0" fontId="14" fillId="0" borderId="46" xfId="0" quotePrefix="1" applyNumberFormat="1" applyFont="1" applyFill="1" applyBorder="1" applyAlignment="1">
      <alignment horizontal="left" vertical="center"/>
    </xf>
    <xf numFmtId="0" fontId="14" fillId="0" borderId="46" xfId="0" quotePrefix="1" applyNumberFormat="1" applyFont="1" applyFill="1" applyBorder="1" applyAlignment="1">
      <alignment horizontal="left" vertical="center" wrapText="1"/>
    </xf>
    <xf numFmtId="0" fontId="14" fillId="0" borderId="46" xfId="0" quotePrefix="1" applyNumberFormat="1" applyFont="1" applyFill="1" applyBorder="1">
      <alignment vertical="center"/>
    </xf>
    <xf numFmtId="0" fontId="14" fillId="0" borderId="5" xfId="0" quotePrefix="1" applyNumberFormat="1" applyFont="1" applyFill="1" applyBorder="1" applyAlignment="1">
      <alignment vertical="center" wrapText="1"/>
    </xf>
    <xf numFmtId="0" fontId="46" fillId="0" borderId="0" xfId="31" applyFont="1">
      <alignment vertical="center"/>
    </xf>
    <xf numFmtId="0" fontId="46" fillId="0" borderId="0" xfId="31" applyFont="1" applyAlignment="1">
      <alignment horizontal="left" vertical="center"/>
    </xf>
    <xf numFmtId="0" fontId="46" fillId="0" borderId="0" xfId="31" applyFont="1" applyAlignment="1">
      <alignment horizontal="center" vertical="center"/>
    </xf>
    <xf numFmtId="0" fontId="48" fillId="7" borderId="5" xfId="31" applyFont="1" applyFill="1" applyBorder="1" applyAlignment="1">
      <alignment horizontal="center" vertical="center" wrapText="1"/>
    </xf>
    <xf numFmtId="0" fontId="48" fillId="21" borderId="5" xfId="31" applyFont="1" applyFill="1" applyBorder="1" applyAlignment="1">
      <alignment horizontal="center" vertical="center"/>
    </xf>
    <xf numFmtId="0" fontId="46" fillId="0" borderId="5" xfId="31" applyFont="1" applyBorder="1" applyAlignment="1">
      <alignment vertical="center" wrapText="1"/>
    </xf>
    <xf numFmtId="0" fontId="46" fillId="0" borderId="5" xfId="31" applyFont="1" applyBorder="1" applyAlignment="1">
      <alignment horizontal="left" vertical="center" wrapText="1"/>
    </xf>
    <xf numFmtId="177" fontId="46" fillId="0" borderId="5" xfId="31" applyNumberFormat="1" applyFont="1" applyBorder="1" applyAlignment="1">
      <alignment horizontal="center" vertical="center"/>
    </xf>
    <xf numFmtId="0" fontId="46" fillId="0" borderId="5" xfId="31" applyFont="1" applyBorder="1" applyAlignment="1">
      <alignment horizontal="center" vertical="center"/>
    </xf>
    <xf numFmtId="0" fontId="46" fillId="0" borderId="5" xfId="31" applyFont="1" applyBorder="1">
      <alignment vertical="center"/>
    </xf>
    <xf numFmtId="177" fontId="46" fillId="0" borderId="5" xfId="31" quotePrefix="1" applyNumberFormat="1" applyFont="1" applyBorder="1">
      <alignment vertical="center"/>
    </xf>
    <xf numFmtId="0" fontId="49" fillId="22" borderId="5" xfId="31" applyFont="1" applyFill="1" applyBorder="1" applyAlignment="1">
      <alignment horizontal="left" vertical="top" wrapText="1"/>
    </xf>
    <xf numFmtId="0" fontId="46" fillId="0" borderId="5" xfId="31" quotePrefix="1" applyFont="1" applyBorder="1">
      <alignment vertical="center"/>
    </xf>
    <xf numFmtId="176" fontId="49" fillId="22" borderId="5" xfId="31" applyNumberFormat="1" applyFont="1" applyFill="1" applyBorder="1" applyAlignment="1">
      <alignment horizontal="left" vertical="top" wrapText="1"/>
    </xf>
    <xf numFmtId="0" fontId="49" fillId="0" borderId="5" xfId="31" applyFont="1" applyBorder="1" applyAlignment="1">
      <alignment vertical="center" wrapText="1"/>
    </xf>
    <xf numFmtId="0" fontId="49" fillId="0" borderId="5" xfId="31" applyFont="1" applyBorder="1" applyAlignment="1">
      <alignment horizontal="left" vertical="center" wrapText="1"/>
    </xf>
    <xf numFmtId="176" fontId="52" fillId="0" borderId="0" xfId="31" applyNumberFormat="1" applyFont="1" applyAlignment="1"/>
    <xf numFmtId="0" fontId="53" fillId="0" borderId="0" xfId="31" applyFont="1" applyAlignment="1"/>
    <xf numFmtId="0" fontId="54" fillId="0" borderId="0" xfId="31" applyFont="1" applyAlignment="1"/>
    <xf numFmtId="0" fontId="54" fillId="22" borderId="0" xfId="31" applyFont="1" applyFill="1" applyAlignment="1"/>
    <xf numFmtId="0" fontId="53" fillId="0" borderId="2" xfId="31" applyFont="1" applyBorder="1" applyAlignment="1"/>
    <xf numFmtId="14" fontId="53" fillId="0" borderId="2" xfId="31" applyNumberFormat="1" applyFont="1" applyBorder="1" applyAlignment="1">
      <alignment horizontal="left"/>
    </xf>
    <xf numFmtId="0" fontId="54" fillId="0" borderId="2" xfId="31" applyFont="1" applyBorder="1" applyAlignment="1"/>
    <xf numFmtId="0" fontId="55" fillId="0" borderId="2" xfId="31" applyFont="1" applyBorder="1" applyAlignment="1"/>
    <xf numFmtId="0" fontId="54" fillId="22" borderId="2" xfId="31" applyFont="1" applyFill="1" applyBorder="1" applyAlignment="1"/>
    <xf numFmtId="176" fontId="56" fillId="0" borderId="0" xfId="31" applyNumberFormat="1" applyFont="1">
      <alignment vertical="center"/>
    </xf>
    <xf numFmtId="0" fontId="54" fillId="0" borderId="0" xfId="31" applyFont="1" applyAlignment="1">
      <alignment wrapText="1"/>
    </xf>
    <xf numFmtId="0" fontId="2" fillId="0" borderId="0" xfId="31">
      <alignment vertical="center"/>
    </xf>
    <xf numFmtId="0" fontId="2" fillId="22" borderId="0" xfId="31" applyFill="1">
      <alignment vertical="center"/>
    </xf>
    <xf numFmtId="176" fontId="57" fillId="0" borderId="0" xfId="31" applyNumberFormat="1" applyFont="1" applyAlignment="1">
      <alignment horizontal="left" vertical="top"/>
    </xf>
    <xf numFmtId="0" fontId="55" fillId="0" borderId="0" xfId="31" applyFont="1" applyAlignment="1">
      <alignment wrapText="1"/>
    </xf>
    <xf numFmtId="178" fontId="58" fillId="23" borderId="65" xfId="31" applyNumberFormat="1" applyFont="1" applyFill="1" applyBorder="1" applyAlignment="1">
      <alignment horizontal="center" textRotation="60" wrapText="1"/>
    </xf>
    <xf numFmtId="178" fontId="58" fillId="24" borderId="65" xfId="31" applyNumberFormat="1" applyFont="1" applyFill="1" applyBorder="1" applyAlignment="1">
      <alignment horizontal="center" textRotation="60" wrapText="1"/>
    </xf>
    <xf numFmtId="178" fontId="58" fillId="0" borderId="65" xfId="31" applyNumberFormat="1" applyFont="1" applyBorder="1" applyAlignment="1">
      <alignment horizontal="center" textRotation="60" wrapText="1"/>
    </xf>
    <xf numFmtId="0" fontId="54" fillId="0" borderId="65" xfId="31" applyFont="1" applyBorder="1" applyAlignment="1">
      <alignment wrapText="1"/>
    </xf>
    <xf numFmtId="178" fontId="58" fillId="25" borderId="65" xfId="31" applyNumberFormat="1" applyFont="1" applyFill="1" applyBorder="1" applyAlignment="1">
      <alignment horizontal="center" textRotation="60" wrapText="1"/>
    </xf>
    <xf numFmtId="0" fontId="2" fillId="0" borderId="0" xfId="31" applyAlignment="1">
      <alignment horizontal="left" vertical="top"/>
    </xf>
    <xf numFmtId="0" fontId="59" fillId="24" borderId="67" xfId="31" applyFont="1" applyFill="1" applyBorder="1" applyAlignment="1">
      <alignment horizontal="center" vertical="center" wrapText="1"/>
    </xf>
    <xf numFmtId="0" fontId="61" fillId="29" borderId="74" xfId="31" applyFont="1" applyFill="1" applyBorder="1" applyAlignment="1">
      <alignment horizontal="center" vertical="center" wrapText="1"/>
    </xf>
    <xf numFmtId="0" fontId="59" fillId="24" borderId="0" xfId="31" applyFont="1" applyFill="1" applyAlignment="1">
      <alignment horizontal="center" vertical="center" wrapText="1"/>
    </xf>
    <xf numFmtId="0" fontId="59" fillId="21" borderId="12" xfId="31" applyFont="1" applyFill="1" applyBorder="1" applyAlignment="1">
      <alignment horizontal="center" vertical="center" wrapText="1"/>
    </xf>
    <xf numFmtId="0" fontId="59" fillId="21" borderId="0" xfId="31" applyFont="1" applyFill="1" applyAlignment="1">
      <alignment horizontal="center" vertical="center" wrapText="1"/>
    </xf>
    <xf numFmtId="0" fontId="59" fillId="26" borderId="0" xfId="31" applyFont="1" applyFill="1" applyAlignment="1">
      <alignment horizontal="center" vertical="center" wrapText="1"/>
    </xf>
    <xf numFmtId="0" fontId="59" fillId="23" borderId="12" xfId="31" applyFont="1" applyFill="1" applyBorder="1" applyAlignment="1">
      <alignment horizontal="center" vertical="center" wrapText="1"/>
    </xf>
    <xf numFmtId="0" fontId="59" fillId="27" borderId="0" xfId="31" applyFont="1" applyFill="1" applyAlignment="1">
      <alignment horizontal="center" vertical="center" wrapText="1"/>
    </xf>
    <xf numFmtId="0" fontId="59" fillId="24" borderId="12" xfId="31" applyFont="1" applyFill="1" applyBorder="1" applyAlignment="1">
      <alignment horizontal="center" vertical="center" wrapText="1"/>
    </xf>
    <xf numFmtId="0" fontId="59" fillId="25" borderId="12" xfId="31" applyFont="1" applyFill="1" applyBorder="1" applyAlignment="1">
      <alignment horizontal="center" vertical="center" wrapText="1"/>
    </xf>
    <xf numFmtId="0" fontId="59" fillId="23" borderId="0" xfId="31" applyFont="1" applyFill="1" applyAlignment="1">
      <alignment horizontal="center" vertical="center" wrapText="1"/>
    </xf>
    <xf numFmtId="0" fontId="59" fillId="28" borderId="12" xfId="31" applyFont="1" applyFill="1" applyBorder="1" applyAlignment="1">
      <alignment horizontal="center" vertical="center" wrapText="1"/>
    </xf>
    <xf numFmtId="0" fontId="61" fillId="29" borderId="0" xfId="31" applyFont="1" applyFill="1" applyAlignment="1">
      <alignment horizontal="center" vertical="center" wrapText="1"/>
    </xf>
    <xf numFmtId="0" fontId="62" fillId="22" borderId="0" xfId="31" applyFont="1" applyFill="1" applyAlignment="1">
      <alignment horizontal="left" vertical="top"/>
    </xf>
    <xf numFmtId="0" fontId="63" fillId="22" borderId="5" xfId="31" applyFont="1" applyFill="1" applyBorder="1" applyAlignment="1">
      <alignment horizontal="left" vertical="top" wrapText="1"/>
    </xf>
    <xf numFmtId="0" fontId="64" fillId="22" borderId="5" xfId="31" applyFont="1" applyFill="1" applyBorder="1" applyAlignment="1">
      <alignment horizontal="left" vertical="top" wrapText="1"/>
    </xf>
    <xf numFmtId="176" fontId="65" fillId="22" borderId="5" xfId="31" applyNumberFormat="1" applyFont="1" applyFill="1" applyBorder="1" applyAlignment="1">
      <alignment horizontal="left" vertical="top" wrapText="1"/>
    </xf>
    <xf numFmtId="0" fontId="66" fillId="22" borderId="5" xfId="31" applyFont="1" applyFill="1" applyBorder="1" applyAlignment="1">
      <alignment horizontal="left" vertical="top" wrapText="1"/>
    </xf>
    <xf numFmtId="0" fontId="63" fillId="22" borderId="5" xfId="31" applyFont="1" applyFill="1" applyBorder="1" applyAlignment="1">
      <alignment horizontal="left" vertical="top"/>
    </xf>
    <xf numFmtId="176" fontId="65" fillId="22" borderId="5" xfId="31" applyNumberFormat="1" applyFont="1" applyFill="1" applyBorder="1" applyAlignment="1">
      <alignment vertical="top" wrapText="1"/>
    </xf>
    <xf numFmtId="0" fontId="63" fillId="22" borderId="5" xfId="31" applyFont="1" applyFill="1" applyBorder="1" applyAlignment="1">
      <alignment vertical="top" wrapText="1"/>
    </xf>
    <xf numFmtId="0" fontId="2" fillId="30" borderId="0" xfId="31" applyFill="1">
      <alignment vertical="center"/>
    </xf>
    <xf numFmtId="0" fontId="2" fillId="0" borderId="5" xfId="31" applyBorder="1">
      <alignment vertical="center"/>
    </xf>
    <xf numFmtId="0" fontId="71" fillId="0" borderId="0" xfId="31" applyFont="1">
      <alignment vertical="center"/>
    </xf>
    <xf numFmtId="0" fontId="63" fillId="31" borderId="0" xfId="32" applyFont="1" applyFill="1" applyAlignment="1">
      <alignment shrinkToFit="1"/>
    </xf>
    <xf numFmtId="0" fontId="63" fillId="31" borderId="0" xfId="32" applyFont="1" applyFill="1"/>
    <xf numFmtId="0" fontId="73" fillId="31" borderId="0" xfId="32" applyFont="1" applyFill="1" applyAlignment="1">
      <alignment horizontal="center" vertical="center"/>
    </xf>
    <xf numFmtId="0" fontId="73" fillId="31" borderId="0" xfId="32" applyFont="1" applyFill="1"/>
    <xf numFmtId="0" fontId="73" fillId="0" borderId="0" xfId="32" applyFont="1"/>
    <xf numFmtId="0" fontId="73" fillId="0" borderId="0" xfId="32" applyFont="1" applyAlignment="1">
      <alignment horizontal="center" vertical="center"/>
    </xf>
    <xf numFmtId="0" fontId="63" fillId="0" borderId="0" xfId="32" applyFont="1"/>
    <xf numFmtId="0" fontId="63" fillId="0" borderId="0" xfId="33" applyFont="1" applyAlignment="1">
      <alignment vertical="center" wrapText="1"/>
    </xf>
    <xf numFmtId="0" fontId="63" fillId="0" borderId="0" xfId="33" applyFont="1">
      <alignment vertical="center"/>
    </xf>
    <xf numFmtId="0" fontId="63" fillId="0" borderId="0" xfId="33" applyFont="1" applyAlignment="1">
      <alignment shrinkToFit="1"/>
    </xf>
    <xf numFmtId="0" fontId="74" fillId="31" borderId="0" xfId="33" applyFont="1" applyFill="1" applyAlignment="1">
      <alignment vertical="center" textRotation="65"/>
    </xf>
    <xf numFmtId="9" fontId="74" fillId="31" borderId="0" xfId="33" applyNumberFormat="1" applyFont="1" applyFill="1" applyAlignment="1">
      <alignment vertical="center" textRotation="65"/>
    </xf>
    <xf numFmtId="0" fontId="61" fillId="0" borderId="85" xfId="33" applyFont="1" applyBorder="1" applyAlignment="1">
      <alignment horizontal="center" textRotation="65"/>
    </xf>
    <xf numFmtId="0" fontId="61" fillId="0" borderId="85" xfId="33" applyFont="1" applyBorder="1" applyAlignment="1">
      <alignment horizontal="center" textRotation="65" wrapText="1"/>
    </xf>
    <xf numFmtId="0" fontId="75" fillId="0" borderId="85" xfId="33" applyFont="1" applyBorder="1" applyAlignment="1">
      <alignment horizontal="center"/>
    </xf>
    <xf numFmtId="0" fontId="61" fillId="32" borderId="86" xfId="33" applyFont="1" applyFill="1" applyBorder="1" applyAlignment="1">
      <alignment horizontal="center" textRotation="50"/>
    </xf>
    <xf numFmtId="0" fontId="61" fillId="32" borderId="87" xfId="33" applyFont="1" applyFill="1" applyBorder="1" applyAlignment="1">
      <alignment horizontal="center" textRotation="50"/>
    </xf>
    <xf numFmtId="0" fontId="61" fillId="32" borderId="88" xfId="33" applyFont="1" applyFill="1" applyBorder="1" applyAlignment="1">
      <alignment horizontal="center" textRotation="50"/>
    </xf>
    <xf numFmtId="0" fontId="61" fillId="25" borderId="85" xfId="33" applyFont="1" applyFill="1" applyBorder="1" applyAlignment="1">
      <alignment horizontal="center" textRotation="50"/>
    </xf>
    <xf numFmtId="0" fontId="61" fillId="32" borderId="85" xfId="33" applyFont="1" applyFill="1" applyBorder="1" applyAlignment="1">
      <alignment horizontal="center" textRotation="50"/>
    </xf>
    <xf numFmtId="0" fontId="66" fillId="0" borderId="89" xfId="33" applyFont="1" applyBorder="1" applyAlignment="1">
      <alignment horizontal="center" wrapText="1"/>
    </xf>
    <xf numFmtId="0" fontId="61" fillId="32" borderId="85" xfId="33" applyFont="1" applyFill="1" applyBorder="1" applyAlignment="1">
      <alignment horizontal="center" textRotation="50" wrapText="1"/>
    </xf>
    <xf numFmtId="0" fontId="61" fillId="0" borderId="85" xfId="33" applyFont="1" applyBorder="1" applyAlignment="1">
      <alignment horizontal="center" textRotation="50" wrapText="1"/>
    </xf>
    <xf numFmtId="0" fontId="61" fillId="25" borderId="85" xfId="33" applyFont="1" applyFill="1" applyBorder="1" applyAlignment="1">
      <alignment horizontal="center" textRotation="50" wrapText="1"/>
    </xf>
    <xf numFmtId="0" fontId="74" fillId="0" borderId="0" xfId="33" applyFont="1" applyAlignment="1">
      <alignment horizontal="center" vertical="center" textRotation="65"/>
    </xf>
    <xf numFmtId="0" fontId="74" fillId="0" borderId="0" xfId="33" applyFont="1" applyAlignment="1">
      <alignment horizontal="center" textRotation="65" wrapText="1"/>
    </xf>
    <xf numFmtId="0" fontId="74" fillId="0" borderId="0" xfId="33" applyFont="1" applyAlignment="1">
      <alignment horizontal="center" textRotation="65"/>
    </xf>
    <xf numFmtId="0" fontId="74" fillId="0" borderId="0" xfId="33" applyFont="1" applyAlignment="1">
      <alignment vertical="center" textRotation="65"/>
    </xf>
    <xf numFmtId="0" fontId="66" fillId="30" borderId="0" xfId="33" applyFont="1" applyFill="1" applyAlignment="1">
      <alignment vertical="center" shrinkToFit="1"/>
    </xf>
    <xf numFmtId="0" fontId="66" fillId="31" borderId="0" xfId="33" applyFont="1" applyFill="1">
      <alignment vertical="center"/>
    </xf>
    <xf numFmtId="0" fontId="59" fillId="25" borderId="90" xfId="33" applyFont="1" applyFill="1" applyBorder="1" applyAlignment="1">
      <alignment horizontal="center" vertical="center" wrapText="1"/>
    </xf>
    <xf numFmtId="0" fontId="59" fillId="25" borderId="89" xfId="33" applyFont="1" applyFill="1" applyBorder="1" applyAlignment="1">
      <alignment horizontal="center" vertical="center" wrapText="1"/>
    </xf>
    <xf numFmtId="0" fontId="59" fillId="25" borderId="89" xfId="33" applyFont="1" applyFill="1" applyBorder="1" applyAlignment="1">
      <alignment horizontal="centerContinuous" vertical="center" wrapText="1"/>
    </xf>
    <xf numFmtId="0" fontId="59" fillId="25" borderId="91" xfId="33" applyFont="1" applyFill="1" applyBorder="1" applyAlignment="1">
      <alignment horizontal="center" vertical="center" wrapText="1"/>
    </xf>
    <xf numFmtId="0" fontId="59" fillId="25" borderId="92" xfId="33" applyFont="1" applyFill="1" applyBorder="1" applyAlignment="1">
      <alignment horizontal="centerContinuous" vertical="center" wrapText="1"/>
    </xf>
    <xf numFmtId="0" fontId="59" fillId="25" borderId="93" xfId="33" applyFont="1" applyFill="1" applyBorder="1" applyAlignment="1">
      <alignment horizontal="centerContinuous" vertical="center" wrapText="1"/>
    </xf>
    <xf numFmtId="0" fontId="59" fillId="25" borderId="94" xfId="33" applyFont="1" applyFill="1" applyBorder="1" applyAlignment="1">
      <alignment horizontal="centerContinuous" vertical="center" wrapText="1"/>
    </xf>
    <xf numFmtId="0" fontId="59" fillId="25" borderId="89" xfId="33" applyFont="1" applyFill="1" applyBorder="1" applyAlignment="1">
      <alignment horizontal="center" vertical="center"/>
    </xf>
    <xf numFmtId="0" fontId="59" fillId="25" borderId="95" xfId="33" applyFont="1" applyFill="1" applyBorder="1" applyAlignment="1">
      <alignment horizontal="center" vertical="center" wrapText="1"/>
    </xf>
    <xf numFmtId="0" fontId="59" fillId="25" borderId="95" xfId="33" applyFont="1" applyFill="1" applyBorder="1" applyAlignment="1">
      <alignment horizontal="centerContinuous" vertical="center" wrapText="1"/>
    </xf>
    <xf numFmtId="0" fontId="66" fillId="31" borderId="0" xfId="33" applyFont="1" applyFill="1" applyAlignment="1">
      <alignment horizontal="center" vertical="center"/>
    </xf>
    <xf numFmtId="0" fontId="66" fillId="0" borderId="0" xfId="33" applyFont="1" applyAlignment="1">
      <alignment horizontal="center" vertical="center"/>
    </xf>
    <xf numFmtId="0" fontId="66" fillId="0" borderId="0" xfId="33" applyFont="1">
      <alignment vertical="center"/>
    </xf>
    <xf numFmtId="0" fontId="63" fillId="0" borderId="0" xfId="34" applyFont="1" applyAlignment="1">
      <alignment vertical="center" shrinkToFit="1"/>
    </xf>
    <xf numFmtId="0" fontId="63" fillId="0" borderId="0" xfId="34" applyFont="1" applyAlignment="1">
      <alignment vertical="center" wrapText="1"/>
    </xf>
    <xf numFmtId="0" fontId="74" fillId="0" borderId="96" xfId="35" applyFont="1" applyBorder="1" applyAlignment="1">
      <alignment horizontal="center" vertical="center" wrapText="1"/>
    </xf>
    <xf numFmtId="0" fontId="74" fillId="0" borderId="96" xfId="35" quotePrefix="1" applyFont="1" applyBorder="1" applyAlignment="1">
      <alignment horizontal="center" vertical="center" wrapText="1"/>
    </xf>
    <xf numFmtId="0" fontId="63" fillId="0" borderId="97" xfId="34" applyFont="1" applyBorder="1" applyAlignment="1">
      <alignment vertical="center" wrapText="1"/>
    </xf>
    <xf numFmtId="0" fontId="63" fillId="0" borderId="20" xfId="34" applyFont="1" applyBorder="1" applyAlignment="1">
      <alignment vertical="center" wrapText="1"/>
    </xf>
    <xf numFmtId="0" fontId="63" fillId="0" borderId="98" xfId="34" applyFont="1" applyBorder="1" applyAlignment="1">
      <alignment vertical="center" wrapText="1"/>
    </xf>
    <xf numFmtId="0" fontId="63" fillId="0" borderId="99" xfId="34" applyFont="1" applyBorder="1" applyAlignment="1">
      <alignment vertical="center" wrapText="1"/>
    </xf>
    <xf numFmtId="0" fontId="63" fillId="0" borderId="97" xfId="34" applyFont="1" applyBorder="1" applyAlignment="1">
      <alignment horizontal="center" vertical="center" wrapText="1"/>
    </xf>
    <xf numFmtId="0" fontId="63" fillId="0" borderId="98" xfId="34" applyFont="1" applyBorder="1" applyAlignment="1">
      <alignment horizontal="center" vertical="center" wrapText="1"/>
    </xf>
    <xf numFmtId="0" fontId="63" fillId="0" borderId="100" xfId="34" applyFont="1" applyBorder="1" applyAlignment="1">
      <alignment horizontal="center" vertical="center" wrapText="1"/>
    </xf>
    <xf numFmtId="0" fontId="63" fillId="0" borderId="99" xfId="34" applyFont="1" applyBorder="1" applyAlignment="1">
      <alignment horizontal="center" vertical="center" wrapText="1"/>
    </xf>
    <xf numFmtId="0" fontId="63" fillId="0" borderId="101" xfId="34" applyFont="1" applyBorder="1" applyAlignment="1">
      <alignment horizontal="center" vertical="center" wrapText="1"/>
    </xf>
    <xf numFmtId="0" fontId="63" fillId="0" borderId="97" xfId="34" applyFont="1" applyBorder="1" applyAlignment="1">
      <alignment horizontal="left" vertical="center" wrapText="1"/>
    </xf>
    <xf numFmtId="0" fontId="63" fillId="0" borderId="102" xfId="34" applyFont="1" applyBorder="1" applyAlignment="1">
      <alignment horizontal="center" vertical="center" wrapText="1"/>
    </xf>
    <xf numFmtId="14" fontId="63" fillId="0" borderId="103" xfId="34" applyNumberFormat="1" applyFont="1" applyBorder="1" applyAlignment="1">
      <alignment horizontal="center" vertical="center" wrapText="1"/>
    </xf>
    <xf numFmtId="14" fontId="63" fillId="0" borderId="104" xfId="34" applyNumberFormat="1" applyFont="1" applyBorder="1" applyAlignment="1">
      <alignment horizontal="center" vertical="center" wrapText="1"/>
    </xf>
    <xf numFmtId="14" fontId="63" fillId="0" borderId="105" xfId="34" applyNumberFormat="1" applyFont="1" applyBorder="1" applyAlignment="1">
      <alignment horizontal="center" vertical="center" wrapText="1"/>
    </xf>
    <xf numFmtId="0" fontId="63" fillId="0" borderId="102" xfId="33" applyFont="1" applyBorder="1" applyAlignment="1">
      <alignment horizontal="center" vertical="center" wrapText="1"/>
    </xf>
    <xf numFmtId="0" fontId="76" fillId="31" borderId="0" xfId="34" applyFont="1" applyFill="1" applyAlignment="1" applyProtection="1">
      <alignment vertical="center" shrinkToFit="1"/>
      <protection locked="0"/>
    </xf>
    <xf numFmtId="0" fontId="76" fillId="31" borderId="0" xfId="34" applyFont="1" applyFill="1" applyProtection="1">
      <alignment vertical="center"/>
      <protection locked="0"/>
    </xf>
    <xf numFmtId="0" fontId="63" fillId="0" borderId="97" xfId="34" quotePrefix="1" applyFont="1" applyBorder="1" applyAlignment="1">
      <alignment horizontal="center" vertical="center" wrapText="1"/>
    </xf>
    <xf numFmtId="0" fontId="77" fillId="31" borderId="0" xfId="34" applyFont="1" applyFill="1" applyAlignment="1" applyProtection="1">
      <alignment vertical="center" shrinkToFit="1"/>
      <protection locked="0"/>
    </xf>
    <xf numFmtId="0" fontId="77" fillId="31" borderId="0" xfId="34" applyFont="1" applyFill="1" applyProtection="1">
      <alignment vertical="center"/>
      <protection locked="0"/>
    </xf>
    <xf numFmtId="0" fontId="76" fillId="0" borderId="0" xfId="34" applyFont="1" applyProtection="1">
      <alignment vertical="center"/>
      <protection locked="0"/>
    </xf>
    <xf numFmtId="0" fontId="63" fillId="0" borderId="0" xfId="33" applyFont="1" applyAlignment="1">
      <alignment vertical="center" shrinkToFit="1"/>
    </xf>
    <xf numFmtId="0" fontId="63" fillId="0" borderId="97" xfId="33" applyFont="1" applyBorder="1" applyAlignment="1">
      <alignment vertical="center" wrapText="1"/>
    </xf>
    <xf numFmtId="0" fontId="63" fillId="0" borderId="20" xfId="33" applyFont="1" applyBorder="1" applyAlignment="1">
      <alignment vertical="center" wrapText="1"/>
    </xf>
    <xf numFmtId="0" fontId="63" fillId="0" borderId="98" xfId="33" applyFont="1" applyBorder="1" applyAlignment="1">
      <alignment vertical="center" wrapText="1"/>
    </xf>
    <xf numFmtId="0" fontId="63" fillId="0" borderId="99" xfId="33" applyFont="1" applyBorder="1" applyAlignment="1">
      <alignment vertical="center" wrapText="1"/>
    </xf>
    <xf numFmtId="0" fontId="63" fillId="0" borderId="97" xfId="33" applyFont="1" applyBorder="1" applyAlignment="1">
      <alignment horizontal="center" vertical="center" wrapText="1"/>
    </xf>
    <xf numFmtId="0" fontId="63" fillId="0" borderId="98" xfId="33" applyFont="1" applyBorder="1" applyAlignment="1">
      <alignment horizontal="center" vertical="center" wrapText="1"/>
    </xf>
    <xf numFmtId="0" fontId="63" fillId="0" borderId="100" xfId="33" applyFont="1" applyBorder="1" applyAlignment="1">
      <alignment horizontal="center" vertical="center" wrapText="1"/>
    </xf>
    <xf numFmtId="0" fontId="63" fillId="0" borderId="99" xfId="33" applyFont="1" applyBorder="1" applyAlignment="1">
      <alignment horizontal="center" vertical="center" wrapText="1"/>
    </xf>
    <xf numFmtId="0" fontId="63" fillId="0" borderId="101" xfId="33" applyFont="1" applyBorder="1" applyAlignment="1">
      <alignment horizontal="center" vertical="center" wrapText="1"/>
    </xf>
    <xf numFmtId="0" fontId="63" fillId="0" borderId="101" xfId="33" applyFont="1" applyBorder="1" applyAlignment="1">
      <alignment vertical="center" wrapText="1"/>
    </xf>
    <xf numFmtId="0" fontId="63" fillId="0" borderId="97" xfId="33" applyFont="1" applyBorder="1" applyAlignment="1">
      <alignment horizontal="left" vertical="center" wrapText="1"/>
    </xf>
    <xf numFmtId="14" fontId="63" fillId="0" borderId="103" xfId="33" applyNumberFormat="1" applyFont="1" applyBorder="1" applyAlignment="1">
      <alignment horizontal="center" vertical="center" wrapText="1"/>
    </xf>
    <xf numFmtId="14" fontId="63" fillId="0" borderId="104" xfId="33" applyNumberFormat="1" applyFont="1" applyBorder="1" applyAlignment="1">
      <alignment horizontal="center" vertical="center" wrapText="1"/>
    </xf>
    <xf numFmtId="14" fontId="63" fillId="0" borderId="105" xfId="33" applyNumberFormat="1" applyFont="1" applyBorder="1" applyAlignment="1">
      <alignment horizontal="center" vertical="center" wrapText="1"/>
    </xf>
    <xf numFmtId="0" fontId="76" fillId="0" borderId="0" xfId="33" applyFont="1" applyProtection="1">
      <alignment vertical="center"/>
      <protection locked="0"/>
    </xf>
    <xf numFmtId="41" fontId="76" fillId="0" borderId="0" xfId="36" applyFont="1" applyFill="1" applyBorder="1" applyAlignment="1" applyProtection="1">
      <alignment vertical="center"/>
      <protection locked="0"/>
    </xf>
    <xf numFmtId="41" fontId="63" fillId="0" borderId="0" xfId="36" applyFont="1" applyFill="1" applyBorder="1" applyAlignment="1" applyProtection="1">
      <alignment vertical="center" wrapText="1"/>
    </xf>
    <xf numFmtId="0" fontId="63" fillId="30" borderId="0" xfId="33" applyFont="1" applyFill="1" applyAlignment="1">
      <alignment vertical="center" shrinkToFit="1"/>
    </xf>
    <xf numFmtId="0" fontId="74" fillId="0" borderId="106" xfId="35" quotePrefix="1" applyFont="1" applyBorder="1" applyAlignment="1">
      <alignment horizontal="center" vertical="center" wrapText="1"/>
    </xf>
    <xf numFmtId="0" fontId="63" fillId="0" borderId="99" xfId="33" applyFont="1" applyBorder="1" applyAlignment="1">
      <alignment horizontal="left" vertical="center" wrapText="1"/>
    </xf>
    <xf numFmtId="41" fontId="63" fillId="0" borderId="0" xfId="33" applyNumberFormat="1" applyFont="1" applyAlignment="1">
      <alignment vertical="center" wrapText="1"/>
    </xf>
    <xf numFmtId="0" fontId="76" fillId="0" borderId="0" xfId="33" applyFont="1" applyAlignment="1" applyProtection="1">
      <alignment vertical="center" shrinkToFit="1"/>
      <protection locked="0"/>
    </xf>
    <xf numFmtId="0" fontId="63" fillId="30" borderId="97" xfId="33" applyFont="1" applyFill="1" applyBorder="1" applyAlignment="1">
      <alignment horizontal="center" vertical="center" wrapText="1"/>
    </xf>
    <xf numFmtId="0" fontId="63" fillId="30" borderId="0" xfId="33" applyFont="1" applyFill="1" applyAlignment="1">
      <alignment vertical="center" wrapText="1"/>
    </xf>
    <xf numFmtId="0" fontId="76" fillId="31" borderId="0" xfId="33" applyFont="1" applyFill="1" applyProtection="1">
      <alignment vertical="center"/>
      <protection locked="0"/>
    </xf>
    <xf numFmtId="41" fontId="63" fillId="0" borderId="0" xfId="36" applyFont="1" applyFill="1" applyBorder="1" applyAlignment="1" applyProtection="1">
      <alignment vertical="center"/>
    </xf>
    <xf numFmtId="0" fontId="63" fillId="0" borderId="5" xfId="33" applyFont="1" applyBorder="1">
      <alignment vertical="center"/>
    </xf>
    <xf numFmtId="0" fontId="63" fillId="30" borderId="98" xfId="33" applyFont="1" applyFill="1" applyBorder="1" applyAlignment="1">
      <alignment vertical="center" wrapText="1"/>
    </xf>
    <xf numFmtId="0" fontId="63" fillId="0" borderId="97" xfId="33" applyFont="1" applyBorder="1" applyAlignment="1">
      <alignment horizontal="left" vertical="top" wrapText="1"/>
    </xf>
    <xf numFmtId="0" fontId="78" fillId="0" borderId="20" xfId="33" applyFont="1" applyBorder="1" applyAlignment="1">
      <alignment vertical="center" wrapText="1"/>
    </xf>
    <xf numFmtId="0" fontId="78" fillId="0" borderId="99" xfId="33" applyFont="1" applyBorder="1" applyAlignment="1">
      <alignment vertical="center" wrapText="1"/>
    </xf>
    <xf numFmtId="0" fontId="78" fillId="0" borderId="97" xfId="33" applyFont="1" applyBorder="1" applyAlignment="1">
      <alignment horizontal="left" vertical="center" wrapText="1"/>
    </xf>
    <xf numFmtId="0" fontId="74" fillId="0" borderId="107" xfId="35" applyFont="1" applyBorder="1" applyAlignment="1">
      <alignment horizontal="center" vertical="center" wrapText="1"/>
    </xf>
    <xf numFmtId="0" fontId="74" fillId="0" borderId="107" xfId="35" quotePrefix="1" applyFont="1" applyBorder="1" applyAlignment="1">
      <alignment horizontal="center" vertical="center" wrapText="1"/>
    </xf>
    <xf numFmtId="0" fontId="78" fillId="0" borderId="26" xfId="33" applyFont="1" applyBorder="1" applyAlignment="1">
      <alignment horizontal="left" vertical="center" wrapText="1"/>
    </xf>
    <xf numFmtId="0" fontId="74" fillId="0" borderId="102" xfId="35" applyFont="1" applyBorder="1" applyAlignment="1">
      <alignment horizontal="center" vertical="center" wrapText="1"/>
    </xf>
    <xf numFmtId="0" fontId="65" fillId="0" borderId="102" xfId="35" applyFont="1" applyBorder="1" applyAlignment="1">
      <alignment horizontal="center" vertical="center" wrapText="1"/>
    </xf>
    <xf numFmtId="0" fontId="63" fillId="0" borderId="108" xfId="33" applyFont="1" applyBorder="1" applyAlignment="1">
      <alignment vertical="center" wrapText="1"/>
    </xf>
    <xf numFmtId="0" fontId="63" fillId="0" borderId="109" xfId="33" applyFont="1" applyBorder="1" applyAlignment="1">
      <alignment horizontal="center" vertical="center" wrapText="1"/>
    </xf>
    <xf numFmtId="0" fontId="63" fillId="0" borderId="110" xfId="33" applyFont="1" applyBorder="1" applyAlignment="1">
      <alignment horizontal="center" vertical="center" wrapText="1"/>
    </xf>
    <xf numFmtId="0" fontId="63" fillId="0" borderId="111" xfId="33" applyFont="1" applyBorder="1" applyAlignment="1">
      <alignment horizontal="center" vertical="center" wrapText="1"/>
    </xf>
    <xf numFmtId="0" fontId="63" fillId="0" borderId="112" xfId="33" applyFont="1" applyBorder="1" applyAlignment="1">
      <alignment horizontal="center" vertical="center" wrapText="1"/>
    </xf>
    <xf numFmtId="0" fontId="79" fillId="0" borderId="113" xfId="35" applyFont="1" applyBorder="1" applyAlignment="1">
      <alignment horizontal="left" vertical="center" wrapText="1"/>
    </xf>
    <xf numFmtId="14" fontId="63" fillId="0" borderId="109" xfId="33" applyNumberFormat="1" applyFont="1" applyBorder="1" applyAlignment="1">
      <alignment horizontal="center" vertical="center" wrapText="1"/>
    </xf>
    <xf numFmtId="14" fontId="63" fillId="0" borderId="111" xfId="33" applyNumberFormat="1" applyFont="1" applyBorder="1" applyAlignment="1">
      <alignment horizontal="center" vertical="center" wrapText="1"/>
    </xf>
    <xf numFmtId="14" fontId="63" fillId="0" borderId="110" xfId="33" applyNumberFormat="1" applyFont="1" applyBorder="1" applyAlignment="1">
      <alignment horizontal="center" vertical="center" wrapText="1"/>
    </xf>
    <xf numFmtId="0" fontId="74" fillId="0" borderId="102" xfId="35" quotePrefix="1" applyFont="1" applyBorder="1" applyAlignment="1">
      <alignment horizontal="center" vertical="center" wrapText="1"/>
    </xf>
    <xf numFmtId="0" fontId="63" fillId="0" borderId="102" xfId="33" applyFont="1" applyBorder="1" applyAlignment="1">
      <alignment vertical="center" wrapText="1"/>
    </xf>
    <xf numFmtId="0" fontId="63" fillId="0" borderId="105" xfId="33" applyFont="1" applyBorder="1" applyAlignment="1">
      <alignment vertical="center" wrapText="1"/>
    </xf>
    <xf numFmtId="0" fontId="74" fillId="0" borderId="114" xfId="35" applyFont="1" applyBorder="1" applyAlignment="1">
      <alignment horizontal="center" vertical="center" wrapText="1"/>
    </xf>
    <xf numFmtId="0" fontId="74" fillId="0" borderId="114" xfId="35" quotePrefix="1" applyFont="1" applyBorder="1" applyAlignment="1">
      <alignment horizontal="center" vertical="center" wrapText="1"/>
    </xf>
    <xf numFmtId="0" fontId="78" fillId="0" borderId="115" xfId="33" applyFont="1" applyBorder="1" applyAlignment="1">
      <alignment horizontal="left" vertical="center" wrapText="1"/>
    </xf>
    <xf numFmtId="0" fontId="78" fillId="0" borderId="0" xfId="33" applyFont="1" applyAlignment="1">
      <alignment vertical="center" wrapText="1"/>
    </xf>
    <xf numFmtId="41" fontId="78" fillId="0" borderId="0" xfId="36" applyFont="1" applyFill="1" applyBorder="1" applyAlignment="1" applyProtection="1">
      <alignment vertical="center" wrapText="1"/>
    </xf>
    <xf numFmtId="0" fontId="74" fillId="0" borderId="106" xfId="35" applyFont="1" applyBorder="1" applyAlignment="1">
      <alignment horizontal="center" vertical="center" wrapText="1"/>
    </xf>
    <xf numFmtId="14" fontId="63" fillId="0" borderId="100" xfId="33" applyNumberFormat="1" applyFont="1" applyBorder="1" applyAlignment="1">
      <alignment horizontal="center" vertical="center" wrapText="1"/>
    </xf>
    <xf numFmtId="0" fontId="63" fillId="0" borderId="21" xfId="33" applyFont="1" applyBorder="1" applyAlignment="1">
      <alignment vertical="center" wrapText="1"/>
    </xf>
    <xf numFmtId="0" fontId="74" fillId="0" borderId="116" xfId="35" applyFont="1" applyBorder="1" applyAlignment="1">
      <alignment horizontal="center" vertical="center" wrapText="1"/>
    </xf>
    <xf numFmtId="0" fontId="74" fillId="0" borderId="116" xfId="35" quotePrefix="1" applyFont="1" applyBorder="1" applyAlignment="1">
      <alignment horizontal="center" vertical="center" wrapText="1"/>
    </xf>
    <xf numFmtId="0" fontId="63" fillId="0" borderId="117" xfId="33" applyFont="1" applyBorder="1" applyAlignment="1">
      <alignment vertical="center" wrapText="1"/>
    </xf>
    <xf numFmtId="0" fontId="63" fillId="0" borderId="117" xfId="33" applyFont="1" applyBorder="1" applyAlignment="1">
      <alignment horizontal="center" vertical="center" wrapText="1"/>
    </xf>
    <xf numFmtId="0" fontId="63" fillId="0" borderId="104" xfId="33" applyFont="1" applyBorder="1" applyAlignment="1">
      <alignment horizontal="center" vertical="center" wrapText="1"/>
    </xf>
    <xf numFmtId="0" fontId="63" fillId="0" borderId="105" xfId="33" applyFont="1" applyBorder="1" applyAlignment="1">
      <alignment horizontal="center" vertical="center" wrapText="1"/>
    </xf>
    <xf numFmtId="0" fontId="63" fillId="0" borderId="118" xfId="33" applyFont="1" applyBorder="1" applyAlignment="1">
      <alignment horizontal="center" vertical="center" wrapText="1"/>
    </xf>
    <xf numFmtId="0" fontId="63" fillId="0" borderId="102" xfId="33" applyFont="1" applyBorder="1" applyAlignment="1">
      <alignment horizontal="left" vertical="center" wrapText="1"/>
    </xf>
    <xf numFmtId="0" fontId="63" fillId="0" borderId="15" xfId="33" applyFont="1" applyBorder="1" applyAlignment="1">
      <alignment vertical="center" wrapText="1"/>
    </xf>
    <xf numFmtId="0" fontId="76" fillId="31" borderId="0" xfId="33" applyFont="1" applyFill="1" applyAlignment="1" applyProtection="1">
      <alignment vertical="center" shrinkToFit="1"/>
      <protection locked="0"/>
    </xf>
    <xf numFmtId="0" fontId="76" fillId="31" borderId="0" xfId="33" applyFont="1" applyFill="1" applyAlignment="1" applyProtection="1">
      <alignment horizontal="center" vertical="center"/>
      <protection locked="0"/>
    </xf>
    <xf numFmtId="0" fontId="76" fillId="31" borderId="0" xfId="33" applyFont="1" applyFill="1" applyAlignment="1" applyProtection="1">
      <alignment vertical="center" wrapText="1"/>
      <protection locked="0"/>
    </xf>
    <xf numFmtId="0" fontId="80" fillId="0" borderId="0" xfId="37" applyFont="1" applyAlignment="1">
      <alignment vertical="center" wrapText="1"/>
    </xf>
    <xf numFmtId="0" fontId="81" fillId="0" borderId="0" xfId="37" applyFont="1" applyAlignment="1">
      <alignment wrapText="1"/>
    </xf>
    <xf numFmtId="0" fontId="80" fillId="0" borderId="0" xfId="37" applyFont="1" applyAlignment="1">
      <alignment wrapText="1"/>
    </xf>
    <xf numFmtId="0" fontId="80" fillId="0" borderId="0" xfId="37" applyFont="1" applyAlignment="1">
      <alignment horizontal="center" wrapText="1"/>
    </xf>
    <xf numFmtId="0" fontId="80" fillId="0" borderId="0" xfId="37" applyFont="1" applyAlignment="1">
      <alignment horizontal="center" vertical="center" wrapText="1"/>
    </xf>
    <xf numFmtId="14" fontId="80" fillId="0" borderId="0" xfId="37" applyNumberFormat="1" applyFont="1" applyAlignment="1">
      <alignment wrapText="1"/>
    </xf>
    <xf numFmtId="0" fontId="81" fillId="0" borderId="0" xfId="37" applyFont="1" applyAlignment="1">
      <alignment horizontal="center" wrapText="1"/>
    </xf>
    <xf numFmtId="0" fontId="80" fillId="0" borderId="119" xfId="37" applyFont="1" applyBorder="1" applyAlignment="1">
      <alignment wrapText="1"/>
    </xf>
    <xf numFmtId="0" fontId="80" fillId="0" borderId="119" xfId="37" applyFont="1" applyBorder="1" applyAlignment="1">
      <alignment horizontal="center" wrapText="1"/>
    </xf>
    <xf numFmtId="0" fontId="80" fillId="0" borderId="119" xfId="37" applyFont="1" applyBorder="1" applyAlignment="1">
      <alignment horizontal="center" vertical="center" wrapText="1"/>
    </xf>
    <xf numFmtId="14" fontId="80" fillId="0" borderId="119" xfId="37" applyNumberFormat="1" applyFont="1" applyBorder="1" applyAlignment="1">
      <alignment wrapText="1"/>
    </xf>
    <xf numFmtId="14" fontId="80" fillId="0" borderId="0" xfId="37" applyNumberFormat="1" applyFont="1" applyAlignment="1">
      <alignment vertical="center" wrapText="1"/>
    </xf>
    <xf numFmtId="178" fontId="82" fillId="33" borderId="120" xfId="37" applyNumberFormat="1" applyFont="1" applyFill="1" applyBorder="1" applyAlignment="1">
      <alignment horizontal="center" vertical="center" textRotation="60" wrapText="1"/>
    </xf>
    <xf numFmtId="0" fontId="84" fillId="0" borderId="0" xfId="37" applyFont="1" applyAlignment="1">
      <alignment vertical="center" wrapText="1"/>
    </xf>
    <xf numFmtId="178" fontId="82" fillId="33" borderId="120" xfId="37" applyNumberFormat="1" applyFont="1" applyFill="1" applyBorder="1" applyAlignment="1">
      <alignment vertical="center" textRotation="60" wrapText="1"/>
    </xf>
    <xf numFmtId="178" fontId="82" fillId="7" borderId="120" xfId="37" applyNumberFormat="1" applyFont="1" applyFill="1" applyBorder="1" applyAlignment="1">
      <alignment vertical="center" textRotation="60" wrapText="1"/>
    </xf>
    <xf numFmtId="178" fontId="82" fillId="0" borderId="120" xfId="37" applyNumberFormat="1" applyFont="1" applyBorder="1" applyAlignment="1">
      <alignment vertical="center" textRotation="60" wrapText="1"/>
    </xf>
    <xf numFmtId="0" fontId="80" fillId="0" borderId="120" xfId="37" applyFont="1" applyBorder="1" applyAlignment="1">
      <alignment vertical="center" wrapText="1"/>
    </xf>
    <xf numFmtId="178" fontId="82" fillId="33" borderId="0" xfId="37" applyNumberFormat="1" applyFont="1" applyFill="1" applyAlignment="1">
      <alignment vertical="center" textRotation="60" wrapText="1"/>
    </xf>
    <xf numFmtId="0" fontId="85" fillId="34" borderId="130" xfId="38" applyFont="1" applyFill="1" applyBorder="1" applyAlignment="1">
      <alignment horizontal="center" vertical="center" wrapText="1"/>
    </xf>
    <xf numFmtId="0" fontId="88" fillId="35" borderId="130" xfId="38" applyFont="1" applyFill="1" applyBorder="1" applyAlignment="1">
      <alignment horizontal="center" vertical="center" wrapText="1"/>
    </xf>
    <xf numFmtId="0" fontId="85" fillId="7" borderId="90" xfId="37" applyFont="1" applyFill="1" applyBorder="1" applyAlignment="1">
      <alignment horizontal="center" vertical="center" wrapText="1"/>
    </xf>
    <xf numFmtId="0" fontId="85" fillId="34" borderId="90" xfId="37" applyFont="1" applyFill="1" applyBorder="1" applyAlignment="1">
      <alignment horizontal="center" vertical="center" wrapText="1"/>
    </xf>
    <xf numFmtId="0" fontId="85" fillId="7" borderId="122" xfId="37" applyFont="1" applyFill="1" applyBorder="1" applyAlignment="1">
      <alignment horizontal="center" vertical="center" wrapText="1"/>
    </xf>
    <xf numFmtId="0" fontId="85" fillId="33" borderId="122" xfId="37" applyFont="1" applyFill="1" applyBorder="1" applyAlignment="1">
      <alignment horizontal="center" vertical="center" wrapText="1"/>
    </xf>
    <xf numFmtId="0" fontId="85" fillId="7" borderId="122" xfId="37" applyFont="1" applyFill="1" applyBorder="1" applyAlignment="1">
      <alignment vertical="center" wrapText="1"/>
    </xf>
    <xf numFmtId="0" fontId="85" fillId="34" borderId="122" xfId="37" applyFont="1" applyFill="1" applyBorder="1" applyAlignment="1">
      <alignment horizontal="center" vertical="center" wrapText="1"/>
    </xf>
    <xf numFmtId="0" fontId="85" fillId="34" borderId="0" xfId="38" applyFont="1" applyFill="1" applyAlignment="1">
      <alignment horizontal="center" vertical="center" wrapText="1"/>
    </xf>
    <xf numFmtId="14" fontId="85" fillId="7" borderId="122" xfId="37" applyNumberFormat="1" applyFont="1" applyFill="1" applyBorder="1" applyAlignment="1">
      <alignment horizontal="center" vertical="center" wrapText="1"/>
    </xf>
    <xf numFmtId="0" fontId="90" fillId="0" borderId="132" xfId="38" applyFont="1" applyBorder="1" applyAlignment="1">
      <alignment horizontal="center" vertical="center" wrapText="1"/>
    </xf>
    <xf numFmtId="0" fontId="90" fillId="0" borderId="5" xfId="38" applyFont="1" applyBorder="1" applyAlignment="1">
      <alignment horizontal="center" vertical="center" wrapText="1"/>
    </xf>
    <xf numFmtId="0" fontId="90" fillId="0" borderId="133" xfId="38" applyFont="1" applyBorder="1" applyAlignment="1">
      <alignment horizontal="center" vertical="center" wrapText="1"/>
    </xf>
    <xf numFmtId="0" fontId="90" fillId="0" borderId="134" xfId="38" applyFont="1" applyBorder="1" applyAlignment="1">
      <alignment vertical="center" wrapText="1"/>
    </xf>
    <xf numFmtId="0" fontId="90" fillId="0" borderId="134" xfId="38" applyFont="1" applyBorder="1" applyAlignment="1">
      <alignment horizontal="left" vertical="center" wrapText="1"/>
    </xf>
    <xf numFmtId="0" fontId="90" fillId="0" borderId="134" xfId="38" applyFont="1" applyBorder="1" applyAlignment="1">
      <alignment horizontal="center" vertical="center" wrapText="1"/>
    </xf>
    <xf numFmtId="0" fontId="90" fillId="0" borderId="135" xfId="38" applyFont="1" applyBorder="1" applyAlignment="1">
      <alignment horizontal="center" vertical="center" wrapText="1"/>
    </xf>
    <xf numFmtId="0" fontId="90" fillId="0" borderId="135" xfId="38" applyFont="1" applyBorder="1" applyAlignment="1">
      <alignment vertical="center" wrapText="1"/>
    </xf>
    <xf numFmtId="0" fontId="90" fillId="0" borderId="135" xfId="38" applyFont="1" applyBorder="1" applyAlignment="1">
      <alignment horizontal="left" vertical="center" wrapText="1"/>
    </xf>
    <xf numFmtId="0" fontId="90" fillId="0" borderId="135" xfId="37" applyFont="1" applyBorder="1" applyAlignment="1">
      <alignment horizontal="center" vertical="center" wrapText="1"/>
    </xf>
    <xf numFmtId="0" fontId="80" fillId="0" borderId="5" xfId="37" applyFont="1" applyBorder="1" applyAlignment="1">
      <alignment horizontal="center" vertical="center" wrapText="1"/>
    </xf>
    <xf numFmtId="14" fontId="90" fillId="0" borderId="134" xfId="38" applyNumberFormat="1" applyFont="1" applyBorder="1" applyAlignment="1">
      <alignment vertical="center" wrapText="1"/>
    </xf>
    <xf numFmtId="0" fontId="90" fillId="0" borderId="132" xfId="38" applyFont="1" applyBorder="1" applyAlignment="1">
      <alignment horizontal="left" vertical="center" wrapText="1"/>
    </xf>
    <xf numFmtId="14" fontId="90" fillId="0" borderId="134" xfId="37" applyNumberFormat="1" applyFont="1" applyBorder="1" applyAlignment="1">
      <alignment vertical="center" wrapText="1"/>
    </xf>
    <xf numFmtId="0" fontId="90" fillId="0" borderId="136" xfId="38" applyFont="1" applyBorder="1" applyAlignment="1">
      <alignment horizontal="center" vertical="center" wrapText="1"/>
    </xf>
    <xf numFmtId="0" fontId="91" fillId="0" borderId="132" xfId="38" applyFont="1" applyBorder="1" applyAlignment="1">
      <alignment horizontal="center" vertical="center" wrapText="1"/>
    </xf>
    <xf numFmtId="0" fontId="91" fillId="0" borderId="5" xfId="38" applyFont="1" applyBorder="1" applyAlignment="1">
      <alignment horizontal="center" vertical="center" wrapText="1"/>
    </xf>
    <xf numFmtId="0" fontId="91" fillId="0" borderId="133" xfId="38" applyFont="1" applyBorder="1" applyAlignment="1">
      <alignment horizontal="center" vertical="center" wrapText="1"/>
    </xf>
    <xf numFmtId="0" fontId="92" fillId="0" borderId="134" xfId="38" applyFont="1" applyBorder="1" applyAlignment="1">
      <alignment horizontal="left" vertical="center" wrapText="1"/>
    </xf>
    <xf numFmtId="0" fontId="91" fillId="0" borderId="134" xfId="38" applyFont="1" applyBorder="1" applyAlignment="1">
      <alignment vertical="center" wrapText="1"/>
    </xf>
    <xf numFmtId="0" fontId="91" fillId="0" borderId="134" xfId="38" applyFont="1" applyBorder="1" applyAlignment="1">
      <alignment horizontal="center" vertical="center" wrapText="1"/>
    </xf>
    <xf numFmtId="0" fontId="91" fillId="0" borderId="134" xfId="38" applyFont="1" applyBorder="1" applyAlignment="1">
      <alignment horizontal="left" vertical="center" wrapText="1"/>
    </xf>
    <xf numFmtId="0" fontId="91" fillId="0" borderId="135" xfId="38" applyFont="1" applyBorder="1" applyAlignment="1">
      <alignment horizontal="center" vertical="center" wrapText="1"/>
    </xf>
    <xf numFmtId="0" fontId="91" fillId="0" borderId="135" xfId="38" applyFont="1" applyBorder="1" applyAlignment="1">
      <alignment horizontal="left" vertical="center" wrapText="1"/>
    </xf>
    <xf numFmtId="0" fontId="92" fillId="0" borderId="5" xfId="38" applyFont="1" applyBorder="1" applyAlignment="1">
      <alignment horizontal="center" vertical="center"/>
    </xf>
    <xf numFmtId="0" fontId="91" fillId="0" borderId="137" xfId="38" applyFont="1" applyBorder="1" applyAlignment="1">
      <alignment horizontal="center" vertical="center" wrapText="1"/>
    </xf>
    <xf numFmtId="0" fontId="91" fillId="0" borderId="5" xfId="37" applyFont="1" applyBorder="1" applyAlignment="1">
      <alignment vertical="center"/>
    </xf>
    <xf numFmtId="0" fontId="90" fillId="0" borderId="138" xfId="38" applyFont="1" applyBorder="1" applyAlignment="1">
      <alignment horizontal="center" vertical="center" wrapText="1"/>
    </xf>
    <xf numFmtId="14" fontId="91" fillId="0" borderId="134" xfId="38" applyNumberFormat="1" applyFont="1" applyBorder="1" applyAlignment="1">
      <alignment vertical="center" wrapText="1"/>
    </xf>
    <xf numFmtId="0" fontId="92" fillId="0" borderId="132" xfId="38" applyFont="1" applyBorder="1" applyAlignment="1">
      <alignment horizontal="center" vertical="center"/>
    </xf>
    <xf numFmtId="0" fontId="92" fillId="0" borderId="133" xfId="38" applyFont="1" applyBorder="1" applyAlignment="1">
      <alignment horizontal="center" vertical="center" wrapText="1"/>
    </xf>
    <xf numFmtId="0" fontId="92" fillId="0" borderId="134" xfId="38" applyFont="1" applyBorder="1" applyAlignment="1">
      <alignment horizontal="center" vertical="center"/>
    </xf>
    <xf numFmtId="0" fontId="92" fillId="0" borderId="135" xfId="38" applyFont="1" applyBorder="1" applyAlignment="1">
      <alignment horizontal="center" vertical="center"/>
    </xf>
    <xf numFmtId="0" fontId="92" fillId="0" borderId="135" xfId="38" applyFont="1" applyBorder="1" applyAlignment="1">
      <alignment vertical="center"/>
    </xf>
    <xf numFmtId="0" fontId="92" fillId="0" borderId="134" xfId="38" applyFont="1" applyBorder="1" applyAlignment="1">
      <alignment vertical="center"/>
    </xf>
    <xf numFmtId="0" fontId="92" fillId="0" borderId="135" xfId="38" applyFont="1" applyBorder="1" applyAlignment="1">
      <alignment horizontal="left" vertical="center"/>
    </xf>
    <xf numFmtId="0" fontId="91" fillId="0" borderId="139" xfId="38" applyFont="1" applyBorder="1" applyAlignment="1">
      <alignment horizontal="left" vertical="center" wrapText="1"/>
    </xf>
    <xf numFmtId="0" fontId="92" fillId="0" borderId="134" xfId="38" applyFont="1" applyBorder="1" applyAlignment="1">
      <alignment vertical="center" wrapText="1"/>
    </xf>
    <xf numFmtId="0" fontId="92" fillId="0" borderId="134" xfId="38" applyFont="1" applyBorder="1" applyAlignment="1">
      <alignment horizontal="center" vertical="center" wrapText="1"/>
    </xf>
    <xf numFmtId="0" fontId="92" fillId="0" borderId="132" xfId="38" applyFont="1" applyBorder="1" applyAlignment="1">
      <alignment horizontal="center" vertical="center" wrapText="1"/>
    </xf>
    <xf numFmtId="14" fontId="92" fillId="0" borderId="134" xfId="38" applyNumberFormat="1" applyFont="1" applyBorder="1" applyAlignment="1">
      <alignment vertical="center" wrapText="1"/>
    </xf>
    <xf numFmtId="0" fontId="87" fillId="0" borderId="0" xfId="37" applyFont="1" applyAlignment="1">
      <alignment vertical="center" wrapText="1"/>
    </xf>
    <xf numFmtId="0" fontId="91" fillId="0" borderId="22" xfId="38" applyFont="1" applyBorder="1" applyAlignment="1">
      <alignment horizontal="center" vertical="center" wrapText="1"/>
    </xf>
    <xf numFmtId="0" fontId="91" fillId="0" borderId="24" xfId="38" applyFont="1" applyBorder="1" applyAlignment="1">
      <alignment horizontal="center" vertical="center" wrapText="1"/>
    </xf>
    <xf numFmtId="0" fontId="91" fillId="0" borderId="5" xfId="38" applyFont="1" applyBorder="1" applyAlignment="1">
      <alignment vertical="center" wrapText="1"/>
    </xf>
    <xf numFmtId="0" fontId="92" fillId="0" borderId="5" xfId="38" applyFont="1" applyBorder="1" applyAlignment="1">
      <alignment horizontal="left" vertical="center" wrapText="1"/>
    </xf>
    <xf numFmtId="0" fontId="93" fillId="0" borderId="5" xfId="38" applyFont="1" applyBorder="1" applyAlignment="1">
      <alignment horizontal="center" vertical="center" wrapText="1"/>
    </xf>
    <xf numFmtId="0" fontId="92" fillId="0" borderId="5" xfId="38" applyFont="1" applyBorder="1" applyAlignment="1">
      <alignment vertical="center"/>
    </xf>
    <xf numFmtId="0" fontId="92" fillId="0" borderId="5" xfId="38" applyFont="1" applyBorder="1" applyAlignment="1">
      <alignment horizontal="left" vertical="center"/>
    </xf>
    <xf numFmtId="0" fontId="92" fillId="0" borderId="135" xfId="37" applyFont="1" applyBorder="1" applyAlignment="1">
      <alignment horizontal="center" vertical="center"/>
    </xf>
    <xf numFmtId="0" fontId="90" fillId="0" borderId="5" xfId="38" applyFont="1" applyBorder="1" applyAlignment="1">
      <alignment horizontal="left" vertical="center" wrapText="1"/>
    </xf>
    <xf numFmtId="0" fontId="92" fillId="0" borderId="5" xfId="38" applyFont="1" applyBorder="1" applyAlignment="1">
      <alignment vertical="center" wrapText="1"/>
    </xf>
    <xf numFmtId="0" fontId="92" fillId="0" borderId="5" xfId="38" applyFont="1" applyBorder="1" applyAlignment="1">
      <alignment horizontal="center" vertical="center" wrapText="1"/>
    </xf>
    <xf numFmtId="14" fontId="92" fillId="0" borderId="5" xfId="38" applyNumberFormat="1" applyFont="1" applyBorder="1" applyAlignment="1">
      <alignment vertical="center" wrapText="1"/>
    </xf>
    <xf numFmtId="0" fontId="90" fillId="0" borderId="140" xfId="38" applyFont="1" applyBorder="1" applyAlignment="1">
      <alignment horizontal="center" vertical="center" wrapText="1"/>
    </xf>
    <xf numFmtId="0" fontId="90" fillId="0" borderId="3" xfId="38" applyFont="1" applyBorder="1" applyAlignment="1">
      <alignment horizontal="center" vertical="center" wrapText="1"/>
    </xf>
    <xf numFmtId="0" fontId="90" fillId="0" borderId="141" xfId="38" applyFont="1" applyBorder="1" applyAlignment="1">
      <alignment horizontal="center" vertical="center" wrapText="1"/>
    </xf>
    <xf numFmtId="0" fontId="90" fillId="0" borderId="139" xfId="38" applyFont="1" applyBorder="1" applyAlignment="1">
      <alignment vertical="center" wrapText="1"/>
    </xf>
    <xf numFmtId="0" fontId="90" fillId="0" borderId="139" xfId="38" applyFont="1" applyBorder="1" applyAlignment="1">
      <alignment horizontal="left" vertical="center" wrapText="1"/>
    </xf>
    <xf numFmtId="0" fontId="90" fillId="0" borderId="139" xfId="38" applyFont="1" applyBorder="1" applyAlignment="1">
      <alignment horizontal="center" vertical="center" wrapText="1"/>
    </xf>
    <xf numFmtId="0" fontId="91" fillId="0" borderId="139" xfId="38" applyFont="1" applyBorder="1" applyAlignment="1">
      <alignment horizontal="center" vertical="center" wrapText="1"/>
    </xf>
    <xf numFmtId="0" fontId="90" fillId="0" borderId="136" xfId="38" applyFont="1" applyBorder="1" applyAlignment="1">
      <alignment vertical="center" wrapText="1"/>
    </xf>
    <xf numFmtId="0" fontId="91" fillId="0" borderId="136" xfId="38" applyFont="1" applyBorder="1" applyAlignment="1">
      <alignment horizontal="center" vertical="center" wrapText="1"/>
    </xf>
    <xf numFmtId="0" fontId="90" fillId="0" borderId="136" xfId="38" applyFont="1" applyBorder="1" applyAlignment="1">
      <alignment horizontal="left" vertical="center" wrapText="1"/>
    </xf>
    <xf numFmtId="0" fontId="90" fillId="0" borderId="136" xfId="37" applyFont="1" applyBorder="1" applyAlignment="1">
      <alignment horizontal="center" vertical="center" wrapText="1"/>
    </xf>
    <xf numFmtId="0" fontId="90" fillId="0" borderId="140" xfId="38" applyFont="1" applyBorder="1" applyAlignment="1">
      <alignment horizontal="left" vertical="center" wrapText="1"/>
    </xf>
    <xf numFmtId="0" fontId="92" fillId="0" borderId="3" xfId="38" applyFont="1" applyBorder="1" applyAlignment="1">
      <alignment horizontal="left" vertical="center" wrapText="1"/>
    </xf>
    <xf numFmtId="14" fontId="90" fillId="0" borderId="139" xfId="38" applyNumberFormat="1" applyFont="1" applyBorder="1" applyAlignment="1">
      <alignment vertical="center" wrapText="1"/>
    </xf>
    <xf numFmtId="0" fontId="90" fillId="0" borderId="5" xfId="38" applyFont="1" applyBorder="1" applyAlignment="1">
      <alignment vertical="center" wrapText="1"/>
    </xf>
    <xf numFmtId="0" fontId="90" fillId="0" borderId="5" xfId="37" applyFont="1" applyBorder="1" applyAlignment="1">
      <alignment horizontal="center" vertical="center" wrapText="1"/>
    </xf>
    <xf numFmtId="14" fontId="90" fillId="0" borderId="5" xfId="38" applyNumberFormat="1" applyFont="1" applyBorder="1" applyAlignment="1">
      <alignment vertical="center" wrapText="1"/>
    </xf>
    <xf numFmtId="0" fontId="91" fillId="0" borderId="135" xfId="38" applyFont="1" applyBorder="1" applyAlignment="1">
      <alignment vertical="center" wrapText="1"/>
    </xf>
    <xf numFmtId="0" fontId="94" fillId="0" borderId="22" xfId="37" applyFont="1" applyBorder="1" applyAlignment="1">
      <alignment vertical="center"/>
    </xf>
    <xf numFmtId="0" fontId="94" fillId="0" borderId="5" xfId="37" applyFont="1" applyBorder="1" applyAlignment="1">
      <alignment vertical="center"/>
    </xf>
    <xf numFmtId="0" fontId="94" fillId="0" borderId="24" xfId="37" applyFont="1" applyBorder="1" applyAlignment="1">
      <alignment vertical="center"/>
    </xf>
    <xf numFmtId="0" fontId="90" fillId="0" borderId="134" xfId="37" applyFont="1" applyBorder="1" applyAlignment="1">
      <alignment vertical="center" wrapText="1"/>
    </xf>
    <xf numFmtId="0" fontId="94" fillId="0" borderId="5" xfId="37" applyFont="1" applyBorder="1" applyAlignment="1">
      <alignment vertical="center" wrapText="1"/>
    </xf>
    <xf numFmtId="0" fontId="90" fillId="0" borderId="134" xfId="37" applyFont="1" applyBorder="1" applyAlignment="1">
      <alignment horizontal="center" vertical="center" wrapText="1"/>
    </xf>
    <xf numFmtId="0" fontId="90" fillId="0" borderId="135" xfId="37" applyFont="1" applyBorder="1" applyAlignment="1">
      <alignment vertical="center" wrapText="1"/>
    </xf>
    <xf numFmtId="0" fontId="90" fillId="0" borderId="135" xfId="37" applyFont="1" applyBorder="1" applyAlignment="1">
      <alignment horizontal="left" vertical="center" wrapText="1"/>
    </xf>
    <xf numFmtId="0" fontId="94" fillId="0" borderId="5" xfId="37" applyFont="1" applyBorder="1" applyAlignment="1">
      <alignment horizontal="center" vertical="center" wrapText="1"/>
    </xf>
    <xf numFmtId="0" fontId="90" fillId="0" borderId="134" xfId="37" applyFont="1" applyBorder="1" applyAlignment="1">
      <alignment horizontal="left" vertical="center" wrapText="1"/>
    </xf>
    <xf numFmtId="0" fontId="94" fillId="0" borderId="5" xfId="37" applyFont="1" applyBorder="1" applyAlignment="1">
      <alignment horizontal="center" vertical="center"/>
    </xf>
    <xf numFmtId="0" fontId="95" fillId="0" borderId="5" xfId="37" applyFont="1" applyBorder="1" applyAlignment="1">
      <alignment vertical="center" wrapText="1"/>
    </xf>
    <xf numFmtId="0" fontId="90" fillId="0" borderId="132" xfId="37" applyFont="1" applyBorder="1" applyAlignment="1">
      <alignment horizontal="center" vertical="center" wrapText="1"/>
    </xf>
    <xf numFmtId="0" fontId="94" fillId="0" borderId="22" xfId="37" applyFont="1" applyBorder="1" applyAlignment="1">
      <alignment horizontal="center" vertical="center"/>
    </xf>
    <xf numFmtId="0" fontId="90" fillId="0" borderId="138" xfId="37" applyFont="1" applyBorder="1" applyAlignment="1">
      <alignment horizontal="center" vertical="center" wrapText="1"/>
    </xf>
    <xf numFmtId="0" fontId="90" fillId="0" borderId="133" xfId="37" applyFont="1" applyBorder="1" applyAlignment="1">
      <alignment horizontal="center" vertical="center" wrapText="1"/>
    </xf>
    <xf numFmtId="0" fontId="90" fillId="0" borderId="137" xfId="37" applyFont="1" applyBorder="1" applyAlignment="1">
      <alignment horizontal="center" vertical="center" wrapText="1"/>
    </xf>
    <xf numFmtId="0" fontId="90" fillId="0" borderId="0" xfId="37" applyFont="1" applyAlignment="1">
      <alignment vertical="center" wrapText="1"/>
    </xf>
    <xf numFmtId="0" fontId="96" fillId="0" borderId="134" xfId="38" applyFont="1" applyBorder="1" applyAlignment="1">
      <alignment horizontal="center" vertical="center"/>
    </xf>
    <xf numFmtId="0" fontId="96" fillId="0" borderId="133" xfId="38" applyFont="1" applyBorder="1" applyAlignment="1">
      <alignment horizontal="center" vertical="center"/>
    </xf>
    <xf numFmtId="0" fontId="96" fillId="0" borderId="134" xfId="38" applyFont="1" applyBorder="1" applyAlignment="1">
      <alignment vertical="center"/>
    </xf>
    <xf numFmtId="0" fontId="96" fillId="0" borderId="134" xfId="38" applyFont="1" applyBorder="1" applyAlignment="1">
      <alignment horizontal="left" vertical="center"/>
    </xf>
    <xf numFmtId="0" fontId="96" fillId="0" borderId="134" xfId="38" applyFont="1" applyBorder="1" applyAlignment="1">
      <alignment vertical="center" wrapText="1"/>
    </xf>
    <xf numFmtId="0" fontId="96" fillId="0" borderId="134" xfId="37" applyFont="1" applyBorder="1" applyAlignment="1">
      <alignment vertical="center"/>
    </xf>
    <xf numFmtId="0" fontId="96" fillId="0" borderId="134" xfId="37" applyFont="1" applyBorder="1" applyAlignment="1">
      <alignment vertical="center" wrapText="1"/>
    </xf>
    <xf numFmtId="0" fontId="96" fillId="0" borderId="135" xfId="37" applyFont="1" applyBorder="1" applyAlignment="1">
      <alignment horizontal="center" vertical="center"/>
    </xf>
    <xf numFmtId="0" fontId="96" fillId="0" borderId="135" xfId="37" applyFont="1" applyBorder="1" applyAlignment="1">
      <alignment vertical="center"/>
    </xf>
    <xf numFmtId="0" fontId="96" fillId="0" borderId="135" xfId="38" applyFont="1" applyBorder="1" applyAlignment="1">
      <alignment horizontal="center" vertical="center"/>
    </xf>
    <xf numFmtId="0" fontId="96" fillId="0" borderId="135" xfId="38" applyFont="1" applyBorder="1" applyAlignment="1">
      <alignment horizontal="left" vertical="center"/>
    </xf>
    <xf numFmtId="0" fontId="96" fillId="0" borderId="134" xfId="37" applyFont="1" applyBorder="1" applyAlignment="1">
      <alignment horizontal="center" vertical="center"/>
    </xf>
    <xf numFmtId="0" fontId="96" fillId="0" borderId="134" xfId="37" applyFont="1" applyBorder="1" applyAlignment="1">
      <alignment horizontal="left" vertical="center" wrapText="1"/>
    </xf>
    <xf numFmtId="0" fontId="96" fillId="0" borderId="134" xfId="38" applyFont="1" applyBorder="1" applyAlignment="1">
      <alignment horizontal="center" vertical="center" wrapText="1"/>
    </xf>
    <xf numFmtId="0" fontId="96" fillId="0" borderId="135" xfId="38" applyFont="1" applyBorder="1" applyAlignment="1">
      <alignment horizontal="center" vertical="center" wrapText="1"/>
    </xf>
    <xf numFmtId="0" fontId="92" fillId="0" borderId="134" xfId="37" applyFont="1" applyBorder="1" applyAlignment="1">
      <alignment horizontal="left" vertical="center" wrapText="1"/>
    </xf>
    <xf numFmtId="0" fontId="92" fillId="0" borderId="134" xfId="37" applyFont="1" applyBorder="1" applyAlignment="1">
      <alignment horizontal="center" vertical="center"/>
    </xf>
    <xf numFmtId="0" fontId="96" fillId="0" borderId="132" xfId="37" applyFont="1" applyBorder="1" applyAlignment="1">
      <alignment horizontal="center" vertical="center"/>
    </xf>
    <xf numFmtId="14" fontId="96" fillId="0" borderId="134" xfId="38" applyNumberFormat="1" applyFont="1" applyBorder="1" applyAlignment="1">
      <alignment vertical="center"/>
    </xf>
    <xf numFmtId="0" fontId="96" fillId="0" borderId="135" xfId="37" applyFont="1" applyBorder="1" applyAlignment="1">
      <alignment horizontal="left" vertical="center" wrapText="1"/>
    </xf>
    <xf numFmtId="0" fontId="96" fillId="0" borderId="135" xfId="38" applyFont="1" applyBorder="1" applyAlignment="1">
      <alignment vertical="center"/>
    </xf>
    <xf numFmtId="0" fontId="96" fillId="0" borderId="134" xfId="38" quotePrefix="1" applyFont="1" applyBorder="1" applyAlignment="1">
      <alignment horizontal="center" vertical="center" wrapText="1"/>
    </xf>
    <xf numFmtId="0" fontId="96" fillId="0" borderId="132" xfId="38" applyFont="1" applyBorder="1" applyAlignment="1">
      <alignment horizontal="center" vertical="center"/>
    </xf>
    <xf numFmtId="0" fontId="90" fillId="0" borderId="135" xfId="37" applyFont="1" applyBorder="1" applyAlignment="1">
      <alignment horizontal="center" vertical="center"/>
    </xf>
    <xf numFmtId="0" fontId="96" fillId="0" borderId="135" xfId="38" applyFont="1" applyBorder="1" applyAlignment="1">
      <alignment horizontal="left" vertical="center" wrapText="1"/>
    </xf>
    <xf numFmtId="0" fontId="90" fillId="0" borderId="134" xfId="37" applyFont="1" applyBorder="1" applyAlignment="1">
      <alignment horizontal="center" vertical="center"/>
    </xf>
    <xf numFmtId="0" fontId="90" fillId="0" borderId="132" xfId="37" applyFont="1" applyBorder="1" applyAlignment="1">
      <alignment horizontal="center" vertical="center"/>
    </xf>
    <xf numFmtId="0" fontId="96" fillId="0" borderId="134" xfId="38" applyFont="1" applyBorder="1" applyAlignment="1">
      <alignment horizontal="left" vertical="center" wrapText="1"/>
    </xf>
    <xf numFmtId="0" fontId="92" fillId="0" borderId="134" xfId="37" applyFont="1" applyBorder="1" applyAlignment="1">
      <alignment vertical="center" wrapText="1"/>
    </xf>
    <xf numFmtId="0" fontId="92" fillId="0" borderId="135" xfId="37" applyFont="1" applyBorder="1" applyAlignment="1">
      <alignment vertical="center"/>
    </xf>
    <xf numFmtId="0" fontId="92" fillId="0" borderId="134" xfId="37" applyFont="1" applyBorder="1" applyAlignment="1">
      <alignment vertical="center"/>
    </xf>
    <xf numFmtId="0" fontId="92" fillId="0" borderId="134" xfId="37" applyFont="1" applyBorder="1" applyAlignment="1">
      <alignment horizontal="left" vertical="center"/>
    </xf>
    <xf numFmtId="0" fontId="92" fillId="0" borderId="135" xfId="37" applyFont="1" applyBorder="1" applyAlignment="1">
      <alignment horizontal="left" vertical="center"/>
    </xf>
    <xf numFmtId="0" fontId="80" fillId="0" borderId="134" xfId="38" applyFont="1" applyBorder="1" applyAlignment="1">
      <alignment horizontal="center" vertical="center" wrapText="1"/>
    </xf>
    <xf numFmtId="0" fontId="80" fillId="0" borderId="133" xfId="38" applyFont="1" applyBorder="1" applyAlignment="1">
      <alignment horizontal="center" vertical="center" wrapText="1"/>
    </xf>
    <xf numFmtId="0" fontId="80" fillId="0" borderId="134" xfId="38" applyFont="1" applyBorder="1" applyAlignment="1">
      <alignment vertical="center" wrapText="1"/>
    </xf>
    <xf numFmtId="0" fontId="80" fillId="0" borderId="134" xfId="38" applyFont="1" applyBorder="1" applyAlignment="1">
      <alignment horizontal="left" vertical="center" wrapText="1"/>
    </xf>
    <xf numFmtId="0" fontId="80" fillId="0" borderId="135" xfId="38" applyFont="1" applyBorder="1" applyAlignment="1">
      <alignment vertical="center" wrapText="1"/>
    </xf>
    <xf numFmtId="0" fontId="80" fillId="0" borderId="135" xfId="38" applyFont="1" applyBorder="1" applyAlignment="1">
      <alignment horizontal="center" vertical="center" wrapText="1"/>
    </xf>
    <xf numFmtId="0" fontId="80" fillId="0" borderId="135" xfId="37" applyFont="1" applyBorder="1" applyAlignment="1">
      <alignment horizontal="center" vertical="center" wrapText="1"/>
    </xf>
    <xf numFmtId="0" fontId="80" fillId="0" borderId="135" xfId="38" applyFont="1" applyBorder="1" applyAlignment="1">
      <alignment horizontal="left" vertical="center" wrapText="1"/>
    </xf>
    <xf numFmtId="0" fontId="80" fillId="0" borderId="134" xfId="37" applyFont="1" applyBorder="1" applyAlignment="1">
      <alignment horizontal="center" vertical="center" wrapText="1"/>
    </xf>
    <xf numFmtId="0" fontId="80" fillId="0" borderId="134" xfId="37" applyFont="1" applyBorder="1" applyAlignment="1">
      <alignment vertical="center" wrapText="1"/>
    </xf>
    <xf numFmtId="0" fontId="80" fillId="0" borderId="132" xfId="38" applyFont="1" applyBorder="1" applyAlignment="1">
      <alignment horizontal="center" vertical="center" wrapText="1"/>
    </xf>
    <xf numFmtId="14" fontId="80" fillId="0" borderId="5" xfId="37" applyNumberFormat="1" applyFont="1" applyBorder="1" applyAlignment="1">
      <alignment horizontal="center" vertical="center" wrapText="1"/>
    </xf>
    <xf numFmtId="0" fontId="80" fillId="0" borderId="134" xfId="38" applyFont="1" applyBorder="1" applyAlignment="1">
      <alignment horizontal="center" vertical="center"/>
    </xf>
    <xf numFmtId="0" fontId="80" fillId="0" borderId="133" xfId="38" applyFont="1" applyBorder="1" applyAlignment="1">
      <alignment horizontal="center" vertical="center"/>
    </xf>
    <xf numFmtId="0" fontId="80" fillId="0" borderId="134" xfId="38" applyFont="1" applyBorder="1" applyAlignment="1">
      <alignment vertical="center"/>
    </xf>
    <xf numFmtId="0" fontId="80" fillId="0" borderId="134" xfId="38" applyFont="1" applyBorder="1" applyAlignment="1">
      <alignment horizontal="left" vertical="center"/>
    </xf>
    <xf numFmtId="0" fontId="80" fillId="0" borderId="134" xfId="37" applyFont="1" applyBorder="1" applyAlignment="1">
      <alignment vertical="center"/>
    </xf>
    <xf numFmtId="0" fontId="80" fillId="0" borderId="135" xfId="37" applyFont="1" applyBorder="1" applyAlignment="1">
      <alignment horizontal="center" vertical="center"/>
    </xf>
    <xf numFmtId="0" fontId="80" fillId="0" borderId="135" xfId="37" applyFont="1" applyBorder="1" applyAlignment="1">
      <alignment vertical="center"/>
    </xf>
    <xf numFmtId="0" fontId="80" fillId="0" borderId="135" xfId="38" applyFont="1" applyBorder="1" applyAlignment="1">
      <alignment horizontal="center" vertical="center"/>
    </xf>
    <xf numFmtId="0" fontId="80" fillId="0" borderId="135" xfId="38" applyFont="1" applyBorder="1" applyAlignment="1">
      <alignment horizontal="left" vertical="center"/>
    </xf>
    <xf numFmtId="0" fontId="80" fillId="0" borderId="134" xfId="37" applyFont="1" applyBorder="1" applyAlignment="1">
      <alignment horizontal="center" vertical="center"/>
    </xf>
    <xf numFmtId="0" fontId="80" fillId="0" borderId="134" xfId="37" applyFont="1" applyBorder="1" applyAlignment="1">
      <alignment horizontal="left" vertical="center" wrapText="1"/>
    </xf>
    <xf numFmtId="0" fontId="80" fillId="0" borderId="134" xfId="37" applyFont="1" applyBorder="1" applyAlignment="1">
      <alignment horizontal="left" vertical="center"/>
    </xf>
    <xf numFmtId="0" fontId="80" fillId="0" borderId="132" xfId="37" applyFont="1" applyBorder="1" applyAlignment="1">
      <alignment horizontal="center" vertical="center"/>
    </xf>
    <xf numFmtId="0" fontId="80" fillId="0" borderId="135" xfId="37" applyFont="1" applyBorder="1" applyAlignment="1">
      <alignment horizontal="left" vertical="center" wrapText="1"/>
    </xf>
    <xf numFmtId="0" fontId="80" fillId="0" borderId="135" xfId="38" applyFont="1" applyBorder="1" applyAlignment="1">
      <alignment vertical="center"/>
    </xf>
    <xf numFmtId="0" fontId="80" fillId="0" borderId="134" xfId="38" quotePrefix="1" applyFont="1" applyBorder="1" applyAlignment="1">
      <alignment horizontal="center" vertical="center" wrapText="1"/>
    </xf>
    <xf numFmtId="0" fontId="80" fillId="0" borderId="132" xfId="38" applyFont="1" applyBorder="1" applyAlignment="1">
      <alignment horizontal="center" vertical="center"/>
    </xf>
    <xf numFmtId="0" fontId="97" fillId="0" borderId="135" xfId="38" applyFont="1" applyBorder="1" applyAlignment="1">
      <alignment horizontal="center" vertical="center"/>
    </xf>
    <xf numFmtId="0" fontId="80" fillId="0" borderId="135" xfId="37" applyFont="1" applyBorder="1" applyAlignment="1">
      <alignment horizontal="left" vertical="center"/>
    </xf>
    <xf numFmtId="0" fontId="80" fillId="0" borderId="136" xfId="37" applyFont="1" applyBorder="1" applyAlignment="1">
      <alignment horizontal="center" vertical="center"/>
    </xf>
    <xf numFmtId="0" fontId="80" fillId="0" borderId="5" xfId="37" applyFont="1" applyBorder="1" applyAlignment="1">
      <alignment horizontal="center" vertical="center"/>
    </xf>
    <xf numFmtId="0" fontId="80" fillId="0" borderId="138" xfId="37" applyFont="1" applyBorder="1" applyAlignment="1">
      <alignment horizontal="center" vertical="center"/>
    </xf>
    <xf numFmtId="0" fontId="80" fillId="0" borderId="5" xfId="38" applyFont="1" applyBorder="1" applyAlignment="1">
      <alignment horizontal="center" vertical="center" wrapText="1"/>
    </xf>
    <xf numFmtId="0" fontId="80" fillId="0" borderId="138" xfId="38" applyFont="1" applyBorder="1" applyAlignment="1">
      <alignment horizontal="center" vertical="center" wrapText="1"/>
    </xf>
    <xf numFmtId="0" fontId="80" fillId="0" borderId="132" xfId="38" applyFont="1" applyBorder="1" applyAlignment="1">
      <alignment horizontal="left" vertical="center" wrapText="1"/>
    </xf>
    <xf numFmtId="0" fontId="80" fillId="0" borderId="142" xfId="38" applyFont="1" applyBorder="1" applyAlignment="1">
      <alignment horizontal="center" vertical="center" wrapText="1"/>
    </xf>
    <xf numFmtId="0" fontId="87" fillId="0" borderId="132" xfId="38" applyFont="1" applyBorder="1" applyAlignment="1">
      <alignment horizontal="center" vertical="center" wrapText="1"/>
    </xf>
    <xf numFmtId="0" fontId="87" fillId="0" borderId="5" xfId="38" applyFont="1" applyBorder="1" applyAlignment="1">
      <alignment horizontal="center" vertical="center" wrapText="1"/>
    </xf>
    <xf numFmtId="0" fontId="87" fillId="0" borderId="133" xfId="38" applyFont="1" applyBorder="1" applyAlignment="1">
      <alignment horizontal="center" vertical="center" wrapText="1"/>
    </xf>
    <xf numFmtId="0" fontId="87" fillId="0" borderId="134" xfId="38" applyFont="1" applyBorder="1" applyAlignment="1">
      <alignment horizontal="left" vertical="center" wrapText="1"/>
    </xf>
    <xf numFmtId="0" fontId="87" fillId="0" borderId="134" xfId="38" applyFont="1" applyBorder="1" applyAlignment="1">
      <alignment vertical="center" wrapText="1"/>
    </xf>
    <xf numFmtId="0" fontId="87" fillId="0" borderId="134" xfId="38" applyFont="1" applyBorder="1" applyAlignment="1">
      <alignment horizontal="center" vertical="center" wrapText="1"/>
    </xf>
    <xf numFmtId="0" fontId="87" fillId="0" borderId="135" xfId="38" applyFont="1" applyBorder="1" applyAlignment="1">
      <alignment horizontal="center" vertical="center" wrapText="1"/>
    </xf>
    <xf numFmtId="0" fontId="87" fillId="0" borderId="135" xfId="38" applyFont="1" applyBorder="1" applyAlignment="1">
      <alignment horizontal="left" vertical="center" wrapText="1"/>
    </xf>
    <xf numFmtId="0" fontId="80" fillId="0" borderId="5" xfId="38" applyFont="1" applyBorder="1" applyAlignment="1">
      <alignment horizontal="center" vertical="center"/>
    </xf>
    <xf numFmtId="0" fontId="87" fillId="0" borderId="139" xfId="38" applyFont="1" applyBorder="1" applyAlignment="1">
      <alignment horizontal="left" vertical="center" wrapText="1"/>
    </xf>
    <xf numFmtId="0" fontId="80" fillId="0" borderId="138" xfId="38" applyFont="1" applyBorder="1" applyAlignment="1">
      <alignment horizontal="left" vertical="center" wrapText="1"/>
    </xf>
    <xf numFmtId="0" fontId="87" fillId="0" borderId="22" xfId="38" applyFont="1" applyBorder="1" applyAlignment="1">
      <alignment horizontal="center" vertical="center" wrapText="1"/>
    </xf>
    <xf numFmtId="0" fontId="87" fillId="0" borderId="24" xfId="38" applyFont="1" applyBorder="1" applyAlignment="1">
      <alignment horizontal="center" vertical="center" wrapText="1"/>
    </xf>
    <xf numFmtId="0" fontId="87" fillId="0" borderId="5" xfId="38" applyFont="1" applyBorder="1" applyAlignment="1">
      <alignment vertical="center" wrapText="1"/>
    </xf>
    <xf numFmtId="0" fontId="80" fillId="0" borderId="5" xfId="38" applyFont="1" applyBorder="1" applyAlignment="1">
      <alignment vertical="center" wrapText="1"/>
    </xf>
    <xf numFmtId="0" fontId="80" fillId="0" borderId="5" xfId="38" applyFont="1" applyBorder="1" applyAlignment="1">
      <alignment vertical="center"/>
    </xf>
    <xf numFmtId="0" fontId="80" fillId="0" borderId="5" xfId="38" applyFont="1" applyBorder="1" applyAlignment="1">
      <alignment horizontal="left" vertical="center"/>
    </xf>
    <xf numFmtId="0" fontId="80" fillId="0" borderId="5" xfId="38" applyFont="1" applyBorder="1" applyAlignment="1">
      <alignment horizontal="left" vertical="center" wrapText="1"/>
    </xf>
    <xf numFmtId="0" fontId="87" fillId="0" borderId="135" xfId="38" applyFont="1" applyBorder="1" applyAlignment="1">
      <alignment vertical="center" wrapText="1"/>
    </xf>
    <xf numFmtId="0" fontId="96" fillId="36" borderId="134" xfId="38" quotePrefix="1" applyFont="1" applyFill="1" applyBorder="1" applyAlignment="1">
      <alignment horizontal="left" vertical="center" wrapText="1"/>
    </xf>
    <xf numFmtId="0" fontId="99" fillId="0" borderId="134" xfId="38" applyFont="1" applyBorder="1" applyAlignment="1">
      <alignment horizontal="left" vertical="center" wrapText="1"/>
    </xf>
    <xf numFmtId="0" fontId="100" fillId="0" borderId="133" xfId="37" applyFont="1" applyBorder="1" applyAlignment="1">
      <alignment horizontal="center" vertical="center"/>
    </xf>
    <xf numFmtId="0" fontId="100" fillId="0" borderId="134" xfId="37" applyFont="1" applyBorder="1" applyAlignment="1">
      <alignment horizontal="center" vertical="center"/>
    </xf>
    <xf numFmtId="0" fontId="100" fillId="0" borderId="134" xfId="37" applyFont="1" applyBorder="1" applyAlignment="1">
      <alignment vertical="center"/>
    </xf>
    <xf numFmtId="0" fontId="100" fillId="0" borderId="132" xfId="37" applyFont="1" applyBorder="1" applyAlignment="1">
      <alignment horizontal="left" vertical="center"/>
    </xf>
    <xf numFmtId="0" fontId="100" fillId="0" borderId="134" xfId="37" applyFont="1" applyBorder="1" applyAlignment="1">
      <alignment vertical="center" wrapText="1"/>
    </xf>
    <xf numFmtId="0" fontId="100" fillId="0" borderId="135" xfId="37" applyFont="1" applyBorder="1" applyAlignment="1">
      <alignment vertical="center"/>
    </xf>
    <xf numFmtId="0" fontId="100" fillId="0" borderId="135" xfId="37" applyFont="1" applyBorder="1" applyAlignment="1">
      <alignment horizontal="center" vertical="center"/>
    </xf>
    <xf numFmtId="0" fontId="100" fillId="0" borderId="135" xfId="37" applyFont="1" applyBorder="1" applyAlignment="1">
      <alignment horizontal="center" vertical="center" wrapText="1"/>
    </xf>
    <xf numFmtId="0" fontId="100" fillId="0" borderId="135" xfId="37" applyFont="1" applyBorder="1" applyAlignment="1">
      <alignment horizontal="left" vertical="center" wrapText="1"/>
    </xf>
    <xf numFmtId="0" fontId="100" fillId="0" borderId="134" xfId="37" applyFont="1" applyBorder="1" applyAlignment="1">
      <alignment horizontal="left" vertical="center" wrapText="1"/>
    </xf>
    <xf numFmtId="0" fontId="100" fillId="0" borderId="134" xfId="37" applyFont="1" applyBorder="1" applyAlignment="1">
      <alignment horizontal="left" vertical="top" wrapText="1"/>
    </xf>
    <xf numFmtId="0" fontId="100" fillId="0" borderId="132" xfId="37" applyFont="1" applyBorder="1" applyAlignment="1">
      <alignment horizontal="center" vertical="center"/>
    </xf>
    <xf numFmtId="14" fontId="100" fillId="0" borderId="134" xfId="37" applyNumberFormat="1" applyFont="1" applyBorder="1" applyAlignment="1">
      <alignment horizontal="center" vertical="center"/>
    </xf>
    <xf numFmtId="0" fontId="100" fillId="0" borderId="134" xfId="37" applyFont="1" applyBorder="1" applyAlignment="1">
      <alignment horizontal="left" wrapText="1"/>
    </xf>
    <xf numFmtId="0" fontId="100" fillId="0" borderId="135" xfId="37" applyFont="1" applyBorder="1" applyAlignment="1">
      <alignment vertical="center" wrapText="1"/>
    </xf>
    <xf numFmtId="0" fontId="101" fillId="0" borderId="5" xfId="37" applyFont="1" applyBorder="1" applyAlignment="1">
      <alignment horizontal="center" vertical="center" wrapText="1"/>
    </xf>
    <xf numFmtId="0" fontId="101" fillId="0" borderId="5" xfId="37" applyFont="1" applyBorder="1" applyAlignment="1">
      <alignment vertical="center" wrapText="1"/>
    </xf>
    <xf numFmtId="0" fontId="101" fillId="0" borderId="5" xfId="37" applyFont="1" applyBorder="1" applyAlignment="1">
      <alignment horizontal="left" vertical="center" wrapText="1"/>
    </xf>
    <xf numFmtId="0" fontId="101" fillId="0" borderId="46" xfId="37" applyFont="1" applyBorder="1" applyAlignment="1">
      <alignment horizontal="center" vertical="center" wrapText="1"/>
    </xf>
    <xf numFmtId="0" fontId="101" fillId="0" borderId="46" xfId="37" applyFont="1" applyBorder="1" applyAlignment="1">
      <alignment horizontal="left" vertical="center" wrapText="1"/>
    </xf>
    <xf numFmtId="0" fontId="101" fillId="0" borderId="3" xfId="37" applyFont="1" applyBorder="1" applyAlignment="1">
      <alignment horizontal="center" vertical="center" wrapText="1"/>
    </xf>
    <xf numFmtId="0" fontId="101" fillId="0" borderId="3" xfId="37" applyFont="1" applyBorder="1" applyAlignment="1">
      <alignment vertical="center" wrapText="1"/>
    </xf>
    <xf numFmtId="0" fontId="101" fillId="0" borderId="3" xfId="37" applyFont="1" applyBorder="1" applyAlignment="1">
      <alignment horizontal="left" vertical="center" wrapText="1"/>
    </xf>
    <xf numFmtId="0" fontId="101" fillId="0" borderId="4" xfId="37" applyFont="1" applyBorder="1" applyAlignment="1">
      <alignment horizontal="center" vertical="center" wrapText="1"/>
    </xf>
    <xf numFmtId="0" fontId="100" fillId="0" borderId="136" xfId="37" applyFont="1" applyBorder="1" applyAlignment="1">
      <alignment horizontal="center" vertical="center"/>
    </xf>
    <xf numFmtId="0" fontId="100" fillId="0" borderId="136" xfId="37" applyFont="1" applyBorder="1" applyAlignment="1">
      <alignment horizontal="center" vertical="center" wrapText="1"/>
    </xf>
    <xf numFmtId="0" fontId="101" fillId="0" borderId="4" xfId="37" applyFont="1" applyBorder="1" applyAlignment="1">
      <alignment horizontal="left" vertical="center" wrapText="1"/>
    </xf>
    <xf numFmtId="0" fontId="101" fillId="22" borderId="3" xfId="37" applyFont="1" applyFill="1" applyBorder="1" applyAlignment="1">
      <alignment horizontal="center" vertical="center" wrapText="1"/>
    </xf>
    <xf numFmtId="0" fontId="100" fillId="0" borderId="139" xfId="37" applyFont="1" applyBorder="1" applyAlignment="1">
      <alignment horizontal="left" vertical="center" wrapText="1"/>
    </xf>
    <xf numFmtId="14" fontId="100" fillId="0" borderId="139" xfId="37" applyNumberFormat="1" applyFont="1" applyBorder="1" applyAlignment="1">
      <alignment horizontal="center" vertical="center"/>
    </xf>
    <xf numFmtId="0" fontId="100" fillId="0" borderId="5" xfId="37" applyFont="1" applyBorder="1" applyAlignment="1">
      <alignment horizontal="center" vertical="center"/>
    </xf>
    <xf numFmtId="0" fontId="100" fillId="0" borderId="5" xfId="37" applyFont="1" applyBorder="1" applyAlignment="1">
      <alignment horizontal="center" vertical="center" wrapText="1"/>
    </xf>
    <xf numFmtId="0" fontId="100" fillId="0" borderId="5" xfId="37" applyFont="1" applyBorder="1" applyAlignment="1">
      <alignment vertical="center"/>
    </xf>
    <xf numFmtId="0" fontId="100" fillId="0" borderId="5" xfId="37" applyFont="1" applyBorder="1" applyAlignment="1">
      <alignment horizontal="left" vertical="center"/>
    </xf>
    <xf numFmtId="0" fontId="100" fillId="0" borderId="5" xfId="37" applyFont="1" applyBorder="1" applyAlignment="1">
      <alignment vertical="center" wrapText="1"/>
    </xf>
    <xf numFmtId="0" fontId="100" fillId="0" borderId="46" xfId="37" applyFont="1" applyBorder="1" applyAlignment="1">
      <alignment horizontal="center" vertical="center"/>
    </xf>
    <xf numFmtId="0" fontId="100" fillId="0" borderId="46" xfId="37" applyFont="1" applyBorder="1" applyAlignment="1">
      <alignment vertical="center"/>
    </xf>
    <xf numFmtId="0" fontId="100" fillId="0" borderId="5" xfId="37" applyFont="1" applyBorder="1" applyAlignment="1">
      <alignment horizontal="left" vertical="center" wrapText="1"/>
    </xf>
    <xf numFmtId="14" fontId="100" fillId="0" borderId="5" xfId="37" applyNumberFormat="1" applyFont="1" applyBorder="1" applyAlignment="1">
      <alignment horizontal="center" vertical="center"/>
    </xf>
    <xf numFmtId="0" fontId="100" fillId="0" borderId="133" xfId="37" applyFont="1" applyBorder="1" applyAlignment="1">
      <alignment vertical="center" wrapText="1"/>
    </xf>
    <xf numFmtId="0" fontId="100" fillId="0" borderId="134" xfId="37" applyFont="1" applyBorder="1" applyAlignment="1">
      <alignment horizontal="center" vertical="center" wrapText="1"/>
    </xf>
    <xf numFmtId="0" fontId="100" fillId="0" borderId="135" xfId="37" applyFont="1" applyBorder="1" applyAlignment="1">
      <alignment horizontal="left" vertical="center"/>
    </xf>
    <xf numFmtId="0" fontId="100" fillId="0" borderId="134" xfId="37" applyFont="1" applyBorder="1" applyAlignment="1">
      <alignment horizontal="left" vertical="center"/>
    </xf>
    <xf numFmtId="0" fontId="27" fillId="17" borderId="47" xfId="2" applyNumberFormat="1" applyFont="1" applyFill="1" applyBorder="1" applyAlignment="1">
      <alignment horizontal="center" vertical="center" wrapText="1"/>
    </xf>
    <xf numFmtId="0" fontId="27" fillId="17" borderId="48" xfId="2" applyNumberFormat="1" applyFont="1" applyFill="1" applyBorder="1" applyAlignment="1">
      <alignment horizontal="center" vertical="center" wrapText="1"/>
    </xf>
    <xf numFmtId="0" fontId="27" fillId="17" borderId="49" xfId="2" applyNumberFormat="1" applyFont="1" applyFill="1" applyBorder="1" applyAlignment="1">
      <alignment horizontal="center" vertical="center" wrapText="1"/>
    </xf>
    <xf numFmtId="0" fontId="27" fillId="17" borderId="50" xfId="2" applyNumberFormat="1" applyFont="1" applyFill="1" applyBorder="1" applyAlignment="1">
      <alignment horizontal="center" vertical="center" wrapText="1"/>
    </xf>
    <xf numFmtId="0" fontId="27" fillId="17" borderId="41" xfId="2" applyNumberFormat="1" applyFont="1" applyFill="1" applyBorder="1" applyAlignment="1">
      <alignment horizontal="center" vertical="center" wrapText="1"/>
    </xf>
    <xf numFmtId="0" fontId="27" fillId="17" borderId="38" xfId="2" applyNumberFormat="1" applyFont="1" applyFill="1" applyBorder="1" applyAlignment="1">
      <alignment horizontal="center" vertical="center" wrapText="1"/>
    </xf>
    <xf numFmtId="0" fontId="27" fillId="17" borderId="51" xfId="2" applyNumberFormat="1" applyFont="1" applyFill="1" applyBorder="1" applyAlignment="1">
      <alignment horizontal="center" vertical="center" wrapText="1"/>
    </xf>
    <xf numFmtId="0" fontId="27" fillId="17" borderId="52" xfId="2" applyNumberFormat="1" applyFont="1" applyFill="1" applyBorder="1" applyAlignment="1">
      <alignment horizontal="center" vertical="center" wrapText="1"/>
    </xf>
    <xf numFmtId="0" fontId="59" fillId="23" borderId="68" xfId="31" applyFont="1" applyFill="1" applyBorder="1" applyAlignment="1">
      <alignment horizontal="center" vertical="center" wrapText="1"/>
    </xf>
    <xf numFmtId="0" fontId="59" fillId="23" borderId="69" xfId="31" applyFont="1" applyFill="1" applyBorder="1" applyAlignment="1">
      <alignment horizontal="center" vertical="center" wrapText="1"/>
    </xf>
    <xf numFmtId="0" fontId="59" fillId="23" borderId="70" xfId="31" applyFont="1" applyFill="1" applyBorder="1" applyAlignment="1">
      <alignment horizontal="center" vertical="center" wrapText="1"/>
    </xf>
    <xf numFmtId="0" fontId="59" fillId="23" borderId="83" xfId="31" applyFont="1" applyFill="1" applyBorder="1" applyAlignment="1">
      <alignment horizontal="center" vertical="center" wrapText="1"/>
    </xf>
    <xf numFmtId="0" fontId="59" fillId="23" borderId="12" xfId="31" applyFont="1" applyFill="1" applyBorder="1" applyAlignment="1">
      <alignment horizontal="center" vertical="center" wrapText="1"/>
    </xf>
    <xf numFmtId="0" fontId="59" fillId="23" borderId="84" xfId="31" applyFont="1" applyFill="1" applyBorder="1" applyAlignment="1">
      <alignment horizontal="center" vertical="center" wrapText="1"/>
    </xf>
    <xf numFmtId="0" fontId="59" fillId="23" borderId="76" xfId="31" applyFont="1" applyFill="1" applyBorder="1" applyAlignment="1">
      <alignment horizontal="center" vertical="center" wrapText="1"/>
    </xf>
    <xf numFmtId="0" fontId="59" fillId="24" borderId="68" xfId="31" applyFont="1" applyFill="1" applyBorder="1" applyAlignment="1">
      <alignment horizontal="center" vertical="center" wrapText="1"/>
    </xf>
    <xf numFmtId="0" fontId="59" fillId="24" borderId="69" xfId="31" applyFont="1" applyFill="1" applyBorder="1" applyAlignment="1">
      <alignment horizontal="center" vertical="center" wrapText="1"/>
    </xf>
    <xf numFmtId="0" fontId="59" fillId="24" borderId="70" xfId="31" applyFont="1" applyFill="1" applyBorder="1" applyAlignment="1">
      <alignment horizontal="center" vertical="center" wrapText="1"/>
    </xf>
    <xf numFmtId="0" fontId="61" fillId="29" borderId="79" xfId="31" applyFont="1" applyFill="1" applyBorder="1" applyAlignment="1">
      <alignment horizontal="center" vertical="center" wrapText="1"/>
    </xf>
    <xf numFmtId="0" fontId="61" fillId="29" borderId="80" xfId="31" applyFont="1" applyFill="1" applyBorder="1" applyAlignment="1">
      <alignment horizontal="center" vertical="center" wrapText="1"/>
    </xf>
    <xf numFmtId="0" fontId="61" fillId="29" borderId="81" xfId="31" applyFont="1" applyFill="1" applyBorder="1" applyAlignment="1">
      <alignment horizontal="center" vertical="center" wrapText="1"/>
    </xf>
    <xf numFmtId="0" fontId="59" fillId="24" borderId="73" xfId="31" applyFont="1" applyFill="1" applyBorder="1" applyAlignment="1">
      <alignment horizontal="center" vertical="center" wrapText="1"/>
    </xf>
    <xf numFmtId="0" fontId="59" fillId="23" borderId="78" xfId="31" applyFont="1" applyFill="1" applyBorder="1" applyAlignment="1">
      <alignment horizontal="center" vertical="center" wrapText="1"/>
    </xf>
    <xf numFmtId="0" fontId="59" fillId="24" borderId="74" xfId="31" applyFont="1" applyFill="1" applyBorder="1" applyAlignment="1">
      <alignment horizontal="center" vertical="center" wrapText="1"/>
    </xf>
    <xf numFmtId="0" fontId="59" fillId="24" borderId="66" xfId="31" applyFont="1" applyFill="1" applyBorder="1" applyAlignment="1">
      <alignment horizontal="center" vertical="center" wrapText="1"/>
    </xf>
    <xf numFmtId="0" fontId="59" fillId="28" borderId="67" xfId="31" applyFont="1" applyFill="1" applyBorder="1" applyAlignment="1">
      <alignment horizontal="center" vertical="center" wrapText="1"/>
    </xf>
    <xf numFmtId="0" fontId="59" fillId="28" borderId="82" xfId="31" applyFont="1" applyFill="1" applyBorder="1" applyAlignment="1">
      <alignment horizontal="center" vertical="center" wrapText="1"/>
    </xf>
    <xf numFmtId="0" fontId="59" fillId="24" borderId="67" xfId="31" applyFont="1" applyFill="1" applyBorder="1" applyAlignment="1">
      <alignment horizontal="center" vertical="center" wrapText="1"/>
    </xf>
    <xf numFmtId="0" fontId="59" fillId="23" borderId="67" xfId="31" applyFont="1" applyFill="1" applyBorder="1" applyAlignment="1">
      <alignment horizontal="center" vertical="center" wrapText="1"/>
    </xf>
    <xf numFmtId="0" fontId="59" fillId="23" borderId="73" xfId="31" applyFont="1" applyFill="1" applyBorder="1" applyAlignment="1">
      <alignment horizontal="center" vertical="center" wrapText="1"/>
    </xf>
    <xf numFmtId="0" fontId="59" fillId="24" borderId="71" xfId="31" applyFont="1" applyFill="1" applyBorder="1" applyAlignment="1">
      <alignment horizontal="center" vertical="center" wrapText="1"/>
    </xf>
    <xf numFmtId="0" fontId="59" fillId="24" borderId="0" xfId="31" applyFont="1" applyFill="1" applyAlignment="1">
      <alignment horizontal="center" vertical="center" wrapText="1"/>
    </xf>
    <xf numFmtId="0" fontId="59" fillId="24" borderId="72" xfId="31" applyFont="1" applyFill="1" applyBorder="1" applyAlignment="1">
      <alignment horizontal="center" vertical="center" wrapText="1"/>
    </xf>
    <xf numFmtId="0" fontId="59" fillId="27" borderId="74" xfId="31" applyFont="1" applyFill="1" applyBorder="1" applyAlignment="1">
      <alignment horizontal="center" vertical="center" wrapText="1"/>
    </xf>
    <xf numFmtId="0" fontId="59" fillId="27" borderId="67" xfId="31" applyFont="1" applyFill="1" applyBorder="1" applyAlignment="1">
      <alignment horizontal="center" vertical="center" wrapText="1"/>
    </xf>
    <xf numFmtId="0" fontId="59" fillId="24" borderId="75" xfId="31" applyFont="1" applyFill="1" applyBorder="1" applyAlignment="1">
      <alignment horizontal="center" vertical="center" wrapText="1"/>
    </xf>
    <xf numFmtId="0" fontId="59" fillId="24" borderId="82" xfId="31" applyFont="1" applyFill="1" applyBorder="1" applyAlignment="1">
      <alignment horizontal="center" vertical="center" wrapText="1"/>
    </xf>
    <xf numFmtId="0" fontId="59" fillId="25" borderId="76" xfId="31" applyFont="1" applyFill="1" applyBorder="1" applyAlignment="1">
      <alignment horizontal="center" vertical="center" wrapText="1"/>
    </xf>
    <xf numFmtId="0" fontId="59" fillId="25" borderId="77" xfId="31" applyFont="1" applyFill="1" applyBorder="1" applyAlignment="1">
      <alignment horizontal="center" vertical="center" wrapText="1"/>
    </xf>
    <xf numFmtId="0" fontId="59" fillId="25" borderId="78" xfId="31" applyFont="1" applyFill="1" applyBorder="1" applyAlignment="1">
      <alignment horizontal="center" vertical="center" wrapText="1"/>
    </xf>
    <xf numFmtId="0" fontId="59" fillId="25" borderId="83" xfId="31" applyFont="1" applyFill="1" applyBorder="1" applyAlignment="1">
      <alignment horizontal="center" vertical="center" wrapText="1"/>
    </xf>
    <xf numFmtId="0" fontId="59" fillId="25" borderId="12" xfId="31" applyFont="1" applyFill="1" applyBorder="1" applyAlignment="1">
      <alignment horizontal="center" vertical="center" wrapText="1"/>
    </xf>
    <xf numFmtId="0" fontId="59" fillId="25" borderId="84" xfId="31" applyFont="1" applyFill="1" applyBorder="1" applyAlignment="1">
      <alignment horizontal="center" vertical="center" wrapText="1"/>
    </xf>
    <xf numFmtId="0" fontId="59" fillId="21" borderId="67" xfId="31" applyFont="1" applyFill="1" applyBorder="1" applyAlignment="1">
      <alignment horizontal="center" vertical="center" wrapText="1"/>
    </xf>
    <xf numFmtId="0" fontId="59" fillId="21" borderId="73" xfId="31" applyFont="1" applyFill="1" applyBorder="1" applyAlignment="1">
      <alignment horizontal="center" vertical="center" wrapText="1"/>
    </xf>
    <xf numFmtId="0" fontId="59" fillId="26" borderId="67" xfId="31" applyFont="1" applyFill="1" applyBorder="1" applyAlignment="1">
      <alignment horizontal="center" vertical="center" wrapText="1"/>
    </xf>
    <xf numFmtId="0" fontId="59" fillId="26" borderId="73" xfId="31" applyFont="1" applyFill="1" applyBorder="1" applyAlignment="1">
      <alignment horizontal="center" vertical="center" wrapText="1"/>
    </xf>
    <xf numFmtId="0" fontId="59" fillId="21" borderId="66" xfId="31" applyFont="1" applyFill="1" applyBorder="1" applyAlignment="1">
      <alignment horizontal="center" vertical="center" wrapText="1"/>
    </xf>
    <xf numFmtId="0" fontId="59" fillId="21" borderId="82" xfId="31" applyFont="1" applyFill="1" applyBorder="1" applyAlignment="1">
      <alignment horizontal="center" vertical="center" wrapText="1"/>
    </xf>
    <xf numFmtId="0" fontId="85" fillId="33" borderId="90" xfId="37" applyFont="1" applyFill="1" applyBorder="1" applyAlignment="1">
      <alignment horizontal="center" vertical="center" wrapText="1"/>
    </xf>
    <xf numFmtId="0" fontId="87" fillId="0" borderId="90" xfId="37" applyFont="1" applyBorder="1" applyAlignment="1">
      <alignment vertical="center" wrapText="1"/>
    </xf>
    <xf numFmtId="14" fontId="85" fillId="7" borderId="90" xfId="37" applyNumberFormat="1" applyFont="1" applyFill="1" applyBorder="1" applyAlignment="1">
      <alignment horizontal="center" vertical="center" wrapText="1"/>
    </xf>
    <xf numFmtId="0" fontId="85" fillId="7" borderId="90" xfId="37" applyFont="1" applyFill="1" applyBorder="1" applyAlignment="1">
      <alignment horizontal="center" vertical="center" wrapText="1"/>
    </xf>
    <xf numFmtId="0" fontId="87" fillId="0" borderId="90" xfId="37" applyFont="1" applyBorder="1" applyAlignment="1">
      <alignment horizontal="center" vertical="center" wrapText="1"/>
    </xf>
    <xf numFmtId="0" fontId="85" fillId="34" borderId="90" xfId="37" applyFont="1" applyFill="1" applyBorder="1" applyAlignment="1">
      <alignment horizontal="center" vertical="center" wrapText="1"/>
    </xf>
    <xf numFmtId="0" fontId="85" fillId="34" borderId="126" xfId="38" applyFont="1" applyFill="1" applyBorder="1" applyAlignment="1">
      <alignment horizontal="center" vertical="center" wrapText="1"/>
    </xf>
    <xf numFmtId="0" fontId="85" fillId="34" borderId="131" xfId="38" applyFont="1" applyFill="1" applyBorder="1" applyAlignment="1">
      <alignment horizontal="center" vertical="center" wrapText="1"/>
    </xf>
    <xf numFmtId="0" fontId="85" fillId="34" borderId="127" xfId="38" applyFont="1" applyFill="1" applyBorder="1" applyAlignment="1">
      <alignment horizontal="center" vertical="center" wrapText="1"/>
    </xf>
    <xf numFmtId="0" fontId="85" fillId="34" borderId="128" xfId="38" applyFont="1" applyFill="1" applyBorder="1" applyAlignment="1">
      <alignment horizontal="center" vertical="center" wrapText="1"/>
    </xf>
    <xf numFmtId="0" fontId="85" fillId="34" borderId="129" xfId="38" applyFont="1" applyFill="1" applyBorder="1" applyAlignment="1">
      <alignment horizontal="center" vertical="center" wrapText="1"/>
    </xf>
    <xf numFmtId="0" fontId="85" fillId="7" borderId="121" xfId="37" applyFont="1" applyFill="1" applyBorder="1" applyAlignment="1">
      <alignment horizontal="center" vertical="center" wrapText="1"/>
    </xf>
    <xf numFmtId="0" fontId="85" fillId="7" borderId="89" xfId="37" applyFont="1" applyFill="1" applyBorder="1" applyAlignment="1">
      <alignment horizontal="center" vertical="center" wrapText="1"/>
    </xf>
    <xf numFmtId="0" fontId="85" fillId="7" borderId="122" xfId="37" applyFont="1" applyFill="1" applyBorder="1" applyAlignment="1">
      <alignment horizontal="center" vertical="center" wrapText="1"/>
    </xf>
    <xf numFmtId="0" fontId="85" fillId="34" borderId="123" xfId="38" applyFont="1" applyFill="1" applyBorder="1" applyAlignment="1">
      <alignment horizontal="center" vertical="center" wrapText="1"/>
    </xf>
    <xf numFmtId="0" fontId="85" fillId="34" borderId="124" xfId="38" applyFont="1" applyFill="1" applyBorder="1" applyAlignment="1">
      <alignment horizontal="center" vertical="center" wrapText="1"/>
    </xf>
    <xf numFmtId="0" fontId="85" fillId="34" borderId="125" xfId="38" applyFont="1" applyFill="1" applyBorder="1" applyAlignment="1">
      <alignment horizontal="center" vertical="center" wrapText="1"/>
    </xf>
    <xf numFmtId="0" fontId="85" fillId="0" borderId="90" xfId="37" applyFont="1" applyBorder="1" applyAlignment="1">
      <alignment horizontal="center" vertical="center" wrapText="1"/>
    </xf>
    <xf numFmtId="0" fontId="88" fillId="0" borderId="90" xfId="37" applyFont="1" applyBorder="1" applyAlignment="1">
      <alignment vertical="center" wrapText="1"/>
    </xf>
    <xf numFmtId="0" fontId="2" fillId="0" borderId="5" xfId="31" applyBorder="1" applyAlignment="1">
      <alignment horizontal="center" vertical="center"/>
    </xf>
    <xf numFmtId="0" fontId="27" fillId="17" borderId="53" xfId="2" applyNumberFormat="1" applyFont="1" applyFill="1" applyBorder="1" applyAlignment="1">
      <alignment horizontal="center" vertical="center" wrapText="1"/>
    </xf>
    <xf numFmtId="0" fontId="27" fillId="17" borderId="54" xfId="2" applyNumberFormat="1" applyFont="1" applyFill="1" applyBorder="1" applyAlignment="1">
      <alignment horizontal="center" vertical="center" wrapText="1"/>
    </xf>
    <xf numFmtId="0" fontId="27" fillId="17" borderId="55" xfId="2" applyNumberFormat="1" applyFont="1" applyFill="1" applyBorder="1" applyAlignment="1">
      <alignment horizontal="center" vertical="center" wrapText="1"/>
    </xf>
    <xf numFmtId="0" fontId="27" fillId="16" borderId="47" xfId="2" applyNumberFormat="1" applyFont="1" applyFill="1" applyBorder="1" applyAlignment="1">
      <alignment horizontal="center" vertical="center" wrapText="1"/>
    </xf>
    <xf numFmtId="0" fontId="27" fillId="16" borderId="48" xfId="2" applyNumberFormat="1" applyFont="1" applyFill="1" applyBorder="1" applyAlignment="1">
      <alignment horizontal="center" vertical="center" wrapText="1"/>
    </xf>
    <xf numFmtId="0" fontId="15" fillId="3" borderId="5" xfId="0" applyNumberFormat="1" applyFont="1" applyFill="1" applyBorder="1" applyAlignment="1">
      <alignment horizontal="center" vertical="center" wrapText="1"/>
    </xf>
    <xf numFmtId="0" fontId="15" fillId="3" borderId="5" xfId="0" applyNumberFormat="1" applyFont="1" applyFill="1" applyBorder="1" applyAlignment="1">
      <alignment horizontal="center" wrapText="1"/>
    </xf>
    <xf numFmtId="0" fontId="15" fillId="3" borderId="5" xfId="0" applyNumberFormat="1" applyFont="1" applyFill="1" applyBorder="1" applyAlignment="1">
      <alignment horizontal="left" vertical="center" wrapText="1"/>
    </xf>
    <xf numFmtId="0" fontId="15" fillId="3" borderId="22" xfId="0" applyNumberFormat="1" applyFont="1" applyFill="1" applyBorder="1" applyAlignment="1">
      <alignment horizontal="center" vertical="center" wrapText="1"/>
    </xf>
    <xf numFmtId="0" fontId="15" fillId="3" borderId="23" xfId="0" applyNumberFormat="1" applyFont="1" applyFill="1" applyBorder="1" applyAlignment="1">
      <alignment horizontal="center" vertical="center" wrapText="1"/>
    </xf>
    <xf numFmtId="0" fontId="15" fillId="3" borderId="24" xfId="0" applyNumberFormat="1" applyFont="1" applyFill="1" applyBorder="1" applyAlignment="1">
      <alignment horizontal="center" vertical="center" wrapText="1"/>
    </xf>
    <xf numFmtId="0" fontId="37" fillId="0" borderId="25" xfId="0" applyNumberFormat="1" applyFont="1" applyBorder="1" applyAlignment="1">
      <alignment horizontal="left" vertical="center" wrapText="1"/>
    </xf>
    <xf numFmtId="0" fontId="37" fillId="0" borderId="27" xfId="0" applyNumberFormat="1" applyFont="1" applyBorder="1" applyAlignment="1">
      <alignment horizontal="left" vertical="center" wrapText="1"/>
    </xf>
    <xf numFmtId="0" fontId="0" fillId="13" borderId="5" xfId="0" applyNumberFormat="1" applyFill="1" applyBorder="1" applyAlignment="1">
      <alignment horizontal="center" vertical="center"/>
    </xf>
    <xf numFmtId="0" fontId="37" fillId="0" borderId="25" xfId="0" applyNumberFormat="1" applyFont="1" applyBorder="1" applyAlignment="1">
      <alignment horizontal="center" vertical="center" wrapText="1"/>
    </xf>
    <xf numFmtId="0" fontId="37" fillId="0" borderId="27" xfId="0" applyNumberFormat="1" applyFont="1" applyBorder="1" applyAlignment="1">
      <alignment horizontal="center" vertical="center" wrapText="1"/>
    </xf>
    <xf numFmtId="0" fontId="14" fillId="2" borderId="5" xfId="0" quotePrefix="1" applyNumberFormat="1" applyFont="1" applyFill="1" applyBorder="1" applyAlignment="1">
      <alignment horizontal="center" vertical="center"/>
    </xf>
    <xf numFmtId="0" fontId="27" fillId="7" borderId="5" xfId="0" applyNumberFormat="1" applyFont="1" applyFill="1" applyBorder="1" applyAlignment="1">
      <alignment horizontal="center" vertical="center" wrapText="1"/>
    </xf>
    <xf numFmtId="0" fontId="14" fillId="2" borderId="5" xfId="0" quotePrefix="1" applyNumberFormat="1"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14" fillId="2" borderId="22" xfId="0" quotePrefix="1" applyNumberFormat="1" applyFont="1" applyFill="1" applyBorder="1" applyAlignment="1">
      <alignment horizontal="center" vertical="center"/>
    </xf>
    <xf numFmtId="0" fontId="14" fillId="2" borderId="24" xfId="0" quotePrefix="1" applyNumberFormat="1" applyFont="1" applyFill="1" applyBorder="1" applyAlignment="1">
      <alignment horizontal="center" vertical="center"/>
    </xf>
    <xf numFmtId="0" fontId="14" fillId="2" borderId="22" xfId="0" applyNumberFormat="1" applyFont="1" applyFill="1" applyBorder="1" applyAlignment="1">
      <alignment horizontal="center" vertical="center" wrapText="1"/>
    </xf>
    <xf numFmtId="0" fontId="14" fillId="2" borderId="24" xfId="0" applyNumberFormat="1" applyFont="1" applyFill="1" applyBorder="1" applyAlignment="1">
      <alignment horizontal="center" vertical="center" wrapText="1"/>
    </xf>
    <xf numFmtId="0" fontId="42" fillId="2" borderId="5" xfId="0" applyNumberFormat="1" applyFont="1" applyFill="1" applyBorder="1" applyAlignment="1">
      <alignment horizontal="center" vertical="center" wrapText="1"/>
    </xf>
    <xf numFmtId="176" fontId="12" fillId="0" borderId="0" xfId="4" applyNumberFormat="1" applyFont="1" applyBorder="1" applyAlignment="1">
      <alignment horizontal="left" vertical="top" wrapText="1"/>
    </xf>
    <xf numFmtId="176" fontId="12" fillId="0" borderId="0" xfId="4" applyNumberFormat="1" applyFont="1" applyBorder="1" applyAlignment="1">
      <alignment horizontal="left" vertical="top"/>
    </xf>
    <xf numFmtId="176" fontId="12" fillId="0" borderId="10" xfId="4" applyNumberFormat="1" applyFont="1" applyBorder="1" applyAlignment="1">
      <alignment horizontal="left" vertical="top"/>
    </xf>
    <xf numFmtId="0" fontId="43" fillId="0" borderId="0" xfId="4" applyNumberFormat="1" applyFont="1" applyBorder="1" applyAlignment="1">
      <alignment horizontal="left" vertical="top" wrapText="1"/>
    </xf>
    <xf numFmtId="0" fontId="43" fillId="0" borderId="0" xfId="4" applyNumberFormat="1" applyFont="1" applyBorder="1" applyAlignment="1">
      <alignment horizontal="left" vertical="top"/>
    </xf>
    <xf numFmtId="0" fontId="43" fillId="0" borderId="10" xfId="4" applyNumberFormat="1" applyFont="1" applyBorder="1" applyAlignment="1">
      <alignment horizontal="left" vertical="top"/>
    </xf>
    <xf numFmtId="0" fontId="12" fillId="0" borderId="12" xfId="4" applyNumberFormat="1" applyFont="1" applyBorder="1" applyAlignment="1">
      <alignment horizontal="left" vertical="top" wrapText="1"/>
    </xf>
    <xf numFmtId="0" fontId="12" fillId="0" borderId="12" xfId="4" applyNumberFormat="1" applyFont="1" applyBorder="1" applyAlignment="1">
      <alignment horizontal="left" vertical="top"/>
    </xf>
    <xf numFmtId="0" fontId="12" fillId="0" borderId="13" xfId="4" applyNumberFormat="1" applyFont="1" applyBorder="1" applyAlignment="1">
      <alignment horizontal="left" vertical="top"/>
    </xf>
    <xf numFmtId="176" fontId="43" fillId="0" borderId="0" xfId="4" applyNumberFormat="1" applyFont="1" applyBorder="1" applyAlignment="1">
      <alignment horizontal="left" vertical="top" wrapText="1"/>
    </xf>
    <xf numFmtId="176" fontId="43" fillId="0" borderId="0" xfId="4" applyNumberFormat="1" applyFont="1" applyBorder="1" applyAlignment="1">
      <alignment horizontal="left" vertical="top"/>
    </xf>
    <xf numFmtId="176" fontId="43" fillId="0" borderId="10" xfId="4" applyNumberFormat="1" applyFont="1" applyBorder="1" applyAlignment="1">
      <alignment horizontal="left" vertical="top"/>
    </xf>
    <xf numFmtId="176" fontId="12" fillId="0" borderId="0" xfId="4" applyNumberFormat="1" applyFont="1" applyFill="1" applyBorder="1" applyAlignment="1">
      <alignment horizontal="left" vertical="top" wrapText="1"/>
    </xf>
    <xf numFmtId="176" fontId="12" fillId="0" borderId="0" xfId="4" applyNumberFormat="1" applyFont="1" applyFill="1" applyBorder="1" applyAlignment="1">
      <alignment horizontal="left" vertical="top"/>
    </xf>
    <xf numFmtId="176" fontId="12" fillId="0" borderId="10" xfId="4" applyNumberFormat="1" applyFont="1" applyFill="1" applyBorder="1" applyAlignment="1">
      <alignment horizontal="left" vertical="top"/>
    </xf>
    <xf numFmtId="176" fontId="12" fillId="0" borderId="10" xfId="4" applyNumberFormat="1" applyFont="1" applyBorder="1" applyAlignment="1">
      <alignment horizontal="left" vertical="top" wrapText="1"/>
    </xf>
    <xf numFmtId="176" fontId="43" fillId="0" borderId="0" xfId="4" applyNumberFormat="1" applyFont="1" applyFill="1" applyBorder="1" applyAlignment="1">
      <alignment horizontal="left" vertical="top" wrapText="1"/>
    </xf>
    <xf numFmtId="176" fontId="43" fillId="0" borderId="0" xfId="4" applyNumberFormat="1" applyFont="1" applyFill="1" applyBorder="1" applyAlignment="1">
      <alignment horizontal="left" vertical="top"/>
    </xf>
    <xf numFmtId="176" fontId="43" fillId="0" borderId="10" xfId="4" applyNumberFormat="1" applyFont="1" applyFill="1" applyBorder="1" applyAlignment="1">
      <alignment horizontal="left" vertical="top"/>
    </xf>
    <xf numFmtId="176" fontId="43" fillId="0" borderId="10" xfId="4" applyNumberFormat="1" applyFont="1" applyFill="1" applyBorder="1" applyAlignment="1">
      <alignment horizontal="left" vertical="top" wrapText="1"/>
    </xf>
    <xf numFmtId="176" fontId="21" fillId="0" borderId="5" xfId="0" applyNumberFormat="1" applyFont="1" applyFill="1" applyBorder="1" applyAlignment="1">
      <alignment horizontal="center" vertical="center"/>
    </xf>
    <xf numFmtId="176" fontId="35" fillId="19" borderId="56" xfId="0" applyNumberFormat="1" applyFont="1" applyFill="1" applyBorder="1" applyAlignment="1">
      <alignment horizontal="center" vertical="center" wrapText="1"/>
    </xf>
    <xf numFmtId="176" fontId="35" fillId="19" borderId="57" xfId="0" applyNumberFormat="1" applyFont="1" applyFill="1" applyBorder="1" applyAlignment="1">
      <alignment horizontal="center" vertical="center" wrapText="1"/>
    </xf>
    <xf numFmtId="176" fontId="35" fillId="19" borderId="58" xfId="0" applyNumberFormat="1" applyFont="1" applyFill="1" applyBorder="1" applyAlignment="1">
      <alignment horizontal="center" vertical="center" wrapText="1"/>
    </xf>
    <xf numFmtId="176" fontId="35" fillId="19" borderId="59" xfId="0" applyNumberFormat="1" applyFont="1" applyFill="1" applyBorder="1" applyAlignment="1">
      <alignment horizontal="center" vertical="center" wrapText="1"/>
    </xf>
    <xf numFmtId="176" fontId="35" fillId="19" borderId="60" xfId="0" applyNumberFormat="1" applyFont="1" applyFill="1" applyBorder="1" applyAlignment="1">
      <alignment horizontal="center" vertical="center" wrapText="1"/>
    </xf>
    <xf numFmtId="176" fontId="35" fillId="19" borderId="61" xfId="0" applyNumberFormat="1" applyFont="1" applyFill="1" applyBorder="1" applyAlignment="1">
      <alignment horizontal="center" vertical="center" wrapText="1"/>
    </xf>
    <xf numFmtId="176" fontId="35" fillId="8" borderId="62" xfId="0" applyNumberFormat="1" applyFont="1" applyFill="1" applyBorder="1" applyAlignment="1">
      <alignment horizontal="center" vertical="center" wrapText="1"/>
    </xf>
    <xf numFmtId="176" fontId="35" fillId="8" borderId="63" xfId="0" applyNumberFormat="1" applyFont="1" applyFill="1" applyBorder="1" applyAlignment="1">
      <alignment horizontal="center" vertical="center" wrapText="1"/>
    </xf>
    <xf numFmtId="176" fontId="35" fillId="8" borderId="64" xfId="0" applyNumberFormat="1" applyFont="1" applyFill="1" applyBorder="1" applyAlignment="1">
      <alignment horizontal="center" vertical="center" wrapText="1"/>
    </xf>
    <xf numFmtId="176" fontId="10" fillId="0" borderId="22" xfId="0" applyNumberFormat="1" applyFont="1" applyBorder="1" applyAlignment="1">
      <alignment horizontal="left" vertical="center"/>
    </xf>
    <xf numFmtId="176" fontId="10" fillId="0" borderId="23" xfId="0" applyNumberFormat="1" applyFont="1" applyBorder="1" applyAlignment="1">
      <alignment horizontal="left" vertical="center"/>
    </xf>
    <xf numFmtId="176" fontId="10" fillId="0" borderId="24" xfId="0" applyNumberFormat="1" applyFont="1" applyBorder="1" applyAlignment="1">
      <alignment horizontal="left" vertical="center"/>
    </xf>
    <xf numFmtId="176" fontId="10" fillId="0" borderId="5" xfId="0" applyNumberFormat="1" applyFont="1" applyBorder="1" applyAlignment="1">
      <alignment vertical="center"/>
    </xf>
    <xf numFmtId="6" fontId="21" fillId="0" borderId="22" xfId="0" applyNumberFormat="1" applyFont="1" applyBorder="1" applyAlignment="1">
      <alignment horizontal="center" vertical="center"/>
    </xf>
    <xf numFmtId="6" fontId="21" fillId="0" borderId="23" xfId="0" applyNumberFormat="1" applyFont="1" applyBorder="1" applyAlignment="1">
      <alignment horizontal="center" vertical="center"/>
    </xf>
    <xf numFmtId="6" fontId="21" fillId="0" borderId="24" xfId="0" applyNumberFormat="1" applyFont="1" applyBorder="1" applyAlignment="1">
      <alignment horizontal="center" vertical="center"/>
    </xf>
    <xf numFmtId="176" fontId="10" fillId="0" borderId="22" xfId="0" applyNumberFormat="1" applyFont="1" applyBorder="1" applyAlignment="1">
      <alignment vertical="center"/>
    </xf>
    <xf numFmtId="176" fontId="10" fillId="0" borderId="23" xfId="0" applyNumberFormat="1" applyFont="1" applyBorder="1" applyAlignment="1">
      <alignment vertical="center"/>
    </xf>
    <xf numFmtId="176" fontId="10" fillId="0" borderId="24" xfId="0" applyNumberFormat="1" applyFont="1" applyBorder="1" applyAlignment="1">
      <alignment vertical="center"/>
    </xf>
    <xf numFmtId="176" fontId="21" fillId="0" borderId="22" xfId="0" applyNumberFormat="1" applyFont="1" applyBorder="1" applyAlignment="1">
      <alignment horizontal="center" vertical="center"/>
    </xf>
    <xf numFmtId="176" fontId="21" fillId="0" borderId="23" xfId="0" applyNumberFormat="1" applyFont="1" applyBorder="1" applyAlignment="1">
      <alignment horizontal="center" vertical="center"/>
    </xf>
    <xf numFmtId="176" fontId="21" fillId="0" borderId="24" xfId="0" applyNumberFormat="1" applyFont="1" applyBorder="1" applyAlignment="1">
      <alignment horizontal="center" vertical="center"/>
    </xf>
    <xf numFmtId="176" fontId="21" fillId="0" borderId="5" xfId="0" applyNumberFormat="1" applyFont="1" applyBorder="1" applyAlignment="1">
      <alignment horizontal="center" vertical="center"/>
    </xf>
    <xf numFmtId="176" fontId="21" fillId="0" borderId="5" xfId="0" quotePrefix="1" applyNumberFormat="1" applyFont="1" applyBorder="1" applyAlignment="1">
      <alignment horizontal="center" vertical="center"/>
    </xf>
    <xf numFmtId="176" fontId="21" fillId="0" borderId="22" xfId="0" quotePrefix="1" applyNumberFormat="1" applyFont="1" applyBorder="1" applyAlignment="1">
      <alignment horizontal="center" vertical="center"/>
    </xf>
    <xf numFmtId="176" fontId="21" fillId="0" borderId="24" xfId="0" quotePrefix="1" applyNumberFormat="1" applyFont="1" applyBorder="1" applyAlignment="1">
      <alignment horizontal="center" vertical="center"/>
    </xf>
    <xf numFmtId="176" fontId="21" fillId="20" borderId="22" xfId="0" quotePrefix="1" applyNumberFormat="1" applyFont="1" applyFill="1" applyBorder="1" applyAlignment="1">
      <alignment horizontal="center" vertical="center"/>
    </xf>
    <xf numFmtId="176" fontId="21" fillId="20" borderId="24" xfId="0" quotePrefix="1" applyNumberFormat="1" applyFont="1" applyFill="1" applyBorder="1" applyAlignment="1">
      <alignment horizontal="center" vertical="center"/>
    </xf>
    <xf numFmtId="176" fontId="21" fillId="0" borderId="3" xfId="0" applyNumberFormat="1" applyFont="1" applyBorder="1" applyAlignment="1">
      <alignment horizontal="center" vertical="center"/>
    </xf>
    <xf numFmtId="176" fontId="21" fillId="0" borderId="46" xfId="0" applyNumberFormat="1" applyFont="1" applyBorder="1" applyAlignment="1">
      <alignment horizontal="center" vertical="center"/>
    </xf>
    <xf numFmtId="176" fontId="22" fillId="0" borderId="6" xfId="0" applyNumberFormat="1" applyFont="1" applyBorder="1" applyAlignment="1">
      <alignment vertical="top"/>
    </xf>
    <xf numFmtId="176" fontId="22" fillId="0" borderId="7" xfId="0" applyNumberFormat="1" applyFont="1" applyBorder="1" applyAlignment="1">
      <alignment vertical="top"/>
    </xf>
    <xf numFmtId="176" fontId="22" fillId="0" borderId="8" xfId="0" applyNumberFormat="1" applyFont="1" applyBorder="1" applyAlignment="1">
      <alignment vertical="top"/>
    </xf>
    <xf numFmtId="176" fontId="22" fillId="0" borderId="11" xfId="0" applyNumberFormat="1" applyFont="1" applyBorder="1" applyAlignment="1">
      <alignment vertical="top"/>
    </xf>
    <xf numFmtId="176" fontId="22" fillId="0" borderId="12" xfId="0" applyNumberFormat="1" applyFont="1" applyBorder="1" applyAlignment="1">
      <alignment vertical="top"/>
    </xf>
    <xf numFmtId="176" fontId="22" fillId="0" borderId="13" xfId="0" applyNumberFormat="1" applyFont="1" applyBorder="1" applyAlignment="1">
      <alignment vertical="top"/>
    </xf>
  </cellXfs>
  <cellStyles count="40">
    <cellStyle name="ACTT_TableBody" xfId="11" xr:uid="{00000000-0005-0000-0000-000000000000}"/>
    <cellStyle name="Normal 3" xfId="4" xr:uid="{00000000-0005-0000-0000-000001000000}"/>
    <cellStyle name="백분율" xfId="7" builtinId="5"/>
    <cellStyle name="쉼표 [0]" xfId="6" builtinId="6"/>
    <cellStyle name="쉼표 [0] 2" xfId="8" xr:uid="{00000000-0005-0000-0000-000004000000}"/>
    <cellStyle name="쉼표 [0] 2 2" xfId="25" xr:uid="{00000000-0005-0000-0000-000005000000}"/>
    <cellStyle name="쉼표 [0] 2 3" xfId="17" xr:uid="{00000000-0005-0000-0000-000006000000}"/>
    <cellStyle name="쉼표 [0] 3" xfId="16" xr:uid="{00000000-0005-0000-0000-000007000000}"/>
    <cellStyle name="쉼표 [0] 3 2" xfId="24" xr:uid="{00000000-0005-0000-0000-000008000000}"/>
    <cellStyle name="쉼표 [0] 4" xfId="22" xr:uid="{00000000-0005-0000-0000-000009000000}"/>
    <cellStyle name="쉼표 [0] 5" xfId="36" xr:uid="{F781BC3C-0AD0-4B5A-8C7C-134E0FDF9AA5}"/>
    <cellStyle name="표준" xfId="0" builtinId="0"/>
    <cellStyle name="표준 10" xfId="27" xr:uid="{00000000-0005-0000-0000-00000B000000}"/>
    <cellStyle name="표준 11" xfId="31" xr:uid="{91646A3B-C2CE-4F55-BFC3-60F6213D5D35}"/>
    <cellStyle name="표준 12" xfId="33" xr:uid="{2F5BE701-12D3-4939-8A69-1ECE4E239598}"/>
    <cellStyle name="표준 13" xfId="37" xr:uid="{924A0EF4-CA01-47F2-B0A7-DA8C3C6BD897}"/>
    <cellStyle name="표준 14" xfId="39" xr:uid="{F3033739-26C2-4432-B4A4-392071AABED6}"/>
    <cellStyle name="표준 2" xfId="5" xr:uid="{00000000-0005-0000-0000-00000C000000}"/>
    <cellStyle name="표준 2 12" xfId="9" xr:uid="{00000000-0005-0000-0000-00000D000000}"/>
    <cellStyle name="표준 2 2" xfId="2" xr:uid="{00000000-0005-0000-0000-00000E000000}"/>
    <cellStyle name="표준 2 3" xfId="14" xr:uid="{00000000-0005-0000-0000-00000F000000}"/>
    <cellStyle name="표준 2 4" xfId="30" xr:uid="{00000000-0005-0000-0000-000010000000}"/>
    <cellStyle name="표준 2 5" xfId="38" xr:uid="{9839CC76-4938-4D68-9085-D66D492966D2}"/>
    <cellStyle name="표준 3" xfId="1" xr:uid="{00000000-0005-0000-0000-000011000000}"/>
    <cellStyle name="표준 3 2" xfId="18" xr:uid="{00000000-0005-0000-0000-000012000000}"/>
    <cellStyle name="표준 3 3" xfId="34" xr:uid="{E3A407F1-4F46-449D-A711-8B5F1FECA6B0}"/>
    <cellStyle name="표준 4" xfId="10" xr:uid="{00000000-0005-0000-0000-000013000000}"/>
    <cellStyle name="표준 4 3" xfId="12" xr:uid="{00000000-0005-0000-0000-000014000000}"/>
    <cellStyle name="표준 4_테스트절차수정사항" xfId="19" xr:uid="{00000000-0005-0000-0000-000015000000}"/>
    <cellStyle name="표준 5" xfId="3" xr:uid="{00000000-0005-0000-0000-000016000000}"/>
    <cellStyle name="표준 6" xfId="15" xr:uid="{00000000-0005-0000-0000-000017000000}"/>
    <cellStyle name="표준 6 2" xfId="23" xr:uid="{00000000-0005-0000-0000-000018000000}"/>
    <cellStyle name="표준 6 3" xfId="28" xr:uid="{00000000-0005-0000-0000-000019000000}"/>
    <cellStyle name="표준 6 4" xfId="20" xr:uid="{00000000-0005-0000-0000-00001A000000}"/>
    <cellStyle name="표준 7" xfId="13" xr:uid="{00000000-0005-0000-0000-00001B000000}"/>
    <cellStyle name="표준 8" xfId="21" xr:uid="{00000000-0005-0000-0000-00001C000000}"/>
    <cellStyle name="표준 8 2" xfId="29" xr:uid="{00000000-0005-0000-0000-00001D000000}"/>
    <cellStyle name="표준 9" xfId="26" xr:uid="{00000000-0005-0000-0000-00001E000000}"/>
    <cellStyle name="표준_유형자산_Control Matrix_기흥_조상기" xfId="35" xr:uid="{E5C6BF1A-F29B-4AD4-9B60-4A94843057F5}"/>
    <cellStyle name="표준_유형자산_Control Matrix_기흥_조상기_template(V2)0722_CM(SR_대금회수 및 채권관리)" xfId="32" xr:uid="{6418FD56-113F-438B-A8EF-F1748079D40D}"/>
  </cellStyles>
  <dxfs count="87">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ill>
        <patternFill>
          <bgColor rgb="FFFBE5D7"/>
        </patternFill>
      </fill>
    </dxf>
    <dxf>
      <fill>
        <patternFill>
          <bgColor rgb="FFF4B184"/>
        </patternFill>
      </fill>
    </dxf>
    <dxf>
      <font>
        <color rgb="FFFFFFFF"/>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NULL"/><Relationship Id="rId3" Type="http://schemas.openxmlformats.org/officeDocument/2006/relationships/customXml" Target="../ink/ink2.xml"/><Relationship Id="rId7" Type="http://schemas.openxmlformats.org/officeDocument/2006/relationships/customXml" Target="../ink/ink4.xml"/><Relationship Id="rId12" Type="http://schemas.openxmlformats.org/officeDocument/2006/relationships/customXml" Target="../ink/ink7.xml"/><Relationship Id="rId2" Type="http://schemas.openxmlformats.org/officeDocument/2006/relationships/image" Target="../media/image13.png"/><Relationship Id="rId1" Type="http://schemas.openxmlformats.org/officeDocument/2006/relationships/customXml" Target="../ink/ink1.xml"/><Relationship Id="rId6" Type="http://schemas.openxmlformats.org/officeDocument/2006/relationships/image" Target="../media/image11.png"/><Relationship Id="rId11" Type="http://schemas.openxmlformats.org/officeDocument/2006/relationships/customXml" Target="../ink/ink6.xml"/><Relationship Id="rId5" Type="http://schemas.openxmlformats.org/officeDocument/2006/relationships/customXml" Target="../ink/ink3.xml"/><Relationship Id="rId10" Type="http://schemas.openxmlformats.org/officeDocument/2006/relationships/image" Target="NULL"/><Relationship Id="rId4" Type="http://schemas.openxmlformats.org/officeDocument/2006/relationships/image" Target="../media/image10.png"/><Relationship Id="rId9" Type="http://schemas.openxmlformats.org/officeDocument/2006/relationships/customXml" Target="../ink/ink5.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2</xdr:row>
      <xdr:rowOff>190500</xdr:rowOff>
    </xdr:from>
    <xdr:to>
      <xdr:col>6</xdr:col>
      <xdr:colOff>28575</xdr:colOff>
      <xdr:row>2</xdr:row>
      <xdr:rowOff>660138</xdr:rowOff>
    </xdr:to>
    <xdr:pic>
      <xdr:nvPicPr>
        <xdr:cNvPr id="2" name="그림 1">
          <a:extLst>
            <a:ext uri="{FF2B5EF4-FFF2-40B4-BE49-F238E27FC236}">
              <a16:creationId xmlns:a16="http://schemas.microsoft.com/office/drawing/2014/main" id="{1C6C1A58-B14A-435F-B6D8-44DF206CB34B}"/>
            </a:ext>
          </a:extLst>
        </xdr:cNvPr>
        <xdr:cNvPicPr>
          <a:picLocks noChangeAspect="1"/>
        </xdr:cNvPicPr>
      </xdr:nvPicPr>
      <xdr:blipFill>
        <a:blip xmlns:r="http://schemas.openxmlformats.org/officeDocument/2006/relationships" r:embed="rId1"/>
        <a:stretch>
          <a:fillRect/>
        </a:stretch>
      </xdr:blipFill>
      <xdr:spPr>
        <a:xfrm>
          <a:off x="714375" y="571500"/>
          <a:ext cx="2305050" cy="469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536400</xdr:colOff>
      <xdr:row>85</xdr:row>
      <xdr:rowOff>0</xdr:rowOff>
    </xdr:from>
    <xdr:to>
      <xdr:col>6</xdr:col>
      <xdr:colOff>536760</xdr:colOff>
      <xdr:row>85</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A93C0095-2F10-422E-B0DC-1F2A193AE4C5}"/>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2"/>
            <a:stretch>
              <a:fillRect/>
            </a:stretch>
          </xdr:blipFill>
          <xdr:spPr>
            <a:xfrm>
              <a:off x="5700774" y="4992455"/>
              <a:ext cx="18000" cy="18000"/>
            </a:xfrm>
            <a:prstGeom prst="rect">
              <a:avLst/>
            </a:prstGeom>
          </xdr:spPr>
        </xdr:pic>
      </mc:Fallback>
    </mc:AlternateContent>
    <xdr:clientData/>
  </xdr:twoCellAnchor>
  <xdr:twoCellAnchor editAs="oneCell">
    <xdr:from>
      <xdr:col>6</xdr:col>
      <xdr:colOff>536400</xdr:colOff>
      <xdr:row>96</xdr:row>
      <xdr:rowOff>0</xdr:rowOff>
    </xdr:from>
    <xdr:to>
      <xdr:col>6</xdr:col>
      <xdr:colOff>536760</xdr:colOff>
      <xdr:row>96</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잉크 2">
              <a:extLst>
                <a:ext uri="{FF2B5EF4-FFF2-40B4-BE49-F238E27FC236}">
                  <a16:creationId xmlns:a16="http://schemas.microsoft.com/office/drawing/2014/main" id="{7F1C1B86-D044-48A4-A6A9-E4D2B5B98FBA}"/>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4"/>
            <a:stretch>
              <a:fillRect/>
            </a:stretch>
          </xdr:blipFill>
          <xdr:spPr>
            <a:xfrm>
              <a:off x="5700774" y="4992455"/>
              <a:ext cx="18000" cy="18000"/>
            </a:xfrm>
            <a:prstGeom prst="rect">
              <a:avLst/>
            </a:prstGeom>
          </xdr:spPr>
        </xdr:pic>
      </mc:Fallback>
    </mc:AlternateContent>
    <xdr:clientData/>
  </xdr:twoCellAnchor>
  <xdr:twoCellAnchor editAs="oneCell">
    <xdr:from>
      <xdr:col>6</xdr:col>
      <xdr:colOff>536400</xdr:colOff>
      <xdr:row>96</xdr:row>
      <xdr:rowOff>0</xdr:rowOff>
    </xdr:from>
    <xdr:to>
      <xdr:col>6</xdr:col>
      <xdr:colOff>536760</xdr:colOff>
      <xdr:row>96</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잉크 3">
              <a:extLst>
                <a:ext uri="{FF2B5EF4-FFF2-40B4-BE49-F238E27FC236}">
                  <a16:creationId xmlns:a16="http://schemas.microsoft.com/office/drawing/2014/main" id="{9F39C7EF-FD1B-42A2-872E-96FA31567CEA}"/>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6"/>
            <a:stretch>
              <a:fillRect/>
            </a:stretch>
          </xdr:blipFill>
          <xdr:spPr>
            <a:xfrm>
              <a:off x="5700774" y="4992455"/>
              <a:ext cx="18000" cy="18000"/>
            </a:xfrm>
            <a:prstGeom prst="rect">
              <a:avLst/>
            </a:prstGeom>
          </xdr:spPr>
        </xdr:pic>
      </mc:Fallback>
    </mc:AlternateContent>
    <xdr:clientData/>
  </xdr:twoCellAnchor>
  <xdr:twoCellAnchor editAs="oneCell">
    <xdr:from>
      <xdr:col>6</xdr:col>
      <xdr:colOff>536400</xdr:colOff>
      <xdr:row>8</xdr:row>
      <xdr:rowOff>0</xdr:rowOff>
    </xdr:from>
    <xdr:to>
      <xdr:col>6</xdr:col>
      <xdr:colOff>536760</xdr:colOff>
      <xdr:row>8</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잉크 4">
              <a:extLst>
                <a:ext uri="{FF2B5EF4-FFF2-40B4-BE49-F238E27FC236}">
                  <a16:creationId xmlns:a16="http://schemas.microsoft.com/office/drawing/2014/main" id="{BEB145E4-159A-4FFC-BE27-A62745B47AD9}"/>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8"/>
            <a:stretch>
              <a:fillRect/>
            </a:stretch>
          </xdr:blipFill>
          <xdr:spPr>
            <a:xfrm>
              <a:off x="5700774" y="4992455"/>
              <a:ext cx="18000" cy="18000"/>
            </a:xfrm>
            <a:prstGeom prst="rect">
              <a:avLst/>
            </a:prstGeom>
          </xdr:spPr>
        </xdr:pic>
      </mc:Fallback>
    </mc:AlternateContent>
    <xdr:clientData/>
  </xdr:twoCellAnchor>
  <xdr:twoCellAnchor editAs="oneCell">
    <xdr:from>
      <xdr:col>6</xdr:col>
      <xdr:colOff>536400</xdr:colOff>
      <xdr:row>8</xdr:row>
      <xdr:rowOff>0</xdr:rowOff>
    </xdr:from>
    <xdr:to>
      <xdr:col>6</xdr:col>
      <xdr:colOff>536760</xdr:colOff>
      <xdr:row>8</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잉크 5">
              <a:extLst>
                <a:ext uri="{FF2B5EF4-FFF2-40B4-BE49-F238E27FC236}">
                  <a16:creationId xmlns:a16="http://schemas.microsoft.com/office/drawing/2014/main" id="{09E2C0B9-85E1-46F6-A9E6-E613EC51C1E6}"/>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10"/>
            <a:stretch>
              <a:fillRect/>
            </a:stretch>
          </xdr:blipFill>
          <xdr:spPr>
            <a:xfrm>
              <a:off x="5700774" y="4992455"/>
              <a:ext cx="18000" cy="18000"/>
            </a:xfrm>
            <a:prstGeom prst="rect">
              <a:avLst/>
            </a:prstGeom>
          </xdr:spPr>
        </xdr:pic>
      </mc:Fallback>
    </mc:AlternateContent>
    <xdr:clientData/>
  </xdr:twoCellAnchor>
  <xdr:oneCellAnchor>
    <xdr:from>
      <xdr:col>6</xdr:col>
      <xdr:colOff>536400</xdr:colOff>
      <xdr:row>7</xdr:row>
      <xdr:rowOff>0</xdr:rowOff>
    </xdr:from>
    <xdr:ext cx="360" cy="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잉크 6">
              <a:extLst>
                <a:ext uri="{FF2B5EF4-FFF2-40B4-BE49-F238E27FC236}">
                  <a16:creationId xmlns:a16="http://schemas.microsoft.com/office/drawing/2014/main" id="{4BB8C984-3793-4AE1-A8BB-2E3DAB7A9373}"/>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10"/>
            <a:stretch>
              <a:fillRect/>
            </a:stretch>
          </xdr:blipFill>
          <xdr:spPr>
            <a:xfrm>
              <a:off x="5700774" y="4992455"/>
              <a:ext cx="18000" cy="18000"/>
            </a:xfrm>
            <a:prstGeom prst="rect">
              <a:avLst/>
            </a:prstGeom>
          </xdr:spPr>
        </xdr:pic>
      </mc:Fallback>
    </mc:AlternateContent>
    <xdr:clientData/>
  </xdr:oneCellAnchor>
  <xdr:twoCellAnchor editAs="oneCell">
    <xdr:from>
      <xdr:col>6</xdr:col>
      <xdr:colOff>536400</xdr:colOff>
      <xdr:row>8</xdr:row>
      <xdr:rowOff>0</xdr:rowOff>
    </xdr:from>
    <xdr:to>
      <xdr:col>6</xdr:col>
      <xdr:colOff>536760</xdr:colOff>
      <xdr:row>8</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8" name="잉크 7">
              <a:extLst>
                <a:ext uri="{FF2B5EF4-FFF2-40B4-BE49-F238E27FC236}">
                  <a16:creationId xmlns:a16="http://schemas.microsoft.com/office/drawing/2014/main" id="{74D6086D-76D8-4D0E-842C-5BA02B74729F}"/>
                </a:ext>
              </a:extLst>
            </xdr14:cNvPr>
            <xdr14:cNvContentPartPr/>
          </xdr14:nvContentPartPr>
          <xdr14:nvPr macro=""/>
          <xdr14:xfrm>
            <a:off x="5709414" y="5001455"/>
            <a:ext cx="360" cy="360"/>
          </xdr14:xfrm>
        </xdr:contentPart>
      </mc:Choice>
      <mc:Fallback xmlns="">
        <xdr:pic>
          <xdr:nvPicPr>
            <xdr:cNvPr id="2" name="잉크 1">
              <a:extLst>
                <a:ext uri="{FF2B5EF4-FFF2-40B4-BE49-F238E27FC236}">
                  <a16:creationId xmlns:a16="http://schemas.microsoft.com/office/drawing/2014/main" id="{FE91D236-7DE5-405D-A502-E9A539F3A310}"/>
                </a:ext>
              </a:extLst>
            </xdr:cNvPr>
            <xdr:cNvPicPr/>
          </xdr:nvPicPr>
          <xdr:blipFill>
            <a:blip xmlns:r="http://schemas.openxmlformats.org/officeDocument/2006/relationships" r:embed="rId13"/>
            <a:stretch>
              <a:fillRect/>
            </a:stretch>
          </xdr:blipFill>
          <xdr:spPr>
            <a:xfrm>
              <a:off x="5700774" y="4992455"/>
              <a:ext cx="18000" cy="180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570571</xdr:colOff>
      <xdr:row>5</xdr:row>
      <xdr:rowOff>10151</xdr:rowOff>
    </xdr:to>
    <xdr:pic>
      <xdr:nvPicPr>
        <xdr:cNvPr id="2" name="그림 1">
          <a:extLst>
            <a:ext uri="{FF2B5EF4-FFF2-40B4-BE49-F238E27FC236}">
              <a16:creationId xmlns:a16="http://schemas.microsoft.com/office/drawing/2014/main" id="{33996A50-DDC5-4CC2-858D-BAEE2AE6531D}"/>
            </a:ext>
          </a:extLst>
        </xdr:cNvPr>
        <xdr:cNvPicPr>
          <a:picLocks noChangeAspect="1"/>
        </xdr:cNvPicPr>
      </xdr:nvPicPr>
      <xdr:blipFill>
        <a:blip xmlns:r="http://schemas.openxmlformats.org/officeDocument/2006/relationships" r:embed="rId1"/>
        <a:stretch>
          <a:fillRect/>
        </a:stretch>
      </xdr:blipFill>
      <xdr:spPr>
        <a:xfrm>
          <a:off x="685800" y="209550"/>
          <a:ext cx="7428571" cy="848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1428750</xdr:colOff>
      <xdr:row>5</xdr:row>
      <xdr:rowOff>0</xdr:rowOff>
    </xdr:from>
    <xdr:to>
      <xdr:col>3</xdr:col>
      <xdr:colOff>0</xdr:colOff>
      <xdr:row>6</xdr:row>
      <xdr:rowOff>0</xdr:rowOff>
    </xdr:to>
    <xdr:cxnSp macro="">
      <xdr:nvCxnSpPr>
        <xdr:cNvPr id="2" name="직선 연결선 1">
          <a:extLst>
            <a:ext uri="{FF2B5EF4-FFF2-40B4-BE49-F238E27FC236}">
              <a16:creationId xmlns:a16="http://schemas.microsoft.com/office/drawing/2014/main" id="{00000000-0008-0000-0700-000002000000}"/>
            </a:ext>
          </a:extLst>
        </xdr:cNvPr>
        <xdr:cNvCxnSpPr/>
      </xdr:nvCxnSpPr>
      <xdr:spPr>
        <a:xfrm flipH="1">
          <a:off x="1636058" y="1187823"/>
          <a:ext cx="2991970" cy="29135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200025</xdr:colOff>
      <xdr:row>17</xdr:row>
      <xdr:rowOff>161925</xdr:rowOff>
    </xdr:from>
    <xdr:to>
      <xdr:col>4</xdr:col>
      <xdr:colOff>752475</xdr:colOff>
      <xdr:row>27</xdr:row>
      <xdr:rowOff>104775</xdr:rowOff>
    </xdr:to>
    <xdr:pic>
      <xdr:nvPicPr>
        <xdr:cNvPr id="3" name="그림 2">
          <a:extLst>
            <a:ext uri="{FF2B5EF4-FFF2-40B4-BE49-F238E27FC236}">
              <a16:creationId xmlns:a16="http://schemas.microsoft.com/office/drawing/2014/main" id="{00000000-0008-0000-0700-000003000000}"/>
            </a:ext>
          </a:extLst>
        </xdr:cNvPr>
        <xdr:cNvPicPr>
          <a:picLocks noChangeAspect="1"/>
        </xdr:cNvPicPr>
      </xdr:nvPicPr>
      <xdr:blipFill rotWithShape="1">
        <a:blip xmlns:r="http://schemas.openxmlformats.org/officeDocument/2006/relationships" r:embed="rId1"/>
        <a:stretch>
          <a:fillRect/>
        </a:stretch>
      </xdr:blipFill>
      <xdr:spPr>
        <a:xfrm>
          <a:off x="201705" y="4583205"/>
          <a:ext cx="6488206" cy="218514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657225</xdr:colOff>
      <xdr:row>177</xdr:row>
      <xdr:rowOff>9525</xdr:rowOff>
    </xdr:from>
    <xdr:to>
      <xdr:col>3</xdr:col>
      <xdr:colOff>2581275</xdr:colOff>
      <xdr:row>202</xdr:row>
      <xdr:rowOff>123824</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stretch>
          <a:fillRect/>
        </a:stretch>
      </xdr:blipFill>
      <xdr:spPr>
        <a:xfrm>
          <a:off x="657225" y="24736424"/>
          <a:ext cx="8048625" cy="34480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180975</xdr:colOff>
      <xdr:row>28</xdr:row>
      <xdr:rowOff>123824</xdr:rowOff>
    </xdr:from>
    <xdr:to>
      <xdr:col>6</xdr:col>
      <xdr:colOff>809625</xdr:colOff>
      <xdr:row>41</xdr:row>
      <xdr:rowOff>66675</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a:stretch>
          <a:fillRect/>
        </a:stretch>
      </xdr:blipFill>
      <xdr:spPr>
        <a:xfrm>
          <a:off x="1028700" y="5657850"/>
          <a:ext cx="4943475" cy="2295525"/>
        </a:xfrm>
        <a:prstGeom prst="rect">
          <a:avLst/>
        </a:prstGeom>
        <a:ln>
          <a:solidFill>
            <a:schemeClr val="bg1">
              <a:lumMod val="50000"/>
            </a:schemeClr>
          </a:solidFill>
        </a:ln>
      </xdr:spPr>
    </xdr:pic>
    <xdr:clientData/>
  </xdr:twoCellAnchor>
  <xdr:twoCellAnchor editAs="oneCell">
    <xdr:from>
      <xdr:col>1</xdr:col>
      <xdr:colOff>285750</xdr:colOff>
      <xdr:row>124</xdr:row>
      <xdr:rowOff>133350</xdr:rowOff>
    </xdr:from>
    <xdr:to>
      <xdr:col>8</xdr:col>
      <xdr:colOff>695325</xdr:colOff>
      <xdr:row>158</xdr:row>
      <xdr:rowOff>28575</xdr:rowOff>
    </xdr:to>
    <xdr:pic>
      <xdr:nvPicPr>
        <xdr:cNvPr id="3" name="그림 2">
          <a:extLst>
            <a:ext uri="{FF2B5EF4-FFF2-40B4-BE49-F238E27FC236}">
              <a16:creationId xmlns:a16="http://schemas.microsoft.com/office/drawing/2014/main" id="{00000000-0008-0000-0A00-000003000000}"/>
            </a:ext>
          </a:extLst>
        </xdr:cNvPr>
        <xdr:cNvPicPr>
          <a:picLocks noChangeAspect="1"/>
        </xdr:cNvPicPr>
      </xdr:nvPicPr>
      <xdr:blipFill rotWithShape="1">
        <a:blip xmlns:r="http://schemas.openxmlformats.org/officeDocument/2006/relationships" r:embed="rId2"/>
        <a:stretch>
          <a:fillRect/>
        </a:stretch>
      </xdr:blipFill>
      <xdr:spPr>
        <a:xfrm>
          <a:off x="1133475" y="28708350"/>
          <a:ext cx="6453706" cy="4757423"/>
        </a:xfrm>
        <a:prstGeom prst="rect">
          <a:avLst/>
        </a:prstGeom>
        <a:ln w="3175">
          <a:solidFill>
            <a:schemeClr val="tx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rsel0703\ERS\RISK%20MAPPING%20TOOL\ITRMT%20data%20sheets\_ITRMT%20data%20compilation%20workbook%202802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sel0703\ERS\_ITRMT\EMS%204%20developments\IT%20Risk%20mapping%20tool%20%20v3.01%201412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70.2.205.126\ICMS%20Doc\Business_1\SOA\SOA_PJT\&#50629;&#47924;&#48516;&#49437;\FS%20Mapp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dongkuk.net/Job%20File(DTT)/&#46041;&#44397;&#51228;&#44053;/2Q03/Workfile/F123_fian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ttp:\www.dongkuk.net\Job%20File(DTT)\&#46041;&#44397;&#51228;&#44053;\2Q03\Workfile\F123_fian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d.docs.live.net/55da2b9078307e6d/GOB/RCM%20&#54364;&#51456;&#54868;&#51089;&#50629;/5.%20(&#49900;&#53581;)%20Risk%20Control%20Matrix_Template_PLC_v2.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d.docs.live.net/55da2b9078307e6d/GOB/RCM%20&#54364;&#51456;&#54868;&#51089;&#50629;/22500.00%20&#45796;&#50864;&#44592;&#49696;_RCM_&#51333;&#54633;_0519(2020-08-11%20&#50724;&#51204;%204.50.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d.docs.live.net/55da2b9078307e6d/GOB/RCM%20&#54364;&#51456;&#54868;&#51089;&#50629;/Total_RCM(Risk%20Control%20Matrix)_SKTC(2021-09-14%20&#50724;&#54980;%204.25.3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ies"/>
      <sheetName val="risk errors"/>
      <sheetName val="CTRL errors"/>
      <sheetName val="PG errors"/>
      <sheetName val="Proc errors"/>
      <sheetName val="IT elements"/>
      <sheetName val="RiskDetails"/>
      <sheetName val="RiskElements"/>
      <sheetName val="RiskIndustries"/>
      <sheetName val="ControlDetails"/>
      <sheetName val="ControlIndustries"/>
      <sheetName val="ProcedureGroupDetails"/>
      <sheetName val="ProcedureGroupIndustries"/>
      <sheetName val="ProcedureDetails"/>
      <sheetName val="ProcedureIndustries"/>
      <sheetName val="ControlRisks"/>
      <sheetName val="ProcedureGroupControls"/>
      <sheetName val="JoinedRisks"/>
      <sheetName val="JoinedCtrls"/>
      <sheetName val="JoinedPGs"/>
      <sheetName val="JoinedProcs"/>
      <sheetName val="Lists"/>
      <sheetName val="Sample Size"/>
      <sheetName val="Overview"/>
      <sheetName val="리뷰Preview"/>
      <sheetName val="Control"/>
      <sheetName val="Tickmark"/>
      <sheetName val="선택항목"/>
      <sheetName val="risk_errors"/>
      <sheetName val="CTRL_errors"/>
      <sheetName val="PG_errors"/>
      <sheetName val="Proc_errors"/>
      <sheetName val="IT_elements"/>
      <sheetName val="Sample_Size"/>
      <sheetName val="risk_errors1"/>
      <sheetName val="CTRL_errors1"/>
      <sheetName val="PG_errors1"/>
      <sheetName val="Proc_errors1"/>
      <sheetName val="IT_elements1"/>
      <sheetName val="Sample_Size1"/>
      <sheetName val="risk_errors2"/>
      <sheetName val="CTRL_errors2"/>
      <sheetName val="PG_errors2"/>
      <sheetName val="Proc_errors2"/>
      <sheetName val="IT_elements2"/>
      <sheetName val="Sample_Siz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4">
          <cell r="J4" t="str">
            <v>DTTL</v>
          </cell>
        </row>
        <row r="5">
          <cell r="J5" t="str">
            <v>UK</v>
          </cell>
        </row>
      </sheetData>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output40"/>
      <sheetName val="final output35"/>
      <sheetName val="Filter_Risks"/>
      <sheetName val="Filter_Procedures"/>
      <sheetName val="final output30"/>
      <sheetName val="Filter_Controls"/>
      <sheetName val="Welcome"/>
      <sheetName val="Controlmapping"/>
      <sheetName val="IT elements"/>
      <sheetName val="RiskMapping"/>
      <sheetName val="ProcedureGroupMapping"/>
      <sheetName val="ProcedureMapping"/>
      <sheetName val="reason_values"/>
      <sheetName val="elements"/>
      <sheetName val="Saved_admin"/>
      <sheetName val="itelement"/>
      <sheetName val="libaccount"/>
      <sheetName val="ITelementsummary"/>
      <sheetName val="portfolio"/>
      <sheetName val="domaininfo"/>
      <sheetName val="filetype"/>
      <sheetName val="enginfo"/>
      <sheetName val="Saved_Data"/>
      <sheetName val="Lists"/>
      <sheetName val="final_output40"/>
      <sheetName val="final_output35"/>
      <sheetName val="final_output30"/>
      <sheetName val="IT_elements"/>
      <sheetName val="final_output401"/>
      <sheetName val="final_output351"/>
      <sheetName val="final_output301"/>
      <sheetName val="IT_elements1"/>
      <sheetName val="final_output402"/>
      <sheetName val="final_output352"/>
      <sheetName val="final_output302"/>
      <sheetName val="IT_element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L1" t="str">
            <v>United Kingdom</v>
          </cell>
        </row>
      </sheetData>
      <sheetData sheetId="15"/>
      <sheetData sheetId="16"/>
      <sheetData sheetId="17"/>
      <sheetData sheetId="18">
        <row r="2">
          <cell r="J2" t="str">
            <v>EMS 4.0 new content review</v>
          </cell>
        </row>
      </sheetData>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 val="지급보증금74"/>
      <sheetName val="00'미수"/>
      <sheetName val="Links"/>
      <sheetName val="Lead"/>
      <sheetName val="품의"/>
      <sheetName val="XLUTIL"/>
      <sheetName val="Priorities"/>
      <sheetName val="basic_info"/>
      <sheetName val="Inputs"/>
      <sheetName val="Summary"/>
      <sheetName val="합계잔액시산표"/>
      <sheetName val="감가상각비"/>
      <sheetName val="손익계산서"/>
      <sheetName val="대차대조표"/>
      <sheetName val="main"/>
      <sheetName val="본점"/>
      <sheetName val="A"/>
      <sheetName val="FS Mapping"/>
      <sheetName val="보험금"/>
      <sheetName val="감가상각"/>
      <sheetName val="txt(보정)"/>
      <sheetName val="TV법인별"/>
      <sheetName val="SRC-B3U2"/>
      <sheetName val="LC"/>
      <sheetName val="Köpfe"/>
      <sheetName val="예적금"/>
      <sheetName val="steam tabl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
      <sheetName val="f5"/>
      <sheetName val="f6"/>
      <sheetName val="XREF"/>
      <sheetName val="bs"/>
      <sheetName val="is"/>
      <sheetName val="F45"/>
      <sheetName val="유가증권 LS"/>
      <sheetName val="LS (2)"/>
      <sheetName val="건물 (2)"/>
      <sheetName val="유선방송설비 (2)"/>
      <sheetName val="차량운반구 (2)"/>
      <sheetName val="전송선로설비 (2)"/>
      <sheetName val="집기비품 (2)"/>
      <sheetName val="공구기구 (2)"/>
      <sheetName val="구축물 (2)"/>
      <sheetName val="컨버터 (2)"/>
      <sheetName val="건물"/>
      <sheetName val="U"/>
      <sheetName val="F1,2"/>
      <sheetName val="KMMC"/>
      <sheetName val="LU"/>
      <sheetName val="US Codes"/>
      <sheetName val="COMMON"/>
      <sheetName val="A"/>
      <sheetName val="Lead"/>
      <sheetName val="저속"/>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
      <sheetName val="f5"/>
      <sheetName val="f6"/>
      <sheetName val="XREF"/>
      <sheetName val="bs"/>
      <sheetName val="is"/>
      <sheetName val="F45"/>
      <sheetName val="유가증권 LS"/>
      <sheetName val="LS (2)"/>
      <sheetName val="건물 (2)"/>
      <sheetName val="유선방송설비 (2)"/>
      <sheetName val="차량운반구 (2)"/>
      <sheetName val="전송선로설비 (2)"/>
      <sheetName val="집기비품 (2)"/>
      <sheetName val="공구기구 (2)"/>
      <sheetName val="구축물 (2)"/>
      <sheetName val="컨버터 (2)"/>
      <sheetName val="건물"/>
      <sheetName val="U"/>
      <sheetName val="F1,2"/>
      <sheetName val="KMMC"/>
      <sheetName val="LU"/>
      <sheetName val="US Codes"/>
      <sheetName val="COMMON"/>
      <sheetName val="A"/>
      <sheetName val="Lead"/>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전체(ITGC제외)"/>
      <sheetName val="ITGC"/>
      <sheetName val="RCM_피벗"/>
      <sheetName val="EUC"/>
      <sheetName val="TR"/>
      <sheetName val="SR"/>
      <sheetName val="SL"/>
      <sheetName val="SG"/>
      <sheetName val="SE"/>
      <sheetName val="SD"/>
      <sheetName val="PM"/>
      <sheetName val="OM"/>
      <sheetName val="HR"/>
      <sheetName val="FR"/>
      <sheetName val="FA"/>
      <sheetName val="설명자료"/>
      <sheetName val="Notes"/>
      <sheetName val="Sample Size"/>
      <sheetName val="경영자주장"/>
    </sheetNames>
    <sheetDataSet>
      <sheetData sheetId="0">
        <row r="16">
          <cell r="D16" t="str">
            <v>인사및급여관리</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8">
          <cell r="D18" t="str">
            <v>Lower</v>
          </cell>
          <cell r="E18" t="str">
            <v>Lower</v>
          </cell>
          <cell r="F18" t="str">
            <v>Higher</v>
          </cell>
          <cell r="G18" t="str">
            <v>Higher</v>
          </cell>
          <cell r="H18" t="str">
            <v>Significant</v>
          </cell>
          <cell r="I18" t="str">
            <v>Significant</v>
          </cell>
        </row>
        <row r="19">
          <cell r="D19" t="str">
            <v>Not Higher</v>
          </cell>
          <cell r="E19" t="str">
            <v>Higher</v>
          </cell>
          <cell r="F19" t="str">
            <v>Not Higher</v>
          </cell>
          <cell r="G19" t="str">
            <v>Higher</v>
          </cell>
          <cell r="H19" t="str">
            <v>Not Higher</v>
          </cell>
          <cell r="I19" t="str">
            <v>Higher</v>
          </cell>
        </row>
        <row r="20">
          <cell r="C20" t="str">
            <v>O</v>
          </cell>
          <cell r="D20">
            <v>10</v>
          </cell>
          <cell r="E20">
            <v>15</v>
          </cell>
          <cell r="F20">
            <v>25</v>
          </cell>
          <cell r="G20">
            <v>35</v>
          </cell>
          <cell r="H20">
            <v>45</v>
          </cell>
          <cell r="I20">
            <v>60</v>
          </cell>
        </row>
        <row r="21">
          <cell r="C21" t="str">
            <v>D</v>
          </cell>
          <cell r="D21">
            <v>7</v>
          </cell>
          <cell r="E21">
            <v>10</v>
          </cell>
          <cell r="F21">
            <v>15</v>
          </cell>
          <cell r="G21">
            <v>20</v>
          </cell>
          <cell r="H21">
            <v>25</v>
          </cell>
          <cell r="I21">
            <v>40</v>
          </cell>
        </row>
        <row r="22">
          <cell r="C22" t="str">
            <v>W</v>
          </cell>
          <cell r="D22">
            <v>5</v>
          </cell>
          <cell r="E22">
            <v>5</v>
          </cell>
          <cell r="F22">
            <v>5</v>
          </cell>
          <cell r="G22">
            <v>8</v>
          </cell>
          <cell r="H22">
            <v>8</v>
          </cell>
          <cell r="I22">
            <v>10</v>
          </cell>
        </row>
        <row r="23">
          <cell r="C23" t="str">
            <v>M</v>
          </cell>
          <cell r="D23">
            <v>2</v>
          </cell>
          <cell r="E23">
            <v>2</v>
          </cell>
          <cell r="F23">
            <v>2</v>
          </cell>
          <cell r="G23">
            <v>3</v>
          </cell>
          <cell r="H23">
            <v>3</v>
          </cell>
          <cell r="I23">
            <v>4</v>
          </cell>
        </row>
        <row r="24">
          <cell r="C24" t="str">
            <v>Q</v>
          </cell>
          <cell r="D24">
            <v>2</v>
          </cell>
          <cell r="E24">
            <v>2</v>
          </cell>
          <cell r="F24">
            <v>2</v>
          </cell>
          <cell r="G24">
            <v>2</v>
          </cell>
          <cell r="H24">
            <v>2</v>
          </cell>
          <cell r="I24">
            <v>2</v>
          </cell>
        </row>
        <row r="25">
          <cell r="C25" t="str">
            <v>A</v>
          </cell>
          <cell r="D25">
            <v>1</v>
          </cell>
          <cell r="E25">
            <v>1</v>
          </cell>
          <cell r="F25">
            <v>1</v>
          </cell>
          <cell r="G25">
            <v>1</v>
          </cell>
          <cell r="H25">
            <v>1</v>
          </cell>
          <cell r="I25">
            <v>1</v>
          </cell>
        </row>
      </sheetData>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M"/>
      <sheetName val="집계"/>
      <sheetName val="ROMM List"/>
      <sheetName val="IUC List"/>
      <sheetName val="EUC List"/>
      <sheetName val="SOD_접근제한항목 List"/>
      <sheetName val="SOD_양립불가 업무분장표 List"/>
      <sheetName val="Note"/>
      <sheetName val="참고&gt;&gt;"/>
      <sheetName val="삭제"/>
      <sheetName val="중복삭제"/>
      <sheetName val="시스템"/>
      <sheetName val="보고자료"/>
    </sheetNames>
    <sheetDataSet>
      <sheetData sheetId="0"/>
      <sheetData sheetId="1"/>
      <sheetData sheetId="2">
        <row r="5">
          <cell r="E5" t="str">
            <v>매출채권</v>
          </cell>
          <cell r="K5" t="str">
            <v>O</v>
          </cell>
          <cell r="L5" t="str">
            <v>O</v>
          </cell>
          <cell r="M5" t="str">
            <v/>
          </cell>
          <cell r="N5" t="str">
            <v/>
          </cell>
          <cell r="O5" t="str">
            <v/>
          </cell>
          <cell r="P5" t="str">
            <v/>
          </cell>
          <cell r="Q5" t="str">
            <v/>
          </cell>
          <cell r="R5" t="str">
            <v/>
          </cell>
          <cell r="S5" t="str">
            <v/>
          </cell>
          <cell r="AA5" t="str">
            <v>CO0302</v>
          </cell>
          <cell r="AB5" t="str">
            <v>커뮤니케이션사업팀_업무협조기안서 승인</v>
          </cell>
          <cell r="AC5">
            <v>0</v>
          </cell>
          <cell r="AF5" t="str">
            <v>Higher</v>
          </cell>
        </row>
        <row r="6">
          <cell r="E6" t="str">
            <v>매출채권</v>
          </cell>
          <cell r="K6" t="str">
            <v>O</v>
          </cell>
          <cell r="L6" t="str">
            <v>O</v>
          </cell>
          <cell r="M6" t="str">
            <v/>
          </cell>
          <cell r="N6" t="str">
            <v/>
          </cell>
          <cell r="O6" t="str">
            <v/>
          </cell>
          <cell r="P6" t="str">
            <v/>
          </cell>
          <cell r="Q6" t="str">
            <v/>
          </cell>
          <cell r="R6" t="str">
            <v/>
          </cell>
          <cell r="S6" t="str">
            <v/>
          </cell>
          <cell r="T6">
            <v>0</v>
          </cell>
          <cell r="U6">
            <v>0</v>
          </cell>
          <cell r="V6">
            <v>0</v>
          </cell>
          <cell r="W6">
            <v>0</v>
          </cell>
          <cell r="AA6" t="str">
            <v>CO0303</v>
          </cell>
          <cell r="AB6" t="str">
            <v>커뮤니케이션사업팀_매출전표에 대한 승인</v>
          </cell>
          <cell r="AC6">
            <v>2</v>
          </cell>
          <cell r="AF6" t="str">
            <v>Higher</v>
          </cell>
        </row>
        <row r="7">
          <cell r="E7" t="str">
            <v>매출채권</v>
          </cell>
          <cell r="K7" t="str">
            <v>O</v>
          </cell>
          <cell r="L7" t="str">
            <v>O</v>
          </cell>
          <cell r="M7" t="str">
            <v/>
          </cell>
          <cell r="N7" t="str">
            <v/>
          </cell>
          <cell r="O7" t="str">
            <v/>
          </cell>
          <cell r="P7" t="str">
            <v/>
          </cell>
          <cell r="Q7" t="str">
            <v/>
          </cell>
          <cell r="R7" t="str">
            <v/>
          </cell>
          <cell r="S7" t="str">
            <v/>
          </cell>
          <cell r="T7">
            <v>0</v>
          </cell>
          <cell r="U7">
            <v>0</v>
          </cell>
          <cell r="V7">
            <v>0</v>
          </cell>
          <cell r="W7">
            <v>0</v>
          </cell>
          <cell r="AA7" t="str">
            <v>ME0302</v>
          </cell>
          <cell r="AB7" t="str">
            <v>메세징_업무협조기안서 승인</v>
          </cell>
          <cell r="AC7">
            <v>0</v>
          </cell>
          <cell r="AF7" t="str">
            <v>Higher</v>
          </cell>
        </row>
        <row r="8">
          <cell r="E8" t="str">
            <v>매출채권</v>
          </cell>
          <cell r="K8" t="str">
            <v>O</v>
          </cell>
          <cell r="L8" t="str">
            <v>O</v>
          </cell>
          <cell r="M8" t="str">
            <v/>
          </cell>
          <cell r="N8" t="str">
            <v/>
          </cell>
          <cell r="O8" t="str">
            <v/>
          </cell>
          <cell r="P8" t="str">
            <v/>
          </cell>
          <cell r="Q8" t="str">
            <v/>
          </cell>
          <cell r="R8" t="str">
            <v/>
          </cell>
          <cell r="S8" t="str">
            <v/>
          </cell>
          <cell r="T8">
            <v>0</v>
          </cell>
          <cell r="U8">
            <v>0</v>
          </cell>
          <cell r="V8">
            <v>0</v>
          </cell>
          <cell r="W8">
            <v>0</v>
          </cell>
          <cell r="AA8" t="str">
            <v>ME0303</v>
          </cell>
          <cell r="AB8" t="str">
            <v>메세징_매출전표에 대한 승인</v>
          </cell>
          <cell r="AC8">
            <v>2</v>
          </cell>
          <cell r="AF8" t="str">
            <v>Higher</v>
          </cell>
        </row>
        <row r="9">
          <cell r="E9" t="str">
            <v>매출채권</v>
          </cell>
          <cell r="K9" t="str">
            <v>O</v>
          </cell>
          <cell r="L9" t="str">
            <v>O</v>
          </cell>
          <cell r="M9" t="str">
            <v/>
          </cell>
          <cell r="N9" t="str">
            <v/>
          </cell>
          <cell r="O9" t="str">
            <v/>
          </cell>
          <cell r="P9" t="str">
            <v/>
          </cell>
          <cell r="Q9" t="str">
            <v/>
          </cell>
          <cell r="R9" t="str">
            <v/>
          </cell>
          <cell r="S9" t="str">
            <v/>
          </cell>
          <cell r="T9">
            <v>0</v>
          </cell>
          <cell r="U9">
            <v>0</v>
          </cell>
          <cell r="V9">
            <v>0</v>
          </cell>
          <cell r="W9">
            <v>0</v>
          </cell>
          <cell r="AA9" t="str">
            <v>LI_TE0501</v>
          </cell>
          <cell r="AB9" t="str">
            <v>지역정보사업팀_텔패스_매출 전표의 승인</v>
          </cell>
          <cell r="AC9">
            <v>5</v>
          </cell>
          <cell r="AF9" t="str">
            <v>Higher</v>
          </cell>
        </row>
        <row r="10">
          <cell r="E10" t="str">
            <v>매출채권</v>
          </cell>
          <cell r="K10" t="str">
            <v>O</v>
          </cell>
          <cell r="L10" t="str">
            <v>O</v>
          </cell>
          <cell r="M10" t="str">
            <v/>
          </cell>
          <cell r="N10" t="str">
            <v/>
          </cell>
          <cell r="O10" t="str">
            <v/>
          </cell>
          <cell r="P10" t="str">
            <v/>
          </cell>
          <cell r="Q10" t="str">
            <v/>
          </cell>
          <cell r="R10" t="str">
            <v/>
          </cell>
          <cell r="S10" t="str">
            <v/>
          </cell>
          <cell r="T10">
            <v>0</v>
          </cell>
          <cell r="U10">
            <v>0</v>
          </cell>
          <cell r="V10">
            <v>0</v>
          </cell>
          <cell r="W10">
            <v>0</v>
          </cell>
          <cell r="AA10" t="str">
            <v>LI_TE0502</v>
          </cell>
          <cell r="AB10" t="str">
            <v>지역정보사업팀_텔패스_매출협조전의 승인</v>
          </cell>
          <cell r="AC10">
            <v>0</v>
          </cell>
          <cell r="AF10" t="str">
            <v>Higher</v>
          </cell>
        </row>
        <row r="11">
          <cell r="E11" t="str">
            <v>매출채권</v>
          </cell>
          <cell r="K11" t="str">
            <v>O</v>
          </cell>
          <cell r="L11" t="str">
            <v>O</v>
          </cell>
          <cell r="M11" t="str">
            <v/>
          </cell>
          <cell r="N11" t="str">
            <v/>
          </cell>
          <cell r="O11" t="str">
            <v/>
          </cell>
          <cell r="P11" t="str">
            <v/>
          </cell>
          <cell r="Q11" t="str">
            <v/>
          </cell>
          <cell r="R11" t="str">
            <v/>
          </cell>
          <cell r="S11" t="str">
            <v/>
          </cell>
          <cell r="T11">
            <v>0</v>
          </cell>
          <cell r="U11">
            <v>0</v>
          </cell>
          <cell r="V11">
            <v>0</v>
          </cell>
          <cell r="W11">
            <v>0</v>
          </cell>
          <cell r="AA11" t="str">
            <v>LI_CA0403</v>
          </cell>
          <cell r="AB11" t="str">
            <v>지역정보사업팀_콜믹스_매출전표의 승인</v>
          </cell>
          <cell r="AC11">
            <v>4</v>
          </cell>
          <cell r="AF11" t="str">
            <v>Higher</v>
          </cell>
        </row>
        <row r="12">
          <cell r="E12" t="str">
            <v>매출채권</v>
          </cell>
          <cell r="K12" t="str">
            <v>O</v>
          </cell>
          <cell r="L12" t="str">
            <v>O</v>
          </cell>
          <cell r="M12" t="str">
            <v/>
          </cell>
          <cell r="N12" t="str">
            <v/>
          </cell>
          <cell r="O12" t="str">
            <v/>
          </cell>
          <cell r="P12" t="str">
            <v/>
          </cell>
          <cell r="Q12" t="str">
            <v/>
          </cell>
          <cell r="R12" t="str">
            <v/>
          </cell>
          <cell r="S12" t="str">
            <v/>
          </cell>
          <cell r="T12">
            <v>0</v>
          </cell>
          <cell r="U12">
            <v>0</v>
          </cell>
          <cell r="V12">
            <v>0</v>
          </cell>
          <cell r="W12">
            <v>0</v>
          </cell>
          <cell r="AA12" t="str">
            <v>LI_CA0404</v>
          </cell>
          <cell r="AB12" t="str">
            <v>지역정보사업팀_콜믹스_매출협조전의 승인</v>
          </cell>
          <cell r="AC12">
            <v>0</v>
          </cell>
          <cell r="AF12" t="str">
            <v>Higher</v>
          </cell>
        </row>
        <row r="13">
          <cell r="E13" t="str">
            <v>매출채권</v>
          </cell>
          <cell r="K13" t="str">
            <v>O</v>
          </cell>
          <cell r="L13" t="str">
            <v>O</v>
          </cell>
          <cell r="M13" t="str">
            <v/>
          </cell>
          <cell r="N13" t="str">
            <v/>
          </cell>
          <cell r="O13" t="str">
            <v/>
          </cell>
          <cell r="P13" t="str">
            <v/>
          </cell>
          <cell r="Q13" t="str">
            <v/>
          </cell>
          <cell r="R13" t="str">
            <v/>
          </cell>
          <cell r="S13" t="str">
            <v/>
          </cell>
          <cell r="T13">
            <v>0</v>
          </cell>
          <cell r="U13">
            <v>0</v>
          </cell>
          <cell r="V13">
            <v>0</v>
          </cell>
          <cell r="W13">
            <v>0</v>
          </cell>
          <cell r="AA13" t="str">
            <v>MC0303</v>
          </cell>
          <cell r="AB13" t="str">
            <v>모바일쿠폰사업팀_매출전표 승인(재경팀)</v>
          </cell>
          <cell r="AC13">
            <v>5</v>
          </cell>
          <cell r="AF13" t="str">
            <v>Higher</v>
          </cell>
        </row>
        <row r="14">
          <cell r="E14" t="str">
            <v>매출채권</v>
          </cell>
          <cell r="K14" t="str">
            <v>O</v>
          </cell>
          <cell r="L14" t="str">
            <v>O</v>
          </cell>
          <cell r="M14" t="str">
            <v/>
          </cell>
          <cell r="N14" t="str">
            <v/>
          </cell>
          <cell r="O14" t="str">
            <v/>
          </cell>
          <cell r="P14" t="str">
            <v/>
          </cell>
          <cell r="Q14" t="str">
            <v/>
          </cell>
          <cell r="R14" t="str">
            <v/>
          </cell>
          <cell r="S14" t="str">
            <v/>
          </cell>
          <cell r="T14">
            <v>0</v>
          </cell>
          <cell r="U14">
            <v>0</v>
          </cell>
          <cell r="V14">
            <v>0</v>
          </cell>
          <cell r="W14">
            <v>0</v>
          </cell>
          <cell r="AA14" t="str">
            <v>MC0304</v>
          </cell>
          <cell r="AB14" t="str">
            <v>모바일쿠폰사업팀_매출협조전의 승인</v>
          </cell>
          <cell r="AC14">
            <v>0</v>
          </cell>
          <cell r="AF14" t="str">
            <v>Higher</v>
          </cell>
        </row>
        <row r="15">
          <cell r="E15" t="str">
            <v>매출채권</v>
          </cell>
          <cell r="K15" t="str">
            <v>O</v>
          </cell>
          <cell r="L15" t="str">
            <v>O</v>
          </cell>
          <cell r="M15" t="str">
            <v/>
          </cell>
          <cell r="N15" t="str">
            <v/>
          </cell>
          <cell r="O15" t="str">
            <v/>
          </cell>
          <cell r="P15" t="str">
            <v/>
          </cell>
          <cell r="Q15" t="str">
            <v/>
          </cell>
          <cell r="R15" t="str">
            <v/>
          </cell>
          <cell r="S15" t="str">
            <v/>
          </cell>
          <cell r="T15">
            <v>0</v>
          </cell>
          <cell r="U15">
            <v>0</v>
          </cell>
          <cell r="V15">
            <v>0</v>
          </cell>
          <cell r="W15">
            <v>0</v>
          </cell>
          <cell r="AA15" t="str">
            <v>CO_UN0402</v>
          </cell>
          <cell r="AB15" t="str">
            <v>커머스사업팀(유니크로)_매출 협조전 승인</v>
          </cell>
          <cell r="AC15">
            <v>0</v>
          </cell>
          <cell r="AF15" t="str">
            <v>Higher</v>
          </cell>
        </row>
        <row r="16">
          <cell r="E16" t="str">
            <v>매출채권</v>
          </cell>
          <cell r="K16" t="str">
            <v>O</v>
          </cell>
          <cell r="L16" t="str">
            <v>O</v>
          </cell>
          <cell r="M16" t="str">
            <v/>
          </cell>
          <cell r="N16" t="str">
            <v/>
          </cell>
          <cell r="O16" t="str">
            <v/>
          </cell>
          <cell r="P16" t="str">
            <v/>
          </cell>
          <cell r="Q16" t="str">
            <v/>
          </cell>
          <cell r="R16" t="str">
            <v/>
          </cell>
          <cell r="S16" t="str">
            <v/>
          </cell>
          <cell r="T16">
            <v>0</v>
          </cell>
          <cell r="U16">
            <v>0</v>
          </cell>
          <cell r="V16">
            <v>0</v>
          </cell>
          <cell r="W16">
            <v>0</v>
          </cell>
          <cell r="AA16" t="str">
            <v>CO_UN0403</v>
          </cell>
          <cell r="AB16" t="str">
            <v>커머스사업팀(유니크로)_매출 전표 승인</v>
          </cell>
          <cell r="AC16">
            <v>5</v>
          </cell>
          <cell r="AF16" t="str">
            <v>Higher</v>
          </cell>
        </row>
        <row r="17">
          <cell r="E17" t="str">
            <v>매출채권</v>
          </cell>
          <cell r="K17" t="str">
            <v>O</v>
          </cell>
          <cell r="L17" t="str">
            <v>O</v>
          </cell>
          <cell r="M17" t="str">
            <v/>
          </cell>
          <cell r="N17" t="str">
            <v/>
          </cell>
          <cell r="O17" t="str">
            <v/>
          </cell>
          <cell r="P17" t="str">
            <v/>
          </cell>
          <cell r="Q17" t="str">
            <v/>
          </cell>
          <cell r="R17" t="str">
            <v/>
          </cell>
          <cell r="S17" t="str">
            <v/>
          </cell>
          <cell r="T17">
            <v>0</v>
          </cell>
          <cell r="U17">
            <v>0</v>
          </cell>
          <cell r="V17">
            <v>0</v>
          </cell>
          <cell r="W17">
            <v>0</v>
          </cell>
          <cell r="AA17" t="str">
            <v>CO_SN0303</v>
          </cell>
          <cell r="AB17" t="str">
            <v>커머스사업팀(SNS_FORM)_매출 전표 승인</v>
          </cell>
          <cell r="AC17">
            <v>5</v>
          </cell>
          <cell r="AF17" t="str">
            <v>Higher</v>
          </cell>
        </row>
        <row r="18">
          <cell r="E18" t="str">
            <v>매출채권</v>
          </cell>
          <cell r="K18" t="str">
            <v>O</v>
          </cell>
          <cell r="L18" t="str">
            <v>O</v>
          </cell>
          <cell r="M18" t="str">
            <v/>
          </cell>
          <cell r="N18" t="str">
            <v/>
          </cell>
          <cell r="O18" t="str">
            <v/>
          </cell>
          <cell r="P18" t="str">
            <v/>
          </cell>
          <cell r="Q18" t="str">
            <v/>
          </cell>
          <cell r="R18" t="str">
            <v/>
          </cell>
          <cell r="S18" t="str">
            <v/>
          </cell>
          <cell r="T18">
            <v>0</v>
          </cell>
          <cell r="U18">
            <v>0</v>
          </cell>
          <cell r="V18">
            <v>0</v>
          </cell>
          <cell r="W18">
            <v>0</v>
          </cell>
          <cell r="AA18" t="str">
            <v>SB0503</v>
          </cell>
          <cell r="AB18" t="str">
            <v>사방넷영업팀_업무협조기안서 승인</v>
          </cell>
          <cell r="AC18">
            <v>0</v>
          </cell>
          <cell r="AF18" t="str">
            <v>Higher</v>
          </cell>
        </row>
        <row r="19">
          <cell r="E19" t="str">
            <v>매출채권</v>
          </cell>
          <cell r="K19" t="str">
            <v>O</v>
          </cell>
          <cell r="L19" t="str">
            <v>O</v>
          </cell>
          <cell r="M19" t="str">
            <v/>
          </cell>
          <cell r="N19" t="str">
            <v/>
          </cell>
          <cell r="O19" t="str">
            <v/>
          </cell>
          <cell r="P19" t="str">
            <v/>
          </cell>
          <cell r="Q19" t="str">
            <v/>
          </cell>
          <cell r="R19" t="str">
            <v/>
          </cell>
          <cell r="S19" t="str">
            <v/>
          </cell>
          <cell r="T19">
            <v>0</v>
          </cell>
          <cell r="U19">
            <v>0</v>
          </cell>
          <cell r="V19">
            <v>0</v>
          </cell>
          <cell r="W19">
            <v>0</v>
          </cell>
          <cell r="AA19" t="str">
            <v>SB0504</v>
          </cell>
          <cell r="AB19" t="str">
            <v>사방넷영업팀_매출전표에 대한 승인</v>
          </cell>
          <cell r="AC19">
            <v>2</v>
          </cell>
          <cell r="AF19" t="str">
            <v>Higher</v>
          </cell>
        </row>
        <row r="20">
          <cell r="E20" t="str">
            <v>매출채권</v>
          </cell>
          <cell r="K20" t="str">
            <v>O</v>
          </cell>
          <cell r="L20" t="str">
            <v>O</v>
          </cell>
          <cell r="M20" t="str">
            <v/>
          </cell>
          <cell r="N20" t="str">
            <v/>
          </cell>
          <cell r="O20" t="str">
            <v/>
          </cell>
          <cell r="P20" t="str">
            <v/>
          </cell>
          <cell r="Q20" t="str">
            <v/>
          </cell>
          <cell r="R20" t="str">
            <v/>
          </cell>
          <cell r="S20" t="str">
            <v/>
          </cell>
          <cell r="T20">
            <v>0</v>
          </cell>
          <cell r="U20">
            <v>0</v>
          </cell>
          <cell r="V20">
            <v>0</v>
          </cell>
          <cell r="W20">
            <v>0</v>
          </cell>
          <cell r="AA20" t="str">
            <v>GR0403</v>
          </cell>
          <cell r="AB20" t="str">
            <v>그룹웨어사업팀_설치형사용료 매출 승인</v>
          </cell>
          <cell r="AC20">
            <v>5</v>
          </cell>
          <cell r="AF20" t="str">
            <v>Higher</v>
          </cell>
        </row>
        <row r="21">
          <cell r="E21" t="str">
            <v>매출채권</v>
          </cell>
          <cell r="K21" t="str">
            <v>O</v>
          </cell>
          <cell r="L21" t="str">
            <v>O</v>
          </cell>
          <cell r="M21" t="str">
            <v/>
          </cell>
          <cell r="N21" t="str">
            <v/>
          </cell>
          <cell r="O21" t="str">
            <v/>
          </cell>
          <cell r="P21" t="str">
            <v/>
          </cell>
          <cell r="Q21" t="str">
            <v/>
          </cell>
          <cell r="R21" t="str">
            <v/>
          </cell>
          <cell r="S21" t="str">
            <v/>
          </cell>
          <cell r="T21">
            <v>0</v>
          </cell>
          <cell r="U21">
            <v>0</v>
          </cell>
          <cell r="V21">
            <v>0</v>
          </cell>
          <cell r="W21">
            <v>0</v>
          </cell>
          <cell r="AA21" t="str">
            <v>ID0204</v>
          </cell>
          <cell r="AB21" t="str">
            <v>IDC_IDC매출전표에 대한 승인</v>
          </cell>
          <cell r="AC21">
            <v>0</v>
          </cell>
          <cell r="AF21" t="str">
            <v>Higher</v>
          </cell>
        </row>
        <row r="22">
          <cell r="E22" t="str">
            <v>매출채권</v>
          </cell>
          <cell r="K22" t="str">
            <v>O</v>
          </cell>
          <cell r="L22" t="str">
            <v>O</v>
          </cell>
          <cell r="M22" t="str">
            <v/>
          </cell>
          <cell r="N22" t="str">
            <v/>
          </cell>
          <cell r="O22" t="str">
            <v/>
          </cell>
          <cell r="P22" t="str">
            <v/>
          </cell>
          <cell r="Q22" t="str">
            <v/>
          </cell>
          <cell r="R22" t="str">
            <v/>
          </cell>
          <cell r="S22" t="str">
            <v/>
          </cell>
          <cell r="T22">
            <v>0</v>
          </cell>
          <cell r="U22">
            <v>0</v>
          </cell>
          <cell r="V22">
            <v>0</v>
          </cell>
          <cell r="W22">
            <v>0</v>
          </cell>
          <cell r="AA22" t="str">
            <v>ID0301</v>
          </cell>
          <cell r="AB22" t="str">
            <v>IDC_상품매출전표에 대한 승인</v>
          </cell>
          <cell r="AC22">
            <v>5</v>
          </cell>
          <cell r="AF22" t="str">
            <v>Higher</v>
          </cell>
        </row>
        <row r="23">
          <cell r="E23" t="str">
            <v>매출채권</v>
          </cell>
          <cell r="K23" t="str">
            <v>O</v>
          </cell>
          <cell r="L23" t="str">
            <v>O</v>
          </cell>
          <cell r="M23" t="str">
            <v/>
          </cell>
          <cell r="N23" t="str">
            <v/>
          </cell>
          <cell r="O23" t="str">
            <v/>
          </cell>
          <cell r="P23" t="str">
            <v/>
          </cell>
          <cell r="Q23" t="str">
            <v/>
          </cell>
          <cell r="R23" t="str">
            <v/>
          </cell>
          <cell r="S23" t="str">
            <v/>
          </cell>
          <cell r="T23">
            <v>0</v>
          </cell>
          <cell r="U23">
            <v>0</v>
          </cell>
          <cell r="V23">
            <v>0</v>
          </cell>
          <cell r="W23">
            <v>0</v>
          </cell>
          <cell r="AA23" t="str">
            <v>IS0505</v>
          </cell>
          <cell r="AB23" t="str">
            <v>품질기획팀,프로젝트팀,키움자산운용팀_매출전표에 대한 승인(상품매출)</v>
          </cell>
          <cell r="AC23">
            <v>4</v>
          </cell>
          <cell r="AF23" t="str">
            <v>Higher</v>
          </cell>
        </row>
        <row r="24">
          <cell r="E24" t="str">
            <v>매출채권</v>
          </cell>
          <cell r="K24" t="str">
            <v>O</v>
          </cell>
          <cell r="L24" t="str">
            <v>O</v>
          </cell>
          <cell r="M24" t="str">
            <v/>
          </cell>
          <cell r="N24" t="str">
            <v/>
          </cell>
          <cell r="O24" t="str">
            <v/>
          </cell>
          <cell r="P24" t="str">
            <v/>
          </cell>
          <cell r="Q24" t="str">
            <v/>
          </cell>
          <cell r="R24" t="str">
            <v/>
          </cell>
          <cell r="S24" t="str">
            <v/>
          </cell>
          <cell r="T24">
            <v>0</v>
          </cell>
          <cell r="U24">
            <v>0</v>
          </cell>
          <cell r="V24">
            <v>0</v>
          </cell>
          <cell r="W24">
            <v>0</v>
          </cell>
          <cell r="AA24" t="str">
            <v>IS0405</v>
          </cell>
          <cell r="AB24" t="str">
            <v>품질기획팀,프로젝트팀,키움자산운용팀_매출전표에 대한 승인(진행매출)</v>
          </cell>
          <cell r="AC24">
            <v>3</v>
          </cell>
          <cell r="AF24" t="str">
            <v>Higher</v>
          </cell>
        </row>
        <row r="25">
          <cell r="E25" t="str">
            <v>매출채권</v>
          </cell>
          <cell r="K25" t="str">
            <v>O</v>
          </cell>
          <cell r="L25" t="str">
            <v>O</v>
          </cell>
          <cell r="M25" t="str">
            <v/>
          </cell>
          <cell r="N25" t="str">
            <v/>
          </cell>
          <cell r="O25" t="str">
            <v/>
          </cell>
          <cell r="P25" t="str">
            <v/>
          </cell>
          <cell r="Q25" t="str">
            <v/>
          </cell>
          <cell r="R25" t="str">
            <v/>
          </cell>
          <cell r="S25" t="str">
            <v/>
          </cell>
          <cell r="T25">
            <v>0</v>
          </cell>
          <cell r="U25">
            <v>0</v>
          </cell>
          <cell r="V25">
            <v>0</v>
          </cell>
          <cell r="W25">
            <v>0</v>
          </cell>
          <cell r="AA25" t="str">
            <v>GE0201</v>
          </cell>
          <cell r="AB25" t="str">
            <v>매출 공통_PG사 결제금액에 따른 미수금 전표 승인</v>
          </cell>
          <cell r="AC25">
            <v>2</v>
          </cell>
          <cell r="AF25" t="str">
            <v>Higher</v>
          </cell>
        </row>
        <row r="26">
          <cell r="E26" t="str">
            <v>매출채권</v>
          </cell>
          <cell r="K26" t="str">
            <v>O</v>
          </cell>
          <cell r="L26" t="str">
            <v>O</v>
          </cell>
          <cell r="M26" t="str">
            <v/>
          </cell>
          <cell r="N26" t="str">
            <v/>
          </cell>
          <cell r="O26" t="str">
            <v/>
          </cell>
          <cell r="P26" t="str">
            <v/>
          </cell>
          <cell r="Q26" t="str">
            <v/>
          </cell>
          <cell r="R26" t="str">
            <v/>
          </cell>
          <cell r="S26" t="str">
            <v/>
          </cell>
          <cell r="T26">
            <v>0</v>
          </cell>
          <cell r="U26">
            <v>0</v>
          </cell>
          <cell r="V26">
            <v>0</v>
          </cell>
          <cell r="W26">
            <v>0</v>
          </cell>
          <cell r="AA26" t="str">
            <v>GE0202</v>
          </cell>
          <cell r="AB26" t="str">
            <v>매출 공통_매출채권 반제</v>
          </cell>
          <cell r="AC26">
            <v>0</v>
          </cell>
          <cell r="AF26" t="str">
            <v>Higher</v>
          </cell>
        </row>
        <row r="27">
          <cell r="E27" t="str">
            <v>매출채권</v>
          </cell>
          <cell r="K27" t="str">
            <v>O</v>
          </cell>
          <cell r="L27" t="str">
            <v>O</v>
          </cell>
          <cell r="M27" t="str">
            <v/>
          </cell>
          <cell r="N27" t="str">
            <v/>
          </cell>
          <cell r="O27" t="str">
            <v/>
          </cell>
          <cell r="P27" t="str">
            <v/>
          </cell>
          <cell r="Q27" t="str">
            <v/>
          </cell>
          <cell r="R27" t="str">
            <v/>
          </cell>
          <cell r="S27" t="str">
            <v/>
          </cell>
          <cell r="T27">
            <v>0</v>
          </cell>
          <cell r="U27">
            <v>0</v>
          </cell>
          <cell r="V27">
            <v>0</v>
          </cell>
          <cell r="W27">
            <v>0</v>
          </cell>
          <cell r="AA27" t="str">
            <v>GE0203</v>
          </cell>
          <cell r="AB27" t="str">
            <v>매출 공통_매출채권 반제 승인</v>
          </cell>
          <cell r="AC27">
            <v>5</v>
          </cell>
          <cell r="AF27" t="str">
            <v>Higher</v>
          </cell>
        </row>
        <row r="28">
          <cell r="E28" t="str">
            <v>매출채권</v>
          </cell>
          <cell r="K28" t="str">
            <v>O</v>
          </cell>
          <cell r="L28" t="str">
            <v>O</v>
          </cell>
          <cell r="M28" t="str">
            <v/>
          </cell>
          <cell r="N28" t="str">
            <v/>
          </cell>
          <cell r="O28" t="str">
            <v/>
          </cell>
          <cell r="P28" t="str">
            <v/>
          </cell>
          <cell r="Q28" t="str">
            <v/>
          </cell>
          <cell r="R28" t="str">
            <v/>
          </cell>
          <cell r="S28" t="str">
            <v/>
          </cell>
          <cell r="T28">
            <v>0</v>
          </cell>
          <cell r="U28">
            <v>0</v>
          </cell>
          <cell r="V28">
            <v>0</v>
          </cell>
          <cell r="W28">
            <v>0</v>
          </cell>
          <cell r="AA28" t="str">
            <v>GE0210</v>
          </cell>
          <cell r="AB28" t="str">
            <v>매출 공통_매출전표 취소/수정 승인(재경팀)</v>
          </cell>
          <cell r="AC28">
            <v>2</v>
          </cell>
          <cell r="AF28" t="str">
            <v>Higher</v>
          </cell>
        </row>
        <row r="29">
          <cell r="E29" t="str">
            <v>매출채권</v>
          </cell>
          <cell r="K29" t="str">
            <v>O</v>
          </cell>
          <cell r="L29" t="str">
            <v>O</v>
          </cell>
          <cell r="M29" t="str">
            <v/>
          </cell>
          <cell r="N29" t="str">
            <v/>
          </cell>
          <cell r="O29" t="str">
            <v/>
          </cell>
          <cell r="P29" t="str">
            <v/>
          </cell>
          <cell r="Q29" t="str">
            <v/>
          </cell>
          <cell r="R29" t="str">
            <v/>
          </cell>
          <cell r="S29" t="str">
            <v/>
          </cell>
          <cell r="T29">
            <v>0</v>
          </cell>
          <cell r="U29">
            <v>0</v>
          </cell>
          <cell r="V29">
            <v>0</v>
          </cell>
          <cell r="W29">
            <v>0</v>
          </cell>
          <cell r="AA29" t="str">
            <v>GE0301</v>
          </cell>
          <cell r="AB29" t="str">
            <v>매출 공통_계약서 원본의 별도 보관</v>
          </cell>
          <cell r="AC29">
            <v>0</v>
          </cell>
          <cell r="AF29" t="str">
            <v>Higher</v>
          </cell>
        </row>
        <row r="30">
          <cell r="E30" t="str">
            <v>매출채권</v>
          </cell>
          <cell r="K30" t="str">
            <v>O</v>
          </cell>
          <cell r="L30" t="str">
            <v>O</v>
          </cell>
          <cell r="M30" t="str">
            <v/>
          </cell>
          <cell r="N30" t="str">
            <v/>
          </cell>
          <cell r="O30" t="str">
            <v/>
          </cell>
          <cell r="P30" t="str">
            <v/>
          </cell>
          <cell r="Q30" t="str">
            <v/>
          </cell>
          <cell r="R30" t="str">
            <v/>
          </cell>
          <cell r="S30" t="str">
            <v/>
          </cell>
          <cell r="T30">
            <v>0</v>
          </cell>
          <cell r="U30">
            <v>0</v>
          </cell>
          <cell r="V30">
            <v>0</v>
          </cell>
          <cell r="W30">
            <v>0</v>
          </cell>
          <cell r="AA30" t="str">
            <v>ME0303</v>
          </cell>
          <cell r="AB30" t="str">
            <v>메세징_매출전표에 대한 승인</v>
          </cell>
          <cell r="AC30">
            <v>2</v>
          </cell>
          <cell r="AF30" t="str">
            <v>Higher</v>
          </cell>
        </row>
        <row r="31">
          <cell r="E31" t="str">
            <v>매출채권</v>
          </cell>
          <cell r="K31" t="str">
            <v>O</v>
          </cell>
          <cell r="L31" t="str">
            <v>O</v>
          </cell>
          <cell r="M31" t="str">
            <v/>
          </cell>
          <cell r="N31" t="str">
            <v/>
          </cell>
          <cell r="O31" t="str">
            <v/>
          </cell>
          <cell r="P31" t="str">
            <v/>
          </cell>
          <cell r="Q31" t="str">
            <v/>
          </cell>
          <cell r="R31" t="str">
            <v/>
          </cell>
          <cell r="S31" t="str">
            <v/>
          </cell>
          <cell r="T31">
            <v>0</v>
          </cell>
          <cell r="U31">
            <v>0</v>
          </cell>
          <cell r="V31">
            <v>0</v>
          </cell>
          <cell r="W31">
            <v>0</v>
          </cell>
          <cell r="AA31" t="str">
            <v>SB0504</v>
          </cell>
          <cell r="AB31" t="str">
            <v>사방넷영업팀_매출전표에 대한 승인</v>
          </cell>
          <cell r="AC31">
            <v>2</v>
          </cell>
          <cell r="AF31" t="str">
            <v>Higher</v>
          </cell>
        </row>
        <row r="32">
          <cell r="E32" t="str">
            <v>매출채권</v>
          </cell>
          <cell r="K32" t="str">
            <v>O</v>
          </cell>
          <cell r="L32" t="str">
            <v>O</v>
          </cell>
          <cell r="M32" t="str">
            <v/>
          </cell>
          <cell r="N32" t="str">
            <v/>
          </cell>
          <cell r="O32" t="str">
            <v/>
          </cell>
          <cell r="P32" t="str">
            <v/>
          </cell>
          <cell r="Q32" t="str">
            <v/>
          </cell>
          <cell r="R32" t="str">
            <v/>
          </cell>
          <cell r="S32" t="str">
            <v/>
          </cell>
          <cell r="T32">
            <v>0</v>
          </cell>
          <cell r="U32">
            <v>0</v>
          </cell>
          <cell r="V32">
            <v>0</v>
          </cell>
          <cell r="W32">
            <v>0</v>
          </cell>
          <cell r="AA32" t="str">
            <v>LI_CA0403</v>
          </cell>
          <cell r="AB32" t="str">
            <v>지역정보사업팀_콜믹스_매출전표의 승인</v>
          </cell>
          <cell r="AC32">
            <v>4</v>
          </cell>
          <cell r="AF32" t="str">
            <v>Higher</v>
          </cell>
        </row>
        <row r="33">
          <cell r="E33" t="str">
            <v>매출채권</v>
          </cell>
          <cell r="K33" t="str">
            <v>O</v>
          </cell>
          <cell r="L33" t="str">
            <v>O</v>
          </cell>
          <cell r="M33" t="str">
            <v/>
          </cell>
          <cell r="N33" t="str">
            <v/>
          </cell>
          <cell r="O33" t="str">
            <v/>
          </cell>
          <cell r="P33" t="str">
            <v/>
          </cell>
          <cell r="Q33" t="str">
            <v/>
          </cell>
          <cell r="R33" t="str">
            <v/>
          </cell>
          <cell r="S33" t="str">
            <v/>
          </cell>
          <cell r="T33">
            <v>0</v>
          </cell>
          <cell r="U33">
            <v>0</v>
          </cell>
          <cell r="V33">
            <v>0</v>
          </cell>
          <cell r="W33">
            <v>0</v>
          </cell>
          <cell r="AA33" t="str">
            <v>CO0303</v>
          </cell>
          <cell r="AB33" t="str">
            <v>커뮤니케이션사업팀_매출전표에 대한 승인</v>
          </cell>
          <cell r="AC33">
            <v>2</v>
          </cell>
          <cell r="AF33" t="str">
            <v>Higher</v>
          </cell>
        </row>
        <row r="34">
          <cell r="E34" t="str">
            <v>매출채권</v>
          </cell>
          <cell r="K34" t="str">
            <v>O</v>
          </cell>
          <cell r="AA34" t="str">
            <v>CO_SN0401</v>
          </cell>
          <cell r="AB34" t="str">
            <v>커머스사업팀(SNS_FORM)_선수수익 검증</v>
          </cell>
          <cell r="AC34">
            <v>0</v>
          </cell>
          <cell r="AF34" t="str">
            <v>Lower</v>
          </cell>
        </row>
        <row r="35">
          <cell r="E35" t="str">
            <v>매출채권</v>
          </cell>
          <cell r="K35" t="str">
            <v>O</v>
          </cell>
          <cell r="L35">
            <v>0</v>
          </cell>
          <cell r="M35">
            <v>0</v>
          </cell>
          <cell r="N35">
            <v>0</v>
          </cell>
          <cell r="O35">
            <v>0</v>
          </cell>
          <cell r="P35">
            <v>0</v>
          </cell>
          <cell r="Q35">
            <v>0</v>
          </cell>
          <cell r="R35">
            <v>0</v>
          </cell>
          <cell r="S35">
            <v>0</v>
          </cell>
          <cell r="T35">
            <v>0</v>
          </cell>
          <cell r="U35">
            <v>0</v>
          </cell>
          <cell r="V35">
            <v>0</v>
          </cell>
          <cell r="W35">
            <v>0</v>
          </cell>
          <cell r="AA35" t="str">
            <v>CO_SN0402</v>
          </cell>
          <cell r="AB35" t="str">
            <v>커머스사업팀(SNS_FORM)_선수수익전표 승인</v>
          </cell>
          <cell r="AC35">
            <v>0</v>
          </cell>
          <cell r="AF35" t="str">
            <v>Lower</v>
          </cell>
        </row>
        <row r="36">
          <cell r="E36" t="str">
            <v>매출채권</v>
          </cell>
          <cell r="K36" t="str">
            <v>O</v>
          </cell>
          <cell r="L36">
            <v>0</v>
          </cell>
          <cell r="M36">
            <v>0</v>
          </cell>
          <cell r="N36">
            <v>0</v>
          </cell>
          <cell r="O36">
            <v>0</v>
          </cell>
          <cell r="P36">
            <v>0</v>
          </cell>
          <cell r="Q36">
            <v>0</v>
          </cell>
          <cell r="R36">
            <v>0</v>
          </cell>
          <cell r="S36">
            <v>0</v>
          </cell>
          <cell r="T36">
            <v>0</v>
          </cell>
          <cell r="U36">
            <v>0</v>
          </cell>
          <cell r="V36">
            <v>0</v>
          </cell>
          <cell r="W36">
            <v>0</v>
          </cell>
          <cell r="AA36" t="str">
            <v>GE0201</v>
          </cell>
          <cell r="AB36" t="str">
            <v>매출 공통_PG사 결제금액에 따른 미수금 전표 승인</v>
          </cell>
          <cell r="AC36">
            <v>2</v>
          </cell>
          <cell r="AF36" t="str">
            <v>Lower</v>
          </cell>
        </row>
        <row r="37">
          <cell r="E37" t="str">
            <v>매출채권</v>
          </cell>
          <cell r="K37" t="str">
            <v>O</v>
          </cell>
          <cell r="L37">
            <v>0</v>
          </cell>
          <cell r="M37">
            <v>0</v>
          </cell>
          <cell r="N37">
            <v>0</v>
          </cell>
          <cell r="O37">
            <v>0</v>
          </cell>
          <cell r="P37">
            <v>0</v>
          </cell>
          <cell r="Q37">
            <v>0</v>
          </cell>
          <cell r="R37">
            <v>0</v>
          </cell>
          <cell r="S37">
            <v>0</v>
          </cell>
          <cell r="T37">
            <v>0</v>
          </cell>
          <cell r="U37">
            <v>0</v>
          </cell>
          <cell r="V37">
            <v>0</v>
          </cell>
          <cell r="W37">
            <v>0</v>
          </cell>
          <cell r="AA37" t="str">
            <v>GE0202</v>
          </cell>
          <cell r="AB37" t="str">
            <v>매출 공통_매출채권 반제</v>
          </cell>
          <cell r="AC37">
            <v>0</v>
          </cell>
          <cell r="AF37" t="str">
            <v>Lower</v>
          </cell>
        </row>
        <row r="38">
          <cell r="E38" t="str">
            <v>매출채권</v>
          </cell>
          <cell r="K38" t="str">
            <v>O</v>
          </cell>
          <cell r="L38">
            <v>0</v>
          </cell>
          <cell r="M38">
            <v>0</v>
          </cell>
          <cell r="N38">
            <v>0</v>
          </cell>
          <cell r="O38">
            <v>0</v>
          </cell>
          <cell r="P38">
            <v>0</v>
          </cell>
          <cell r="Q38">
            <v>0</v>
          </cell>
          <cell r="R38">
            <v>0</v>
          </cell>
          <cell r="S38">
            <v>0</v>
          </cell>
          <cell r="T38">
            <v>0</v>
          </cell>
          <cell r="U38">
            <v>0</v>
          </cell>
          <cell r="V38">
            <v>0</v>
          </cell>
          <cell r="W38">
            <v>0</v>
          </cell>
          <cell r="AA38" t="str">
            <v>GE0203</v>
          </cell>
          <cell r="AB38" t="str">
            <v>매출 공통_매출채권 반제 승인</v>
          </cell>
          <cell r="AC38">
            <v>5</v>
          </cell>
          <cell r="AF38" t="str">
            <v>Lower</v>
          </cell>
        </row>
        <row r="39">
          <cell r="E39" t="str">
            <v>매출채권</v>
          </cell>
          <cell r="K39" t="str">
            <v>O</v>
          </cell>
          <cell r="AA39" t="str">
            <v>CO0302</v>
          </cell>
          <cell r="AB39" t="str">
            <v>커뮤니케이션사업팀_업무협조기안서 승인</v>
          </cell>
          <cell r="AC39">
            <v>0</v>
          </cell>
          <cell r="AF39" t="str">
            <v>Higher</v>
          </cell>
        </row>
        <row r="40">
          <cell r="E40" t="str">
            <v>매출채권</v>
          </cell>
          <cell r="K40" t="str">
            <v>O</v>
          </cell>
          <cell r="L40">
            <v>0</v>
          </cell>
          <cell r="M40">
            <v>0</v>
          </cell>
          <cell r="N40">
            <v>0</v>
          </cell>
          <cell r="O40">
            <v>0</v>
          </cell>
          <cell r="P40">
            <v>0</v>
          </cell>
          <cell r="Q40">
            <v>0</v>
          </cell>
          <cell r="R40">
            <v>0</v>
          </cell>
          <cell r="S40">
            <v>0</v>
          </cell>
          <cell r="T40">
            <v>0</v>
          </cell>
          <cell r="U40">
            <v>0</v>
          </cell>
          <cell r="V40">
            <v>0</v>
          </cell>
          <cell r="W40">
            <v>0</v>
          </cell>
          <cell r="AA40" t="str">
            <v>CO0303</v>
          </cell>
          <cell r="AB40" t="str">
            <v>커뮤니케이션사업팀_매출전표에 대한 승인</v>
          </cell>
          <cell r="AC40">
            <v>2</v>
          </cell>
          <cell r="AF40" t="str">
            <v>Higher</v>
          </cell>
        </row>
        <row r="41">
          <cell r="E41" t="str">
            <v>매출채권</v>
          </cell>
          <cell r="K41" t="str">
            <v>O</v>
          </cell>
          <cell r="L41">
            <v>0</v>
          </cell>
          <cell r="M41">
            <v>0</v>
          </cell>
          <cell r="N41">
            <v>0</v>
          </cell>
          <cell r="O41">
            <v>0</v>
          </cell>
          <cell r="P41">
            <v>0</v>
          </cell>
          <cell r="Q41">
            <v>0</v>
          </cell>
          <cell r="R41">
            <v>0</v>
          </cell>
          <cell r="S41">
            <v>0</v>
          </cell>
          <cell r="T41">
            <v>0</v>
          </cell>
          <cell r="U41">
            <v>0</v>
          </cell>
          <cell r="V41">
            <v>0</v>
          </cell>
          <cell r="W41">
            <v>0</v>
          </cell>
          <cell r="AA41" t="str">
            <v>ME0302</v>
          </cell>
          <cell r="AB41" t="str">
            <v>메세징_업무협조기안서 승인</v>
          </cell>
          <cell r="AC41">
            <v>0</v>
          </cell>
          <cell r="AF41" t="str">
            <v>Higher</v>
          </cell>
        </row>
        <row r="42">
          <cell r="E42" t="str">
            <v>매출채권</v>
          </cell>
          <cell r="K42" t="str">
            <v>O</v>
          </cell>
          <cell r="L42">
            <v>0</v>
          </cell>
          <cell r="M42">
            <v>0</v>
          </cell>
          <cell r="N42">
            <v>0</v>
          </cell>
          <cell r="O42">
            <v>0</v>
          </cell>
          <cell r="P42">
            <v>0</v>
          </cell>
          <cell r="Q42">
            <v>0</v>
          </cell>
          <cell r="R42">
            <v>0</v>
          </cell>
          <cell r="S42">
            <v>0</v>
          </cell>
          <cell r="T42">
            <v>0</v>
          </cell>
          <cell r="U42">
            <v>0</v>
          </cell>
          <cell r="V42">
            <v>0</v>
          </cell>
          <cell r="W42">
            <v>0</v>
          </cell>
          <cell r="AA42" t="str">
            <v>ME0303</v>
          </cell>
          <cell r="AB42" t="str">
            <v>메세징_매출전표에 대한 승인</v>
          </cell>
          <cell r="AC42">
            <v>2</v>
          </cell>
          <cell r="AF42" t="str">
            <v>Higher</v>
          </cell>
        </row>
        <row r="43">
          <cell r="E43" t="str">
            <v>매출채권</v>
          </cell>
          <cell r="K43" t="str">
            <v>O</v>
          </cell>
          <cell r="L43">
            <v>0</v>
          </cell>
          <cell r="M43">
            <v>0</v>
          </cell>
          <cell r="N43">
            <v>0</v>
          </cell>
          <cell r="O43">
            <v>0</v>
          </cell>
          <cell r="P43">
            <v>0</v>
          </cell>
          <cell r="Q43">
            <v>0</v>
          </cell>
          <cell r="R43">
            <v>0</v>
          </cell>
          <cell r="S43">
            <v>0</v>
          </cell>
          <cell r="T43">
            <v>0</v>
          </cell>
          <cell r="U43">
            <v>0</v>
          </cell>
          <cell r="V43">
            <v>0</v>
          </cell>
          <cell r="W43">
            <v>0</v>
          </cell>
          <cell r="AA43" t="str">
            <v>LI_TE0501</v>
          </cell>
          <cell r="AB43" t="str">
            <v>지역정보사업팀_텔패스_매출 전표의 승인</v>
          </cell>
          <cell r="AC43">
            <v>5</v>
          </cell>
          <cell r="AF43" t="str">
            <v>Higher</v>
          </cell>
        </row>
        <row r="44">
          <cell r="E44" t="str">
            <v>매출채권</v>
          </cell>
          <cell r="K44" t="str">
            <v>O</v>
          </cell>
          <cell r="L44">
            <v>0</v>
          </cell>
          <cell r="M44">
            <v>0</v>
          </cell>
          <cell r="N44">
            <v>0</v>
          </cell>
          <cell r="O44">
            <v>0</v>
          </cell>
          <cell r="P44">
            <v>0</v>
          </cell>
          <cell r="Q44">
            <v>0</v>
          </cell>
          <cell r="R44">
            <v>0</v>
          </cell>
          <cell r="S44">
            <v>0</v>
          </cell>
          <cell r="T44">
            <v>0</v>
          </cell>
          <cell r="U44">
            <v>0</v>
          </cell>
          <cell r="V44">
            <v>0</v>
          </cell>
          <cell r="W44">
            <v>0</v>
          </cell>
          <cell r="AA44" t="str">
            <v>LI_TE0502</v>
          </cell>
          <cell r="AB44" t="str">
            <v>지역정보사업팀_텔패스_매출협조전의 승인</v>
          </cell>
          <cell r="AC44">
            <v>0</v>
          </cell>
          <cell r="AF44" t="str">
            <v>Higher</v>
          </cell>
        </row>
        <row r="45">
          <cell r="E45" t="str">
            <v>매출채권</v>
          </cell>
          <cell r="K45" t="str">
            <v>O</v>
          </cell>
          <cell r="L45">
            <v>0</v>
          </cell>
          <cell r="M45">
            <v>0</v>
          </cell>
          <cell r="N45">
            <v>0</v>
          </cell>
          <cell r="O45">
            <v>0</v>
          </cell>
          <cell r="P45">
            <v>0</v>
          </cell>
          <cell r="Q45">
            <v>0</v>
          </cell>
          <cell r="R45">
            <v>0</v>
          </cell>
          <cell r="S45">
            <v>0</v>
          </cell>
          <cell r="T45">
            <v>0</v>
          </cell>
          <cell r="U45">
            <v>0</v>
          </cell>
          <cell r="V45">
            <v>0</v>
          </cell>
          <cell r="W45">
            <v>0</v>
          </cell>
          <cell r="AA45" t="str">
            <v>LI_CA0403</v>
          </cell>
          <cell r="AB45" t="str">
            <v>지역정보사업팀_콜믹스_매출전표의 승인</v>
          </cell>
          <cell r="AC45">
            <v>4</v>
          </cell>
          <cell r="AF45" t="str">
            <v>Higher</v>
          </cell>
        </row>
        <row r="46">
          <cell r="E46" t="str">
            <v>매출채권</v>
          </cell>
          <cell r="K46" t="str">
            <v>O</v>
          </cell>
          <cell r="L46">
            <v>0</v>
          </cell>
          <cell r="M46">
            <v>0</v>
          </cell>
          <cell r="N46">
            <v>0</v>
          </cell>
          <cell r="O46">
            <v>0</v>
          </cell>
          <cell r="P46">
            <v>0</v>
          </cell>
          <cell r="Q46">
            <v>0</v>
          </cell>
          <cell r="R46">
            <v>0</v>
          </cell>
          <cell r="S46">
            <v>0</v>
          </cell>
          <cell r="T46">
            <v>0</v>
          </cell>
          <cell r="U46">
            <v>0</v>
          </cell>
          <cell r="V46">
            <v>0</v>
          </cell>
          <cell r="W46">
            <v>0</v>
          </cell>
          <cell r="AA46" t="str">
            <v>LI_CA0404</v>
          </cell>
          <cell r="AB46" t="str">
            <v>지역정보사업팀_콜믹스_매출협조전의 승인</v>
          </cell>
          <cell r="AC46">
            <v>0</v>
          </cell>
          <cell r="AF46" t="str">
            <v>Higher</v>
          </cell>
        </row>
        <row r="47">
          <cell r="E47" t="str">
            <v>매출채권</v>
          </cell>
          <cell r="K47" t="str">
            <v>O</v>
          </cell>
          <cell r="L47">
            <v>0</v>
          </cell>
          <cell r="M47">
            <v>0</v>
          </cell>
          <cell r="N47">
            <v>0</v>
          </cell>
          <cell r="O47">
            <v>0</v>
          </cell>
          <cell r="P47">
            <v>0</v>
          </cell>
          <cell r="Q47">
            <v>0</v>
          </cell>
          <cell r="R47">
            <v>0</v>
          </cell>
          <cell r="S47">
            <v>0</v>
          </cell>
          <cell r="T47">
            <v>0</v>
          </cell>
          <cell r="U47">
            <v>0</v>
          </cell>
          <cell r="V47">
            <v>0</v>
          </cell>
          <cell r="W47">
            <v>0</v>
          </cell>
          <cell r="AA47" t="str">
            <v>MC0303</v>
          </cell>
          <cell r="AB47" t="str">
            <v>모바일쿠폰사업팀_매출전표 승인(재경팀)</v>
          </cell>
          <cell r="AC47">
            <v>5</v>
          </cell>
          <cell r="AF47" t="str">
            <v>Higher</v>
          </cell>
        </row>
        <row r="48">
          <cell r="E48" t="str">
            <v>매출채권</v>
          </cell>
          <cell r="K48" t="str">
            <v>O</v>
          </cell>
          <cell r="L48">
            <v>0</v>
          </cell>
          <cell r="M48">
            <v>0</v>
          </cell>
          <cell r="N48">
            <v>0</v>
          </cell>
          <cell r="O48">
            <v>0</v>
          </cell>
          <cell r="P48">
            <v>0</v>
          </cell>
          <cell r="Q48">
            <v>0</v>
          </cell>
          <cell r="R48">
            <v>0</v>
          </cell>
          <cell r="S48">
            <v>0</v>
          </cell>
          <cell r="T48">
            <v>0</v>
          </cell>
          <cell r="U48">
            <v>0</v>
          </cell>
          <cell r="V48">
            <v>0</v>
          </cell>
          <cell r="W48">
            <v>0</v>
          </cell>
          <cell r="AA48" t="str">
            <v>MC0304</v>
          </cell>
          <cell r="AB48" t="str">
            <v>모바일쿠폰사업팀_매출협조전의 승인</v>
          </cell>
          <cell r="AC48">
            <v>0</v>
          </cell>
          <cell r="AF48" t="str">
            <v>Higher</v>
          </cell>
        </row>
        <row r="49">
          <cell r="E49" t="str">
            <v>매출채권</v>
          </cell>
          <cell r="K49" t="str">
            <v>O</v>
          </cell>
          <cell r="L49">
            <v>0</v>
          </cell>
          <cell r="M49">
            <v>0</v>
          </cell>
          <cell r="N49">
            <v>0</v>
          </cell>
          <cell r="O49">
            <v>0</v>
          </cell>
          <cell r="P49">
            <v>0</v>
          </cell>
          <cell r="Q49">
            <v>0</v>
          </cell>
          <cell r="R49">
            <v>0</v>
          </cell>
          <cell r="S49">
            <v>0</v>
          </cell>
          <cell r="T49">
            <v>0</v>
          </cell>
          <cell r="U49">
            <v>0</v>
          </cell>
          <cell r="V49">
            <v>0</v>
          </cell>
          <cell r="W49">
            <v>0</v>
          </cell>
          <cell r="AA49" t="str">
            <v>CO_UN0402</v>
          </cell>
          <cell r="AB49" t="str">
            <v>커머스사업팀(유니크로)_매출 협조전 승인</v>
          </cell>
          <cell r="AC49">
            <v>0</v>
          </cell>
          <cell r="AF49" t="str">
            <v>Higher</v>
          </cell>
        </row>
        <row r="50">
          <cell r="E50" t="str">
            <v>매출채권</v>
          </cell>
          <cell r="K50" t="str">
            <v>O</v>
          </cell>
          <cell r="L50">
            <v>0</v>
          </cell>
          <cell r="M50">
            <v>0</v>
          </cell>
          <cell r="N50">
            <v>0</v>
          </cell>
          <cell r="O50">
            <v>0</v>
          </cell>
          <cell r="P50">
            <v>0</v>
          </cell>
          <cell r="Q50">
            <v>0</v>
          </cell>
          <cell r="R50">
            <v>0</v>
          </cell>
          <cell r="S50">
            <v>0</v>
          </cell>
          <cell r="T50">
            <v>0</v>
          </cell>
          <cell r="U50">
            <v>0</v>
          </cell>
          <cell r="V50">
            <v>0</v>
          </cell>
          <cell r="W50">
            <v>0</v>
          </cell>
          <cell r="AA50" t="str">
            <v>CO_UN0403</v>
          </cell>
          <cell r="AB50" t="str">
            <v>커머스사업팀(유니크로)_매출 전표 승인</v>
          </cell>
          <cell r="AC50">
            <v>5</v>
          </cell>
          <cell r="AF50" t="str">
            <v>Higher</v>
          </cell>
        </row>
        <row r="51">
          <cell r="E51" t="str">
            <v>매출채권</v>
          </cell>
          <cell r="K51" t="str">
            <v>O</v>
          </cell>
          <cell r="L51">
            <v>0</v>
          </cell>
          <cell r="M51">
            <v>0</v>
          </cell>
          <cell r="N51">
            <v>0</v>
          </cell>
          <cell r="O51">
            <v>0</v>
          </cell>
          <cell r="P51">
            <v>0</v>
          </cell>
          <cell r="Q51">
            <v>0</v>
          </cell>
          <cell r="R51">
            <v>0</v>
          </cell>
          <cell r="S51">
            <v>0</v>
          </cell>
          <cell r="T51">
            <v>0</v>
          </cell>
          <cell r="U51">
            <v>0</v>
          </cell>
          <cell r="V51">
            <v>0</v>
          </cell>
          <cell r="W51">
            <v>0</v>
          </cell>
          <cell r="AA51" t="str">
            <v>CO_SN0303</v>
          </cell>
          <cell r="AB51" t="str">
            <v>커머스사업팀(SNS_FORM)_매출 전표 승인</v>
          </cell>
          <cell r="AC51">
            <v>5</v>
          </cell>
          <cell r="AF51" t="str">
            <v>Higher</v>
          </cell>
        </row>
        <row r="52">
          <cell r="E52" t="str">
            <v>매출채권</v>
          </cell>
          <cell r="K52" t="str">
            <v>O</v>
          </cell>
          <cell r="L52">
            <v>0</v>
          </cell>
          <cell r="M52">
            <v>0</v>
          </cell>
          <cell r="N52">
            <v>0</v>
          </cell>
          <cell r="O52">
            <v>0</v>
          </cell>
          <cell r="P52">
            <v>0</v>
          </cell>
          <cell r="Q52">
            <v>0</v>
          </cell>
          <cell r="R52">
            <v>0</v>
          </cell>
          <cell r="S52">
            <v>0</v>
          </cell>
          <cell r="T52">
            <v>0</v>
          </cell>
          <cell r="U52">
            <v>0</v>
          </cell>
          <cell r="V52">
            <v>0</v>
          </cell>
          <cell r="W52">
            <v>0</v>
          </cell>
          <cell r="AA52" t="str">
            <v>SB0503</v>
          </cell>
          <cell r="AB52" t="str">
            <v>사방넷영업팀_업무협조기안서 승인</v>
          </cell>
          <cell r="AC52">
            <v>0</v>
          </cell>
          <cell r="AF52" t="str">
            <v>Higher</v>
          </cell>
        </row>
        <row r="53">
          <cell r="E53" t="str">
            <v>매출채권</v>
          </cell>
          <cell r="K53" t="str">
            <v>O</v>
          </cell>
          <cell r="L53">
            <v>0</v>
          </cell>
          <cell r="M53">
            <v>0</v>
          </cell>
          <cell r="N53">
            <v>0</v>
          </cell>
          <cell r="O53">
            <v>0</v>
          </cell>
          <cell r="P53">
            <v>0</v>
          </cell>
          <cell r="Q53">
            <v>0</v>
          </cell>
          <cell r="R53">
            <v>0</v>
          </cell>
          <cell r="S53">
            <v>0</v>
          </cell>
          <cell r="T53">
            <v>0</v>
          </cell>
          <cell r="U53">
            <v>0</v>
          </cell>
          <cell r="V53">
            <v>0</v>
          </cell>
          <cell r="W53">
            <v>0</v>
          </cell>
          <cell r="AA53" t="str">
            <v>SB0504</v>
          </cell>
          <cell r="AB53" t="str">
            <v>사방넷영업팀_매출전표에 대한 승인</v>
          </cell>
          <cell r="AC53">
            <v>2</v>
          </cell>
          <cell r="AF53" t="str">
            <v>Higher</v>
          </cell>
        </row>
        <row r="54">
          <cell r="E54" t="str">
            <v>매출채권</v>
          </cell>
          <cell r="K54" t="str">
            <v>O</v>
          </cell>
          <cell r="L54">
            <v>0</v>
          </cell>
          <cell r="M54">
            <v>0</v>
          </cell>
          <cell r="N54">
            <v>0</v>
          </cell>
          <cell r="O54">
            <v>0</v>
          </cell>
          <cell r="P54">
            <v>0</v>
          </cell>
          <cell r="Q54">
            <v>0</v>
          </cell>
          <cell r="R54">
            <v>0</v>
          </cell>
          <cell r="S54">
            <v>0</v>
          </cell>
          <cell r="T54">
            <v>0</v>
          </cell>
          <cell r="U54">
            <v>0</v>
          </cell>
          <cell r="V54">
            <v>0</v>
          </cell>
          <cell r="W54">
            <v>0</v>
          </cell>
          <cell r="AA54" t="str">
            <v>GR0403</v>
          </cell>
          <cell r="AB54" t="str">
            <v>그룹웨어사업팀_설치형사용료 매출 승인</v>
          </cell>
          <cell r="AC54">
            <v>5</v>
          </cell>
          <cell r="AF54" t="str">
            <v>Higher</v>
          </cell>
        </row>
        <row r="55">
          <cell r="E55" t="str">
            <v>매출채권</v>
          </cell>
          <cell r="K55" t="str">
            <v>O</v>
          </cell>
          <cell r="L55">
            <v>0</v>
          </cell>
          <cell r="M55">
            <v>0</v>
          </cell>
          <cell r="N55">
            <v>0</v>
          </cell>
          <cell r="O55">
            <v>0</v>
          </cell>
          <cell r="P55">
            <v>0</v>
          </cell>
          <cell r="Q55">
            <v>0</v>
          </cell>
          <cell r="R55">
            <v>0</v>
          </cell>
          <cell r="S55">
            <v>0</v>
          </cell>
          <cell r="T55">
            <v>0</v>
          </cell>
          <cell r="U55">
            <v>0</v>
          </cell>
          <cell r="V55">
            <v>0</v>
          </cell>
          <cell r="W55">
            <v>0</v>
          </cell>
          <cell r="AA55" t="str">
            <v>ID0204</v>
          </cell>
          <cell r="AB55" t="str">
            <v>IDC_IDC매출전표에 대한 승인</v>
          </cell>
          <cell r="AC55">
            <v>0</v>
          </cell>
          <cell r="AF55" t="str">
            <v>Higher</v>
          </cell>
        </row>
        <row r="56">
          <cell r="E56" t="str">
            <v>매출채권</v>
          </cell>
          <cell r="K56" t="str">
            <v>O</v>
          </cell>
          <cell r="L56">
            <v>0</v>
          </cell>
          <cell r="M56">
            <v>0</v>
          </cell>
          <cell r="N56">
            <v>0</v>
          </cell>
          <cell r="O56">
            <v>0</v>
          </cell>
          <cell r="P56">
            <v>0</v>
          </cell>
          <cell r="Q56">
            <v>0</v>
          </cell>
          <cell r="R56">
            <v>0</v>
          </cell>
          <cell r="S56">
            <v>0</v>
          </cell>
          <cell r="T56">
            <v>0</v>
          </cell>
          <cell r="U56">
            <v>0</v>
          </cell>
          <cell r="V56">
            <v>0</v>
          </cell>
          <cell r="W56">
            <v>0</v>
          </cell>
          <cell r="AA56" t="str">
            <v>ID0301</v>
          </cell>
          <cell r="AB56" t="str">
            <v>IDC_상품매출전표에 대한 승인</v>
          </cell>
          <cell r="AC56">
            <v>5</v>
          </cell>
          <cell r="AF56" t="str">
            <v>Higher</v>
          </cell>
        </row>
        <row r="57">
          <cell r="E57" t="str">
            <v>매출채권</v>
          </cell>
          <cell r="K57" t="str">
            <v>O</v>
          </cell>
          <cell r="L57">
            <v>0</v>
          </cell>
          <cell r="M57">
            <v>0</v>
          </cell>
          <cell r="N57">
            <v>0</v>
          </cell>
          <cell r="O57">
            <v>0</v>
          </cell>
          <cell r="P57">
            <v>0</v>
          </cell>
          <cell r="Q57">
            <v>0</v>
          </cell>
          <cell r="R57">
            <v>0</v>
          </cell>
          <cell r="S57">
            <v>0</v>
          </cell>
          <cell r="T57">
            <v>0</v>
          </cell>
          <cell r="U57">
            <v>0</v>
          </cell>
          <cell r="V57">
            <v>0</v>
          </cell>
          <cell r="W57">
            <v>0</v>
          </cell>
          <cell r="AA57" t="str">
            <v>IS0505</v>
          </cell>
          <cell r="AB57" t="str">
            <v>품질기획팀,프로젝트팀,키움자산운용팀_매출전표에 대한 승인(상품매출)</v>
          </cell>
          <cell r="AC57">
            <v>4</v>
          </cell>
          <cell r="AF57" t="str">
            <v>Higher</v>
          </cell>
        </row>
        <row r="58">
          <cell r="E58" t="str">
            <v>매출채권</v>
          </cell>
          <cell r="K58" t="str">
            <v>O</v>
          </cell>
          <cell r="L58">
            <v>0</v>
          </cell>
          <cell r="M58">
            <v>0</v>
          </cell>
          <cell r="N58">
            <v>0</v>
          </cell>
          <cell r="O58">
            <v>0</v>
          </cell>
          <cell r="P58">
            <v>0</v>
          </cell>
          <cell r="Q58">
            <v>0</v>
          </cell>
          <cell r="R58">
            <v>0</v>
          </cell>
          <cell r="S58">
            <v>0</v>
          </cell>
          <cell r="T58">
            <v>0</v>
          </cell>
          <cell r="U58">
            <v>0</v>
          </cell>
          <cell r="V58">
            <v>0</v>
          </cell>
          <cell r="W58">
            <v>0</v>
          </cell>
          <cell r="AA58" t="str">
            <v>IS0502</v>
          </cell>
          <cell r="AB58" t="str">
            <v>품질기획팀,프로젝트팀,키움자산운용팀_키움증권 ITO의 거래명세서 승인</v>
          </cell>
          <cell r="AC58">
            <v>0</v>
          </cell>
          <cell r="AF58" t="str">
            <v>Higher</v>
          </cell>
        </row>
        <row r="59">
          <cell r="E59" t="str">
            <v>매출채권</v>
          </cell>
          <cell r="K59" t="str">
            <v>O</v>
          </cell>
          <cell r="L59">
            <v>0</v>
          </cell>
          <cell r="M59">
            <v>0</v>
          </cell>
          <cell r="N59">
            <v>0</v>
          </cell>
          <cell r="O59">
            <v>0</v>
          </cell>
          <cell r="P59">
            <v>0</v>
          </cell>
          <cell r="Q59">
            <v>0</v>
          </cell>
          <cell r="R59">
            <v>0</v>
          </cell>
          <cell r="S59">
            <v>0</v>
          </cell>
          <cell r="T59">
            <v>0</v>
          </cell>
          <cell r="U59">
            <v>0</v>
          </cell>
          <cell r="V59">
            <v>0</v>
          </cell>
          <cell r="W59">
            <v>0</v>
          </cell>
          <cell r="AA59" t="str">
            <v>IS0503</v>
          </cell>
          <cell r="AB59" t="str">
            <v>품질기획팀,프로젝트팀,키움자산운용팀_프로젝트 외 ITO 계약의 거래명세서 승인</v>
          </cell>
          <cell r="AC59">
            <v>0</v>
          </cell>
          <cell r="AF59" t="str">
            <v>Higher</v>
          </cell>
        </row>
        <row r="60">
          <cell r="E60" t="str">
            <v>매출채권</v>
          </cell>
          <cell r="K60" t="str">
            <v>O</v>
          </cell>
          <cell r="L60">
            <v>0</v>
          </cell>
          <cell r="M60">
            <v>0</v>
          </cell>
          <cell r="N60">
            <v>0</v>
          </cell>
          <cell r="O60">
            <v>0</v>
          </cell>
          <cell r="P60">
            <v>0</v>
          </cell>
          <cell r="Q60">
            <v>0</v>
          </cell>
          <cell r="R60">
            <v>0</v>
          </cell>
          <cell r="S60">
            <v>0</v>
          </cell>
          <cell r="T60">
            <v>0</v>
          </cell>
          <cell r="U60">
            <v>0</v>
          </cell>
          <cell r="V60">
            <v>0</v>
          </cell>
          <cell r="W60">
            <v>0</v>
          </cell>
          <cell r="AA60" t="str">
            <v>IS0504</v>
          </cell>
          <cell r="AB60" t="str">
            <v>품질기획팀,프로젝트팀,키움자산운용팀_상품매출 거래명세서 생성</v>
          </cell>
          <cell r="AC60">
            <v>1</v>
          </cell>
          <cell r="AF60" t="str">
            <v>Higher</v>
          </cell>
        </row>
        <row r="61">
          <cell r="E61" t="str">
            <v>매출채권</v>
          </cell>
          <cell r="K61" t="str">
            <v>O</v>
          </cell>
          <cell r="L61">
            <v>0</v>
          </cell>
          <cell r="M61">
            <v>0</v>
          </cell>
          <cell r="N61">
            <v>0</v>
          </cell>
          <cell r="O61">
            <v>0</v>
          </cell>
          <cell r="P61">
            <v>0</v>
          </cell>
          <cell r="Q61">
            <v>0</v>
          </cell>
          <cell r="R61">
            <v>0</v>
          </cell>
          <cell r="S61">
            <v>0</v>
          </cell>
          <cell r="T61">
            <v>0</v>
          </cell>
          <cell r="U61">
            <v>0</v>
          </cell>
          <cell r="V61">
            <v>0</v>
          </cell>
          <cell r="W61">
            <v>0</v>
          </cell>
          <cell r="AA61" t="str">
            <v>IS0405</v>
          </cell>
          <cell r="AB61" t="str">
            <v>품질기획팀,프로젝트팀,키움자산운용팀_매출전표에 대한 승인(진행매출)</v>
          </cell>
          <cell r="AC61">
            <v>3</v>
          </cell>
          <cell r="AF61" t="str">
            <v>Higher</v>
          </cell>
        </row>
        <row r="62">
          <cell r="E62" t="str">
            <v>매출채권</v>
          </cell>
          <cell r="K62" t="str">
            <v>O</v>
          </cell>
          <cell r="L62">
            <v>0</v>
          </cell>
          <cell r="M62">
            <v>0</v>
          </cell>
          <cell r="N62">
            <v>0</v>
          </cell>
          <cell r="O62">
            <v>0</v>
          </cell>
          <cell r="P62">
            <v>0</v>
          </cell>
          <cell r="Q62">
            <v>0</v>
          </cell>
          <cell r="R62">
            <v>0</v>
          </cell>
          <cell r="S62">
            <v>0</v>
          </cell>
          <cell r="T62">
            <v>0</v>
          </cell>
          <cell r="U62">
            <v>0</v>
          </cell>
          <cell r="V62">
            <v>0</v>
          </cell>
          <cell r="W62">
            <v>0</v>
          </cell>
          <cell r="AA62" t="str">
            <v>GE0107</v>
          </cell>
          <cell r="AB62" t="str">
            <v>매출 공통_서비스 해지 승인</v>
          </cell>
          <cell r="AC62">
            <v>2</v>
          </cell>
          <cell r="AF62" t="str">
            <v>Higher</v>
          </cell>
        </row>
        <row r="63">
          <cell r="E63" t="str">
            <v>매출채권</v>
          </cell>
          <cell r="K63" t="str">
            <v>O</v>
          </cell>
          <cell r="L63">
            <v>0</v>
          </cell>
          <cell r="M63">
            <v>0</v>
          </cell>
          <cell r="N63">
            <v>0</v>
          </cell>
          <cell r="O63">
            <v>0</v>
          </cell>
          <cell r="P63">
            <v>0</v>
          </cell>
          <cell r="Q63">
            <v>0</v>
          </cell>
          <cell r="R63">
            <v>0</v>
          </cell>
          <cell r="S63">
            <v>0</v>
          </cell>
          <cell r="T63">
            <v>0</v>
          </cell>
          <cell r="U63">
            <v>0</v>
          </cell>
          <cell r="V63">
            <v>0</v>
          </cell>
          <cell r="W63">
            <v>0</v>
          </cell>
          <cell r="AA63" t="str">
            <v>GE0108</v>
          </cell>
          <cell r="AB63" t="str">
            <v>매출 공통_서비스 해지 계정의 서비스 이용제한</v>
          </cell>
          <cell r="AC63">
            <v>2</v>
          </cell>
          <cell r="AF63" t="str">
            <v>Higher</v>
          </cell>
        </row>
        <row r="64">
          <cell r="E64" t="str">
            <v>매출채권</v>
          </cell>
          <cell r="K64" t="str">
            <v>O</v>
          </cell>
          <cell r="L64">
            <v>0</v>
          </cell>
          <cell r="M64">
            <v>0</v>
          </cell>
          <cell r="N64">
            <v>0</v>
          </cell>
          <cell r="O64">
            <v>0</v>
          </cell>
          <cell r="P64">
            <v>0</v>
          </cell>
          <cell r="Q64">
            <v>0</v>
          </cell>
          <cell r="R64">
            <v>0</v>
          </cell>
          <cell r="S64">
            <v>0</v>
          </cell>
          <cell r="T64">
            <v>0</v>
          </cell>
          <cell r="U64">
            <v>0</v>
          </cell>
          <cell r="V64">
            <v>0</v>
          </cell>
          <cell r="W64">
            <v>0</v>
          </cell>
          <cell r="AA64" t="str">
            <v>GE0210</v>
          </cell>
          <cell r="AB64" t="str">
            <v>매출 공통_매출전표 취소/수정 승인(재경팀)</v>
          </cell>
          <cell r="AC64">
            <v>2</v>
          </cell>
          <cell r="AF64" t="str">
            <v>Higher</v>
          </cell>
        </row>
        <row r="65">
          <cell r="E65" t="str">
            <v>매출채권</v>
          </cell>
          <cell r="K65" t="str">
            <v>O</v>
          </cell>
          <cell r="L65">
            <v>0</v>
          </cell>
          <cell r="M65">
            <v>0</v>
          </cell>
          <cell r="N65">
            <v>0</v>
          </cell>
          <cell r="O65">
            <v>0</v>
          </cell>
          <cell r="P65">
            <v>0</v>
          </cell>
          <cell r="Q65">
            <v>0</v>
          </cell>
          <cell r="R65">
            <v>0</v>
          </cell>
          <cell r="S65">
            <v>0</v>
          </cell>
          <cell r="T65">
            <v>0</v>
          </cell>
          <cell r="U65">
            <v>0</v>
          </cell>
          <cell r="V65">
            <v>0</v>
          </cell>
          <cell r="W65">
            <v>0</v>
          </cell>
          <cell r="AA65" t="str">
            <v>GR0403</v>
          </cell>
          <cell r="AB65" t="str">
            <v>그룹웨어사업팀_설치형사용료 매출 승인</v>
          </cell>
          <cell r="AC65">
            <v>5</v>
          </cell>
          <cell r="AF65" t="str">
            <v>Higher</v>
          </cell>
        </row>
        <row r="66">
          <cell r="E66" t="str">
            <v>매출채권</v>
          </cell>
          <cell r="K66" t="str">
            <v>O</v>
          </cell>
          <cell r="L66">
            <v>0</v>
          </cell>
          <cell r="M66">
            <v>0</v>
          </cell>
          <cell r="N66">
            <v>0</v>
          </cell>
          <cell r="O66">
            <v>0</v>
          </cell>
          <cell r="P66">
            <v>0</v>
          </cell>
          <cell r="Q66">
            <v>0</v>
          </cell>
          <cell r="R66">
            <v>0</v>
          </cell>
          <cell r="S66">
            <v>0</v>
          </cell>
          <cell r="T66">
            <v>0</v>
          </cell>
          <cell r="U66">
            <v>0</v>
          </cell>
          <cell r="V66">
            <v>0</v>
          </cell>
          <cell r="W66">
            <v>0</v>
          </cell>
          <cell r="AA66" t="str">
            <v>ME0303</v>
          </cell>
          <cell r="AB66" t="str">
            <v>메세징_매출전표에 대한 승인</v>
          </cell>
          <cell r="AC66">
            <v>2</v>
          </cell>
          <cell r="AF66" t="str">
            <v>Higher</v>
          </cell>
        </row>
        <row r="67">
          <cell r="E67" t="str">
            <v>매출채권</v>
          </cell>
          <cell r="K67" t="str">
            <v>O</v>
          </cell>
          <cell r="L67">
            <v>0</v>
          </cell>
          <cell r="M67">
            <v>0</v>
          </cell>
          <cell r="N67">
            <v>0</v>
          </cell>
          <cell r="O67">
            <v>0</v>
          </cell>
          <cell r="P67">
            <v>0</v>
          </cell>
          <cell r="Q67">
            <v>0</v>
          </cell>
          <cell r="R67">
            <v>0</v>
          </cell>
          <cell r="S67">
            <v>0</v>
          </cell>
          <cell r="T67">
            <v>0</v>
          </cell>
          <cell r="U67">
            <v>0</v>
          </cell>
          <cell r="V67">
            <v>0</v>
          </cell>
          <cell r="W67">
            <v>0</v>
          </cell>
          <cell r="AA67" t="str">
            <v>SB0504</v>
          </cell>
          <cell r="AB67" t="str">
            <v>사방넷영업팀_매출전표에 대한 승인</v>
          </cell>
          <cell r="AC67">
            <v>2</v>
          </cell>
          <cell r="AF67" t="str">
            <v>Higher</v>
          </cell>
        </row>
        <row r="68">
          <cell r="E68" t="str">
            <v>매출채권</v>
          </cell>
          <cell r="K68" t="str">
            <v>O</v>
          </cell>
          <cell r="L68">
            <v>0</v>
          </cell>
          <cell r="M68">
            <v>0</v>
          </cell>
          <cell r="N68">
            <v>0</v>
          </cell>
          <cell r="O68">
            <v>0</v>
          </cell>
          <cell r="P68">
            <v>0</v>
          </cell>
          <cell r="Q68">
            <v>0</v>
          </cell>
          <cell r="R68">
            <v>0</v>
          </cell>
          <cell r="S68">
            <v>0</v>
          </cell>
          <cell r="T68">
            <v>0</v>
          </cell>
          <cell r="U68">
            <v>0</v>
          </cell>
          <cell r="V68">
            <v>0</v>
          </cell>
          <cell r="W68">
            <v>0</v>
          </cell>
          <cell r="AA68" t="str">
            <v>LI_CA0403</v>
          </cell>
          <cell r="AB68" t="str">
            <v>지역정보사업팀_콜믹스_매출전표의 승인</v>
          </cell>
          <cell r="AC68">
            <v>4</v>
          </cell>
          <cell r="AF68" t="str">
            <v>Higher</v>
          </cell>
        </row>
        <row r="69">
          <cell r="E69" t="str">
            <v>매출채권</v>
          </cell>
          <cell r="K69" t="str">
            <v>O</v>
          </cell>
          <cell r="L69">
            <v>0</v>
          </cell>
          <cell r="M69">
            <v>0</v>
          </cell>
          <cell r="N69">
            <v>0</v>
          </cell>
          <cell r="O69">
            <v>0</v>
          </cell>
          <cell r="P69">
            <v>0</v>
          </cell>
          <cell r="Q69">
            <v>0</v>
          </cell>
          <cell r="R69">
            <v>0</v>
          </cell>
          <cell r="S69">
            <v>0</v>
          </cell>
          <cell r="T69">
            <v>0</v>
          </cell>
          <cell r="U69">
            <v>0</v>
          </cell>
          <cell r="V69">
            <v>0</v>
          </cell>
          <cell r="W69">
            <v>0</v>
          </cell>
          <cell r="AA69" t="str">
            <v>CO0303</v>
          </cell>
          <cell r="AB69" t="str">
            <v>커뮤니케이션사업팀_매출전표에 대한 승인</v>
          </cell>
          <cell r="AC69">
            <v>2</v>
          </cell>
          <cell r="AF69" t="str">
            <v>Higher</v>
          </cell>
        </row>
        <row r="70">
          <cell r="E70" t="str">
            <v>매출채권</v>
          </cell>
          <cell r="K70" t="str">
            <v/>
          </cell>
          <cell r="L70" t="str">
            <v/>
          </cell>
          <cell r="M70" t="str">
            <v>O</v>
          </cell>
          <cell r="N70" t="str">
            <v/>
          </cell>
          <cell r="AA70" t="str">
            <v>CO0202</v>
          </cell>
          <cell r="AB70" t="str">
            <v>커뮤니케이션사업팀_서비스 이용에 대한 매출 집계</v>
          </cell>
          <cell r="AC70">
            <v>6</v>
          </cell>
          <cell r="AF70" t="str">
            <v>Lower</v>
          </cell>
        </row>
        <row r="71">
          <cell r="E71" t="str">
            <v>매출채권</v>
          </cell>
          <cell r="K71" t="str">
            <v/>
          </cell>
          <cell r="L71" t="str">
            <v/>
          </cell>
          <cell r="M71" t="str">
            <v>O</v>
          </cell>
          <cell r="N71" t="str">
            <v/>
          </cell>
          <cell r="O71">
            <v>0</v>
          </cell>
          <cell r="P71">
            <v>0</v>
          </cell>
          <cell r="Q71">
            <v>0</v>
          </cell>
          <cell r="R71">
            <v>0</v>
          </cell>
          <cell r="S71">
            <v>0</v>
          </cell>
          <cell r="T71">
            <v>0</v>
          </cell>
          <cell r="U71">
            <v>0</v>
          </cell>
          <cell r="V71">
            <v>0</v>
          </cell>
          <cell r="W71">
            <v>0</v>
          </cell>
          <cell r="AA71" t="str">
            <v>ME0201</v>
          </cell>
          <cell r="AB71" t="str">
            <v>메세징_서비스 이용에 대한 매출 기록</v>
          </cell>
          <cell r="AC71">
            <v>5</v>
          </cell>
          <cell r="AF71" t="str">
            <v>Lower</v>
          </cell>
        </row>
        <row r="72">
          <cell r="E72" t="str">
            <v>매출채권</v>
          </cell>
          <cell r="K72" t="str">
            <v/>
          </cell>
          <cell r="L72" t="str">
            <v/>
          </cell>
          <cell r="M72" t="str">
            <v>O</v>
          </cell>
          <cell r="N72" t="str">
            <v/>
          </cell>
          <cell r="O72">
            <v>0</v>
          </cell>
          <cell r="P72">
            <v>0</v>
          </cell>
          <cell r="Q72">
            <v>0</v>
          </cell>
          <cell r="R72">
            <v>0</v>
          </cell>
          <cell r="S72">
            <v>0</v>
          </cell>
          <cell r="T72">
            <v>0</v>
          </cell>
          <cell r="U72">
            <v>0</v>
          </cell>
          <cell r="V72">
            <v>0</v>
          </cell>
          <cell r="W72">
            <v>0</v>
          </cell>
          <cell r="AA72" t="str">
            <v>LI_TE0402</v>
          </cell>
          <cell r="AB72" t="str">
            <v>지역정보사업팀_텔패스_매출액의 자동집계 및 계산</v>
          </cell>
          <cell r="AC72">
            <v>4</v>
          </cell>
          <cell r="AF72" t="str">
            <v>Lower</v>
          </cell>
        </row>
        <row r="73">
          <cell r="E73" t="str">
            <v>매출채권</v>
          </cell>
          <cell r="K73" t="str">
            <v/>
          </cell>
          <cell r="L73" t="str">
            <v/>
          </cell>
          <cell r="M73" t="str">
            <v>O</v>
          </cell>
          <cell r="N73" t="str">
            <v/>
          </cell>
          <cell r="O73">
            <v>0</v>
          </cell>
          <cell r="P73">
            <v>0</v>
          </cell>
          <cell r="Q73">
            <v>0</v>
          </cell>
          <cell r="R73">
            <v>0</v>
          </cell>
          <cell r="S73">
            <v>0</v>
          </cell>
          <cell r="T73">
            <v>0</v>
          </cell>
          <cell r="U73">
            <v>0</v>
          </cell>
          <cell r="V73">
            <v>0</v>
          </cell>
          <cell r="W73">
            <v>0</v>
          </cell>
          <cell r="AA73" t="str">
            <v>LI_CA0401</v>
          </cell>
          <cell r="AB73" t="str">
            <v>지역정보사업팀_콜믹스_매출액 자동 계산</v>
          </cell>
          <cell r="AC73">
            <v>5</v>
          </cell>
          <cell r="AF73" t="str">
            <v>Lower</v>
          </cell>
        </row>
        <row r="74">
          <cell r="E74" t="str">
            <v>매출채권</v>
          </cell>
          <cell r="K74" t="str">
            <v/>
          </cell>
          <cell r="L74" t="str">
            <v/>
          </cell>
          <cell r="M74" t="str">
            <v>O</v>
          </cell>
          <cell r="N74" t="str">
            <v/>
          </cell>
          <cell r="O74">
            <v>0</v>
          </cell>
          <cell r="P74">
            <v>0</v>
          </cell>
          <cell r="Q74">
            <v>0</v>
          </cell>
          <cell r="R74">
            <v>0</v>
          </cell>
          <cell r="S74">
            <v>0</v>
          </cell>
          <cell r="T74">
            <v>0</v>
          </cell>
          <cell r="U74">
            <v>0</v>
          </cell>
          <cell r="V74">
            <v>0</v>
          </cell>
          <cell r="W74">
            <v>0</v>
          </cell>
          <cell r="AA74" t="str">
            <v>MC0301</v>
          </cell>
          <cell r="AB74" t="str">
            <v>모바일쿠폰사업팀_매출액 자동 계산</v>
          </cell>
          <cell r="AC74">
            <v>5</v>
          </cell>
          <cell r="AF74" t="str">
            <v>Lower</v>
          </cell>
        </row>
        <row r="75">
          <cell r="E75" t="str">
            <v>매출채권</v>
          </cell>
          <cell r="K75" t="str">
            <v/>
          </cell>
          <cell r="L75" t="str">
            <v/>
          </cell>
          <cell r="M75" t="str">
            <v>O</v>
          </cell>
          <cell r="N75" t="str">
            <v/>
          </cell>
          <cell r="O75">
            <v>0</v>
          </cell>
          <cell r="P75">
            <v>0</v>
          </cell>
          <cell r="Q75">
            <v>0</v>
          </cell>
          <cell r="R75">
            <v>0</v>
          </cell>
          <cell r="S75">
            <v>0</v>
          </cell>
          <cell r="T75">
            <v>0</v>
          </cell>
          <cell r="U75">
            <v>0</v>
          </cell>
          <cell r="V75">
            <v>0</v>
          </cell>
          <cell r="W75">
            <v>0</v>
          </cell>
          <cell r="AA75" t="str">
            <v>MC0401</v>
          </cell>
          <cell r="AB75" t="str">
            <v>모바일쿠폰사업팀_낙전매출 자동계산</v>
          </cell>
          <cell r="AC75">
            <v>5</v>
          </cell>
          <cell r="AF75" t="str">
            <v>Lower</v>
          </cell>
        </row>
        <row r="76">
          <cell r="E76" t="str">
            <v>매출채권</v>
          </cell>
          <cell r="K76" t="str">
            <v/>
          </cell>
          <cell r="L76" t="str">
            <v/>
          </cell>
          <cell r="M76" t="str">
            <v>O</v>
          </cell>
          <cell r="N76" t="str">
            <v/>
          </cell>
          <cell r="O76">
            <v>0</v>
          </cell>
          <cell r="P76">
            <v>0</v>
          </cell>
          <cell r="Q76">
            <v>0</v>
          </cell>
          <cell r="R76">
            <v>0</v>
          </cell>
          <cell r="S76">
            <v>0</v>
          </cell>
          <cell r="T76">
            <v>0</v>
          </cell>
          <cell r="U76">
            <v>0</v>
          </cell>
          <cell r="V76">
            <v>0</v>
          </cell>
          <cell r="W76">
            <v>0</v>
          </cell>
          <cell r="AA76" t="str">
            <v>MC0701</v>
          </cell>
          <cell r="AB76" t="str">
            <v>모바일쿠폰사업팀_미수금 금액 자동산출</v>
          </cell>
          <cell r="AC76">
            <v>2</v>
          </cell>
          <cell r="AF76" t="str">
            <v>Lower</v>
          </cell>
        </row>
        <row r="77">
          <cell r="E77" t="str">
            <v>매출채권</v>
          </cell>
          <cell r="K77" t="str">
            <v/>
          </cell>
          <cell r="L77" t="str">
            <v/>
          </cell>
          <cell r="M77" t="str">
            <v>O</v>
          </cell>
          <cell r="N77" t="str">
            <v/>
          </cell>
          <cell r="O77">
            <v>0</v>
          </cell>
          <cell r="P77">
            <v>0</v>
          </cell>
          <cell r="Q77">
            <v>0</v>
          </cell>
          <cell r="R77">
            <v>0</v>
          </cell>
          <cell r="S77">
            <v>0</v>
          </cell>
          <cell r="T77">
            <v>0</v>
          </cell>
          <cell r="U77">
            <v>0</v>
          </cell>
          <cell r="V77">
            <v>0</v>
          </cell>
          <cell r="W77">
            <v>0</v>
          </cell>
          <cell r="AA77" t="str">
            <v>CO_UN0401</v>
          </cell>
          <cell r="AB77" t="str">
            <v>커머스사업팀(유니크로)_수수료매출액 자동계산</v>
          </cell>
          <cell r="AC77">
            <v>5</v>
          </cell>
          <cell r="AF77" t="str">
            <v>Lower</v>
          </cell>
        </row>
        <row r="78">
          <cell r="E78" t="str">
            <v>매출채권</v>
          </cell>
          <cell r="K78" t="str">
            <v/>
          </cell>
          <cell r="L78" t="str">
            <v/>
          </cell>
          <cell r="M78" t="str">
            <v>O</v>
          </cell>
          <cell r="N78" t="str">
            <v/>
          </cell>
          <cell r="O78">
            <v>0</v>
          </cell>
          <cell r="P78">
            <v>0</v>
          </cell>
          <cell r="Q78">
            <v>0</v>
          </cell>
          <cell r="R78">
            <v>0</v>
          </cell>
          <cell r="S78">
            <v>0</v>
          </cell>
          <cell r="T78">
            <v>0</v>
          </cell>
          <cell r="U78">
            <v>0</v>
          </cell>
          <cell r="V78">
            <v>0</v>
          </cell>
          <cell r="W78">
            <v>0</v>
          </cell>
          <cell r="AA78" t="str">
            <v>CO_SN0301</v>
          </cell>
          <cell r="AB78" t="str">
            <v>커머스사업팀(SNS_FORM)_매출액 자동집계</v>
          </cell>
          <cell r="AC78">
            <v>5</v>
          </cell>
          <cell r="AF78" t="str">
            <v>Lower</v>
          </cell>
        </row>
        <row r="79">
          <cell r="E79" t="str">
            <v>매출채권</v>
          </cell>
          <cell r="K79" t="str">
            <v/>
          </cell>
          <cell r="L79" t="str">
            <v/>
          </cell>
          <cell r="M79" t="str">
            <v>O</v>
          </cell>
          <cell r="N79" t="str">
            <v/>
          </cell>
          <cell r="O79">
            <v>0</v>
          </cell>
          <cell r="P79">
            <v>0</v>
          </cell>
          <cell r="Q79">
            <v>0</v>
          </cell>
          <cell r="R79">
            <v>0</v>
          </cell>
          <cell r="S79">
            <v>0</v>
          </cell>
          <cell r="T79">
            <v>0</v>
          </cell>
          <cell r="U79">
            <v>0</v>
          </cell>
          <cell r="V79">
            <v>0</v>
          </cell>
          <cell r="W79">
            <v>0</v>
          </cell>
          <cell r="AA79" t="str">
            <v>SB0301</v>
          </cell>
          <cell r="AB79" t="str">
            <v>사방넷영업팀_결제금액의 자동 산출</v>
          </cell>
          <cell r="AC79">
            <v>1</v>
          </cell>
          <cell r="AF79" t="str">
            <v>Lower</v>
          </cell>
        </row>
        <row r="80">
          <cell r="E80" t="str">
            <v>매출채권</v>
          </cell>
          <cell r="K80" t="str">
            <v/>
          </cell>
          <cell r="L80" t="str">
            <v/>
          </cell>
          <cell r="M80" t="str">
            <v>O</v>
          </cell>
          <cell r="N80" t="str">
            <v/>
          </cell>
          <cell r="O80">
            <v>0</v>
          </cell>
          <cell r="P80">
            <v>0</v>
          </cell>
          <cell r="Q80">
            <v>0</v>
          </cell>
          <cell r="R80">
            <v>0</v>
          </cell>
          <cell r="S80">
            <v>0</v>
          </cell>
          <cell r="T80">
            <v>0</v>
          </cell>
          <cell r="U80">
            <v>0</v>
          </cell>
          <cell r="V80">
            <v>0</v>
          </cell>
          <cell r="W80">
            <v>0</v>
          </cell>
          <cell r="AA80" t="str">
            <v>GR0201</v>
          </cell>
          <cell r="AB80" t="str">
            <v>그룹웨어사업팀_수행계획서에 대한 검토와 승인</v>
          </cell>
          <cell r="AC80">
            <v>3</v>
          </cell>
          <cell r="AF80" t="str">
            <v>Lower</v>
          </cell>
        </row>
        <row r="81">
          <cell r="E81" t="str">
            <v>매출채권</v>
          </cell>
          <cell r="K81" t="str">
            <v/>
          </cell>
          <cell r="L81" t="str">
            <v/>
          </cell>
          <cell r="M81" t="str">
            <v>O</v>
          </cell>
          <cell r="N81" t="str">
            <v/>
          </cell>
          <cell r="O81">
            <v>0</v>
          </cell>
          <cell r="P81">
            <v>0</v>
          </cell>
          <cell r="Q81">
            <v>0</v>
          </cell>
          <cell r="R81">
            <v>0</v>
          </cell>
          <cell r="S81">
            <v>0</v>
          </cell>
          <cell r="T81">
            <v>0</v>
          </cell>
          <cell r="U81">
            <v>0</v>
          </cell>
          <cell r="V81">
            <v>0</v>
          </cell>
          <cell r="W81">
            <v>0</v>
          </cell>
          <cell r="AA81" t="str">
            <v>GR0401</v>
          </cell>
          <cell r="AB81" t="str">
            <v>그룹웨어사업팀_서비스형 매출기록</v>
          </cell>
          <cell r="AC81">
            <v>1</v>
          </cell>
          <cell r="AF81" t="str">
            <v>Lower</v>
          </cell>
        </row>
        <row r="82">
          <cell r="E82" t="str">
            <v>매출채권</v>
          </cell>
          <cell r="K82" t="str">
            <v/>
          </cell>
          <cell r="L82" t="str">
            <v/>
          </cell>
          <cell r="M82" t="str">
            <v>O</v>
          </cell>
          <cell r="N82" t="str">
            <v/>
          </cell>
          <cell r="O82">
            <v>0</v>
          </cell>
          <cell r="P82">
            <v>0</v>
          </cell>
          <cell r="Q82">
            <v>0</v>
          </cell>
          <cell r="R82">
            <v>0</v>
          </cell>
          <cell r="S82">
            <v>0</v>
          </cell>
          <cell r="T82">
            <v>0</v>
          </cell>
          <cell r="U82">
            <v>0</v>
          </cell>
          <cell r="V82">
            <v>0</v>
          </cell>
          <cell r="W82">
            <v>0</v>
          </cell>
          <cell r="AA82" t="str">
            <v>ID0201</v>
          </cell>
          <cell r="AB82" t="str">
            <v>IDC_서비스 이용에 대한 매출 기록</v>
          </cell>
          <cell r="AC82">
            <v>3</v>
          </cell>
          <cell r="AF82" t="str">
            <v>Lower</v>
          </cell>
        </row>
        <row r="83">
          <cell r="E83" t="str">
            <v>매출채권</v>
          </cell>
          <cell r="K83" t="str">
            <v/>
          </cell>
          <cell r="L83" t="str">
            <v/>
          </cell>
          <cell r="M83" t="str">
            <v>O</v>
          </cell>
          <cell r="N83" t="str">
            <v/>
          </cell>
          <cell r="O83">
            <v>0</v>
          </cell>
          <cell r="P83">
            <v>0</v>
          </cell>
          <cell r="Q83">
            <v>0</v>
          </cell>
          <cell r="R83">
            <v>0</v>
          </cell>
          <cell r="S83">
            <v>0</v>
          </cell>
          <cell r="T83">
            <v>0</v>
          </cell>
          <cell r="U83">
            <v>0</v>
          </cell>
          <cell r="V83">
            <v>0</v>
          </cell>
          <cell r="W83">
            <v>0</v>
          </cell>
          <cell r="AA83" t="str">
            <v>IS0306</v>
          </cell>
          <cell r="AB83" t="str">
            <v>품질기획팀,프로젝트팀,키움자산운용팀_프로젝트 완료 관리</v>
          </cell>
          <cell r="AC83">
            <v>5</v>
          </cell>
          <cell r="AF83" t="str">
            <v>Lower</v>
          </cell>
        </row>
        <row r="84">
          <cell r="E84" t="str">
            <v>매출채권</v>
          </cell>
          <cell r="K84" t="str">
            <v/>
          </cell>
          <cell r="L84" t="str">
            <v/>
          </cell>
          <cell r="M84" t="str">
            <v>O</v>
          </cell>
          <cell r="N84" t="str">
            <v/>
          </cell>
          <cell r="O84">
            <v>0</v>
          </cell>
          <cell r="P84">
            <v>0</v>
          </cell>
          <cell r="Q84">
            <v>0</v>
          </cell>
          <cell r="R84">
            <v>0</v>
          </cell>
          <cell r="S84">
            <v>0</v>
          </cell>
          <cell r="T84">
            <v>0</v>
          </cell>
          <cell r="U84">
            <v>0</v>
          </cell>
          <cell r="V84">
            <v>0</v>
          </cell>
          <cell r="W84">
            <v>0</v>
          </cell>
          <cell r="AA84" t="str">
            <v>IS0401</v>
          </cell>
          <cell r="AB84" t="str">
            <v>품질기획팀,프로젝트팀,키움자산운용팀_대금 청구 관리</v>
          </cell>
          <cell r="AC84">
            <v>2</v>
          </cell>
          <cell r="AF84" t="str">
            <v>Lower</v>
          </cell>
        </row>
        <row r="85">
          <cell r="E85" t="str">
            <v>매출채권</v>
          </cell>
          <cell r="K85" t="str">
            <v/>
          </cell>
          <cell r="L85" t="str">
            <v/>
          </cell>
          <cell r="M85" t="str">
            <v>O</v>
          </cell>
          <cell r="N85" t="str">
            <v/>
          </cell>
          <cell r="O85">
            <v>0</v>
          </cell>
          <cell r="P85">
            <v>0</v>
          </cell>
          <cell r="Q85">
            <v>0</v>
          </cell>
          <cell r="R85">
            <v>0</v>
          </cell>
          <cell r="S85">
            <v>0</v>
          </cell>
          <cell r="T85">
            <v>0</v>
          </cell>
          <cell r="U85">
            <v>0</v>
          </cell>
          <cell r="V85">
            <v>0</v>
          </cell>
          <cell r="W85">
            <v>0</v>
          </cell>
          <cell r="AA85" t="str">
            <v>IS0403</v>
          </cell>
          <cell r="AB85" t="str">
            <v>품질기획팀,프로젝트팀,키움자산운용팀_프로젝트 수익 및 관련 계약자산/부채 자동계산</v>
          </cell>
          <cell r="AC85">
            <v>3</v>
          </cell>
          <cell r="AF85" t="str">
            <v>Lower</v>
          </cell>
        </row>
        <row r="86">
          <cell r="E86" t="str">
            <v>매출채권</v>
          </cell>
          <cell r="K86" t="str">
            <v/>
          </cell>
          <cell r="L86" t="str">
            <v/>
          </cell>
          <cell r="M86" t="str">
            <v>O</v>
          </cell>
          <cell r="N86" t="str">
            <v/>
          </cell>
          <cell r="O86">
            <v>0</v>
          </cell>
          <cell r="P86">
            <v>0</v>
          </cell>
          <cell r="Q86">
            <v>0</v>
          </cell>
          <cell r="R86">
            <v>0</v>
          </cell>
          <cell r="S86">
            <v>0</v>
          </cell>
          <cell r="T86">
            <v>0</v>
          </cell>
          <cell r="U86">
            <v>0</v>
          </cell>
          <cell r="V86">
            <v>0</v>
          </cell>
          <cell r="W86">
            <v>0</v>
          </cell>
          <cell r="AA86" t="str">
            <v>IS0404</v>
          </cell>
          <cell r="AB86" t="str">
            <v>품질기획팀,프로젝트팀,키움자산운용팀_프로젝트 수익 및 관련 계약자산/부채 계산검증</v>
          </cell>
          <cell r="AC86">
            <v>2</v>
          </cell>
          <cell r="AF86" t="str">
            <v>Lower</v>
          </cell>
        </row>
        <row r="87">
          <cell r="E87" t="str">
            <v>매출채권</v>
          </cell>
          <cell r="K87" t="str">
            <v/>
          </cell>
          <cell r="L87" t="str">
            <v/>
          </cell>
          <cell r="M87" t="str">
            <v>O</v>
          </cell>
          <cell r="N87" t="str">
            <v/>
          </cell>
          <cell r="O87">
            <v>0</v>
          </cell>
          <cell r="P87">
            <v>0</v>
          </cell>
          <cell r="Q87">
            <v>0</v>
          </cell>
          <cell r="R87">
            <v>0</v>
          </cell>
          <cell r="S87">
            <v>0</v>
          </cell>
          <cell r="T87">
            <v>0</v>
          </cell>
          <cell r="U87">
            <v>0</v>
          </cell>
          <cell r="V87">
            <v>0</v>
          </cell>
          <cell r="W87">
            <v>0</v>
          </cell>
          <cell r="AA87" t="str">
            <v>IS0504</v>
          </cell>
          <cell r="AB87" t="str">
            <v>품질기획팀,프로젝트팀,키움자산운용팀_상품매출 거래명세서 생성</v>
          </cell>
          <cell r="AC87">
            <v>1</v>
          </cell>
          <cell r="AF87" t="str">
            <v>Lower</v>
          </cell>
        </row>
        <row r="88">
          <cell r="E88" t="str">
            <v>매출채권</v>
          </cell>
          <cell r="K88" t="str">
            <v/>
          </cell>
          <cell r="L88" t="str">
            <v/>
          </cell>
          <cell r="M88" t="str">
            <v>O</v>
          </cell>
          <cell r="N88" t="str">
            <v/>
          </cell>
          <cell r="O88">
            <v>0</v>
          </cell>
          <cell r="P88">
            <v>0</v>
          </cell>
          <cell r="Q88">
            <v>0</v>
          </cell>
          <cell r="R88">
            <v>0</v>
          </cell>
          <cell r="S88">
            <v>0</v>
          </cell>
          <cell r="T88">
            <v>0</v>
          </cell>
          <cell r="U88">
            <v>0</v>
          </cell>
          <cell r="V88">
            <v>0</v>
          </cell>
          <cell r="W88">
            <v>0</v>
          </cell>
          <cell r="AA88" t="str">
            <v>GE0201</v>
          </cell>
          <cell r="AB88" t="str">
            <v>매출 공통_PG사 결제금액에 따른 미수금 전표 승인</v>
          </cell>
          <cell r="AC88">
            <v>2</v>
          </cell>
          <cell r="AF88" t="str">
            <v>Lower</v>
          </cell>
        </row>
        <row r="89">
          <cell r="E89" t="str">
            <v>매출채권</v>
          </cell>
          <cell r="K89" t="str">
            <v/>
          </cell>
          <cell r="L89" t="str">
            <v/>
          </cell>
          <cell r="M89" t="str">
            <v>O</v>
          </cell>
          <cell r="N89" t="str">
            <v/>
          </cell>
          <cell r="O89">
            <v>0</v>
          </cell>
          <cell r="P89">
            <v>0</v>
          </cell>
          <cell r="Q89">
            <v>0</v>
          </cell>
          <cell r="R89">
            <v>0</v>
          </cell>
          <cell r="S89">
            <v>0</v>
          </cell>
          <cell r="T89">
            <v>0</v>
          </cell>
          <cell r="U89">
            <v>0</v>
          </cell>
          <cell r="V89">
            <v>0</v>
          </cell>
          <cell r="W89">
            <v>0</v>
          </cell>
          <cell r="AA89" t="str">
            <v>GE0202</v>
          </cell>
          <cell r="AB89" t="str">
            <v>매출 공통_매출채권 반제</v>
          </cell>
          <cell r="AC89">
            <v>0</v>
          </cell>
          <cell r="AF89" t="str">
            <v>Lower</v>
          </cell>
        </row>
        <row r="90">
          <cell r="E90" t="str">
            <v>매출채권</v>
          </cell>
          <cell r="K90" t="str">
            <v/>
          </cell>
          <cell r="L90" t="str">
            <v/>
          </cell>
          <cell r="M90" t="str">
            <v>O</v>
          </cell>
          <cell r="N90" t="str">
            <v/>
          </cell>
          <cell r="O90">
            <v>0</v>
          </cell>
          <cell r="P90">
            <v>0</v>
          </cell>
          <cell r="Q90">
            <v>0</v>
          </cell>
          <cell r="R90">
            <v>0</v>
          </cell>
          <cell r="S90">
            <v>0</v>
          </cell>
          <cell r="T90">
            <v>0</v>
          </cell>
          <cell r="U90">
            <v>0</v>
          </cell>
          <cell r="V90">
            <v>0</v>
          </cell>
          <cell r="W90">
            <v>0</v>
          </cell>
          <cell r="AA90" t="str">
            <v>GE0203</v>
          </cell>
          <cell r="AB90" t="str">
            <v>매출 공통_매출채권 반제 승인</v>
          </cell>
          <cell r="AC90">
            <v>5</v>
          </cell>
          <cell r="AF90" t="str">
            <v>Lower</v>
          </cell>
        </row>
        <row r="91">
          <cell r="E91" t="str">
            <v>매출채권</v>
          </cell>
          <cell r="K91" t="str">
            <v/>
          </cell>
          <cell r="L91" t="str">
            <v/>
          </cell>
          <cell r="M91" t="str">
            <v>O</v>
          </cell>
          <cell r="N91" t="str">
            <v/>
          </cell>
          <cell r="O91">
            <v>0</v>
          </cell>
          <cell r="P91">
            <v>0</v>
          </cell>
          <cell r="Q91">
            <v>0</v>
          </cell>
          <cell r="R91">
            <v>0</v>
          </cell>
          <cell r="S91">
            <v>0</v>
          </cell>
          <cell r="T91">
            <v>0</v>
          </cell>
          <cell r="U91">
            <v>0</v>
          </cell>
          <cell r="V91">
            <v>0</v>
          </cell>
          <cell r="W91">
            <v>0</v>
          </cell>
          <cell r="AA91" t="str">
            <v>ME0304</v>
          </cell>
          <cell r="AB91" t="str">
            <v>메세징_세금계산서 발행내역 대사</v>
          </cell>
          <cell r="AC91">
            <v>0</v>
          </cell>
          <cell r="AF91" t="str">
            <v>Lower</v>
          </cell>
        </row>
        <row r="92">
          <cell r="E92" t="str">
            <v>매출채권</v>
          </cell>
          <cell r="K92" t="str">
            <v/>
          </cell>
          <cell r="L92" t="str">
            <v/>
          </cell>
          <cell r="M92" t="str">
            <v>O</v>
          </cell>
          <cell r="N92" t="str">
            <v/>
          </cell>
          <cell r="O92">
            <v>0</v>
          </cell>
          <cell r="P92">
            <v>0</v>
          </cell>
          <cell r="Q92">
            <v>0</v>
          </cell>
          <cell r="R92">
            <v>0</v>
          </cell>
          <cell r="S92">
            <v>0</v>
          </cell>
          <cell r="T92">
            <v>0</v>
          </cell>
          <cell r="U92">
            <v>0</v>
          </cell>
          <cell r="V92">
            <v>0</v>
          </cell>
          <cell r="W92">
            <v>0</v>
          </cell>
          <cell r="AA92" t="str">
            <v>GR0401</v>
          </cell>
          <cell r="AB92" t="str">
            <v>그룹웨어사업팀_서비스형 매출기록</v>
          </cell>
          <cell r="AC92">
            <v>1</v>
          </cell>
          <cell r="AF92" t="str">
            <v>Lower</v>
          </cell>
        </row>
        <row r="93">
          <cell r="E93" t="str">
            <v>매출채권</v>
          </cell>
          <cell r="K93" t="str">
            <v/>
          </cell>
          <cell r="L93" t="str">
            <v/>
          </cell>
          <cell r="M93" t="str">
            <v>O</v>
          </cell>
          <cell r="N93" t="str">
            <v/>
          </cell>
          <cell r="O93">
            <v>0</v>
          </cell>
          <cell r="P93">
            <v>0</v>
          </cell>
          <cell r="Q93">
            <v>0</v>
          </cell>
          <cell r="R93">
            <v>0</v>
          </cell>
          <cell r="S93">
            <v>0</v>
          </cell>
          <cell r="T93">
            <v>0</v>
          </cell>
          <cell r="U93">
            <v>0</v>
          </cell>
          <cell r="V93">
            <v>0</v>
          </cell>
          <cell r="W93">
            <v>0</v>
          </cell>
          <cell r="AA93" t="str">
            <v>SB0301</v>
          </cell>
          <cell r="AB93" t="str">
            <v>사방넷영업팀_결제금액의 자동 산출</v>
          </cell>
          <cell r="AC93">
            <v>1</v>
          </cell>
          <cell r="AF93" t="str">
            <v>Lower</v>
          </cell>
        </row>
        <row r="94">
          <cell r="E94" t="str">
            <v>매출채권</v>
          </cell>
          <cell r="K94" t="str">
            <v/>
          </cell>
          <cell r="L94" t="str">
            <v/>
          </cell>
          <cell r="M94" t="str">
            <v/>
          </cell>
          <cell r="N94" t="str">
            <v>O</v>
          </cell>
          <cell r="O94" t="str">
            <v/>
          </cell>
          <cell r="Q94" t="str">
            <v>O</v>
          </cell>
          <cell r="AA94" t="str">
            <v>GE0204</v>
          </cell>
          <cell r="AB94" t="str">
            <v>매출 공통_채권회수가능성 평가</v>
          </cell>
          <cell r="AC94">
            <v>3</v>
          </cell>
          <cell r="AF94" t="str">
            <v>Higher</v>
          </cell>
        </row>
        <row r="95">
          <cell r="E95" t="str">
            <v>매출채권</v>
          </cell>
          <cell r="K95" t="str">
            <v/>
          </cell>
          <cell r="L95" t="str">
            <v/>
          </cell>
          <cell r="M95" t="str">
            <v/>
          </cell>
          <cell r="N95" t="str">
            <v>O</v>
          </cell>
          <cell r="O95" t="str">
            <v/>
          </cell>
          <cell r="P95">
            <v>0</v>
          </cell>
          <cell r="Q95" t="str">
            <v>O</v>
          </cell>
          <cell r="R95">
            <v>0</v>
          </cell>
          <cell r="S95">
            <v>0</v>
          </cell>
          <cell r="T95">
            <v>0</v>
          </cell>
          <cell r="U95">
            <v>0</v>
          </cell>
          <cell r="V95">
            <v>0</v>
          </cell>
          <cell r="W95">
            <v>0</v>
          </cell>
          <cell r="AA95" t="str">
            <v>GE0205</v>
          </cell>
          <cell r="AB95" t="str">
            <v>매출 공통_부실채권 처리에 대한 승인</v>
          </cell>
          <cell r="AC95">
            <v>0</v>
          </cell>
          <cell r="AF95" t="str">
            <v>Higher</v>
          </cell>
        </row>
        <row r="96">
          <cell r="E96" t="str">
            <v>매출채권</v>
          </cell>
          <cell r="K96" t="str">
            <v/>
          </cell>
          <cell r="L96" t="str">
            <v/>
          </cell>
          <cell r="M96" t="str">
            <v/>
          </cell>
          <cell r="N96" t="str">
            <v>O</v>
          </cell>
          <cell r="O96" t="str">
            <v/>
          </cell>
          <cell r="P96">
            <v>0</v>
          </cell>
          <cell r="Q96" t="str">
            <v>O</v>
          </cell>
          <cell r="R96">
            <v>0</v>
          </cell>
          <cell r="S96">
            <v>0</v>
          </cell>
          <cell r="T96">
            <v>0</v>
          </cell>
          <cell r="U96">
            <v>0</v>
          </cell>
          <cell r="V96">
            <v>0</v>
          </cell>
          <cell r="W96">
            <v>0</v>
          </cell>
          <cell r="AA96" t="str">
            <v>GE0206</v>
          </cell>
          <cell r="AB96" t="str">
            <v>매출 공통_대손충당금 전표에 대한 승인</v>
          </cell>
          <cell r="AC96">
            <v>0</v>
          </cell>
          <cell r="AF96" t="str">
            <v>Higher</v>
          </cell>
        </row>
        <row r="97">
          <cell r="E97" t="str">
            <v>매출</v>
          </cell>
          <cell r="K97" t="str">
            <v/>
          </cell>
          <cell r="L97" t="str">
            <v/>
          </cell>
          <cell r="M97" t="str">
            <v/>
          </cell>
          <cell r="N97" t="str">
            <v/>
          </cell>
          <cell r="O97" t="str">
            <v>O</v>
          </cell>
          <cell r="P97" t="str">
            <v/>
          </cell>
          <cell r="Q97" t="str">
            <v/>
          </cell>
          <cell r="R97" t="str">
            <v/>
          </cell>
          <cell r="S97" t="str">
            <v/>
          </cell>
          <cell r="T97" t="str">
            <v/>
          </cell>
          <cell r="U97" t="str">
            <v/>
          </cell>
          <cell r="V97" t="str">
            <v/>
          </cell>
          <cell r="W97" t="str">
            <v/>
          </cell>
          <cell r="AA97" t="str">
            <v>CO0101</v>
          </cell>
          <cell r="AB97" t="str">
            <v>커뮤니케이션사업팀_회원가입시 필수항목 기재</v>
          </cell>
          <cell r="AC97">
            <v>0</v>
          </cell>
          <cell r="AF97" t="str">
            <v>Higher</v>
          </cell>
        </row>
        <row r="98">
          <cell r="E98" t="str">
            <v>매출</v>
          </cell>
          <cell r="K98" t="str">
            <v/>
          </cell>
          <cell r="L98" t="str">
            <v/>
          </cell>
          <cell r="M98" t="str">
            <v/>
          </cell>
          <cell r="N98" t="str">
            <v/>
          </cell>
          <cell r="O98" t="str">
            <v>O</v>
          </cell>
          <cell r="P98" t="str">
            <v/>
          </cell>
          <cell r="Q98" t="str">
            <v/>
          </cell>
          <cell r="R98" t="str">
            <v/>
          </cell>
          <cell r="S98" t="str">
            <v/>
          </cell>
          <cell r="T98" t="str">
            <v/>
          </cell>
          <cell r="U98" t="str">
            <v/>
          </cell>
          <cell r="V98" t="str">
            <v/>
          </cell>
          <cell r="W98" t="str">
            <v/>
          </cell>
          <cell r="AA98" t="str">
            <v>CO0102</v>
          </cell>
          <cell r="AB98" t="str">
            <v>커뮤니케이션사업팀_계약 체결(변경)에 대한 승인</v>
          </cell>
          <cell r="AC98">
            <v>1</v>
          </cell>
          <cell r="AF98" t="str">
            <v>Higher</v>
          </cell>
        </row>
        <row r="99">
          <cell r="E99" t="str">
            <v>매출</v>
          </cell>
          <cell r="K99" t="str">
            <v/>
          </cell>
          <cell r="L99" t="str">
            <v/>
          </cell>
          <cell r="M99" t="str">
            <v/>
          </cell>
          <cell r="N99" t="str">
            <v/>
          </cell>
          <cell r="O99" t="str">
            <v>O</v>
          </cell>
          <cell r="P99" t="str">
            <v/>
          </cell>
          <cell r="Q99" t="str">
            <v/>
          </cell>
          <cell r="R99" t="str">
            <v/>
          </cell>
          <cell r="S99" t="str">
            <v/>
          </cell>
          <cell r="T99" t="str">
            <v/>
          </cell>
          <cell r="U99" t="str">
            <v/>
          </cell>
          <cell r="V99" t="str">
            <v/>
          </cell>
          <cell r="W99" t="str">
            <v/>
          </cell>
          <cell r="AA99" t="str">
            <v>CO0201</v>
          </cell>
          <cell r="AB99" t="str">
            <v>커뮤니케이션사업팀_서비스 이용 승인</v>
          </cell>
          <cell r="AC99">
            <v>2</v>
          </cell>
          <cell r="AF99" t="str">
            <v>Higher</v>
          </cell>
        </row>
        <row r="100">
          <cell r="E100" t="str">
            <v>매출</v>
          </cell>
          <cell r="K100" t="str">
            <v/>
          </cell>
          <cell r="L100" t="str">
            <v/>
          </cell>
          <cell r="M100" t="str">
            <v/>
          </cell>
          <cell r="N100" t="str">
            <v/>
          </cell>
          <cell r="O100" t="str">
            <v>O</v>
          </cell>
          <cell r="P100" t="str">
            <v/>
          </cell>
          <cell r="Q100" t="str">
            <v/>
          </cell>
          <cell r="R100" t="str">
            <v/>
          </cell>
          <cell r="S100" t="str">
            <v/>
          </cell>
          <cell r="T100" t="str">
            <v/>
          </cell>
          <cell r="U100" t="str">
            <v/>
          </cell>
          <cell r="V100" t="str">
            <v/>
          </cell>
          <cell r="W100" t="str">
            <v/>
          </cell>
          <cell r="AA100" t="str">
            <v>CO0202</v>
          </cell>
          <cell r="AB100" t="str">
            <v>커뮤니케이션사업팀_서비스 이용에 대한 매출 집계</v>
          </cell>
          <cell r="AC100">
            <v>6</v>
          </cell>
          <cell r="AF100" t="str">
            <v>Higher</v>
          </cell>
        </row>
        <row r="101">
          <cell r="E101" t="str">
            <v>매출</v>
          </cell>
          <cell r="K101" t="str">
            <v/>
          </cell>
          <cell r="L101" t="str">
            <v/>
          </cell>
          <cell r="M101" t="str">
            <v/>
          </cell>
          <cell r="N101" t="str">
            <v/>
          </cell>
          <cell r="O101" t="str">
            <v>O</v>
          </cell>
          <cell r="P101" t="str">
            <v/>
          </cell>
          <cell r="Q101" t="str">
            <v/>
          </cell>
          <cell r="R101" t="str">
            <v/>
          </cell>
          <cell r="S101" t="str">
            <v/>
          </cell>
          <cell r="T101" t="str">
            <v/>
          </cell>
          <cell r="U101" t="str">
            <v/>
          </cell>
          <cell r="V101" t="str">
            <v/>
          </cell>
          <cell r="W101" t="str">
            <v/>
          </cell>
          <cell r="AA101" t="str">
            <v>CO0302</v>
          </cell>
          <cell r="AB101" t="str">
            <v>커뮤니케이션사업팀_업무협조기안서 승인</v>
          </cell>
          <cell r="AC101">
            <v>0</v>
          </cell>
          <cell r="AF101" t="str">
            <v>Higher</v>
          </cell>
        </row>
        <row r="102">
          <cell r="E102" t="str">
            <v>매출</v>
          </cell>
          <cell r="K102" t="str">
            <v/>
          </cell>
          <cell r="L102" t="str">
            <v/>
          </cell>
          <cell r="M102" t="str">
            <v/>
          </cell>
          <cell r="N102" t="str">
            <v/>
          </cell>
          <cell r="O102" t="str">
            <v>O</v>
          </cell>
          <cell r="P102" t="str">
            <v/>
          </cell>
          <cell r="Q102" t="str">
            <v/>
          </cell>
          <cell r="R102" t="str">
            <v/>
          </cell>
          <cell r="S102" t="str">
            <v/>
          </cell>
          <cell r="T102" t="str">
            <v/>
          </cell>
          <cell r="U102" t="str">
            <v/>
          </cell>
          <cell r="V102" t="str">
            <v/>
          </cell>
          <cell r="W102" t="str">
            <v/>
          </cell>
          <cell r="AA102" t="str">
            <v>CO0303</v>
          </cell>
          <cell r="AB102" t="str">
            <v>커뮤니케이션사업팀_매출전표에 대한 승인</v>
          </cell>
          <cell r="AC102">
            <v>2</v>
          </cell>
          <cell r="AF102" t="str">
            <v>Higher</v>
          </cell>
        </row>
        <row r="103">
          <cell r="E103" t="str">
            <v>매출</v>
          </cell>
          <cell r="K103" t="str">
            <v/>
          </cell>
          <cell r="L103" t="str">
            <v/>
          </cell>
          <cell r="M103" t="str">
            <v/>
          </cell>
          <cell r="N103" t="str">
            <v/>
          </cell>
          <cell r="O103" t="str">
            <v>O</v>
          </cell>
          <cell r="P103" t="str">
            <v/>
          </cell>
          <cell r="Q103" t="str">
            <v/>
          </cell>
          <cell r="R103" t="str">
            <v/>
          </cell>
          <cell r="S103" t="str">
            <v/>
          </cell>
          <cell r="T103" t="str">
            <v/>
          </cell>
          <cell r="U103" t="str">
            <v/>
          </cell>
          <cell r="V103" t="str">
            <v/>
          </cell>
          <cell r="W103" t="str">
            <v/>
          </cell>
          <cell r="AA103" t="str">
            <v>ME0101</v>
          </cell>
          <cell r="AB103" t="str">
            <v>메세징_회원가입시 필수항목 기재</v>
          </cell>
          <cell r="AC103">
            <v>0</v>
          </cell>
          <cell r="AF103" t="str">
            <v>Higher</v>
          </cell>
        </row>
        <row r="104">
          <cell r="E104" t="str">
            <v>매출</v>
          </cell>
          <cell r="K104" t="str">
            <v/>
          </cell>
          <cell r="L104" t="str">
            <v/>
          </cell>
          <cell r="M104" t="str">
            <v/>
          </cell>
          <cell r="N104" t="str">
            <v/>
          </cell>
          <cell r="O104" t="str">
            <v>O</v>
          </cell>
          <cell r="P104" t="str">
            <v/>
          </cell>
          <cell r="Q104" t="str">
            <v/>
          </cell>
          <cell r="R104" t="str">
            <v/>
          </cell>
          <cell r="S104" t="str">
            <v/>
          </cell>
          <cell r="T104" t="str">
            <v/>
          </cell>
          <cell r="U104" t="str">
            <v/>
          </cell>
          <cell r="V104" t="str">
            <v/>
          </cell>
          <cell r="W104" t="str">
            <v/>
          </cell>
          <cell r="AA104" t="str">
            <v>ME0102</v>
          </cell>
          <cell r="AB104" t="str">
            <v>메세징_계약 체결(변경)에 대한 승인</v>
          </cell>
          <cell r="AC104">
            <v>1</v>
          </cell>
          <cell r="AF104" t="str">
            <v>Higher</v>
          </cell>
        </row>
        <row r="105">
          <cell r="E105" t="str">
            <v>매출</v>
          </cell>
          <cell r="K105" t="str">
            <v/>
          </cell>
          <cell r="L105" t="str">
            <v/>
          </cell>
          <cell r="M105" t="str">
            <v/>
          </cell>
          <cell r="N105" t="str">
            <v/>
          </cell>
          <cell r="O105" t="str">
            <v>O</v>
          </cell>
          <cell r="P105" t="str">
            <v/>
          </cell>
          <cell r="Q105" t="str">
            <v/>
          </cell>
          <cell r="R105" t="str">
            <v/>
          </cell>
          <cell r="S105" t="str">
            <v/>
          </cell>
          <cell r="T105" t="str">
            <v/>
          </cell>
          <cell r="U105" t="str">
            <v/>
          </cell>
          <cell r="V105" t="str">
            <v/>
          </cell>
          <cell r="W105" t="str">
            <v/>
          </cell>
          <cell r="AA105" t="str">
            <v>ME0201</v>
          </cell>
          <cell r="AB105" t="str">
            <v>메세징_서비스 이용에 대한 매출 기록</v>
          </cell>
          <cell r="AC105">
            <v>5</v>
          </cell>
          <cell r="AF105" t="str">
            <v>Higher</v>
          </cell>
        </row>
        <row r="106">
          <cell r="E106" t="str">
            <v>매출</v>
          </cell>
          <cell r="K106" t="str">
            <v/>
          </cell>
          <cell r="L106" t="str">
            <v/>
          </cell>
          <cell r="M106" t="str">
            <v/>
          </cell>
          <cell r="N106" t="str">
            <v/>
          </cell>
          <cell r="O106" t="str">
            <v>O</v>
          </cell>
          <cell r="P106" t="str">
            <v/>
          </cell>
          <cell r="Q106" t="str">
            <v/>
          </cell>
          <cell r="R106" t="str">
            <v/>
          </cell>
          <cell r="S106" t="str">
            <v/>
          </cell>
          <cell r="T106" t="str">
            <v/>
          </cell>
          <cell r="U106" t="str">
            <v/>
          </cell>
          <cell r="V106" t="str">
            <v/>
          </cell>
          <cell r="W106" t="str">
            <v/>
          </cell>
          <cell r="AA106" t="str">
            <v>ME0202</v>
          </cell>
          <cell r="AB106" t="str">
            <v>메세징_후불계약 계정의 서비스이용 한도 설정</v>
          </cell>
          <cell r="AC106">
            <v>1</v>
          </cell>
          <cell r="AF106" t="str">
            <v>Higher</v>
          </cell>
        </row>
        <row r="107">
          <cell r="E107" t="str">
            <v>매출</v>
          </cell>
          <cell r="K107" t="str">
            <v/>
          </cell>
          <cell r="L107" t="str">
            <v/>
          </cell>
          <cell r="M107" t="str">
            <v/>
          </cell>
          <cell r="N107" t="str">
            <v/>
          </cell>
          <cell r="O107" t="str">
            <v>O</v>
          </cell>
          <cell r="P107" t="str">
            <v/>
          </cell>
          <cell r="Q107" t="str">
            <v/>
          </cell>
          <cell r="R107" t="str">
            <v/>
          </cell>
          <cell r="S107" t="str">
            <v/>
          </cell>
          <cell r="T107" t="str">
            <v/>
          </cell>
          <cell r="U107" t="str">
            <v/>
          </cell>
          <cell r="V107" t="str">
            <v/>
          </cell>
          <cell r="W107" t="str">
            <v/>
          </cell>
          <cell r="AA107" t="str">
            <v>ME0203</v>
          </cell>
          <cell r="AB107" t="str">
            <v>메세징_선불계약 계정의 서비스이용 관리</v>
          </cell>
          <cell r="AC107">
            <v>1</v>
          </cell>
          <cell r="AF107" t="str">
            <v>Higher</v>
          </cell>
        </row>
        <row r="108">
          <cell r="E108" t="str">
            <v>매출</v>
          </cell>
          <cell r="K108" t="str">
            <v/>
          </cell>
          <cell r="L108" t="str">
            <v/>
          </cell>
          <cell r="M108" t="str">
            <v/>
          </cell>
          <cell r="N108" t="str">
            <v/>
          </cell>
          <cell r="O108" t="str">
            <v>O</v>
          </cell>
          <cell r="P108" t="str">
            <v/>
          </cell>
          <cell r="Q108" t="str">
            <v/>
          </cell>
          <cell r="R108" t="str">
            <v/>
          </cell>
          <cell r="S108" t="str">
            <v/>
          </cell>
          <cell r="T108" t="str">
            <v/>
          </cell>
          <cell r="U108" t="str">
            <v/>
          </cell>
          <cell r="V108" t="str">
            <v/>
          </cell>
          <cell r="W108" t="str">
            <v/>
          </cell>
          <cell r="AA108" t="str">
            <v>ME0302</v>
          </cell>
          <cell r="AB108" t="str">
            <v>메세징_업무협조기안서 승인</v>
          </cell>
          <cell r="AC108">
            <v>0</v>
          </cell>
          <cell r="AF108" t="str">
            <v>Higher</v>
          </cell>
        </row>
        <row r="109">
          <cell r="E109" t="str">
            <v>매출</v>
          </cell>
          <cell r="K109" t="str">
            <v/>
          </cell>
          <cell r="L109" t="str">
            <v/>
          </cell>
          <cell r="M109" t="str">
            <v/>
          </cell>
          <cell r="N109" t="str">
            <v/>
          </cell>
          <cell r="O109" t="str">
            <v>O</v>
          </cell>
          <cell r="P109" t="str">
            <v/>
          </cell>
          <cell r="Q109" t="str">
            <v/>
          </cell>
          <cell r="R109" t="str">
            <v/>
          </cell>
          <cell r="S109" t="str">
            <v/>
          </cell>
          <cell r="T109" t="str">
            <v/>
          </cell>
          <cell r="U109" t="str">
            <v/>
          </cell>
          <cell r="V109" t="str">
            <v/>
          </cell>
          <cell r="W109" t="str">
            <v/>
          </cell>
          <cell r="AA109" t="str">
            <v>ME0303</v>
          </cell>
          <cell r="AB109" t="str">
            <v>메세징_매출전표에 대한 승인</v>
          </cell>
          <cell r="AC109">
            <v>2</v>
          </cell>
          <cell r="AF109" t="str">
            <v>Higher</v>
          </cell>
        </row>
        <row r="110">
          <cell r="E110" t="str">
            <v>매출</v>
          </cell>
          <cell r="K110" t="str">
            <v/>
          </cell>
          <cell r="L110" t="str">
            <v/>
          </cell>
          <cell r="M110" t="str">
            <v/>
          </cell>
          <cell r="N110" t="str">
            <v/>
          </cell>
          <cell r="O110" t="str">
            <v>O</v>
          </cell>
          <cell r="P110" t="str">
            <v/>
          </cell>
          <cell r="Q110" t="str">
            <v/>
          </cell>
          <cell r="R110" t="str">
            <v/>
          </cell>
          <cell r="S110" t="str">
            <v/>
          </cell>
          <cell r="T110" t="str">
            <v/>
          </cell>
          <cell r="U110" t="str">
            <v/>
          </cell>
          <cell r="V110" t="str">
            <v/>
          </cell>
          <cell r="W110" t="str">
            <v/>
          </cell>
          <cell r="AA110" t="str">
            <v>LI_TE0101</v>
          </cell>
          <cell r="AB110" t="str">
            <v>지역정보사업팀_텔패스_사업자등록번호 유효성 검증</v>
          </cell>
          <cell r="AC110">
            <v>0</v>
          </cell>
          <cell r="AF110" t="str">
            <v>Higher</v>
          </cell>
        </row>
        <row r="111">
          <cell r="E111" t="str">
            <v>매출</v>
          </cell>
          <cell r="K111" t="str">
            <v/>
          </cell>
          <cell r="L111" t="str">
            <v/>
          </cell>
          <cell r="M111" t="str">
            <v/>
          </cell>
          <cell r="N111" t="str">
            <v/>
          </cell>
          <cell r="O111" t="str">
            <v>O</v>
          </cell>
          <cell r="P111" t="str">
            <v/>
          </cell>
          <cell r="Q111" t="str">
            <v/>
          </cell>
          <cell r="R111" t="str">
            <v/>
          </cell>
          <cell r="S111" t="str">
            <v/>
          </cell>
          <cell r="T111" t="str">
            <v/>
          </cell>
          <cell r="U111" t="str">
            <v/>
          </cell>
          <cell r="V111" t="str">
            <v/>
          </cell>
          <cell r="W111" t="str">
            <v/>
          </cell>
          <cell r="AA111" t="str">
            <v>LI_TE0501</v>
          </cell>
          <cell r="AB111" t="str">
            <v>지역정보사업팀_텔패스_매출 전표의 승인</v>
          </cell>
          <cell r="AC111">
            <v>5</v>
          </cell>
          <cell r="AF111" t="str">
            <v>Higher</v>
          </cell>
        </row>
        <row r="112">
          <cell r="E112" t="str">
            <v>매출</v>
          </cell>
          <cell r="K112" t="str">
            <v/>
          </cell>
          <cell r="L112" t="str">
            <v/>
          </cell>
          <cell r="M112" t="str">
            <v/>
          </cell>
          <cell r="N112" t="str">
            <v/>
          </cell>
          <cell r="O112" t="str">
            <v>O</v>
          </cell>
          <cell r="P112" t="str">
            <v/>
          </cell>
          <cell r="Q112" t="str">
            <v/>
          </cell>
          <cell r="R112" t="str">
            <v/>
          </cell>
          <cell r="S112" t="str">
            <v/>
          </cell>
          <cell r="T112" t="str">
            <v/>
          </cell>
          <cell r="U112" t="str">
            <v/>
          </cell>
          <cell r="V112" t="str">
            <v/>
          </cell>
          <cell r="W112" t="str">
            <v/>
          </cell>
          <cell r="AA112" t="str">
            <v>LI_TE0502</v>
          </cell>
          <cell r="AB112" t="str">
            <v>지역정보사업팀_텔패스_매출협조전의 승인</v>
          </cell>
          <cell r="AC112">
            <v>0</v>
          </cell>
          <cell r="AF112" t="str">
            <v>Higher</v>
          </cell>
        </row>
        <row r="113">
          <cell r="E113" t="str">
            <v>매출</v>
          </cell>
          <cell r="K113" t="str">
            <v/>
          </cell>
          <cell r="L113" t="str">
            <v/>
          </cell>
          <cell r="M113" t="str">
            <v/>
          </cell>
          <cell r="N113" t="str">
            <v/>
          </cell>
          <cell r="O113" t="str">
            <v>O</v>
          </cell>
          <cell r="P113" t="str">
            <v/>
          </cell>
          <cell r="Q113" t="str">
            <v/>
          </cell>
          <cell r="R113" t="str">
            <v/>
          </cell>
          <cell r="S113" t="str">
            <v/>
          </cell>
          <cell r="T113" t="str">
            <v/>
          </cell>
          <cell r="U113" t="str">
            <v/>
          </cell>
          <cell r="V113" t="str">
            <v/>
          </cell>
          <cell r="W113" t="str">
            <v/>
          </cell>
          <cell r="AA113" t="str">
            <v>LI_CA0101</v>
          </cell>
          <cell r="AB113" t="str">
            <v>지역정보사업팀_콜믹스_회원가입시 필수항목 기재</v>
          </cell>
          <cell r="AC113">
            <v>0</v>
          </cell>
          <cell r="AF113" t="str">
            <v>Higher</v>
          </cell>
        </row>
        <row r="114">
          <cell r="E114" t="str">
            <v>매출</v>
          </cell>
          <cell r="K114" t="str">
            <v/>
          </cell>
          <cell r="L114" t="str">
            <v/>
          </cell>
          <cell r="M114" t="str">
            <v/>
          </cell>
          <cell r="N114" t="str">
            <v/>
          </cell>
          <cell r="O114" t="str">
            <v>O</v>
          </cell>
          <cell r="P114" t="str">
            <v/>
          </cell>
          <cell r="Q114" t="str">
            <v/>
          </cell>
          <cell r="R114" t="str">
            <v/>
          </cell>
          <cell r="S114" t="str">
            <v/>
          </cell>
          <cell r="T114" t="str">
            <v/>
          </cell>
          <cell r="U114" t="str">
            <v/>
          </cell>
          <cell r="V114" t="str">
            <v/>
          </cell>
          <cell r="W114" t="str">
            <v/>
          </cell>
          <cell r="AA114" t="str">
            <v>LI_CA0102</v>
          </cell>
          <cell r="AB114" t="str">
            <v>지역정보사업팀_콜믹스_가입서류 검토 후 가입 승인</v>
          </cell>
          <cell r="AC114">
            <v>1</v>
          </cell>
          <cell r="AF114" t="str">
            <v>Higher</v>
          </cell>
        </row>
        <row r="115">
          <cell r="E115" t="str">
            <v>매출</v>
          </cell>
          <cell r="K115" t="str">
            <v/>
          </cell>
          <cell r="L115" t="str">
            <v/>
          </cell>
          <cell r="M115" t="str">
            <v/>
          </cell>
          <cell r="N115" t="str">
            <v/>
          </cell>
          <cell r="O115" t="str">
            <v>O</v>
          </cell>
          <cell r="P115" t="str">
            <v/>
          </cell>
          <cell r="Q115" t="str">
            <v/>
          </cell>
          <cell r="R115" t="str">
            <v/>
          </cell>
          <cell r="S115" t="str">
            <v/>
          </cell>
          <cell r="T115" t="str">
            <v/>
          </cell>
          <cell r="U115" t="str">
            <v/>
          </cell>
          <cell r="V115" t="str">
            <v/>
          </cell>
          <cell r="W115" t="str">
            <v/>
          </cell>
          <cell r="AA115" t="str">
            <v>LI_CA0201</v>
          </cell>
          <cell r="AB115" t="str">
            <v>지역정보사업팀_콜믹스_API연동계약 체결(변경)승인</v>
          </cell>
          <cell r="AC115">
            <v>1</v>
          </cell>
          <cell r="AF115" t="str">
            <v>Higher</v>
          </cell>
        </row>
        <row r="116">
          <cell r="E116" t="str">
            <v>매출</v>
          </cell>
          <cell r="K116" t="str">
            <v/>
          </cell>
          <cell r="L116" t="str">
            <v/>
          </cell>
          <cell r="M116" t="str">
            <v/>
          </cell>
          <cell r="N116" t="str">
            <v/>
          </cell>
          <cell r="O116" t="str">
            <v>O</v>
          </cell>
          <cell r="P116" t="str">
            <v/>
          </cell>
          <cell r="Q116" t="str">
            <v/>
          </cell>
          <cell r="R116" t="str">
            <v/>
          </cell>
          <cell r="S116" t="str">
            <v/>
          </cell>
          <cell r="T116" t="str">
            <v/>
          </cell>
          <cell r="U116" t="str">
            <v/>
          </cell>
          <cell r="V116" t="str">
            <v/>
          </cell>
          <cell r="W116" t="str">
            <v/>
          </cell>
          <cell r="AA116" t="str">
            <v>LI_CA0301</v>
          </cell>
          <cell r="AB116" t="str">
            <v>지역정보사업팀_콜믹스_서비스 이용 승인</v>
          </cell>
          <cell r="AC116">
            <v>1</v>
          </cell>
          <cell r="AF116" t="str">
            <v>Higher</v>
          </cell>
        </row>
        <row r="117">
          <cell r="E117" t="str">
            <v>매출</v>
          </cell>
          <cell r="K117" t="str">
            <v/>
          </cell>
          <cell r="L117" t="str">
            <v/>
          </cell>
          <cell r="M117" t="str">
            <v/>
          </cell>
          <cell r="N117" t="str">
            <v/>
          </cell>
          <cell r="O117" t="str">
            <v>O</v>
          </cell>
          <cell r="P117" t="str">
            <v/>
          </cell>
          <cell r="Q117" t="str">
            <v/>
          </cell>
          <cell r="R117" t="str">
            <v/>
          </cell>
          <cell r="S117" t="str">
            <v/>
          </cell>
          <cell r="T117" t="str">
            <v/>
          </cell>
          <cell r="U117" t="str">
            <v/>
          </cell>
          <cell r="V117" t="str">
            <v/>
          </cell>
          <cell r="W117" t="str">
            <v/>
          </cell>
          <cell r="AA117" t="str">
            <v>LI_CA0302</v>
          </cell>
          <cell r="AB117" t="str">
            <v>지역정보사업팀_콜믹스_이용자 계정 별 서비스 이용내역 자동집계</v>
          </cell>
          <cell r="AC117">
            <v>4</v>
          </cell>
          <cell r="AF117" t="str">
            <v>Higher</v>
          </cell>
        </row>
        <row r="118">
          <cell r="E118" t="str">
            <v>매출</v>
          </cell>
          <cell r="K118" t="str">
            <v/>
          </cell>
          <cell r="L118" t="str">
            <v/>
          </cell>
          <cell r="M118" t="str">
            <v/>
          </cell>
          <cell r="N118" t="str">
            <v/>
          </cell>
          <cell r="O118" t="str">
            <v>O</v>
          </cell>
          <cell r="P118" t="str">
            <v/>
          </cell>
          <cell r="Q118" t="str">
            <v/>
          </cell>
          <cell r="R118" t="str">
            <v/>
          </cell>
          <cell r="S118" t="str">
            <v/>
          </cell>
          <cell r="T118" t="str">
            <v/>
          </cell>
          <cell r="U118" t="str">
            <v/>
          </cell>
          <cell r="V118" t="str">
            <v/>
          </cell>
          <cell r="W118" t="str">
            <v/>
          </cell>
          <cell r="AA118" t="str">
            <v>LI_CA0401</v>
          </cell>
          <cell r="AB118" t="str">
            <v>지역정보사업팀_콜믹스_매출액 자동 계산</v>
          </cell>
          <cell r="AC118">
            <v>5</v>
          </cell>
          <cell r="AF118" t="str">
            <v>Higher</v>
          </cell>
        </row>
        <row r="119">
          <cell r="E119" t="str">
            <v>매출</v>
          </cell>
          <cell r="K119" t="str">
            <v/>
          </cell>
          <cell r="L119" t="str">
            <v/>
          </cell>
          <cell r="M119" t="str">
            <v/>
          </cell>
          <cell r="N119" t="str">
            <v/>
          </cell>
          <cell r="O119" t="str">
            <v>O</v>
          </cell>
          <cell r="P119" t="str">
            <v/>
          </cell>
          <cell r="Q119" t="str">
            <v/>
          </cell>
          <cell r="R119" t="str">
            <v/>
          </cell>
          <cell r="S119" t="str">
            <v/>
          </cell>
          <cell r="T119" t="str">
            <v/>
          </cell>
          <cell r="U119" t="str">
            <v/>
          </cell>
          <cell r="V119" t="str">
            <v/>
          </cell>
          <cell r="W119" t="str">
            <v/>
          </cell>
          <cell r="AA119" t="str">
            <v>LI_CA0403</v>
          </cell>
          <cell r="AB119" t="str">
            <v>지역정보사업팀_콜믹스_매출전표의 승인</v>
          </cell>
          <cell r="AC119">
            <v>4</v>
          </cell>
          <cell r="AF119" t="str">
            <v>Higher</v>
          </cell>
        </row>
        <row r="120">
          <cell r="E120" t="str">
            <v>매출</v>
          </cell>
          <cell r="K120" t="str">
            <v/>
          </cell>
          <cell r="L120" t="str">
            <v/>
          </cell>
          <cell r="M120" t="str">
            <v/>
          </cell>
          <cell r="N120" t="str">
            <v/>
          </cell>
          <cell r="O120" t="str">
            <v>O</v>
          </cell>
          <cell r="P120" t="str">
            <v/>
          </cell>
          <cell r="Q120" t="str">
            <v/>
          </cell>
          <cell r="R120" t="str">
            <v/>
          </cell>
          <cell r="S120" t="str">
            <v/>
          </cell>
          <cell r="T120" t="str">
            <v/>
          </cell>
          <cell r="U120" t="str">
            <v/>
          </cell>
          <cell r="V120" t="str">
            <v/>
          </cell>
          <cell r="W120" t="str">
            <v/>
          </cell>
          <cell r="AA120" t="str">
            <v>LI_CA0404</v>
          </cell>
          <cell r="AB120" t="str">
            <v>지역정보사업팀_콜믹스_매출협조전의 승인</v>
          </cell>
          <cell r="AC120">
            <v>0</v>
          </cell>
          <cell r="AF120" t="str">
            <v>Higher</v>
          </cell>
        </row>
        <row r="121">
          <cell r="E121" t="str">
            <v>매출</v>
          </cell>
          <cell r="K121" t="str">
            <v/>
          </cell>
          <cell r="L121" t="str">
            <v/>
          </cell>
          <cell r="M121" t="str">
            <v/>
          </cell>
          <cell r="N121" t="str">
            <v/>
          </cell>
          <cell r="O121" t="str">
            <v>O</v>
          </cell>
          <cell r="P121" t="str">
            <v/>
          </cell>
          <cell r="Q121" t="str">
            <v/>
          </cell>
          <cell r="R121" t="str">
            <v/>
          </cell>
          <cell r="S121" t="str">
            <v/>
          </cell>
          <cell r="T121" t="str">
            <v/>
          </cell>
          <cell r="U121" t="str">
            <v/>
          </cell>
          <cell r="V121" t="str">
            <v/>
          </cell>
          <cell r="W121" t="str">
            <v/>
          </cell>
          <cell r="AA121" t="str">
            <v>LI_CA0501</v>
          </cell>
          <cell r="AB121" t="str">
            <v>지역정보사업팀_콜믹스_상호접속료 변경 승인</v>
          </cell>
          <cell r="AC121">
            <v>0</v>
          </cell>
          <cell r="AF121" t="str">
            <v>Higher</v>
          </cell>
        </row>
        <row r="122">
          <cell r="E122" t="str">
            <v>매출</v>
          </cell>
          <cell r="K122" t="str">
            <v/>
          </cell>
          <cell r="L122" t="str">
            <v/>
          </cell>
          <cell r="M122" t="str">
            <v/>
          </cell>
          <cell r="N122" t="str">
            <v/>
          </cell>
          <cell r="O122" t="str">
            <v>O</v>
          </cell>
          <cell r="P122" t="str">
            <v/>
          </cell>
          <cell r="Q122" t="str">
            <v/>
          </cell>
          <cell r="R122" t="str">
            <v/>
          </cell>
          <cell r="S122" t="str">
            <v/>
          </cell>
          <cell r="T122" t="str">
            <v/>
          </cell>
          <cell r="U122" t="str">
            <v/>
          </cell>
          <cell r="V122" t="str">
            <v/>
          </cell>
          <cell r="W122" t="str">
            <v/>
          </cell>
          <cell r="AA122" t="str">
            <v>LI_CA0502</v>
          </cell>
          <cell r="AB122" t="str">
            <v>지역정보사업팀_콜믹스_상호접속료 금액 검증</v>
          </cell>
          <cell r="AC122">
            <v>3</v>
          </cell>
          <cell r="AF122" t="str">
            <v>Higher</v>
          </cell>
        </row>
        <row r="123">
          <cell r="E123" t="str">
            <v>매출</v>
          </cell>
          <cell r="K123" t="str">
            <v/>
          </cell>
          <cell r="L123" t="str">
            <v/>
          </cell>
          <cell r="M123" t="str">
            <v/>
          </cell>
          <cell r="N123" t="str">
            <v/>
          </cell>
          <cell r="O123" t="str">
            <v>O</v>
          </cell>
          <cell r="P123" t="str">
            <v/>
          </cell>
          <cell r="Q123" t="str">
            <v/>
          </cell>
          <cell r="R123" t="str">
            <v/>
          </cell>
          <cell r="S123" t="str">
            <v/>
          </cell>
          <cell r="T123" t="str">
            <v/>
          </cell>
          <cell r="U123" t="str">
            <v/>
          </cell>
          <cell r="V123" t="str">
            <v/>
          </cell>
          <cell r="W123" t="str">
            <v/>
          </cell>
          <cell r="AA123" t="str">
            <v>MC0101</v>
          </cell>
          <cell r="AB123" t="str">
            <v>모바일쿠폰사업팀_상품수급계약체결(변경) 승인</v>
          </cell>
          <cell r="AC123">
            <v>1</v>
          </cell>
          <cell r="AF123" t="str">
            <v>Higher</v>
          </cell>
        </row>
        <row r="124">
          <cell r="E124" t="str">
            <v>매출</v>
          </cell>
          <cell r="K124" t="str">
            <v/>
          </cell>
          <cell r="L124" t="str">
            <v/>
          </cell>
          <cell r="M124" t="str">
            <v/>
          </cell>
          <cell r="N124" t="str">
            <v/>
          </cell>
          <cell r="O124" t="str">
            <v>O</v>
          </cell>
          <cell r="P124" t="str">
            <v/>
          </cell>
          <cell r="Q124" t="str">
            <v/>
          </cell>
          <cell r="R124" t="str">
            <v/>
          </cell>
          <cell r="S124" t="str">
            <v/>
          </cell>
          <cell r="T124" t="str">
            <v/>
          </cell>
          <cell r="U124" t="str">
            <v/>
          </cell>
          <cell r="V124" t="str">
            <v/>
          </cell>
          <cell r="W124" t="str">
            <v/>
          </cell>
          <cell r="AA124" t="str">
            <v>MC0201</v>
          </cell>
          <cell r="AB124" t="str">
            <v>모바일쿠폰사업팀_상품판매계약체결(변경) 승인</v>
          </cell>
          <cell r="AC124">
            <v>1</v>
          </cell>
          <cell r="AF124" t="str">
            <v>Higher</v>
          </cell>
        </row>
        <row r="125">
          <cell r="E125" t="str">
            <v>매출</v>
          </cell>
          <cell r="K125" t="str">
            <v/>
          </cell>
          <cell r="L125" t="str">
            <v/>
          </cell>
          <cell r="M125" t="str">
            <v/>
          </cell>
          <cell r="N125" t="str">
            <v/>
          </cell>
          <cell r="O125" t="str">
            <v>O</v>
          </cell>
          <cell r="P125" t="str">
            <v/>
          </cell>
          <cell r="Q125" t="str">
            <v/>
          </cell>
          <cell r="R125" t="str">
            <v/>
          </cell>
          <cell r="S125" t="str">
            <v/>
          </cell>
          <cell r="T125" t="str">
            <v/>
          </cell>
          <cell r="U125" t="str">
            <v/>
          </cell>
          <cell r="V125" t="str">
            <v/>
          </cell>
          <cell r="W125" t="str">
            <v/>
          </cell>
          <cell r="AA125" t="str">
            <v>MC0202</v>
          </cell>
          <cell r="AB125" t="str">
            <v>모바일쿠폰사업팀_업체등록시 필수입력값 설정</v>
          </cell>
          <cell r="AC125">
            <v>0</v>
          </cell>
          <cell r="AF125" t="str">
            <v>Higher</v>
          </cell>
        </row>
        <row r="126">
          <cell r="E126" t="str">
            <v>매출</v>
          </cell>
          <cell r="K126" t="str">
            <v/>
          </cell>
          <cell r="L126" t="str">
            <v/>
          </cell>
          <cell r="M126" t="str">
            <v/>
          </cell>
          <cell r="N126" t="str">
            <v/>
          </cell>
          <cell r="O126" t="str">
            <v>O</v>
          </cell>
          <cell r="P126" t="str">
            <v/>
          </cell>
          <cell r="Q126" t="str">
            <v/>
          </cell>
          <cell r="R126" t="str">
            <v/>
          </cell>
          <cell r="S126" t="str">
            <v/>
          </cell>
          <cell r="T126" t="str">
            <v/>
          </cell>
          <cell r="U126" t="str">
            <v/>
          </cell>
          <cell r="V126" t="str">
            <v/>
          </cell>
          <cell r="W126" t="str">
            <v/>
          </cell>
          <cell r="AA126" t="str">
            <v>MC0301</v>
          </cell>
          <cell r="AB126" t="str">
            <v>모바일쿠폰사업팀_매출액 자동 계산</v>
          </cell>
          <cell r="AC126">
            <v>5</v>
          </cell>
          <cell r="AF126" t="str">
            <v>Higher</v>
          </cell>
        </row>
        <row r="127">
          <cell r="E127" t="str">
            <v>매출</v>
          </cell>
          <cell r="K127" t="str">
            <v/>
          </cell>
          <cell r="L127" t="str">
            <v/>
          </cell>
          <cell r="M127" t="str">
            <v/>
          </cell>
          <cell r="N127" t="str">
            <v/>
          </cell>
          <cell r="O127" t="str">
            <v>O</v>
          </cell>
          <cell r="P127" t="str">
            <v/>
          </cell>
          <cell r="Q127" t="str">
            <v/>
          </cell>
          <cell r="R127" t="str">
            <v/>
          </cell>
          <cell r="S127" t="str">
            <v/>
          </cell>
          <cell r="T127" t="str">
            <v/>
          </cell>
          <cell r="U127" t="str">
            <v/>
          </cell>
          <cell r="V127" t="str">
            <v/>
          </cell>
          <cell r="W127" t="str">
            <v/>
          </cell>
          <cell r="AA127" t="str">
            <v>MC0303</v>
          </cell>
          <cell r="AB127" t="str">
            <v>모바일쿠폰사업팀_매출전표 승인(재경팀)</v>
          </cell>
          <cell r="AC127">
            <v>5</v>
          </cell>
          <cell r="AF127" t="str">
            <v>Higher</v>
          </cell>
        </row>
        <row r="128">
          <cell r="E128" t="str">
            <v>매출</v>
          </cell>
          <cell r="K128" t="str">
            <v/>
          </cell>
          <cell r="L128" t="str">
            <v/>
          </cell>
          <cell r="M128" t="str">
            <v/>
          </cell>
          <cell r="N128" t="str">
            <v/>
          </cell>
          <cell r="O128" t="str">
            <v>O</v>
          </cell>
          <cell r="P128" t="str">
            <v/>
          </cell>
          <cell r="Q128" t="str">
            <v/>
          </cell>
          <cell r="R128" t="str">
            <v/>
          </cell>
          <cell r="S128" t="str">
            <v/>
          </cell>
          <cell r="T128" t="str">
            <v/>
          </cell>
          <cell r="U128" t="str">
            <v/>
          </cell>
          <cell r="V128" t="str">
            <v/>
          </cell>
          <cell r="W128" t="str">
            <v/>
          </cell>
          <cell r="AA128" t="str">
            <v>MC0304</v>
          </cell>
          <cell r="AB128" t="str">
            <v>모바일쿠폰사업팀_매출협조전의 승인</v>
          </cell>
          <cell r="AC128">
            <v>0</v>
          </cell>
          <cell r="AF128" t="str">
            <v>Higher</v>
          </cell>
        </row>
        <row r="129">
          <cell r="E129" t="str">
            <v>매출</v>
          </cell>
          <cell r="K129" t="str">
            <v/>
          </cell>
          <cell r="L129" t="str">
            <v/>
          </cell>
          <cell r="M129" t="str">
            <v/>
          </cell>
          <cell r="N129" t="str">
            <v/>
          </cell>
          <cell r="O129" t="str">
            <v>O</v>
          </cell>
          <cell r="P129" t="str">
            <v/>
          </cell>
          <cell r="Q129" t="str">
            <v/>
          </cell>
          <cell r="R129" t="str">
            <v/>
          </cell>
          <cell r="S129" t="str">
            <v/>
          </cell>
          <cell r="T129" t="str">
            <v/>
          </cell>
          <cell r="U129" t="str">
            <v/>
          </cell>
          <cell r="V129" t="str">
            <v/>
          </cell>
          <cell r="W129" t="str">
            <v/>
          </cell>
          <cell r="AA129" t="str">
            <v>MC0401</v>
          </cell>
          <cell r="AB129" t="str">
            <v>모바일쿠폰사업팀_낙전매출 자동계산</v>
          </cell>
          <cell r="AC129">
            <v>5</v>
          </cell>
          <cell r="AF129" t="str">
            <v>Higher</v>
          </cell>
        </row>
        <row r="130">
          <cell r="E130" t="str">
            <v>매출</v>
          </cell>
          <cell r="K130" t="str">
            <v/>
          </cell>
          <cell r="L130" t="str">
            <v/>
          </cell>
          <cell r="M130" t="str">
            <v/>
          </cell>
          <cell r="N130" t="str">
            <v/>
          </cell>
          <cell r="O130" t="str">
            <v>O</v>
          </cell>
          <cell r="P130" t="str">
            <v/>
          </cell>
          <cell r="Q130" t="str">
            <v/>
          </cell>
          <cell r="R130" t="str">
            <v/>
          </cell>
          <cell r="S130" t="str">
            <v/>
          </cell>
          <cell r="T130" t="str">
            <v/>
          </cell>
          <cell r="U130" t="str">
            <v/>
          </cell>
          <cell r="V130" t="str">
            <v/>
          </cell>
          <cell r="W130" t="str">
            <v/>
          </cell>
          <cell r="AA130" t="str">
            <v>MC0402</v>
          </cell>
          <cell r="AB130" t="str">
            <v>모바일쿠폰사업팀_낙전매출전표 승인(재경팀)</v>
          </cell>
          <cell r="AC130">
            <v>3</v>
          </cell>
          <cell r="AF130" t="str">
            <v>Higher</v>
          </cell>
        </row>
        <row r="131">
          <cell r="E131" t="str">
            <v>매출</v>
          </cell>
          <cell r="K131" t="str">
            <v/>
          </cell>
          <cell r="L131" t="str">
            <v/>
          </cell>
          <cell r="M131" t="str">
            <v/>
          </cell>
          <cell r="N131" t="str">
            <v/>
          </cell>
          <cell r="O131" t="str">
            <v>O</v>
          </cell>
          <cell r="P131" t="str">
            <v/>
          </cell>
          <cell r="Q131" t="str">
            <v/>
          </cell>
          <cell r="R131" t="str">
            <v/>
          </cell>
          <cell r="S131" t="str">
            <v/>
          </cell>
          <cell r="T131" t="str">
            <v/>
          </cell>
          <cell r="U131" t="str">
            <v/>
          </cell>
          <cell r="V131" t="str">
            <v/>
          </cell>
          <cell r="W131" t="str">
            <v/>
          </cell>
          <cell r="AA131" t="str">
            <v>CO_UN0101</v>
          </cell>
          <cell r="AB131" t="str">
            <v>커머스사업팀(유니크로)_가입자 정보 확인 및 승인</v>
          </cell>
          <cell r="AC131">
            <v>1</v>
          </cell>
          <cell r="AF131" t="str">
            <v>Higher</v>
          </cell>
        </row>
        <row r="132">
          <cell r="E132" t="str">
            <v>매출</v>
          </cell>
          <cell r="K132" t="str">
            <v/>
          </cell>
          <cell r="L132" t="str">
            <v/>
          </cell>
          <cell r="M132" t="str">
            <v/>
          </cell>
          <cell r="N132" t="str">
            <v/>
          </cell>
          <cell r="O132" t="str">
            <v>O</v>
          </cell>
          <cell r="P132" t="str">
            <v/>
          </cell>
          <cell r="Q132" t="str">
            <v/>
          </cell>
          <cell r="R132" t="str">
            <v/>
          </cell>
          <cell r="S132" t="str">
            <v/>
          </cell>
          <cell r="T132" t="str">
            <v/>
          </cell>
          <cell r="U132" t="str">
            <v/>
          </cell>
          <cell r="V132" t="str">
            <v/>
          </cell>
          <cell r="W132" t="str">
            <v/>
          </cell>
          <cell r="AA132" t="str">
            <v>CO_UN0102</v>
          </cell>
          <cell r="AB132" t="str">
            <v>커머스사업팀(유니크로)_회원가입시 필수입력 정보 지정</v>
          </cell>
          <cell r="AC132">
            <v>1</v>
          </cell>
          <cell r="AF132" t="str">
            <v>Higher</v>
          </cell>
        </row>
        <row r="133">
          <cell r="E133" t="str">
            <v>매출</v>
          </cell>
          <cell r="K133" t="str">
            <v/>
          </cell>
          <cell r="L133" t="str">
            <v/>
          </cell>
          <cell r="M133" t="str">
            <v/>
          </cell>
          <cell r="N133" t="str">
            <v/>
          </cell>
          <cell r="O133" t="str">
            <v>O</v>
          </cell>
          <cell r="P133" t="str">
            <v/>
          </cell>
          <cell r="Q133" t="str">
            <v/>
          </cell>
          <cell r="R133" t="str">
            <v/>
          </cell>
          <cell r="S133" t="str">
            <v/>
          </cell>
          <cell r="T133" t="str">
            <v/>
          </cell>
          <cell r="U133" t="str">
            <v/>
          </cell>
          <cell r="V133" t="str">
            <v/>
          </cell>
          <cell r="W133" t="str">
            <v/>
          </cell>
          <cell r="AA133" t="str">
            <v>CO_UN0201</v>
          </cell>
          <cell r="AB133" t="str">
            <v>커머스사업팀(유니크로)_구매자 결제내역 인터페이스</v>
          </cell>
          <cell r="AC133">
            <v>4</v>
          </cell>
          <cell r="AF133" t="str">
            <v>Higher</v>
          </cell>
        </row>
        <row r="134">
          <cell r="E134" t="str">
            <v>매출</v>
          </cell>
          <cell r="K134" t="str">
            <v/>
          </cell>
          <cell r="L134" t="str">
            <v/>
          </cell>
          <cell r="M134" t="str">
            <v/>
          </cell>
          <cell r="N134" t="str">
            <v/>
          </cell>
          <cell r="O134" t="str">
            <v>O</v>
          </cell>
          <cell r="P134" t="str">
            <v/>
          </cell>
          <cell r="Q134" t="str">
            <v/>
          </cell>
          <cell r="R134" t="str">
            <v/>
          </cell>
          <cell r="S134" t="str">
            <v/>
          </cell>
          <cell r="T134" t="str">
            <v/>
          </cell>
          <cell r="U134" t="str">
            <v/>
          </cell>
          <cell r="V134" t="str">
            <v/>
          </cell>
          <cell r="W134" t="str">
            <v/>
          </cell>
          <cell r="AA134" t="str">
            <v>CO_UN0202</v>
          </cell>
          <cell r="AB134" t="str">
            <v>커머스사업팀(유니크로)_구매승인 내역의 저장</v>
          </cell>
          <cell r="AC134">
            <v>1</v>
          </cell>
          <cell r="AF134" t="str">
            <v>Higher</v>
          </cell>
        </row>
        <row r="135">
          <cell r="E135" t="str">
            <v>매출</v>
          </cell>
          <cell r="K135" t="str">
            <v/>
          </cell>
          <cell r="L135" t="str">
            <v/>
          </cell>
          <cell r="M135" t="str">
            <v/>
          </cell>
          <cell r="N135" t="str">
            <v/>
          </cell>
          <cell r="O135" t="str">
            <v>O</v>
          </cell>
          <cell r="P135" t="str">
            <v/>
          </cell>
          <cell r="Q135" t="str">
            <v/>
          </cell>
          <cell r="R135" t="str">
            <v/>
          </cell>
          <cell r="S135" t="str">
            <v/>
          </cell>
          <cell r="T135" t="str">
            <v/>
          </cell>
          <cell r="U135" t="str">
            <v/>
          </cell>
          <cell r="V135" t="str">
            <v/>
          </cell>
          <cell r="W135" t="str">
            <v/>
          </cell>
          <cell r="AA135" t="str">
            <v>CO_UN0203</v>
          </cell>
          <cell r="AB135" t="str">
            <v>커머스사업팀(유니크로)_반품/취소 정보 저장 및 KCP인터페이스</v>
          </cell>
          <cell r="AC135">
            <v>1</v>
          </cell>
          <cell r="AF135" t="str">
            <v>Higher</v>
          </cell>
        </row>
        <row r="136">
          <cell r="E136" t="str">
            <v>매출</v>
          </cell>
          <cell r="K136" t="str">
            <v/>
          </cell>
          <cell r="L136" t="str">
            <v/>
          </cell>
          <cell r="M136" t="str">
            <v/>
          </cell>
          <cell r="N136" t="str">
            <v/>
          </cell>
          <cell r="O136" t="str">
            <v>O</v>
          </cell>
          <cell r="P136" t="str">
            <v/>
          </cell>
          <cell r="Q136" t="str">
            <v/>
          </cell>
          <cell r="R136" t="str">
            <v/>
          </cell>
          <cell r="S136" t="str">
            <v/>
          </cell>
          <cell r="T136" t="str">
            <v/>
          </cell>
          <cell r="U136" t="str">
            <v/>
          </cell>
          <cell r="V136" t="str">
            <v/>
          </cell>
          <cell r="W136" t="str">
            <v/>
          </cell>
          <cell r="AA136" t="str">
            <v>CO_UN0301</v>
          </cell>
          <cell r="AB136" t="str">
            <v>커머스사업팀(유니크로)_물품 판매대금/반품 취소대금 지급액의 자동계산</v>
          </cell>
          <cell r="AC136">
            <v>4</v>
          </cell>
          <cell r="AF136" t="str">
            <v>Higher</v>
          </cell>
        </row>
        <row r="137">
          <cell r="E137" t="str">
            <v>매출</v>
          </cell>
          <cell r="K137" t="str">
            <v/>
          </cell>
          <cell r="L137" t="str">
            <v/>
          </cell>
          <cell r="M137" t="str">
            <v/>
          </cell>
          <cell r="N137" t="str">
            <v/>
          </cell>
          <cell r="O137" t="str">
            <v>O</v>
          </cell>
          <cell r="P137" t="str">
            <v/>
          </cell>
          <cell r="Q137" t="str">
            <v/>
          </cell>
          <cell r="R137" t="str">
            <v/>
          </cell>
          <cell r="S137" t="str">
            <v/>
          </cell>
          <cell r="T137" t="str">
            <v/>
          </cell>
          <cell r="U137" t="str">
            <v/>
          </cell>
          <cell r="V137" t="str">
            <v/>
          </cell>
          <cell r="W137" t="str">
            <v/>
          </cell>
          <cell r="AA137" t="str">
            <v>CO_UN0302</v>
          </cell>
          <cell r="AB137" t="str">
            <v>커머스사업팀(유니크로)_계좌번호 유효성 검증</v>
          </cell>
          <cell r="AC137">
            <v>0</v>
          </cell>
          <cell r="AF137" t="str">
            <v>Higher</v>
          </cell>
        </row>
        <row r="138">
          <cell r="E138" t="str">
            <v>매출</v>
          </cell>
          <cell r="K138" t="str">
            <v/>
          </cell>
          <cell r="L138" t="str">
            <v/>
          </cell>
          <cell r="M138" t="str">
            <v/>
          </cell>
          <cell r="N138" t="str">
            <v/>
          </cell>
          <cell r="O138" t="str">
            <v>O</v>
          </cell>
          <cell r="P138" t="str">
            <v/>
          </cell>
          <cell r="Q138" t="str">
            <v/>
          </cell>
          <cell r="R138" t="str">
            <v/>
          </cell>
          <cell r="S138" t="str">
            <v/>
          </cell>
          <cell r="T138" t="str">
            <v/>
          </cell>
          <cell r="U138" t="str">
            <v/>
          </cell>
          <cell r="V138" t="str">
            <v/>
          </cell>
          <cell r="W138" t="str">
            <v/>
          </cell>
          <cell r="AA138" t="str">
            <v>CO_UN0303</v>
          </cell>
          <cell r="AB138" t="str">
            <v>커머스사업팀(유니크로)_판매대금 출금 승인</v>
          </cell>
          <cell r="AC138">
            <v>1</v>
          </cell>
          <cell r="AF138" t="str">
            <v>Higher</v>
          </cell>
        </row>
        <row r="139">
          <cell r="E139" t="str">
            <v>매출</v>
          </cell>
          <cell r="K139" t="str">
            <v/>
          </cell>
          <cell r="L139" t="str">
            <v/>
          </cell>
          <cell r="M139" t="str">
            <v/>
          </cell>
          <cell r="N139" t="str">
            <v/>
          </cell>
          <cell r="O139" t="str">
            <v>O</v>
          </cell>
          <cell r="P139" t="str">
            <v/>
          </cell>
          <cell r="Q139" t="str">
            <v/>
          </cell>
          <cell r="R139" t="str">
            <v/>
          </cell>
          <cell r="S139" t="str">
            <v/>
          </cell>
          <cell r="T139" t="str">
            <v/>
          </cell>
          <cell r="U139" t="str">
            <v/>
          </cell>
          <cell r="V139" t="str">
            <v/>
          </cell>
          <cell r="W139" t="str">
            <v/>
          </cell>
          <cell r="AA139" t="str">
            <v>CO_UN0304</v>
          </cell>
          <cell r="AB139" t="str">
            <v>커머스사업팀(유니크로)_KCP가상계좌 잔액 검증</v>
          </cell>
          <cell r="AC139">
            <v>1</v>
          </cell>
          <cell r="AF139" t="str">
            <v>Higher</v>
          </cell>
        </row>
        <row r="140">
          <cell r="E140" t="str">
            <v>매출</v>
          </cell>
          <cell r="K140" t="str">
            <v/>
          </cell>
          <cell r="L140" t="str">
            <v/>
          </cell>
          <cell r="M140" t="str">
            <v/>
          </cell>
          <cell r="N140" t="str">
            <v/>
          </cell>
          <cell r="O140" t="str">
            <v>O</v>
          </cell>
          <cell r="P140" t="str">
            <v/>
          </cell>
          <cell r="Q140" t="str">
            <v/>
          </cell>
          <cell r="R140" t="str">
            <v/>
          </cell>
          <cell r="S140" t="str">
            <v/>
          </cell>
          <cell r="T140" t="str">
            <v/>
          </cell>
          <cell r="U140" t="str">
            <v/>
          </cell>
          <cell r="V140" t="str">
            <v/>
          </cell>
          <cell r="W140" t="str">
            <v/>
          </cell>
          <cell r="AA140" t="str">
            <v>CO_UN0401</v>
          </cell>
          <cell r="AB140" t="str">
            <v>커머스사업팀(유니크로)_수수료매출액 자동계산</v>
          </cell>
          <cell r="AC140">
            <v>5</v>
          </cell>
          <cell r="AF140" t="str">
            <v>Higher</v>
          </cell>
        </row>
        <row r="141">
          <cell r="E141" t="str">
            <v>매출</v>
          </cell>
          <cell r="K141" t="str">
            <v/>
          </cell>
          <cell r="L141" t="str">
            <v/>
          </cell>
          <cell r="M141" t="str">
            <v/>
          </cell>
          <cell r="N141" t="str">
            <v/>
          </cell>
          <cell r="O141" t="str">
            <v>O</v>
          </cell>
          <cell r="P141" t="str">
            <v/>
          </cell>
          <cell r="Q141" t="str">
            <v/>
          </cell>
          <cell r="R141" t="str">
            <v/>
          </cell>
          <cell r="S141" t="str">
            <v/>
          </cell>
          <cell r="T141" t="str">
            <v/>
          </cell>
          <cell r="U141" t="str">
            <v/>
          </cell>
          <cell r="V141" t="str">
            <v/>
          </cell>
          <cell r="W141" t="str">
            <v/>
          </cell>
          <cell r="AA141" t="str">
            <v>CO_UN0402</v>
          </cell>
          <cell r="AB141" t="str">
            <v>커머스사업팀(유니크로)_매출 협조전 승인</v>
          </cell>
          <cell r="AC141">
            <v>0</v>
          </cell>
          <cell r="AF141" t="str">
            <v>Higher</v>
          </cell>
        </row>
        <row r="142">
          <cell r="E142" t="str">
            <v>매출</v>
          </cell>
          <cell r="K142" t="str">
            <v/>
          </cell>
          <cell r="L142" t="str">
            <v/>
          </cell>
          <cell r="M142" t="str">
            <v/>
          </cell>
          <cell r="N142" t="str">
            <v/>
          </cell>
          <cell r="O142" t="str">
            <v>O</v>
          </cell>
          <cell r="P142" t="str">
            <v/>
          </cell>
          <cell r="Q142" t="str">
            <v/>
          </cell>
          <cell r="R142" t="str">
            <v/>
          </cell>
          <cell r="S142" t="str">
            <v/>
          </cell>
          <cell r="T142" t="str">
            <v/>
          </cell>
          <cell r="U142" t="str">
            <v/>
          </cell>
          <cell r="V142" t="str">
            <v/>
          </cell>
          <cell r="W142" t="str">
            <v/>
          </cell>
          <cell r="AA142" t="str">
            <v>CO_UN0403</v>
          </cell>
          <cell r="AB142" t="str">
            <v>커머스사업팀(유니크로)_매출 전표 승인</v>
          </cell>
          <cell r="AC142">
            <v>5</v>
          </cell>
          <cell r="AF142" t="str">
            <v>Higher</v>
          </cell>
        </row>
        <row r="143">
          <cell r="E143" t="str">
            <v>매출</v>
          </cell>
          <cell r="K143" t="str">
            <v/>
          </cell>
          <cell r="L143" t="str">
            <v/>
          </cell>
          <cell r="M143" t="str">
            <v/>
          </cell>
          <cell r="N143" t="str">
            <v/>
          </cell>
          <cell r="O143" t="str">
            <v>O</v>
          </cell>
          <cell r="P143" t="str">
            <v/>
          </cell>
          <cell r="Q143" t="str">
            <v/>
          </cell>
          <cell r="R143" t="str">
            <v/>
          </cell>
          <cell r="S143" t="str">
            <v/>
          </cell>
          <cell r="T143" t="str">
            <v/>
          </cell>
          <cell r="U143" t="str">
            <v/>
          </cell>
          <cell r="V143" t="str">
            <v/>
          </cell>
          <cell r="W143" t="str">
            <v/>
          </cell>
          <cell r="AA143" t="str">
            <v>CO_UN0404</v>
          </cell>
          <cell r="AB143" t="str">
            <v>커머스사업팀(유니크로)_매출 취소 협조전 승인</v>
          </cell>
          <cell r="AC143">
            <v>0</v>
          </cell>
          <cell r="AF143" t="str">
            <v>Higher</v>
          </cell>
        </row>
        <row r="144">
          <cell r="E144" t="str">
            <v>매출</v>
          </cell>
          <cell r="K144" t="str">
            <v/>
          </cell>
          <cell r="L144" t="str">
            <v/>
          </cell>
          <cell r="M144" t="str">
            <v/>
          </cell>
          <cell r="N144" t="str">
            <v/>
          </cell>
          <cell r="O144" t="str">
            <v>O</v>
          </cell>
          <cell r="P144" t="str">
            <v/>
          </cell>
          <cell r="Q144" t="str">
            <v/>
          </cell>
          <cell r="R144" t="str">
            <v/>
          </cell>
          <cell r="S144" t="str">
            <v/>
          </cell>
          <cell r="T144" t="str">
            <v/>
          </cell>
          <cell r="U144" t="str">
            <v/>
          </cell>
          <cell r="V144" t="str">
            <v/>
          </cell>
          <cell r="W144" t="str">
            <v/>
          </cell>
          <cell r="AA144" t="str">
            <v>CO_UN0405</v>
          </cell>
          <cell r="AB144" t="str">
            <v>커머스사업팀(유니크로)_매출 취소 전표 승인</v>
          </cell>
          <cell r="AC144">
            <v>3</v>
          </cell>
          <cell r="AF144" t="str">
            <v>Higher</v>
          </cell>
        </row>
        <row r="145">
          <cell r="E145" t="str">
            <v>매출</v>
          </cell>
          <cell r="K145" t="str">
            <v/>
          </cell>
          <cell r="L145" t="str">
            <v/>
          </cell>
          <cell r="M145" t="str">
            <v/>
          </cell>
          <cell r="N145" t="str">
            <v/>
          </cell>
          <cell r="O145" t="str">
            <v>O</v>
          </cell>
          <cell r="P145" t="str">
            <v/>
          </cell>
          <cell r="Q145" t="str">
            <v/>
          </cell>
          <cell r="R145" t="str">
            <v/>
          </cell>
          <cell r="S145" t="str">
            <v/>
          </cell>
          <cell r="T145" t="str">
            <v/>
          </cell>
          <cell r="U145" t="str">
            <v/>
          </cell>
          <cell r="V145" t="str">
            <v/>
          </cell>
          <cell r="W145" t="str">
            <v/>
          </cell>
          <cell r="AA145" t="str">
            <v>CO_SN0101</v>
          </cell>
          <cell r="AB145" t="str">
            <v>커머스사업팀(SNS_FORM)_회원가입시 필수입력 정보 지정</v>
          </cell>
          <cell r="AC145">
            <v>0</v>
          </cell>
          <cell r="AF145" t="str">
            <v>Higher</v>
          </cell>
        </row>
        <row r="146">
          <cell r="E146" t="str">
            <v>매출</v>
          </cell>
          <cell r="K146" t="str">
            <v/>
          </cell>
          <cell r="L146" t="str">
            <v/>
          </cell>
          <cell r="M146" t="str">
            <v/>
          </cell>
          <cell r="N146" t="str">
            <v/>
          </cell>
          <cell r="O146" t="str">
            <v>O</v>
          </cell>
          <cell r="P146" t="str">
            <v/>
          </cell>
          <cell r="Q146" t="str">
            <v/>
          </cell>
          <cell r="R146" t="str">
            <v/>
          </cell>
          <cell r="S146" t="str">
            <v/>
          </cell>
          <cell r="T146" t="str">
            <v/>
          </cell>
          <cell r="U146" t="str">
            <v/>
          </cell>
          <cell r="V146" t="str">
            <v/>
          </cell>
          <cell r="W146" t="str">
            <v/>
          </cell>
          <cell r="AA146" t="str">
            <v>CO_SN0102</v>
          </cell>
          <cell r="AB146" t="str">
            <v>커머스사업팀(SNS_FORM)_신규 계약서의 승인</v>
          </cell>
          <cell r="AC146">
            <v>1</v>
          </cell>
          <cell r="AF146" t="str">
            <v>Higher</v>
          </cell>
        </row>
        <row r="147">
          <cell r="E147" t="str">
            <v>매출</v>
          </cell>
          <cell r="K147" t="str">
            <v/>
          </cell>
          <cell r="L147" t="str">
            <v/>
          </cell>
          <cell r="M147" t="str">
            <v/>
          </cell>
          <cell r="N147" t="str">
            <v/>
          </cell>
          <cell r="O147" t="str">
            <v>O</v>
          </cell>
          <cell r="P147" t="str">
            <v/>
          </cell>
          <cell r="Q147" t="str">
            <v/>
          </cell>
          <cell r="R147" t="str">
            <v/>
          </cell>
          <cell r="S147" t="str">
            <v/>
          </cell>
          <cell r="T147" t="str">
            <v/>
          </cell>
          <cell r="U147" t="str">
            <v/>
          </cell>
          <cell r="V147" t="str">
            <v/>
          </cell>
          <cell r="W147" t="str">
            <v/>
          </cell>
          <cell r="AA147" t="str">
            <v>CO_SN0201</v>
          </cell>
          <cell r="AB147" t="str">
            <v>커머스사업팀(SNS_FORM)_배송완료정보 인터페이스</v>
          </cell>
          <cell r="AC147">
            <v>1</v>
          </cell>
          <cell r="AF147" t="str">
            <v>Higher</v>
          </cell>
        </row>
        <row r="148">
          <cell r="E148" t="str">
            <v>매출</v>
          </cell>
          <cell r="K148" t="str">
            <v/>
          </cell>
          <cell r="L148" t="str">
            <v/>
          </cell>
          <cell r="M148" t="str">
            <v/>
          </cell>
          <cell r="N148" t="str">
            <v/>
          </cell>
          <cell r="O148" t="str">
            <v>O</v>
          </cell>
          <cell r="P148" t="str">
            <v/>
          </cell>
          <cell r="Q148" t="str">
            <v/>
          </cell>
          <cell r="R148" t="str">
            <v/>
          </cell>
          <cell r="S148" t="str">
            <v/>
          </cell>
          <cell r="T148" t="str">
            <v/>
          </cell>
          <cell r="U148" t="str">
            <v/>
          </cell>
          <cell r="V148" t="str">
            <v/>
          </cell>
          <cell r="W148" t="str">
            <v/>
          </cell>
          <cell r="AA148" t="str">
            <v>CO_SN0202</v>
          </cell>
          <cell r="AB148" t="str">
            <v>커머스사업팀(SNS_FORM)_정산금액의 자동계산</v>
          </cell>
          <cell r="AC148">
            <v>4</v>
          </cell>
          <cell r="AF148" t="str">
            <v>Higher</v>
          </cell>
        </row>
        <row r="149">
          <cell r="E149" t="str">
            <v>매출</v>
          </cell>
          <cell r="K149" t="str">
            <v/>
          </cell>
          <cell r="L149" t="str">
            <v/>
          </cell>
          <cell r="M149" t="str">
            <v/>
          </cell>
          <cell r="N149" t="str">
            <v/>
          </cell>
          <cell r="O149" t="str">
            <v>O</v>
          </cell>
          <cell r="P149" t="str">
            <v/>
          </cell>
          <cell r="Q149" t="str">
            <v/>
          </cell>
          <cell r="R149" t="str">
            <v/>
          </cell>
          <cell r="S149" t="str">
            <v/>
          </cell>
          <cell r="T149" t="str">
            <v/>
          </cell>
          <cell r="U149" t="str">
            <v/>
          </cell>
          <cell r="V149" t="str">
            <v/>
          </cell>
          <cell r="W149" t="str">
            <v/>
          </cell>
          <cell r="AA149" t="str">
            <v>CO_SN0301</v>
          </cell>
          <cell r="AB149" t="str">
            <v>커머스사업팀(SNS_FORM)_매출액 자동집계</v>
          </cell>
          <cell r="AC149">
            <v>5</v>
          </cell>
          <cell r="AF149" t="str">
            <v>Higher</v>
          </cell>
        </row>
        <row r="150">
          <cell r="E150" t="str">
            <v>매출</v>
          </cell>
          <cell r="K150" t="str">
            <v/>
          </cell>
          <cell r="L150" t="str">
            <v/>
          </cell>
          <cell r="M150" t="str">
            <v/>
          </cell>
          <cell r="N150" t="str">
            <v/>
          </cell>
          <cell r="O150" t="str">
            <v>O</v>
          </cell>
          <cell r="P150" t="str">
            <v/>
          </cell>
          <cell r="Q150" t="str">
            <v/>
          </cell>
          <cell r="R150" t="str">
            <v/>
          </cell>
          <cell r="S150" t="str">
            <v/>
          </cell>
          <cell r="T150" t="str">
            <v/>
          </cell>
          <cell r="U150" t="str">
            <v/>
          </cell>
          <cell r="V150" t="str">
            <v/>
          </cell>
          <cell r="W150" t="str">
            <v/>
          </cell>
          <cell r="AA150" t="str">
            <v>CO_SN0303</v>
          </cell>
          <cell r="AB150" t="str">
            <v>커머스사업팀(SNS_FORM)_매출 전표 승인</v>
          </cell>
          <cell r="AC150">
            <v>5</v>
          </cell>
          <cell r="AF150" t="str">
            <v>Higher</v>
          </cell>
        </row>
        <row r="151">
          <cell r="E151" t="str">
            <v>매출</v>
          </cell>
          <cell r="K151" t="str">
            <v/>
          </cell>
          <cell r="L151" t="str">
            <v/>
          </cell>
          <cell r="M151" t="str">
            <v/>
          </cell>
          <cell r="N151" t="str">
            <v/>
          </cell>
          <cell r="O151" t="str">
            <v>O</v>
          </cell>
          <cell r="P151" t="str">
            <v/>
          </cell>
          <cell r="Q151" t="str">
            <v/>
          </cell>
          <cell r="R151" t="str">
            <v/>
          </cell>
          <cell r="S151" t="str">
            <v/>
          </cell>
          <cell r="T151" t="str">
            <v/>
          </cell>
          <cell r="U151" t="str">
            <v/>
          </cell>
          <cell r="V151" t="str">
            <v/>
          </cell>
          <cell r="W151" t="str">
            <v/>
          </cell>
          <cell r="AA151" t="str">
            <v>CO_SN0304</v>
          </cell>
          <cell r="AB151" t="str">
            <v>커머스사업팀(SNS_FORM)_매출차감 협조전 승인</v>
          </cell>
          <cell r="AC151">
            <v>0</v>
          </cell>
          <cell r="AF151" t="str">
            <v>Higher</v>
          </cell>
        </row>
        <row r="152">
          <cell r="E152" t="str">
            <v>매출</v>
          </cell>
          <cell r="K152" t="str">
            <v/>
          </cell>
          <cell r="L152" t="str">
            <v/>
          </cell>
          <cell r="M152" t="str">
            <v/>
          </cell>
          <cell r="N152" t="str">
            <v/>
          </cell>
          <cell r="O152" t="str">
            <v>O</v>
          </cell>
          <cell r="P152" t="str">
            <v/>
          </cell>
          <cell r="Q152" t="str">
            <v/>
          </cell>
          <cell r="R152" t="str">
            <v/>
          </cell>
          <cell r="S152" t="str">
            <v/>
          </cell>
          <cell r="T152" t="str">
            <v/>
          </cell>
          <cell r="U152" t="str">
            <v/>
          </cell>
          <cell r="V152" t="str">
            <v/>
          </cell>
          <cell r="W152" t="str">
            <v/>
          </cell>
          <cell r="AA152" t="str">
            <v>CO_SN0305</v>
          </cell>
          <cell r="AB152" t="str">
            <v>커머스사업팀(SNS_FORM)_매출차감 전표의 승인</v>
          </cell>
          <cell r="AC152">
            <v>3</v>
          </cell>
          <cell r="AF152" t="str">
            <v>Higher</v>
          </cell>
        </row>
        <row r="153">
          <cell r="E153" t="str">
            <v>매출</v>
          </cell>
          <cell r="K153" t="str">
            <v/>
          </cell>
          <cell r="L153" t="str">
            <v/>
          </cell>
          <cell r="M153" t="str">
            <v/>
          </cell>
          <cell r="N153" t="str">
            <v/>
          </cell>
          <cell r="O153" t="str">
            <v>O</v>
          </cell>
          <cell r="P153" t="str">
            <v/>
          </cell>
          <cell r="Q153" t="str">
            <v/>
          </cell>
          <cell r="R153" t="str">
            <v/>
          </cell>
          <cell r="S153" t="str">
            <v/>
          </cell>
          <cell r="T153" t="str">
            <v/>
          </cell>
          <cell r="U153" t="str">
            <v/>
          </cell>
          <cell r="V153" t="str">
            <v/>
          </cell>
          <cell r="W153" t="str">
            <v/>
          </cell>
          <cell r="AA153" t="str">
            <v>SB0101</v>
          </cell>
          <cell r="AB153" t="str">
            <v>사방넷영업팀_회원가입정보 검토</v>
          </cell>
          <cell r="AC153">
            <v>0</v>
          </cell>
          <cell r="AF153" t="str">
            <v>Higher</v>
          </cell>
        </row>
        <row r="154">
          <cell r="E154" t="str">
            <v>매출</v>
          </cell>
          <cell r="K154" t="str">
            <v/>
          </cell>
          <cell r="L154" t="str">
            <v/>
          </cell>
          <cell r="M154" t="str">
            <v/>
          </cell>
          <cell r="N154" t="str">
            <v/>
          </cell>
          <cell r="O154" t="str">
            <v>O</v>
          </cell>
          <cell r="P154" t="str">
            <v/>
          </cell>
          <cell r="Q154" t="str">
            <v/>
          </cell>
          <cell r="R154" t="str">
            <v/>
          </cell>
          <cell r="S154" t="str">
            <v/>
          </cell>
          <cell r="T154" t="str">
            <v/>
          </cell>
          <cell r="U154" t="str">
            <v/>
          </cell>
          <cell r="V154" t="str">
            <v/>
          </cell>
          <cell r="W154" t="str">
            <v/>
          </cell>
          <cell r="AA154" t="str">
            <v>SB0201</v>
          </cell>
          <cell r="AB154" t="str">
            <v>사방넷영업팀_계약 체결에 대한 승인</v>
          </cell>
          <cell r="AC154">
            <v>1</v>
          </cell>
          <cell r="AF154" t="str">
            <v>Higher</v>
          </cell>
        </row>
        <row r="155">
          <cell r="E155" t="str">
            <v>매출</v>
          </cell>
          <cell r="K155" t="str">
            <v/>
          </cell>
          <cell r="L155" t="str">
            <v/>
          </cell>
          <cell r="M155" t="str">
            <v/>
          </cell>
          <cell r="N155" t="str">
            <v/>
          </cell>
          <cell r="O155" t="str">
            <v>O</v>
          </cell>
          <cell r="P155" t="str">
            <v/>
          </cell>
          <cell r="Q155" t="str">
            <v/>
          </cell>
          <cell r="R155" t="str">
            <v/>
          </cell>
          <cell r="S155" t="str">
            <v/>
          </cell>
          <cell r="T155" t="str">
            <v/>
          </cell>
          <cell r="U155" t="str">
            <v/>
          </cell>
          <cell r="V155" t="str">
            <v/>
          </cell>
          <cell r="W155" t="str">
            <v/>
          </cell>
          <cell r="AA155" t="str">
            <v>SB0202</v>
          </cell>
          <cell r="AB155" t="str">
            <v>사방넷영업팀_계약변경에 대한 승인</v>
          </cell>
          <cell r="AC155">
            <v>1</v>
          </cell>
          <cell r="AF155" t="str">
            <v>Higher</v>
          </cell>
        </row>
        <row r="156">
          <cell r="E156" t="str">
            <v>매출</v>
          </cell>
          <cell r="K156" t="str">
            <v/>
          </cell>
          <cell r="L156" t="str">
            <v/>
          </cell>
          <cell r="M156" t="str">
            <v/>
          </cell>
          <cell r="N156" t="str">
            <v/>
          </cell>
          <cell r="O156" t="str">
            <v>O</v>
          </cell>
          <cell r="P156" t="str">
            <v/>
          </cell>
          <cell r="Q156" t="str">
            <v/>
          </cell>
          <cell r="R156" t="str">
            <v/>
          </cell>
          <cell r="S156" t="str">
            <v/>
          </cell>
          <cell r="T156" t="str">
            <v/>
          </cell>
          <cell r="U156" t="str">
            <v/>
          </cell>
          <cell r="V156" t="str">
            <v/>
          </cell>
          <cell r="W156" t="str">
            <v/>
          </cell>
          <cell r="AA156" t="str">
            <v>SB0301</v>
          </cell>
          <cell r="AB156" t="str">
            <v>사방넷영업팀_결제금액의 자동 산출</v>
          </cell>
          <cell r="AC156">
            <v>1</v>
          </cell>
          <cell r="AF156" t="str">
            <v>Higher</v>
          </cell>
        </row>
        <row r="157">
          <cell r="E157" t="str">
            <v>매출</v>
          </cell>
          <cell r="K157" t="str">
            <v/>
          </cell>
          <cell r="L157" t="str">
            <v/>
          </cell>
          <cell r="M157" t="str">
            <v/>
          </cell>
          <cell r="N157" t="str">
            <v/>
          </cell>
          <cell r="O157" t="str">
            <v>O</v>
          </cell>
          <cell r="P157" t="str">
            <v/>
          </cell>
          <cell r="Q157" t="str">
            <v/>
          </cell>
          <cell r="R157" t="str">
            <v/>
          </cell>
          <cell r="S157" t="str">
            <v/>
          </cell>
          <cell r="T157" t="str">
            <v/>
          </cell>
          <cell r="U157" t="str">
            <v/>
          </cell>
          <cell r="V157" t="str">
            <v/>
          </cell>
          <cell r="W157" t="str">
            <v/>
          </cell>
          <cell r="AA157" t="str">
            <v>SB0401</v>
          </cell>
          <cell r="AB157" t="str">
            <v>사방넷영업팀_추가 서비스 이용 승인</v>
          </cell>
          <cell r="AC157">
            <v>4</v>
          </cell>
          <cell r="AF157" t="str">
            <v>Higher</v>
          </cell>
        </row>
        <row r="158">
          <cell r="E158" t="str">
            <v>매출</v>
          </cell>
          <cell r="K158" t="str">
            <v/>
          </cell>
          <cell r="L158" t="str">
            <v/>
          </cell>
          <cell r="M158" t="str">
            <v/>
          </cell>
          <cell r="N158" t="str">
            <v/>
          </cell>
          <cell r="O158" t="str">
            <v>O</v>
          </cell>
          <cell r="P158" t="str">
            <v/>
          </cell>
          <cell r="Q158" t="str">
            <v/>
          </cell>
          <cell r="R158" t="str">
            <v/>
          </cell>
          <cell r="S158" t="str">
            <v/>
          </cell>
          <cell r="T158" t="str">
            <v/>
          </cell>
          <cell r="U158" t="str">
            <v/>
          </cell>
          <cell r="V158" t="str">
            <v/>
          </cell>
          <cell r="W158" t="str">
            <v/>
          </cell>
          <cell r="AA158" t="str">
            <v>SB0503</v>
          </cell>
          <cell r="AB158" t="str">
            <v>사방넷영업팀_업무협조기안서 승인</v>
          </cell>
          <cell r="AC158">
            <v>0</v>
          </cell>
          <cell r="AF158" t="str">
            <v>Higher</v>
          </cell>
        </row>
        <row r="159">
          <cell r="E159" t="str">
            <v>매출</v>
          </cell>
          <cell r="K159" t="str">
            <v/>
          </cell>
          <cell r="L159" t="str">
            <v/>
          </cell>
          <cell r="M159" t="str">
            <v/>
          </cell>
          <cell r="N159" t="str">
            <v/>
          </cell>
          <cell r="O159" t="str">
            <v>O</v>
          </cell>
          <cell r="P159" t="str">
            <v/>
          </cell>
          <cell r="Q159" t="str">
            <v/>
          </cell>
          <cell r="R159" t="str">
            <v/>
          </cell>
          <cell r="S159" t="str">
            <v/>
          </cell>
          <cell r="T159" t="str">
            <v/>
          </cell>
          <cell r="U159" t="str">
            <v/>
          </cell>
          <cell r="V159" t="str">
            <v/>
          </cell>
          <cell r="W159" t="str">
            <v/>
          </cell>
          <cell r="AA159" t="str">
            <v>SB0504</v>
          </cell>
          <cell r="AB159" t="str">
            <v>사방넷영업팀_매출전표에 대한 승인</v>
          </cell>
          <cell r="AC159">
            <v>2</v>
          </cell>
          <cell r="AF159" t="str">
            <v>Higher</v>
          </cell>
        </row>
        <row r="160">
          <cell r="E160" t="str">
            <v>매출</v>
          </cell>
          <cell r="K160" t="str">
            <v/>
          </cell>
          <cell r="L160" t="str">
            <v/>
          </cell>
          <cell r="M160" t="str">
            <v/>
          </cell>
          <cell r="N160" t="str">
            <v/>
          </cell>
          <cell r="O160" t="str">
            <v>O</v>
          </cell>
          <cell r="P160" t="str">
            <v/>
          </cell>
          <cell r="Q160" t="str">
            <v/>
          </cell>
          <cell r="R160" t="str">
            <v/>
          </cell>
          <cell r="S160" t="str">
            <v/>
          </cell>
          <cell r="T160" t="str">
            <v/>
          </cell>
          <cell r="U160" t="str">
            <v/>
          </cell>
          <cell r="V160" t="str">
            <v/>
          </cell>
          <cell r="W160" t="str">
            <v/>
          </cell>
          <cell r="AA160" t="str">
            <v>GR0101</v>
          </cell>
          <cell r="AB160" t="str">
            <v>그룹웨어사업팀_무통장입금 승인</v>
          </cell>
          <cell r="AC160">
            <v>0</v>
          </cell>
          <cell r="AF160" t="str">
            <v>Higher</v>
          </cell>
        </row>
        <row r="161">
          <cell r="E161" t="str">
            <v>매출</v>
          </cell>
          <cell r="K161" t="str">
            <v/>
          </cell>
          <cell r="L161" t="str">
            <v/>
          </cell>
          <cell r="M161" t="str">
            <v/>
          </cell>
          <cell r="N161" t="str">
            <v/>
          </cell>
          <cell r="O161" t="str">
            <v>O</v>
          </cell>
          <cell r="P161" t="str">
            <v/>
          </cell>
          <cell r="Q161" t="str">
            <v/>
          </cell>
          <cell r="R161" t="str">
            <v/>
          </cell>
          <cell r="S161" t="str">
            <v/>
          </cell>
          <cell r="T161" t="str">
            <v/>
          </cell>
          <cell r="U161" t="str">
            <v/>
          </cell>
          <cell r="V161" t="str">
            <v/>
          </cell>
          <cell r="W161" t="str">
            <v/>
          </cell>
          <cell r="AA161" t="str">
            <v>GR0102</v>
          </cell>
          <cell r="AB161" t="str">
            <v>그룹웨어사업팀_서비스이용 승인</v>
          </cell>
          <cell r="AC161">
            <v>1</v>
          </cell>
          <cell r="AF161" t="str">
            <v>Higher</v>
          </cell>
        </row>
        <row r="162">
          <cell r="E162" t="str">
            <v>매출</v>
          </cell>
          <cell r="K162" t="str">
            <v/>
          </cell>
          <cell r="L162" t="str">
            <v/>
          </cell>
          <cell r="M162" t="str">
            <v/>
          </cell>
          <cell r="N162" t="str">
            <v/>
          </cell>
          <cell r="O162" t="str">
            <v>O</v>
          </cell>
          <cell r="P162" t="str">
            <v/>
          </cell>
          <cell r="Q162" t="str">
            <v/>
          </cell>
          <cell r="R162" t="str">
            <v/>
          </cell>
          <cell r="S162" t="str">
            <v/>
          </cell>
          <cell r="T162" t="str">
            <v/>
          </cell>
          <cell r="U162" t="str">
            <v/>
          </cell>
          <cell r="V162" t="str">
            <v/>
          </cell>
          <cell r="W162" t="str">
            <v/>
          </cell>
          <cell r="AA162" t="str">
            <v>GR0301</v>
          </cell>
          <cell r="AB162" t="str">
            <v>그룹웨어사업팀_프로젝트 매출전표에 대한 승인</v>
          </cell>
          <cell r="AC162">
            <v>5</v>
          </cell>
          <cell r="AF162" t="str">
            <v>Higher</v>
          </cell>
        </row>
        <row r="163">
          <cell r="E163" t="str">
            <v>매출</v>
          </cell>
          <cell r="K163" t="str">
            <v/>
          </cell>
          <cell r="L163" t="str">
            <v/>
          </cell>
          <cell r="M163" t="str">
            <v/>
          </cell>
          <cell r="N163" t="str">
            <v/>
          </cell>
          <cell r="O163" t="str">
            <v>O</v>
          </cell>
          <cell r="P163" t="str">
            <v/>
          </cell>
          <cell r="Q163" t="str">
            <v/>
          </cell>
          <cell r="R163" t="str">
            <v/>
          </cell>
          <cell r="S163" t="str">
            <v/>
          </cell>
          <cell r="T163" t="str">
            <v/>
          </cell>
          <cell r="U163" t="str">
            <v/>
          </cell>
          <cell r="V163" t="str">
            <v/>
          </cell>
          <cell r="W163" t="str">
            <v/>
          </cell>
          <cell r="AA163" t="str">
            <v>GR0401</v>
          </cell>
          <cell r="AB163" t="str">
            <v>그룹웨어사업팀_서비스형 매출기록</v>
          </cell>
          <cell r="AC163">
            <v>1</v>
          </cell>
          <cell r="AF163" t="str">
            <v>Higher</v>
          </cell>
        </row>
        <row r="164">
          <cell r="E164" t="str">
            <v>매출</v>
          </cell>
          <cell r="K164" t="str">
            <v/>
          </cell>
          <cell r="L164" t="str">
            <v/>
          </cell>
          <cell r="M164" t="str">
            <v/>
          </cell>
          <cell r="N164" t="str">
            <v/>
          </cell>
          <cell r="O164" t="str">
            <v>O</v>
          </cell>
          <cell r="P164" t="str">
            <v/>
          </cell>
          <cell r="Q164" t="str">
            <v/>
          </cell>
          <cell r="R164" t="str">
            <v/>
          </cell>
          <cell r="S164" t="str">
            <v/>
          </cell>
          <cell r="T164" t="str">
            <v/>
          </cell>
          <cell r="U164" t="str">
            <v/>
          </cell>
          <cell r="V164" t="str">
            <v/>
          </cell>
          <cell r="W164" t="str">
            <v/>
          </cell>
          <cell r="AA164" t="str">
            <v>GR0403</v>
          </cell>
          <cell r="AB164" t="str">
            <v>그룹웨어사업팀_설치형사용료 매출 승인</v>
          </cell>
          <cell r="AC164">
            <v>5</v>
          </cell>
          <cell r="AF164" t="str">
            <v>Higher</v>
          </cell>
        </row>
        <row r="165">
          <cell r="E165" t="str">
            <v>매출</v>
          </cell>
          <cell r="K165" t="str">
            <v/>
          </cell>
          <cell r="L165" t="str">
            <v/>
          </cell>
          <cell r="M165" t="str">
            <v/>
          </cell>
          <cell r="N165" t="str">
            <v/>
          </cell>
          <cell r="O165" t="str">
            <v>O</v>
          </cell>
          <cell r="P165" t="str">
            <v/>
          </cell>
          <cell r="Q165" t="str">
            <v/>
          </cell>
          <cell r="R165" t="str">
            <v/>
          </cell>
          <cell r="S165" t="str">
            <v/>
          </cell>
          <cell r="T165" t="str">
            <v/>
          </cell>
          <cell r="U165" t="str">
            <v/>
          </cell>
          <cell r="V165" t="str">
            <v/>
          </cell>
          <cell r="W165" t="str">
            <v/>
          </cell>
          <cell r="AA165" t="str">
            <v>ID0101</v>
          </cell>
          <cell r="AB165" t="str">
            <v>IDC_회원가입시 필수항목 기재</v>
          </cell>
          <cell r="AC165">
            <v>0</v>
          </cell>
          <cell r="AF165" t="str">
            <v>Higher</v>
          </cell>
        </row>
        <row r="166">
          <cell r="E166" t="str">
            <v>매출</v>
          </cell>
          <cell r="K166" t="str">
            <v/>
          </cell>
          <cell r="L166" t="str">
            <v/>
          </cell>
          <cell r="M166" t="str">
            <v/>
          </cell>
          <cell r="N166" t="str">
            <v/>
          </cell>
          <cell r="O166" t="str">
            <v>O</v>
          </cell>
          <cell r="P166" t="str">
            <v/>
          </cell>
          <cell r="Q166" t="str">
            <v/>
          </cell>
          <cell r="R166" t="str">
            <v/>
          </cell>
          <cell r="S166" t="str">
            <v/>
          </cell>
          <cell r="T166" t="str">
            <v/>
          </cell>
          <cell r="U166" t="str">
            <v/>
          </cell>
          <cell r="V166" t="str">
            <v/>
          </cell>
          <cell r="W166" t="str">
            <v/>
          </cell>
          <cell r="AA166" t="str">
            <v>ID0102</v>
          </cell>
          <cell r="AB166" t="str">
            <v>IDC_계약 체결(변경)에 대한 승인</v>
          </cell>
          <cell r="AC166">
            <v>1</v>
          </cell>
          <cell r="AF166" t="str">
            <v>Higher</v>
          </cell>
        </row>
        <row r="167">
          <cell r="E167" t="str">
            <v>매출</v>
          </cell>
          <cell r="K167" t="str">
            <v/>
          </cell>
          <cell r="L167" t="str">
            <v/>
          </cell>
          <cell r="M167" t="str">
            <v/>
          </cell>
          <cell r="N167" t="str">
            <v/>
          </cell>
          <cell r="O167" t="str">
            <v>O</v>
          </cell>
          <cell r="P167" t="str">
            <v/>
          </cell>
          <cell r="Q167" t="str">
            <v/>
          </cell>
          <cell r="R167" t="str">
            <v/>
          </cell>
          <cell r="S167" t="str">
            <v/>
          </cell>
          <cell r="T167" t="str">
            <v/>
          </cell>
          <cell r="U167" t="str">
            <v/>
          </cell>
          <cell r="V167" t="str">
            <v/>
          </cell>
          <cell r="W167" t="str">
            <v/>
          </cell>
          <cell r="AA167" t="str">
            <v>ID0201</v>
          </cell>
          <cell r="AB167" t="str">
            <v>IDC_서비스 이용에 대한 매출 기록</v>
          </cell>
          <cell r="AC167">
            <v>3</v>
          </cell>
          <cell r="AF167" t="str">
            <v>Higher</v>
          </cell>
        </row>
        <row r="168">
          <cell r="E168" t="str">
            <v>매출</v>
          </cell>
          <cell r="K168" t="str">
            <v/>
          </cell>
          <cell r="L168" t="str">
            <v/>
          </cell>
          <cell r="M168" t="str">
            <v/>
          </cell>
          <cell r="N168" t="str">
            <v/>
          </cell>
          <cell r="O168" t="str">
            <v>O</v>
          </cell>
          <cell r="P168" t="str">
            <v/>
          </cell>
          <cell r="Q168" t="str">
            <v/>
          </cell>
          <cell r="R168" t="str">
            <v/>
          </cell>
          <cell r="S168" t="str">
            <v/>
          </cell>
          <cell r="T168" t="str">
            <v/>
          </cell>
          <cell r="U168" t="str">
            <v/>
          </cell>
          <cell r="V168" t="str">
            <v/>
          </cell>
          <cell r="W168" t="str">
            <v/>
          </cell>
          <cell r="AA168" t="str">
            <v>ID0203</v>
          </cell>
          <cell r="AB168" t="str">
            <v>IDC_거래처와 매출액 검증</v>
          </cell>
          <cell r="AC168">
            <v>4</v>
          </cell>
          <cell r="AF168" t="str">
            <v>Higher</v>
          </cell>
        </row>
        <row r="169">
          <cell r="E169" t="str">
            <v>매출</v>
          </cell>
          <cell r="K169" t="str">
            <v/>
          </cell>
          <cell r="L169" t="str">
            <v/>
          </cell>
          <cell r="M169" t="str">
            <v/>
          </cell>
          <cell r="N169" t="str">
            <v/>
          </cell>
          <cell r="O169" t="str">
            <v>O</v>
          </cell>
          <cell r="P169" t="str">
            <v/>
          </cell>
          <cell r="Q169" t="str">
            <v/>
          </cell>
          <cell r="R169" t="str">
            <v/>
          </cell>
          <cell r="S169" t="str">
            <v/>
          </cell>
          <cell r="T169" t="str">
            <v/>
          </cell>
          <cell r="U169" t="str">
            <v/>
          </cell>
          <cell r="V169" t="str">
            <v/>
          </cell>
          <cell r="W169" t="str">
            <v/>
          </cell>
          <cell r="AA169" t="str">
            <v>ID0204</v>
          </cell>
          <cell r="AB169" t="str">
            <v>IDC_IDC매출전표에 대한 승인</v>
          </cell>
          <cell r="AC169">
            <v>0</v>
          </cell>
          <cell r="AF169" t="str">
            <v>Higher</v>
          </cell>
        </row>
        <row r="170">
          <cell r="E170" t="str">
            <v>매출</v>
          </cell>
          <cell r="K170" t="str">
            <v/>
          </cell>
          <cell r="L170" t="str">
            <v/>
          </cell>
          <cell r="M170" t="str">
            <v/>
          </cell>
          <cell r="N170" t="str">
            <v/>
          </cell>
          <cell r="O170" t="str">
            <v>O</v>
          </cell>
          <cell r="P170" t="str">
            <v/>
          </cell>
          <cell r="Q170" t="str">
            <v/>
          </cell>
          <cell r="R170" t="str">
            <v/>
          </cell>
          <cell r="S170" t="str">
            <v/>
          </cell>
          <cell r="T170" t="str">
            <v/>
          </cell>
          <cell r="U170" t="str">
            <v/>
          </cell>
          <cell r="V170" t="str">
            <v/>
          </cell>
          <cell r="W170" t="str">
            <v/>
          </cell>
          <cell r="AA170" t="str">
            <v>ID0301</v>
          </cell>
          <cell r="AB170" t="str">
            <v>IDC_상품매출전표에 대한 승인</v>
          </cell>
          <cell r="AC170">
            <v>5</v>
          </cell>
          <cell r="AF170" t="str">
            <v>Higher</v>
          </cell>
        </row>
        <row r="171">
          <cell r="E171" t="str">
            <v>매출</v>
          </cell>
          <cell r="K171" t="str">
            <v/>
          </cell>
          <cell r="L171" t="str">
            <v/>
          </cell>
          <cell r="M171" t="str">
            <v/>
          </cell>
          <cell r="N171" t="str">
            <v/>
          </cell>
          <cell r="O171" t="str">
            <v>O</v>
          </cell>
          <cell r="P171" t="str">
            <v/>
          </cell>
          <cell r="Q171" t="str">
            <v/>
          </cell>
          <cell r="R171" t="str">
            <v/>
          </cell>
          <cell r="S171" t="str">
            <v/>
          </cell>
          <cell r="T171" t="str">
            <v/>
          </cell>
          <cell r="U171" t="str">
            <v/>
          </cell>
          <cell r="V171" t="str">
            <v/>
          </cell>
          <cell r="W171" t="str">
            <v/>
          </cell>
          <cell r="AA171" t="str">
            <v>IS0504</v>
          </cell>
          <cell r="AB171" t="str">
            <v>품질기획팀,프로젝트팀,키움자산운용팀_상품매출 거래명세서 생성</v>
          </cell>
          <cell r="AC171">
            <v>1</v>
          </cell>
          <cell r="AF171" t="str">
            <v>Higher</v>
          </cell>
        </row>
        <row r="172">
          <cell r="E172" t="str">
            <v>매출</v>
          </cell>
          <cell r="K172" t="str">
            <v/>
          </cell>
          <cell r="L172" t="str">
            <v/>
          </cell>
          <cell r="M172" t="str">
            <v/>
          </cell>
          <cell r="N172" t="str">
            <v/>
          </cell>
          <cell r="O172" t="str">
            <v>O</v>
          </cell>
          <cell r="P172" t="str">
            <v/>
          </cell>
          <cell r="Q172" t="str">
            <v/>
          </cell>
          <cell r="R172" t="str">
            <v/>
          </cell>
          <cell r="S172" t="str">
            <v/>
          </cell>
          <cell r="T172" t="str">
            <v/>
          </cell>
          <cell r="U172" t="str">
            <v/>
          </cell>
          <cell r="V172" t="str">
            <v/>
          </cell>
          <cell r="W172" t="str">
            <v/>
          </cell>
          <cell r="AA172" t="str">
            <v>GE0101</v>
          </cell>
          <cell r="AB172" t="str">
            <v>매출 공통_계약체결전 신용평가 수행</v>
          </cell>
          <cell r="AC172">
            <v>1</v>
          </cell>
          <cell r="AF172" t="str">
            <v>Higher</v>
          </cell>
        </row>
        <row r="173">
          <cell r="E173" t="str">
            <v>매출</v>
          </cell>
          <cell r="K173" t="str">
            <v/>
          </cell>
          <cell r="L173" t="str">
            <v/>
          </cell>
          <cell r="M173" t="str">
            <v/>
          </cell>
          <cell r="N173" t="str">
            <v/>
          </cell>
          <cell r="O173" t="str">
            <v>O</v>
          </cell>
          <cell r="P173" t="str">
            <v/>
          </cell>
          <cell r="Q173" t="str">
            <v/>
          </cell>
          <cell r="R173" t="str">
            <v/>
          </cell>
          <cell r="S173" t="str">
            <v/>
          </cell>
          <cell r="T173" t="str">
            <v/>
          </cell>
          <cell r="U173" t="str">
            <v/>
          </cell>
          <cell r="V173" t="str">
            <v/>
          </cell>
          <cell r="W173" t="str">
            <v/>
          </cell>
          <cell r="AA173" t="str">
            <v>GE0102</v>
          </cell>
          <cell r="AB173" t="str">
            <v>매출 공통_거래처 정보 등록(수정) 승인(admin)</v>
          </cell>
          <cell r="AC173">
            <v>1</v>
          </cell>
          <cell r="AF173" t="str">
            <v>Higher</v>
          </cell>
        </row>
        <row r="174">
          <cell r="E174" t="str">
            <v>매출</v>
          </cell>
          <cell r="K174" t="str">
            <v/>
          </cell>
          <cell r="L174" t="str">
            <v/>
          </cell>
          <cell r="M174" t="str">
            <v/>
          </cell>
          <cell r="N174" t="str">
            <v/>
          </cell>
          <cell r="O174" t="str">
            <v>O</v>
          </cell>
          <cell r="P174" t="str">
            <v/>
          </cell>
          <cell r="Q174" t="str">
            <v/>
          </cell>
          <cell r="R174" t="str">
            <v/>
          </cell>
          <cell r="S174" t="str">
            <v/>
          </cell>
          <cell r="T174" t="str">
            <v/>
          </cell>
          <cell r="U174" t="str">
            <v/>
          </cell>
          <cell r="V174" t="str">
            <v/>
          </cell>
          <cell r="W174" t="str">
            <v/>
          </cell>
          <cell r="AA174" t="str">
            <v>GE0103</v>
          </cell>
          <cell r="AB174" t="str">
            <v>매출 공통_거래처 정보 등록(수정) 승인(K-system)</v>
          </cell>
          <cell r="AC174">
            <v>1</v>
          </cell>
          <cell r="AF174" t="str">
            <v>Higher</v>
          </cell>
        </row>
        <row r="175">
          <cell r="E175" t="str">
            <v>매출</v>
          </cell>
          <cell r="K175" t="str">
            <v/>
          </cell>
          <cell r="L175" t="str">
            <v/>
          </cell>
          <cell r="M175" t="str">
            <v/>
          </cell>
          <cell r="N175" t="str">
            <v/>
          </cell>
          <cell r="O175" t="str">
            <v>O</v>
          </cell>
          <cell r="P175" t="str">
            <v/>
          </cell>
          <cell r="Q175" t="str">
            <v/>
          </cell>
          <cell r="R175" t="str">
            <v/>
          </cell>
          <cell r="S175" t="str">
            <v/>
          </cell>
          <cell r="T175" t="str">
            <v/>
          </cell>
          <cell r="U175" t="str">
            <v/>
          </cell>
          <cell r="V175" t="str">
            <v/>
          </cell>
          <cell r="W175" t="str">
            <v/>
          </cell>
          <cell r="AA175" t="str">
            <v>GE0104</v>
          </cell>
          <cell r="AB175" t="str">
            <v>매출 공통_계약 등록(수정) 승인(K-system)</v>
          </cell>
          <cell r="AC175">
            <v>1</v>
          </cell>
          <cell r="AF175" t="str">
            <v>Higher</v>
          </cell>
        </row>
        <row r="176">
          <cell r="E176" t="str">
            <v>매출</v>
          </cell>
          <cell r="K176" t="str">
            <v/>
          </cell>
          <cell r="L176" t="str">
            <v/>
          </cell>
          <cell r="M176" t="str">
            <v/>
          </cell>
          <cell r="N176" t="str">
            <v/>
          </cell>
          <cell r="O176" t="str">
            <v>O</v>
          </cell>
          <cell r="P176" t="str">
            <v/>
          </cell>
          <cell r="Q176" t="str">
            <v/>
          </cell>
          <cell r="R176" t="str">
            <v/>
          </cell>
          <cell r="S176" t="str">
            <v/>
          </cell>
          <cell r="T176" t="str">
            <v/>
          </cell>
          <cell r="U176" t="str">
            <v/>
          </cell>
          <cell r="V176" t="str">
            <v/>
          </cell>
          <cell r="W176" t="str">
            <v/>
          </cell>
          <cell r="AA176" t="str">
            <v>GE0107</v>
          </cell>
          <cell r="AB176" t="str">
            <v>매출 공통_서비스 해지 승인</v>
          </cell>
          <cell r="AC176">
            <v>2</v>
          </cell>
          <cell r="AF176" t="str">
            <v>Higher</v>
          </cell>
        </row>
        <row r="177">
          <cell r="E177" t="str">
            <v>매출</v>
          </cell>
          <cell r="K177" t="str">
            <v/>
          </cell>
          <cell r="L177" t="str">
            <v/>
          </cell>
          <cell r="M177" t="str">
            <v/>
          </cell>
          <cell r="N177" t="str">
            <v/>
          </cell>
          <cell r="O177" t="str">
            <v>O</v>
          </cell>
          <cell r="P177" t="str">
            <v/>
          </cell>
          <cell r="Q177" t="str">
            <v/>
          </cell>
          <cell r="R177" t="str">
            <v/>
          </cell>
          <cell r="S177" t="str">
            <v/>
          </cell>
          <cell r="T177" t="str">
            <v/>
          </cell>
          <cell r="U177" t="str">
            <v/>
          </cell>
          <cell r="V177" t="str">
            <v/>
          </cell>
          <cell r="W177" t="str">
            <v/>
          </cell>
          <cell r="AA177" t="str">
            <v>GE0108</v>
          </cell>
          <cell r="AB177" t="str">
            <v>매출 공통_서비스 해지 계정의 서비스 이용제한</v>
          </cell>
          <cell r="AC177">
            <v>2</v>
          </cell>
          <cell r="AF177" t="str">
            <v>Higher</v>
          </cell>
        </row>
        <row r="178">
          <cell r="E178" t="str">
            <v>매출</v>
          </cell>
          <cell r="K178" t="str">
            <v/>
          </cell>
          <cell r="L178" t="str">
            <v/>
          </cell>
          <cell r="M178" t="str">
            <v/>
          </cell>
          <cell r="N178" t="str">
            <v/>
          </cell>
          <cell r="O178" t="str">
            <v>O</v>
          </cell>
          <cell r="P178" t="str">
            <v/>
          </cell>
          <cell r="Q178" t="str">
            <v/>
          </cell>
          <cell r="R178" t="str">
            <v/>
          </cell>
          <cell r="S178" t="str">
            <v/>
          </cell>
          <cell r="T178" t="str">
            <v/>
          </cell>
          <cell r="U178" t="str">
            <v/>
          </cell>
          <cell r="V178" t="str">
            <v/>
          </cell>
          <cell r="W178" t="str">
            <v/>
          </cell>
          <cell r="AA178" t="str">
            <v>GE0301</v>
          </cell>
          <cell r="AB178" t="str">
            <v>매출 공통_계약서 원본의 별도 보관</v>
          </cell>
          <cell r="AC178">
            <v>0</v>
          </cell>
          <cell r="AF178" t="str">
            <v>Higher</v>
          </cell>
        </row>
        <row r="179">
          <cell r="E179" t="str">
            <v>매출</v>
          </cell>
          <cell r="K179" t="str">
            <v/>
          </cell>
          <cell r="L179" t="str">
            <v/>
          </cell>
          <cell r="M179" t="str">
            <v/>
          </cell>
          <cell r="N179" t="str">
            <v/>
          </cell>
          <cell r="O179" t="str">
            <v>O</v>
          </cell>
          <cell r="P179" t="str">
            <v/>
          </cell>
          <cell r="Q179" t="str">
            <v/>
          </cell>
          <cell r="R179" t="str">
            <v/>
          </cell>
          <cell r="S179" t="str">
            <v/>
          </cell>
          <cell r="T179" t="str">
            <v/>
          </cell>
          <cell r="U179" t="str">
            <v/>
          </cell>
          <cell r="V179" t="str">
            <v/>
          </cell>
          <cell r="W179" t="str">
            <v/>
          </cell>
          <cell r="AA179" t="str">
            <v>GE0303</v>
          </cell>
          <cell r="AB179" t="str">
            <v>매출 공통_계약서의 법무팀 승인</v>
          </cell>
          <cell r="AC179">
            <v>1</v>
          </cell>
          <cell r="AF179" t="str">
            <v>Higher</v>
          </cell>
        </row>
        <row r="180">
          <cell r="E180" t="str">
            <v>매출</v>
          </cell>
          <cell r="K180" t="str">
            <v/>
          </cell>
          <cell r="L180" t="str">
            <v/>
          </cell>
          <cell r="M180" t="str">
            <v/>
          </cell>
          <cell r="N180" t="str">
            <v/>
          </cell>
          <cell r="O180" t="str">
            <v>O</v>
          </cell>
          <cell r="P180" t="str">
            <v/>
          </cell>
          <cell r="Q180" t="str">
            <v/>
          </cell>
          <cell r="R180" t="str">
            <v/>
          </cell>
          <cell r="S180" t="str">
            <v/>
          </cell>
          <cell r="T180" t="str">
            <v/>
          </cell>
          <cell r="U180" t="str">
            <v/>
          </cell>
          <cell r="V180" t="str">
            <v/>
          </cell>
          <cell r="W180" t="str">
            <v/>
          </cell>
          <cell r="AA180" t="str">
            <v>IS0504</v>
          </cell>
          <cell r="AB180" t="str">
            <v>품질기획팀,프로젝트팀,키움자산운용팀_상품매출 거래명세서 생성</v>
          </cell>
          <cell r="AC180">
            <v>1</v>
          </cell>
          <cell r="AF180" t="str">
            <v>Higher</v>
          </cell>
        </row>
        <row r="181">
          <cell r="E181" t="str">
            <v>매출</v>
          </cell>
          <cell r="K181" t="str">
            <v/>
          </cell>
          <cell r="L181" t="str">
            <v/>
          </cell>
          <cell r="M181" t="str">
            <v/>
          </cell>
          <cell r="N181" t="str">
            <v/>
          </cell>
          <cell r="O181" t="str">
            <v/>
          </cell>
          <cell r="P181" t="str">
            <v>O</v>
          </cell>
          <cell r="Q181" t="str">
            <v/>
          </cell>
          <cell r="R181" t="str">
            <v/>
          </cell>
          <cell r="S181" t="str">
            <v/>
          </cell>
          <cell r="T181" t="str">
            <v/>
          </cell>
          <cell r="U181" t="str">
            <v/>
          </cell>
          <cell r="V181" t="str">
            <v/>
          </cell>
          <cell r="W181" t="str">
            <v/>
          </cell>
          <cell r="AA181" t="str">
            <v>CO0202</v>
          </cell>
          <cell r="AB181" t="str">
            <v>커뮤니케이션사업팀_서비스 이용에 대한 매출 집계</v>
          </cell>
          <cell r="AC181">
            <v>6</v>
          </cell>
          <cell r="AF181" t="str">
            <v>Lower</v>
          </cell>
        </row>
        <row r="182">
          <cell r="E182" t="str">
            <v>매출</v>
          </cell>
          <cell r="K182" t="str">
            <v/>
          </cell>
          <cell r="L182" t="str">
            <v/>
          </cell>
          <cell r="M182" t="str">
            <v/>
          </cell>
          <cell r="N182" t="str">
            <v/>
          </cell>
          <cell r="O182" t="str">
            <v/>
          </cell>
          <cell r="P182" t="str">
            <v>O</v>
          </cell>
          <cell r="Q182" t="str">
            <v/>
          </cell>
          <cell r="R182" t="str">
            <v/>
          </cell>
          <cell r="S182" t="str">
            <v/>
          </cell>
          <cell r="T182" t="str">
            <v/>
          </cell>
          <cell r="U182" t="str">
            <v/>
          </cell>
          <cell r="V182" t="str">
            <v/>
          </cell>
          <cell r="W182" t="str">
            <v/>
          </cell>
          <cell r="AA182" t="str">
            <v>ME0201</v>
          </cell>
          <cell r="AB182" t="str">
            <v>메세징_서비스 이용에 대한 매출 기록</v>
          </cell>
          <cell r="AC182">
            <v>5</v>
          </cell>
          <cell r="AF182" t="str">
            <v>Lower</v>
          </cell>
        </row>
        <row r="183">
          <cell r="E183" t="str">
            <v>매출</v>
          </cell>
          <cell r="K183" t="str">
            <v/>
          </cell>
          <cell r="L183" t="str">
            <v/>
          </cell>
          <cell r="M183" t="str">
            <v/>
          </cell>
          <cell r="N183" t="str">
            <v/>
          </cell>
          <cell r="O183" t="str">
            <v/>
          </cell>
          <cell r="P183" t="str">
            <v>O</v>
          </cell>
          <cell r="Q183" t="str">
            <v/>
          </cell>
          <cell r="R183" t="str">
            <v/>
          </cell>
          <cell r="S183" t="str">
            <v/>
          </cell>
          <cell r="T183" t="str">
            <v/>
          </cell>
          <cell r="U183" t="str">
            <v/>
          </cell>
          <cell r="V183" t="str">
            <v/>
          </cell>
          <cell r="W183" t="str">
            <v/>
          </cell>
          <cell r="AA183" t="str">
            <v>LI_TE0401</v>
          </cell>
          <cell r="AB183" t="str">
            <v>지역정보사업팀_텔패스_미결제 고객에 대한 서비스 자동 차단</v>
          </cell>
          <cell r="AC183">
            <v>1</v>
          </cell>
          <cell r="AF183" t="str">
            <v>Lower</v>
          </cell>
        </row>
        <row r="184">
          <cell r="E184" t="str">
            <v>매출</v>
          </cell>
          <cell r="K184" t="str">
            <v/>
          </cell>
          <cell r="L184" t="str">
            <v/>
          </cell>
          <cell r="M184" t="str">
            <v/>
          </cell>
          <cell r="N184" t="str">
            <v/>
          </cell>
          <cell r="O184" t="str">
            <v/>
          </cell>
          <cell r="P184" t="str">
            <v>O</v>
          </cell>
          <cell r="Q184" t="str">
            <v/>
          </cell>
          <cell r="R184" t="str">
            <v/>
          </cell>
          <cell r="S184" t="str">
            <v/>
          </cell>
          <cell r="T184" t="str">
            <v/>
          </cell>
          <cell r="U184" t="str">
            <v/>
          </cell>
          <cell r="V184" t="str">
            <v/>
          </cell>
          <cell r="W184" t="str">
            <v/>
          </cell>
          <cell r="AA184" t="str">
            <v>LI_TE0402</v>
          </cell>
          <cell r="AB184" t="str">
            <v>지역정보사업팀_텔패스_매출액의 자동집계 및 계산</v>
          </cell>
          <cell r="AC184">
            <v>4</v>
          </cell>
          <cell r="AF184" t="str">
            <v>Lower</v>
          </cell>
        </row>
        <row r="185">
          <cell r="E185" t="str">
            <v>매출</v>
          </cell>
          <cell r="K185" t="str">
            <v/>
          </cell>
          <cell r="L185" t="str">
            <v/>
          </cell>
          <cell r="M185" t="str">
            <v/>
          </cell>
          <cell r="N185" t="str">
            <v/>
          </cell>
          <cell r="O185" t="str">
            <v/>
          </cell>
          <cell r="P185" t="str">
            <v>O</v>
          </cell>
          <cell r="Q185" t="str">
            <v/>
          </cell>
          <cell r="R185" t="str">
            <v/>
          </cell>
          <cell r="S185" t="str">
            <v/>
          </cell>
          <cell r="T185" t="str">
            <v/>
          </cell>
          <cell r="U185" t="str">
            <v/>
          </cell>
          <cell r="V185" t="str">
            <v/>
          </cell>
          <cell r="W185" t="str">
            <v/>
          </cell>
          <cell r="AA185" t="str">
            <v>LI_CA0302</v>
          </cell>
          <cell r="AB185" t="str">
            <v>지역정보사업팀_콜믹스_이용자 계정 별 서비스 이용내역 자동집계</v>
          </cell>
          <cell r="AC185">
            <v>4</v>
          </cell>
          <cell r="AF185" t="str">
            <v>Lower</v>
          </cell>
        </row>
        <row r="186">
          <cell r="E186" t="str">
            <v>매출</v>
          </cell>
          <cell r="K186" t="str">
            <v/>
          </cell>
          <cell r="L186" t="str">
            <v/>
          </cell>
          <cell r="M186" t="str">
            <v/>
          </cell>
          <cell r="N186" t="str">
            <v/>
          </cell>
          <cell r="O186" t="str">
            <v/>
          </cell>
          <cell r="P186" t="str">
            <v>O</v>
          </cell>
          <cell r="Q186" t="str">
            <v/>
          </cell>
          <cell r="R186" t="str">
            <v/>
          </cell>
          <cell r="S186" t="str">
            <v/>
          </cell>
          <cell r="T186" t="str">
            <v/>
          </cell>
          <cell r="U186" t="str">
            <v/>
          </cell>
          <cell r="V186" t="str">
            <v/>
          </cell>
          <cell r="W186" t="str">
            <v/>
          </cell>
          <cell r="AA186" t="str">
            <v>LI_CA0401</v>
          </cell>
          <cell r="AB186" t="str">
            <v>지역정보사업팀_콜믹스_매출액 자동 계산</v>
          </cell>
          <cell r="AC186">
            <v>5</v>
          </cell>
          <cell r="AF186" t="str">
            <v>Lower</v>
          </cell>
        </row>
        <row r="187">
          <cell r="E187" t="str">
            <v>매출</v>
          </cell>
          <cell r="K187" t="str">
            <v/>
          </cell>
          <cell r="L187" t="str">
            <v/>
          </cell>
          <cell r="M187" t="str">
            <v/>
          </cell>
          <cell r="N187" t="str">
            <v/>
          </cell>
          <cell r="O187" t="str">
            <v/>
          </cell>
          <cell r="P187" t="str">
            <v>O</v>
          </cell>
          <cell r="Q187" t="str">
            <v/>
          </cell>
          <cell r="R187" t="str">
            <v/>
          </cell>
          <cell r="S187" t="str">
            <v/>
          </cell>
          <cell r="T187" t="str">
            <v/>
          </cell>
          <cell r="U187" t="str">
            <v/>
          </cell>
          <cell r="V187" t="str">
            <v/>
          </cell>
          <cell r="W187" t="str">
            <v/>
          </cell>
          <cell r="AA187" t="str">
            <v>LI_CA0502</v>
          </cell>
          <cell r="AB187" t="str">
            <v>지역정보사업팀_콜믹스_상호접속료 금액 검증</v>
          </cell>
          <cell r="AC187">
            <v>3</v>
          </cell>
          <cell r="AF187" t="str">
            <v>Lower</v>
          </cell>
        </row>
        <row r="188">
          <cell r="E188" t="str">
            <v>매출</v>
          </cell>
          <cell r="K188" t="str">
            <v/>
          </cell>
          <cell r="L188" t="str">
            <v/>
          </cell>
          <cell r="M188" t="str">
            <v/>
          </cell>
          <cell r="N188" t="str">
            <v/>
          </cell>
          <cell r="O188" t="str">
            <v/>
          </cell>
          <cell r="P188" t="str">
            <v>O</v>
          </cell>
          <cell r="Q188" t="str">
            <v/>
          </cell>
          <cell r="R188" t="str">
            <v/>
          </cell>
          <cell r="S188" t="str">
            <v/>
          </cell>
          <cell r="T188" t="str">
            <v/>
          </cell>
          <cell r="U188" t="str">
            <v/>
          </cell>
          <cell r="V188" t="str">
            <v/>
          </cell>
          <cell r="W188" t="str">
            <v/>
          </cell>
          <cell r="AA188" t="str">
            <v>MC0301</v>
          </cell>
          <cell r="AB188" t="str">
            <v>모바일쿠폰사업팀_매출액 자동 계산</v>
          </cell>
          <cell r="AC188">
            <v>5</v>
          </cell>
          <cell r="AF188" t="str">
            <v>Lower</v>
          </cell>
        </row>
        <row r="189">
          <cell r="E189" t="str">
            <v>매출</v>
          </cell>
          <cell r="K189" t="str">
            <v/>
          </cell>
          <cell r="L189" t="str">
            <v/>
          </cell>
          <cell r="M189" t="str">
            <v/>
          </cell>
          <cell r="N189" t="str">
            <v/>
          </cell>
          <cell r="O189" t="str">
            <v/>
          </cell>
          <cell r="P189" t="str">
            <v>O</v>
          </cell>
          <cell r="Q189" t="str">
            <v/>
          </cell>
          <cell r="R189" t="str">
            <v/>
          </cell>
          <cell r="S189" t="str">
            <v/>
          </cell>
          <cell r="T189" t="str">
            <v/>
          </cell>
          <cell r="U189" t="str">
            <v/>
          </cell>
          <cell r="V189" t="str">
            <v/>
          </cell>
          <cell r="W189" t="str">
            <v/>
          </cell>
          <cell r="AA189" t="str">
            <v>MC0401</v>
          </cell>
          <cell r="AB189" t="str">
            <v>모바일쿠폰사업팀_낙전매출 자동계산</v>
          </cell>
          <cell r="AC189">
            <v>5</v>
          </cell>
          <cell r="AF189" t="str">
            <v>Lower</v>
          </cell>
        </row>
        <row r="190">
          <cell r="E190" t="str">
            <v>매출</v>
          </cell>
          <cell r="K190" t="str">
            <v/>
          </cell>
          <cell r="L190" t="str">
            <v/>
          </cell>
          <cell r="M190" t="str">
            <v/>
          </cell>
          <cell r="N190" t="str">
            <v/>
          </cell>
          <cell r="O190" t="str">
            <v/>
          </cell>
          <cell r="P190" t="str">
            <v>O</v>
          </cell>
          <cell r="Q190" t="str">
            <v/>
          </cell>
          <cell r="R190" t="str">
            <v/>
          </cell>
          <cell r="S190" t="str">
            <v/>
          </cell>
          <cell r="T190" t="str">
            <v/>
          </cell>
          <cell r="U190" t="str">
            <v/>
          </cell>
          <cell r="V190" t="str">
            <v/>
          </cell>
          <cell r="W190" t="str">
            <v/>
          </cell>
          <cell r="AA190" t="str">
            <v>MC0701</v>
          </cell>
          <cell r="AB190" t="str">
            <v>모바일쿠폰사업팀_미수금 금액 자동산출</v>
          </cell>
          <cell r="AC190">
            <v>2</v>
          </cell>
          <cell r="AF190" t="str">
            <v>Lower</v>
          </cell>
        </row>
        <row r="191">
          <cell r="E191" t="str">
            <v>매출</v>
          </cell>
          <cell r="K191" t="str">
            <v/>
          </cell>
          <cell r="L191" t="str">
            <v/>
          </cell>
          <cell r="M191" t="str">
            <v/>
          </cell>
          <cell r="N191" t="str">
            <v/>
          </cell>
          <cell r="O191" t="str">
            <v/>
          </cell>
          <cell r="P191" t="str">
            <v>O</v>
          </cell>
          <cell r="Q191" t="str">
            <v/>
          </cell>
          <cell r="R191" t="str">
            <v/>
          </cell>
          <cell r="S191" t="str">
            <v/>
          </cell>
          <cell r="T191" t="str">
            <v/>
          </cell>
          <cell r="U191" t="str">
            <v/>
          </cell>
          <cell r="V191" t="str">
            <v/>
          </cell>
          <cell r="W191" t="str">
            <v/>
          </cell>
          <cell r="AA191" t="str">
            <v>CO_UN0201</v>
          </cell>
          <cell r="AB191" t="str">
            <v>커머스사업팀(유니크로)_구매자 결제내역 인터페이스</v>
          </cell>
          <cell r="AC191">
            <v>4</v>
          </cell>
          <cell r="AF191" t="str">
            <v>Lower</v>
          </cell>
        </row>
        <row r="192">
          <cell r="E192" t="str">
            <v>매출</v>
          </cell>
          <cell r="K192" t="str">
            <v/>
          </cell>
          <cell r="L192" t="str">
            <v/>
          </cell>
          <cell r="M192" t="str">
            <v/>
          </cell>
          <cell r="N192" t="str">
            <v/>
          </cell>
          <cell r="O192" t="str">
            <v/>
          </cell>
          <cell r="P192" t="str">
            <v>O</v>
          </cell>
          <cell r="Q192" t="str">
            <v/>
          </cell>
          <cell r="R192" t="str">
            <v/>
          </cell>
          <cell r="S192" t="str">
            <v/>
          </cell>
          <cell r="T192" t="str">
            <v/>
          </cell>
          <cell r="U192" t="str">
            <v/>
          </cell>
          <cell r="V192" t="str">
            <v/>
          </cell>
          <cell r="W192" t="str">
            <v/>
          </cell>
          <cell r="AA192" t="str">
            <v>CO_UN0301</v>
          </cell>
          <cell r="AB192" t="str">
            <v>커머스사업팀(유니크로)_물품 판매대금/반품 취소대금 지급액의 자동계산</v>
          </cell>
          <cell r="AC192">
            <v>4</v>
          </cell>
          <cell r="AF192" t="str">
            <v>Lower</v>
          </cell>
        </row>
        <row r="193">
          <cell r="E193" t="str">
            <v>매출</v>
          </cell>
          <cell r="K193" t="str">
            <v/>
          </cell>
          <cell r="L193" t="str">
            <v/>
          </cell>
          <cell r="M193" t="str">
            <v/>
          </cell>
          <cell r="N193" t="str">
            <v/>
          </cell>
          <cell r="O193" t="str">
            <v/>
          </cell>
          <cell r="P193" t="str">
            <v>O</v>
          </cell>
          <cell r="Q193" t="str">
            <v/>
          </cell>
          <cell r="R193" t="str">
            <v/>
          </cell>
          <cell r="S193" t="str">
            <v/>
          </cell>
          <cell r="T193" t="str">
            <v/>
          </cell>
          <cell r="U193" t="str">
            <v/>
          </cell>
          <cell r="V193" t="str">
            <v/>
          </cell>
          <cell r="W193" t="str">
            <v/>
          </cell>
          <cell r="AA193" t="str">
            <v>CO_UN0401</v>
          </cell>
          <cell r="AB193" t="str">
            <v>커머스사업팀(유니크로)_수수료매출액 자동계산</v>
          </cell>
          <cell r="AC193">
            <v>5</v>
          </cell>
          <cell r="AF193" t="str">
            <v>Lower</v>
          </cell>
        </row>
        <row r="194">
          <cell r="E194" t="str">
            <v>매출</v>
          </cell>
          <cell r="K194" t="str">
            <v/>
          </cell>
          <cell r="L194" t="str">
            <v/>
          </cell>
          <cell r="M194" t="str">
            <v/>
          </cell>
          <cell r="N194" t="str">
            <v/>
          </cell>
          <cell r="O194" t="str">
            <v/>
          </cell>
          <cell r="P194" t="str">
            <v>O</v>
          </cell>
          <cell r="Q194" t="str">
            <v/>
          </cell>
          <cell r="R194" t="str">
            <v/>
          </cell>
          <cell r="S194" t="str">
            <v/>
          </cell>
          <cell r="T194" t="str">
            <v/>
          </cell>
          <cell r="U194" t="str">
            <v/>
          </cell>
          <cell r="V194" t="str">
            <v/>
          </cell>
          <cell r="W194" t="str">
            <v/>
          </cell>
          <cell r="AA194" t="str">
            <v>CO_SN0202</v>
          </cell>
          <cell r="AB194" t="str">
            <v>커머스사업팀(SNS_FORM)_정산금액의 자동계산</v>
          </cell>
          <cell r="AC194">
            <v>4</v>
          </cell>
          <cell r="AF194" t="str">
            <v>Lower</v>
          </cell>
        </row>
        <row r="195">
          <cell r="E195" t="str">
            <v>매출</v>
          </cell>
          <cell r="K195" t="str">
            <v/>
          </cell>
          <cell r="L195" t="str">
            <v/>
          </cell>
          <cell r="M195" t="str">
            <v/>
          </cell>
          <cell r="N195" t="str">
            <v/>
          </cell>
          <cell r="O195" t="str">
            <v/>
          </cell>
          <cell r="P195" t="str">
            <v>O</v>
          </cell>
          <cell r="Q195" t="str">
            <v/>
          </cell>
          <cell r="R195" t="str">
            <v/>
          </cell>
          <cell r="S195" t="str">
            <v/>
          </cell>
          <cell r="T195" t="str">
            <v/>
          </cell>
          <cell r="U195" t="str">
            <v/>
          </cell>
          <cell r="V195" t="str">
            <v/>
          </cell>
          <cell r="W195" t="str">
            <v/>
          </cell>
          <cell r="AA195" t="str">
            <v>CO_SN0301</v>
          </cell>
          <cell r="AB195" t="str">
            <v>커머스사업팀(SNS_FORM)_매출액 자동집계</v>
          </cell>
          <cell r="AC195">
            <v>5</v>
          </cell>
          <cell r="AF195" t="str">
            <v>Lower</v>
          </cell>
        </row>
        <row r="196">
          <cell r="E196" t="str">
            <v>매출</v>
          </cell>
          <cell r="K196" t="str">
            <v/>
          </cell>
          <cell r="L196" t="str">
            <v/>
          </cell>
          <cell r="M196" t="str">
            <v/>
          </cell>
          <cell r="N196" t="str">
            <v/>
          </cell>
          <cell r="O196" t="str">
            <v/>
          </cell>
          <cell r="P196" t="str">
            <v>O</v>
          </cell>
          <cell r="Q196" t="str">
            <v/>
          </cell>
          <cell r="R196" t="str">
            <v/>
          </cell>
          <cell r="S196" t="str">
            <v/>
          </cell>
          <cell r="T196" t="str">
            <v/>
          </cell>
          <cell r="U196" t="str">
            <v/>
          </cell>
          <cell r="V196" t="str">
            <v/>
          </cell>
          <cell r="W196" t="str">
            <v/>
          </cell>
          <cell r="AA196" t="str">
            <v>CO_SN0403</v>
          </cell>
          <cell r="AB196" t="str">
            <v>커머스사업팀(SNS_FORM)_선수수익 반제금액 자동 산출</v>
          </cell>
          <cell r="AC196">
            <v>0</v>
          </cell>
          <cell r="AF196" t="str">
            <v>Lower</v>
          </cell>
        </row>
        <row r="197">
          <cell r="E197" t="str">
            <v>매출</v>
          </cell>
          <cell r="K197" t="str">
            <v/>
          </cell>
          <cell r="L197" t="str">
            <v/>
          </cell>
          <cell r="M197" t="str">
            <v/>
          </cell>
          <cell r="N197" t="str">
            <v/>
          </cell>
          <cell r="O197" t="str">
            <v/>
          </cell>
          <cell r="P197" t="str">
            <v>O</v>
          </cell>
          <cell r="Q197" t="str">
            <v/>
          </cell>
          <cell r="R197" t="str">
            <v/>
          </cell>
          <cell r="S197" t="str">
            <v/>
          </cell>
          <cell r="T197" t="str">
            <v/>
          </cell>
          <cell r="U197" t="str">
            <v/>
          </cell>
          <cell r="V197" t="str">
            <v/>
          </cell>
          <cell r="W197" t="str">
            <v/>
          </cell>
          <cell r="AA197" t="str">
            <v>SB0301</v>
          </cell>
          <cell r="AB197" t="str">
            <v>사방넷영업팀_결제금액의 자동 산출</v>
          </cell>
          <cell r="AC197">
            <v>1</v>
          </cell>
          <cell r="AF197" t="str">
            <v>Lower</v>
          </cell>
        </row>
        <row r="198">
          <cell r="E198" t="str">
            <v>매출</v>
          </cell>
          <cell r="K198" t="str">
            <v/>
          </cell>
          <cell r="L198" t="str">
            <v/>
          </cell>
          <cell r="M198" t="str">
            <v/>
          </cell>
          <cell r="N198" t="str">
            <v/>
          </cell>
          <cell r="O198" t="str">
            <v/>
          </cell>
          <cell r="P198" t="str">
            <v>O</v>
          </cell>
          <cell r="Q198" t="str">
            <v/>
          </cell>
          <cell r="R198" t="str">
            <v/>
          </cell>
          <cell r="S198" t="str">
            <v/>
          </cell>
          <cell r="T198" t="str">
            <v/>
          </cell>
          <cell r="U198" t="str">
            <v/>
          </cell>
          <cell r="V198" t="str">
            <v/>
          </cell>
          <cell r="W198" t="str">
            <v/>
          </cell>
          <cell r="AA198" t="str">
            <v>SB0401</v>
          </cell>
          <cell r="AB198" t="str">
            <v>사방넷영업팀_추가 서비스 이용 승인</v>
          </cell>
          <cell r="AC198">
            <v>4</v>
          </cell>
          <cell r="AF198" t="str">
            <v>Lower</v>
          </cell>
        </row>
        <row r="199">
          <cell r="E199" t="str">
            <v>매출</v>
          </cell>
          <cell r="K199" t="str">
            <v/>
          </cell>
          <cell r="L199" t="str">
            <v/>
          </cell>
          <cell r="M199" t="str">
            <v/>
          </cell>
          <cell r="N199" t="str">
            <v/>
          </cell>
          <cell r="O199" t="str">
            <v/>
          </cell>
          <cell r="P199" t="str">
            <v>O</v>
          </cell>
          <cell r="Q199" t="str">
            <v/>
          </cell>
          <cell r="R199" t="str">
            <v/>
          </cell>
          <cell r="S199" t="str">
            <v/>
          </cell>
          <cell r="T199" t="str">
            <v/>
          </cell>
          <cell r="U199" t="str">
            <v/>
          </cell>
          <cell r="V199" t="str">
            <v/>
          </cell>
          <cell r="W199" t="str">
            <v/>
          </cell>
          <cell r="AA199" t="str">
            <v>GR0401</v>
          </cell>
          <cell r="AB199" t="str">
            <v>그룹웨어사업팀_서비스형 매출기록</v>
          </cell>
          <cell r="AC199">
            <v>1</v>
          </cell>
          <cell r="AF199" t="str">
            <v>Lower</v>
          </cell>
        </row>
        <row r="200">
          <cell r="E200" t="str">
            <v>매출</v>
          </cell>
          <cell r="K200" t="str">
            <v/>
          </cell>
          <cell r="L200" t="str">
            <v/>
          </cell>
          <cell r="M200" t="str">
            <v/>
          </cell>
          <cell r="N200" t="str">
            <v/>
          </cell>
          <cell r="O200" t="str">
            <v/>
          </cell>
          <cell r="P200" t="str">
            <v>O</v>
          </cell>
          <cell r="Q200" t="str">
            <v/>
          </cell>
          <cell r="R200" t="str">
            <v/>
          </cell>
          <cell r="S200" t="str">
            <v/>
          </cell>
          <cell r="T200" t="str">
            <v/>
          </cell>
          <cell r="U200" t="str">
            <v/>
          </cell>
          <cell r="V200" t="str">
            <v/>
          </cell>
          <cell r="W200" t="str">
            <v/>
          </cell>
          <cell r="AA200" t="str">
            <v>GR0402</v>
          </cell>
          <cell r="AB200" t="str">
            <v>그룹웨어사업팀_서비스형 매출검증</v>
          </cell>
          <cell r="AC200">
            <v>2</v>
          </cell>
          <cell r="AF200" t="str">
            <v>Lower</v>
          </cell>
        </row>
        <row r="201">
          <cell r="E201" t="str">
            <v>매출</v>
          </cell>
          <cell r="K201" t="str">
            <v/>
          </cell>
          <cell r="L201" t="str">
            <v/>
          </cell>
          <cell r="M201" t="str">
            <v/>
          </cell>
          <cell r="N201" t="str">
            <v/>
          </cell>
          <cell r="O201" t="str">
            <v/>
          </cell>
          <cell r="P201" t="str">
            <v>O</v>
          </cell>
          <cell r="Q201" t="str">
            <v/>
          </cell>
          <cell r="R201" t="str">
            <v/>
          </cell>
          <cell r="S201" t="str">
            <v/>
          </cell>
          <cell r="T201" t="str">
            <v/>
          </cell>
          <cell r="U201" t="str">
            <v/>
          </cell>
          <cell r="V201" t="str">
            <v/>
          </cell>
          <cell r="W201" t="str">
            <v/>
          </cell>
          <cell r="AA201" t="str">
            <v>ID0201</v>
          </cell>
          <cell r="AB201" t="str">
            <v>IDC_서비스 이용에 대한 매출 기록</v>
          </cell>
          <cell r="AC201">
            <v>3</v>
          </cell>
          <cell r="AF201" t="str">
            <v>Lower</v>
          </cell>
        </row>
        <row r="202">
          <cell r="E202" t="str">
            <v>매출</v>
          </cell>
          <cell r="K202" t="str">
            <v/>
          </cell>
          <cell r="L202" t="str">
            <v/>
          </cell>
          <cell r="M202" t="str">
            <v/>
          </cell>
          <cell r="N202" t="str">
            <v/>
          </cell>
          <cell r="O202" t="str">
            <v/>
          </cell>
          <cell r="P202" t="str">
            <v>O</v>
          </cell>
          <cell r="Q202" t="str">
            <v/>
          </cell>
          <cell r="R202" t="str">
            <v/>
          </cell>
          <cell r="S202" t="str">
            <v/>
          </cell>
          <cell r="T202" t="str">
            <v/>
          </cell>
          <cell r="U202" t="str">
            <v/>
          </cell>
          <cell r="V202" t="str">
            <v/>
          </cell>
          <cell r="W202" t="str">
            <v/>
          </cell>
          <cell r="AA202" t="str">
            <v>ID0203</v>
          </cell>
          <cell r="AB202" t="str">
            <v>IDC_거래처와 매출액 검증</v>
          </cell>
          <cell r="AC202">
            <v>4</v>
          </cell>
          <cell r="AF202" t="str">
            <v>Lower</v>
          </cell>
        </row>
        <row r="203">
          <cell r="E203" t="str">
            <v>매출</v>
          </cell>
          <cell r="K203" t="str">
            <v/>
          </cell>
          <cell r="L203" t="str">
            <v/>
          </cell>
          <cell r="M203" t="str">
            <v/>
          </cell>
          <cell r="N203" t="str">
            <v/>
          </cell>
          <cell r="O203" t="str">
            <v/>
          </cell>
          <cell r="P203" t="str">
            <v>O</v>
          </cell>
          <cell r="Q203" t="str">
            <v/>
          </cell>
          <cell r="R203" t="str">
            <v/>
          </cell>
          <cell r="S203" t="str">
            <v/>
          </cell>
          <cell r="T203" t="str">
            <v/>
          </cell>
          <cell r="U203" t="str">
            <v/>
          </cell>
          <cell r="V203" t="str">
            <v/>
          </cell>
          <cell r="W203" t="str">
            <v/>
          </cell>
          <cell r="AA203" t="str">
            <v>IS0306</v>
          </cell>
          <cell r="AB203" t="str">
            <v>품질기획팀,프로젝트팀,키움자산운용팀_프로젝트 완료 관리</v>
          </cell>
          <cell r="AC203">
            <v>5</v>
          </cell>
          <cell r="AF203" t="str">
            <v>Lower</v>
          </cell>
        </row>
        <row r="204">
          <cell r="E204" t="str">
            <v>매출</v>
          </cell>
          <cell r="K204" t="str">
            <v/>
          </cell>
          <cell r="L204" t="str">
            <v/>
          </cell>
          <cell r="M204" t="str">
            <v/>
          </cell>
          <cell r="N204" t="str">
            <v/>
          </cell>
          <cell r="O204" t="str">
            <v/>
          </cell>
          <cell r="P204" t="str">
            <v>O</v>
          </cell>
          <cell r="Q204" t="str">
            <v/>
          </cell>
          <cell r="R204" t="str">
            <v/>
          </cell>
          <cell r="S204" t="str">
            <v/>
          </cell>
          <cell r="T204" t="str">
            <v/>
          </cell>
          <cell r="U204" t="str">
            <v/>
          </cell>
          <cell r="V204" t="str">
            <v/>
          </cell>
          <cell r="W204" t="str">
            <v/>
          </cell>
          <cell r="AA204" t="str">
            <v>IS0401</v>
          </cell>
          <cell r="AB204" t="str">
            <v>품질기획팀,프로젝트팀,키움자산운용팀_대금 청구 관리</v>
          </cell>
          <cell r="AC204">
            <v>2</v>
          </cell>
          <cell r="AF204" t="str">
            <v>Lower</v>
          </cell>
        </row>
        <row r="205">
          <cell r="E205" t="str">
            <v>매출</v>
          </cell>
          <cell r="K205" t="str">
            <v/>
          </cell>
          <cell r="L205" t="str">
            <v/>
          </cell>
          <cell r="M205" t="str">
            <v/>
          </cell>
          <cell r="N205" t="str">
            <v/>
          </cell>
          <cell r="O205" t="str">
            <v/>
          </cell>
          <cell r="P205" t="str">
            <v>O</v>
          </cell>
          <cell r="Q205" t="str">
            <v/>
          </cell>
          <cell r="R205" t="str">
            <v/>
          </cell>
          <cell r="S205" t="str">
            <v/>
          </cell>
          <cell r="T205" t="str">
            <v/>
          </cell>
          <cell r="U205" t="str">
            <v/>
          </cell>
          <cell r="V205" t="str">
            <v/>
          </cell>
          <cell r="W205" t="str">
            <v/>
          </cell>
          <cell r="AA205" t="str">
            <v>IS0403</v>
          </cell>
          <cell r="AB205" t="str">
            <v>품질기획팀,프로젝트팀,키움자산운용팀_프로젝트 수익 및 관련 계약자산/부채 자동계산</v>
          </cell>
          <cell r="AC205">
            <v>3</v>
          </cell>
          <cell r="AF205" t="str">
            <v>Lower</v>
          </cell>
        </row>
        <row r="206">
          <cell r="E206" t="str">
            <v>매출</v>
          </cell>
          <cell r="K206" t="str">
            <v/>
          </cell>
          <cell r="L206" t="str">
            <v/>
          </cell>
          <cell r="M206" t="str">
            <v/>
          </cell>
          <cell r="N206" t="str">
            <v/>
          </cell>
          <cell r="O206" t="str">
            <v/>
          </cell>
          <cell r="P206" t="str">
            <v>O</v>
          </cell>
          <cell r="Q206" t="str">
            <v/>
          </cell>
          <cell r="R206" t="str">
            <v/>
          </cell>
          <cell r="S206" t="str">
            <v/>
          </cell>
          <cell r="T206" t="str">
            <v/>
          </cell>
          <cell r="U206" t="str">
            <v/>
          </cell>
          <cell r="V206" t="str">
            <v/>
          </cell>
          <cell r="W206" t="str">
            <v/>
          </cell>
          <cell r="AA206" t="str">
            <v>IS0404</v>
          </cell>
          <cell r="AB206" t="str">
            <v>품질기획팀,프로젝트팀,키움자산운용팀_프로젝트 수익 및 관련 계약자산/부채 계산검증</v>
          </cell>
          <cell r="AC206">
            <v>2</v>
          </cell>
          <cell r="AF206" t="str">
            <v>Lower</v>
          </cell>
        </row>
        <row r="207">
          <cell r="E207" t="str">
            <v>매출</v>
          </cell>
          <cell r="K207" t="str">
            <v/>
          </cell>
          <cell r="L207" t="str">
            <v/>
          </cell>
          <cell r="M207" t="str">
            <v/>
          </cell>
          <cell r="N207" t="str">
            <v/>
          </cell>
          <cell r="O207" t="str">
            <v/>
          </cell>
          <cell r="P207" t="str">
            <v>O</v>
          </cell>
          <cell r="Q207" t="str">
            <v/>
          </cell>
          <cell r="R207" t="str">
            <v/>
          </cell>
          <cell r="S207" t="str">
            <v/>
          </cell>
          <cell r="T207" t="str">
            <v/>
          </cell>
          <cell r="U207" t="str">
            <v/>
          </cell>
          <cell r="V207" t="str">
            <v/>
          </cell>
          <cell r="W207" t="str">
            <v/>
          </cell>
          <cell r="AA207" t="str">
            <v>IS0504</v>
          </cell>
          <cell r="AB207" t="str">
            <v>품질기획팀,프로젝트팀,키움자산운용팀_상품매출 거래명세서 생성</v>
          </cell>
          <cell r="AC207">
            <v>1</v>
          </cell>
          <cell r="AF207" t="str">
            <v>Lower</v>
          </cell>
        </row>
        <row r="208">
          <cell r="E208" t="str">
            <v>매출</v>
          </cell>
          <cell r="K208" t="str">
            <v/>
          </cell>
          <cell r="L208" t="str">
            <v/>
          </cell>
          <cell r="M208" t="str">
            <v/>
          </cell>
          <cell r="N208" t="str">
            <v/>
          </cell>
          <cell r="O208" t="str">
            <v/>
          </cell>
          <cell r="P208" t="str">
            <v>O</v>
          </cell>
          <cell r="Q208" t="str">
            <v/>
          </cell>
          <cell r="R208" t="str">
            <v/>
          </cell>
          <cell r="S208" t="str">
            <v/>
          </cell>
          <cell r="T208" t="str">
            <v/>
          </cell>
          <cell r="U208" t="str">
            <v/>
          </cell>
          <cell r="V208" t="str">
            <v/>
          </cell>
          <cell r="W208" t="str">
            <v/>
          </cell>
          <cell r="AA208" t="str">
            <v>GE0201</v>
          </cell>
          <cell r="AB208" t="str">
            <v>매출 공통_PG사 결제금액에 따른 미수금 전표 승인</v>
          </cell>
          <cell r="AC208">
            <v>2</v>
          </cell>
          <cell r="AF208" t="str">
            <v>Lower</v>
          </cell>
        </row>
        <row r="209">
          <cell r="E209" t="str">
            <v>매출</v>
          </cell>
          <cell r="K209" t="str">
            <v/>
          </cell>
          <cell r="L209" t="str">
            <v/>
          </cell>
          <cell r="M209" t="str">
            <v/>
          </cell>
          <cell r="N209" t="str">
            <v/>
          </cell>
          <cell r="O209" t="str">
            <v/>
          </cell>
          <cell r="P209" t="str">
            <v>O</v>
          </cell>
          <cell r="Q209" t="str">
            <v/>
          </cell>
          <cell r="R209" t="str">
            <v/>
          </cell>
          <cell r="S209" t="str">
            <v/>
          </cell>
          <cell r="T209" t="str">
            <v/>
          </cell>
          <cell r="U209" t="str">
            <v/>
          </cell>
          <cell r="V209" t="str">
            <v/>
          </cell>
          <cell r="W209" t="str">
            <v/>
          </cell>
          <cell r="AA209" t="str">
            <v>GE0202</v>
          </cell>
          <cell r="AB209" t="str">
            <v>매출 공통_매출채권 반제</v>
          </cell>
          <cell r="AC209">
            <v>0</v>
          </cell>
          <cell r="AF209" t="str">
            <v>Lower</v>
          </cell>
        </row>
        <row r="210">
          <cell r="E210" t="str">
            <v>매출</v>
          </cell>
          <cell r="K210" t="str">
            <v/>
          </cell>
          <cell r="L210" t="str">
            <v/>
          </cell>
          <cell r="M210" t="str">
            <v/>
          </cell>
          <cell r="N210" t="str">
            <v/>
          </cell>
          <cell r="O210" t="str">
            <v/>
          </cell>
          <cell r="P210" t="str">
            <v>O</v>
          </cell>
          <cell r="Q210" t="str">
            <v/>
          </cell>
          <cell r="R210" t="str">
            <v/>
          </cell>
          <cell r="S210" t="str">
            <v/>
          </cell>
          <cell r="T210" t="str">
            <v/>
          </cell>
          <cell r="U210" t="str">
            <v/>
          </cell>
          <cell r="V210" t="str">
            <v/>
          </cell>
          <cell r="W210" t="str">
            <v/>
          </cell>
          <cell r="AA210" t="str">
            <v>GE0203</v>
          </cell>
          <cell r="AB210" t="str">
            <v>매출 공통_매출채권 반제 승인</v>
          </cell>
          <cell r="AC210">
            <v>5</v>
          </cell>
          <cell r="AF210" t="str">
            <v>Lower</v>
          </cell>
        </row>
        <row r="211">
          <cell r="E211" t="str">
            <v>매출</v>
          </cell>
          <cell r="K211" t="str">
            <v/>
          </cell>
          <cell r="L211" t="str">
            <v/>
          </cell>
          <cell r="M211" t="str">
            <v/>
          </cell>
          <cell r="N211" t="str">
            <v/>
          </cell>
          <cell r="O211" t="str">
            <v/>
          </cell>
          <cell r="P211" t="str">
            <v>O</v>
          </cell>
          <cell r="Q211" t="str">
            <v/>
          </cell>
          <cell r="R211" t="str">
            <v/>
          </cell>
          <cell r="S211" t="str">
            <v/>
          </cell>
          <cell r="T211" t="str">
            <v/>
          </cell>
          <cell r="U211" t="str">
            <v/>
          </cell>
          <cell r="V211" t="str">
            <v/>
          </cell>
          <cell r="W211" t="str">
            <v/>
          </cell>
          <cell r="AA211" t="str">
            <v>GE0208</v>
          </cell>
          <cell r="AB211" t="str">
            <v>매출 공통_고객민원 처리내역 보고</v>
          </cell>
          <cell r="AC211">
            <v>2</v>
          </cell>
          <cell r="AF211" t="str">
            <v>Lower</v>
          </cell>
        </row>
        <row r="212">
          <cell r="E212" t="str">
            <v>매출</v>
          </cell>
          <cell r="K212" t="str">
            <v/>
          </cell>
          <cell r="L212" t="str">
            <v/>
          </cell>
          <cell r="M212" t="str">
            <v/>
          </cell>
          <cell r="N212" t="str">
            <v/>
          </cell>
          <cell r="O212" t="str">
            <v/>
          </cell>
          <cell r="P212" t="str">
            <v>O</v>
          </cell>
          <cell r="Q212" t="str">
            <v/>
          </cell>
          <cell r="R212" t="str">
            <v/>
          </cell>
          <cell r="S212" t="str">
            <v/>
          </cell>
          <cell r="T212" t="str">
            <v/>
          </cell>
          <cell r="U212" t="str">
            <v/>
          </cell>
          <cell r="V212" t="str">
            <v/>
          </cell>
          <cell r="W212" t="str">
            <v/>
          </cell>
          <cell r="AA212" t="str">
            <v>ME0304</v>
          </cell>
          <cell r="AB212" t="str">
            <v>메세징_세금계산서 발행내역 대사</v>
          </cell>
          <cell r="AC212">
            <v>0</v>
          </cell>
          <cell r="AF212" t="str">
            <v>Lower</v>
          </cell>
        </row>
        <row r="213">
          <cell r="E213" t="str">
            <v>매출</v>
          </cell>
          <cell r="K213" t="str">
            <v/>
          </cell>
          <cell r="L213" t="str">
            <v/>
          </cell>
          <cell r="M213" t="str">
            <v/>
          </cell>
          <cell r="N213" t="str">
            <v/>
          </cell>
          <cell r="O213" t="str">
            <v/>
          </cell>
          <cell r="P213" t="str">
            <v/>
          </cell>
          <cell r="Q213" t="str">
            <v>O</v>
          </cell>
          <cell r="R213" t="str">
            <v/>
          </cell>
          <cell r="S213" t="str">
            <v/>
          </cell>
          <cell r="T213" t="str">
            <v/>
          </cell>
          <cell r="U213" t="str">
            <v/>
          </cell>
          <cell r="V213" t="str">
            <v/>
          </cell>
          <cell r="W213" t="str">
            <v/>
          </cell>
          <cell r="AA213" t="str">
            <v>CO0202</v>
          </cell>
          <cell r="AB213" t="str">
            <v>커뮤니케이션사업팀_서비스 이용에 대한 매출 집계</v>
          </cell>
          <cell r="AC213">
            <v>6</v>
          </cell>
          <cell r="AF213" t="str">
            <v>Higher</v>
          </cell>
        </row>
        <row r="214">
          <cell r="E214" t="str">
            <v>매출</v>
          </cell>
          <cell r="K214" t="str">
            <v/>
          </cell>
          <cell r="L214" t="str">
            <v/>
          </cell>
          <cell r="M214" t="str">
            <v/>
          </cell>
          <cell r="N214" t="str">
            <v/>
          </cell>
          <cell r="O214" t="str">
            <v/>
          </cell>
          <cell r="P214" t="str">
            <v/>
          </cell>
          <cell r="Q214" t="str">
            <v>O</v>
          </cell>
          <cell r="R214" t="str">
            <v/>
          </cell>
          <cell r="S214" t="str">
            <v/>
          </cell>
          <cell r="T214" t="str">
            <v/>
          </cell>
          <cell r="U214" t="str">
            <v/>
          </cell>
          <cell r="V214" t="str">
            <v/>
          </cell>
          <cell r="W214" t="str">
            <v/>
          </cell>
          <cell r="AA214" t="str">
            <v>CO0301</v>
          </cell>
          <cell r="AB214" t="str">
            <v>커뮤니케이션사업팀_매출액 검증</v>
          </cell>
          <cell r="AC214">
            <v>0</v>
          </cell>
          <cell r="AF214" t="str">
            <v>Higher</v>
          </cell>
        </row>
        <row r="215">
          <cell r="E215" t="str">
            <v>매출</v>
          </cell>
          <cell r="K215" t="str">
            <v/>
          </cell>
          <cell r="L215" t="str">
            <v/>
          </cell>
          <cell r="M215" t="str">
            <v/>
          </cell>
          <cell r="N215" t="str">
            <v/>
          </cell>
          <cell r="O215" t="str">
            <v/>
          </cell>
          <cell r="P215" t="str">
            <v/>
          </cell>
          <cell r="Q215" t="str">
            <v>O</v>
          </cell>
          <cell r="R215" t="str">
            <v/>
          </cell>
          <cell r="S215" t="str">
            <v/>
          </cell>
          <cell r="T215" t="str">
            <v/>
          </cell>
          <cell r="U215" t="str">
            <v/>
          </cell>
          <cell r="V215" t="str">
            <v/>
          </cell>
          <cell r="W215" t="str">
            <v/>
          </cell>
          <cell r="AA215" t="str">
            <v>CO0302</v>
          </cell>
          <cell r="AB215" t="str">
            <v>커뮤니케이션사업팀_업무협조기안서 승인</v>
          </cell>
          <cell r="AC215">
            <v>0</v>
          </cell>
          <cell r="AF215" t="str">
            <v>Higher</v>
          </cell>
        </row>
        <row r="216">
          <cell r="E216" t="str">
            <v>매출</v>
          </cell>
          <cell r="K216" t="str">
            <v/>
          </cell>
          <cell r="L216" t="str">
            <v/>
          </cell>
          <cell r="M216" t="str">
            <v/>
          </cell>
          <cell r="N216" t="str">
            <v/>
          </cell>
          <cell r="O216" t="str">
            <v/>
          </cell>
          <cell r="P216" t="str">
            <v/>
          </cell>
          <cell r="Q216" t="str">
            <v>O</v>
          </cell>
          <cell r="R216" t="str">
            <v/>
          </cell>
          <cell r="S216" t="str">
            <v/>
          </cell>
          <cell r="T216" t="str">
            <v/>
          </cell>
          <cell r="U216" t="str">
            <v/>
          </cell>
          <cell r="V216" t="str">
            <v/>
          </cell>
          <cell r="W216" t="str">
            <v/>
          </cell>
          <cell r="AA216" t="str">
            <v>CO0303</v>
          </cell>
          <cell r="AB216" t="str">
            <v>커뮤니케이션사업팀_매출전표에 대한 승인</v>
          </cell>
          <cell r="AC216">
            <v>2</v>
          </cell>
          <cell r="AF216" t="str">
            <v>Higher</v>
          </cell>
        </row>
        <row r="217">
          <cell r="E217" t="str">
            <v>매출</v>
          </cell>
          <cell r="K217" t="str">
            <v/>
          </cell>
          <cell r="L217" t="str">
            <v/>
          </cell>
          <cell r="M217" t="str">
            <v/>
          </cell>
          <cell r="N217" t="str">
            <v/>
          </cell>
          <cell r="O217" t="str">
            <v/>
          </cell>
          <cell r="P217" t="str">
            <v/>
          </cell>
          <cell r="Q217" t="str">
            <v>O</v>
          </cell>
          <cell r="R217" t="str">
            <v/>
          </cell>
          <cell r="S217" t="str">
            <v/>
          </cell>
          <cell r="T217" t="str">
            <v/>
          </cell>
          <cell r="U217" t="str">
            <v/>
          </cell>
          <cell r="V217" t="str">
            <v/>
          </cell>
          <cell r="W217" t="str">
            <v/>
          </cell>
          <cell r="AA217" t="str">
            <v>ME0201</v>
          </cell>
          <cell r="AB217" t="str">
            <v>메세징_서비스 이용에 대한 매출 기록</v>
          </cell>
          <cell r="AC217">
            <v>5</v>
          </cell>
          <cell r="AF217" t="str">
            <v>Higher</v>
          </cell>
        </row>
        <row r="218">
          <cell r="E218" t="str">
            <v>매출</v>
          </cell>
          <cell r="K218" t="str">
            <v/>
          </cell>
          <cell r="L218" t="str">
            <v/>
          </cell>
          <cell r="M218" t="str">
            <v/>
          </cell>
          <cell r="N218" t="str">
            <v/>
          </cell>
          <cell r="O218" t="str">
            <v/>
          </cell>
          <cell r="P218" t="str">
            <v/>
          </cell>
          <cell r="Q218" t="str">
            <v>O</v>
          </cell>
          <cell r="R218" t="str">
            <v/>
          </cell>
          <cell r="S218" t="str">
            <v/>
          </cell>
          <cell r="T218" t="str">
            <v/>
          </cell>
          <cell r="U218" t="str">
            <v/>
          </cell>
          <cell r="V218" t="str">
            <v/>
          </cell>
          <cell r="W218" t="str">
            <v/>
          </cell>
          <cell r="AA218" t="str">
            <v>ME0301</v>
          </cell>
          <cell r="AB218" t="str">
            <v>메세징_거래처와 후불매출액 검증</v>
          </cell>
          <cell r="AC218">
            <v>2</v>
          </cell>
          <cell r="AF218" t="str">
            <v>Higher</v>
          </cell>
        </row>
        <row r="219">
          <cell r="E219" t="str">
            <v>매출</v>
          </cell>
          <cell r="K219" t="str">
            <v/>
          </cell>
          <cell r="L219" t="str">
            <v/>
          </cell>
          <cell r="M219" t="str">
            <v/>
          </cell>
          <cell r="N219" t="str">
            <v/>
          </cell>
          <cell r="O219" t="str">
            <v/>
          </cell>
          <cell r="P219" t="str">
            <v/>
          </cell>
          <cell r="Q219" t="str">
            <v>O</v>
          </cell>
          <cell r="R219" t="str">
            <v/>
          </cell>
          <cell r="S219" t="str">
            <v/>
          </cell>
          <cell r="T219" t="str">
            <v/>
          </cell>
          <cell r="U219" t="str">
            <v/>
          </cell>
          <cell r="V219" t="str">
            <v/>
          </cell>
          <cell r="W219" t="str">
            <v/>
          </cell>
          <cell r="AA219" t="str">
            <v>ME0302</v>
          </cell>
          <cell r="AB219" t="str">
            <v>메세징_업무협조기안서 승인</v>
          </cell>
          <cell r="AC219">
            <v>0</v>
          </cell>
          <cell r="AF219" t="str">
            <v>Higher</v>
          </cell>
        </row>
        <row r="220">
          <cell r="E220" t="str">
            <v>매출</v>
          </cell>
          <cell r="K220" t="str">
            <v/>
          </cell>
          <cell r="L220" t="str">
            <v/>
          </cell>
          <cell r="M220" t="str">
            <v/>
          </cell>
          <cell r="N220" t="str">
            <v/>
          </cell>
          <cell r="O220" t="str">
            <v/>
          </cell>
          <cell r="P220" t="str">
            <v/>
          </cell>
          <cell r="Q220" t="str">
            <v>O</v>
          </cell>
          <cell r="R220" t="str">
            <v/>
          </cell>
          <cell r="S220" t="str">
            <v/>
          </cell>
          <cell r="T220" t="str">
            <v/>
          </cell>
          <cell r="U220" t="str">
            <v/>
          </cell>
          <cell r="V220" t="str">
            <v/>
          </cell>
          <cell r="W220" t="str">
            <v/>
          </cell>
          <cell r="AA220" t="str">
            <v>ME0303</v>
          </cell>
          <cell r="AB220" t="str">
            <v>메세징_매출전표에 대한 승인</v>
          </cell>
          <cell r="AC220">
            <v>2</v>
          </cell>
          <cell r="AF220" t="str">
            <v>Higher</v>
          </cell>
        </row>
        <row r="221">
          <cell r="E221" t="str">
            <v>매출</v>
          </cell>
          <cell r="K221" t="str">
            <v/>
          </cell>
          <cell r="L221" t="str">
            <v/>
          </cell>
          <cell r="M221" t="str">
            <v/>
          </cell>
          <cell r="N221" t="str">
            <v/>
          </cell>
          <cell r="O221" t="str">
            <v/>
          </cell>
          <cell r="P221" t="str">
            <v/>
          </cell>
          <cell r="Q221" t="str">
            <v>O</v>
          </cell>
          <cell r="R221" t="str">
            <v/>
          </cell>
          <cell r="S221" t="str">
            <v/>
          </cell>
          <cell r="T221" t="str">
            <v/>
          </cell>
          <cell r="U221" t="str">
            <v/>
          </cell>
          <cell r="V221" t="str">
            <v/>
          </cell>
          <cell r="W221" t="str">
            <v/>
          </cell>
          <cell r="AA221" t="str">
            <v>LI_TE0402</v>
          </cell>
          <cell r="AB221" t="str">
            <v>지역정보사업팀_텔패스_매출액의 자동집계 및 계산</v>
          </cell>
          <cell r="AC221">
            <v>4</v>
          </cell>
          <cell r="AF221" t="str">
            <v>Higher</v>
          </cell>
        </row>
        <row r="222">
          <cell r="E222" t="str">
            <v>매출</v>
          </cell>
          <cell r="K222" t="str">
            <v/>
          </cell>
          <cell r="L222" t="str">
            <v/>
          </cell>
          <cell r="M222" t="str">
            <v/>
          </cell>
          <cell r="N222" t="str">
            <v/>
          </cell>
          <cell r="O222" t="str">
            <v/>
          </cell>
          <cell r="P222" t="str">
            <v/>
          </cell>
          <cell r="Q222" t="str">
            <v>O</v>
          </cell>
          <cell r="R222" t="str">
            <v/>
          </cell>
          <cell r="S222" t="str">
            <v/>
          </cell>
          <cell r="T222" t="str">
            <v/>
          </cell>
          <cell r="U222" t="str">
            <v/>
          </cell>
          <cell r="V222" t="str">
            <v/>
          </cell>
          <cell r="W222" t="str">
            <v/>
          </cell>
          <cell r="AA222" t="str">
            <v>LI_TE0501</v>
          </cell>
          <cell r="AB222" t="str">
            <v>지역정보사업팀_텔패스_매출 전표의 승인</v>
          </cell>
          <cell r="AC222">
            <v>5</v>
          </cell>
          <cell r="AF222" t="str">
            <v>Higher</v>
          </cell>
        </row>
        <row r="223">
          <cell r="E223" t="str">
            <v>매출</v>
          </cell>
          <cell r="K223" t="str">
            <v/>
          </cell>
          <cell r="L223" t="str">
            <v/>
          </cell>
          <cell r="M223" t="str">
            <v/>
          </cell>
          <cell r="N223" t="str">
            <v/>
          </cell>
          <cell r="O223" t="str">
            <v/>
          </cell>
          <cell r="P223" t="str">
            <v/>
          </cell>
          <cell r="Q223" t="str">
            <v>O</v>
          </cell>
          <cell r="R223" t="str">
            <v/>
          </cell>
          <cell r="S223" t="str">
            <v/>
          </cell>
          <cell r="T223" t="str">
            <v/>
          </cell>
          <cell r="U223" t="str">
            <v/>
          </cell>
          <cell r="V223" t="str">
            <v/>
          </cell>
          <cell r="W223" t="str">
            <v/>
          </cell>
          <cell r="AA223" t="str">
            <v>LI_TE0502</v>
          </cell>
          <cell r="AB223" t="str">
            <v>지역정보사업팀_텔패스_매출협조전의 승인</v>
          </cell>
          <cell r="AC223">
            <v>0</v>
          </cell>
          <cell r="AF223" t="str">
            <v>Higher</v>
          </cell>
        </row>
        <row r="224">
          <cell r="E224" t="str">
            <v>매출</v>
          </cell>
          <cell r="K224" t="str">
            <v/>
          </cell>
          <cell r="L224" t="str">
            <v/>
          </cell>
          <cell r="M224" t="str">
            <v/>
          </cell>
          <cell r="N224" t="str">
            <v/>
          </cell>
          <cell r="O224" t="str">
            <v/>
          </cell>
          <cell r="P224" t="str">
            <v/>
          </cell>
          <cell r="Q224" t="str">
            <v>O</v>
          </cell>
          <cell r="R224" t="str">
            <v/>
          </cell>
          <cell r="S224" t="str">
            <v/>
          </cell>
          <cell r="T224" t="str">
            <v/>
          </cell>
          <cell r="U224" t="str">
            <v/>
          </cell>
          <cell r="V224" t="str">
            <v/>
          </cell>
          <cell r="W224" t="str">
            <v/>
          </cell>
          <cell r="AA224" t="str">
            <v>LI_CA0302</v>
          </cell>
          <cell r="AB224" t="str">
            <v>지역정보사업팀_콜믹스_이용자 계정 별 서비스 이용내역 자동집계</v>
          </cell>
          <cell r="AC224">
            <v>4</v>
          </cell>
          <cell r="AF224" t="str">
            <v>Higher</v>
          </cell>
        </row>
        <row r="225">
          <cell r="E225" t="str">
            <v>매출</v>
          </cell>
          <cell r="K225" t="str">
            <v/>
          </cell>
          <cell r="L225" t="str">
            <v/>
          </cell>
          <cell r="M225" t="str">
            <v/>
          </cell>
          <cell r="N225" t="str">
            <v/>
          </cell>
          <cell r="O225" t="str">
            <v/>
          </cell>
          <cell r="P225" t="str">
            <v/>
          </cell>
          <cell r="Q225" t="str">
            <v>O</v>
          </cell>
          <cell r="R225" t="str">
            <v/>
          </cell>
          <cell r="S225" t="str">
            <v/>
          </cell>
          <cell r="T225" t="str">
            <v/>
          </cell>
          <cell r="U225" t="str">
            <v/>
          </cell>
          <cell r="V225" t="str">
            <v/>
          </cell>
          <cell r="W225" t="str">
            <v/>
          </cell>
          <cell r="AA225" t="str">
            <v>LI_CA0401</v>
          </cell>
          <cell r="AB225" t="str">
            <v>지역정보사업팀_콜믹스_매출액 자동 계산</v>
          </cell>
          <cell r="AC225">
            <v>5</v>
          </cell>
          <cell r="AF225" t="str">
            <v>Higher</v>
          </cell>
        </row>
        <row r="226">
          <cell r="E226" t="str">
            <v>매출</v>
          </cell>
          <cell r="K226" t="str">
            <v/>
          </cell>
          <cell r="L226" t="str">
            <v/>
          </cell>
          <cell r="M226" t="str">
            <v/>
          </cell>
          <cell r="N226" t="str">
            <v/>
          </cell>
          <cell r="O226" t="str">
            <v/>
          </cell>
          <cell r="P226" t="str">
            <v/>
          </cell>
          <cell r="Q226" t="str">
            <v>O</v>
          </cell>
          <cell r="R226" t="str">
            <v/>
          </cell>
          <cell r="S226" t="str">
            <v/>
          </cell>
          <cell r="T226" t="str">
            <v/>
          </cell>
          <cell r="U226" t="str">
            <v/>
          </cell>
          <cell r="V226" t="str">
            <v/>
          </cell>
          <cell r="W226" t="str">
            <v/>
          </cell>
          <cell r="AA226" t="str">
            <v>LI_CA0402</v>
          </cell>
          <cell r="AB226" t="str">
            <v>지역정보사업팀_콜믹스_매출 정산내역 검증 및 승인</v>
          </cell>
          <cell r="AC226">
            <v>2</v>
          </cell>
          <cell r="AF226" t="str">
            <v>Higher</v>
          </cell>
        </row>
        <row r="227">
          <cell r="E227" t="str">
            <v>매출</v>
          </cell>
          <cell r="K227" t="str">
            <v/>
          </cell>
          <cell r="L227" t="str">
            <v/>
          </cell>
          <cell r="M227" t="str">
            <v/>
          </cell>
          <cell r="N227" t="str">
            <v/>
          </cell>
          <cell r="O227" t="str">
            <v/>
          </cell>
          <cell r="P227" t="str">
            <v/>
          </cell>
          <cell r="Q227" t="str">
            <v>O</v>
          </cell>
          <cell r="R227" t="str">
            <v/>
          </cell>
          <cell r="S227" t="str">
            <v/>
          </cell>
          <cell r="T227" t="str">
            <v/>
          </cell>
          <cell r="U227" t="str">
            <v/>
          </cell>
          <cell r="V227" t="str">
            <v/>
          </cell>
          <cell r="W227" t="str">
            <v/>
          </cell>
          <cell r="AA227" t="str">
            <v>LI_CA0403</v>
          </cell>
          <cell r="AB227" t="str">
            <v>지역정보사업팀_콜믹스_매출전표의 승인</v>
          </cell>
          <cell r="AC227">
            <v>4</v>
          </cell>
          <cell r="AF227" t="str">
            <v>Higher</v>
          </cell>
        </row>
        <row r="228">
          <cell r="E228" t="str">
            <v>매출</v>
          </cell>
          <cell r="K228" t="str">
            <v/>
          </cell>
          <cell r="L228" t="str">
            <v/>
          </cell>
          <cell r="M228" t="str">
            <v/>
          </cell>
          <cell r="N228" t="str">
            <v/>
          </cell>
          <cell r="O228" t="str">
            <v/>
          </cell>
          <cell r="P228" t="str">
            <v/>
          </cell>
          <cell r="Q228" t="str">
            <v>O</v>
          </cell>
          <cell r="R228" t="str">
            <v/>
          </cell>
          <cell r="S228" t="str">
            <v/>
          </cell>
          <cell r="T228" t="str">
            <v/>
          </cell>
          <cell r="U228" t="str">
            <v/>
          </cell>
          <cell r="V228" t="str">
            <v/>
          </cell>
          <cell r="W228" t="str">
            <v/>
          </cell>
          <cell r="AA228" t="str">
            <v>LI_CA0404</v>
          </cell>
          <cell r="AB228" t="str">
            <v>지역정보사업팀_콜믹스_매출협조전의 승인</v>
          </cell>
          <cell r="AC228">
            <v>0</v>
          </cell>
          <cell r="AF228" t="str">
            <v>Higher</v>
          </cell>
        </row>
        <row r="229">
          <cell r="E229" t="str">
            <v>매출</v>
          </cell>
          <cell r="K229" t="str">
            <v/>
          </cell>
          <cell r="L229" t="str">
            <v/>
          </cell>
          <cell r="M229" t="str">
            <v/>
          </cell>
          <cell r="N229" t="str">
            <v/>
          </cell>
          <cell r="O229" t="str">
            <v/>
          </cell>
          <cell r="P229" t="str">
            <v/>
          </cell>
          <cell r="Q229" t="str">
            <v>O</v>
          </cell>
          <cell r="R229" t="str">
            <v/>
          </cell>
          <cell r="S229" t="str">
            <v/>
          </cell>
          <cell r="T229" t="str">
            <v/>
          </cell>
          <cell r="U229" t="str">
            <v/>
          </cell>
          <cell r="V229" t="str">
            <v/>
          </cell>
          <cell r="W229" t="str">
            <v/>
          </cell>
          <cell r="AA229" t="str">
            <v>LI_CA0502</v>
          </cell>
          <cell r="AB229" t="str">
            <v>지역정보사업팀_콜믹스_상호접속료 금액 검증</v>
          </cell>
          <cell r="AC229">
            <v>3</v>
          </cell>
          <cell r="AF229" t="str">
            <v>Higher</v>
          </cell>
        </row>
        <row r="230">
          <cell r="E230" t="str">
            <v>매출</v>
          </cell>
          <cell r="K230" t="str">
            <v/>
          </cell>
          <cell r="L230" t="str">
            <v/>
          </cell>
          <cell r="M230" t="str">
            <v/>
          </cell>
          <cell r="N230" t="str">
            <v/>
          </cell>
          <cell r="O230" t="str">
            <v/>
          </cell>
          <cell r="P230" t="str">
            <v/>
          </cell>
          <cell r="Q230" t="str">
            <v>O</v>
          </cell>
          <cell r="R230" t="str">
            <v/>
          </cell>
          <cell r="S230" t="str">
            <v/>
          </cell>
          <cell r="T230" t="str">
            <v/>
          </cell>
          <cell r="U230" t="str">
            <v/>
          </cell>
          <cell r="V230" t="str">
            <v/>
          </cell>
          <cell r="W230" t="str">
            <v/>
          </cell>
          <cell r="AA230" t="str">
            <v>MC0301</v>
          </cell>
          <cell r="AB230" t="str">
            <v>모바일쿠폰사업팀_매출액 자동 계산</v>
          </cell>
          <cell r="AC230">
            <v>5</v>
          </cell>
          <cell r="AF230" t="str">
            <v>Higher</v>
          </cell>
        </row>
        <row r="231">
          <cell r="E231" t="str">
            <v>매출</v>
          </cell>
          <cell r="K231" t="str">
            <v/>
          </cell>
          <cell r="L231" t="str">
            <v/>
          </cell>
          <cell r="M231" t="str">
            <v/>
          </cell>
          <cell r="N231" t="str">
            <v/>
          </cell>
          <cell r="O231" t="str">
            <v/>
          </cell>
          <cell r="P231" t="str">
            <v/>
          </cell>
          <cell r="Q231" t="str">
            <v>O</v>
          </cell>
          <cell r="R231" t="str">
            <v/>
          </cell>
          <cell r="S231" t="str">
            <v/>
          </cell>
          <cell r="T231" t="str">
            <v/>
          </cell>
          <cell r="U231" t="str">
            <v/>
          </cell>
          <cell r="V231" t="str">
            <v/>
          </cell>
          <cell r="W231" t="str">
            <v/>
          </cell>
          <cell r="AA231" t="str">
            <v>MC0302</v>
          </cell>
          <cell r="AB231" t="str">
            <v>모바일쿠폰사업팀_매출액과 인보이스 대사</v>
          </cell>
          <cell r="AC231">
            <v>0</v>
          </cell>
          <cell r="AF231" t="str">
            <v>Higher</v>
          </cell>
        </row>
        <row r="232">
          <cell r="E232" t="str">
            <v>매출</v>
          </cell>
          <cell r="K232" t="str">
            <v/>
          </cell>
          <cell r="L232" t="str">
            <v/>
          </cell>
          <cell r="M232" t="str">
            <v/>
          </cell>
          <cell r="N232" t="str">
            <v/>
          </cell>
          <cell r="O232" t="str">
            <v/>
          </cell>
          <cell r="P232" t="str">
            <v/>
          </cell>
          <cell r="Q232" t="str">
            <v>O</v>
          </cell>
          <cell r="R232" t="str">
            <v/>
          </cell>
          <cell r="S232" t="str">
            <v/>
          </cell>
          <cell r="T232" t="str">
            <v/>
          </cell>
          <cell r="U232" t="str">
            <v/>
          </cell>
          <cell r="V232" t="str">
            <v/>
          </cell>
          <cell r="W232" t="str">
            <v/>
          </cell>
          <cell r="AA232" t="str">
            <v>MC0303</v>
          </cell>
          <cell r="AB232" t="str">
            <v>모바일쿠폰사업팀_매출전표 승인(재경팀)</v>
          </cell>
          <cell r="AC232">
            <v>5</v>
          </cell>
          <cell r="AF232" t="str">
            <v>Higher</v>
          </cell>
        </row>
        <row r="233">
          <cell r="E233" t="str">
            <v>매출</v>
          </cell>
          <cell r="K233" t="str">
            <v/>
          </cell>
          <cell r="L233" t="str">
            <v/>
          </cell>
          <cell r="M233" t="str">
            <v/>
          </cell>
          <cell r="N233" t="str">
            <v/>
          </cell>
          <cell r="O233" t="str">
            <v/>
          </cell>
          <cell r="P233" t="str">
            <v/>
          </cell>
          <cell r="Q233" t="str">
            <v>O</v>
          </cell>
          <cell r="R233" t="str">
            <v/>
          </cell>
          <cell r="S233" t="str">
            <v/>
          </cell>
          <cell r="T233" t="str">
            <v/>
          </cell>
          <cell r="U233" t="str">
            <v/>
          </cell>
          <cell r="V233" t="str">
            <v/>
          </cell>
          <cell r="W233" t="str">
            <v/>
          </cell>
          <cell r="AA233" t="str">
            <v>MC0304</v>
          </cell>
          <cell r="AB233" t="str">
            <v>모바일쿠폰사업팀_매출협조전의 승인</v>
          </cell>
          <cell r="AC233">
            <v>0</v>
          </cell>
          <cell r="AF233" t="str">
            <v>Higher</v>
          </cell>
        </row>
        <row r="234">
          <cell r="E234" t="str">
            <v>매출</v>
          </cell>
          <cell r="K234" t="str">
            <v/>
          </cell>
          <cell r="L234" t="str">
            <v/>
          </cell>
          <cell r="M234" t="str">
            <v/>
          </cell>
          <cell r="N234" t="str">
            <v/>
          </cell>
          <cell r="O234" t="str">
            <v/>
          </cell>
          <cell r="P234" t="str">
            <v/>
          </cell>
          <cell r="Q234" t="str">
            <v>O</v>
          </cell>
          <cell r="R234" t="str">
            <v/>
          </cell>
          <cell r="S234" t="str">
            <v/>
          </cell>
          <cell r="T234" t="str">
            <v/>
          </cell>
          <cell r="U234" t="str">
            <v/>
          </cell>
          <cell r="V234" t="str">
            <v/>
          </cell>
          <cell r="W234" t="str">
            <v/>
          </cell>
          <cell r="AA234" t="str">
            <v>MC0401</v>
          </cell>
          <cell r="AB234" t="str">
            <v>모바일쿠폰사업팀_낙전매출 자동계산</v>
          </cell>
          <cell r="AC234">
            <v>5</v>
          </cell>
          <cell r="AF234" t="str">
            <v>Higher</v>
          </cell>
        </row>
        <row r="235">
          <cell r="E235" t="str">
            <v>매출</v>
          </cell>
          <cell r="K235" t="str">
            <v/>
          </cell>
          <cell r="L235" t="str">
            <v/>
          </cell>
          <cell r="M235" t="str">
            <v/>
          </cell>
          <cell r="N235" t="str">
            <v/>
          </cell>
          <cell r="O235" t="str">
            <v/>
          </cell>
          <cell r="P235" t="str">
            <v/>
          </cell>
          <cell r="Q235" t="str">
            <v>O</v>
          </cell>
          <cell r="R235" t="str">
            <v/>
          </cell>
          <cell r="S235" t="str">
            <v/>
          </cell>
          <cell r="T235" t="str">
            <v/>
          </cell>
          <cell r="U235" t="str">
            <v/>
          </cell>
          <cell r="V235" t="str">
            <v/>
          </cell>
          <cell r="W235" t="str">
            <v/>
          </cell>
          <cell r="AA235" t="str">
            <v>MC0402</v>
          </cell>
          <cell r="AB235" t="str">
            <v>모바일쿠폰사업팀_낙전매출전표 승인(재경팀)</v>
          </cell>
          <cell r="AC235">
            <v>3</v>
          </cell>
          <cell r="AF235" t="str">
            <v>Higher</v>
          </cell>
        </row>
        <row r="236">
          <cell r="E236" t="str">
            <v>매출</v>
          </cell>
          <cell r="K236" t="str">
            <v/>
          </cell>
          <cell r="L236" t="str">
            <v/>
          </cell>
          <cell r="M236" t="str">
            <v/>
          </cell>
          <cell r="N236" t="str">
            <v/>
          </cell>
          <cell r="O236" t="str">
            <v/>
          </cell>
          <cell r="P236" t="str">
            <v/>
          </cell>
          <cell r="Q236" t="str">
            <v>O</v>
          </cell>
          <cell r="R236" t="str">
            <v/>
          </cell>
          <cell r="S236" t="str">
            <v/>
          </cell>
          <cell r="T236" t="str">
            <v/>
          </cell>
          <cell r="U236" t="str">
            <v/>
          </cell>
          <cell r="V236" t="str">
            <v/>
          </cell>
          <cell r="W236" t="str">
            <v/>
          </cell>
          <cell r="AA236" t="str">
            <v>CO_UN0201</v>
          </cell>
          <cell r="AB236" t="str">
            <v>커머스사업팀(유니크로)_구매자 결제내역 인터페이스</v>
          </cell>
          <cell r="AC236">
            <v>4</v>
          </cell>
          <cell r="AF236" t="str">
            <v>Higher</v>
          </cell>
        </row>
        <row r="237">
          <cell r="E237" t="str">
            <v>매출</v>
          </cell>
          <cell r="K237" t="str">
            <v/>
          </cell>
          <cell r="L237" t="str">
            <v/>
          </cell>
          <cell r="M237" t="str">
            <v/>
          </cell>
          <cell r="N237" t="str">
            <v/>
          </cell>
          <cell r="O237" t="str">
            <v/>
          </cell>
          <cell r="P237" t="str">
            <v/>
          </cell>
          <cell r="Q237" t="str">
            <v>O</v>
          </cell>
          <cell r="R237" t="str">
            <v/>
          </cell>
          <cell r="S237" t="str">
            <v/>
          </cell>
          <cell r="T237" t="str">
            <v/>
          </cell>
          <cell r="U237" t="str">
            <v/>
          </cell>
          <cell r="V237" t="str">
            <v/>
          </cell>
          <cell r="W237" t="str">
            <v/>
          </cell>
          <cell r="AA237" t="str">
            <v>CO_UN0301</v>
          </cell>
          <cell r="AB237" t="str">
            <v>커머스사업팀(유니크로)_물품 판매대금/반품 취소대금 지급액의 자동계산</v>
          </cell>
          <cell r="AC237">
            <v>4</v>
          </cell>
          <cell r="AF237" t="str">
            <v>Higher</v>
          </cell>
        </row>
        <row r="238">
          <cell r="E238" t="str">
            <v>매출</v>
          </cell>
          <cell r="K238" t="str">
            <v/>
          </cell>
          <cell r="L238" t="str">
            <v/>
          </cell>
          <cell r="M238" t="str">
            <v/>
          </cell>
          <cell r="N238" t="str">
            <v/>
          </cell>
          <cell r="O238" t="str">
            <v/>
          </cell>
          <cell r="P238" t="str">
            <v/>
          </cell>
          <cell r="Q238" t="str">
            <v>O</v>
          </cell>
          <cell r="R238" t="str">
            <v/>
          </cell>
          <cell r="S238" t="str">
            <v/>
          </cell>
          <cell r="T238" t="str">
            <v/>
          </cell>
          <cell r="U238" t="str">
            <v/>
          </cell>
          <cell r="V238" t="str">
            <v/>
          </cell>
          <cell r="W238" t="str">
            <v/>
          </cell>
          <cell r="AA238" t="str">
            <v>CO_UN0401</v>
          </cell>
          <cell r="AB238" t="str">
            <v>커머스사업팀(유니크로)_수수료매출액 자동계산</v>
          </cell>
          <cell r="AC238">
            <v>5</v>
          </cell>
          <cell r="AF238" t="str">
            <v>Higher</v>
          </cell>
        </row>
        <row r="239">
          <cell r="E239" t="str">
            <v>매출</v>
          </cell>
          <cell r="K239" t="str">
            <v/>
          </cell>
          <cell r="L239" t="str">
            <v/>
          </cell>
          <cell r="M239" t="str">
            <v/>
          </cell>
          <cell r="N239" t="str">
            <v/>
          </cell>
          <cell r="O239" t="str">
            <v/>
          </cell>
          <cell r="P239" t="str">
            <v/>
          </cell>
          <cell r="Q239" t="str">
            <v>O</v>
          </cell>
          <cell r="R239" t="str">
            <v/>
          </cell>
          <cell r="S239" t="str">
            <v/>
          </cell>
          <cell r="T239" t="str">
            <v/>
          </cell>
          <cell r="U239" t="str">
            <v/>
          </cell>
          <cell r="V239" t="str">
            <v/>
          </cell>
          <cell r="W239" t="str">
            <v/>
          </cell>
          <cell r="AA239" t="str">
            <v>CO_UN0402</v>
          </cell>
          <cell r="AB239" t="str">
            <v>커머스사업팀(유니크로)_매출 협조전 승인</v>
          </cell>
          <cell r="AC239">
            <v>0</v>
          </cell>
          <cell r="AF239" t="str">
            <v>Higher</v>
          </cell>
        </row>
        <row r="240">
          <cell r="E240" t="str">
            <v>매출</v>
          </cell>
          <cell r="K240" t="str">
            <v/>
          </cell>
          <cell r="L240" t="str">
            <v/>
          </cell>
          <cell r="M240" t="str">
            <v/>
          </cell>
          <cell r="N240" t="str">
            <v/>
          </cell>
          <cell r="O240" t="str">
            <v/>
          </cell>
          <cell r="P240" t="str">
            <v/>
          </cell>
          <cell r="Q240" t="str">
            <v>O</v>
          </cell>
          <cell r="R240" t="str">
            <v/>
          </cell>
          <cell r="S240" t="str">
            <v/>
          </cell>
          <cell r="T240" t="str">
            <v/>
          </cell>
          <cell r="U240" t="str">
            <v/>
          </cell>
          <cell r="V240" t="str">
            <v/>
          </cell>
          <cell r="W240" t="str">
            <v/>
          </cell>
          <cell r="AA240" t="str">
            <v>CO_UN0403</v>
          </cell>
          <cell r="AB240" t="str">
            <v>커머스사업팀(유니크로)_매출 전표 승인</v>
          </cell>
          <cell r="AC240">
            <v>5</v>
          </cell>
          <cell r="AF240" t="str">
            <v>Higher</v>
          </cell>
        </row>
        <row r="241">
          <cell r="E241" t="str">
            <v>매출</v>
          </cell>
          <cell r="K241" t="str">
            <v/>
          </cell>
          <cell r="L241" t="str">
            <v/>
          </cell>
          <cell r="M241" t="str">
            <v/>
          </cell>
          <cell r="N241" t="str">
            <v/>
          </cell>
          <cell r="O241" t="str">
            <v/>
          </cell>
          <cell r="P241" t="str">
            <v/>
          </cell>
          <cell r="Q241" t="str">
            <v>O</v>
          </cell>
          <cell r="R241" t="str">
            <v/>
          </cell>
          <cell r="S241" t="str">
            <v/>
          </cell>
          <cell r="T241" t="str">
            <v/>
          </cell>
          <cell r="U241" t="str">
            <v/>
          </cell>
          <cell r="V241" t="str">
            <v/>
          </cell>
          <cell r="W241" t="str">
            <v/>
          </cell>
          <cell r="AA241" t="str">
            <v>CO_UN0404</v>
          </cell>
          <cell r="AB241" t="str">
            <v>커머스사업팀(유니크로)_매출 취소 협조전 승인</v>
          </cell>
          <cell r="AC241">
            <v>0</v>
          </cell>
          <cell r="AF241" t="str">
            <v>Higher</v>
          </cell>
        </row>
        <row r="242">
          <cell r="E242" t="str">
            <v>매출</v>
          </cell>
          <cell r="K242" t="str">
            <v/>
          </cell>
          <cell r="L242" t="str">
            <v/>
          </cell>
          <cell r="M242" t="str">
            <v/>
          </cell>
          <cell r="N242" t="str">
            <v/>
          </cell>
          <cell r="O242" t="str">
            <v/>
          </cell>
          <cell r="P242" t="str">
            <v/>
          </cell>
          <cell r="Q242" t="str">
            <v>O</v>
          </cell>
          <cell r="R242" t="str">
            <v/>
          </cell>
          <cell r="S242" t="str">
            <v/>
          </cell>
          <cell r="T242" t="str">
            <v/>
          </cell>
          <cell r="U242" t="str">
            <v/>
          </cell>
          <cell r="V242" t="str">
            <v/>
          </cell>
          <cell r="W242" t="str">
            <v/>
          </cell>
          <cell r="AA242" t="str">
            <v>CO_UN0405</v>
          </cell>
          <cell r="AB242" t="str">
            <v>커머스사업팀(유니크로)_매출 취소 전표 승인</v>
          </cell>
          <cell r="AC242">
            <v>3</v>
          </cell>
          <cell r="AF242" t="str">
            <v>Higher</v>
          </cell>
        </row>
        <row r="243">
          <cell r="E243" t="str">
            <v>매출</v>
          </cell>
          <cell r="K243" t="str">
            <v/>
          </cell>
          <cell r="L243" t="str">
            <v/>
          </cell>
          <cell r="M243" t="str">
            <v/>
          </cell>
          <cell r="N243" t="str">
            <v/>
          </cell>
          <cell r="O243" t="str">
            <v/>
          </cell>
          <cell r="P243" t="str">
            <v/>
          </cell>
          <cell r="Q243" t="str">
            <v>O</v>
          </cell>
          <cell r="R243" t="str">
            <v/>
          </cell>
          <cell r="S243" t="str">
            <v/>
          </cell>
          <cell r="T243" t="str">
            <v/>
          </cell>
          <cell r="U243" t="str">
            <v/>
          </cell>
          <cell r="V243" t="str">
            <v/>
          </cell>
          <cell r="W243" t="str">
            <v/>
          </cell>
          <cell r="AA243" t="str">
            <v>CO_SN0202</v>
          </cell>
          <cell r="AB243" t="str">
            <v>커머스사업팀(SNS_FORM)_정산금액의 자동계산</v>
          </cell>
          <cell r="AC243">
            <v>4</v>
          </cell>
          <cell r="AF243" t="str">
            <v>Higher</v>
          </cell>
        </row>
        <row r="244">
          <cell r="E244" t="str">
            <v>매출</v>
          </cell>
          <cell r="K244" t="str">
            <v/>
          </cell>
          <cell r="L244" t="str">
            <v/>
          </cell>
          <cell r="M244" t="str">
            <v/>
          </cell>
          <cell r="N244" t="str">
            <v/>
          </cell>
          <cell r="O244" t="str">
            <v/>
          </cell>
          <cell r="P244" t="str">
            <v/>
          </cell>
          <cell r="Q244" t="str">
            <v>O</v>
          </cell>
          <cell r="R244" t="str">
            <v/>
          </cell>
          <cell r="S244" t="str">
            <v/>
          </cell>
          <cell r="T244" t="str">
            <v/>
          </cell>
          <cell r="U244" t="str">
            <v/>
          </cell>
          <cell r="V244" t="str">
            <v/>
          </cell>
          <cell r="W244" t="str">
            <v/>
          </cell>
          <cell r="AA244" t="str">
            <v>CO_SN0203</v>
          </cell>
          <cell r="AB244" t="str">
            <v>커머스사업팀(SNS_FORM)_정산리스트의 승인</v>
          </cell>
          <cell r="AC244">
            <v>2</v>
          </cell>
          <cell r="AF244" t="str">
            <v>Higher</v>
          </cell>
        </row>
        <row r="245">
          <cell r="E245" t="str">
            <v>매출</v>
          </cell>
          <cell r="K245" t="str">
            <v/>
          </cell>
          <cell r="L245" t="str">
            <v/>
          </cell>
          <cell r="M245" t="str">
            <v/>
          </cell>
          <cell r="N245" t="str">
            <v/>
          </cell>
          <cell r="O245" t="str">
            <v/>
          </cell>
          <cell r="P245" t="str">
            <v/>
          </cell>
          <cell r="Q245" t="str">
            <v>O</v>
          </cell>
          <cell r="R245" t="str">
            <v/>
          </cell>
          <cell r="S245" t="str">
            <v/>
          </cell>
          <cell r="T245" t="str">
            <v/>
          </cell>
          <cell r="U245" t="str">
            <v/>
          </cell>
          <cell r="V245" t="str">
            <v/>
          </cell>
          <cell r="W245" t="str">
            <v/>
          </cell>
          <cell r="AA245" t="str">
            <v>CO_SN0301</v>
          </cell>
          <cell r="AB245" t="str">
            <v>커머스사업팀(SNS_FORM)_매출액 자동집계</v>
          </cell>
          <cell r="AC245">
            <v>5</v>
          </cell>
          <cell r="AF245" t="str">
            <v>Higher</v>
          </cell>
        </row>
        <row r="246">
          <cell r="E246" t="str">
            <v>매출</v>
          </cell>
          <cell r="K246" t="str">
            <v/>
          </cell>
          <cell r="L246" t="str">
            <v/>
          </cell>
          <cell r="M246" t="str">
            <v/>
          </cell>
          <cell r="N246" t="str">
            <v/>
          </cell>
          <cell r="O246" t="str">
            <v/>
          </cell>
          <cell r="P246" t="str">
            <v/>
          </cell>
          <cell r="Q246" t="str">
            <v>O</v>
          </cell>
          <cell r="R246" t="str">
            <v/>
          </cell>
          <cell r="S246" t="str">
            <v/>
          </cell>
          <cell r="T246" t="str">
            <v/>
          </cell>
          <cell r="U246" t="str">
            <v/>
          </cell>
          <cell r="V246" t="str">
            <v/>
          </cell>
          <cell r="W246" t="str">
            <v/>
          </cell>
          <cell r="AA246" t="str">
            <v>CO_SN0302</v>
          </cell>
          <cell r="AB246" t="str">
            <v>커머스사업팀(SNS_FORM)_거래처별 수수료매출금액과 거래건별 수수료매출금액 대사</v>
          </cell>
          <cell r="AC246">
            <v>0</v>
          </cell>
          <cell r="AF246" t="str">
            <v>Higher</v>
          </cell>
        </row>
        <row r="247">
          <cell r="E247" t="str">
            <v>매출</v>
          </cell>
          <cell r="K247" t="str">
            <v/>
          </cell>
          <cell r="L247" t="str">
            <v/>
          </cell>
          <cell r="M247" t="str">
            <v/>
          </cell>
          <cell r="N247" t="str">
            <v/>
          </cell>
          <cell r="O247" t="str">
            <v/>
          </cell>
          <cell r="P247" t="str">
            <v/>
          </cell>
          <cell r="Q247" t="str">
            <v>O</v>
          </cell>
          <cell r="R247" t="str">
            <v/>
          </cell>
          <cell r="S247" t="str">
            <v/>
          </cell>
          <cell r="T247" t="str">
            <v/>
          </cell>
          <cell r="U247" t="str">
            <v/>
          </cell>
          <cell r="V247" t="str">
            <v/>
          </cell>
          <cell r="W247" t="str">
            <v/>
          </cell>
          <cell r="AA247" t="str">
            <v>CO_SN0303</v>
          </cell>
          <cell r="AB247" t="str">
            <v>커머스사업팀(SNS_FORM)_매출 전표 승인</v>
          </cell>
          <cell r="AC247">
            <v>5</v>
          </cell>
          <cell r="AF247" t="str">
            <v>Higher</v>
          </cell>
        </row>
        <row r="248">
          <cell r="E248" t="str">
            <v>매출</v>
          </cell>
          <cell r="K248" t="str">
            <v/>
          </cell>
          <cell r="L248" t="str">
            <v/>
          </cell>
          <cell r="M248" t="str">
            <v/>
          </cell>
          <cell r="N248" t="str">
            <v/>
          </cell>
          <cell r="O248" t="str">
            <v/>
          </cell>
          <cell r="P248" t="str">
            <v/>
          </cell>
          <cell r="Q248" t="str">
            <v>O</v>
          </cell>
          <cell r="R248" t="str">
            <v/>
          </cell>
          <cell r="S248" t="str">
            <v/>
          </cell>
          <cell r="T248" t="str">
            <v/>
          </cell>
          <cell r="U248" t="str">
            <v/>
          </cell>
          <cell r="V248" t="str">
            <v/>
          </cell>
          <cell r="W248" t="str">
            <v/>
          </cell>
          <cell r="AA248" t="str">
            <v>CO_SN0304</v>
          </cell>
          <cell r="AB248" t="str">
            <v>커머스사업팀(SNS_FORM)_매출차감 협조전 승인</v>
          </cell>
          <cell r="AC248">
            <v>0</v>
          </cell>
          <cell r="AF248" t="str">
            <v>Higher</v>
          </cell>
        </row>
        <row r="249">
          <cell r="E249" t="str">
            <v>매출</v>
          </cell>
          <cell r="K249" t="str">
            <v/>
          </cell>
          <cell r="L249" t="str">
            <v/>
          </cell>
          <cell r="M249" t="str">
            <v/>
          </cell>
          <cell r="N249" t="str">
            <v/>
          </cell>
          <cell r="O249" t="str">
            <v/>
          </cell>
          <cell r="P249" t="str">
            <v/>
          </cell>
          <cell r="Q249" t="str">
            <v>O</v>
          </cell>
          <cell r="R249" t="str">
            <v/>
          </cell>
          <cell r="S249" t="str">
            <v/>
          </cell>
          <cell r="T249" t="str">
            <v/>
          </cell>
          <cell r="U249" t="str">
            <v/>
          </cell>
          <cell r="V249" t="str">
            <v/>
          </cell>
          <cell r="W249" t="str">
            <v/>
          </cell>
          <cell r="AA249" t="str">
            <v>CO_SN0305</v>
          </cell>
          <cell r="AB249" t="str">
            <v>커머스사업팀(SNS_FORM)_매출차감 전표의 승인</v>
          </cell>
          <cell r="AC249">
            <v>3</v>
          </cell>
          <cell r="AF249" t="str">
            <v>Higher</v>
          </cell>
        </row>
        <row r="250">
          <cell r="E250" t="str">
            <v>매출</v>
          </cell>
          <cell r="K250" t="str">
            <v/>
          </cell>
          <cell r="L250" t="str">
            <v/>
          </cell>
          <cell r="M250" t="str">
            <v/>
          </cell>
          <cell r="N250" t="str">
            <v/>
          </cell>
          <cell r="O250" t="str">
            <v/>
          </cell>
          <cell r="P250" t="str">
            <v/>
          </cell>
          <cell r="Q250" t="str">
            <v>O</v>
          </cell>
          <cell r="R250" t="str">
            <v/>
          </cell>
          <cell r="S250" t="str">
            <v/>
          </cell>
          <cell r="T250" t="str">
            <v/>
          </cell>
          <cell r="U250" t="str">
            <v/>
          </cell>
          <cell r="V250" t="str">
            <v/>
          </cell>
          <cell r="W250" t="str">
            <v/>
          </cell>
          <cell r="AA250" t="str">
            <v>CO_SN0403</v>
          </cell>
          <cell r="AB250" t="str">
            <v>커머스사업팀(SNS_FORM)_선수수익 반제금액 자동 산출</v>
          </cell>
          <cell r="AC250">
            <v>0</v>
          </cell>
          <cell r="AF250" t="str">
            <v>Higher</v>
          </cell>
        </row>
        <row r="251">
          <cell r="E251" t="str">
            <v>매출</v>
          </cell>
          <cell r="K251" t="str">
            <v/>
          </cell>
          <cell r="L251" t="str">
            <v/>
          </cell>
          <cell r="M251" t="str">
            <v/>
          </cell>
          <cell r="N251" t="str">
            <v/>
          </cell>
          <cell r="O251" t="str">
            <v/>
          </cell>
          <cell r="P251" t="str">
            <v/>
          </cell>
          <cell r="Q251" t="str">
            <v>O</v>
          </cell>
          <cell r="R251" t="str">
            <v/>
          </cell>
          <cell r="S251" t="str">
            <v/>
          </cell>
          <cell r="T251" t="str">
            <v/>
          </cell>
          <cell r="U251" t="str">
            <v/>
          </cell>
          <cell r="V251" t="str">
            <v/>
          </cell>
          <cell r="W251" t="str">
            <v/>
          </cell>
          <cell r="AA251" t="str">
            <v>CO_SN0404</v>
          </cell>
          <cell r="AB251" t="str">
            <v>커머스사업팀(SNS_FORM)_선수수익 반제전표 승인</v>
          </cell>
          <cell r="AC251">
            <v>0</v>
          </cell>
          <cell r="AF251" t="str">
            <v>Higher</v>
          </cell>
        </row>
        <row r="252">
          <cell r="E252" t="str">
            <v>매출</v>
          </cell>
          <cell r="K252" t="str">
            <v/>
          </cell>
          <cell r="L252" t="str">
            <v/>
          </cell>
          <cell r="M252" t="str">
            <v/>
          </cell>
          <cell r="N252" t="str">
            <v/>
          </cell>
          <cell r="O252" t="str">
            <v/>
          </cell>
          <cell r="P252" t="str">
            <v/>
          </cell>
          <cell r="Q252" t="str">
            <v>O</v>
          </cell>
          <cell r="R252" t="str">
            <v/>
          </cell>
          <cell r="S252" t="str">
            <v/>
          </cell>
          <cell r="T252" t="str">
            <v/>
          </cell>
          <cell r="U252" t="str">
            <v/>
          </cell>
          <cell r="V252" t="str">
            <v/>
          </cell>
          <cell r="W252" t="str">
            <v/>
          </cell>
          <cell r="AA252" t="str">
            <v>SB0301</v>
          </cell>
          <cell r="AB252" t="str">
            <v>사방넷영업팀_결제금액의 자동 산출</v>
          </cell>
          <cell r="AC252">
            <v>1</v>
          </cell>
          <cell r="AF252" t="str">
            <v>Higher</v>
          </cell>
        </row>
        <row r="253">
          <cell r="E253" t="str">
            <v>매출</v>
          </cell>
          <cell r="K253" t="str">
            <v/>
          </cell>
          <cell r="L253" t="str">
            <v/>
          </cell>
          <cell r="M253" t="str">
            <v/>
          </cell>
          <cell r="N253" t="str">
            <v/>
          </cell>
          <cell r="O253" t="str">
            <v/>
          </cell>
          <cell r="P253" t="str">
            <v/>
          </cell>
          <cell r="Q253" t="str">
            <v>O</v>
          </cell>
          <cell r="R253" t="str">
            <v/>
          </cell>
          <cell r="S253" t="str">
            <v/>
          </cell>
          <cell r="T253" t="str">
            <v/>
          </cell>
          <cell r="U253" t="str">
            <v/>
          </cell>
          <cell r="V253" t="str">
            <v/>
          </cell>
          <cell r="W253" t="str">
            <v/>
          </cell>
          <cell r="AA253" t="str">
            <v>SB0302</v>
          </cell>
          <cell r="AB253" t="str">
            <v>사방넷영업팀_결제금액에 대한 승인</v>
          </cell>
          <cell r="AC253">
            <v>2</v>
          </cell>
          <cell r="AF253" t="str">
            <v>Higher</v>
          </cell>
        </row>
        <row r="254">
          <cell r="E254" t="str">
            <v>매출</v>
          </cell>
          <cell r="K254" t="str">
            <v/>
          </cell>
          <cell r="L254" t="str">
            <v/>
          </cell>
          <cell r="M254" t="str">
            <v/>
          </cell>
          <cell r="N254" t="str">
            <v/>
          </cell>
          <cell r="O254" t="str">
            <v/>
          </cell>
          <cell r="P254" t="str">
            <v/>
          </cell>
          <cell r="Q254" t="str">
            <v>O</v>
          </cell>
          <cell r="R254" t="str">
            <v/>
          </cell>
          <cell r="S254" t="str">
            <v/>
          </cell>
          <cell r="T254" t="str">
            <v/>
          </cell>
          <cell r="U254" t="str">
            <v/>
          </cell>
          <cell r="V254" t="str">
            <v/>
          </cell>
          <cell r="W254" t="str">
            <v/>
          </cell>
          <cell r="AA254" t="str">
            <v>SB0401</v>
          </cell>
          <cell r="AB254" t="str">
            <v>사방넷영업팀_추가 서비스 이용 승인</v>
          </cell>
          <cell r="AC254">
            <v>4</v>
          </cell>
          <cell r="AF254" t="str">
            <v>Higher</v>
          </cell>
        </row>
        <row r="255">
          <cell r="E255" t="str">
            <v>매출</v>
          </cell>
          <cell r="K255" t="str">
            <v/>
          </cell>
          <cell r="L255" t="str">
            <v/>
          </cell>
          <cell r="M255" t="str">
            <v/>
          </cell>
          <cell r="N255" t="str">
            <v/>
          </cell>
          <cell r="O255" t="str">
            <v/>
          </cell>
          <cell r="P255" t="str">
            <v/>
          </cell>
          <cell r="Q255" t="str">
            <v>O</v>
          </cell>
          <cell r="R255" t="str">
            <v/>
          </cell>
          <cell r="S255" t="str">
            <v/>
          </cell>
          <cell r="T255" t="str">
            <v/>
          </cell>
          <cell r="U255" t="str">
            <v/>
          </cell>
          <cell r="V255" t="str">
            <v/>
          </cell>
          <cell r="W255" t="str">
            <v/>
          </cell>
          <cell r="AA255" t="str">
            <v>SB0501</v>
          </cell>
          <cell r="AB255" t="str">
            <v>사방넷영업팀_사용료수익 자동 안분</v>
          </cell>
          <cell r="AC255">
            <v>0</v>
          </cell>
          <cell r="AF255" t="str">
            <v>Higher</v>
          </cell>
        </row>
        <row r="256">
          <cell r="E256" t="str">
            <v>매출</v>
          </cell>
          <cell r="K256" t="str">
            <v/>
          </cell>
          <cell r="L256" t="str">
            <v/>
          </cell>
          <cell r="M256" t="str">
            <v/>
          </cell>
          <cell r="N256" t="str">
            <v/>
          </cell>
          <cell r="O256" t="str">
            <v/>
          </cell>
          <cell r="P256" t="str">
            <v/>
          </cell>
          <cell r="Q256" t="str">
            <v>O</v>
          </cell>
          <cell r="R256" t="str">
            <v/>
          </cell>
          <cell r="S256" t="str">
            <v/>
          </cell>
          <cell r="T256" t="str">
            <v/>
          </cell>
          <cell r="U256" t="str">
            <v/>
          </cell>
          <cell r="V256" t="str">
            <v/>
          </cell>
          <cell r="W256" t="str">
            <v/>
          </cell>
          <cell r="AA256" t="str">
            <v>SB0502</v>
          </cell>
          <cell r="AB256" t="str">
            <v>사방넷영업팀_매출액 검증</v>
          </cell>
          <cell r="AC256">
            <v>2</v>
          </cell>
          <cell r="AF256" t="str">
            <v>Higher</v>
          </cell>
        </row>
        <row r="257">
          <cell r="E257" t="str">
            <v>매출</v>
          </cell>
          <cell r="K257" t="str">
            <v/>
          </cell>
          <cell r="L257" t="str">
            <v/>
          </cell>
          <cell r="M257" t="str">
            <v/>
          </cell>
          <cell r="N257" t="str">
            <v/>
          </cell>
          <cell r="O257" t="str">
            <v/>
          </cell>
          <cell r="P257" t="str">
            <v/>
          </cell>
          <cell r="Q257" t="str">
            <v>O</v>
          </cell>
          <cell r="R257" t="str">
            <v/>
          </cell>
          <cell r="S257" t="str">
            <v/>
          </cell>
          <cell r="T257" t="str">
            <v/>
          </cell>
          <cell r="U257" t="str">
            <v/>
          </cell>
          <cell r="V257" t="str">
            <v/>
          </cell>
          <cell r="W257" t="str">
            <v/>
          </cell>
          <cell r="AA257" t="str">
            <v>SB0503</v>
          </cell>
          <cell r="AB257" t="str">
            <v>사방넷영업팀_업무협조기안서 승인</v>
          </cell>
          <cell r="AC257">
            <v>0</v>
          </cell>
          <cell r="AF257" t="str">
            <v>Higher</v>
          </cell>
        </row>
        <row r="258">
          <cell r="E258" t="str">
            <v>매출</v>
          </cell>
          <cell r="K258" t="str">
            <v/>
          </cell>
          <cell r="L258" t="str">
            <v/>
          </cell>
          <cell r="M258" t="str">
            <v/>
          </cell>
          <cell r="N258" t="str">
            <v/>
          </cell>
          <cell r="O258" t="str">
            <v/>
          </cell>
          <cell r="P258" t="str">
            <v/>
          </cell>
          <cell r="Q258" t="str">
            <v>O</v>
          </cell>
          <cell r="R258" t="str">
            <v/>
          </cell>
          <cell r="S258" t="str">
            <v/>
          </cell>
          <cell r="T258" t="str">
            <v/>
          </cell>
          <cell r="U258" t="str">
            <v/>
          </cell>
          <cell r="V258" t="str">
            <v/>
          </cell>
          <cell r="W258" t="str">
            <v/>
          </cell>
          <cell r="AA258" t="str">
            <v>SB0504</v>
          </cell>
          <cell r="AB258" t="str">
            <v>사방넷영업팀_매출전표에 대한 승인</v>
          </cell>
          <cell r="AC258">
            <v>2</v>
          </cell>
          <cell r="AF258" t="str">
            <v>Higher</v>
          </cell>
        </row>
        <row r="259">
          <cell r="E259" t="str">
            <v>매출</v>
          </cell>
          <cell r="K259" t="str">
            <v/>
          </cell>
          <cell r="L259" t="str">
            <v/>
          </cell>
          <cell r="M259" t="str">
            <v/>
          </cell>
          <cell r="N259" t="str">
            <v/>
          </cell>
          <cell r="O259" t="str">
            <v/>
          </cell>
          <cell r="P259" t="str">
            <v/>
          </cell>
          <cell r="Q259" t="str">
            <v>O</v>
          </cell>
          <cell r="R259" t="str">
            <v/>
          </cell>
          <cell r="S259" t="str">
            <v/>
          </cell>
          <cell r="T259" t="str">
            <v/>
          </cell>
          <cell r="U259" t="str">
            <v/>
          </cell>
          <cell r="V259" t="str">
            <v/>
          </cell>
          <cell r="W259" t="str">
            <v/>
          </cell>
          <cell r="AA259" t="str">
            <v>GR0301</v>
          </cell>
          <cell r="AB259" t="str">
            <v>그룹웨어사업팀_프로젝트 매출전표에 대한 승인</v>
          </cell>
          <cell r="AC259">
            <v>5</v>
          </cell>
          <cell r="AF259" t="str">
            <v>Higher</v>
          </cell>
        </row>
        <row r="260">
          <cell r="E260" t="str">
            <v>매출</v>
          </cell>
          <cell r="K260" t="str">
            <v/>
          </cell>
          <cell r="L260" t="str">
            <v/>
          </cell>
          <cell r="M260" t="str">
            <v/>
          </cell>
          <cell r="N260" t="str">
            <v/>
          </cell>
          <cell r="O260" t="str">
            <v/>
          </cell>
          <cell r="P260" t="str">
            <v/>
          </cell>
          <cell r="Q260" t="str">
            <v>O</v>
          </cell>
          <cell r="R260" t="str">
            <v/>
          </cell>
          <cell r="S260" t="str">
            <v/>
          </cell>
          <cell r="T260" t="str">
            <v/>
          </cell>
          <cell r="U260" t="str">
            <v/>
          </cell>
          <cell r="V260" t="str">
            <v/>
          </cell>
          <cell r="W260" t="str">
            <v/>
          </cell>
          <cell r="AA260" t="str">
            <v>GR0401</v>
          </cell>
          <cell r="AB260" t="str">
            <v>그룹웨어사업팀_서비스형 매출기록</v>
          </cell>
          <cell r="AC260">
            <v>1</v>
          </cell>
          <cell r="AF260" t="str">
            <v>Higher</v>
          </cell>
        </row>
        <row r="261">
          <cell r="E261" t="str">
            <v>매출</v>
          </cell>
          <cell r="K261" t="str">
            <v/>
          </cell>
          <cell r="L261" t="str">
            <v/>
          </cell>
          <cell r="M261" t="str">
            <v/>
          </cell>
          <cell r="N261" t="str">
            <v/>
          </cell>
          <cell r="O261" t="str">
            <v/>
          </cell>
          <cell r="P261" t="str">
            <v/>
          </cell>
          <cell r="Q261" t="str">
            <v>O</v>
          </cell>
          <cell r="R261" t="str">
            <v/>
          </cell>
          <cell r="S261" t="str">
            <v/>
          </cell>
          <cell r="T261" t="str">
            <v/>
          </cell>
          <cell r="U261" t="str">
            <v/>
          </cell>
          <cell r="V261" t="str">
            <v/>
          </cell>
          <cell r="W261" t="str">
            <v/>
          </cell>
          <cell r="AA261" t="str">
            <v>GR0402</v>
          </cell>
          <cell r="AB261" t="str">
            <v>그룹웨어사업팀_서비스형 매출검증</v>
          </cell>
          <cell r="AC261">
            <v>2</v>
          </cell>
          <cell r="AF261" t="str">
            <v>Higher</v>
          </cell>
        </row>
        <row r="262">
          <cell r="E262" t="str">
            <v>매출</v>
          </cell>
          <cell r="K262" t="str">
            <v/>
          </cell>
          <cell r="L262" t="str">
            <v/>
          </cell>
          <cell r="M262" t="str">
            <v/>
          </cell>
          <cell r="N262" t="str">
            <v/>
          </cell>
          <cell r="O262" t="str">
            <v/>
          </cell>
          <cell r="P262" t="str">
            <v/>
          </cell>
          <cell r="Q262" t="str">
            <v>O</v>
          </cell>
          <cell r="R262" t="str">
            <v/>
          </cell>
          <cell r="S262" t="str">
            <v/>
          </cell>
          <cell r="T262" t="str">
            <v/>
          </cell>
          <cell r="U262" t="str">
            <v/>
          </cell>
          <cell r="V262" t="str">
            <v/>
          </cell>
          <cell r="W262" t="str">
            <v/>
          </cell>
          <cell r="AA262" t="str">
            <v>GR0403</v>
          </cell>
          <cell r="AB262" t="str">
            <v>그룹웨어사업팀_설치형사용료 매출 승인</v>
          </cell>
          <cell r="AC262">
            <v>5</v>
          </cell>
          <cell r="AF262" t="str">
            <v>Higher</v>
          </cell>
        </row>
        <row r="263">
          <cell r="E263" t="str">
            <v>매출</v>
          </cell>
          <cell r="K263" t="str">
            <v/>
          </cell>
          <cell r="L263" t="str">
            <v/>
          </cell>
          <cell r="M263" t="str">
            <v/>
          </cell>
          <cell r="N263" t="str">
            <v/>
          </cell>
          <cell r="O263" t="str">
            <v/>
          </cell>
          <cell r="P263" t="str">
            <v/>
          </cell>
          <cell r="Q263" t="str">
            <v>O</v>
          </cell>
          <cell r="R263" t="str">
            <v/>
          </cell>
          <cell r="S263" t="str">
            <v/>
          </cell>
          <cell r="T263" t="str">
            <v/>
          </cell>
          <cell r="U263" t="str">
            <v/>
          </cell>
          <cell r="V263" t="str">
            <v/>
          </cell>
          <cell r="W263" t="str">
            <v/>
          </cell>
          <cell r="AA263" t="str">
            <v>ID0201</v>
          </cell>
          <cell r="AB263" t="str">
            <v>IDC_서비스 이용에 대한 매출 기록</v>
          </cell>
          <cell r="AC263">
            <v>3</v>
          </cell>
          <cell r="AF263" t="str">
            <v>Higher</v>
          </cell>
        </row>
        <row r="264">
          <cell r="E264" t="str">
            <v>매출</v>
          </cell>
          <cell r="K264" t="str">
            <v/>
          </cell>
          <cell r="L264" t="str">
            <v/>
          </cell>
          <cell r="M264" t="str">
            <v/>
          </cell>
          <cell r="N264" t="str">
            <v/>
          </cell>
          <cell r="O264" t="str">
            <v/>
          </cell>
          <cell r="P264" t="str">
            <v/>
          </cell>
          <cell r="Q264" t="str">
            <v>O</v>
          </cell>
          <cell r="R264" t="str">
            <v/>
          </cell>
          <cell r="S264" t="str">
            <v/>
          </cell>
          <cell r="T264" t="str">
            <v/>
          </cell>
          <cell r="U264" t="str">
            <v/>
          </cell>
          <cell r="V264" t="str">
            <v/>
          </cell>
          <cell r="W264" t="str">
            <v/>
          </cell>
          <cell r="AA264" t="str">
            <v>ID0202</v>
          </cell>
          <cell r="AB264" t="str">
            <v>IDC_청구금액 수정 승인</v>
          </cell>
          <cell r="AC264">
            <v>0</v>
          </cell>
          <cell r="AF264" t="str">
            <v>Higher</v>
          </cell>
        </row>
        <row r="265">
          <cell r="E265" t="str">
            <v>매출</v>
          </cell>
          <cell r="K265" t="str">
            <v/>
          </cell>
          <cell r="L265" t="str">
            <v/>
          </cell>
          <cell r="M265" t="str">
            <v/>
          </cell>
          <cell r="N265" t="str">
            <v/>
          </cell>
          <cell r="O265" t="str">
            <v/>
          </cell>
          <cell r="P265" t="str">
            <v/>
          </cell>
          <cell r="Q265" t="str">
            <v>O</v>
          </cell>
          <cell r="R265" t="str">
            <v/>
          </cell>
          <cell r="S265" t="str">
            <v/>
          </cell>
          <cell r="T265" t="str">
            <v/>
          </cell>
          <cell r="U265" t="str">
            <v/>
          </cell>
          <cell r="V265" t="str">
            <v/>
          </cell>
          <cell r="W265" t="str">
            <v/>
          </cell>
          <cell r="AA265" t="str">
            <v>ID0203</v>
          </cell>
          <cell r="AB265" t="str">
            <v>IDC_거래처와 매출액 검증</v>
          </cell>
          <cell r="AC265">
            <v>4</v>
          </cell>
          <cell r="AF265" t="str">
            <v>Higher</v>
          </cell>
        </row>
        <row r="266">
          <cell r="E266" t="str">
            <v>매출</v>
          </cell>
          <cell r="K266" t="str">
            <v/>
          </cell>
          <cell r="L266" t="str">
            <v/>
          </cell>
          <cell r="M266" t="str">
            <v/>
          </cell>
          <cell r="N266" t="str">
            <v/>
          </cell>
          <cell r="O266" t="str">
            <v/>
          </cell>
          <cell r="P266" t="str">
            <v/>
          </cell>
          <cell r="Q266" t="str">
            <v>O</v>
          </cell>
          <cell r="R266" t="str">
            <v/>
          </cell>
          <cell r="S266" t="str">
            <v/>
          </cell>
          <cell r="T266" t="str">
            <v/>
          </cell>
          <cell r="U266" t="str">
            <v/>
          </cell>
          <cell r="V266" t="str">
            <v/>
          </cell>
          <cell r="W266" t="str">
            <v/>
          </cell>
          <cell r="AA266" t="str">
            <v>ID0204</v>
          </cell>
          <cell r="AB266" t="str">
            <v>IDC_IDC매출전표에 대한 승인</v>
          </cell>
          <cell r="AC266">
            <v>0</v>
          </cell>
          <cell r="AF266" t="str">
            <v>Higher</v>
          </cell>
        </row>
        <row r="267">
          <cell r="E267" t="str">
            <v>매출</v>
          </cell>
          <cell r="K267" t="str">
            <v/>
          </cell>
          <cell r="L267" t="str">
            <v/>
          </cell>
          <cell r="M267" t="str">
            <v/>
          </cell>
          <cell r="N267" t="str">
            <v/>
          </cell>
          <cell r="O267" t="str">
            <v/>
          </cell>
          <cell r="P267" t="str">
            <v/>
          </cell>
          <cell r="Q267" t="str">
            <v>O</v>
          </cell>
          <cell r="R267" t="str">
            <v/>
          </cell>
          <cell r="S267" t="str">
            <v/>
          </cell>
          <cell r="T267" t="str">
            <v/>
          </cell>
          <cell r="U267" t="str">
            <v/>
          </cell>
          <cell r="V267" t="str">
            <v/>
          </cell>
          <cell r="W267" t="str">
            <v/>
          </cell>
          <cell r="AA267" t="str">
            <v>ID0301</v>
          </cell>
          <cell r="AB267" t="str">
            <v>IDC_상품매출전표에 대한 승인</v>
          </cell>
          <cell r="AC267">
            <v>5</v>
          </cell>
          <cell r="AF267" t="str">
            <v>Higher</v>
          </cell>
        </row>
        <row r="268">
          <cell r="E268" t="str">
            <v>매출</v>
          </cell>
          <cell r="K268" t="str">
            <v/>
          </cell>
          <cell r="L268" t="str">
            <v/>
          </cell>
          <cell r="M268" t="str">
            <v/>
          </cell>
          <cell r="N268" t="str">
            <v/>
          </cell>
          <cell r="O268" t="str">
            <v/>
          </cell>
          <cell r="P268" t="str">
            <v/>
          </cell>
          <cell r="Q268" t="str">
            <v>O</v>
          </cell>
          <cell r="R268" t="str">
            <v/>
          </cell>
          <cell r="S268" t="str">
            <v/>
          </cell>
          <cell r="T268" t="str">
            <v/>
          </cell>
          <cell r="U268" t="str">
            <v/>
          </cell>
          <cell r="V268" t="str">
            <v/>
          </cell>
          <cell r="W268" t="str">
            <v/>
          </cell>
          <cell r="AA268" t="str">
            <v>IS0306</v>
          </cell>
          <cell r="AB268" t="str">
            <v>품질기획팀,프로젝트팀,키움자산운용팀_프로젝트 완료 관리</v>
          </cell>
          <cell r="AC268">
            <v>5</v>
          </cell>
          <cell r="AF268" t="str">
            <v>Higher</v>
          </cell>
        </row>
        <row r="269">
          <cell r="E269" t="str">
            <v>매출</v>
          </cell>
          <cell r="K269" t="str">
            <v/>
          </cell>
          <cell r="L269" t="str">
            <v/>
          </cell>
          <cell r="M269" t="str">
            <v/>
          </cell>
          <cell r="N269" t="str">
            <v/>
          </cell>
          <cell r="O269" t="str">
            <v/>
          </cell>
          <cell r="P269" t="str">
            <v/>
          </cell>
          <cell r="Q269" t="str">
            <v>O</v>
          </cell>
          <cell r="R269" t="str">
            <v/>
          </cell>
          <cell r="S269" t="str">
            <v/>
          </cell>
          <cell r="T269" t="str">
            <v/>
          </cell>
          <cell r="U269" t="str">
            <v/>
          </cell>
          <cell r="V269" t="str">
            <v/>
          </cell>
          <cell r="W269" t="str">
            <v/>
          </cell>
          <cell r="AA269" t="str">
            <v>IS0403</v>
          </cell>
          <cell r="AB269" t="str">
            <v>품질기획팀,프로젝트팀,키움자산운용팀_프로젝트 수익 및 관련 계약자산/부채 자동계산</v>
          </cell>
          <cell r="AC269">
            <v>3</v>
          </cell>
          <cell r="AF269" t="str">
            <v>Higher</v>
          </cell>
        </row>
        <row r="270">
          <cell r="E270" t="str">
            <v>매출</v>
          </cell>
          <cell r="K270" t="str">
            <v/>
          </cell>
          <cell r="L270" t="str">
            <v/>
          </cell>
          <cell r="M270" t="str">
            <v/>
          </cell>
          <cell r="N270" t="str">
            <v/>
          </cell>
          <cell r="O270" t="str">
            <v/>
          </cell>
          <cell r="P270" t="str">
            <v/>
          </cell>
          <cell r="Q270" t="str">
            <v>O</v>
          </cell>
          <cell r="R270" t="str">
            <v/>
          </cell>
          <cell r="S270" t="str">
            <v/>
          </cell>
          <cell r="T270" t="str">
            <v/>
          </cell>
          <cell r="U270" t="str">
            <v/>
          </cell>
          <cell r="V270" t="str">
            <v/>
          </cell>
          <cell r="W270" t="str">
            <v/>
          </cell>
          <cell r="AA270" t="str">
            <v>IS0404</v>
          </cell>
          <cell r="AB270" t="str">
            <v>품질기획팀,프로젝트팀,키움자산운용팀_프로젝트 수익 및 관련 계약자산/부채 계산검증</v>
          </cell>
          <cell r="AC270">
            <v>2</v>
          </cell>
          <cell r="AF270" t="str">
            <v>Higher</v>
          </cell>
        </row>
        <row r="271">
          <cell r="E271" t="str">
            <v>매출</v>
          </cell>
          <cell r="K271" t="str">
            <v/>
          </cell>
          <cell r="L271" t="str">
            <v/>
          </cell>
          <cell r="M271" t="str">
            <v/>
          </cell>
          <cell r="N271" t="str">
            <v/>
          </cell>
          <cell r="O271" t="str">
            <v/>
          </cell>
          <cell r="P271" t="str">
            <v/>
          </cell>
          <cell r="Q271" t="str">
            <v>O</v>
          </cell>
          <cell r="R271" t="str">
            <v/>
          </cell>
          <cell r="S271" t="str">
            <v/>
          </cell>
          <cell r="T271" t="str">
            <v/>
          </cell>
          <cell r="U271" t="str">
            <v/>
          </cell>
          <cell r="V271" t="str">
            <v/>
          </cell>
          <cell r="W271" t="str">
            <v/>
          </cell>
          <cell r="AA271" t="str">
            <v>IS0505</v>
          </cell>
          <cell r="AB271" t="str">
            <v>품질기획팀,프로젝트팀,키움자산운용팀_매출전표에 대한 승인(상품매출)</v>
          </cell>
          <cell r="AC271">
            <v>4</v>
          </cell>
          <cell r="AF271" t="str">
            <v>Higher</v>
          </cell>
        </row>
        <row r="272">
          <cell r="E272" t="str">
            <v>매출</v>
          </cell>
          <cell r="K272" t="str">
            <v/>
          </cell>
          <cell r="L272" t="str">
            <v/>
          </cell>
          <cell r="M272" t="str">
            <v/>
          </cell>
          <cell r="N272" t="str">
            <v/>
          </cell>
          <cell r="O272" t="str">
            <v/>
          </cell>
          <cell r="P272" t="str">
            <v/>
          </cell>
          <cell r="Q272" t="str">
            <v>O</v>
          </cell>
          <cell r="R272" t="str">
            <v/>
          </cell>
          <cell r="S272" t="str">
            <v/>
          </cell>
          <cell r="T272" t="str">
            <v/>
          </cell>
          <cell r="U272" t="str">
            <v/>
          </cell>
          <cell r="V272" t="str">
            <v/>
          </cell>
          <cell r="W272" t="str">
            <v/>
          </cell>
          <cell r="AA272" t="str">
            <v>IS0501</v>
          </cell>
          <cell r="AB272" t="str">
            <v>품질기획팀,프로젝트팀,키움자산운용팀_키움증권ITO 월안분 매출액 확정</v>
          </cell>
          <cell r="AC272">
            <v>1</v>
          </cell>
          <cell r="AF272" t="str">
            <v>Higher</v>
          </cell>
        </row>
        <row r="273">
          <cell r="E273" t="str">
            <v>매출</v>
          </cell>
          <cell r="K273" t="str">
            <v/>
          </cell>
          <cell r="L273" t="str">
            <v/>
          </cell>
          <cell r="M273" t="str">
            <v/>
          </cell>
          <cell r="N273" t="str">
            <v/>
          </cell>
          <cell r="O273" t="str">
            <v/>
          </cell>
          <cell r="P273" t="str">
            <v/>
          </cell>
          <cell r="Q273" t="str">
            <v>O</v>
          </cell>
          <cell r="R273" t="str">
            <v/>
          </cell>
          <cell r="S273" t="str">
            <v/>
          </cell>
          <cell r="T273" t="str">
            <v/>
          </cell>
          <cell r="U273" t="str">
            <v/>
          </cell>
          <cell r="V273" t="str">
            <v/>
          </cell>
          <cell r="W273" t="str">
            <v/>
          </cell>
          <cell r="AA273" t="str">
            <v>IS0502</v>
          </cell>
          <cell r="AB273" t="str">
            <v>품질기획팀,프로젝트팀,키움자산운용팀_키움증권 ITO의 거래명세서 승인</v>
          </cell>
          <cell r="AC273">
            <v>0</v>
          </cell>
          <cell r="AF273" t="str">
            <v>Higher</v>
          </cell>
        </row>
        <row r="274">
          <cell r="E274" t="str">
            <v>매출</v>
          </cell>
          <cell r="K274" t="str">
            <v/>
          </cell>
          <cell r="L274" t="str">
            <v/>
          </cell>
          <cell r="M274" t="str">
            <v/>
          </cell>
          <cell r="N274" t="str">
            <v/>
          </cell>
          <cell r="O274" t="str">
            <v/>
          </cell>
          <cell r="P274" t="str">
            <v/>
          </cell>
          <cell r="Q274" t="str">
            <v>O</v>
          </cell>
          <cell r="R274" t="str">
            <v/>
          </cell>
          <cell r="S274" t="str">
            <v/>
          </cell>
          <cell r="T274" t="str">
            <v/>
          </cell>
          <cell r="U274" t="str">
            <v/>
          </cell>
          <cell r="V274" t="str">
            <v/>
          </cell>
          <cell r="W274" t="str">
            <v/>
          </cell>
          <cell r="AA274" t="str">
            <v>GE0105</v>
          </cell>
          <cell r="AB274" t="str">
            <v>매출 공통_단가 등록(변경) 승인</v>
          </cell>
          <cell r="AC274">
            <v>1</v>
          </cell>
          <cell r="AF274" t="str">
            <v>Higher</v>
          </cell>
        </row>
        <row r="275">
          <cell r="E275" t="str">
            <v>매출</v>
          </cell>
          <cell r="K275" t="str">
            <v/>
          </cell>
          <cell r="L275" t="str">
            <v/>
          </cell>
          <cell r="M275" t="str">
            <v/>
          </cell>
          <cell r="N275" t="str">
            <v/>
          </cell>
          <cell r="O275" t="str">
            <v/>
          </cell>
          <cell r="P275" t="str">
            <v/>
          </cell>
          <cell r="Q275" t="str">
            <v>O</v>
          </cell>
          <cell r="R275" t="str">
            <v/>
          </cell>
          <cell r="S275" t="str">
            <v/>
          </cell>
          <cell r="T275" t="str">
            <v/>
          </cell>
          <cell r="U275" t="str">
            <v/>
          </cell>
          <cell r="V275" t="str">
            <v/>
          </cell>
          <cell r="W275" t="str">
            <v/>
          </cell>
          <cell r="AA275" t="str">
            <v>GE0106</v>
          </cell>
          <cell r="AB275" t="str">
            <v>매출 공통_단가 변경 마스터 파일 관리</v>
          </cell>
          <cell r="AC275">
            <v>1</v>
          </cell>
          <cell r="AF275" t="str">
            <v>Higher</v>
          </cell>
        </row>
        <row r="276">
          <cell r="E276" t="str">
            <v>매출</v>
          </cell>
          <cell r="K276" t="str">
            <v/>
          </cell>
          <cell r="L276" t="str">
            <v/>
          </cell>
          <cell r="M276" t="str">
            <v/>
          </cell>
          <cell r="N276" t="str">
            <v/>
          </cell>
          <cell r="O276" t="str">
            <v/>
          </cell>
          <cell r="P276" t="str">
            <v/>
          </cell>
          <cell r="Q276" t="str">
            <v/>
          </cell>
          <cell r="R276" t="str">
            <v>O</v>
          </cell>
          <cell r="S276" t="str">
            <v/>
          </cell>
          <cell r="T276" t="str">
            <v/>
          </cell>
          <cell r="U276" t="str">
            <v/>
          </cell>
          <cell r="V276" t="str">
            <v/>
          </cell>
          <cell r="W276" t="str">
            <v/>
          </cell>
          <cell r="AA276" t="str">
            <v>CO0202</v>
          </cell>
          <cell r="AB276" t="str">
            <v>커뮤니케이션사업팀_서비스 이용에 대한 매출 집계</v>
          </cell>
          <cell r="AC276">
            <v>6</v>
          </cell>
          <cell r="AF276" t="str">
            <v>Higher</v>
          </cell>
        </row>
        <row r="277">
          <cell r="E277" t="str">
            <v>매출</v>
          </cell>
          <cell r="K277" t="str">
            <v/>
          </cell>
          <cell r="L277" t="str">
            <v/>
          </cell>
          <cell r="M277" t="str">
            <v/>
          </cell>
          <cell r="N277" t="str">
            <v/>
          </cell>
          <cell r="O277" t="str">
            <v/>
          </cell>
          <cell r="P277" t="str">
            <v/>
          </cell>
          <cell r="Q277" t="str">
            <v/>
          </cell>
          <cell r="R277" t="str">
            <v>O</v>
          </cell>
          <cell r="S277" t="str">
            <v/>
          </cell>
          <cell r="T277" t="str">
            <v/>
          </cell>
          <cell r="U277" t="str">
            <v/>
          </cell>
          <cell r="V277" t="str">
            <v/>
          </cell>
          <cell r="W277" t="str">
            <v/>
          </cell>
          <cell r="AA277" t="str">
            <v>CO0301</v>
          </cell>
          <cell r="AB277" t="str">
            <v>커뮤니케이션사업팀_매출액 검증</v>
          </cell>
          <cell r="AC277">
            <v>0</v>
          </cell>
          <cell r="AF277" t="str">
            <v>Higher</v>
          </cell>
        </row>
        <row r="278">
          <cell r="E278" t="str">
            <v>매출</v>
          </cell>
          <cell r="K278" t="str">
            <v/>
          </cell>
          <cell r="L278" t="str">
            <v/>
          </cell>
          <cell r="M278" t="str">
            <v/>
          </cell>
          <cell r="N278" t="str">
            <v/>
          </cell>
          <cell r="O278" t="str">
            <v/>
          </cell>
          <cell r="P278" t="str">
            <v/>
          </cell>
          <cell r="Q278" t="str">
            <v/>
          </cell>
          <cell r="R278" t="str">
            <v>O</v>
          </cell>
          <cell r="S278" t="str">
            <v/>
          </cell>
          <cell r="T278" t="str">
            <v/>
          </cell>
          <cell r="U278" t="str">
            <v/>
          </cell>
          <cell r="V278" t="str">
            <v/>
          </cell>
          <cell r="W278" t="str">
            <v/>
          </cell>
          <cell r="AA278" t="str">
            <v>CO0302</v>
          </cell>
          <cell r="AB278" t="str">
            <v>커뮤니케이션사업팀_업무협조기안서 승인</v>
          </cell>
          <cell r="AC278">
            <v>0</v>
          </cell>
          <cell r="AF278" t="str">
            <v>Higher</v>
          </cell>
        </row>
        <row r="279">
          <cell r="E279" t="str">
            <v>매출</v>
          </cell>
          <cell r="K279" t="str">
            <v/>
          </cell>
          <cell r="L279" t="str">
            <v/>
          </cell>
          <cell r="M279" t="str">
            <v/>
          </cell>
          <cell r="N279" t="str">
            <v/>
          </cell>
          <cell r="O279" t="str">
            <v/>
          </cell>
          <cell r="P279" t="str">
            <v/>
          </cell>
          <cell r="Q279" t="str">
            <v/>
          </cell>
          <cell r="R279" t="str">
            <v>O</v>
          </cell>
          <cell r="S279" t="str">
            <v/>
          </cell>
          <cell r="T279" t="str">
            <v/>
          </cell>
          <cell r="U279" t="str">
            <v/>
          </cell>
          <cell r="V279" t="str">
            <v/>
          </cell>
          <cell r="W279" t="str">
            <v/>
          </cell>
          <cell r="AA279" t="str">
            <v>CO0303</v>
          </cell>
          <cell r="AB279" t="str">
            <v>커뮤니케이션사업팀_매출전표에 대한 승인</v>
          </cell>
          <cell r="AC279">
            <v>2</v>
          </cell>
          <cell r="AF279" t="str">
            <v>Higher</v>
          </cell>
        </row>
        <row r="280">
          <cell r="E280" t="str">
            <v>매출</v>
          </cell>
          <cell r="K280" t="str">
            <v/>
          </cell>
          <cell r="L280" t="str">
            <v/>
          </cell>
          <cell r="M280" t="str">
            <v/>
          </cell>
          <cell r="N280" t="str">
            <v/>
          </cell>
          <cell r="O280" t="str">
            <v/>
          </cell>
          <cell r="P280" t="str">
            <v/>
          </cell>
          <cell r="Q280" t="str">
            <v/>
          </cell>
          <cell r="R280" t="str">
            <v>O</v>
          </cell>
          <cell r="S280" t="str">
            <v/>
          </cell>
          <cell r="T280" t="str">
            <v/>
          </cell>
          <cell r="U280" t="str">
            <v/>
          </cell>
          <cell r="V280" t="str">
            <v/>
          </cell>
          <cell r="W280" t="str">
            <v/>
          </cell>
          <cell r="AA280" t="str">
            <v>ME0201</v>
          </cell>
          <cell r="AB280" t="str">
            <v>메세징_서비스 이용에 대한 매출 기록</v>
          </cell>
          <cell r="AC280">
            <v>5</v>
          </cell>
          <cell r="AF280" t="str">
            <v>Higher</v>
          </cell>
        </row>
        <row r="281">
          <cell r="E281" t="str">
            <v>매출</v>
          </cell>
          <cell r="K281" t="str">
            <v/>
          </cell>
          <cell r="L281" t="str">
            <v/>
          </cell>
          <cell r="M281" t="str">
            <v/>
          </cell>
          <cell r="N281" t="str">
            <v/>
          </cell>
          <cell r="O281" t="str">
            <v/>
          </cell>
          <cell r="P281" t="str">
            <v/>
          </cell>
          <cell r="Q281" t="str">
            <v/>
          </cell>
          <cell r="R281" t="str">
            <v>O</v>
          </cell>
          <cell r="S281" t="str">
            <v/>
          </cell>
          <cell r="T281" t="str">
            <v/>
          </cell>
          <cell r="U281" t="str">
            <v/>
          </cell>
          <cell r="V281" t="str">
            <v/>
          </cell>
          <cell r="W281" t="str">
            <v/>
          </cell>
          <cell r="AA281" t="str">
            <v>ME0301</v>
          </cell>
          <cell r="AB281" t="str">
            <v>메세징_거래처와 후불매출액 검증</v>
          </cell>
          <cell r="AC281">
            <v>2</v>
          </cell>
          <cell r="AF281" t="str">
            <v>Higher</v>
          </cell>
        </row>
        <row r="282">
          <cell r="E282" t="str">
            <v>매출</v>
          </cell>
          <cell r="K282" t="str">
            <v/>
          </cell>
          <cell r="L282" t="str">
            <v/>
          </cell>
          <cell r="M282" t="str">
            <v/>
          </cell>
          <cell r="N282" t="str">
            <v/>
          </cell>
          <cell r="O282" t="str">
            <v/>
          </cell>
          <cell r="P282" t="str">
            <v/>
          </cell>
          <cell r="Q282" t="str">
            <v/>
          </cell>
          <cell r="R282" t="str">
            <v>O</v>
          </cell>
          <cell r="S282" t="str">
            <v/>
          </cell>
          <cell r="T282" t="str">
            <v/>
          </cell>
          <cell r="U282" t="str">
            <v/>
          </cell>
          <cell r="V282" t="str">
            <v/>
          </cell>
          <cell r="W282" t="str">
            <v/>
          </cell>
          <cell r="AA282" t="str">
            <v>ME0302</v>
          </cell>
          <cell r="AB282" t="str">
            <v>메세징_업무협조기안서 승인</v>
          </cell>
          <cell r="AC282">
            <v>0</v>
          </cell>
          <cell r="AF282" t="str">
            <v>Higher</v>
          </cell>
        </row>
        <row r="283">
          <cell r="E283" t="str">
            <v>매출</v>
          </cell>
          <cell r="K283" t="str">
            <v/>
          </cell>
          <cell r="L283" t="str">
            <v/>
          </cell>
          <cell r="M283" t="str">
            <v/>
          </cell>
          <cell r="N283" t="str">
            <v/>
          </cell>
          <cell r="O283" t="str">
            <v/>
          </cell>
          <cell r="P283" t="str">
            <v/>
          </cell>
          <cell r="Q283" t="str">
            <v/>
          </cell>
          <cell r="R283" t="str">
            <v>O</v>
          </cell>
          <cell r="S283" t="str">
            <v/>
          </cell>
          <cell r="T283" t="str">
            <v/>
          </cell>
          <cell r="U283" t="str">
            <v/>
          </cell>
          <cell r="V283" t="str">
            <v/>
          </cell>
          <cell r="W283" t="str">
            <v/>
          </cell>
          <cell r="AA283" t="str">
            <v>ME0303</v>
          </cell>
          <cell r="AB283" t="str">
            <v>메세징_매출전표에 대한 승인</v>
          </cell>
          <cell r="AC283">
            <v>2</v>
          </cell>
          <cell r="AF283" t="str">
            <v>Higher</v>
          </cell>
        </row>
        <row r="284">
          <cell r="E284" t="str">
            <v>매출</v>
          </cell>
          <cell r="K284" t="str">
            <v/>
          </cell>
          <cell r="L284" t="str">
            <v/>
          </cell>
          <cell r="M284" t="str">
            <v/>
          </cell>
          <cell r="N284" t="str">
            <v/>
          </cell>
          <cell r="O284" t="str">
            <v/>
          </cell>
          <cell r="P284" t="str">
            <v/>
          </cell>
          <cell r="Q284" t="str">
            <v/>
          </cell>
          <cell r="R284" t="str">
            <v>O</v>
          </cell>
          <cell r="S284" t="str">
            <v/>
          </cell>
          <cell r="T284" t="str">
            <v/>
          </cell>
          <cell r="U284" t="str">
            <v/>
          </cell>
          <cell r="V284" t="str">
            <v/>
          </cell>
          <cell r="W284" t="str">
            <v/>
          </cell>
          <cell r="AA284" t="str">
            <v>LI_TE0301</v>
          </cell>
          <cell r="AB284" t="str">
            <v>지역정보사업팀_텔패스_환불처리 제한</v>
          </cell>
          <cell r="AC284">
            <v>0</v>
          </cell>
          <cell r="AF284" t="str">
            <v>Higher</v>
          </cell>
        </row>
        <row r="285">
          <cell r="E285" t="str">
            <v>매출</v>
          </cell>
          <cell r="K285" t="str">
            <v/>
          </cell>
          <cell r="L285" t="str">
            <v/>
          </cell>
          <cell r="M285" t="str">
            <v/>
          </cell>
          <cell r="N285" t="str">
            <v/>
          </cell>
          <cell r="O285" t="str">
            <v/>
          </cell>
          <cell r="P285" t="str">
            <v/>
          </cell>
          <cell r="Q285" t="str">
            <v/>
          </cell>
          <cell r="R285" t="str">
            <v>O</v>
          </cell>
          <cell r="S285" t="str">
            <v/>
          </cell>
          <cell r="T285" t="str">
            <v/>
          </cell>
          <cell r="U285" t="str">
            <v/>
          </cell>
          <cell r="V285" t="str">
            <v/>
          </cell>
          <cell r="W285" t="str">
            <v/>
          </cell>
          <cell r="AA285" t="str">
            <v>LI_TE0402</v>
          </cell>
          <cell r="AB285" t="str">
            <v>지역정보사업팀_텔패스_매출액의 자동집계 및 계산</v>
          </cell>
          <cell r="AC285">
            <v>4</v>
          </cell>
          <cell r="AF285" t="str">
            <v>Higher</v>
          </cell>
        </row>
        <row r="286">
          <cell r="E286" t="str">
            <v>매출</v>
          </cell>
          <cell r="K286" t="str">
            <v/>
          </cell>
          <cell r="L286" t="str">
            <v/>
          </cell>
          <cell r="M286" t="str">
            <v/>
          </cell>
          <cell r="N286" t="str">
            <v/>
          </cell>
          <cell r="O286" t="str">
            <v/>
          </cell>
          <cell r="P286" t="str">
            <v/>
          </cell>
          <cell r="Q286" t="str">
            <v/>
          </cell>
          <cell r="R286" t="str">
            <v>O</v>
          </cell>
          <cell r="S286" t="str">
            <v/>
          </cell>
          <cell r="T286" t="str">
            <v/>
          </cell>
          <cell r="U286" t="str">
            <v/>
          </cell>
          <cell r="V286" t="str">
            <v/>
          </cell>
          <cell r="W286" t="str">
            <v/>
          </cell>
          <cell r="AA286" t="str">
            <v>LI_TE0501</v>
          </cell>
          <cell r="AB286" t="str">
            <v>지역정보사업팀_텔패스_매출 전표의 승인</v>
          </cell>
          <cell r="AC286">
            <v>5</v>
          </cell>
          <cell r="AF286" t="str">
            <v>Higher</v>
          </cell>
        </row>
        <row r="287">
          <cell r="E287" t="str">
            <v>매출</v>
          </cell>
          <cell r="K287" t="str">
            <v/>
          </cell>
          <cell r="L287" t="str">
            <v/>
          </cell>
          <cell r="M287" t="str">
            <v/>
          </cell>
          <cell r="N287" t="str">
            <v/>
          </cell>
          <cell r="O287" t="str">
            <v/>
          </cell>
          <cell r="P287" t="str">
            <v/>
          </cell>
          <cell r="Q287" t="str">
            <v/>
          </cell>
          <cell r="R287" t="str">
            <v>O</v>
          </cell>
          <cell r="S287" t="str">
            <v/>
          </cell>
          <cell r="T287" t="str">
            <v/>
          </cell>
          <cell r="U287" t="str">
            <v/>
          </cell>
          <cell r="V287" t="str">
            <v/>
          </cell>
          <cell r="W287" t="str">
            <v/>
          </cell>
          <cell r="AA287" t="str">
            <v>LI_TE0502</v>
          </cell>
          <cell r="AB287" t="str">
            <v>지역정보사업팀_텔패스_매출협조전의 승인</v>
          </cell>
          <cell r="AC287">
            <v>0</v>
          </cell>
          <cell r="AF287" t="str">
            <v>Higher</v>
          </cell>
        </row>
        <row r="288">
          <cell r="E288" t="str">
            <v>매출</v>
          </cell>
          <cell r="K288" t="str">
            <v/>
          </cell>
          <cell r="L288" t="str">
            <v/>
          </cell>
          <cell r="M288" t="str">
            <v/>
          </cell>
          <cell r="N288" t="str">
            <v/>
          </cell>
          <cell r="O288" t="str">
            <v/>
          </cell>
          <cell r="P288" t="str">
            <v/>
          </cell>
          <cell r="Q288" t="str">
            <v/>
          </cell>
          <cell r="R288" t="str">
            <v>O</v>
          </cell>
          <cell r="S288" t="str">
            <v/>
          </cell>
          <cell r="T288" t="str">
            <v/>
          </cell>
          <cell r="U288" t="str">
            <v/>
          </cell>
          <cell r="V288" t="str">
            <v/>
          </cell>
          <cell r="W288" t="str">
            <v/>
          </cell>
          <cell r="AA288" t="str">
            <v>LI_CA0302</v>
          </cell>
          <cell r="AB288" t="str">
            <v>지역정보사업팀_콜믹스_이용자 계정 별 서비스 이용내역 자동집계</v>
          </cell>
          <cell r="AC288">
            <v>4</v>
          </cell>
          <cell r="AF288" t="str">
            <v>Higher</v>
          </cell>
        </row>
        <row r="289">
          <cell r="E289" t="str">
            <v>매출</v>
          </cell>
          <cell r="K289" t="str">
            <v/>
          </cell>
          <cell r="L289" t="str">
            <v/>
          </cell>
          <cell r="M289" t="str">
            <v/>
          </cell>
          <cell r="N289" t="str">
            <v/>
          </cell>
          <cell r="O289" t="str">
            <v/>
          </cell>
          <cell r="P289" t="str">
            <v/>
          </cell>
          <cell r="Q289" t="str">
            <v/>
          </cell>
          <cell r="R289" t="str">
            <v>O</v>
          </cell>
          <cell r="S289" t="str">
            <v/>
          </cell>
          <cell r="T289" t="str">
            <v/>
          </cell>
          <cell r="U289" t="str">
            <v/>
          </cell>
          <cell r="V289" t="str">
            <v/>
          </cell>
          <cell r="W289" t="str">
            <v/>
          </cell>
          <cell r="AA289" t="str">
            <v>LI_CA0401</v>
          </cell>
          <cell r="AB289" t="str">
            <v>지역정보사업팀_콜믹스_매출액 자동 계산</v>
          </cell>
          <cell r="AC289">
            <v>5</v>
          </cell>
          <cell r="AF289" t="str">
            <v>Higher</v>
          </cell>
        </row>
        <row r="290">
          <cell r="E290" t="str">
            <v>매출</v>
          </cell>
          <cell r="K290" t="str">
            <v/>
          </cell>
          <cell r="L290" t="str">
            <v/>
          </cell>
          <cell r="M290" t="str">
            <v/>
          </cell>
          <cell r="N290" t="str">
            <v/>
          </cell>
          <cell r="O290" t="str">
            <v/>
          </cell>
          <cell r="P290" t="str">
            <v/>
          </cell>
          <cell r="Q290" t="str">
            <v/>
          </cell>
          <cell r="R290" t="str">
            <v>O</v>
          </cell>
          <cell r="S290" t="str">
            <v/>
          </cell>
          <cell r="T290" t="str">
            <v/>
          </cell>
          <cell r="U290" t="str">
            <v/>
          </cell>
          <cell r="V290" t="str">
            <v/>
          </cell>
          <cell r="W290" t="str">
            <v/>
          </cell>
          <cell r="AA290" t="str">
            <v>LI_CA0402</v>
          </cell>
          <cell r="AB290" t="str">
            <v>지역정보사업팀_콜믹스_매출 정산내역 검증 및 승인</v>
          </cell>
          <cell r="AC290">
            <v>2</v>
          </cell>
          <cell r="AF290" t="str">
            <v>Higher</v>
          </cell>
        </row>
        <row r="291">
          <cell r="E291" t="str">
            <v>매출</v>
          </cell>
          <cell r="K291" t="str">
            <v/>
          </cell>
          <cell r="L291" t="str">
            <v/>
          </cell>
          <cell r="M291" t="str">
            <v/>
          </cell>
          <cell r="N291" t="str">
            <v/>
          </cell>
          <cell r="O291" t="str">
            <v/>
          </cell>
          <cell r="P291" t="str">
            <v/>
          </cell>
          <cell r="Q291" t="str">
            <v/>
          </cell>
          <cell r="R291" t="str">
            <v>O</v>
          </cell>
          <cell r="S291" t="str">
            <v/>
          </cell>
          <cell r="T291" t="str">
            <v/>
          </cell>
          <cell r="U291" t="str">
            <v/>
          </cell>
          <cell r="V291" t="str">
            <v/>
          </cell>
          <cell r="W291" t="str">
            <v/>
          </cell>
          <cell r="AA291" t="str">
            <v>LI_CA0403</v>
          </cell>
          <cell r="AB291" t="str">
            <v>지역정보사업팀_콜믹스_매출전표의 승인</v>
          </cell>
          <cell r="AC291">
            <v>4</v>
          </cell>
          <cell r="AF291" t="str">
            <v>Higher</v>
          </cell>
        </row>
        <row r="292">
          <cell r="E292" t="str">
            <v>매출</v>
          </cell>
          <cell r="K292" t="str">
            <v/>
          </cell>
          <cell r="L292" t="str">
            <v/>
          </cell>
          <cell r="M292" t="str">
            <v/>
          </cell>
          <cell r="N292" t="str">
            <v/>
          </cell>
          <cell r="O292" t="str">
            <v/>
          </cell>
          <cell r="P292" t="str">
            <v/>
          </cell>
          <cell r="Q292" t="str">
            <v/>
          </cell>
          <cell r="R292" t="str">
            <v>O</v>
          </cell>
          <cell r="S292" t="str">
            <v/>
          </cell>
          <cell r="T292" t="str">
            <v/>
          </cell>
          <cell r="U292" t="str">
            <v/>
          </cell>
          <cell r="V292" t="str">
            <v/>
          </cell>
          <cell r="W292" t="str">
            <v/>
          </cell>
          <cell r="AA292" t="str">
            <v>LI_CA0404</v>
          </cell>
          <cell r="AB292" t="str">
            <v>지역정보사업팀_콜믹스_매출협조전의 승인</v>
          </cell>
          <cell r="AC292">
            <v>0</v>
          </cell>
          <cell r="AF292" t="str">
            <v>Higher</v>
          </cell>
        </row>
        <row r="293">
          <cell r="E293" t="str">
            <v>매출</v>
          </cell>
          <cell r="K293" t="str">
            <v/>
          </cell>
          <cell r="L293" t="str">
            <v/>
          </cell>
          <cell r="M293" t="str">
            <v/>
          </cell>
          <cell r="N293" t="str">
            <v/>
          </cell>
          <cell r="O293" t="str">
            <v/>
          </cell>
          <cell r="P293" t="str">
            <v/>
          </cell>
          <cell r="Q293" t="str">
            <v/>
          </cell>
          <cell r="R293" t="str">
            <v>O</v>
          </cell>
          <cell r="S293" t="str">
            <v/>
          </cell>
          <cell r="T293" t="str">
            <v/>
          </cell>
          <cell r="U293" t="str">
            <v/>
          </cell>
          <cell r="V293" t="str">
            <v/>
          </cell>
          <cell r="W293" t="str">
            <v/>
          </cell>
          <cell r="AA293" t="str">
            <v>LI_CA0502</v>
          </cell>
          <cell r="AB293" t="str">
            <v>지역정보사업팀_콜믹스_상호접속료 금액 검증</v>
          </cell>
          <cell r="AC293">
            <v>3</v>
          </cell>
          <cell r="AF293" t="str">
            <v>Higher</v>
          </cell>
        </row>
        <row r="294">
          <cell r="E294" t="str">
            <v>매출</v>
          </cell>
          <cell r="K294" t="str">
            <v/>
          </cell>
          <cell r="L294" t="str">
            <v/>
          </cell>
          <cell r="M294" t="str">
            <v/>
          </cell>
          <cell r="N294" t="str">
            <v/>
          </cell>
          <cell r="O294" t="str">
            <v/>
          </cell>
          <cell r="P294" t="str">
            <v/>
          </cell>
          <cell r="Q294" t="str">
            <v/>
          </cell>
          <cell r="R294" t="str">
            <v>O</v>
          </cell>
          <cell r="S294" t="str">
            <v/>
          </cell>
          <cell r="T294" t="str">
            <v/>
          </cell>
          <cell r="U294" t="str">
            <v/>
          </cell>
          <cell r="V294" t="str">
            <v/>
          </cell>
          <cell r="W294" t="str">
            <v/>
          </cell>
          <cell r="AA294" t="str">
            <v>MC0301</v>
          </cell>
          <cell r="AB294" t="str">
            <v>모바일쿠폰사업팀_매출액 자동 계산</v>
          </cell>
          <cell r="AC294">
            <v>5</v>
          </cell>
          <cell r="AF294" t="str">
            <v>Higher</v>
          </cell>
        </row>
        <row r="295">
          <cell r="E295" t="str">
            <v>매출</v>
          </cell>
          <cell r="K295" t="str">
            <v/>
          </cell>
          <cell r="L295" t="str">
            <v/>
          </cell>
          <cell r="M295" t="str">
            <v/>
          </cell>
          <cell r="N295" t="str">
            <v/>
          </cell>
          <cell r="O295" t="str">
            <v/>
          </cell>
          <cell r="P295" t="str">
            <v/>
          </cell>
          <cell r="Q295" t="str">
            <v/>
          </cell>
          <cell r="R295" t="str">
            <v>O</v>
          </cell>
          <cell r="S295" t="str">
            <v/>
          </cell>
          <cell r="T295" t="str">
            <v/>
          </cell>
          <cell r="U295" t="str">
            <v/>
          </cell>
          <cell r="V295" t="str">
            <v/>
          </cell>
          <cell r="W295" t="str">
            <v/>
          </cell>
          <cell r="AA295" t="str">
            <v>MC0302</v>
          </cell>
          <cell r="AB295" t="str">
            <v>모바일쿠폰사업팀_매출액과 인보이스 대사</v>
          </cell>
          <cell r="AC295">
            <v>0</v>
          </cell>
          <cell r="AF295" t="str">
            <v>Higher</v>
          </cell>
        </row>
        <row r="296">
          <cell r="E296" t="str">
            <v>매출</v>
          </cell>
          <cell r="K296" t="str">
            <v/>
          </cell>
          <cell r="L296" t="str">
            <v/>
          </cell>
          <cell r="M296" t="str">
            <v/>
          </cell>
          <cell r="N296" t="str">
            <v/>
          </cell>
          <cell r="O296" t="str">
            <v/>
          </cell>
          <cell r="P296" t="str">
            <v/>
          </cell>
          <cell r="Q296" t="str">
            <v/>
          </cell>
          <cell r="R296" t="str">
            <v>O</v>
          </cell>
          <cell r="S296" t="str">
            <v/>
          </cell>
          <cell r="T296" t="str">
            <v/>
          </cell>
          <cell r="U296" t="str">
            <v/>
          </cell>
          <cell r="V296" t="str">
            <v/>
          </cell>
          <cell r="W296" t="str">
            <v/>
          </cell>
          <cell r="AA296" t="str">
            <v>MC0303</v>
          </cell>
          <cell r="AB296" t="str">
            <v>모바일쿠폰사업팀_매출전표 승인(재경팀)</v>
          </cell>
          <cell r="AC296">
            <v>5</v>
          </cell>
          <cell r="AF296" t="str">
            <v>Higher</v>
          </cell>
        </row>
        <row r="297">
          <cell r="E297" t="str">
            <v>매출</v>
          </cell>
          <cell r="K297" t="str">
            <v/>
          </cell>
          <cell r="L297" t="str">
            <v/>
          </cell>
          <cell r="M297" t="str">
            <v/>
          </cell>
          <cell r="N297" t="str">
            <v/>
          </cell>
          <cell r="O297" t="str">
            <v/>
          </cell>
          <cell r="P297" t="str">
            <v/>
          </cell>
          <cell r="Q297" t="str">
            <v/>
          </cell>
          <cell r="R297" t="str">
            <v>O</v>
          </cell>
          <cell r="S297" t="str">
            <v/>
          </cell>
          <cell r="T297" t="str">
            <v/>
          </cell>
          <cell r="U297" t="str">
            <v/>
          </cell>
          <cell r="V297" t="str">
            <v/>
          </cell>
          <cell r="W297" t="str">
            <v/>
          </cell>
          <cell r="AA297" t="str">
            <v>MC0304</v>
          </cell>
          <cell r="AB297" t="str">
            <v>모바일쿠폰사업팀_매출협조전의 승인</v>
          </cell>
          <cell r="AC297">
            <v>0</v>
          </cell>
          <cell r="AF297" t="str">
            <v>Higher</v>
          </cell>
        </row>
        <row r="298">
          <cell r="E298" t="str">
            <v>매출</v>
          </cell>
          <cell r="K298" t="str">
            <v/>
          </cell>
          <cell r="L298" t="str">
            <v/>
          </cell>
          <cell r="M298" t="str">
            <v/>
          </cell>
          <cell r="N298" t="str">
            <v/>
          </cell>
          <cell r="O298" t="str">
            <v/>
          </cell>
          <cell r="P298" t="str">
            <v/>
          </cell>
          <cell r="Q298" t="str">
            <v/>
          </cell>
          <cell r="R298" t="str">
            <v>O</v>
          </cell>
          <cell r="S298" t="str">
            <v/>
          </cell>
          <cell r="T298" t="str">
            <v/>
          </cell>
          <cell r="U298" t="str">
            <v/>
          </cell>
          <cell r="V298" t="str">
            <v/>
          </cell>
          <cell r="W298" t="str">
            <v/>
          </cell>
          <cell r="AA298" t="str">
            <v>MC0401</v>
          </cell>
          <cell r="AB298" t="str">
            <v>모바일쿠폰사업팀_낙전매출 자동계산</v>
          </cell>
          <cell r="AC298">
            <v>5</v>
          </cell>
          <cell r="AF298" t="str">
            <v>Higher</v>
          </cell>
        </row>
        <row r="299">
          <cell r="E299" t="str">
            <v>매출</v>
          </cell>
          <cell r="K299" t="str">
            <v/>
          </cell>
          <cell r="L299" t="str">
            <v/>
          </cell>
          <cell r="M299" t="str">
            <v/>
          </cell>
          <cell r="N299" t="str">
            <v/>
          </cell>
          <cell r="O299" t="str">
            <v/>
          </cell>
          <cell r="P299" t="str">
            <v/>
          </cell>
          <cell r="Q299" t="str">
            <v/>
          </cell>
          <cell r="R299" t="str">
            <v>O</v>
          </cell>
          <cell r="S299" t="str">
            <v/>
          </cell>
          <cell r="T299" t="str">
            <v/>
          </cell>
          <cell r="U299" t="str">
            <v/>
          </cell>
          <cell r="V299" t="str">
            <v/>
          </cell>
          <cell r="W299" t="str">
            <v/>
          </cell>
          <cell r="AA299" t="str">
            <v>MC0402</v>
          </cell>
          <cell r="AB299" t="str">
            <v>모바일쿠폰사업팀_낙전매출전표 승인(재경팀)</v>
          </cell>
          <cell r="AC299">
            <v>3</v>
          </cell>
          <cell r="AF299" t="str">
            <v>Higher</v>
          </cell>
        </row>
        <row r="300">
          <cell r="E300" t="str">
            <v>매출</v>
          </cell>
          <cell r="K300" t="str">
            <v/>
          </cell>
          <cell r="L300" t="str">
            <v/>
          </cell>
          <cell r="M300" t="str">
            <v/>
          </cell>
          <cell r="N300" t="str">
            <v/>
          </cell>
          <cell r="O300" t="str">
            <v/>
          </cell>
          <cell r="P300" t="str">
            <v/>
          </cell>
          <cell r="Q300" t="str">
            <v/>
          </cell>
          <cell r="R300" t="str">
            <v>O</v>
          </cell>
          <cell r="S300" t="str">
            <v/>
          </cell>
          <cell r="T300" t="str">
            <v/>
          </cell>
          <cell r="U300" t="str">
            <v/>
          </cell>
          <cell r="V300" t="str">
            <v/>
          </cell>
          <cell r="W300" t="str">
            <v/>
          </cell>
          <cell r="AA300" t="str">
            <v>CO_UN0201</v>
          </cell>
          <cell r="AB300" t="str">
            <v>커머스사업팀(유니크로)_구매자 결제내역 인터페이스</v>
          </cell>
          <cell r="AC300">
            <v>4</v>
          </cell>
          <cell r="AF300" t="str">
            <v>Higher</v>
          </cell>
        </row>
        <row r="301">
          <cell r="E301" t="str">
            <v>매출</v>
          </cell>
          <cell r="K301" t="str">
            <v/>
          </cell>
          <cell r="L301" t="str">
            <v/>
          </cell>
          <cell r="M301" t="str">
            <v/>
          </cell>
          <cell r="N301" t="str">
            <v/>
          </cell>
          <cell r="O301" t="str">
            <v/>
          </cell>
          <cell r="P301" t="str">
            <v/>
          </cell>
          <cell r="Q301" t="str">
            <v/>
          </cell>
          <cell r="R301" t="str">
            <v>O</v>
          </cell>
          <cell r="S301" t="str">
            <v/>
          </cell>
          <cell r="T301" t="str">
            <v/>
          </cell>
          <cell r="U301" t="str">
            <v/>
          </cell>
          <cell r="V301" t="str">
            <v/>
          </cell>
          <cell r="W301" t="str">
            <v/>
          </cell>
          <cell r="AA301" t="str">
            <v>CO_UN0301</v>
          </cell>
          <cell r="AB301" t="str">
            <v>커머스사업팀(유니크로)_물품 판매대금/반품 취소대금 지급액의 자동계산</v>
          </cell>
          <cell r="AC301">
            <v>4</v>
          </cell>
          <cell r="AF301" t="str">
            <v>Higher</v>
          </cell>
        </row>
        <row r="302">
          <cell r="E302" t="str">
            <v>매출</v>
          </cell>
          <cell r="K302" t="str">
            <v/>
          </cell>
          <cell r="L302" t="str">
            <v/>
          </cell>
          <cell r="M302" t="str">
            <v/>
          </cell>
          <cell r="N302" t="str">
            <v/>
          </cell>
          <cell r="O302" t="str">
            <v/>
          </cell>
          <cell r="P302" t="str">
            <v/>
          </cell>
          <cell r="Q302" t="str">
            <v/>
          </cell>
          <cell r="R302" t="str">
            <v>O</v>
          </cell>
          <cell r="S302" t="str">
            <v/>
          </cell>
          <cell r="T302" t="str">
            <v/>
          </cell>
          <cell r="U302" t="str">
            <v/>
          </cell>
          <cell r="V302" t="str">
            <v/>
          </cell>
          <cell r="W302" t="str">
            <v/>
          </cell>
          <cell r="AA302" t="str">
            <v>CO_UN0401</v>
          </cell>
          <cell r="AB302" t="str">
            <v>커머스사업팀(유니크로)_수수료매출액 자동계산</v>
          </cell>
          <cell r="AC302">
            <v>5</v>
          </cell>
          <cell r="AF302" t="str">
            <v>Higher</v>
          </cell>
        </row>
        <row r="303">
          <cell r="E303" t="str">
            <v>매출</v>
          </cell>
          <cell r="K303" t="str">
            <v/>
          </cell>
          <cell r="L303" t="str">
            <v/>
          </cell>
          <cell r="M303" t="str">
            <v/>
          </cell>
          <cell r="N303" t="str">
            <v/>
          </cell>
          <cell r="O303" t="str">
            <v/>
          </cell>
          <cell r="P303" t="str">
            <v/>
          </cell>
          <cell r="Q303" t="str">
            <v/>
          </cell>
          <cell r="R303" t="str">
            <v>O</v>
          </cell>
          <cell r="S303" t="str">
            <v/>
          </cell>
          <cell r="T303" t="str">
            <v/>
          </cell>
          <cell r="U303" t="str">
            <v/>
          </cell>
          <cell r="V303" t="str">
            <v/>
          </cell>
          <cell r="W303" t="str">
            <v/>
          </cell>
          <cell r="AA303" t="str">
            <v>CO_UN0402</v>
          </cell>
          <cell r="AB303" t="str">
            <v>커머스사업팀(유니크로)_매출 협조전 승인</v>
          </cell>
          <cell r="AC303">
            <v>0</v>
          </cell>
          <cell r="AF303" t="str">
            <v>Higher</v>
          </cell>
        </row>
        <row r="304">
          <cell r="E304" t="str">
            <v>매출</v>
          </cell>
          <cell r="K304" t="str">
            <v/>
          </cell>
          <cell r="L304" t="str">
            <v/>
          </cell>
          <cell r="M304" t="str">
            <v/>
          </cell>
          <cell r="N304" t="str">
            <v/>
          </cell>
          <cell r="O304" t="str">
            <v/>
          </cell>
          <cell r="P304" t="str">
            <v/>
          </cell>
          <cell r="Q304" t="str">
            <v/>
          </cell>
          <cell r="R304" t="str">
            <v>O</v>
          </cell>
          <cell r="S304" t="str">
            <v/>
          </cell>
          <cell r="T304" t="str">
            <v/>
          </cell>
          <cell r="U304" t="str">
            <v/>
          </cell>
          <cell r="V304" t="str">
            <v/>
          </cell>
          <cell r="W304" t="str">
            <v/>
          </cell>
          <cell r="AA304" t="str">
            <v>CO_UN0403</v>
          </cell>
          <cell r="AB304" t="str">
            <v>커머스사업팀(유니크로)_매출 전표 승인</v>
          </cell>
          <cell r="AC304">
            <v>5</v>
          </cell>
          <cell r="AF304" t="str">
            <v>Higher</v>
          </cell>
        </row>
        <row r="305">
          <cell r="E305" t="str">
            <v>매출</v>
          </cell>
          <cell r="K305" t="str">
            <v/>
          </cell>
          <cell r="L305" t="str">
            <v/>
          </cell>
          <cell r="M305" t="str">
            <v/>
          </cell>
          <cell r="N305" t="str">
            <v/>
          </cell>
          <cell r="O305" t="str">
            <v/>
          </cell>
          <cell r="P305" t="str">
            <v/>
          </cell>
          <cell r="Q305" t="str">
            <v/>
          </cell>
          <cell r="R305" t="str">
            <v>O</v>
          </cell>
          <cell r="S305" t="str">
            <v/>
          </cell>
          <cell r="T305" t="str">
            <v/>
          </cell>
          <cell r="U305" t="str">
            <v/>
          </cell>
          <cell r="V305" t="str">
            <v/>
          </cell>
          <cell r="W305" t="str">
            <v/>
          </cell>
          <cell r="AA305" t="str">
            <v>CO_UN0404</v>
          </cell>
          <cell r="AB305" t="str">
            <v>커머스사업팀(유니크로)_매출 취소 협조전 승인</v>
          </cell>
          <cell r="AC305">
            <v>0</v>
          </cell>
          <cell r="AF305" t="str">
            <v>Higher</v>
          </cell>
        </row>
        <row r="306">
          <cell r="E306" t="str">
            <v>매출</v>
          </cell>
          <cell r="K306" t="str">
            <v/>
          </cell>
          <cell r="L306" t="str">
            <v/>
          </cell>
          <cell r="M306" t="str">
            <v/>
          </cell>
          <cell r="N306" t="str">
            <v/>
          </cell>
          <cell r="O306" t="str">
            <v/>
          </cell>
          <cell r="P306" t="str">
            <v/>
          </cell>
          <cell r="Q306" t="str">
            <v/>
          </cell>
          <cell r="R306" t="str">
            <v>O</v>
          </cell>
          <cell r="S306" t="str">
            <v/>
          </cell>
          <cell r="T306" t="str">
            <v/>
          </cell>
          <cell r="U306" t="str">
            <v/>
          </cell>
          <cell r="V306" t="str">
            <v/>
          </cell>
          <cell r="W306" t="str">
            <v/>
          </cell>
          <cell r="AA306" t="str">
            <v>CO_UN0405</v>
          </cell>
          <cell r="AB306" t="str">
            <v>커머스사업팀(유니크로)_매출 취소 전표 승인</v>
          </cell>
          <cell r="AC306">
            <v>3</v>
          </cell>
          <cell r="AF306" t="str">
            <v>Higher</v>
          </cell>
        </row>
        <row r="307">
          <cell r="E307" t="str">
            <v>매출</v>
          </cell>
          <cell r="K307" t="str">
            <v/>
          </cell>
          <cell r="L307" t="str">
            <v/>
          </cell>
          <cell r="M307" t="str">
            <v/>
          </cell>
          <cell r="N307" t="str">
            <v/>
          </cell>
          <cell r="O307" t="str">
            <v/>
          </cell>
          <cell r="P307" t="str">
            <v/>
          </cell>
          <cell r="Q307" t="str">
            <v/>
          </cell>
          <cell r="R307" t="str">
            <v>O</v>
          </cell>
          <cell r="S307" t="str">
            <v/>
          </cell>
          <cell r="T307" t="str">
            <v/>
          </cell>
          <cell r="U307" t="str">
            <v/>
          </cell>
          <cell r="V307" t="str">
            <v/>
          </cell>
          <cell r="W307" t="str">
            <v/>
          </cell>
          <cell r="AA307" t="str">
            <v>CO_SN0202</v>
          </cell>
          <cell r="AB307" t="str">
            <v>커머스사업팀(SNS_FORM)_정산금액의 자동계산</v>
          </cell>
          <cell r="AC307">
            <v>4</v>
          </cell>
          <cell r="AF307" t="str">
            <v>Higher</v>
          </cell>
        </row>
        <row r="308">
          <cell r="E308" t="str">
            <v>매출</v>
          </cell>
          <cell r="K308" t="str">
            <v/>
          </cell>
          <cell r="L308" t="str">
            <v/>
          </cell>
          <cell r="M308" t="str">
            <v/>
          </cell>
          <cell r="N308" t="str">
            <v/>
          </cell>
          <cell r="O308" t="str">
            <v/>
          </cell>
          <cell r="P308" t="str">
            <v/>
          </cell>
          <cell r="Q308" t="str">
            <v/>
          </cell>
          <cell r="R308" t="str">
            <v>O</v>
          </cell>
          <cell r="S308" t="str">
            <v/>
          </cell>
          <cell r="T308" t="str">
            <v/>
          </cell>
          <cell r="U308" t="str">
            <v/>
          </cell>
          <cell r="V308" t="str">
            <v/>
          </cell>
          <cell r="W308" t="str">
            <v/>
          </cell>
          <cell r="AA308" t="str">
            <v>CO_SN0203</v>
          </cell>
          <cell r="AB308" t="str">
            <v>커머스사업팀(SNS_FORM)_정산리스트의 승인</v>
          </cell>
          <cell r="AC308">
            <v>2</v>
          </cell>
          <cell r="AF308" t="str">
            <v>Higher</v>
          </cell>
        </row>
        <row r="309">
          <cell r="E309" t="str">
            <v>매출</v>
          </cell>
          <cell r="K309" t="str">
            <v/>
          </cell>
          <cell r="L309" t="str">
            <v/>
          </cell>
          <cell r="M309" t="str">
            <v/>
          </cell>
          <cell r="N309" t="str">
            <v/>
          </cell>
          <cell r="O309" t="str">
            <v/>
          </cell>
          <cell r="P309" t="str">
            <v/>
          </cell>
          <cell r="Q309" t="str">
            <v/>
          </cell>
          <cell r="R309" t="str">
            <v>O</v>
          </cell>
          <cell r="S309" t="str">
            <v/>
          </cell>
          <cell r="T309" t="str">
            <v/>
          </cell>
          <cell r="U309" t="str">
            <v/>
          </cell>
          <cell r="V309" t="str">
            <v/>
          </cell>
          <cell r="W309" t="str">
            <v/>
          </cell>
          <cell r="AA309" t="str">
            <v>CO_SN0301</v>
          </cell>
          <cell r="AB309" t="str">
            <v>커머스사업팀(SNS_FORM)_매출액 자동집계</v>
          </cell>
          <cell r="AC309">
            <v>5</v>
          </cell>
          <cell r="AF309" t="str">
            <v>Higher</v>
          </cell>
        </row>
        <row r="310">
          <cell r="E310" t="str">
            <v>매출</v>
          </cell>
          <cell r="K310" t="str">
            <v/>
          </cell>
          <cell r="L310" t="str">
            <v/>
          </cell>
          <cell r="M310" t="str">
            <v/>
          </cell>
          <cell r="N310" t="str">
            <v/>
          </cell>
          <cell r="O310" t="str">
            <v/>
          </cell>
          <cell r="P310" t="str">
            <v/>
          </cell>
          <cell r="Q310" t="str">
            <v/>
          </cell>
          <cell r="R310" t="str">
            <v>O</v>
          </cell>
          <cell r="S310" t="str">
            <v/>
          </cell>
          <cell r="T310" t="str">
            <v/>
          </cell>
          <cell r="U310" t="str">
            <v/>
          </cell>
          <cell r="V310" t="str">
            <v/>
          </cell>
          <cell r="W310" t="str">
            <v/>
          </cell>
          <cell r="AA310" t="str">
            <v>CO_SN0303</v>
          </cell>
          <cell r="AB310" t="str">
            <v>커머스사업팀(SNS_FORM)_매출 전표 승인</v>
          </cell>
          <cell r="AC310">
            <v>5</v>
          </cell>
          <cell r="AF310" t="str">
            <v>Higher</v>
          </cell>
        </row>
        <row r="311">
          <cell r="E311" t="str">
            <v>매출</v>
          </cell>
          <cell r="K311" t="str">
            <v/>
          </cell>
          <cell r="L311" t="str">
            <v/>
          </cell>
          <cell r="M311" t="str">
            <v/>
          </cell>
          <cell r="N311" t="str">
            <v/>
          </cell>
          <cell r="O311" t="str">
            <v/>
          </cell>
          <cell r="P311" t="str">
            <v/>
          </cell>
          <cell r="Q311" t="str">
            <v/>
          </cell>
          <cell r="R311" t="str">
            <v>O</v>
          </cell>
          <cell r="S311" t="str">
            <v/>
          </cell>
          <cell r="T311" t="str">
            <v/>
          </cell>
          <cell r="U311" t="str">
            <v/>
          </cell>
          <cell r="V311" t="str">
            <v/>
          </cell>
          <cell r="W311" t="str">
            <v/>
          </cell>
          <cell r="AA311" t="str">
            <v>CO_SN0304</v>
          </cell>
          <cell r="AB311" t="str">
            <v>커머스사업팀(SNS_FORM)_매출차감 협조전 승인</v>
          </cell>
          <cell r="AC311">
            <v>0</v>
          </cell>
          <cell r="AF311" t="str">
            <v>Higher</v>
          </cell>
        </row>
        <row r="312">
          <cell r="E312" t="str">
            <v>매출</v>
          </cell>
          <cell r="K312" t="str">
            <v/>
          </cell>
          <cell r="L312" t="str">
            <v/>
          </cell>
          <cell r="M312" t="str">
            <v/>
          </cell>
          <cell r="N312" t="str">
            <v/>
          </cell>
          <cell r="O312" t="str">
            <v/>
          </cell>
          <cell r="P312" t="str">
            <v/>
          </cell>
          <cell r="Q312" t="str">
            <v/>
          </cell>
          <cell r="R312" t="str">
            <v>O</v>
          </cell>
          <cell r="S312" t="str">
            <v/>
          </cell>
          <cell r="T312" t="str">
            <v/>
          </cell>
          <cell r="U312" t="str">
            <v/>
          </cell>
          <cell r="V312" t="str">
            <v/>
          </cell>
          <cell r="W312" t="str">
            <v/>
          </cell>
          <cell r="AA312" t="str">
            <v>CO_SN0305</v>
          </cell>
          <cell r="AB312" t="str">
            <v>커머스사업팀(SNS_FORM)_매출차감 전표의 승인</v>
          </cell>
          <cell r="AC312">
            <v>3</v>
          </cell>
          <cell r="AF312" t="str">
            <v>Higher</v>
          </cell>
        </row>
        <row r="313">
          <cell r="E313" t="str">
            <v>매출</v>
          </cell>
          <cell r="K313" t="str">
            <v/>
          </cell>
          <cell r="L313" t="str">
            <v/>
          </cell>
          <cell r="M313" t="str">
            <v/>
          </cell>
          <cell r="N313" t="str">
            <v/>
          </cell>
          <cell r="O313" t="str">
            <v/>
          </cell>
          <cell r="P313" t="str">
            <v/>
          </cell>
          <cell r="Q313" t="str">
            <v/>
          </cell>
          <cell r="R313" t="str">
            <v>O</v>
          </cell>
          <cell r="S313" t="str">
            <v/>
          </cell>
          <cell r="T313" t="str">
            <v/>
          </cell>
          <cell r="U313" t="str">
            <v/>
          </cell>
          <cell r="V313" t="str">
            <v/>
          </cell>
          <cell r="W313" t="str">
            <v/>
          </cell>
          <cell r="AA313" t="str">
            <v>CO_SN0403</v>
          </cell>
          <cell r="AB313" t="str">
            <v>커머스사업팀(SNS_FORM)_선수수익 반제금액 자동 산출</v>
          </cell>
          <cell r="AC313">
            <v>0</v>
          </cell>
          <cell r="AF313" t="str">
            <v>Higher</v>
          </cell>
        </row>
        <row r="314">
          <cell r="E314" t="str">
            <v>매출</v>
          </cell>
          <cell r="K314" t="str">
            <v/>
          </cell>
          <cell r="L314" t="str">
            <v/>
          </cell>
          <cell r="M314" t="str">
            <v/>
          </cell>
          <cell r="N314" t="str">
            <v/>
          </cell>
          <cell r="O314" t="str">
            <v/>
          </cell>
          <cell r="P314" t="str">
            <v/>
          </cell>
          <cell r="Q314" t="str">
            <v/>
          </cell>
          <cell r="R314" t="str">
            <v>O</v>
          </cell>
          <cell r="S314" t="str">
            <v/>
          </cell>
          <cell r="T314" t="str">
            <v/>
          </cell>
          <cell r="U314" t="str">
            <v/>
          </cell>
          <cell r="V314" t="str">
            <v/>
          </cell>
          <cell r="W314" t="str">
            <v/>
          </cell>
          <cell r="AA314" t="str">
            <v>SB0301</v>
          </cell>
          <cell r="AB314" t="str">
            <v>사방넷영업팀_결제금액의 자동 산출</v>
          </cell>
          <cell r="AC314">
            <v>1</v>
          </cell>
          <cell r="AF314" t="str">
            <v>Higher</v>
          </cell>
        </row>
        <row r="315">
          <cell r="E315" t="str">
            <v>매출</v>
          </cell>
          <cell r="K315" t="str">
            <v/>
          </cell>
          <cell r="L315" t="str">
            <v/>
          </cell>
          <cell r="M315" t="str">
            <v/>
          </cell>
          <cell r="N315" t="str">
            <v/>
          </cell>
          <cell r="O315" t="str">
            <v/>
          </cell>
          <cell r="P315" t="str">
            <v/>
          </cell>
          <cell r="Q315" t="str">
            <v/>
          </cell>
          <cell r="R315" t="str">
            <v>O</v>
          </cell>
          <cell r="S315" t="str">
            <v/>
          </cell>
          <cell r="T315" t="str">
            <v/>
          </cell>
          <cell r="U315" t="str">
            <v/>
          </cell>
          <cell r="V315" t="str">
            <v/>
          </cell>
          <cell r="W315" t="str">
            <v/>
          </cell>
          <cell r="AA315" t="str">
            <v>SB0401</v>
          </cell>
          <cell r="AB315" t="str">
            <v>사방넷영업팀_추가 서비스 이용 승인</v>
          </cell>
          <cell r="AC315">
            <v>4</v>
          </cell>
          <cell r="AF315" t="str">
            <v>Higher</v>
          </cell>
        </row>
        <row r="316">
          <cell r="E316" t="str">
            <v>매출</v>
          </cell>
          <cell r="K316" t="str">
            <v/>
          </cell>
          <cell r="L316" t="str">
            <v/>
          </cell>
          <cell r="M316" t="str">
            <v/>
          </cell>
          <cell r="N316" t="str">
            <v/>
          </cell>
          <cell r="O316" t="str">
            <v/>
          </cell>
          <cell r="P316" t="str">
            <v/>
          </cell>
          <cell r="Q316" t="str">
            <v/>
          </cell>
          <cell r="R316" t="str">
            <v>O</v>
          </cell>
          <cell r="S316" t="str">
            <v/>
          </cell>
          <cell r="T316" t="str">
            <v/>
          </cell>
          <cell r="U316" t="str">
            <v/>
          </cell>
          <cell r="V316" t="str">
            <v/>
          </cell>
          <cell r="W316" t="str">
            <v/>
          </cell>
          <cell r="AA316" t="str">
            <v>SB0503</v>
          </cell>
          <cell r="AB316" t="str">
            <v>사방넷영업팀_업무협조기안서 승인</v>
          </cell>
          <cell r="AC316">
            <v>0</v>
          </cell>
          <cell r="AF316" t="str">
            <v>Higher</v>
          </cell>
        </row>
        <row r="317">
          <cell r="E317" t="str">
            <v>매출</v>
          </cell>
          <cell r="K317" t="str">
            <v/>
          </cell>
          <cell r="L317" t="str">
            <v/>
          </cell>
          <cell r="M317" t="str">
            <v/>
          </cell>
          <cell r="N317" t="str">
            <v/>
          </cell>
          <cell r="O317" t="str">
            <v/>
          </cell>
          <cell r="P317" t="str">
            <v/>
          </cell>
          <cell r="Q317" t="str">
            <v/>
          </cell>
          <cell r="R317" t="str">
            <v>O</v>
          </cell>
          <cell r="S317" t="str">
            <v/>
          </cell>
          <cell r="T317" t="str">
            <v/>
          </cell>
          <cell r="U317" t="str">
            <v/>
          </cell>
          <cell r="V317" t="str">
            <v/>
          </cell>
          <cell r="W317" t="str">
            <v/>
          </cell>
          <cell r="AA317" t="str">
            <v>SB0504</v>
          </cell>
          <cell r="AB317" t="str">
            <v>사방넷영업팀_매출전표에 대한 승인</v>
          </cell>
          <cell r="AC317">
            <v>2</v>
          </cell>
          <cell r="AF317" t="str">
            <v>Higher</v>
          </cell>
        </row>
        <row r="318">
          <cell r="E318" t="str">
            <v>매출</v>
          </cell>
          <cell r="K318" t="str">
            <v/>
          </cell>
          <cell r="L318" t="str">
            <v/>
          </cell>
          <cell r="M318" t="str">
            <v/>
          </cell>
          <cell r="N318" t="str">
            <v/>
          </cell>
          <cell r="O318" t="str">
            <v/>
          </cell>
          <cell r="P318" t="str">
            <v/>
          </cell>
          <cell r="Q318" t="str">
            <v/>
          </cell>
          <cell r="R318" t="str">
            <v>O</v>
          </cell>
          <cell r="S318" t="str">
            <v/>
          </cell>
          <cell r="T318" t="str">
            <v/>
          </cell>
          <cell r="U318" t="str">
            <v/>
          </cell>
          <cell r="V318" t="str">
            <v/>
          </cell>
          <cell r="W318" t="str">
            <v/>
          </cell>
          <cell r="AA318" t="str">
            <v>GR0301</v>
          </cell>
          <cell r="AB318" t="str">
            <v>그룹웨어사업팀_프로젝트 매출전표에 대한 승인</v>
          </cell>
          <cell r="AC318">
            <v>5</v>
          </cell>
          <cell r="AF318" t="str">
            <v>Higher</v>
          </cell>
        </row>
        <row r="319">
          <cell r="E319" t="str">
            <v>매출</v>
          </cell>
          <cell r="K319" t="str">
            <v/>
          </cell>
          <cell r="L319" t="str">
            <v/>
          </cell>
          <cell r="M319" t="str">
            <v/>
          </cell>
          <cell r="N319" t="str">
            <v/>
          </cell>
          <cell r="O319" t="str">
            <v/>
          </cell>
          <cell r="P319" t="str">
            <v/>
          </cell>
          <cell r="Q319" t="str">
            <v/>
          </cell>
          <cell r="R319" t="str">
            <v>O</v>
          </cell>
          <cell r="S319" t="str">
            <v/>
          </cell>
          <cell r="T319" t="str">
            <v/>
          </cell>
          <cell r="U319" t="str">
            <v/>
          </cell>
          <cell r="V319" t="str">
            <v/>
          </cell>
          <cell r="W319" t="str">
            <v/>
          </cell>
          <cell r="AA319" t="str">
            <v>GR0401</v>
          </cell>
          <cell r="AB319" t="str">
            <v>그룹웨어사업팀_서비스형 매출기록</v>
          </cell>
          <cell r="AC319">
            <v>1</v>
          </cell>
          <cell r="AF319" t="str">
            <v>Higher</v>
          </cell>
        </row>
        <row r="320">
          <cell r="E320" t="str">
            <v>매출</v>
          </cell>
          <cell r="K320" t="str">
            <v/>
          </cell>
          <cell r="L320" t="str">
            <v/>
          </cell>
          <cell r="M320" t="str">
            <v/>
          </cell>
          <cell r="N320" t="str">
            <v/>
          </cell>
          <cell r="O320" t="str">
            <v/>
          </cell>
          <cell r="P320" t="str">
            <v/>
          </cell>
          <cell r="Q320" t="str">
            <v/>
          </cell>
          <cell r="R320" t="str">
            <v>O</v>
          </cell>
          <cell r="S320" t="str">
            <v/>
          </cell>
          <cell r="T320" t="str">
            <v/>
          </cell>
          <cell r="U320" t="str">
            <v/>
          </cell>
          <cell r="V320" t="str">
            <v/>
          </cell>
          <cell r="W320" t="str">
            <v/>
          </cell>
          <cell r="AA320" t="str">
            <v>GR0403</v>
          </cell>
          <cell r="AB320" t="str">
            <v>그룹웨어사업팀_설치형사용료 매출 승인</v>
          </cell>
          <cell r="AC320">
            <v>5</v>
          </cell>
          <cell r="AF320" t="str">
            <v>Higher</v>
          </cell>
        </row>
        <row r="321">
          <cell r="E321" t="str">
            <v>매출</v>
          </cell>
          <cell r="K321" t="str">
            <v/>
          </cell>
          <cell r="L321" t="str">
            <v/>
          </cell>
          <cell r="M321" t="str">
            <v/>
          </cell>
          <cell r="N321" t="str">
            <v/>
          </cell>
          <cell r="O321" t="str">
            <v/>
          </cell>
          <cell r="P321" t="str">
            <v/>
          </cell>
          <cell r="Q321" t="str">
            <v/>
          </cell>
          <cell r="R321" t="str">
            <v>O</v>
          </cell>
          <cell r="S321" t="str">
            <v/>
          </cell>
          <cell r="T321" t="str">
            <v/>
          </cell>
          <cell r="U321" t="str">
            <v/>
          </cell>
          <cell r="V321" t="str">
            <v/>
          </cell>
          <cell r="W321" t="str">
            <v/>
          </cell>
          <cell r="AA321" t="str">
            <v>ID0201</v>
          </cell>
          <cell r="AB321" t="str">
            <v>IDC_서비스 이용에 대한 매출 기록</v>
          </cell>
          <cell r="AC321">
            <v>3</v>
          </cell>
          <cell r="AF321" t="str">
            <v>Higher</v>
          </cell>
        </row>
        <row r="322">
          <cell r="E322" t="str">
            <v>매출</v>
          </cell>
          <cell r="K322" t="str">
            <v/>
          </cell>
          <cell r="L322" t="str">
            <v/>
          </cell>
          <cell r="M322" t="str">
            <v/>
          </cell>
          <cell r="N322" t="str">
            <v/>
          </cell>
          <cell r="O322" t="str">
            <v/>
          </cell>
          <cell r="P322" t="str">
            <v/>
          </cell>
          <cell r="Q322" t="str">
            <v/>
          </cell>
          <cell r="R322" t="str">
            <v>O</v>
          </cell>
          <cell r="S322" t="str">
            <v/>
          </cell>
          <cell r="T322" t="str">
            <v/>
          </cell>
          <cell r="U322" t="str">
            <v/>
          </cell>
          <cell r="V322" t="str">
            <v/>
          </cell>
          <cell r="W322" t="str">
            <v/>
          </cell>
          <cell r="AA322" t="str">
            <v>ID0203</v>
          </cell>
          <cell r="AB322" t="str">
            <v>IDC_거래처와 매출액 검증</v>
          </cell>
          <cell r="AC322">
            <v>4</v>
          </cell>
          <cell r="AF322" t="str">
            <v>Higher</v>
          </cell>
        </row>
        <row r="323">
          <cell r="E323" t="str">
            <v>매출</v>
          </cell>
          <cell r="K323" t="str">
            <v/>
          </cell>
          <cell r="L323" t="str">
            <v/>
          </cell>
          <cell r="M323" t="str">
            <v/>
          </cell>
          <cell r="N323" t="str">
            <v/>
          </cell>
          <cell r="O323" t="str">
            <v/>
          </cell>
          <cell r="P323" t="str">
            <v/>
          </cell>
          <cell r="Q323" t="str">
            <v/>
          </cell>
          <cell r="R323" t="str">
            <v>O</v>
          </cell>
          <cell r="S323" t="str">
            <v/>
          </cell>
          <cell r="T323" t="str">
            <v/>
          </cell>
          <cell r="U323" t="str">
            <v/>
          </cell>
          <cell r="V323" t="str">
            <v/>
          </cell>
          <cell r="W323" t="str">
            <v/>
          </cell>
          <cell r="AA323" t="str">
            <v>ID0204</v>
          </cell>
          <cell r="AB323" t="str">
            <v>IDC_IDC매출전표에 대한 승인</v>
          </cell>
          <cell r="AC323">
            <v>0</v>
          </cell>
          <cell r="AF323" t="str">
            <v>Higher</v>
          </cell>
        </row>
        <row r="324">
          <cell r="E324" t="str">
            <v>매출</v>
          </cell>
          <cell r="K324" t="str">
            <v/>
          </cell>
          <cell r="L324" t="str">
            <v/>
          </cell>
          <cell r="M324" t="str">
            <v/>
          </cell>
          <cell r="N324" t="str">
            <v/>
          </cell>
          <cell r="O324" t="str">
            <v/>
          </cell>
          <cell r="P324" t="str">
            <v/>
          </cell>
          <cell r="Q324" t="str">
            <v/>
          </cell>
          <cell r="R324" t="str">
            <v>O</v>
          </cell>
          <cell r="S324" t="str">
            <v/>
          </cell>
          <cell r="T324" t="str">
            <v/>
          </cell>
          <cell r="U324" t="str">
            <v/>
          </cell>
          <cell r="V324" t="str">
            <v/>
          </cell>
          <cell r="W324" t="str">
            <v/>
          </cell>
          <cell r="AA324" t="str">
            <v>ID0301</v>
          </cell>
          <cell r="AB324" t="str">
            <v>IDC_상품매출전표에 대한 승인</v>
          </cell>
          <cell r="AC324">
            <v>5</v>
          </cell>
          <cell r="AF324" t="str">
            <v>Higher</v>
          </cell>
        </row>
        <row r="325">
          <cell r="E325" t="str">
            <v>매출</v>
          </cell>
          <cell r="K325" t="str">
            <v/>
          </cell>
          <cell r="L325" t="str">
            <v/>
          </cell>
          <cell r="M325" t="str">
            <v/>
          </cell>
          <cell r="N325" t="str">
            <v/>
          </cell>
          <cell r="O325" t="str">
            <v/>
          </cell>
          <cell r="P325" t="str">
            <v/>
          </cell>
          <cell r="Q325" t="str">
            <v/>
          </cell>
          <cell r="R325" t="str">
            <v>O</v>
          </cell>
          <cell r="S325" t="str">
            <v/>
          </cell>
          <cell r="T325" t="str">
            <v/>
          </cell>
          <cell r="U325" t="str">
            <v/>
          </cell>
          <cell r="V325" t="str">
            <v/>
          </cell>
          <cell r="W325" t="str">
            <v/>
          </cell>
          <cell r="AA325" t="str">
            <v>IS0505</v>
          </cell>
          <cell r="AB325" t="str">
            <v>품질기획팀,프로젝트팀,키움자산운용팀_매출전표에 대한 승인(상품매출)</v>
          </cell>
          <cell r="AC325">
            <v>4</v>
          </cell>
          <cell r="AF325" t="str">
            <v>Higher</v>
          </cell>
        </row>
        <row r="326">
          <cell r="E326" t="str">
            <v>매출</v>
          </cell>
          <cell r="K326" t="str">
            <v/>
          </cell>
          <cell r="L326" t="str">
            <v/>
          </cell>
          <cell r="M326" t="str">
            <v/>
          </cell>
          <cell r="N326" t="str">
            <v/>
          </cell>
          <cell r="O326" t="str">
            <v/>
          </cell>
          <cell r="P326" t="str">
            <v/>
          </cell>
          <cell r="Q326" t="str">
            <v/>
          </cell>
          <cell r="R326" t="str">
            <v>O</v>
          </cell>
          <cell r="S326" t="str">
            <v/>
          </cell>
          <cell r="T326" t="str">
            <v/>
          </cell>
          <cell r="U326" t="str">
            <v/>
          </cell>
          <cell r="V326" t="str">
            <v/>
          </cell>
          <cell r="W326" t="str">
            <v/>
          </cell>
          <cell r="AA326" t="str">
            <v>GE0207</v>
          </cell>
          <cell r="AB326" t="str">
            <v>매출 공통_결제금액 환불에 대한 승인</v>
          </cell>
          <cell r="AC326">
            <v>1</v>
          </cell>
          <cell r="AF326" t="str">
            <v>Higher</v>
          </cell>
        </row>
        <row r="327">
          <cell r="E327" t="str">
            <v>매출</v>
          </cell>
          <cell r="K327" t="str">
            <v/>
          </cell>
          <cell r="L327" t="str">
            <v/>
          </cell>
          <cell r="M327" t="str">
            <v/>
          </cell>
          <cell r="N327" t="str">
            <v/>
          </cell>
          <cell r="O327" t="str">
            <v/>
          </cell>
          <cell r="P327" t="str">
            <v/>
          </cell>
          <cell r="Q327" t="str">
            <v/>
          </cell>
          <cell r="R327" t="str">
            <v>O</v>
          </cell>
          <cell r="S327" t="str">
            <v/>
          </cell>
          <cell r="T327" t="str">
            <v/>
          </cell>
          <cell r="U327" t="str">
            <v/>
          </cell>
          <cell r="V327" t="str">
            <v/>
          </cell>
          <cell r="W327" t="str">
            <v/>
          </cell>
          <cell r="AA327" t="str">
            <v>GE0208</v>
          </cell>
          <cell r="AB327" t="str">
            <v>매출 공통_고객민원 처리내역 보고</v>
          </cell>
          <cell r="AC327">
            <v>2</v>
          </cell>
          <cell r="AF327" t="str">
            <v>Higher</v>
          </cell>
        </row>
        <row r="328">
          <cell r="E328" t="str">
            <v>매출</v>
          </cell>
          <cell r="K328" t="str">
            <v/>
          </cell>
          <cell r="L328" t="str">
            <v/>
          </cell>
          <cell r="M328" t="str">
            <v/>
          </cell>
          <cell r="N328" t="str">
            <v/>
          </cell>
          <cell r="O328" t="str">
            <v/>
          </cell>
          <cell r="P328" t="str">
            <v/>
          </cell>
          <cell r="Q328" t="str">
            <v/>
          </cell>
          <cell r="R328" t="str">
            <v>O</v>
          </cell>
          <cell r="S328" t="str">
            <v/>
          </cell>
          <cell r="T328" t="str">
            <v/>
          </cell>
          <cell r="U328" t="str">
            <v/>
          </cell>
          <cell r="V328" t="str">
            <v/>
          </cell>
          <cell r="W328" t="str">
            <v/>
          </cell>
          <cell r="AA328" t="str">
            <v>GE0209</v>
          </cell>
          <cell r="AB328" t="str">
            <v>매출 공통_세금계산서 발행/수정/취소 요청서 검증</v>
          </cell>
          <cell r="AC328">
            <v>0</v>
          </cell>
          <cell r="AF328" t="str">
            <v>Higher</v>
          </cell>
        </row>
        <row r="329">
          <cell r="E329" t="str">
            <v>매출</v>
          </cell>
          <cell r="K329" t="str">
            <v/>
          </cell>
          <cell r="L329" t="str">
            <v/>
          </cell>
          <cell r="M329" t="str">
            <v/>
          </cell>
          <cell r="N329" t="str">
            <v/>
          </cell>
          <cell r="O329" t="str">
            <v/>
          </cell>
          <cell r="P329" t="str">
            <v/>
          </cell>
          <cell r="Q329" t="str">
            <v/>
          </cell>
          <cell r="R329" t="str">
            <v>O</v>
          </cell>
          <cell r="S329" t="str">
            <v/>
          </cell>
          <cell r="T329" t="str">
            <v/>
          </cell>
          <cell r="U329" t="str">
            <v/>
          </cell>
          <cell r="V329" t="str">
            <v/>
          </cell>
          <cell r="W329" t="str">
            <v/>
          </cell>
          <cell r="AA329" t="str">
            <v>GE0210</v>
          </cell>
          <cell r="AB329" t="str">
            <v>매출 공통_매출전표 취소/수정 승인(재경팀)</v>
          </cell>
          <cell r="AC329">
            <v>2</v>
          </cell>
          <cell r="AF329" t="str">
            <v>Higher</v>
          </cell>
        </row>
        <row r="330">
          <cell r="E330" t="str">
            <v>매출</v>
          </cell>
          <cell r="K330" t="str">
            <v>O</v>
          </cell>
          <cell r="L330" t="str">
            <v>O</v>
          </cell>
          <cell r="M330" t="str">
            <v/>
          </cell>
          <cell r="N330" t="str">
            <v/>
          </cell>
          <cell r="O330" t="str">
            <v>O</v>
          </cell>
          <cell r="P330" t="str">
            <v/>
          </cell>
          <cell r="Q330" t="str">
            <v/>
          </cell>
          <cell r="R330" t="str">
            <v/>
          </cell>
          <cell r="S330" t="str">
            <v/>
          </cell>
          <cell r="T330" t="str">
            <v/>
          </cell>
          <cell r="U330" t="str">
            <v/>
          </cell>
          <cell r="V330" t="str">
            <v/>
          </cell>
          <cell r="W330" t="str">
            <v/>
          </cell>
          <cell r="AA330" t="str">
            <v>GR0103</v>
          </cell>
          <cell r="AB330" t="str">
            <v>그룹웨어사업팀_계약 체결에 대한 승인</v>
          </cell>
          <cell r="AC330">
            <v>1</v>
          </cell>
          <cell r="AF330" t="str">
            <v>Significant</v>
          </cell>
        </row>
        <row r="331">
          <cell r="E331" t="str">
            <v>매출</v>
          </cell>
          <cell r="K331" t="str">
            <v>O</v>
          </cell>
          <cell r="L331" t="str">
            <v>O</v>
          </cell>
          <cell r="M331" t="str">
            <v/>
          </cell>
          <cell r="N331" t="str">
            <v/>
          </cell>
          <cell r="O331" t="str">
            <v>O</v>
          </cell>
          <cell r="P331" t="str">
            <v/>
          </cell>
          <cell r="Q331" t="str">
            <v/>
          </cell>
          <cell r="R331" t="str">
            <v/>
          </cell>
          <cell r="S331" t="str">
            <v/>
          </cell>
          <cell r="T331" t="str">
            <v/>
          </cell>
          <cell r="U331" t="str">
            <v/>
          </cell>
          <cell r="V331" t="str">
            <v/>
          </cell>
          <cell r="W331" t="str">
            <v/>
          </cell>
          <cell r="AA331" t="str">
            <v>IS0102</v>
          </cell>
          <cell r="AB331" t="str">
            <v>품질기획팀,프로젝트팀,키움자산운용팀_계약 체결(변경)에 대한 승인</v>
          </cell>
          <cell r="AC331">
            <v>1</v>
          </cell>
          <cell r="AF331" t="str">
            <v>Significant</v>
          </cell>
        </row>
        <row r="332">
          <cell r="E332" t="str">
            <v>매출</v>
          </cell>
          <cell r="K332" t="str">
            <v>O</v>
          </cell>
          <cell r="L332" t="str">
            <v>O</v>
          </cell>
          <cell r="M332" t="str">
            <v/>
          </cell>
          <cell r="N332" t="str">
            <v/>
          </cell>
          <cell r="O332" t="str">
            <v>O</v>
          </cell>
          <cell r="P332" t="str">
            <v/>
          </cell>
          <cell r="Q332" t="str">
            <v/>
          </cell>
          <cell r="R332" t="str">
            <v/>
          </cell>
          <cell r="S332" t="str">
            <v/>
          </cell>
          <cell r="T332" t="str">
            <v/>
          </cell>
          <cell r="U332" t="str">
            <v/>
          </cell>
          <cell r="V332" t="str">
            <v/>
          </cell>
          <cell r="W332" t="str">
            <v/>
          </cell>
          <cell r="AA332" t="str">
            <v>IS0401</v>
          </cell>
          <cell r="AB332" t="str">
            <v>품질기획팀,프로젝트팀,키움자산운용팀_대금 청구 관리</v>
          </cell>
          <cell r="AC332">
            <v>2</v>
          </cell>
          <cell r="AF332" t="str">
            <v>Significant</v>
          </cell>
        </row>
        <row r="333">
          <cell r="E333" t="str">
            <v>매출</v>
          </cell>
          <cell r="K333" t="str">
            <v>O</v>
          </cell>
          <cell r="L333" t="str">
            <v>O</v>
          </cell>
          <cell r="M333" t="str">
            <v/>
          </cell>
          <cell r="N333" t="str">
            <v/>
          </cell>
          <cell r="O333" t="str">
            <v>O</v>
          </cell>
          <cell r="P333" t="str">
            <v/>
          </cell>
          <cell r="Q333" t="str">
            <v/>
          </cell>
          <cell r="R333" t="str">
            <v/>
          </cell>
          <cell r="S333" t="str">
            <v/>
          </cell>
          <cell r="T333" t="str">
            <v/>
          </cell>
          <cell r="U333" t="str">
            <v/>
          </cell>
          <cell r="V333" t="str">
            <v/>
          </cell>
          <cell r="W333" t="str">
            <v/>
          </cell>
          <cell r="AA333" t="str">
            <v>GE0101</v>
          </cell>
          <cell r="AB333" t="str">
            <v>매출 공통_계약체결전 신용평가 수행</v>
          </cell>
          <cell r="AC333">
            <v>1</v>
          </cell>
          <cell r="AF333" t="str">
            <v>Significant</v>
          </cell>
        </row>
        <row r="334">
          <cell r="E334" t="str">
            <v>매출</v>
          </cell>
          <cell r="K334" t="str">
            <v>O</v>
          </cell>
          <cell r="L334" t="str">
            <v>O</v>
          </cell>
          <cell r="M334" t="str">
            <v/>
          </cell>
          <cell r="N334" t="str">
            <v/>
          </cell>
          <cell r="O334" t="str">
            <v>O</v>
          </cell>
          <cell r="P334" t="str">
            <v/>
          </cell>
          <cell r="Q334" t="str">
            <v/>
          </cell>
          <cell r="R334" t="str">
            <v/>
          </cell>
          <cell r="S334" t="str">
            <v/>
          </cell>
          <cell r="T334" t="str">
            <v/>
          </cell>
          <cell r="U334" t="str">
            <v/>
          </cell>
          <cell r="V334" t="str">
            <v/>
          </cell>
          <cell r="W334" t="str">
            <v/>
          </cell>
          <cell r="AA334" t="str">
            <v>GE0104</v>
          </cell>
          <cell r="AB334" t="str">
            <v>매출 공통_계약 등록(수정) 승인(K-system)</v>
          </cell>
          <cell r="AC334">
            <v>1</v>
          </cell>
          <cell r="AF334" t="str">
            <v>Significant</v>
          </cell>
        </row>
        <row r="335">
          <cell r="E335" t="str">
            <v>매출</v>
          </cell>
          <cell r="K335" t="str">
            <v/>
          </cell>
          <cell r="L335" t="str">
            <v/>
          </cell>
          <cell r="M335" t="str">
            <v>O</v>
          </cell>
          <cell r="N335" t="str">
            <v/>
          </cell>
          <cell r="O335" t="str">
            <v/>
          </cell>
          <cell r="P335" t="str">
            <v>O</v>
          </cell>
          <cell r="Q335" t="str">
            <v/>
          </cell>
          <cell r="R335" t="str">
            <v/>
          </cell>
          <cell r="S335" t="str">
            <v/>
          </cell>
          <cell r="T335" t="str">
            <v/>
          </cell>
          <cell r="U335" t="str">
            <v/>
          </cell>
          <cell r="V335" t="str">
            <v/>
          </cell>
          <cell r="W335" t="str">
            <v/>
          </cell>
          <cell r="AA335" t="str">
            <v>IS0401</v>
          </cell>
          <cell r="AB335" t="str">
            <v>품질기획팀,프로젝트팀,키움자산운용팀_대금 청구 관리</v>
          </cell>
          <cell r="AC335">
            <v>2</v>
          </cell>
          <cell r="AF335" t="str">
            <v>Significant</v>
          </cell>
        </row>
        <row r="336">
          <cell r="E336" t="str">
            <v>매출</v>
          </cell>
          <cell r="K336" t="str">
            <v/>
          </cell>
          <cell r="L336" t="str">
            <v/>
          </cell>
          <cell r="M336" t="str">
            <v>O</v>
          </cell>
          <cell r="N336" t="str">
            <v/>
          </cell>
          <cell r="O336" t="str">
            <v/>
          </cell>
          <cell r="P336" t="str">
            <v>O</v>
          </cell>
          <cell r="Q336" t="str">
            <v/>
          </cell>
          <cell r="R336" t="str">
            <v/>
          </cell>
          <cell r="S336" t="str">
            <v/>
          </cell>
          <cell r="T336" t="str">
            <v/>
          </cell>
          <cell r="U336" t="str">
            <v/>
          </cell>
          <cell r="V336" t="str">
            <v/>
          </cell>
          <cell r="W336" t="str">
            <v/>
          </cell>
          <cell r="AA336" t="str">
            <v>GR0301</v>
          </cell>
          <cell r="AB336" t="str">
            <v>그룹웨어사업팀_프로젝트 매출전표에 대한 승인</v>
          </cell>
          <cell r="AC336">
            <v>5</v>
          </cell>
          <cell r="AF336" t="str">
            <v>Significant</v>
          </cell>
        </row>
        <row r="337">
          <cell r="E337" t="str">
            <v>매출</v>
          </cell>
          <cell r="K337" t="str">
            <v/>
          </cell>
          <cell r="L337" t="str">
            <v/>
          </cell>
          <cell r="M337" t="str">
            <v/>
          </cell>
          <cell r="N337" t="str">
            <v>O</v>
          </cell>
          <cell r="O337" t="str">
            <v/>
          </cell>
          <cell r="P337" t="str">
            <v/>
          </cell>
          <cell r="Q337" t="str">
            <v>O</v>
          </cell>
          <cell r="R337" t="str">
            <v>O</v>
          </cell>
          <cell r="S337" t="str">
            <v/>
          </cell>
          <cell r="T337" t="str">
            <v/>
          </cell>
          <cell r="U337" t="str">
            <v/>
          </cell>
          <cell r="V337" t="str">
            <v/>
          </cell>
          <cell r="W337" t="str">
            <v/>
          </cell>
          <cell r="AA337" t="str">
            <v>GE0302</v>
          </cell>
          <cell r="AB337" t="str">
            <v>매출 공통_신규,변경 계약에 대한 15호 효과 검토</v>
          </cell>
          <cell r="AC337">
            <v>3</v>
          </cell>
          <cell r="AF337" t="str">
            <v>Significant</v>
          </cell>
        </row>
        <row r="338">
          <cell r="E338" t="str">
            <v>매출</v>
          </cell>
          <cell r="K338" t="str">
            <v/>
          </cell>
          <cell r="L338" t="str">
            <v/>
          </cell>
          <cell r="M338" t="str">
            <v/>
          </cell>
          <cell r="N338" t="str">
            <v>O</v>
          </cell>
          <cell r="O338" t="str">
            <v/>
          </cell>
          <cell r="P338" t="str">
            <v/>
          </cell>
          <cell r="Q338" t="str">
            <v>O</v>
          </cell>
          <cell r="R338" t="str">
            <v>O</v>
          </cell>
          <cell r="S338" t="str">
            <v/>
          </cell>
          <cell r="T338" t="str">
            <v/>
          </cell>
          <cell r="U338" t="str">
            <v/>
          </cell>
          <cell r="V338" t="str">
            <v/>
          </cell>
          <cell r="W338" t="str">
            <v/>
          </cell>
          <cell r="AA338" t="str">
            <v>GR0301</v>
          </cell>
          <cell r="AB338" t="str">
            <v>그룹웨어사업팀_프로젝트 매출전표에 대한 승인</v>
          </cell>
          <cell r="AC338">
            <v>5</v>
          </cell>
          <cell r="AF338" t="str">
            <v>Significant</v>
          </cell>
        </row>
        <row r="339">
          <cell r="E339" t="str">
            <v>매출</v>
          </cell>
          <cell r="K339" t="str">
            <v/>
          </cell>
          <cell r="L339" t="str">
            <v/>
          </cell>
          <cell r="M339" t="str">
            <v/>
          </cell>
          <cell r="N339" t="str">
            <v>O</v>
          </cell>
          <cell r="O339" t="str">
            <v/>
          </cell>
          <cell r="P339" t="str">
            <v/>
          </cell>
          <cell r="Q339" t="str">
            <v>O</v>
          </cell>
          <cell r="R339" t="str">
            <v>O</v>
          </cell>
          <cell r="S339" t="str">
            <v/>
          </cell>
          <cell r="T339" t="str">
            <v/>
          </cell>
          <cell r="U339" t="str">
            <v/>
          </cell>
          <cell r="V339" t="str">
            <v/>
          </cell>
          <cell r="W339" t="str">
            <v/>
          </cell>
          <cell r="AA339" t="str">
            <v>IS0402</v>
          </cell>
          <cell r="AB339" t="str">
            <v>품질기획팀,프로젝트팀,키움자산운용팀_프로젝트 실적정보 관리</v>
          </cell>
          <cell r="AC339">
            <v>1</v>
          </cell>
          <cell r="AF339" t="str">
            <v>Significant</v>
          </cell>
        </row>
        <row r="340">
          <cell r="E340" t="str">
            <v>매출</v>
          </cell>
          <cell r="K340" t="str">
            <v/>
          </cell>
          <cell r="L340" t="str">
            <v/>
          </cell>
          <cell r="M340" t="str">
            <v/>
          </cell>
          <cell r="N340" t="str">
            <v>O</v>
          </cell>
          <cell r="O340" t="str">
            <v/>
          </cell>
          <cell r="P340" t="str">
            <v/>
          </cell>
          <cell r="Q340" t="str">
            <v>O</v>
          </cell>
          <cell r="R340" t="str">
            <v>O</v>
          </cell>
          <cell r="S340" t="str">
            <v/>
          </cell>
          <cell r="T340" t="str">
            <v/>
          </cell>
          <cell r="U340" t="str">
            <v/>
          </cell>
          <cell r="V340" t="str">
            <v/>
          </cell>
          <cell r="W340" t="str">
            <v/>
          </cell>
          <cell r="AA340" t="str">
            <v>IS0403</v>
          </cell>
          <cell r="AB340" t="str">
            <v>품질기획팀,프로젝트팀,키움자산운용팀_프로젝트 수익 및 관련 계약자산/부채 자동계산</v>
          </cell>
          <cell r="AC340">
            <v>3</v>
          </cell>
          <cell r="AF340" t="str">
            <v>Significant</v>
          </cell>
        </row>
        <row r="341">
          <cell r="E341" t="str">
            <v>매출</v>
          </cell>
          <cell r="K341" t="str">
            <v/>
          </cell>
          <cell r="L341" t="str">
            <v/>
          </cell>
          <cell r="M341" t="str">
            <v/>
          </cell>
          <cell r="N341" t="str">
            <v>O</v>
          </cell>
          <cell r="O341" t="str">
            <v/>
          </cell>
          <cell r="P341" t="str">
            <v/>
          </cell>
          <cell r="Q341" t="str">
            <v>O</v>
          </cell>
          <cell r="R341" t="str">
            <v>O</v>
          </cell>
          <cell r="S341" t="str">
            <v/>
          </cell>
          <cell r="T341" t="str">
            <v/>
          </cell>
          <cell r="U341" t="str">
            <v/>
          </cell>
          <cell r="V341" t="str">
            <v/>
          </cell>
          <cell r="W341" t="str">
            <v/>
          </cell>
          <cell r="AA341" t="str">
            <v>IS0404</v>
          </cell>
          <cell r="AB341" t="str">
            <v>품질기획팀,프로젝트팀,키움자산운용팀_프로젝트 수익 및 관련 계약자산/부채 계산검증</v>
          </cell>
          <cell r="AC341">
            <v>2</v>
          </cell>
          <cell r="AF341" t="str">
            <v>Significant</v>
          </cell>
        </row>
        <row r="342">
          <cell r="E342" t="str">
            <v>매출</v>
          </cell>
          <cell r="K342" t="str">
            <v/>
          </cell>
          <cell r="L342" t="str">
            <v/>
          </cell>
          <cell r="M342" t="str">
            <v/>
          </cell>
          <cell r="N342" t="str">
            <v>O</v>
          </cell>
          <cell r="O342" t="str">
            <v/>
          </cell>
          <cell r="P342" t="str">
            <v/>
          </cell>
          <cell r="Q342" t="str">
            <v>O</v>
          </cell>
          <cell r="R342" t="str">
            <v>O</v>
          </cell>
          <cell r="S342" t="str">
            <v/>
          </cell>
          <cell r="T342" t="str">
            <v/>
          </cell>
          <cell r="U342" t="str">
            <v/>
          </cell>
          <cell r="V342" t="str">
            <v/>
          </cell>
          <cell r="W342" t="str">
            <v/>
          </cell>
          <cell r="AA342" t="str">
            <v>IS0405</v>
          </cell>
          <cell r="AB342" t="str">
            <v>품질기획팀,프로젝트팀,키움자산운용팀_매출전표에 대한 승인(진행매출)</v>
          </cell>
          <cell r="AC342">
            <v>3</v>
          </cell>
          <cell r="AF342" t="str">
            <v>Significant</v>
          </cell>
        </row>
        <row r="343">
          <cell r="E343" t="str">
            <v>매출</v>
          </cell>
          <cell r="K343" t="str">
            <v/>
          </cell>
          <cell r="L343" t="str">
            <v/>
          </cell>
          <cell r="M343" t="str">
            <v/>
          </cell>
          <cell r="N343" t="str">
            <v>O</v>
          </cell>
          <cell r="O343" t="str">
            <v/>
          </cell>
          <cell r="P343" t="str">
            <v/>
          </cell>
          <cell r="Q343" t="str">
            <v>O</v>
          </cell>
          <cell r="R343" t="str">
            <v/>
          </cell>
          <cell r="S343" t="str">
            <v/>
          </cell>
          <cell r="T343" t="str">
            <v/>
          </cell>
          <cell r="U343" t="str">
            <v/>
          </cell>
          <cell r="V343" t="str">
            <v/>
          </cell>
          <cell r="W343" t="str">
            <v/>
          </cell>
          <cell r="AA343" t="str">
            <v>GR0201</v>
          </cell>
          <cell r="AB343" t="str">
            <v>그룹웨어사업팀_수행계획서에 대한 검토와 승인</v>
          </cell>
          <cell r="AC343">
            <v>3</v>
          </cell>
          <cell r="AF343" t="str">
            <v>Significant</v>
          </cell>
        </row>
        <row r="344">
          <cell r="E344" t="str">
            <v>매출</v>
          </cell>
          <cell r="K344" t="str">
            <v/>
          </cell>
          <cell r="L344" t="str">
            <v/>
          </cell>
          <cell r="M344" t="str">
            <v/>
          </cell>
          <cell r="N344" t="str">
            <v>O</v>
          </cell>
          <cell r="O344" t="str">
            <v/>
          </cell>
          <cell r="P344" t="str">
            <v/>
          </cell>
          <cell r="Q344" t="str">
            <v>O</v>
          </cell>
          <cell r="R344" t="str">
            <v/>
          </cell>
          <cell r="S344" t="str">
            <v/>
          </cell>
          <cell r="T344" t="str">
            <v/>
          </cell>
          <cell r="U344" t="str">
            <v/>
          </cell>
          <cell r="V344" t="str">
            <v/>
          </cell>
          <cell r="W344" t="str">
            <v/>
          </cell>
          <cell r="AA344" t="str">
            <v>IS0201</v>
          </cell>
          <cell r="AB344" t="str">
            <v>품질기획팀,프로젝트팀,키움자산운용팀_프로젝트수행계획서에 대한 검토와 승인</v>
          </cell>
          <cell r="AC344">
            <v>2</v>
          </cell>
          <cell r="AF344" t="str">
            <v>Significant</v>
          </cell>
        </row>
        <row r="345">
          <cell r="E345" t="str">
            <v>매출</v>
          </cell>
          <cell r="K345" t="str">
            <v/>
          </cell>
          <cell r="L345" t="str">
            <v/>
          </cell>
          <cell r="M345" t="str">
            <v/>
          </cell>
          <cell r="N345" t="str">
            <v>O</v>
          </cell>
          <cell r="O345" t="str">
            <v/>
          </cell>
          <cell r="P345" t="str">
            <v/>
          </cell>
          <cell r="Q345" t="str">
            <v>O</v>
          </cell>
          <cell r="R345" t="str">
            <v/>
          </cell>
          <cell r="S345" t="str">
            <v/>
          </cell>
          <cell r="T345" t="str">
            <v/>
          </cell>
          <cell r="U345" t="str">
            <v/>
          </cell>
          <cell r="V345" t="str">
            <v/>
          </cell>
          <cell r="W345" t="str">
            <v/>
          </cell>
          <cell r="AA345" t="str">
            <v>IS0202</v>
          </cell>
          <cell r="AB345" t="str">
            <v>품질기획팀,프로젝트팀,키움자산운용팀_프로젝트 등록 확인</v>
          </cell>
          <cell r="AC345">
            <v>0</v>
          </cell>
          <cell r="AF345" t="str">
            <v>Significant</v>
          </cell>
        </row>
        <row r="346">
          <cell r="E346" t="str">
            <v>매출</v>
          </cell>
          <cell r="K346" t="str">
            <v/>
          </cell>
          <cell r="L346" t="str">
            <v/>
          </cell>
          <cell r="M346" t="str">
            <v/>
          </cell>
          <cell r="N346" t="str">
            <v>O</v>
          </cell>
          <cell r="O346" t="str">
            <v>O</v>
          </cell>
          <cell r="P346" t="str">
            <v>O</v>
          </cell>
          <cell r="Q346" t="str">
            <v>O</v>
          </cell>
          <cell r="R346" t="str">
            <v/>
          </cell>
          <cell r="S346" t="str">
            <v/>
          </cell>
          <cell r="T346" t="str">
            <v/>
          </cell>
          <cell r="U346" t="str">
            <v/>
          </cell>
          <cell r="V346" t="str">
            <v/>
          </cell>
          <cell r="W346" t="str">
            <v/>
          </cell>
          <cell r="AA346" t="str">
            <v>GR0202</v>
          </cell>
          <cell r="AB346" t="str">
            <v>그룹웨어사업팀_투입 M/M 관리</v>
          </cell>
          <cell r="AC346">
            <v>2</v>
          </cell>
          <cell r="AF346" t="str">
            <v>Significant</v>
          </cell>
        </row>
        <row r="347">
          <cell r="E347" t="str">
            <v>매출</v>
          </cell>
          <cell r="K347" t="str">
            <v/>
          </cell>
          <cell r="L347" t="str">
            <v/>
          </cell>
          <cell r="M347" t="str">
            <v/>
          </cell>
          <cell r="N347" t="str">
            <v>O</v>
          </cell>
          <cell r="O347" t="str">
            <v>O</v>
          </cell>
          <cell r="P347" t="str">
            <v>O</v>
          </cell>
          <cell r="Q347" t="str">
            <v>O</v>
          </cell>
          <cell r="R347" t="str">
            <v/>
          </cell>
          <cell r="S347" t="str">
            <v/>
          </cell>
          <cell r="T347" t="str">
            <v/>
          </cell>
          <cell r="U347" t="str">
            <v/>
          </cell>
          <cell r="V347" t="str">
            <v/>
          </cell>
          <cell r="W347" t="str">
            <v/>
          </cell>
          <cell r="AA347" t="str">
            <v>IS0301</v>
          </cell>
          <cell r="AB347" t="str">
            <v>품질기획팀,프로젝트팀,키움자산운용팀_M/M입력 모니터링</v>
          </cell>
          <cell r="AC347">
            <v>1</v>
          </cell>
          <cell r="AF347" t="str">
            <v>Significant</v>
          </cell>
        </row>
        <row r="348">
          <cell r="E348" t="str">
            <v>매출</v>
          </cell>
          <cell r="K348" t="str">
            <v/>
          </cell>
          <cell r="L348" t="str">
            <v/>
          </cell>
          <cell r="M348" t="str">
            <v/>
          </cell>
          <cell r="N348" t="str">
            <v>O</v>
          </cell>
          <cell r="O348" t="str">
            <v>O</v>
          </cell>
          <cell r="P348" t="str">
            <v>O</v>
          </cell>
          <cell r="Q348" t="str">
            <v>O</v>
          </cell>
          <cell r="R348" t="str">
            <v/>
          </cell>
          <cell r="S348" t="str">
            <v/>
          </cell>
          <cell r="T348" t="str">
            <v/>
          </cell>
          <cell r="U348" t="str">
            <v/>
          </cell>
          <cell r="V348" t="str">
            <v/>
          </cell>
          <cell r="W348" t="str">
            <v/>
          </cell>
          <cell r="AA348" t="str">
            <v>IS0302</v>
          </cell>
          <cell r="AB348" t="str">
            <v>품질기획팀,프로젝트팀,키움자산운용팀_출근일지 관리대장 작성</v>
          </cell>
          <cell r="AC348">
            <v>1</v>
          </cell>
          <cell r="AF348" t="str">
            <v>Significant</v>
          </cell>
        </row>
        <row r="349">
          <cell r="E349" t="str">
            <v>매출</v>
          </cell>
          <cell r="K349" t="str">
            <v/>
          </cell>
          <cell r="L349" t="str">
            <v/>
          </cell>
          <cell r="M349" t="str">
            <v/>
          </cell>
          <cell r="N349" t="str">
            <v>O</v>
          </cell>
          <cell r="O349" t="str">
            <v>O</v>
          </cell>
          <cell r="P349" t="str">
            <v>O</v>
          </cell>
          <cell r="Q349" t="str">
            <v>O</v>
          </cell>
          <cell r="R349" t="str">
            <v/>
          </cell>
          <cell r="S349" t="str">
            <v/>
          </cell>
          <cell r="T349" t="str">
            <v/>
          </cell>
          <cell r="U349" t="str">
            <v/>
          </cell>
          <cell r="V349" t="str">
            <v/>
          </cell>
          <cell r="W349" t="str">
            <v/>
          </cell>
          <cell r="AA349" t="str">
            <v>IS0303</v>
          </cell>
          <cell r="AB349" t="str">
            <v>품질기획팀,프로젝트팀,키움자산운용팀_외부인력의 투입 M/M 확인 및 원가반영</v>
          </cell>
          <cell r="AC349">
            <v>2</v>
          </cell>
          <cell r="AF349" t="str">
            <v>Significant</v>
          </cell>
        </row>
        <row r="350">
          <cell r="E350" t="str">
            <v>매출</v>
          </cell>
          <cell r="K350" t="str">
            <v/>
          </cell>
          <cell r="L350" t="str">
            <v/>
          </cell>
          <cell r="M350" t="str">
            <v/>
          </cell>
          <cell r="N350" t="str">
            <v>O</v>
          </cell>
          <cell r="O350" t="str">
            <v>O</v>
          </cell>
          <cell r="P350" t="str">
            <v>O</v>
          </cell>
          <cell r="Q350" t="str">
            <v>O</v>
          </cell>
          <cell r="R350" t="str">
            <v/>
          </cell>
          <cell r="S350" t="str">
            <v/>
          </cell>
          <cell r="T350" t="str">
            <v/>
          </cell>
          <cell r="U350" t="str">
            <v/>
          </cell>
          <cell r="V350" t="str">
            <v/>
          </cell>
          <cell r="W350" t="str">
            <v/>
          </cell>
          <cell r="AA350" t="str">
            <v>IS0306</v>
          </cell>
          <cell r="AB350" t="str">
            <v>품질기획팀,프로젝트팀,키움자산운용팀_프로젝트 완료 관리</v>
          </cell>
          <cell r="AC350">
            <v>5</v>
          </cell>
          <cell r="AF350" t="str">
            <v>Significant</v>
          </cell>
        </row>
        <row r="351">
          <cell r="E351" t="str">
            <v>매출</v>
          </cell>
          <cell r="K351" t="str">
            <v/>
          </cell>
          <cell r="L351" t="str">
            <v/>
          </cell>
          <cell r="M351" t="str">
            <v/>
          </cell>
          <cell r="N351" t="str">
            <v>O</v>
          </cell>
          <cell r="O351" t="str">
            <v/>
          </cell>
          <cell r="P351" t="str">
            <v/>
          </cell>
          <cell r="Q351" t="str">
            <v>O</v>
          </cell>
          <cell r="R351" t="str">
            <v/>
          </cell>
          <cell r="S351" t="str">
            <v/>
          </cell>
          <cell r="T351" t="str">
            <v/>
          </cell>
          <cell r="U351" t="str">
            <v/>
          </cell>
          <cell r="V351" t="str">
            <v/>
          </cell>
          <cell r="W351" t="str">
            <v/>
          </cell>
          <cell r="AA351" t="str">
            <v>GR0201</v>
          </cell>
          <cell r="AB351" t="str">
            <v>그룹웨어사업팀_수행계획서에 대한 검토와 승인</v>
          </cell>
          <cell r="AC351">
            <v>3</v>
          </cell>
          <cell r="AF351" t="str">
            <v>Significant</v>
          </cell>
        </row>
        <row r="352">
          <cell r="E352" t="str">
            <v>매출</v>
          </cell>
          <cell r="K352" t="str">
            <v/>
          </cell>
          <cell r="L352" t="str">
            <v/>
          </cell>
          <cell r="M352" t="str">
            <v/>
          </cell>
          <cell r="N352" t="str">
            <v>O</v>
          </cell>
          <cell r="O352" t="str">
            <v/>
          </cell>
          <cell r="P352" t="str">
            <v/>
          </cell>
          <cell r="Q352" t="str">
            <v>O</v>
          </cell>
          <cell r="R352" t="str">
            <v/>
          </cell>
          <cell r="S352" t="str">
            <v/>
          </cell>
          <cell r="T352" t="str">
            <v/>
          </cell>
          <cell r="U352" t="str">
            <v/>
          </cell>
          <cell r="V352" t="str">
            <v/>
          </cell>
          <cell r="W352" t="str">
            <v/>
          </cell>
          <cell r="AA352" t="str">
            <v>IS0101</v>
          </cell>
          <cell r="AB352" t="str">
            <v>품질기획팀,프로젝트팀,키움자산운용팀_견적서의 검토 및 승인</v>
          </cell>
          <cell r="AC352">
            <v>0</v>
          </cell>
          <cell r="AF352" t="str">
            <v>Significant</v>
          </cell>
        </row>
        <row r="353">
          <cell r="E353" t="str">
            <v>매출</v>
          </cell>
          <cell r="K353" t="str">
            <v/>
          </cell>
          <cell r="L353" t="str">
            <v/>
          </cell>
          <cell r="M353" t="str">
            <v/>
          </cell>
          <cell r="N353" t="str">
            <v>O</v>
          </cell>
          <cell r="O353" t="str">
            <v/>
          </cell>
          <cell r="P353" t="str">
            <v/>
          </cell>
          <cell r="Q353" t="str">
            <v>O</v>
          </cell>
          <cell r="R353" t="str">
            <v/>
          </cell>
          <cell r="S353" t="str">
            <v/>
          </cell>
          <cell r="T353" t="str">
            <v/>
          </cell>
          <cell r="U353" t="str">
            <v/>
          </cell>
          <cell r="V353" t="str">
            <v/>
          </cell>
          <cell r="W353" t="str">
            <v/>
          </cell>
          <cell r="AA353" t="str">
            <v>IS0201</v>
          </cell>
          <cell r="AB353" t="str">
            <v>품질기획팀,프로젝트팀,키움자산운용팀_프로젝트수행계획서에 대한 검토와 승인</v>
          </cell>
          <cell r="AC353">
            <v>2</v>
          </cell>
          <cell r="AF353" t="str">
            <v>Significant</v>
          </cell>
        </row>
        <row r="354">
          <cell r="E354" t="str">
            <v>매출</v>
          </cell>
          <cell r="K354" t="str">
            <v/>
          </cell>
          <cell r="L354" t="str">
            <v/>
          </cell>
          <cell r="M354" t="str">
            <v/>
          </cell>
          <cell r="N354" t="str">
            <v>O</v>
          </cell>
          <cell r="O354" t="str">
            <v/>
          </cell>
          <cell r="P354" t="str">
            <v/>
          </cell>
          <cell r="Q354" t="str">
            <v>O</v>
          </cell>
          <cell r="R354" t="str">
            <v/>
          </cell>
          <cell r="S354" t="str">
            <v/>
          </cell>
          <cell r="T354" t="str">
            <v/>
          </cell>
          <cell r="U354" t="str">
            <v/>
          </cell>
          <cell r="V354" t="str">
            <v/>
          </cell>
          <cell r="W354" t="str">
            <v/>
          </cell>
          <cell r="AA354" t="str">
            <v>IS0307</v>
          </cell>
          <cell r="AB354" t="str">
            <v>품질기획팀,프로젝트팀,키움자산운용팀_용역손실충당금의 적정성 확인 및 승인</v>
          </cell>
          <cell r="AC354">
            <v>1</v>
          </cell>
          <cell r="AF354" t="str">
            <v>Significant</v>
          </cell>
        </row>
        <row r="355">
          <cell r="E355" t="str">
            <v>매출</v>
          </cell>
          <cell r="K355" t="str">
            <v/>
          </cell>
          <cell r="L355" t="str">
            <v/>
          </cell>
          <cell r="M355" t="str">
            <v/>
          </cell>
          <cell r="N355" t="str">
            <v>O</v>
          </cell>
          <cell r="O355" t="str">
            <v/>
          </cell>
          <cell r="P355" t="str">
            <v/>
          </cell>
          <cell r="Q355" t="str">
            <v>O</v>
          </cell>
          <cell r="R355" t="str">
            <v/>
          </cell>
          <cell r="S355" t="str">
            <v/>
          </cell>
          <cell r="T355" t="str">
            <v/>
          </cell>
          <cell r="U355" t="str">
            <v/>
          </cell>
          <cell r="V355" t="str">
            <v/>
          </cell>
          <cell r="W355" t="str">
            <v/>
          </cell>
          <cell r="AA355" t="str">
            <v>GR0202</v>
          </cell>
          <cell r="AB355" t="str">
            <v>그룹웨어사업팀_투입 M/M 관리</v>
          </cell>
          <cell r="AC355">
            <v>2</v>
          </cell>
          <cell r="AF355" t="str">
            <v>Significant</v>
          </cell>
        </row>
        <row r="356">
          <cell r="E356" t="str">
            <v>매출</v>
          </cell>
          <cell r="K356" t="str">
            <v/>
          </cell>
          <cell r="L356" t="str">
            <v/>
          </cell>
          <cell r="M356" t="str">
            <v/>
          </cell>
          <cell r="N356" t="str">
            <v>O</v>
          </cell>
          <cell r="O356" t="str">
            <v/>
          </cell>
          <cell r="P356" t="str">
            <v/>
          </cell>
          <cell r="Q356" t="str">
            <v>O</v>
          </cell>
          <cell r="R356" t="str">
            <v/>
          </cell>
          <cell r="S356" t="str">
            <v/>
          </cell>
          <cell r="T356" t="str">
            <v/>
          </cell>
          <cell r="U356" t="str">
            <v/>
          </cell>
          <cell r="V356" t="str">
            <v/>
          </cell>
          <cell r="W356" t="str">
            <v/>
          </cell>
          <cell r="AA356" t="str">
            <v>GE0302</v>
          </cell>
          <cell r="AB356" t="str">
            <v>매출 공통_신규,변경 계약에 대한 15호 효과 검토</v>
          </cell>
          <cell r="AC356">
            <v>3</v>
          </cell>
          <cell r="AF356" t="str">
            <v>Significant</v>
          </cell>
        </row>
        <row r="357">
          <cell r="E357" t="str">
            <v>매출</v>
          </cell>
          <cell r="K357" t="str">
            <v/>
          </cell>
          <cell r="L357" t="str">
            <v/>
          </cell>
          <cell r="M357" t="str">
            <v/>
          </cell>
          <cell r="N357" t="str">
            <v>O</v>
          </cell>
          <cell r="O357" t="str">
            <v/>
          </cell>
          <cell r="P357" t="str">
            <v/>
          </cell>
          <cell r="Q357" t="str">
            <v>O</v>
          </cell>
          <cell r="R357" t="str">
            <v/>
          </cell>
          <cell r="S357" t="str">
            <v>O</v>
          </cell>
          <cell r="T357" t="str">
            <v/>
          </cell>
          <cell r="U357" t="str">
            <v/>
          </cell>
          <cell r="V357" t="str">
            <v/>
          </cell>
          <cell r="W357" t="str">
            <v/>
          </cell>
          <cell r="AA357" t="str">
            <v>IS0303</v>
          </cell>
          <cell r="AB357" t="str">
            <v>품질기획팀,프로젝트팀,키움자산운용팀_외부인력의 투입 M/M 확인 및 원가반영</v>
          </cell>
          <cell r="AC357">
            <v>2</v>
          </cell>
          <cell r="AF357" t="str">
            <v>Significant</v>
          </cell>
        </row>
        <row r="358">
          <cell r="E358" t="str">
            <v>매출</v>
          </cell>
          <cell r="K358" t="str">
            <v/>
          </cell>
          <cell r="L358" t="str">
            <v/>
          </cell>
          <cell r="M358" t="str">
            <v/>
          </cell>
          <cell r="N358" t="str">
            <v>O</v>
          </cell>
          <cell r="O358" t="str">
            <v/>
          </cell>
          <cell r="P358" t="str">
            <v/>
          </cell>
          <cell r="Q358" t="str">
            <v>O</v>
          </cell>
          <cell r="R358" t="str">
            <v/>
          </cell>
          <cell r="S358" t="str">
            <v>O</v>
          </cell>
          <cell r="T358" t="str">
            <v/>
          </cell>
          <cell r="U358" t="str">
            <v/>
          </cell>
          <cell r="V358" t="str">
            <v/>
          </cell>
          <cell r="W358" t="str">
            <v/>
          </cell>
          <cell r="AA358" t="str">
            <v>IS0304</v>
          </cell>
          <cell r="AB358" t="str">
            <v>품질기획팀,프로젝트팀,키움자산운용팀_프로젝트 자재원가 반영</v>
          </cell>
          <cell r="AC358">
            <v>1</v>
          </cell>
          <cell r="AF358" t="str">
            <v>Significant</v>
          </cell>
        </row>
        <row r="359">
          <cell r="E359" t="str">
            <v>매출</v>
          </cell>
          <cell r="K359" t="str">
            <v/>
          </cell>
          <cell r="L359" t="str">
            <v/>
          </cell>
          <cell r="M359" t="str">
            <v/>
          </cell>
          <cell r="N359" t="str">
            <v>O</v>
          </cell>
          <cell r="O359" t="str">
            <v/>
          </cell>
          <cell r="P359" t="str">
            <v/>
          </cell>
          <cell r="Q359" t="str">
            <v>O</v>
          </cell>
          <cell r="R359" t="str">
            <v/>
          </cell>
          <cell r="S359" t="str">
            <v>O</v>
          </cell>
          <cell r="T359" t="str">
            <v/>
          </cell>
          <cell r="U359" t="str">
            <v/>
          </cell>
          <cell r="V359" t="str">
            <v/>
          </cell>
          <cell r="W359" t="str">
            <v/>
          </cell>
          <cell r="AA359" t="str">
            <v>IS0305</v>
          </cell>
          <cell r="AB359" t="str">
            <v>품질기획팀,프로젝트팀,키움자산운용팀_프로젝트 경비 통제</v>
          </cell>
          <cell r="AC359">
            <v>1</v>
          </cell>
          <cell r="AF359" t="str">
            <v>Significant</v>
          </cell>
        </row>
        <row r="360">
          <cell r="E360" t="str">
            <v>매출</v>
          </cell>
          <cell r="K360" t="str">
            <v/>
          </cell>
          <cell r="L360" t="str">
            <v/>
          </cell>
          <cell r="M360" t="str">
            <v/>
          </cell>
          <cell r="N360" t="str">
            <v>O</v>
          </cell>
          <cell r="O360" t="str">
            <v/>
          </cell>
          <cell r="P360" t="str">
            <v/>
          </cell>
          <cell r="Q360" t="str">
            <v>O</v>
          </cell>
          <cell r="R360" t="str">
            <v/>
          </cell>
          <cell r="S360" t="str">
            <v>O</v>
          </cell>
          <cell r="T360" t="str">
            <v/>
          </cell>
          <cell r="U360" t="str">
            <v/>
          </cell>
          <cell r="V360" t="str">
            <v/>
          </cell>
          <cell r="W360" t="str">
            <v/>
          </cell>
          <cell r="AA360" t="str">
            <v>GR0301</v>
          </cell>
          <cell r="AB360" t="str">
            <v>그룹웨어사업팀_프로젝트 매출전표에 대한 승인</v>
          </cell>
          <cell r="AC360">
            <v>5</v>
          </cell>
          <cell r="AF360" t="str">
            <v>Significant</v>
          </cell>
        </row>
        <row r="361">
          <cell r="E361" t="str">
            <v>매출</v>
          </cell>
          <cell r="K361" t="str">
            <v/>
          </cell>
          <cell r="L361" t="str">
            <v/>
          </cell>
          <cell r="M361" t="str">
            <v/>
          </cell>
          <cell r="N361" t="str">
            <v>O</v>
          </cell>
          <cell r="O361" t="str">
            <v/>
          </cell>
          <cell r="P361" t="str">
            <v/>
          </cell>
          <cell r="Q361" t="str">
            <v>O</v>
          </cell>
          <cell r="R361" t="str">
            <v/>
          </cell>
          <cell r="S361" t="str">
            <v>O</v>
          </cell>
          <cell r="T361" t="str">
            <v/>
          </cell>
          <cell r="U361" t="str">
            <v/>
          </cell>
          <cell r="V361" t="str">
            <v/>
          </cell>
          <cell r="W361" t="str">
            <v/>
          </cell>
          <cell r="AA361" t="str">
            <v>IS0203</v>
          </cell>
          <cell r="AB361" t="str">
            <v>품질기획팀,프로젝트팀,키움자산운용팀_계약 이전 선투입원가 관리</v>
          </cell>
          <cell r="AC361">
            <v>2</v>
          </cell>
          <cell r="AF361" t="str">
            <v>Significant</v>
          </cell>
        </row>
        <row r="362">
          <cell r="E362" t="str">
            <v>매출</v>
          </cell>
          <cell r="K362" t="str">
            <v/>
          </cell>
          <cell r="L362" t="str">
            <v/>
          </cell>
          <cell r="M362" t="str">
            <v/>
          </cell>
          <cell r="N362" t="str">
            <v>O</v>
          </cell>
          <cell r="O362" t="str">
            <v/>
          </cell>
          <cell r="P362" t="str">
            <v/>
          </cell>
          <cell r="Q362" t="str">
            <v>O</v>
          </cell>
          <cell r="R362" t="str">
            <v/>
          </cell>
          <cell r="S362" t="str">
            <v>O</v>
          </cell>
          <cell r="T362" t="str">
            <v/>
          </cell>
          <cell r="U362" t="str">
            <v/>
          </cell>
          <cell r="V362" t="str">
            <v/>
          </cell>
          <cell r="W362" t="str">
            <v/>
          </cell>
          <cell r="AA362" t="str">
            <v>GR0201</v>
          </cell>
          <cell r="AB362" t="str">
            <v>그룹웨어사업팀_수행계획서에 대한 검토와 승인</v>
          </cell>
          <cell r="AC362">
            <v>3</v>
          </cell>
          <cell r="AF362" t="str">
            <v>Significant</v>
          </cell>
        </row>
        <row r="363">
          <cell r="E363" t="str">
            <v>매출</v>
          </cell>
          <cell r="K363" t="str">
            <v/>
          </cell>
          <cell r="L363" t="str">
            <v/>
          </cell>
          <cell r="M363" t="str">
            <v/>
          </cell>
          <cell r="N363" t="str">
            <v/>
          </cell>
          <cell r="O363" t="str">
            <v/>
          </cell>
          <cell r="P363" t="str">
            <v/>
          </cell>
          <cell r="Q363" t="str">
            <v/>
          </cell>
          <cell r="R363" t="str">
            <v/>
          </cell>
          <cell r="S363" t="str">
            <v/>
          </cell>
          <cell r="T363" t="str">
            <v>O</v>
          </cell>
          <cell r="U363" t="str">
            <v>O</v>
          </cell>
          <cell r="V363" t="str">
            <v>O</v>
          </cell>
          <cell r="W363" t="str">
            <v>O</v>
          </cell>
          <cell r="AA363" t="str">
            <v>FI0401</v>
          </cell>
          <cell r="AB363" t="str">
            <v>재무회계_주석의 정확성 및 완전성 검증</v>
          </cell>
          <cell r="AC363">
            <v>17</v>
          </cell>
          <cell r="AF363" t="str">
            <v>Lower</v>
          </cell>
        </row>
        <row r="364">
          <cell r="E364" t="str">
            <v>재고자산</v>
          </cell>
          <cell r="K364" t="str">
            <v>O</v>
          </cell>
          <cell r="L364" t="str">
            <v>O</v>
          </cell>
          <cell r="M364" t="str">
            <v/>
          </cell>
          <cell r="N364" t="str">
            <v/>
          </cell>
          <cell r="O364" t="str">
            <v/>
          </cell>
          <cell r="P364" t="str">
            <v/>
          </cell>
          <cell r="Q364" t="str">
            <v/>
          </cell>
          <cell r="R364" t="str">
            <v/>
          </cell>
          <cell r="S364" t="str">
            <v/>
          </cell>
          <cell r="T364" t="str">
            <v/>
          </cell>
          <cell r="U364" t="str">
            <v/>
          </cell>
          <cell r="V364" t="str">
            <v/>
          </cell>
          <cell r="W364" t="str">
            <v/>
          </cell>
          <cell r="AA364" t="str">
            <v>IN0101</v>
          </cell>
          <cell r="AB364" t="str">
            <v>재고_검수 및 실재성의 확인</v>
          </cell>
          <cell r="AC364">
            <v>4</v>
          </cell>
          <cell r="AF364" t="str">
            <v>Lower</v>
          </cell>
        </row>
        <row r="365">
          <cell r="E365" t="str">
            <v>재고자산</v>
          </cell>
          <cell r="K365" t="str">
            <v>O</v>
          </cell>
          <cell r="L365" t="str">
            <v>O</v>
          </cell>
          <cell r="M365" t="str">
            <v/>
          </cell>
          <cell r="N365" t="str">
            <v/>
          </cell>
          <cell r="O365" t="str">
            <v/>
          </cell>
          <cell r="P365" t="str">
            <v/>
          </cell>
          <cell r="Q365" t="str">
            <v/>
          </cell>
          <cell r="R365" t="str">
            <v/>
          </cell>
          <cell r="S365" t="str">
            <v/>
          </cell>
          <cell r="T365" t="str">
            <v/>
          </cell>
          <cell r="U365" t="str">
            <v/>
          </cell>
          <cell r="V365" t="str">
            <v/>
          </cell>
          <cell r="W365" t="str">
            <v/>
          </cell>
          <cell r="AA365" t="str">
            <v>IN0201</v>
          </cell>
          <cell r="AB365" t="str">
            <v>재고_재고창고에의 접근제한</v>
          </cell>
          <cell r="AC365">
            <v>0</v>
          </cell>
          <cell r="AF365" t="str">
            <v>Lower</v>
          </cell>
        </row>
        <row r="366">
          <cell r="E366" t="str">
            <v>재고자산</v>
          </cell>
          <cell r="K366" t="str">
            <v>O</v>
          </cell>
          <cell r="L366" t="str">
            <v>O</v>
          </cell>
          <cell r="M366" t="str">
            <v/>
          </cell>
          <cell r="N366" t="str">
            <v/>
          </cell>
          <cell r="O366" t="str">
            <v/>
          </cell>
          <cell r="P366" t="str">
            <v/>
          </cell>
          <cell r="Q366" t="str">
            <v/>
          </cell>
          <cell r="R366" t="str">
            <v/>
          </cell>
          <cell r="S366" t="str">
            <v/>
          </cell>
          <cell r="T366" t="str">
            <v/>
          </cell>
          <cell r="U366" t="str">
            <v/>
          </cell>
          <cell r="V366" t="str">
            <v/>
          </cell>
          <cell r="W366" t="str">
            <v/>
          </cell>
          <cell r="AA366" t="str">
            <v>IN0202</v>
          </cell>
          <cell r="AB366" t="str">
            <v>재고_재고실사결과의 문서화</v>
          </cell>
          <cell r="AC366">
            <v>3</v>
          </cell>
          <cell r="AF366" t="str">
            <v>Lower</v>
          </cell>
        </row>
        <row r="367">
          <cell r="E367" t="str">
            <v>재고자산</v>
          </cell>
          <cell r="K367" t="str">
            <v>O</v>
          </cell>
          <cell r="L367" t="str">
            <v>O</v>
          </cell>
          <cell r="M367" t="str">
            <v/>
          </cell>
          <cell r="N367" t="str">
            <v/>
          </cell>
          <cell r="O367" t="str">
            <v/>
          </cell>
          <cell r="P367" t="str">
            <v/>
          </cell>
          <cell r="Q367" t="str">
            <v/>
          </cell>
          <cell r="R367" t="str">
            <v/>
          </cell>
          <cell r="S367" t="str">
            <v/>
          </cell>
          <cell r="T367" t="str">
            <v/>
          </cell>
          <cell r="U367" t="str">
            <v/>
          </cell>
          <cell r="V367" t="str">
            <v/>
          </cell>
          <cell r="W367" t="str">
            <v/>
          </cell>
          <cell r="AA367" t="str">
            <v>IN0301</v>
          </cell>
          <cell r="AB367" t="str">
            <v>재고_출고기록의 완전성(그룹웨어)</v>
          </cell>
          <cell r="AC367">
            <v>4</v>
          </cell>
          <cell r="AF367" t="str">
            <v>Lower</v>
          </cell>
        </row>
        <row r="368">
          <cell r="E368" t="str">
            <v>재고자산</v>
          </cell>
          <cell r="K368" t="str">
            <v>O</v>
          </cell>
          <cell r="L368" t="str">
            <v>O</v>
          </cell>
          <cell r="M368" t="str">
            <v/>
          </cell>
          <cell r="N368" t="str">
            <v/>
          </cell>
          <cell r="O368" t="str">
            <v/>
          </cell>
          <cell r="P368" t="str">
            <v/>
          </cell>
          <cell r="Q368" t="str">
            <v/>
          </cell>
          <cell r="R368" t="str">
            <v/>
          </cell>
          <cell r="S368" t="str">
            <v/>
          </cell>
          <cell r="T368" t="str">
            <v/>
          </cell>
          <cell r="U368" t="str">
            <v/>
          </cell>
          <cell r="V368" t="str">
            <v/>
          </cell>
          <cell r="W368" t="str">
            <v/>
          </cell>
          <cell r="AA368" t="str">
            <v>IN0302</v>
          </cell>
          <cell r="AB368" t="str">
            <v>재고_출고기록의 완전성(서비스)</v>
          </cell>
          <cell r="AC368">
            <v>4</v>
          </cell>
          <cell r="AF368" t="str">
            <v>Lower</v>
          </cell>
        </row>
        <row r="369">
          <cell r="E369" t="str">
            <v>재고자산</v>
          </cell>
          <cell r="K369" t="str">
            <v>O</v>
          </cell>
          <cell r="L369" t="str">
            <v>O</v>
          </cell>
          <cell r="M369" t="str">
            <v/>
          </cell>
          <cell r="N369" t="str">
            <v/>
          </cell>
          <cell r="O369" t="str">
            <v/>
          </cell>
          <cell r="P369" t="str">
            <v/>
          </cell>
          <cell r="Q369" t="str">
            <v/>
          </cell>
          <cell r="R369" t="str">
            <v/>
          </cell>
          <cell r="S369" t="str">
            <v/>
          </cell>
          <cell r="T369" t="str">
            <v/>
          </cell>
          <cell r="U369" t="str">
            <v/>
          </cell>
          <cell r="V369" t="str">
            <v/>
          </cell>
          <cell r="W369" t="str">
            <v/>
          </cell>
          <cell r="AA369" t="str">
            <v>IN0303</v>
          </cell>
          <cell r="AB369" t="str">
            <v>재고_출고기록의 완전성(프로젝트)</v>
          </cell>
          <cell r="AC369">
            <v>4</v>
          </cell>
          <cell r="AF369" t="str">
            <v>Lower</v>
          </cell>
        </row>
        <row r="370">
          <cell r="E370" t="str">
            <v>재고자산</v>
          </cell>
          <cell r="K370" t="str">
            <v>O</v>
          </cell>
          <cell r="L370" t="str">
            <v>O</v>
          </cell>
          <cell r="M370" t="str">
            <v/>
          </cell>
          <cell r="N370" t="str">
            <v/>
          </cell>
          <cell r="O370" t="str">
            <v/>
          </cell>
          <cell r="P370" t="str">
            <v/>
          </cell>
          <cell r="Q370" t="str">
            <v/>
          </cell>
          <cell r="R370" t="str">
            <v/>
          </cell>
          <cell r="S370" t="str">
            <v/>
          </cell>
          <cell r="T370" t="str">
            <v/>
          </cell>
          <cell r="U370" t="str">
            <v/>
          </cell>
          <cell r="V370" t="str">
            <v/>
          </cell>
          <cell r="W370" t="str">
            <v/>
          </cell>
          <cell r="AA370" t="str">
            <v>IN0304</v>
          </cell>
          <cell r="AB370" t="str">
            <v>재고_출고기록의 완전성(원재료 및 상품)</v>
          </cell>
          <cell r="AC370">
            <v>4</v>
          </cell>
          <cell r="AF370" t="str">
            <v>Lower</v>
          </cell>
        </row>
        <row r="371">
          <cell r="E371" t="str">
            <v>재고자산</v>
          </cell>
          <cell r="K371" t="str">
            <v>O</v>
          </cell>
          <cell r="L371" t="str">
            <v>O</v>
          </cell>
          <cell r="M371" t="str">
            <v/>
          </cell>
          <cell r="N371" t="str">
            <v/>
          </cell>
          <cell r="O371" t="str">
            <v/>
          </cell>
          <cell r="P371" t="str">
            <v/>
          </cell>
          <cell r="Q371" t="str">
            <v/>
          </cell>
          <cell r="R371" t="str">
            <v/>
          </cell>
          <cell r="S371" t="str">
            <v/>
          </cell>
          <cell r="T371" t="str">
            <v/>
          </cell>
          <cell r="U371" t="str">
            <v/>
          </cell>
          <cell r="V371" t="str">
            <v/>
          </cell>
          <cell r="W371" t="str">
            <v/>
          </cell>
          <cell r="AA371" t="str">
            <v>IN0305</v>
          </cell>
          <cell r="AB371" t="str">
            <v>재고_출고의 사용처 변경시 승인</v>
          </cell>
          <cell r="AC371">
            <v>0</v>
          </cell>
          <cell r="AF371" t="str">
            <v>Lower</v>
          </cell>
        </row>
        <row r="372">
          <cell r="E372" t="str">
            <v>재고자산</v>
          </cell>
          <cell r="K372" t="str">
            <v/>
          </cell>
          <cell r="L372" t="str">
            <v/>
          </cell>
          <cell r="M372" t="str">
            <v>O</v>
          </cell>
          <cell r="N372" t="str">
            <v/>
          </cell>
          <cell r="O372" t="str">
            <v/>
          </cell>
          <cell r="P372" t="str">
            <v/>
          </cell>
          <cell r="Q372" t="str">
            <v/>
          </cell>
          <cell r="R372" t="str">
            <v/>
          </cell>
          <cell r="S372" t="str">
            <v/>
          </cell>
          <cell r="T372" t="str">
            <v/>
          </cell>
          <cell r="U372" t="str">
            <v/>
          </cell>
          <cell r="V372" t="str">
            <v/>
          </cell>
          <cell r="W372" t="str">
            <v/>
          </cell>
          <cell r="AA372" t="str">
            <v>PU0103</v>
          </cell>
          <cell r="AB372" t="str">
            <v>구매_구매품의서 승인</v>
          </cell>
          <cell r="AC372">
            <v>0</v>
          </cell>
          <cell r="AF372" t="str">
            <v>Lower</v>
          </cell>
        </row>
        <row r="373">
          <cell r="E373" t="str">
            <v>재고자산</v>
          </cell>
          <cell r="K373" t="str">
            <v/>
          </cell>
          <cell r="L373" t="str">
            <v/>
          </cell>
          <cell r="M373" t="str">
            <v>O</v>
          </cell>
          <cell r="N373" t="str">
            <v/>
          </cell>
          <cell r="O373" t="str">
            <v/>
          </cell>
          <cell r="P373" t="str">
            <v/>
          </cell>
          <cell r="Q373" t="str">
            <v/>
          </cell>
          <cell r="R373" t="str">
            <v/>
          </cell>
          <cell r="S373" t="str">
            <v/>
          </cell>
          <cell r="T373" t="str">
            <v/>
          </cell>
          <cell r="U373" t="str">
            <v/>
          </cell>
          <cell r="V373" t="str">
            <v/>
          </cell>
          <cell r="W373" t="str">
            <v/>
          </cell>
          <cell r="AA373" t="str">
            <v>PU0105</v>
          </cell>
          <cell r="AB373" t="str">
            <v>구매_발주서 승인</v>
          </cell>
          <cell r="AC373">
            <v>4</v>
          </cell>
          <cell r="AF373" t="str">
            <v>Lower</v>
          </cell>
        </row>
        <row r="374">
          <cell r="E374" t="str">
            <v>재고자산</v>
          </cell>
          <cell r="K374" t="str">
            <v/>
          </cell>
          <cell r="L374" t="str">
            <v/>
          </cell>
          <cell r="M374" t="str">
            <v>O</v>
          </cell>
          <cell r="N374" t="str">
            <v/>
          </cell>
          <cell r="O374" t="str">
            <v/>
          </cell>
          <cell r="P374" t="str">
            <v/>
          </cell>
          <cell r="Q374" t="str">
            <v/>
          </cell>
          <cell r="R374" t="str">
            <v/>
          </cell>
          <cell r="S374" t="str">
            <v/>
          </cell>
          <cell r="T374" t="str">
            <v/>
          </cell>
          <cell r="U374" t="str">
            <v/>
          </cell>
          <cell r="V374" t="str">
            <v/>
          </cell>
          <cell r="W374" t="str">
            <v/>
          </cell>
          <cell r="AA374" t="str">
            <v>PU0104</v>
          </cell>
          <cell r="AB374" t="str">
            <v>구매_주문변경의 승인</v>
          </cell>
          <cell r="AC374">
            <v>2</v>
          </cell>
          <cell r="AF374" t="str">
            <v>Lower</v>
          </cell>
        </row>
        <row r="375">
          <cell r="E375" t="str">
            <v>재고자산</v>
          </cell>
          <cell r="K375" t="str">
            <v/>
          </cell>
          <cell r="L375" t="str">
            <v/>
          </cell>
          <cell r="M375" t="str">
            <v>O</v>
          </cell>
          <cell r="N375" t="str">
            <v/>
          </cell>
          <cell r="O375" t="str">
            <v/>
          </cell>
          <cell r="P375" t="str">
            <v/>
          </cell>
          <cell r="Q375" t="str">
            <v/>
          </cell>
          <cell r="R375" t="str">
            <v/>
          </cell>
          <cell r="S375" t="str">
            <v/>
          </cell>
          <cell r="T375" t="str">
            <v/>
          </cell>
          <cell r="U375" t="str">
            <v/>
          </cell>
          <cell r="V375" t="str">
            <v/>
          </cell>
          <cell r="W375" t="str">
            <v/>
          </cell>
          <cell r="AA375" t="str">
            <v>IN0101</v>
          </cell>
          <cell r="AB375" t="str">
            <v>재고_검수 및 실재성의 확인</v>
          </cell>
          <cell r="AC375">
            <v>4</v>
          </cell>
          <cell r="AF375" t="str">
            <v>Lower</v>
          </cell>
        </row>
        <row r="376">
          <cell r="E376" t="str">
            <v>재고자산</v>
          </cell>
          <cell r="K376" t="str">
            <v/>
          </cell>
          <cell r="L376" t="str">
            <v/>
          </cell>
          <cell r="M376" t="str">
            <v>O</v>
          </cell>
          <cell r="N376" t="str">
            <v/>
          </cell>
          <cell r="O376" t="str">
            <v/>
          </cell>
          <cell r="P376" t="str">
            <v/>
          </cell>
          <cell r="Q376" t="str">
            <v/>
          </cell>
          <cell r="R376" t="str">
            <v/>
          </cell>
          <cell r="S376" t="str">
            <v/>
          </cell>
          <cell r="T376" t="str">
            <v/>
          </cell>
          <cell r="U376" t="str">
            <v/>
          </cell>
          <cell r="V376" t="str">
            <v/>
          </cell>
          <cell r="W376" t="str">
            <v/>
          </cell>
          <cell r="AA376" t="str">
            <v>IN0102</v>
          </cell>
          <cell r="AB376" t="str">
            <v>재고_미착품 계상의 승인</v>
          </cell>
          <cell r="AC376">
            <v>0</v>
          </cell>
          <cell r="AF376" t="str">
            <v>Lower</v>
          </cell>
        </row>
        <row r="377">
          <cell r="E377" t="str">
            <v>재고자산</v>
          </cell>
          <cell r="K377" t="str">
            <v/>
          </cell>
          <cell r="L377" t="str">
            <v/>
          </cell>
          <cell r="M377" t="str">
            <v>O</v>
          </cell>
          <cell r="N377" t="str">
            <v/>
          </cell>
          <cell r="O377" t="str">
            <v/>
          </cell>
          <cell r="P377" t="str">
            <v/>
          </cell>
          <cell r="Q377" t="str">
            <v/>
          </cell>
          <cell r="R377" t="str">
            <v/>
          </cell>
          <cell r="S377" t="str">
            <v/>
          </cell>
          <cell r="T377" t="str">
            <v/>
          </cell>
          <cell r="U377" t="str">
            <v/>
          </cell>
          <cell r="V377" t="str">
            <v/>
          </cell>
          <cell r="W377" t="str">
            <v/>
          </cell>
          <cell r="AA377" t="str">
            <v>IN0103</v>
          </cell>
          <cell r="AB377" t="str">
            <v>재고_전산상 입고처리 권한제한</v>
          </cell>
          <cell r="AC377">
            <v>2</v>
          </cell>
          <cell r="AF377" t="str">
            <v>Lower</v>
          </cell>
        </row>
        <row r="378">
          <cell r="E378" t="str">
            <v>재고자산</v>
          </cell>
          <cell r="K378" t="str">
            <v/>
          </cell>
          <cell r="L378" t="str">
            <v/>
          </cell>
          <cell r="M378" t="str">
            <v>O</v>
          </cell>
          <cell r="N378" t="str">
            <v/>
          </cell>
          <cell r="O378" t="str">
            <v/>
          </cell>
          <cell r="P378" t="str">
            <v/>
          </cell>
          <cell r="Q378" t="str">
            <v/>
          </cell>
          <cell r="R378" t="str">
            <v/>
          </cell>
          <cell r="S378" t="str">
            <v/>
          </cell>
          <cell r="T378" t="str">
            <v/>
          </cell>
          <cell r="U378" t="str">
            <v/>
          </cell>
          <cell r="V378" t="str">
            <v/>
          </cell>
          <cell r="W378" t="str">
            <v/>
          </cell>
          <cell r="AA378" t="str">
            <v>IN0104</v>
          </cell>
          <cell r="AB378" t="str">
            <v>재고_입고처리의 승인</v>
          </cell>
          <cell r="AC378">
            <v>2</v>
          </cell>
          <cell r="AF378" t="str">
            <v>Lower</v>
          </cell>
        </row>
        <row r="379">
          <cell r="E379" t="str">
            <v>재고자산</v>
          </cell>
          <cell r="K379" t="str">
            <v/>
          </cell>
          <cell r="L379" t="str">
            <v/>
          </cell>
          <cell r="M379" t="str">
            <v/>
          </cell>
          <cell r="N379" t="str">
            <v>O</v>
          </cell>
          <cell r="O379" t="str">
            <v/>
          </cell>
          <cell r="P379" t="str">
            <v/>
          </cell>
          <cell r="Q379" t="str">
            <v/>
          </cell>
          <cell r="R379" t="str">
            <v/>
          </cell>
          <cell r="S379" t="str">
            <v/>
          </cell>
          <cell r="T379" t="str">
            <v/>
          </cell>
          <cell r="U379" t="str">
            <v/>
          </cell>
          <cell r="V379" t="str">
            <v/>
          </cell>
          <cell r="W379" t="str">
            <v/>
          </cell>
          <cell r="AA379" t="str">
            <v>IN0102</v>
          </cell>
          <cell r="AB379" t="str">
            <v>재고_미착품 계상의 승인</v>
          </cell>
          <cell r="AC379">
            <v>0</v>
          </cell>
          <cell r="AF379" t="str">
            <v>Lower</v>
          </cell>
        </row>
        <row r="380">
          <cell r="E380" t="str">
            <v>재고자산</v>
          </cell>
          <cell r="K380" t="str">
            <v/>
          </cell>
          <cell r="L380" t="str">
            <v/>
          </cell>
          <cell r="M380" t="str">
            <v/>
          </cell>
          <cell r="N380" t="str">
            <v>O</v>
          </cell>
          <cell r="O380" t="str">
            <v/>
          </cell>
          <cell r="P380" t="str">
            <v/>
          </cell>
          <cell r="Q380" t="str">
            <v/>
          </cell>
          <cell r="R380" t="str">
            <v/>
          </cell>
          <cell r="S380" t="str">
            <v/>
          </cell>
          <cell r="T380" t="str">
            <v/>
          </cell>
          <cell r="U380" t="str">
            <v/>
          </cell>
          <cell r="V380" t="str">
            <v/>
          </cell>
          <cell r="W380" t="str">
            <v/>
          </cell>
          <cell r="AA380" t="str">
            <v>IN0202</v>
          </cell>
          <cell r="AB380" t="str">
            <v>재고_재고실사결과의 문서화</v>
          </cell>
          <cell r="AC380">
            <v>3</v>
          </cell>
          <cell r="AF380" t="str">
            <v>Lower</v>
          </cell>
        </row>
        <row r="381">
          <cell r="E381" t="str">
            <v>재고자산</v>
          </cell>
          <cell r="K381" t="str">
            <v/>
          </cell>
          <cell r="L381" t="str">
            <v/>
          </cell>
          <cell r="M381" t="str">
            <v/>
          </cell>
          <cell r="N381" t="str">
            <v>O</v>
          </cell>
          <cell r="O381" t="str">
            <v/>
          </cell>
          <cell r="P381" t="str">
            <v/>
          </cell>
          <cell r="Q381" t="str">
            <v/>
          </cell>
          <cell r="R381" t="str">
            <v/>
          </cell>
          <cell r="S381" t="str">
            <v/>
          </cell>
          <cell r="T381" t="str">
            <v/>
          </cell>
          <cell r="U381" t="str">
            <v/>
          </cell>
          <cell r="V381" t="str">
            <v/>
          </cell>
          <cell r="W381" t="str">
            <v/>
          </cell>
          <cell r="AA381" t="str">
            <v>IN0301</v>
          </cell>
          <cell r="AB381" t="str">
            <v>재고_출고기록의 완전성(그룹웨어)</v>
          </cell>
          <cell r="AC381">
            <v>4</v>
          </cell>
          <cell r="AF381" t="str">
            <v>Lower</v>
          </cell>
        </row>
        <row r="382">
          <cell r="E382" t="str">
            <v>재고자산</v>
          </cell>
          <cell r="K382" t="str">
            <v/>
          </cell>
          <cell r="L382" t="str">
            <v/>
          </cell>
          <cell r="M382" t="str">
            <v/>
          </cell>
          <cell r="N382" t="str">
            <v>O</v>
          </cell>
          <cell r="O382" t="str">
            <v/>
          </cell>
          <cell r="P382" t="str">
            <v/>
          </cell>
          <cell r="Q382" t="str">
            <v/>
          </cell>
          <cell r="R382" t="str">
            <v/>
          </cell>
          <cell r="S382" t="str">
            <v/>
          </cell>
          <cell r="T382" t="str">
            <v/>
          </cell>
          <cell r="U382" t="str">
            <v/>
          </cell>
          <cell r="V382" t="str">
            <v/>
          </cell>
          <cell r="W382" t="str">
            <v/>
          </cell>
          <cell r="AA382" t="str">
            <v>IN0302</v>
          </cell>
          <cell r="AB382" t="str">
            <v>재고_출고기록의 완전성(서비스)</v>
          </cell>
          <cell r="AC382">
            <v>4</v>
          </cell>
          <cell r="AF382" t="str">
            <v>Lower</v>
          </cell>
        </row>
        <row r="383">
          <cell r="E383" t="str">
            <v>재고자산</v>
          </cell>
          <cell r="K383" t="str">
            <v/>
          </cell>
          <cell r="L383" t="str">
            <v/>
          </cell>
          <cell r="M383" t="str">
            <v/>
          </cell>
          <cell r="N383" t="str">
            <v>O</v>
          </cell>
          <cell r="O383" t="str">
            <v/>
          </cell>
          <cell r="P383" t="str">
            <v/>
          </cell>
          <cell r="Q383" t="str">
            <v/>
          </cell>
          <cell r="R383" t="str">
            <v/>
          </cell>
          <cell r="S383" t="str">
            <v/>
          </cell>
          <cell r="T383" t="str">
            <v/>
          </cell>
          <cell r="U383" t="str">
            <v/>
          </cell>
          <cell r="V383" t="str">
            <v/>
          </cell>
          <cell r="W383" t="str">
            <v/>
          </cell>
          <cell r="AA383" t="str">
            <v>IN0303</v>
          </cell>
          <cell r="AB383" t="str">
            <v>재고_출고기록의 완전성(프로젝트)</v>
          </cell>
          <cell r="AC383">
            <v>4</v>
          </cell>
          <cell r="AF383" t="str">
            <v>Lower</v>
          </cell>
        </row>
        <row r="384">
          <cell r="E384" t="str">
            <v>재고자산</v>
          </cell>
          <cell r="K384" t="str">
            <v/>
          </cell>
          <cell r="L384" t="str">
            <v/>
          </cell>
          <cell r="M384" t="str">
            <v/>
          </cell>
          <cell r="N384" t="str">
            <v>O</v>
          </cell>
          <cell r="O384" t="str">
            <v/>
          </cell>
          <cell r="P384" t="str">
            <v/>
          </cell>
          <cell r="Q384" t="str">
            <v/>
          </cell>
          <cell r="R384" t="str">
            <v/>
          </cell>
          <cell r="S384" t="str">
            <v/>
          </cell>
          <cell r="T384" t="str">
            <v/>
          </cell>
          <cell r="U384" t="str">
            <v/>
          </cell>
          <cell r="V384" t="str">
            <v/>
          </cell>
          <cell r="W384" t="str">
            <v/>
          </cell>
          <cell r="AA384" t="str">
            <v>IN0304</v>
          </cell>
          <cell r="AB384" t="str">
            <v>재고_출고기록의 완전성(원재료 및 상품)</v>
          </cell>
          <cell r="AC384">
            <v>4</v>
          </cell>
          <cell r="AF384" t="str">
            <v>Lower</v>
          </cell>
        </row>
        <row r="385">
          <cell r="E385" t="str">
            <v>재고자산</v>
          </cell>
          <cell r="N385" t="str">
            <v>O</v>
          </cell>
          <cell r="AA385" t="str">
            <v>IN0203</v>
          </cell>
          <cell r="AB385" t="str">
            <v>재고_제품및 원재료의 평가충당금 검토</v>
          </cell>
          <cell r="AC385">
            <v>2</v>
          </cell>
          <cell r="AF385" t="str">
            <v>Lower</v>
          </cell>
        </row>
        <row r="386">
          <cell r="E386" t="str">
            <v>매입채무</v>
          </cell>
          <cell r="K386" t="str">
            <v>O</v>
          </cell>
          <cell r="L386" t="str">
            <v>O</v>
          </cell>
          <cell r="M386" t="str">
            <v/>
          </cell>
          <cell r="N386" t="str">
            <v/>
          </cell>
          <cell r="O386" t="str">
            <v/>
          </cell>
          <cell r="P386" t="str">
            <v/>
          </cell>
          <cell r="Q386" t="str">
            <v/>
          </cell>
          <cell r="R386" t="str">
            <v/>
          </cell>
          <cell r="S386" t="str">
            <v/>
          </cell>
          <cell r="T386" t="str">
            <v/>
          </cell>
          <cell r="U386" t="str">
            <v/>
          </cell>
          <cell r="V386" t="str">
            <v/>
          </cell>
          <cell r="W386" t="str">
            <v/>
          </cell>
          <cell r="AA386" t="str">
            <v>PU0101</v>
          </cell>
          <cell r="AB386" t="str">
            <v>구매_재화 구매업체 및 가격의 적정성 검토</v>
          </cell>
          <cell r="AC386">
            <v>0</v>
          </cell>
          <cell r="AF386" t="str">
            <v>Lower</v>
          </cell>
        </row>
        <row r="387">
          <cell r="E387" t="str">
            <v>매입채무</v>
          </cell>
          <cell r="K387" t="str">
            <v>O</v>
          </cell>
          <cell r="L387" t="str">
            <v>O</v>
          </cell>
          <cell r="M387" t="str">
            <v/>
          </cell>
          <cell r="N387" t="str">
            <v/>
          </cell>
          <cell r="O387" t="str">
            <v/>
          </cell>
          <cell r="P387" t="str">
            <v/>
          </cell>
          <cell r="Q387" t="str">
            <v/>
          </cell>
          <cell r="R387" t="str">
            <v/>
          </cell>
          <cell r="S387" t="str">
            <v/>
          </cell>
          <cell r="T387" t="str">
            <v/>
          </cell>
          <cell r="U387" t="str">
            <v/>
          </cell>
          <cell r="V387" t="str">
            <v/>
          </cell>
          <cell r="W387" t="str">
            <v/>
          </cell>
          <cell r="AA387" t="str">
            <v>PU0102</v>
          </cell>
          <cell r="AB387" t="str">
            <v>구매_외주용역업체 및 가격의 적정성 검토</v>
          </cell>
          <cell r="AC387">
            <v>0</v>
          </cell>
          <cell r="AF387" t="str">
            <v>Lower</v>
          </cell>
        </row>
        <row r="388">
          <cell r="E388" t="str">
            <v>매입채무</v>
          </cell>
          <cell r="K388" t="str">
            <v>O</v>
          </cell>
          <cell r="L388" t="str">
            <v>O</v>
          </cell>
          <cell r="M388" t="str">
            <v/>
          </cell>
          <cell r="N388" t="str">
            <v/>
          </cell>
          <cell r="O388" t="str">
            <v/>
          </cell>
          <cell r="P388" t="str">
            <v/>
          </cell>
          <cell r="Q388" t="str">
            <v/>
          </cell>
          <cell r="R388" t="str">
            <v/>
          </cell>
          <cell r="S388" t="str">
            <v/>
          </cell>
          <cell r="T388" t="str">
            <v/>
          </cell>
          <cell r="U388" t="str">
            <v/>
          </cell>
          <cell r="V388" t="str">
            <v/>
          </cell>
          <cell r="W388" t="str">
            <v/>
          </cell>
          <cell r="AA388" t="str">
            <v>PU0103</v>
          </cell>
          <cell r="AB388" t="str">
            <v>구매_구매품의서 승인</v>
          </cell>
          <cell r="AC388">
            <v>0</v>
          </cell>
          <cell r="AF388" t="str">
            <v>Lower</v>
          </cell>
        </row>
        <row r="389">
          <cell r="E389" t="str">
            <v>매입채무</v>
          </cell>
          <cell r="K389" t="str">
            <v>O</v>
          </cell>
          <cell r="L389" t="str">
            <v>O</v>
          </cell>
          <cell r="M389" t="str">
            <v/>
          </cell>
          <cell r="N389" t="str">
            <v/>
          </cell>
          <cell r="O389" t="str">
            <v/>
          </cell>
          <cell r="P389" t="str">
            <v/>
          </cell>
          <cell r="Q389" t="str">
            <v/>
          </cell>
          <cell r="R389" t="str">
            <v/>
          </cell>
          <cell r="S389" t="str">
            <v/>
          </cell>
          <cell r="T389" t="str">
            <v/>
          </cell>
          <cell r="U389" t="str">
            <v/>
          </cell>
          <cell r="V389" t="str">
            <v/>
          </cell>
          <cell r="W389" t="str">
            <v/>
          </cell>
          <cell r="AA389" t="str">
            <v>PU0104</v>
          </cell>
          <cell r="AB389" t="str">
            <v>구매_주문변경의 승인</v>
          </cell>
          <cell r="AC389">
            <v>2</v>
          </cell>
          <cell r="AF389" t="str">
            <v>Lower</v>
          </cell>
        </row>
        <row r="390">
          <cell r="E390" t="str">
            <v>매입채무</v>
          </cell>
          <cell r="K390" t="str">
            <v>O</v>
          </cell>
          <cell r="L390" t="str">
            <v>O</v>
          </cell>
          <cell r="M390" t="str">
            <v/>
          </cell>
          <cell r="N390" t="str">
            <v/>
          </cell>
          <cell r="O390" t="str">
            <v/>
          </cell>
          <cell r="P390" t="str">
            <v/>
          </cell>
          <cell r="Q390" t="str">
            <v/>
          </cell>
          <cell r="R390" t="str">
            <v/>
          </cell>
          <cell r="S390" t="str">
            <v/>
          </cell>
          <cell r="T390" t="str">
            <v/>
          </cell>
          <cell r="U390" t="str">
            <v/>
          </cell>
          <cell r="V390" t="str">
            <v/>
          </cell>
          <cell r="W390" t="str">
            <v/>
          </cell>
          <cell r="AA390" t="str">
            <v>PU0105</v>
          </cell>
          <cell r="AB390" t="str">
            <v>구매_발주서 승인</v>
          </cell>
          <cell r="AC390">
            <v>4</v>
          </cell>
          <cell r="AF390" t="str">
            <v>Lower</v>
          </cell>
        </row>
        <row r="391">
          <cell r="E391" t="str">
            <v>매입채무</v>
          </cell>
          <cell r="K391" t="str">
            <v>O</v>
          </cell>
          <cell r="L391" t="str">
            <v>O</v>
          </cell>
          <cell r="M391" t="str">
            <v/>
          </cell>
          <cell r="N391" t="str">
            <v/>
          </cell>
          <cell r="O391" t="str">
            <v/>
          </cell>
          <cell r="P391" t="str">
            <v/>
          </cell>
          <cell r="Q391" t="str">
            <v/>
          </cell>
          <cell r="R391" t="str">
            <v/>
          </cell>
          <cell r="S391" t="str">
            <v/>
          </cell>
          <cell r="T391" t="str">
            <v/>
          </cell>
          <cell r="U391" t="str">
            <v/>
          </cell>
          <cell r="V391" t="str">
            <v/>
          </cell>
          <cell r="W391" t="str">
            <v/>
          </cell>
          <cell r="AA391" t="str">
            <v>PU0201</v>
          </cell>
          <cell r="AB391" t="str">
            <v>구매_용역 입고(투입)의 승인.</v>
          </cell>
          <cell r="AC391">
            <v>3</v>
          </cell>
          <cell r="AF391" t="str">
            <v>Lower</v>
          </cell>
        </row>
        <row r="392">
          <cell r="E392" t="str">
            <v>매입채무</v>
          </cell>
          <cell r="K392" t="str">
            <v>O</v>
          </cell>
          <cell r="L392" t="str">
            <v>O</v>
          </cell>
          <cell r="M392" t="str">
            <v/>
          </cell>
          <cell r="N392" t="str">
            <v/>
          </cell>
          <cell r="O392" t="str">
            <v/>
          </cell>
          <cell r="P392" t="str">
            <v/>
          </cell>
          <cell r="Q392" t="str">
            <v/>
          </cell>
          <cell r="R392" t="str">
            <v/>
          </cell>
          <cell r="S392" t="str">
            <v/>
          </cell>
          <cell r="T392" t="str">
            <v/>
          </cell>
          <cell r="U392" t="str">
            <v/>
          </cell>
          <cell r="V392" t="str">
            <v/>
          </cell>
          <cell r="W392" t="str">
            <v/>
          </cell>
          <cell r="AA392" t="str">
            <v>TR0501</v>
          </cell>
          <cell r="AB392" t="str">
            <v>자금_경비지급의 승인</v>
          </cell>
          <cell r="AC392">
            <v>3</v>
          </cell>
          <cell r="AF392" t="str">
            <v>Lower</v>
          </cell>
        </row>
        <row r="393">
          <cell r="E393" t="str">
            <v>매입채무</v>
          </cell>
          <cell r="K393" t="str">
            <v>O</v>
          </cell>
          <cell r="L393" t="str">
            <v>O</v>
          </cell>
          <cell r="M393" t="str">
            <v/>
          </cell>
          <cell r="N393" t="str">
            <v/>
          </cell>
          <cell r="O393" t="str">
            <v/>
          </cell>
          <cell r="P393" t="str">
            <v/>
          </cell>
          <cell r="Q393" t="str">
            <v/>
          </cell>
          <cell r="R393" t="str">
            <v/>
          </cell>
          <cell r="S393" t="str">
            <v/>
          </cell>
          <cell r="T393" t="str">
            <v/>
          </cell>
          <cell r="U393" t="str">
            <v/>
          </cell>
          <cell r="V393" t="str">
            <v/>
          </cell>
          <cell r="W393" t="str">
            <v/>
          </cell>
          <cell r="AA393" t="str">
            <v>IN0101</v>
          </cell>
          <cell r="AB393" t="str">
            <v>재고_검수 및 실재성의 확인</v>
          </cell>
          <cell r="AC393">
            <v>4</v>
          </cell>
          <cell r="AF393" t="str">
            <v>Lower</v>
          </cell>
        </row>
        <row r="394">
          <cell r="E394" t="str">
            <v>매입채무</v>
          </cell>
          <cell r="K394" t="str">
            <v>O</v>
          </cell>
          <cell r="L394" t="str">
            <v>O</v>
          </cell>
          <cell r="M394" t="str">
            <v/>
          </cell>
          <cell r="N394" t="str">
            <v/>
          </cell>
          <cell r="O394" t="str">
            <v/>
          </cell>
          <cell r="P394" t="str">
            <v/>
          </cell>
          <cell r="Q394" t="str">
            <v/>
          </cell>
          <cell r="R394" t="str">
            <v/>
          </cell>
          <cell r="S394" t="str">
            <v/>
          </cell>
          <cell r="T394" t="str">
            <v/>
          </cell>
          <cell r="U394" t="str">
            <v/>
          </cell>
          <cell r="V394" t="str">
            <v/>
          </cell>
          <cell r="W394" t="str">
            <v/>
          </cell>
          <cell r="AA394" t="str">
            <v>IN0105</v>
          </cell>
          <cell r="AB394" t="str">
            <v>재고_거래처에 대한 관리</v>
          </cell>
          <cell r="AC394">
            <v>2</v>
          </cell>
          <cell r="AF394" t="str">
            <v>Lower</v>
          </cell>
        </row>
        <row r="395">
          <cell r="E395" t="str">
            <v>매입채무</v>
          </cell>
          <cell r="K395" t="str">
            <v/>
          </cell>
          <cell r="L395" t="str">
            <v>O</v>
          </cell>
          <cell r="M395" t="str">
            <v>O</v>
          </cell>
          <cell r="N395" t="str">
            <v/>
          </cell>
          <cell r="O395" t="str">
            <v/>
          </cell>
          <cell r="P395" t="str">
            <v/>
          </cell>
          <cell r="Q395" t="str">
            <v/>
          </cell>
          <cell r="R395" t="str">
            <v/>
          </cell>
          <cell r="S395" t="str">
            <v/>
          </cell>
          <cell r="T395" t="str">
            <v/>
          </cell>
          <cell r="U395" t="str">
            <v/>
          </cell>
          <cell r="V395" t="str">
            <v/>
          </cell>
          <cell r="W395" t="str">
            <v/>
          </cell>
          <cell r="AA395" t="str">
            <v>PU0103</v>
          </cell>
          <cell r="AB395" t="str">
            <v>구매_구매품의서 승인</v>
          </cell>
          <cell r="AC395">
            <v>0</v>
          </cell>
          <cell r="AF395" t="str">
            <v>Lower</v>
          </cell>
        </row>
        <row r="396">
          <cell r="E396" t="str">
            <v>매입채무</v>
          </cell>
          <cell r="K396" t="str">
            <v/>
          </cell>
          <cell r="L396" t="str">
            <v>O</v>
          </cell>
          <cell r="M396" t="str">
            <v>O</v>
          </cell>
          <cell r="N396" t="str">
            <v/>
          </cell>
          <cell r="O396" t="str">
            <v/>
          </cell>
          <cell r="P396" t="str">
            <v/>
          </cell>
          <cell r="Q396" t="str">
            <v/>
          </cell>
          <cell r="R396" t="str">
            <v/>
          </cell>
          <cell r="S396" t="str">
            <v/>
          </cell>
          <cell r="T396" t="str">
            <v/>
          </cell>
          <cell r="U396" t="str">
            <v/>
          </cell>
          <cell r="V396" t="str">
            <v/>
          </cell>
          <cell r="W396" t="str">
            <v/>
          </cell>
          <cell r="AA396" t="str">
            <v>PU0105</v>
          </cell>
          <cell r="AB396" t="str">
            <v>구매_발주서 승인</v>
          </cell>
          <cell r="AC396">
            <v>4</v>
          </cell>
          <cell r="AF396" t="str">
            <v>Lower</v>
          </cell>
        </row>
        <row r="397">
          <cell r="E397" t="str">
            <v>매입채무</v>
          </cell>
          <cell r="K397" t="str">
            <v/>
          </cell>
          <cell r="L397" t="str">
            <v>O</v>
          </cell>
          <cell r="M397" t="str">
            <v>O</v>
          </cell>
          <cell r="N397" t="str">
            <v/>
          </cell>
          <cell r="O397" t="str">
            <v/>
          </cell>
          <cell r="P397" t="str">
            <v/>
          </cell>
          <cell r="Q397" t="str">
            <v/>
          </cell>
          <cell r="R397" t="str">
            <v/>
          </cell>
          <cell r="S397" t="str">
            <v/>
          </cell>
          <cell r="T397" t="str">
            <v/>
          </cell>
          <cell r="U397" t="str">
            <v/>
          </cell>
          <cell r="V397" t="str">
            <v/>
          </cell>
          <cell r="W397" t="str">
            <v/>
          </cell>
          <cell r="AA397" t="str">
            <v>TR0501</v>
          </cell>
          <cell r="AB397" t="str">
            <v>자금_경비지급의 승인</v>
          </cell>
          <cell r="AC397">
            <v>3</v>
          </cell>
          <cell r="AF397" t="str">
            <v>Lower</v>
          </cell>
        </row>
        <row r="398">
          <cell r="E398" t="str">
            <v>매입채무</v>
          </cell>
          <cell r="K398" t="str">
            <v/>
          </cell>
          <cell r="L398" t="str">
            <v>O</v>
          </cell>
          <cell r="M398" t="str">
            <v>O</v>
          </cell>
          <cell r="N398" t="str">
            <v/>
          </cell>
          <cell r="O398" t="str">
            <v/>
          </cell>
          <cell r="P398" t="str">
            <v/>
          </cell>
          <cell r="Q398" t="str">
            <v/>
          </cell>
          <cell r="R398" t="str">
            <v/>
          </cell>
          <cell r="S398" t="str">
            <v/>
          </cell>
          <cell r="T398" t="str">
            <v/>
          </cell>
          <cell r="U398" t="str">
            <v/>
          </cell>
          <cell r="V398" t="str">
            <v/>
          </cell>
          <cell r="W398" t="str">
            <v/>
          </cell>
          <cell r="AA398" t="str">
            <v>IN0101</v>
          </cell>
          <cell r="AB398" t="str">
            <v>재고_검수 및 실재성의 확인</v>
          </cell>
          <cell r="AC398">
            <v>4</v>
          </cell>
          <cell r="AF398" t="str">
            <v>Lower</v>
          </cell>
        </row>
        <row r="399">
          <cell r="E399" t="str">
            <v>매입채무</v>
          </cell>
          <cell r="K399" t="str">
            <v/>
          </cell>
          <cell r="L399" t="str">
            <v>O</v>
          </cell>
          <cell r="M399" t="str">
            <v>O</v>
          </cell>
          <cell r="N399" t="str">
            <v/>
          </cell>
          <cell r="O399" t="str">
            <v/>
          </cell>
          <cell r="P399" t="str">
            <v/>
          </cell>
          <cell r="Q399" t="str">
            <v/>
          </cell>
          <cell r="R399" t="str">
            <v/>
          </cell>
          <cell r="S399" t="str">
            <v/>
          </cell>
          <cell r="T399" t="str">
            <v/>
          </cell>
          <cell r="U399" t="str">
            <v/>
          </cell>
          <cell r="V399" t="str">
            <v/>
          </cell>
          <cell r="W399" t="str">
            <v/>
          </cell>
          <cell r="AA399" t="str">
            <v>IN0103</v>
          </cell>
          <cell r="AB399" t="str">
            <v>재고_전산상 입고처리 권한제한</v>
          </cell>
          <cell r="AC399">
            <v>2</v>
          </cell>
          <cell r="AF399" t="str">
            <v>Lower</v>
          </cell>
        </row>
        <row r="400">
          <cell r="E400" t="str">
            <v>매입채무</v>
          </cell>
          <cell r="K400" t="str">
            <v/>
          </cell>
          <cell r="L400" t="str">
            <v>O</v>
          </cell>
          <cell r="M400" t="str">
            <v>O</v>
          </cell>
          <cell r="N400" t="str">
            <v/>
          </cell>
          <cell r="O400" t="str">
            <v/>
          </cell>
          <cell r="P400" t="str">
            <v/>
          </cell>
          <cell r="Q400" t="str">
            <v/>
          </cell>
          <cell r="R400" t="str">
            <v/>
          </cell>
          <cell r="S400" t="str">
            <v/>
          </cell>
          <cell r="T400" t="str">
            <v/>
          </cell>
          <cell r="U400" t="str">
            <v/>
          </cell>
          <cell r="V400" t="str">
            <v/>
          </cell>
          <cell r="W400" t="str">
            <v/>
          </cell>
          <cell r="AA400" t="str">
            <v>IN0104</v>
          </cell>
          <cell r="AB400" t="str">
            <v>재고_입고처리의 승인</v>
          </cell>
          <cell r="AC400">
            <v>2</v>
          </cell>
          <cell r="AF400" t="str">
            <v>Lower</v>
          </cell>
        </row>
        <row r="401">
          <cell r="E401" t="str">
            <v>매입채무</v>
          </cell>
          <cell r="K401" t="str">
            <v/>
          </cell>
          <cell r="L401" t="str">
            <v>O</v>
          </cell>
          <cell r="M401" t="str">
            <v>O</v>
          </cell>
          <cell r="N401" t="str">
            <v/>
          </cell>
          <cell r="O401" t="str">
            <v/>
          </cell>
          <cell r="P401" t="str">
            <v/>
          </cell>
          <cell r="Q401" t="str">
            <v/>
          </cell>
          <cell r="R401" t="str">
            <v/>
          </cell>
          <cell r="S401" t="str">
            <v/>
          </cell>
          <cell r="T401" t="str">
            <v/>
          </cell>
          <cell r="U401" t="str">
            <v/>
          </cell>
          <cell r="V401" t="str">
            <v/>
          </cell>
          <cell r="W401" t="str">
            <v/>
          </cell>
          <cell r="AA401" t="str">
            <v>IN0105</v>
          </cell>
          <cell r="AB401" t="str">
            <v>재고_거래처에 대한 관리</v>
          </cell>
          <cell r="AC401">
            <v>2</v>
          </cell>
          <cell r="AF401" t="str">
            <v>Lower</v>
          </cell>
        </row>
        <row r="402">
          <cell r="E402" t="str">
            <v>매출원가</v>
          </cell>
          <cell r="K402" t="str">
            <v/>
          </cell>
          <cell r="L402" t="str">
            <v/>
          </cell>
          <cell r="M402" t="str">
            <v/>
          </cell>
          <cell r="N402" t="str">
            <v/>
          </cell>
          <cell r="O402" t="str">
            <v>O</v>
          </cell>
          <cell r="P402" t="str">
            <v/>
          </cell>
          <cell r="Q402" t="str">
            <v>O</v>
          </cell>
          <cell r="R402" t="str">
            <v/>
          </cell>
          <cell r="S402" t="str">
            <v/>
          </cell>
          <cell r="T402" t="str">
            <v/>
          </cell>
          <cell r="U402" t="str">
            <v/>
          </cell>
          <cell r="V402" t="str">
            <v/>
          </cell>
          <cell r="W402" t="str">
            <v/>
          </cell>
          <cell r="AA402" t="str">
            <v>FI0702</v>
          </cell>
          <cell r="AB402" t="str">
            <v>재무회계_부가세 차이내역 대사</v>
          </cell>
          <cell r="AC402">
            <v>5</v>
          </cell>
          <cell r="AF402" t="str">
            <v>Lower</v>
          </cell>
        </row>
        <row r="403">
          <cell r="E403" t="str">
            <v>매출원가</v>
          </cell>
          <cell r="K403" t="str">
            <v/>
          </cell>
          <cell r="L403" t="str">
            <v/>
          </cell>
          <cell r="M403" t="str">
            <v/>
          </cell>
          <cell r="N403" t="str">
            <v/>
          </cell>
          <cell r="O403" t="str">
            <v>O</v>
          </cell>
          <cell r="P403" t="str">
            <v/>
          </cell>
          <cell r="Q403" t="str">
            <v>O</v>
          </cell>
          <cell r="R403" t="str">
            <v/>
          </cell>
          <cell r="S403" t="str">
            <v/>
          </cell>
          <cell r="T403" t="str">
            <v/>
          </cell>
          <cell r="U403" t="str">
            <v/>
          </cell>
          <cell r="V403" t="str">
            <v/>
          </cell>
          <cell r="W403" t="str">
            <v/>
          </cell>
          <cell r="AA403" t="str">
            <v>IN0305</v>
          </cell>
          <cell r="AB403" t="str">
            <v>재고_출고의 사용처 변경시 승인</v>
          </cell>
          <cell r="AC403">
            <v>0</v>
          </cell>
          <cell r="AF403" t="str">
            <v>Lower</v>
          </cell>
        </row>
        <row r="404">
          <cell r="E404" t="str">
            <v>매출원가</v>
          </cell>
          <cell r="K404" t="str">
            <v/>
          </cell>
          <cell r="L404" t="str">
            <v/>
          </cell>
          <cell r="M404" t="str">
            <v/>
          </cell>
          <cell r="N404" t="str">
            <v/>
          </cell>
          <cell r="O404" t="str">
            <v>O</v>
          </cell>
          <cell r="P404" t="str">
            <v/>
          </cell>
          <cell r="Q404" t="str">
            <v>O</v>
          </cell>
          <cell r="R404" t="str">
            <v/>
          </cell>
          <cell r="S404" t="str">
            <v/>
          </cell>
          <cell r="T404" t="str">
            <v/>
          </cell>
          <cell r="U404" t="str">
            <v/>
          </cell>
          <cell r="V404" t="str">
            <v/>
          </cell>
          <cell r="W404" t="str">
            <v/>
          </cell>
          <cell r="AA404" t="str">
            <v>PU0301</v>
          </cell>
          <cell r="AB404" t="str">
            <v>구매_대금지급계획에 대한 승인</v>
          </cell>
          <cell r="AC404">
            <v>0</v>
          </cell>
          <cell r="AF404" t="str">
            <v>Lower</v>
          </cell>
        </row>
        <row r="405">
          <cell r="E405" t="str">
            <v>매출원가</v>
          </cell>
          <cell r="O405" t="str">
            <v>O</v>
          </cell>
          <cell r="Q405" t="str">
            <v>O</v>
          </cell>
          <cell r="AA405" t="str">
            <v>PU0302</v>
          </cell>
          <cell r="AB405" t="str">
            <v>구매_대금지급의 승인</v>
          </cell>
          <cell r="AC405">
            <v>5</v>
          </cell>
          <cell r="AF405" t="str">
            <v>Lower</v>
          </cell>
        </row>
        <row r="406">
          <cell r="E406" t="str">
            <v>매출원가</v>
          </cell>
          <cell r="O406" t="str">
            <v>O</v>
          </cell>
          <cell r="Q406" t="str">
            <v>O</v>
          </cell>
          <cell r="AA406" t="str">
            <v>PU0303</v>
          </cell>
          <cell r="AB406" t="str">
            <v xml:space="preserve">구매_회사정책에 따른 대금지급 </v>
          </cell>
          <cell r="AC406">
            <v>0</v>
          </cell>
          <cell r="AF406" t="str">
            <v>Lower</v>
          </cell>
        </row>
        <row r="407">
          <cell r="E407" t="str">
            <v>매출원가</v>
          </cell>
          <cell r="O407" t="str">
            <v>O</v>
          </cell>
          <cell r="Q407" t="str">
            <v>O</v>
          </cell>
          <cell r="AA407" t="str">
            <v>PU0304</v>
          </cell>
          <cell r="AB407" t="str">
            <v>구매_대금지급의 정확성 확인</v>
          </cell>
          <cell r="AC407">
            <v>0</v>
          </cell>
          <cell r="AF407" t="str">
            <v>Lower</v>
          </cell>
        </row>
        <row r="408">
          <cell r="E408" t="str">
            <v>매출원가</v>
          </cell>
          <cell r="O408" t="str">
            <v>O</v>
          </cell>
          <cell r="Q408" t="str">
            <v>O</v>
          </cell>
          <cell r="AA408" t="str">
            <v>PU0305</v>
          </cell>
          <cell r="AB408" t="str">
            <v>구매_대금지급 관련업무 분장</v>
          </cell>
          <cell r="AC408">
            <v>7</v>
          </cell>
          <cell r="AF408" t="str">
            <v>Lower</v>
          </cell>
        </row>
        <row r="409">
          <cell r="E409" t="str">
            <v>매출원가</v>
          </cell>
          <cell r="O409" t="str">
            <v>O</v>
          </cell>
          <cell r="Q409" t="str">
            <v>O</v>
          </cell>
          <cell r="AA409" t="str">
            <v>PU0201</v>
          </cell>
          <cell r="AB409" t="str">
            <v>구매_용역 입고(투입)의 승인.</v>
          </cell>
          <cell r="AC409">
            <v>3</v>
          </cell>
          <cell r="AF409" t="str">
            <v>Lower</v>
          </cell>
        </row>
        <row r="410">
          <cell r="E410" t="str">
            <v>매출원가</v>
          </cell>
          <cell r="O410" t="str">
            <v>O</v>
          </cell>
          <cell r="Q410" t="str">
            <v>O</v>
          </cell>
          <cell r="AA410" t="str">
            <v>CO0401</v>
          </cell>
          <cell r="AB410" t="str">
            <v>커뮤니케이션사업팀_추정 통신비의 검토 및 승인</v>
          </cell>
          <cell r="AC410">
            <v>5</v>
          </cell>
          <cell r="AF410" t="str">
            <v>Lower</v>
          </cell>
        </row>
        <row r="411">
          <cell r="E411" t="str">
            <v>매출원가</v>
          </cell>
          <cell r="O411" t="str">
            <v>O</v>
          </cell>
          <cell r="Q411" t="str">
            <v>O</v>
          </cell>
          <cell r="AA411" t="str">
            <v>CO0402</v>
          </cell>
          <cell r="AB411" t="str">
            <v>커뮤니케이션사업팀_통신원가 서비스이용건수 검증</v>
          </cell>
          <cell r="AC411">
            <v>5</v>
          </cell>
          <cell r="AF411" t="str">
            <v>Lower</v>
          </cell>
        </row>
        <row r="412">
          <cell r="E412" t="str">
            <v>매출원가</v>
          </cell>
          <cell r="O412" t="str">
            <v>O</v>
          </cell>
          <cell r="Q412" t="str">
            <v>O</v>
          </cell>
          <cell r="AA412" t="str">
            <v>ME0401</v>
          </cell>
          <cell r="AB412" t="str">
            <v>메세징_추정 통신비의 검토 및 승인</v>
          </cell>
          <cell r="AC412">
            <v>5</v>
          </cell>
          <cell r="AF412" t="str">
            <v>Lower</v>
          </cell>
        </row>
        <row r="413">
          <cell r="E413" t="str">
            <v>매출원가</v>
          </cell>
          <cell r="O413" t="str">
            <v>O</v>
          </cell>
          <cell r="Q413" t="str">
            <v>O</v>
          </cell>
          <cell r="AA413" t="str">
            <v>ME0402</v>
          </cell>
          <cell r="AB413" t="str">
            <v>메세징_정산 통신비의 검토 및 승인</v>
          </cell>
          <cell r="AC413">
            <v>0</v>
          </cell>
          <cell r="AF413" t="str">
            <v>Lower</v>
          </cell>
        </row>
        <row r="414">
          <cell r="E414" t="str">
            <v>매출원가</v>
          </cell>
          <cell r="O414" t="str">
            <v>O</v>
          </cell>
          <cell r="Q414" t="str">
            <v>O</v>
          </cell>
          <cell r="AA414" t="str">
            <v>ME0403</v>
          </cell>
          <cell r="AB414" t="str">
            <v>메세징_통신원가 서비스이용건수 검증</v>
          </cell>
          <cell r="AC414">
            <v>5</v>
          </cell>
          <cell r="AF414" t="str">
            <v>Lower</v>
          </cell>
        </row>
        <row r="415">
          <cell r="E415" t="str">
            <v>매출원가</v>
          </cell>
          <cell r="O415" t="str">
            <v>O</v>
          </cell>
          <cell r="Q415" t="str">
            <v>O</v>
          </cell>
          <cell r="AA415" t="str">
            <v>LI_TE0201</v>
          </cell>
          <cell r="AB415" t="str">
            <v>지역정보사업팀_텔패스_총판계약 및 부속합의서 승인</v>
          </cell>
          <cell r="AC415">
            <v>3</v>
          </cell>
          <cell r="AF415" t="str">
            <v>Lower</v>
          </cell>
        </row>
        <row r="416">
          <cell r="E416" t="str">
            <v>매출원가</v>
          </cell>
          <cell r="O416" t="str">
            <v>O</v>
          </cell>
          <cell r="Q416" t="str">
            <v>O</v>
          </cell>
          <cell r="AA416" t="str">
            <v>LI_TE0202</v>
          </cell>
          <cell r="AB416" t="str">
            <v>지역정보사업팀_텔패스_총판계약 변경 승인</v>
          </cell>
          <cell r="AC416">
            <v>1</v>
          </cell>
          <cell r="AF416" t="str">
            <v>Lower</v>
          </cell>
        </row>
        <row r="417">
          <cell r="E417" t="str">
            <v>매출원가</v>
          </cell>
          <cell r="O417" t="str">
            <v>O</v>
          </cell>
          <cell r="Q417" t="str">
            <v>O</v>
          </cell>
          <cell r="AA417" t="str">
            <v>LI_TE0601</v>
          </cell>
          <cell r="AB417" t="str">
            <v>지역정보사업팀_텔패스_영업대행 수수료 거래처 검증</v>
          </cell>
          <cell r="AC417">
            <v>0</v>
          </cell>
          <cell r="AF417" t="str">
            <v>Lower</v>
          </cell>
        </row>
        <row r="418">
          <cell r="E418" t="str">
            <v>매출원가</v>
          </cell>
          <cell r="O418" t="str">
            <v>O</v>
          </cell>
          <cell r="Q418" t="str">
            <v>O</v>
          </cell>
          <cell r="AA418" t="str">
            <v>LI_TE0602</v>
          </cell>
          <cell r="AB418" t="str">
            <v>지역정보사업팀_텔패스_영업대행수수료 승인</v>
          </cell>
          <cell r="AC418">
            <v>4</v>
          </cell>
          <cell r="AF418" t="str">
            <v>Lower</v>
          </cell>
        </row>
        <row r="419">
          <cell r="E419" t="str">
            <v>매출원가</v>
          </cell>
          <cell r="O419" t="str">
            <v>O</v>
          </cell>
          <cell r="Q419" t="str">
            <v>O</v>
          </cell>
          <cell r="AA419" t="str">
            <v>MC0501</v>
          </cell>
          <cell r="AB419" t="str">
            <v>모바일쿠폰사업팀_수수료원가 자동계산</v>
          </cell>
          <cell r="AC419">
            <v>4</v>
          </cell>
          <cell r="AF419" t="str">
            <v>Lower</v>
          </cell>
        </row>
        <row r="420">
          <cell r="E420" t="str">
            <v>매출원가</v>
          </cell>
          <cell r="O420" t="str">
            <v>O</v>
          </cell>
          <cell r="Q420" t="str">
            <v>O</v>
          </cell>
          <cell r="AA420" t="str">
            <v>MC0502</v>
          </cell>
          <cell r="AB420" t="str">
            <v>모바일쿠폰사업팀_매입전표 승인</v>
          </cell>
          <cell r="AC420">
            <v>4</v>
          </cell>
          <cell r="AF420" t="str">
            <v>Lower</v>
          </cell>
        </row>
        <row r="421">
          <cell r="E421" t="str">
            <v>매출원가</v>
          </cell>
          <cell r="O421" t="str">
            <v>O</v>
          </cell>
          <cell r="Q421" t="str">
            <v>O</v>
          </cell>
          <cell r="AA421" t="str">
            <v>CO_UN0501</v>
          </cell>
          <cell r="AB421" t="str">
            <v>커머스사업팀(유니크로)_PG수수료 매입전표 승인</v>
          </cell>
          <cell r="AC421">
            <v>4</v>
          </cell>
          <cell r="AF421" t="str">
            <v>Lower</v>
          </cell>
        </row>
        <row r="422">
          <cell r="E422" t="str">
            <v>매출원가</v>
          </cell>
          <cell r="O422" t="str">
            <v>O</v>
          </cell>
          <cell r="Q422" t="str">
            <v>O</v>
          </cell>
          <cell r="AA422" t="str">
            <v>CO_SN0501</v>
          </cell>
          <cell r="AB422" t="str">
            <v>커머스사업팀(SNS_FORM)_PG수수료 매입전표 승인</v>
          </cell>
          <cell r="AC422">
            <v>4</v>
          </cell>
          <cell r="AF422" t="str">
            <v>Lower</v>
          </cell>
        </row>
        <row r="423">
          <cell r="E423" t="str">
            <v>매출원가</v>
          </cell>
          <cell r="K423" t="str">
            <v/>
          </cell>
          <cell r="L423" t="str">
            <v/>
          </cell>
          <cell r="M423" t="str">
            <v/>
          </cell>
          <cell r="N423" t="str">
            <v/>
          </cell>
          <cell r="O423" t="str">
            <v/>
          </cell>
          <cell r="P423" t="str">
            <v>O</v>
          </cell>
          <cell r="Q423" t="str">
            <v/>
          </cell>
          <cell r="R423" t="str">
            <v/>
          </cell>
          <cell r="S423" t="str">
            <v/>
          </cell>
          <cell r="T423" t="str">
            <v/>
          </cell>
          <cell r="U423" t="str">
            <v/>
          </cell>
          <cell r="V423" t="str">
            <v/>
          </cell>
          <cell r="W423" t="str">
            <v/>
          </cell>
          <cell r="AA423" t="str">
            <v>FI0702</v>
          </cell>
          <cell r="AB423" t="str">
            <v>재무회계_부가세 차이내역 대사</v>
          </cell>
          <cell r="AC423">
            <v>5</v>
          </cell>
          <cell r="AF423" t="str">
            <v>Lower</v>
          </cell>
        </row>
        <row r="424">
          <cell r="E424" t="str">
            <v>매출원가</v>
          </cell>
          <cell r="K424" t="str">
            <v/>
          </cell>
          <cell r="L424" t="str">
            <v/>
          </cell>
          <cell r="M424" t="str">
            <v/>
          </cell>
          <cell r="N424" t="str">
            <v/>
          </cell>
          <cell r="O424" t="str">
            <v/>
          </cell>
          <cell r="P424" t="str">
            <v>O</v>
          </cell>
          <cell r="Q424" t="str">
            <v/>
          </cell>
          <cell r="R424" t="str">
            <v/>
          </cell>
          <cell r="S424" t="str">
            <v/>
          </cell>
          <cell r="T424" t="str">
            <v/>
          </cell>
          <cell r="U424" t="str">
            <v/>
          </cell>
          <cell r="V424" t="str">
            <v/>
          </cell>
          <cell r="W424" t="str">
            <v/>
          </cell>
          <cell r="AA424" t="str">
            <v>CO0401</v>
          </cell>
          <cell r="AB424" t="str">
            <v>커뮤니케이션사업팀_추정 통신비의 검토 및 승인</v>
          </cell>
          <cell r="AC424">
            <v>5</v>
          </cell>
          <cell r="AF424" t="str">
            <v>Lower</v>
          </cell>
        </row>
        <row r="425">
          <cell r="E425" t="str">
            <v>매출원가</v>
          </cell>
          <cell r="K425" t="str">
            <v/>
          </cell>
          <cell r="L425" t="str">
            <v/>
          </cell>
          <cell r="M425" t="str">
            <v/>
          </cell>
          <cell r="N425" t="str">
            <v/>
          </cell>
          <cell r="O425" t="str">
            <v/>
          </cell>
          <cell r="P425" t="str">
            <v>O</v>
          </cell>
          <cell r="Q425" t="str">
            <v/>
          </cell>
          <cell r="R425" t="str">
            <v/>
          </cell>
          <cell r="S425" t="str">
            <v/>
          </cell>
          <cell r="T425" t="str">
            <v/>
          </cell>
          <cell r="U425" t="str">
            <v/>
          </cell>
          <cell r="V425" t="str">
            <v/>
          </cell>
          <cell r="W425" t="str">
            <v/>
          </cell>
          <cell r="AA425" t="str">
            <v>CO0402</v>
          </cell>
          <cell r="AB425" t="str">
            <v>커뮤니케이션사업팀_통신원가 서비스이용건수 검증</v>
          </cell>
          <cell r="AC425">
            <v>5</v>
          </cell>
          <cell r="AF425" t="str">
            <v>Lower</v>
          </cell>
        </row>
        <row r="426">
          <cell r="E426" t="str">
            <v>매출원가</v>
          </cell>
          <cell r="K426" t="str">
            <v/>
          </cell>
          <cell r="L426" t="str">
            <v/>
          </cell>
          <cell r="M426" t="str">
            <v/>
          </cell>
          <cell r="N426" t="str">
            <v/>
          </cell>
          <cell r="O426" t="str">
            <v/>
          </cell>
          <cell r="P426" t="str">
            <v>O</v>
          </cell>
          <cell r="Q426" t="str">
            <v/>
          </cell>
          <cell r="R426" t="str">
            <v/>
          </cell>
          <cell r="S426" t="str">
            <v/>
          </cell>
          <cell r="T426" t="str">
            <v/>
          </cell>
          <cell r="U426" t="str">
            <v/>
          </cell>
          <cell r="V426" t="str">
            <v/>
          </cell>
          <cell r="W426" t="str">
            <v/>
          </cell>
          <cell r="AA426" t="str">
            <v>ME0401</v>
          </cell>
          <cell r="AB426" t="str">
            <v>메세징_추정 통신비의 검토 및 승인</v>
          </cell>
          <cell r="AC426">
            <v>5</v>
          </cell>
          <cell r="AF426" t="str">
            <v>Lower</v>
          </cell>
        </row>
        <row r="427">
          <cell r="E427" t="str">
            <v>매출원가</v>
          </cell>
          <cell r="K427" t="str">
            <v/>
          </cell>
          <cell r="L427" t="str">
            <v/>
          </cell>
          <cell r="M427" t="str">
            <v/>
          </cell>
          <cell r="N427" t="str">
            <v/>
          </cell>
          <cell r="O427" t="str">
            <v/>
          </cell>
          <cell r="P427" t="str">
            <v>O</v>
          </cell>
          <cell r="Q427" t="str">
            <v/>
          </cell>
          <cell r="R427" t="str">
            <v/>
          </cell>
          <cell r="S427" t="str">
            <v/>
          </cell>
          <cell r="T427" t="str">
            <v/>
          </cell>
          <cell r="U427" t="str">
            <v/>
          </cell>
          <cell r="V427" t="str">
            <v/>
          </cell>
          <cell r="W427" t="str">
            <v/>
          </cell>
          <cell r="AA427" t="str">
            <v>ME0402</v>
          </cell>
          <cell r="AB427" t="str">
            <v>메세징_정산 통신비의 검토 및 승인</v>
          </cell>
          <cell r="AC427">
            <v>0</v>
          </cell>
          <cell r="AF427" t="str">
            <v>Lower</v>
          </cell>
        </row>
        <row r="428">
          <cell r="E428" t="str">
            <v>매출원가</v>
          </cell>
          <cell r="K428" t="str">
            <v/>
          </cell>
          <cell r="L428" t="str">
            <v/>
          </cell>
          <cell r="M428" t="str">
            <v/>
          </cell>
          <cell r="N428" t="str">
            <v/>
          </cell>
          <cell r="O428" t="str">
            <v/>
          </cell>
          <cell r="P428" t="str">
            <v>O</v>
          </cell>
          <cell r="Q428" t="str">
            <v/>
          </cell>
          <cell r="R428" t="str">
            <v/>
          </cell>
          <cell r="S428" t="str">
            <v/>
          </cell>
          <cell r="T428" t="str">
            <v/>
          </cell>
          <cell r="U428" t="str">
            <v/>
          </cell>
          <cell r="V428" t="str">
            <v/>
          </cell>
          <cell r="W428" t="str">
            <v/>
          </cell>
          <cell r="AA428" t="str">
            <v>ME0403</v>
          </cell>
          <cell r="AB428" t="str">
            <v>메세징_통신원가 서비스이용건수 검증</v>
          </cell>
          <cell r="AC428">
            <v>5</v>
          </cell>
          <cell r="AF428" t="str">
            <v>Lower</v>
          </cell>
        </row>
        <row r="429">
          <cell r="E429" t="str">
            <v>매출원가</v>
          </cell>
          <cell r="K429" t="str">
            <v/>
          </cell>
          <cell r="L429" t="str">
            <v/>
          </cell>
          <cell r="M429" t="str">
            <v/>
          </cell>
          <cell r="N429" t="str">
            <v/>
          </cell>
          <cell r="O429" t="str">
            <v/>
          </cell>
          <cell r="P429" t="str">
            <v>O</v>
          </cell>
          <cell r="Q429" t="str">
            <v/>
          </cell>
          <cell r="R429" t="str">
            <v/>
          </cell>
          <cell r="S429" t="str">
            <v/>
          </cell>
          <cell r="T429" t="str">
            <v/>
          </cell>
          <cell r="U429" t="str">
            <v/>
          </cell>
          <cell r="V429" t="str">
            <v/>
          </cell>
          <cell r="W429" t="str">
            <v/>
          </cell>
          <cell r="AA429" t="str">
            <v>LI_TE0201</v>
          </cell>
          <cell r="AB429" t="str">
            <v>지역정보사업팀_텔패스_총판계약 및 부속합의서 승인</v>
          </cell>
          <cell r="AC429">
            <v>3</v>
          </cell>
          <cell r="AF429" t="str">
            <v>Lower</v>
          </cell>
        </row>
        <row r="430">
          <cell r="E430" t="str">
            <v>매출원가</v>
          </cell>
          <cell r="K430" t="str">
            <v/>
          </cell>
          <cell r="L430" t="str">
            <v/>
          </cell>
          <cell r="M430" t="str">
            <v/>
          </cell>
          <cell r="N430" t="str">
            <v/>
          </cell>
          <cell r="O430" t="str">
            <v/>
          </cell>
          <cell r="P430" t="str">
            <v>O</v>
          </cell>
          <cell r="Q430" t="str">
            <v/>
          </cell>
          <cell r="R430" t="str">
            <v/>
          </cell>
          <cell r="S430" t="str">
            <v/>
          </cell>
          <cell r="T430" t="str">
            <v/>
          </cell>
          <cell r="U430" t="str">
            <v/>
          </cell>
          <cell r="V430" t="str">
            <v/>
          </cell>
          <cell r="W430" t="str">
            <v/>
          </cell>
          <cell r="AA430" t="str">
            <v>LI_TE0202</v>
          </cell>
          <cell r="AB430" t="str">
            <v>지역정보사업팀_텔패스_총판계약 변경 승인</v>
          </cell>
          <cell r="AC430">
            <v>1</v>
          </cell>
          <cell r="AF430" t="str">
            <v>Lower</v>
          </cell>
        </row>
        <row r="431">
          <cell r="E431" t="str">
            <v>매출원가</v>
          </cell>
          <cell r="K431" t="str">
            <v/>
          </cell>
          <cell r="L431" t="str">
            <v/>
          </cell>
          <cell r="M431" t="str">
            <v/>
          </cell>
          <cell r="N431" t="str">
            <v/>
          </cell>
          <cell r="O431" t="str">
            <v/>
          </cell>
          <cell r="P431" t="str">
            <v>O</v>
          </cell>
          <cell r="Q431" t="str">
            <v/>
          </cell>
          <cell r="R431" t="str">
            <v/>
          </cell>
          <cell r="S431" t="str">
            <v/>
          </cell>
          <cell r="T431" t="str">
            <v/>
          </cell>
          <cell r="U431" t="str">
            <v/>
          </cell>
          <cell r="V431" t="str">
            <v/>
          </cell>
          <cell r="W431" t="str">
            <v/>
          </cell>
          <cell r="AA431" t="str">
            <v>LI_TE0601</v>
          </cell>
          <cell r="AB431" t="str">
            <v>지역정보사업팀_텔패스_영업대행 수수료 거래처 검증</v>
          </cell>
          <cell r="AC431">
            <v>0</v>
          </cell>
          <cell r="AF431" t="str">
            <v>Lower</v>
          </cell>
        </row>
        <row r="432">
          <cell r="E432" t="str">
            <v>매출원가</v>
          </cell>
          <cell r="K432" t="str">
            <v/>
          </cell>
          <cell r="L432" t="str">
            <v/>
          </cell>
          <cell r="M432" t="str">
            <v/>
          </cell>
          <cell r="N432" t="str">
            <v/>
          </cell>
          <cell r="O432" t="str">
            <v/>
          </cell>
          <cell r="P432" t="str">
            <v>O</v>
          </cell>
          <cell r="Q432" t="str">
            <v/>
          </cell>
          <cell r="R432" t="str">
            <v/>
          </cell>
          <cell r="S432" t="str">
            <v/>
          </cell>
          <cell r="T432" t="str">
            <v/>
          </cell>
          <cell r="U432" t="str">
            <v/>
          </cell>
          <cell r="V432" t="str">
            <v/>
          </cell>
          <cell r="W432" t="str">
            <v/>
          </cell>
          <cell r="AA432" t="str">
            <v>LI_TE0602</v>
          </cell>
          <cell r="AB432" t="str">
            <v>지역정보사업팀_텔패스_영업대행수수료 승인</v>
          </cell>
          <cell r="AC432">
            <v>4</v>
          </cell>
          <cell r="AF432" t="str">
            <v>Lower</v>
          </cell>
        </row>
        <row r="433">
          <cell r="E433" t="str">
            <v>매출원가</v>
          </cell>
          <cell r="K433" t="str">
            <v/>
          </cell>
          <cell r="L433" t="str">
            <v/>
          </cell>
          <cell r="M433" t="str">
            <v/>
          </cell>
          <cell r="N433" t="str">
            <v/>
          </cell>
          <cell r="O433" t="str">
            <v/>
          </cell>
          <cell r="P433" t="str">
            <v>O</v>
          </cell>
          <cell r="Q433" t="str">
            <v/>
          </cell>
          <cell r="R433" t="str">
            <v/>
          </cell>
          <cell r="S433" t="str">
            <v/>
          </cell>
          <cell r="T433" t="str">
            <v/>
          </cell>
          <cell r="U433" t="str">
            <v/>
          </cell>
          <cell r="V433" t="str">
            <v/>
          </cell>
          <cell r="W433" t="str">
            <v/>
          </cell>
          <cell r="AA433" t="str">
            <v>MC0501</v>
          </cell>
          <cell r="AB433" t="str">
            <v>모바일쿠폰사업팀_수수료원가 자동계산</v>
          </cell>
          <cell r="AC433">
            <v>4</v>
          </cell>
          <cell r="AF433" t="str">
            <v>Lower</v>
          </cell>
        </row>
        <row r="434">
          <cell r="E434" t="str">
            <v>매출원가</v>
          </cell>
          <cell r="K434" t="str">
            <v/>
          </cell>
          <cell r="L434" t="str">
            <v/>
          </cell>
          <cell r="M434" t="str">
            <v/>
          </cell>
          <cell r="N434" t="str">
            <v/>
          </cell>
          <cell r="O434" t="str">
            <v/>
          </cell>
          <cell r="P434" t="str">
            <v>O</v>
          </cell>
          <cell r="Q434" t="str">
            <v/>
          </cell>
          <cell r="R434" t="str">
            <v/>
          </cell>
          <cell r="S434" t="str">
            <v/>
          </cell>
          <cell r="T434" t="str">
            <v/>
          </cell>
          <cell r="U434" t="str">
            <v/>
          </cell>
          <cell r="V434" t="str">
            <v/>
          </cell>
          <cell r="W434" t="str">
            <v/>
          </cell>
          <cell r="AA434" t="str">
            <v>MC0502</v>
          </cell>
          <cell r="AB434" t="str">
            <v>모바일쿠폰사업팀_매입전표 승인</v>
          </cell>
          <cell r="AC434">
            <v>4</v>
          </cell>
          <cell r="AF434" t="str">
            <v>Lower</v>
          </cell>
        </row>
        <row r="435">
          <cell r="E435" t="str">
            <v>매출원가</v>
          </cell>
          <cell r="K435" t="str">
            <v/>
          </cell>
          <cell r="L435" t="str">
            <v/>
          </cell>
          <cell r="M435" t="str">
            <v/>
          </cell>
          <cell r="N435" t="str">
            <v/>
          </cell>
          <cell r="O435" t="str">
            <v/>
          </cell>
          <cell r="P435" t="str">
            <v>O</v>
          </cell>
          <cell r="Q435" t="str">
            <v/>
          </cell>
          <cell r="R435" t="str">
            <v/>
          </cell>
          <cell r="S435" t="str">
            <v/>
          </cell>
          <cell r="T435" t="str">
            <v/>
          </cell>
          <cell r="U435" t="str">
            <v/>
          </cell>
          <cell r="V435" t="str">
            <v/>
          </cell>
          <cell r="W435" t="str">
            <v/>
          </cell>
          <cell r="AA435" t="str">
            <v>CO_UN0501</v>
          </cell>
          <cell r="AB435" t="str">
            <v>커머스사업팀(유니크로)_PG수수료 매입전표 승인</v>
          </cell>
          <cell r="AC435">
            <v>4</v>
          </cell>
          <cell r="AF435" t="str">
            <v>Lower</v>
          </cell>
        </row>
        <row r="436">
          <cell r="E436" t="str">
            <v>매출원가</v>
          </cell>
          <cell r="K436" t="str">
            <v/>
          </cell>
          <cell r="L436" t="str">
            <v/>
          </cell>
          <cell r="M436" t="str">
            <v/>
          </cell>
          <cell r="N436" t="str">
            <v/>
          </cell>
          <cell r="O436" t="str">
            <v/>
          </cell>
          <cell r="P436" t="str">
            <v>O</v>
          </cell>
          <cell r="Q436" t="str">
            <v/>
          </cell>
          <cell r="R436" t="str">
            <v/>
          </cell>
          <cell r="S436" t="str">
            <v/>
          </cell>
          <cell r="T436" t="str">
            <v/>
          </cell>
          <cell r="U436" t="str">
            <v/>
          </cell>
          <cell r="V436" t="str">
            <v/>
          </cell>
          <cell r="W436" t="str">
            <v/>
          </cell>
          <cell r="AA436" t="str">
            <v>CO_SN0501</v>
          </cell>
          <cell r="AB436" t="str">
            <v>커머스사업팀(SNS_FORM)_PG수수료 매입전표 승인</v>
          </cell>
          <cell r="AC436">
            <v>4</v>
          </cell>
          <cell r="AF436" t="str">
            <v>Lower</v>
          </cell>
        </row>
        <row r="437">
          <cell r="E437" t="str">
            <v>매출원가</v>
          </cell>
          <cell r="K437" t="str">
            <v/>
          </cell>
          <cell r="L437" t="str">
            <v/>
          </cell>
          <cell r="M437" t="str">
            <v/>
          </cell>
          <cell r="N437" t="str">
            <v/>
          </cell>
          <cell r="O437" t="str">
            <v/>
          </cell>
          <cell r="P437" t="str">
            <v>O</v>
          </cell>
          <cell r="Q437" t="str">
            <v/>
          </cell>
          <cell r="R437" t="str">
            <v/>
          </cell>
          <cell r="S437" t="str">
            <v/>
          </cell>
          <cell r="T437" t="str">
            <v/>
          </cell>
          <cell r="U437" t="str">
            <v/>
          </cell>
          <cell r="V437" t="str">
            <v/>
          </cell>
          <cell r="W437" t="str">
            <v/>
          </cell>
          <cell r="AA437" t="str">
            <v>IS0306</v>
          </cell>
          <cell r="AB437" t="str">
            <v>품질기획팀,프로젝트팀,키움자산운용팀_프로젝트 완료 관리</v>
          </cell>
          <cell r="AC437">
            <v>5</v>
          </cell>
          <cell r="AF437" t="str">
            <v>Lower</v>
          </cell>
        </row>
        <row r="438">
          <cell r="E438" t="str">
            <v>매출원가</v>
          </cell>
          <cell r="K438" t="str">
            <v/>
          </cell>
          <cell r="L438" t="str">
            <v/>
          </cell>
          <cell r="M438" t="str">
            <v/>
          </cell>
          <cell r="N438" t="str">
            <v/>
          </cell>
          <cell r="O438" t="str">
            <v/>
          </cell>
          <cell r="P438" t="str">
            <v>O</v>
          </cell>
          <cell r="Q438" t="str">
            <v/>
          </cell>
          <cell r="R438" t="str">
            <v/>
          </cell>
          <cell r="S438" t="str">
            <v/>
          </cell>
          <cell r="T438" t="str">
            <v/>
          </cell>
          <cell r="U438" t="str">
            <v/>
          </cell>
          <cell r="V438" t="str">
            <v/>
          </cell>
          <cell r="W438" t="str">
            <v/>
          </cell>
          <cell r="AA438" t="str">
            <v>IN0202</v>
          </cell>
          <cell r="AB438" t="str">
            <v>재고_재고실사결과의 문서화</v>
          </cell>
          <cell r="AC438">
            <v>3</v>
          </cell>
          <cell r="AF438" t="str">
            <v>Lower</v>
          </cell>
        </row>
        <row r="439">
          <cell r="E439" t="str">
            <v>매출원가</v>
          </cell>
          <cell r="K439" t="str">
            <v/>
          </cell>
          <cell r="L439" t="str">
            <v/>
          </cell>
          <cell r="M439" t="str">
            <v/>
          </cell>
          <cell r="N439" t="str">
            <v/>
          </cell>
          <cell r="O439" t="str">
            <v/>
          </cell>
          <cell r="P439" t="str">
            <v>O</v>
          </cell>
          <cell r="Q439" t="str">
            <v/>
          </cell>
          <cell r="R439" t="str">
            <v/>
          </cell>
          <cell r="S439" t="str">
            <v/>
          </cell>
          <cell r="T439" t="str">
            <v/>
          </cell>
          <cell r="U439" t="str">
            <v/>
          </cell>
          <cell r="V439" t="str">
            <v/>
          </cell>
          <cell r="W439" t="str">
            <v/>
          </cell>
          <cell r="AA439" t="str">
            <v>IN0203</v>
          </cell>
          <cell r="AB439" t="str">
            <v>재고_제품및 원재료의 평가충당금 검토</v>
          </cell>
          <cell r="AC439">
            <v>2</v>
          </cell>
          <cell r="AF439" t="str">
            <v>Lower</v>
          </cell>
        </row>
        <row r="440">
          <cell r="E440" t="str">
            <v>매출원가</v>
          </cell>
          <cell r="K440" t="str">
            <v/>
          </cell>
          <cell r="L440" t="str">
            <v/>
          </cell>
          <cell r="M440" t="str">
            <v/>
          </cell>
          <cell r="N440" t="str">
            <v/>
          </cell>
          <cell r="O440" t="str">
            <v/>
          </cell>
          <cell r="P440" t="str">
            <v>O</v>
          </cell>
          <cell r="Q440" t="str">
            <v/>
          </cell>
          <cell r="R440" t="str">
            <v/>
          </cell>
          <cell r="S440" t="str">
            <v/>
          </cell>
          <cell r="T440" t="str">
            <v/>
          </cell>
          <cell r="U440" t="str">
            <v/>
          </cell>
          <cell r="V440" t="str">
            <v/>
          </cell>
          <cell r="W440" t="str">
            <v/>
          </cell>
          <cell r="AA440" t="str">
            <v>IN0301</v>
          </cell>
          <cell r="AB440" t="str">
            <v>재고_출고기록의 완전성(그룹웨어)</v>
          </cell>
          <cell r="AC440">
            <v>4</v>
          </cell>
          <cell r="AF440" t="str">
            <v>Lower</v>
          </cell>
        </row>
        <row r="441">
          <cell r="E441" t="str">
            <v>매출원가</v>
          </cell>
          <cell r="K441" t="str">
            <v/>
          </cell>
          <cell r="L441" t="str">
            <v/>
          </cell>
          <cell r="M441" t="str">
            <v/>
          </cell>
          <cell r="N441" t="str">
            <v/>
          </cell>
          <cell r="O441" t="str">
            <v/>
          </cell>
          <cell r="P441" t="str">
            <v>O</v>
          </cell>
          <cell r="Q441" t="str">
            <v/>
          </cell>
          <cell r="R441" t="str">
            <v/>
          </cell>
          <cell r="S441" t="str">
            <v/>
          </cell>
          <cell r="T441" t="str">
            <v/>
          </cell>
          <cell r="U441" t="str">
            <v/>
          </cell>
          <cell r="V441" t="str">
            <v/>
          </cell>
          <cell r="W441" t="str">
            <v/>
          </cell>
          <cell r="AA441" t="str">
            <v>IN0302</v>
          </cell>
          <cell r="AB441" t="str">
            <v>재고_출고기록의 완전성(서비스)</v>
          </cell>
          <cell r="AC441">
            <v>4</v>
          </cell>
          <cell r="AF441" t="str">
            <v>Lower</v>
          </cell>
        </row>
        <row r="442">
          <cell r="E442" t="str">
            <v>매출원가</v>
          </cell>
          <cell r="K442" t="str">
            <v/>
          </cell>
          <cell r="L442" t="str">
            <v/>
          </cell>
          <cell r="M442" t="str">
            <v/>
          </cell>
          <cell r="N442" t="str">
            <v/>
          </cell>
          <cell r="O442" t="str">
            <v/>
          </cell>
          <cell r="P442" t="str">
            <v>O</v>
          </cell>
          <cell r="Q442" t="str">
            <v/>
          </cell>
          <cell r="R442" t="str">
            <v/>
          </cell>
          <cell r="S442" t="str">
            <v/>
          </cell>
          <cell r="T442" t="str">
            <v/>
          </cell>
          <cell r="U442" t="str">
            <v/>
          </cell>
          <cell r="V442" t="str">
            <v/>
          </cell>
          <cell r="W442" t="str">
            <v/>
          </cell>
          <cell r="AA442" t="str">
            <v>IN0303</v>
          </cell>
          <cell r="AB442" t="str">
            <v>재고_출고기록의 완전성(프로젝트)</v>
          </cell>
          <cell r="AC442">
            <v>4</v>
          </cell>
          <cell r="AF442" t="str">
            <v>Lower</v>
          </cell>
        </row>
        <row r="443">
          <cell r="E443" t="str">
            <v>매출원가</v>
          </cell>
          <cell r="K443" t="str">
            <v/>
          </cell>
          <cell r="L443" t="str">
            <v/>
          </cell>
          <cell r="M443" t="str">
            <v/>
          </cell>
          <cell r="N443" t="str">
            <v/>
          </cell>
          <cell r="O443" t="str">
            <v/>
          </cell>
          <cell r="P443" t="str">
            <v>O</v>
          </cell>
          <cell r="Q443" t="str">
            <v/>
          </cell>
          <cell r="R443" t="str">
            <v/>
          </cell>
          <cell r="S443" t="str">
            <v/>
          </cell>
          <cell r="T443" t="str">
            <v/>
          </cell>
          <cell r="U443" t="str">
            <v/>
          </cell>
          <cell r="V443" t="str">
            <v/>
          </cell>
          <cell r="W443" t="str">
            <v/>
          </cell>
          <cell r="AA443" t="str">
            <v>IN0304</v>
          </cell>
          <cell r="AB443" t="str">
            <v>재고_출고기록의 완전성(원재료 및 상품)</v>
          </cell>
          <cell r="AC443">
            <v>4</v>
          </cell>
          <cell r="AF443" t="str">
            <v>Lower</v>
          </cell>
        </row>
        <row r="444">
          <cell r="E444" t="str">
            <v>매출원가</v>
          </cell>
          <cell r="K444" t="str">
            <v/>
          </cell>
          <cell r="L444" t="str">
            <v/>
          </cell>
          <cell r="M444" t="str">
            <v/>
          </cell>
          <cell r="N444" t="str">
            <v/>
          </cell>
          <cell r="O444" t="str">
            <v/>
          </cell>
          <cell r="P444" t="str">
            <v>O</v>
          </cell>
          <cell r="Q444" t="str">
            <v/>
          </cell>
          <cell r="R444" t="str">
            <v/>
          </cell>
          <cell r="S444" t="str">
            <v/>
          </cell>
          <cell r="T444" t="str">
            <v/>
          </cell>
          <cell r="U444" t="str">
            <v/>
          </cell>
          <cell r="V444" t="str">
            <v/>
          </cell>
          <cell r="W444" t="str">
            <v/>
          </cell>
          <cell r="AA444" t="str">
            <v>IN0305</v>
          </cell>
          <cell r="AB444" t="str">
            <v>재고_출고의 사용처 변경시 승인</v>
          </cell>
          <cell r="AC444">
            <v>0</v>
          </cell>
          <cell r="AF444" t="str">
            <v>Lower</v>
          </cell>
        </row>
        <row r="445">
          <cell r="E445" t="str">
            <v>매출원가</v>
          </cell>
          <cell r="K445" t="str">
            <v/>
          </cell>
          <cell r="L445" t="str">
            <v/>
          </cell>
          <cell r="M445" t="str">
            <v/>
          </cell>
          <cell r="N445" t="str">
            <v/>
          </cell>
          <cell r="O445" t="str">
            <v/>
          </cell>
          <cell r="P445" t="str">
            <v>O</v>
          </cell>
          <cell r="Q445" t="str">
            <v/>
          </cell>
          <cell r="R445" t="str">
            <v/>
          </cell>
          <cell r="S445" t="str">
            <v/>
          </cell>
          <cell r="T445" t="str">
            <v/>
          </cell>
          <cell r="U445" t="str">
            <v/>
          </cell>
          <cell r="V445" t="str">
            <v/>
          </cell>
          <cell r="W445" t="str">
            <v/>
          </cell>
          <cell r="AA445" t="str">
            <v>PU0301</v>
          </cell>
          <cell r="AB445" t="str">
            <v>구매_대금지급계획에 대한 승인</v>
          </cell>
          <cell r="AC445">
            <v>0</v>
          </cell>
          <cell r="AF445" t="str">
            <v>Lower</v>
          </cell>
        </row>
        <row r="446">
          <cell r="E446" t="str">
            <v>매출원가</v>
          </cell>
          <cell r="K446" t="str">
            <v/>
          </cell>
          <cell r="L446" t="str">
            <v/>
          </cell>
          <cell r="M446" t="str">
            <v/>
          </cell>
          <cell r="N446" t="str">
            <v/>
          </cell>
          <cell r="O446" t="str">
            <v/>
          </cell>
          <cell r="P446" t="str">
            <v>O</v>
          </cell>
          <cell r="Q446" t="str">
            <v/>
          </cell>
          <cell r="R446" t="str">
            <v/>
          </cell>
          <cell r="S446" t="str">
            <v/>
          </cell>
          <cell r="T446" t="str">
            <v/>
          </cell>
          <cell r="U446" t="str">
            <v/>
          </cell>
          <cell r="V446" t="str">
            <v/>
          </cell>
          <cell r="W446" t="str">
            <v/>
          </cell>
          <cell r="AA446" t="str">
            <v>PU0302</v>
          </cell>
          <cell r="AB446" t="str">
            <v>구매_대금지급의 승인</v>
          </cell>
          <cell r="AC446">
            <v>5</v>
          </cell>
          <cell r="AF446" t="str">
            <v>Lower</v>
          </cell>
        </row>
        <row r="447">
          <cell r="E447" t="str">
            <v>매출원가</v>
          </cell>
          <cell r="K447" t="str">
            <v/>
          </cell>
          <cell r="L447" t="str">
            <v/>
          </cell>
          <cell r="M447" t="str">
            <v/>
          </cell>
          <cell r="N447" t="str">
            <v/>
          </cell>
          <cell r="O447" t="str">
            <v/>
          </cell>
          <cell r="P447" t="str">
            <v>O</v>
          </cell>
          <cell r="Q447" t="str">
            <v/>
          </cell>
          <cell r="R447" t="str">
            <v/>
          </cell>
          <cell r="S447" t="str">
            <v/>
          </cell>
          <cell r="T447" t="str">
            <v/>
          </cell>
          <cell r="U447" t="str">
            <v/>
          </cell>
          <cell r="V447" t="str">
            <v/>
          </cell>
          <cell r="W447" t="str">
            <v/>
          </cell>
          <cell r="AA447" t="str">
            <v>PU0303</v>
          </cell>
          <cell r="AB447" t="str">
            <v xml:space="preserve">구매_회사정책에 따른 대금지급 </v>
          </cell>
          <cell r="AC447">
            <v>0</v>
          </cell>
          <cell r="AF447" t="str">
            <v>Lower</v>
          </cell>
        </row>
        <row r="448">
          <cell r="E448" t="str">
            <v>매출원가</v>
          </cell>
          <cell r="K448" t="str">
            <v/>
          </cell>
          <cell r="L448" t="str">
            <v/>
          </cell>
          <cell r="M448" t="str">
            <v/>
          </cell>
          <cell r="N448" t="str">
            <v/>
          </cell>
          <cell r="O448" t="str">
            <v/>
          </cell>
          <cell r="P448" t="str">
            <v>O</v>
          </cell>
          <cell r="Q448" t="str">
            <v/>
          </cell>
          <cell r="R448" t="str">
            <v/>
          </cell>
          <cell r="S448" t="str">
            <v/>
          </cell>
          <cell r="T448" t="str">
            <v/>
          </cell>
          <cell r="U448" t="str">
            <v/>
          </cell>
          <cell r="V448" t="str">
            <v/>
          </cell>
          <cell r="W448" t="str">
            <v/>
          </cell>
          <cell r="AA448" t="str">
            <v>PU0304</v>
          </cell>
          <cell r="AB448" t="str">
            <v>구매_대금지급의 정확성 확인</v>
          </cell>
          <cell r="AC448">
            <v>0</v>
          </cell>
          <cell r="AF448" t="str">
            <v>Lower</v>
          </cell>
        </row>
        <row r="449">
          <cell r="E449" t="str">
            <v>매출원가</v>
          </cell>
          <cell r="K449" t="str">
            <v/>
          </cell>
          <cell r="L449" t="str">
            <v/>
          </cell>
          <cell r="M449" t="str">
            <v/>
          </cell>
          <cell r="N449" t="str">
            <v/>
          </cell>
          <cell r="O449" t="str">
            <v/>
          </cell>
          <cell r="P449" t="str">
            <v>O</v>
          </cell>
          <cell r="Q449" t="str">
            <v/>
          </cell>
          <cell r="R449" t="str">
            <v/>
          </cell>
          <cell r="S449" t="str">
            <v/>
          </cell>
          <cell r="T449" t="str">
            <v/>
          </cell>
          <cell r="U449" t="str">
            <v/>
          </cell>
          <cell r="V449" t="str">
            <v/>
          </cell>
          <cell r="W449" t="str">
            <v/>
          </cell>
          <cell r="AA449" t="str">
            <v>PU0305</v>
          </cell>
          <cell r="AB449" t="str">
            <v>구매_대금지급 관련업무 분장</v>
          </cell>
          <cell r="AC449">
            <v>7</v>
          </cell>
          <cell r="AF449" t="str">
            <v>Lower</v>
          </cell>
        </row>
        <row r="450">
          <cell r="E450" t="str">
            <v>매출원가</v>
          </cell>
          <cell r="K450" t="str">
            <v/>
          </cell>
          <cell r="L450" t="str">
            <v/>
          </cell>
          <cell r="M450" t="str">
            <v/>
          </cell>
          <cell r="N450" t="str">
            <v/>
          </cell>
          <cell r="O450" t="str">
            <v/>
          </cell>
          <cell r="P450" t="str">
            <v/>
          </cell>
          <cell r="Q450" t="str">
            <v>O</v>
          </cell>
          <cell r="R450" t="str">
            <v/>
          </cell>
          <cell r="S450" t="str">
            <v/>
          </cell>
          <cell r="T450" t="str">
            <v/>
          </cell>
          <cell r="U450" t="str">
            <v/>
          </cell>
          <cell r="V450" t="str">
            <v/>
          </cell>
          <cell r="W450" t="str">
            <v/>
          </cell>
          <cell r="AA450" t="str">
            <v>FI0702</v>
          </cell>
          <cell r="AB450" t="str">
            <v>재무회계_부가세 차이내역 대사</v>
          </cell>
          <cell r="AC450">
            <v>5</v>
          </cell>
          <cell r="AF450" t="str">
            <v>Lower</v>
          </cell>
        </row>
        <row r="451">
          <cell r="E451" t="str">
            <v>매출원가</v>
          </cell>
          <cell r="K451" t="str">
            <v/>
          </cell>
          <cell r="L451" t="str">
            <v/>
          </cell>
          <cell r="M451" t="str">
            <v/>
          </cell>
          <cell r="N451" t="str">
            <v/>
          </cell>
          <cell r="O451" t="str">
            <v/>
          </cell>
          <cell r="P451" t="str">
            <v/>
          </cell>
          <cell r="Q451" t="str">
            <v>O</v>
          </cell>
          <cell r="R451" t="str">
            <v/>
          </cell>
          <cell r="S451" t="str">
            <v/>
          </cell>
          <cell r="T451" t="str">
            <v/>
          </cell>
          <cell r="U451" t="str">
            <v/>
          </cell>
          <cell r="V451" t="str">
            <v/>
          </cell>
          <cell r="W451" t="str">
            <v/>
          </cell>
          <cell r="AA451" t="str">
            <v>CO0401</v>
          </cell>
          <cell r="AB451" t="str">
            <v>커뮤니케이션사업팀_추정 통신비의 검토 및 승인</v>
          </cell>
          <cell r="AC451">
            <v>5</v>
          </cell>
          <cell r="AF451" t="str">
            <v>Lower</v>
          </cell>
        </row>
        <row r="452">
          <cell r="E452" t="str">
            <v>매출원가</v>
          </cell>
          <cell r="K452" t="str">
            <v/>
          </cell>
          <cell r="L452" t="str">
            <v/>
          </cell>
          <cell r="M452" t="str">
            <v/>
          </cell>
          <cell r="N452" t="str">
            <v/>
          </cell>
          <cell r="O452" t="str">
            <v/>
          </cell>
          <cell r="P452" t="str">
            <v/>
          </cell>
          <cell r="Q452" t="str">
            <v>O</v>
          </cell>
          <cell r="R452" t="str">
            <v/>
          </cell>
          <cell r="S452" t="str">
            <v/>
          </cell>
          <cell r="T452" t="str">
            <v/>
          </cell>
          <cell r="U452" t="str">
            <v/>
          </cell>
          <cell r="V452" t="str">
            <v/>
          </cell>
          <cell r="W452" t="str">
            <v/>
          </cell>
          <cell r="AA452" t="str">
            <v>CO0402</v>
          </cell>
          <cell r="AB452" t="str">
            <v>커뮤니케이션사업팀_통신원가 서비스이용건수 검증</v>
          </cell>
          <cell r="AC452">
            <v>5</v>
          </cell>
          <cell r="AF452" t="str">
            <v>Lower</v>
          </cell>
        </row>
        <row r="453">
          <cell r="E453" t="str">
            <v>매출원가</v>
          </cell>
          <cell r="K453" t="str">
            <v/>
          </cell>
          <cell r="L453" t="str">
            <v/>
          </cell>
          <cell r="M453" t="str">
            <v/>
          </cell>
          <cell r="N453" t="str">
            <v/>
          </cell>
          <cell r="O453" t="str">
            <v/>
          </cell>
          <cell r="P453" t="str">
            <v/>
          </cell>
          <cell r="Q453" t="str">
            <v>O</v>
          </cell>
          <cell r="R453" t="str">
            <v/>
          </cell>
          <cell r="S453" t="str">
            <v/>
          </cell>
          <cell r="T453" t="str">
            <v/>
          </cell>
          <cell r="U453" t="str">
            <v/>
          </cell>
          <cell r="V453" t="str">
            <v/>
          </cell>
          <cell r="W453" t="str">
            <v/>
          </cell>
          <cell r="AA453" t="str">
            <v>ME0401</v>
          </cell>
          <cell r="AB453" t="str">
            <v>메세징_추정 통신비의 검토 및 승인</v>
          </cell>
          <cell r="AC453">
            <v>5</v>
          </cell>
          <cell r="AF453" t="str">
            <v>Lower</v>
          </cell>
        </row>
        <row r="454">
          <cell r="E454" t="str">
            <v>매출원가</v>
          </cell>
          <cell r="K454" t="str">
            <v/>
          </cell>
          <cell r="L454" t="str">
            <v/>
          </cell>
          <cell r="M454" t="str">
            <v/>
          </cell>
          <cell r="N454" t="str">
            <v/>
          </cell>
          <cell r="O454" t="str">
            <v/>
          </cell>
          <cell r="P454" t="str">
            <v/>
          </cell>
          <cell r="Q454" t="str">
            <v>O</v>
          </cell>
          <cell r="R454" t="str">
            <v/>
          </cell>
          <cell r="S454" t="str">
            <v/>
          </cell>
          <cell r="T454" t="str">
            <v/>
          </cell>
          <cell r="U454" t="str">
            <v/>
          </cell>
          <cell r="V454" t="str">
            <v/>
          </cell>
          <cell r="W454" t="str">
            <v/>
          </cell>
          <cell r="AA454" t="str">
            <v>ME0402</v>
          </cell>
          <cell r="AB454" t="str">
            <v>메세징_정산 통신비의 검토 및 승인</v>
          </cell>
          <cell r="AC454">
            <v>0</v>
          </cell>
          <cell r="AF454" t="str">
            <v>Lower</v>
          </cell>
        </row>
        <row r="455">
          <cell r="E455" t="str">
            <v>매출원가</v>
          </cell>
          <cell r="K455" t="str">
            <v/>
          </cell>
          <cell r="L455" t="str">
            <v/>
          </cell>
          <cell r="M455" t="str">
            <v/>
          </cell>
          <cell r="N455" t="str">
            <v/>
          </cell>
          <cell r="O455" t="str">
            <v/>
          </cell>
          <cell r="P455" t="str">
            <v/>
          </cell>
          <cell r="Q455" t="str">
            <v>O</v>
          </cell>
          <cell r="R455" t="str">
            <v/>
          </cell>
          <cell r="S455" t="str">
            <v/>
          </cell>
          <cell r="T455" t="str">
            <v/>
          </cell>
          <cell r="U455" t="str">
            <v/>
          </cell>
          <cell r="V455" t="str">
            <v/>
          </cell>
          <cell r="W455" t="str">
            <v/>
          </cell>
          <cell r="AA455" t="str">
            <v>ME0403</v>
          </cell>
          <cell r="AB455" t="str">
            <v>메세징_통신원가 서비스이용건수 검증</v>
          </cell>
          <cell r="AC455">
            <v>5</v>
          </cell>
          <cell r="AF455" t="str">
            <v>Lower</v>
          </cell>
        </row>
        <row r="456">
          <cell r="E456" t="str">
            <v>매출원가</v>
          </cell>
          <cell r="K456" t="str">
            <v/>
          </cell>
          <cell r="L456" t="str">
            <v/>
          </cell>
          <cell r="M456" t="str">
            <v/>
          </cell>
          <cell r="N456" t="str">
            <v/>
          </cell>
          <cell r="O456" t="str">
            <v/>
          </cell>
          <cell r="P456" t="str">
            <v/>
          </cell>
          <cell r="Q456" t="str">
            <v>O</v>
          </cell>
          <cell r="R456" t="str">
            <v/>
          </cell>
          <cell r="S456" t="str">
            <v/>
          </cell>
          <cell r="T456" t="str">
            <v/>
          </cell>
          <cell r="U456" t="str">
            <v/>
          </cell>
          <cell r="V456" t="str">
            <v/>
          </cell>
          <cell r="W456" t="str">
            <v/>
          </cell>
          <cell r="AA456" t="str">
            <v>LI_TE0201</v>
          </cell>
          <cell r="AB456" t="str">
            <v>지역정보사업팀_텔패스_총판계약 및 부속합의서 승인</v>
          </cell>
          <cell r="AC456">
            <v>3</v>
          </cell>
          <cell r="AF456" t="str">
            <v>Lower</v>
          </cell>
        </row>
        <row r="457">
          <cell r="E457" t="str">
            <v>매출원가</v>
          </cell>
          <cell r="K457" t="str">
            <v/>
          </cell>
          <cell r="L457" t="str">
            <v/>
          </cell>
          <cell r="M457" t="str">
            <v/>
          </cell>
          <cell r="N457" t="str">
            <v/>
          </cell>
          <cell r="O457" t="str">
            <v/>
          </cell>
          <cell r="P457" t="str">
            <v/>
          </cell>
          <cell r="Q457" t="str">
            <v>O</v>
          </cell>
          <cell r="R457" t="str">
            <v/>
          </cell>
          <cell r="S457" t="str">
            <v/>
          </cell>
          <cell r="T457" t="str">
            <v/>
          </cell>
          <cell r="U457" t="str">
            <v/>
          </cell>
          <cell r="V457" t="str">
            <v/>
          </cell>
          <cell r="W457" t="str">
            <v/>
          </cell>
          <cell r="AA457" t="str">
            <v>LI_TE0202</v>
          </cell>
          <cell r="AB457" t="str">
            <v>지역정보사업팀_텔패스_총판계약 변경 승인</v>
          </cell>
          <cell r="AC457">
            <v>1</v>
          </cell>
          <cell r="AF457" t="str">
            <v>Lower</v>
          </cell>
        </row>
        <row r="458">
          <cell r="E458" t="str">
            <v>매출원가</v>
          </cell>
          <cell r="K458" t="str">
            <v/>
          </cell>
          <cell r="L458" t="str">
            <v/>
          </cell>
          <cell r="M458" t="str">
            <v/>
          </cell>
          <cell r="N458" t="str">
            <v/>
          </cell>
          <cell r="O458" t="str">
            <v/>
          </cell>
          <cell r="P458" t="str">
            <v/>
          </cell>
          <cell r="Q458" t="str">
            <v>O</v>
          </cell>
          <cell r="R458" t="str">
            <v/>
          </cell>
          <cell r="S458" t="str">
            <v/>
          </cell>
          <cell r="T458" t="str">
            <v/>
          </cell>
          <cell r="U458" t="str">
            <v/>
          </cell>
          <cell r="V458" t="str">
            <v/>
          </cell>
          <cell r="W458" t="str">
            <v/>
          </cell>
          <cell r="AA458" t="str">
            <v>LI_TE0601</v>
          </cell>
          <cell r="AB458" t="str">
            <v>지역정보사업팀_텔패스_영업대행 수수료 거래처 검증</v>
          </cell>
          <cell r="AC458">
            <v>0</v>
          </cell>
          <cell r="AF458" t="str">
            <v>Lower</v>
          </cell>
        </row>
        <row r="459">
          <cell r="E459" t="str">
            <v>매출원가</v>
          </cell>
          <cell r="K459" t="str">
            <v/>
          </cell>
          <cell r="L459" t="str">
            <v/>
          </cell>
          <cell r="M459" t="str">
            <v/>
          </cell>
          <cell r="N459" t="str">
            <v/>
          </cell>
          <cell r="O459" t="str">
            <v/>
          </cell>
          <cell r="P459" t="str">
            <v/>
          </cell>
          <cell r="Q459" t="str">
            <v>O</v>
          </cell>
          <cell r="R459" t="str">
            <v/>
          </cell>
          <cell r="S459" t="str">
            <v/>
          </cell>
          <cell r="T459" t="str">
            <v/>
          </cell>
          <cell r="U459" t="str">
            <v/>
          </cell>
          <cell r="V459" t="str">
            <v/>
          </cell>
          <cell r="W459" t="str">
            <v/>
          </cell>
          <cell r="AA459" t="str">
            <v>LI_TE0602</v>
          </cell>
          <cell r="AB459" t="str">
            <v>지역정보사업팀_텔패스_영업대행수수료 승인</v>
          </cell>
          <cell r="AC459">
            <v>4</v>
          </cell>
          <cell r="AF459" t="str">
            <v>Lower</v>
          </cell>
        </row>
        <row r="460">
          <cell r="E460" t="str">
            <v>매출원가</v>
          </cell>
          <cell r="K460" t="str">
            <v/>
          </cell>
          <cell r="L460" t="str">
            <v/>
          </cell>
          <cell r="M460" t="str">
            <v/>
          </cell>
          <cell r="N460" t="str">
            <v/>
          </cell>
          <cell r="O460" t="str">
            <v/>
          </cell>
          <cell r="P460" t="str">
            <v/>
          </cell>
          <cell r="Q460" t="str">
            <v>O</v>
          </cell>
          <cell r="R460" t="str">
            <v/>
          </cell>
          <cell r="S460" t="str">
            <v/>
          </cell>
          <cell r="T460" t="str">
            <v/>
          </cell>
          <cell r="U460" t="str">
            <v/>
          </cell>
          <cell r="V460" t="str">
            <v/>
          </cell>
          <cell r="W460" t="str">
            <v/>
          </cell>
          <cell r="AA460" t="str">
            <v>MC0501</v>
          </cell>
          <cell r="AB460" t="str">
            <v>모바일쿠폰사업팀_수수료원가 자동계산</v>
          </cell>
          <cell r="AC460">
            <v>4</v>
          </cell>
          <cell r="AF460" t="str">
            <v>Lower</v>
          </cell>
        </row>
        <row r="461">
          <cell r="E461" t="str">
            <v>매출원가</v>
          </cell>
          <cell r="K461" t="str">
            <v/>
          </cell>
          <cell r="L461" t="str">
            <v/>
          </cell>
          <cell r="M461" t="str">
            <v/>
          </cell>
          <cell r="N461" t="str">
            <v/>
          </cell>
          <cell r="O461" t="str">
            <v/>
          </cell>
          <cell r="P461" t="str">
            <v/>
          </cell>
          <cell r="Q461" t="str">
            <v>O</v>
          </cell>
          <cell r="R461" t="str">
            <v/>
          </cell>
          <cell r="S461" t="str">
            <v/>
          </cell>
          <cell r="T461" t="str">
            <v/>
          </cell>
          <cell r="U461" t="str">
            <v/>
          </cell>
          <cell r="V461" t="str">
            <v/>
          </cell>
          <cell r="W461" t="str">
            <v/>
          </cell>
          <cell r="AA461" t="str">
            <v>MC0502</v>
          </cell>
          <cell r="AB461" t="str">
            <v>모바일쿠폰사업팀_매입전표 승인</v>
          </cell>
          <cell r="AC461">
            <v>4</v>
          </cell>
          <cell r="AF461" t="str">
            <v>Lower</v>
          </cell>
        </row>
        <row r="462">
          <cell r="E462" t="str">
            <v>매출원가</v>
          </cell>
          <cell r="K462" t="str">
            <v/>
          </cell>
          <cell r="L462" t="str">
            <v/>
          </cell>
          <cell r="M462" t="str">
            <v/>
          </cell>
          <cell r="N462" t="str">
            <v/>
          </cell>
          <cell r="O462" t="str">
            <v/>
          </cell>
          <cell r="P462" t="str">
            <v/>
          </cell>
          <cell r="Q462" t="str">
            <v>O</v>
          </cell>
          <cell r="R462" t="str">
            <v/>
          </cell>
          <cell r="S462" t="str">
            <v/>
          </cell>
          <cell r="T462" t="str">
            <v/>
          </cell>
          <cell r="U462" t="str">
            <v/>
          </cell>
          <cell r="V462" t="str">
            <v/>
          </cell>
          <cell r="W462" t="str">
            <v/>
          </cell>
          <cell r="AA462" t="str">
            <v>CO_UN0501</v>
          </cell>
          <cell r="AB462" t="str">
            <v>커머스사업팀(유니크로)_PG수수료 매입전표 승인</v>
          </cell>
          <cell r="AC462">
            <v>4</v>
          </cell>
          <cell r="AF462" t="str">
            <v>Lower</v>
          </cell>
        </row>
        <row r="463">
          <cell r="E463" t="str">
            <v>매출원가</v>
          </cell>
          <cell r="K463" t="str">
            <v/>
          </cell>
          <cell r="L463" t="str">
            <v/>
          </cell>
          <cell r="M463" t="str">
            <v/>
          </cell>
          <cell r="N463" t="str">
            <v/>
          </cell>
          <cell r="O463" t="str">
            <v/>
          </cell>
          <cell r="P463" t="str">
            <v/>
          </cell>
          <cell r="Q463" t="str">
            <v>O</v>
          </cell>
          <cell r="R463" t="str">
            <v/>
          </cell>
          <cell r="S463" t="str">
            <v/>
          </cell>
          <cell r="T463" t="str">
            <v/>
          </cell>
          <cell r="U463" t="str">
            <v/>
          </cell>
          <cell r="V463" t="str">
            <v/>
          </cell>
          <cell r="W463" t="str">
            <v/>
          </cell>
          <cell r="AA463" t="str">
            <v>CO_SN0501</v>
          </cell>
          <cell r="AB463" t="str">
            <v>커머스사업팀(SNS_FORM)_PG수수료 매입전표 승인</v>
          </cell>
          <cell r="AC463">
            <v>4</v>
          </cell>
          <cell r="AF463" t="str">
            <v>Lower</v>
          </cell>
        </row>
        <row r="464">
          <cell r="E464" t="str">
            <v>매출원가</v>
          </cell>
          <cell r="K464" t="str">
            <v/>
          </cell>
          <cell r="L464" t="str">
            <v/>
          </cell>
          <cell r="M464" t="str">
            <v/>
          </cell>
          <cell r="N464" t="str">
            <v/>
          </cell>
          <cell r="O464" t="str">
            <v/>
          </cell>
          <cell r="P464" t="str">
            <v/>
          </cell>
          <cell r="Q464" t="str">
            <v>O</v>
          </cell>
          <cell r="R464" t="str">
            <v/>
          </cell>
          <cell r="S464" t="str">
            <v/>
          </cell>
          <cell r="T464" t="str">
            <v/>
          </cell>
          <cell r="U464" t="str">
            <v/>
          </cell>
          <cell r="V464" t="str">
            <v/>
          </cell>
          <cell r="W464" t="str">
            <v/>
          </cell>
          <cell r="AA464" t="str">
            <v>IN0305</v>
          </cell>
          <cell r="AB464" t="str">
            <v>재고_출고의 사용처 변경시 승인</v>
          </cell>
          <cell r="AC464">
            <v>0</v>
          </cell>
          <cell r="AF464" t="str">
            <v>Lower</v>
          </cell>
        </row>
        <row r="465">
          <cell r="E465" t="str">
            <v>매출원가</v>
          </cell>
          <cell r="K465" t="str">
            <v/>
          </cell>
          <cell r="L465" t="str">
            <v/>
          </cell>
          <cell r="M465" t="str">
            <v/>
          </cell>
          <cell r="N465" t="str">
            <v/>
          </cell>
          <cell r="O465" t="str">
            <v/>
          </cell>
          <cell r="P465" t="str">
            <v/>
          </cell>
          <cell r="Q465" t="str">
            <v>O</v>
          </cell>
          <cell r="R465" t="str">
            <v/>
          </cell>
          <cell r="S465" t="str">
            <v/>
          </cell>
          <cell r="T465" t="str">
            <v/>
          </cell>
          <cell r="U465" t="str">
            <v/>
          </cell>
          <cell r="V465" t="str">
            <v/>
          </cell>
          <cell r="W465" t="str">
            <v/>
          </cell>
          <cell r="AA465" t="str">
            <v>PU0201</v>
          </cell>
          <cell r="AB465" t="str">
            <v>구매_용역 입고(투입)의 승인.</v>
          </cell>
          <cell r="AC465">
            <v>3</v>
          </cell>
          <cell r="AF465" t="str">
            <v>Lower</v>
          </cell>
        </row>
        <row r="466">
          <cell r="E466" t="str">
            <v>매출원가</v>
          </cell>
          <cell r="K466" t="str">
            <v/>
          </cell>
          <cell r="L466" t="str">
            <v/>
          </cell>
          <cell r="M466" t="str">
            <v/>
          </cell>
          <cell r="N466" t="str">
            <v/>
          </cell>
          <cell r="O466" t="str">
            <v/>
          </cell>
          <cell r="P466" t="str">
            <v/>
          </cell>
          <cell r="Q466" t="str">
            <v>O</v>
          </cell>
          <cell r="R466" t="str">
            <v/>
          </cell>
          <cell r="S466" t="str">
            <v/>
          </cell>
          <cell r="T466" t="str">
            <v/>
          </cell>
          <cell r="U466" t="str">
            <v/>
          </cell>
          <cell r="V466" t="str">
            <v/>
          </cell>
          <cell r="W466" t="str">
            <v/>
          </cell>
          <cell r="AA466" t="str">
            <v>PU0301</v>
          </cell>
          <cell r="AB466" t="str">
            <v>구매_대금지급계획에 대한 승인</v>
          </cell>
          <cell r="AC466">
            <v>0</v>
          </cell>
          <cell r="AF466" t="str">
            <v>Lower</v>
          </cell>
        </row>
        <row r="467">
          <cell r="E467" t="str">
            <v>매출원가</v>
          </cell>
          <cell r="K467" t="str">
            <v/>
          </cell>
          <cell r="L467" t="str">
            <v/>
          </cell>
          <cell r="M467" t="str">
            <v/>
          </cell>
          <cell r="N467" t="str">
            <v/>
          </cell>
          <cell r="O467" t="str">
            <v/>
          </cell>
          <cell r="P467" t="str">
            <v/>
          </cell>
          <cell r="Q467" t="str">
            <v>O</v>
          </cell>
          <cell r="R467" t="str">
            <v/>
          </cell>
          <cell r="S467" t="str">
            <v/>
          </cell>
          <cell r="T467" t="str">
            <v/>
          </cell>
          <cell r="U467" t="str">
            <v/>
          </cell>
          <cell r="V467" t="str">
            <v/>
          </cell>
          <cell r="W467" t="str">
            <v/>
          </cell>
          <cell r="AA467" t="str">
            <v>PU0302</v>
          </cell>
          <cell r="AB467" t="str">
            <v>구매_대금지급의 승인</v>
          </cell>
          <cell r="AC467">
            <v>5</v>
          </cell>
          <cell r="AF467" t="str">
            <v>Lower</v>
          </cell>
        </row>
        <row r="468">
          <cell r="E468" t="str">
            <v>매출원가</v>
          </cell>
          <cell r="K468" t="str">
            <v/>
          </cell>
          <cell r="L468" t="str">
            <v/>
          </cell>
          <cell r="M468" t="str">
            <v/>
          </cell>
          <cell r="N468" t="str">
            <v/>
          </cell>
          <cell r="O468" t="str">
            <v/>
          </cell>
          <cell r="P468" t="str">
            <v/>
          </cell>
          <cell r="Q468" t="str">
            <v>O</v>
          </cell>
          <cell r="R468" t="str">
            <v/>
          </cell>
          <cell r="S468" t="str">
            <v/>
          </cell>
          <cell r="T468" t="str">
            <v/>
          </cell>
          <cell r="U468" t="str">
            <v/>
          </cell>
          <cell r="V468" t="str">
            <v/>
          </cell>
          <cell r="W468" t="str">
            <v/>
          </cell>
          <cell r="AA468" t="str">
            <v>PU0303</v>
          </cell>
          <cell r="AB468" t="str">
            <v xml:space="preserve">구매_회사정책에 따른 대금지급 </v>
          </cell>
          <cell r="AC468">
            <v>0</v>
          </cell>
          <cell r="AF468" t="str">
            <v>Lower</v>
          </cell>
        </row>
        <row r="469">
          <cell r="E469" t="str">
            <v>매출원가</v>
          </cell>
          <cell r="K469" t="str">
            <v/>
          </cell>
          <cell r="L469" t="str">
            <v/>
          </cell>
          <cell r="M469" t="str">
            <v/>
          </cell>
          <cell r="N469" t="str">
            <v/>
          </cell>
          <cell r="O469" t="str">
            <v/>
          </cell>
          <cell r="P469" t="str">
            <v/>
          </cell>
          <cell r="Q469" t="str">
            <v>O</v>
          </cell>
          <cell r="R469" t="str">
            <v/>
          </cell>
          <cell r="S469" t="str">
            <v/>
          </cell>
          <cell r="T469" t="str">
            <v/>
          </cell>
          <cell r="U469" t="str">
            <v/>
          </cell>
          <cell r="V469" t="str">
            <v/>
          </cell>
          <cell r="W469" t="str">
            <v/>
          </cell>
          <cell r="AA469" t="str">
            <v>PU0304</v>
          </cell>
          <cell r="AB469" t="str">
            <v>구매_대금지급의 정확성 확인</v>
          </cell>
          <cell r="AC469">
            <v>0</v>
          </cell>
          <cell r="AF469" t="str">
            <v>Lower</v>
          </cell>
        </row>
        <row r="470">
          <cell r="E470" t="str">
            <v>매출원가</v>
          </cell>
          <cell r="K470" t="str">
            <v/>
          </cell>
          <cell r="L470" t="str">
            <v/>
          </cell>
          <cell r="M470" t="str">
            <v/>
          </cell>
          <cell r="N470" t="str">
            <v/>
          </cell>
          <cell r="O470" t="str">
            <v/>
          </cell>
          <cell r="P470" t="str">
            <v/>
          </cell>
          <cell r="Q470" t="str">
            <v>O</v>
          </cell>
          <cell r="R470" t="str">
            <v/>
          </cell>
          <cell r="S470" t="str">
            <v/>
          </cell>
          <cell r="T470" t="str">
            <v/>
          </cell>
          <cell r="U470" t="str">
            <v/>
          </cell>
          <cell r="V470" t="str">
            <v/>
          </cell>
          <cell r="W470" t="str">
            <v/>
          </cell>
          <cell r="AA470" t="str">
            <v>PU0305</v>
          </cell>
          <cell r="AB470" t="str">
            <v>구매_대금지급 관련업무 분장</v>
          </cell>
          <cell r="AC470">
            <v>7</v>
          </cell>
          <cell r="AF470" t="str">
            <v>Lower</v>
          </cell>
        </row>
        <row r="471">
          <cell r="E471" t="str">
            <v>매출원가</v>
          </cell>
          <cell r="K471" t="str">
            <v/>
          </cell>
          <cell r="L471" t="str">
            <v/>
          </cell>
          <cell r="M471" t="str">
            <v/>
          </cell>
          <cell r="N471" t="str">
            <v/>
          </cell>
          <cell r="O471" t="str">
            <v/>
          </cell>
          <cell r="P471" t="str">
            <v/>
          </cell>
          <cell r="Q471" t="str">
            <v/>
          </cell>
          <cell r="R471" t="str">
            <v>O</v>
          </cell>
          <cell r="S471" t="str">
            <v/>
          </cell>
          <cell r="T471" t="str">
            <v/>
          </cell>
          <cell r="U471" t="str">
            <v/>
          </cell>
          <cell r="V471" t="str">
            <v/>
          </cell>
          <cell r="W471" t="str">
            <v/>
          </cell>
          <cell r="AA471" t="str">
            <v>FI0702</v>
          </cell>
          <cell r="AB471" t="str">
            <v>재무회계_부가세 차이내역 대사</v>
          </cell>
          <cell r="AC471">
            <v>5</v>
          </cell>
          <cell r="AF471" t="str">
            <v>Lower</v>
          </cell>
        </row>
        <row r="472">
          <cell r="E472" t="str">
            <v>매출원가</v>
          </cell>
          <cell r="K472" t="str">
            <v/>
          </cell>
          <cell r="L472" t="str">
            <v/>
          </cell>
          <cell r="M472" t="str">
            <v/>
          </cell>
          <cell r="N472" t="str">
            <v/>
          </cell>
          <cell r="O472" t="str">
            <v/>
          </cell>
          <cell r="P472" t="str">
            <v/>
          </cell>
          <cell r="Q472" t="str">
            <v/>
          </cell>
          <cell r="R472" t="str">
            <v>O</v>
          </cell>
          <cell r="S472" t="str">
            <v/>
          </cell>
          <cell r="T472" t="str">
            <v/>
          </cell>
          <cell r="U472" t="str">
            <v/>
          </cell>
          <cell r="V472" t="str">
            <v/>
          </cell>
          <cell r="W472" t="str">
            <v/>
          </cell>
          <cell r="AA472" t="str">
            <v>IN0301</v>
          </cell>
          <cell r="AB472" t="str">
            <v>재고_출고기록의 완전성(그룹웨어)</v>
          </cell>
          <cell r="AC472">
            <v>4</v>
          </cell>
          <cell r="AF472" t="str">
            <v>Lower</v>
          </cell>
        </row>
        <row r="473">
          <cell r="E473" t="str">
            <v>매출원가</v>
          </cell>
          <cell r="K473" t="str">
            <v/>
          </cell>
          <cell r="L473" t="str">
            <v/>
          </cell>
          <cell r="M473" t="str">
            <v/>
          </cell>
          <cell r="N473" t="str">
            <v/>
          </cell>
          <cell r="O473" t="str">
            <v/>
          </cell>
          <cell r="P473" t="str">
            <v/>
          </cell>
          <cell r="Q473" t="str">
            <v/>
          </cell>
          <cell r="R473" t="str">
            <v>O</v>
          </cell>
          <cell r="S473" t="str">
            <v/>
          </cell>
          <cell r="T473" t="str">
            <v/>
          </cell>
          <cell r="U473" t="str">
            <v/>
          </cell>
          <cell r="V473" t="str">
            <v/>
          </cell>
          <cell r="W473" t="str">
            <v/>
          </cell>
          <cell r="AA473" t="str">
            <v>IN0302</v>
          </cell>
          <cell r="AB473" t="str">
            <v>재고_출고기록의 완전성(서비스)</v>
          </cell>
          <cell r="AC473">
            <v>4</v>
          </cell>
          <cell r="AF473" t="str">
            <v>Lower</v>
          </cell>
        </row>
        <row r="474">
          <cell r="E474" t="str">
            <v>매출원가</v>
          </cell>
          <cell r="K474" t="str">
            <v/>
          </cell>
          <cell r="L474" t="str">
            <v/>
          </cell>
          <cell r="M474" t="str">
            <v/>
          </cell>
          <cell r="N474" t="str">
            <v/>
          </cell>
          <cell r="O474" t="str">
            <v/>
          </cell>
          <cell r="P474" t="str">
            <v/>
          </cell>
          <cell r="Q474" t="str">
            <v/>
          </cell>
          <cell r="R474" t="str">
            <v>O</v>
          </cell>
          <cell r="S474" t="str">
            <v/>
          </cell>
          <cell r="T474" t="str">
            <v/>
          </cell>
          <cell r="U474" t="str">
            <v/>
          </cell>
          <cell r="V474" t="str">
            <v/>
          </cell>
          <cell r="W474" t="str">
            <v/>
          </cell>
          <cell r="AA474" t="str">
            <v>IN0303</v>
          </cell>
          <cell r="AB474" t="str">
            <v>재고_출고기록의 완전성(프로젝트)</v>
          </cell>
          <cell r="AC474">
            <v>4</v>
          </cell>
          <cell r="AF474" t="str">
            <v>Lower</v>
          </cell>
        </row>
        <row r="475">
          <cell r="E475" t="str">
            <v>매출원가</v>
          </cell>
          <cell r="K475" t="str">
            <v/>
          </cell>
          <cell r="L475" t="str">
            <v/>
          </cell>
          <cell r="M475" t="str">
            <v/>
          </cell>
          <cell r="N475" t="str">
            <v/>
          </cell>
          <cell r="O475" t="str">
            <v/>
          </cell>
          <cell r="P475" t="str">
            <v/>
          </cell>
          <cell r="Q475" t="str">
            <v/>
          </cell>
          <cell r="R475" t="str">
            <v>O</v>
          </cell>
          <cell r="S475" t="str">
            <v/>
          </cell>
          <cell r="T475" t="str">
            <v/>
          </cell>
          <cell r="U475" t="str">
            <v/>
          </cell>
          <cell r="V475" t="str">
            <v/>
          </cell>
          <cell r="W475" t="str">
            <v/>
          </cell>
          <cell r="AA475" t="str">
            <v>IN0304</v>
          </cell>
          <cell r="AB475" t="str">
            <v>재고_출고기록의 완전성(원재료 및 상품)</v>
          </cell>
          <cell r="AC475">
            <v>4</v>
          </cell>
          <cell r="AF475" t="str">
            <v>Lower</v>
          </cell>
        </row>
        <row r="476">
          <cell r="E476" t="str">
            <v>매출원가</v>
          </cell>
          <cell r="K476" t="str">
            <v/>
          </cell>
          <cell r="L476" t="str">
            <v/>
          </cell>
          <cell r="M476" t="str">
            <v/>
          </cell>
          <cell r="N476" t="str">
            <v/>
          </cell>
          <cell r="O476" t="str">
            <v/>
          </cell>
          <cell r="P476" t="str">
            <v/>
          </cell>
          <cell r="Q476" t="str">
            <v/>
          </cell>
          <cell r="R476" t="str">
            <v>O</v>
          </cell>
          <cell r="S476" t="str">
            <v/>
          </cell>
          <cell r="T476" t="str">
            <v/>
          </cell>
          <cell r="U476" t="str">
            <v/>
          </cell>
          <cell r="V476" t="str">
            <v/>
          </cell>
          <cell r="W476" t="str">
            <v/>
          </cell>
          <cell r="AA476" t="str">
            <v>IN0305</v>
          </cell>
          <cell r="AB476" t="str">
            <v>재고_출고의 사용처 변경시 승인</v>
          </cell>
          <cell r="AC476">
            <v>0</v>
          </cell>
          <cell r="AF476" t="str">
            <v>Lower</v>
          </cell>
        </row>
        <row r="477">
          <cell r="E477" t="str">
            <v>매출원가</v>
          </cell>
          <cell r="K477" t="str">
            <v/>
          </cell>
          <cell r="L477" t="str">
            <v/>
          </cell>
          <cell r="M477" t="str">
            <v/>
          </cell>
          <cell r="N477" t="str">
            <v/>
          </cell>
          <cell r="O477" t="str">
            <v/>
          </cell>
          <cell r="P477" t="str">
            <v/>
          </cell>
          <cell r="Q477" t="str">
            <v/>
          </cell>
          <cell r="R477" t="str">
            <v>O</v>
          </cell>
          <cell r="S477" t="str">
            <v/>
          </cell>
          <cell r="T477" t="str">
            <v/>
          </cell>
          <cell r="U477" t="str">
            <v/>
          </cell>
          <cell r="V477" t="str">
            <v/>
          </cell>
          <cell r="W477" t="str">
            <v/>
          </cell>
          <cell r="AA477" t="str">
            <v>CO0401</v>
          </cell>
          <cell r="AB477" t="str">
            <v>커뮤니케이션사업팀_추정 통신비의 검토 및 승인</v>
          </cell>
          <cell r="AC477">
            <v>5</v>
          </cell>
          <cell r="AF477" t="str">
            <v>Lower</v>
          </cell>
        </row>
        <row r="478">
          <cell r="E478" t="str">
            <v>매출원가</v>
          </cell>
          <cell r="K478" t="str">
            <v/>
          </cell>
          <cell r="L478" t="str">
            <v/>
          </cell>
          <cell r="M478" t="str">
            <v/>
          </cell>
          <cell r="N478" t="str">
            <v/>
          </cell>
          <cell r="O478" t="str">
            <v/>
          </cell>
          <cell r="P478" t="str">
            <v/>
          </cell>
          <cell r="Q478" t="str">
            <v/>
          </cell>
          <cell r="R478" t="str">
            <v>O</v>
          </cell>
          <cell r="S478" t="str">
            <v/>
          </cell>
          <cell r="T478" t="str">
            <v/>
          </cell>
          <cell r="U478" t="str">
            <v/>
          </cell>
          <cell r="V478" t="str">
            <v/>
          </cell>
          <cell r="W478" t="str">
            <v/>
          </cell>
          <cell r="AA478" t="str">
            <v>CO0402</v>
          </cell>
          <cell r="AB478" t="str">
            <v>커뮤니케이션사업팀_통신원가 서비스이용건수 검증</v>
          </cell>
          <cell r="AC478">
            <v>5</v>
          </cell>
          <cell r="AF478" t="str">
            <v>Lower</v>
          </cell>
        </row>
        <row r="479">
          <cell r="E479" t="str">
            <v>매출원가</v>
          </cell>
          <cell r="K479" t="str">
            <v/>
          </cell>
          <cell r="L479" t="str">
            <v/>
          </cell>
          <cell r="M479" t="str">
            <v/>
          </cell>
          <cell r="N479" t="str">
            <v/>
          </cell>
          <cell r="O479" t="str">
            <v/>
          </cell>
          <cell r="P479" t="str">
            <v/>
          </cell>
          <cell r="Q479" t="str">
            <v/>
          </cell>
          <cell r="R479" t="str">
            <v>O</v>
          </cell>
          <cell r="S479" t="str">
            <v/>
          </cell>
          <cell r="T479" t="str">
            <v/>
          </cell>
          <cell r="U479" t="str">
            <v/>
          </cell>
          <cell r="V479" t="str">
            <v/>
          </cell>
          <cell r="W479" t="str">
            <v/>
          </cell>
          <cell r="AA479" t="str">
            <v>ME0401</v>
          </cell>
          <cell r="AB479" t="str">
            <v>메세징_추정 통신비의 검토 및 승인</v>
          </cell>
          <cell r="AC479">
            <v>5</v>
          </cell>
          <cell r="AF479" t="str">
            <v>Lower</v>
          </cell>
        </row>
        <row r="480">
          <cell r="E480" t="str">
            <v>매출원가</v>
          </cell>
          <cell r="K480" t="str">
            <v/>
          </cell>
          <cell r="L480" t="str">
            <v/>
          </cell>
          <cell r="M480" t="str">
            <v/>
          </cell>
          <cell r="N480" t="str">
            <v/>
          </cell>
          <cell r="O480" t="str">
            <v/>
          </cell>
          <cell r="P480" t="str">
            <v/>
          </cell>
          <cell r="Q480" t="str">
            <v/>
          </cell>
          <cell r="R480" t="str">
            <v>O</v>
          </cell>
          <cell r="S480" t="str">
            <v/>
          </cell>
          <cell r="T480" t="str">
            <v/>
          </cell>
          <cell r="U480" t="str">
            <v/>
          </cell>
          <cell r="V480" t="str">
            <v/>
          </cell>
          <cell r="W480" t="str">
            <v/>
          </cell>
          <cell r="AA480" t="str">
            <v>ME0402</v>
          </cell>
          <cell r="AB480" t="str">
            <v>메세징_정산 통신비의 검토 및 승인</v>
          </cell>
          <cell r="AC480">
            <v>0</v>
          </cell>
          <cell r="AF480" t="str">
            <v>Lower</v>
          </cell>
        </row>
        <row r="481">
          <cell r="E481" t="str">
            <v>매출원가</v>
          </cell>
          <cell r="K481" t="str">
            <v/>
          </cell>
          <cell r="L481" t="str">
            <v/>
          </cell>
          <cell r="M481" t="str">
            <v/>
          </cell>
          <cell r="N481" t="str">
            <v/>
          </cell>
          <cell r="O481" t="str">
            <v/>
          </cell>
          <cell r="P481" t="str">
            <v/>
          </cell>
          <cell r="Q481" t="str">
            <v/>
          </cell>
          <cell r="R481" t="str">
            <v>O</v>
          </cell>
          <cell r="S481" t="str">
            <v/>
          </cell>
          <cell r="T481" t="str">
            <v/>
          </cell>
          <cell r="U481" t="str">
            <v/>
          </cell>
          <cell r="V481" t="str">
            <v/>
          </cell>
          <cell r="W481" t="str">
            <v/>
          </cell>
          <cell r="AA481" t="str">
            <v>ME0403</v>
          </cell>
          <cell r="AB481" t="str">
            <v>메세징_통신원가 서비스이용건수 검증</v>
          </cell>
          <cell r="AC481">
            <v>5</v>
          </cell>
          <cell r="AF481" t="str">
            <v>Lower</v>
          </cell>
        </row>
        <row r="482">
          <cell r="E482" t="str">
            <v>매출원가</v>
          </cell>
          <cell r="K482" t="str">
            <v/>
          </cell>
          <cell r="L482" t="str">
            <v/>
          </cell>
          <cell r="M482" t="str">
            <v/>
          </cell>
          <cell r="N482" t="str">
            <v/>
          </cell>
          <cell r="O482" t="str">
            <v/>
          </cell>
          <cell r="P482" t="str">
            <v/>
          </cell>
          <cell r="Q482" t="str">
            <v/>
          </cell>
          <cell r="R482" t="str">
            <v>O</v>
          </cell>
          <cell r="S482" t="str">
            <v/>
          </cell>
          <cell r="T482" t="str">
            <v/>
          </cell>
          <cell r="U482" t="str">
            <v/>
          </cell>
          <cell r="V482" t="str">
            <v/>
          </cell>
          <cell r="W482" t="str">
            <v/>
          </cell>
          <cell r="AA482" t="str">
            <v>LI_TE0201</v>
          </cell>
          <cell r="AB482" t="str">
            <v>지역정보사업팀_텔패스_총판계약 및 부속합의서 승인</v>
          </cell>
          <cell r="AC482">
            <v>3</v>
          </cell>
          <cell r="AF482" t="str">
            <v>Lower</v>
          </cell>
        </row>
        <row r="483">
          <cell r="E483" t="str">
            <v>매출원가</v>
          </cell>
          <cell r="K483" t="str">
            <v/>
          </cell>
          <cell r="L483" t="str">
            <v/>
          </cell>
          <cell r="M483" t="str">
            <v/>
          </cell>
          <cell r="N483" t="str">
            <v/>
          </cell>
          <cell r="O483" t="str">
            <v/>
          </cell>
          <cell r="P483" t="str">
            <v/>
          </cell>
          <cell r="Q483" t="str">
            <v/>
          </cell>
          <cell r="R483" t="str">
            <v>O</v>
          </cell>
          <cell r="S483" t="str">
            <v/>
          </cell>
          <cell r="T483" t="str">
            <v/>
          </cell>
          <cell r="U483" t="str">
            <v/>
          </cell>
          <cell r="V483" t="str">
            <v/>
          </cell>
          <cell r="W483" t="str">
            <v/>
          </cell>
          <cell r="AA483" t="str">
            <v>LI_TE0202</v>
          </cell>
          <cell r="AB483" t="str">
            <v>지역정보사업팀_텔패스_총판계약 변경 승인</v>
          </cell>
          <cell r="AC483">
            <v>1</v>
          </cell>
          <cell r="AF483" t="str">
            <v>Lower</v>
          </cell>
        </row>
        <row r="484">
          <cell r="E484" t="str">
            <v>매출원가</v>
          </cell>
          <cell r="K484" t="str">
            <v/>
          </cell>
          <cell r="L484" t="str">
            <v/>
          </cell>
          <cell r="M484" t="str">
            <v/>
          </cell>
          <cell r="N484" t="str">
            <v/>
          </cell>
          <cell r="O484" t="str">
            <v/>
          </cell>
          <cell r="P484" t="str">
            <v/>
          </cell>
          <cell r="Q484" t="str">
            <v/>
          </cell>
          <cell r="R484" t="str">
            <v>O</v>
          </cell>
          <cell r="S484" t="str">
            <v/>
          </cell>
          <cell r="T484" t="str">
            <v/>
          </cell>
          <cell r="U484" t="str">
            <v/>
          </cell>
          <cell r="V484" t="str">
            <v/>
          </cell>
          <cell r="W484" t="str">
            <v/>
          </cell>
          <cell r="AA484" t="str">
            <v>LI_TE0601</v>
          </cell>
          <cell r="AB484" t="str">
            <v>지역정보사업팀_텔패스_영업대행 수수료 거래처 검증</v>
          </cell>
          <cell r="AC484">
            <v>0</v>
          </cell>
          <cell r="AF484" t="str">
            <v>Lower</v>
          </cell>
        </row>
        <row r="485">
          <cell r="E485" t="str">
            <v>매출원가</v>
          </cell>
          <cell r="K485" t="str">
            <v/>
          </cell>
          <cell r="L485" t="str">
            <v/>
          </cell>
          <cell r="M485" t="str">
            <v/>
          </cell>
          <cell r="N485" t="str">
            <v/>
          </cell>
          <cell r="O485" t="str">
            <v/>
          </cell>
          <cell r="P485" t="str">
            <v/>
          </cell>
          <cell r="Q485" t="str">
            <v/>
          </cell>
          <cell r="R485" t="str">
            <v>O</v>
          </cell>
          <cell r="S485" t="str">
            <v/>
          </cell>
          <cell r="T485" t="str">
            <v/>
          </cell>
          <cell r="U485" t="str">
            <v/>
          </cell>
          <cell r="V485" t="str">
            <v/>
          </cell>
          <cell r="W485" t="str">
            <v/>
          </cell>
          <cell r="AA485" t="str">
            <v>LI_TE0602</v>
          </cell>
          <cell r="AB485" t="str">
            <v>지역정보사업팀_텔패스_영업대행수수료 승인</v>
          </cell>
          <cell r="AC485">
            <v>4</v>
          </cell>
          <cell r="AF485" t="str">
            <v>Lower</v>
          </cell>
        </row>
        <row r="486">
          <cell r="E486" t="str">
            <v>매출원가</v>
          </cell>
          <cell r="K486" t="str">
            <v/>
          </cell>
          <cell r="L486" t="str">
            <v/>
          </cell>
          <cell r="M486" t="str">
            <v/>
          </cell>
          <cell r="N486" t="str">
            <v/>
          </cell>
          <cell r="O486" t="str">
            <v/>
          </cell>
          <cell r="P486" t="str">
            <v/>
          </cell>
          <cell r="Q486" t="str">
            <v/>
          </cell>
          <cell r="R486" t="str">
            <v>O</v>
          </cell>
          <cell r="S486" t="str">
            <v/>
          </cell>
          <cell r="T486" t="str">
            <v/>
          </cell>
          <cell r="U486" t="str">
            <v/>
          </cell>
          <cell r="V486" t="str">
            <v/>
          </cell>
          <cell r="W486" t="str">
            <v/>
          </cell>
          <cell r="AA486" t="str">
            <v>MC0501</v>
          </cell>
          <cell r="AB486" t="str">
            <v>모바일쿠폰사업팀_수수료원가 자동계산</v>
          </cell>
          <cell r="AC486">
            <v>4</v>
          </cell>
          <cell r="AF486" t="str">
            <v>Lower</v>
          </cell>
        </row>
        <row r="487">
          <cell r="E487" t="str">
            <v>매출원가</v>
          </cell>
          <cell r="K487" t="str">
            <v/>
          </cell>
          <cell r="L487" t="str">
            <v/>
          </cell>
          <cell r="M487" t="str">
            <v/>
          </cell>
          <cell r="N487" t="str">
            <v/>
          </cell>
          <cell r="O487" t="str">
            <v/>
          </cell>
          <cell r="P487" t="str">
            <v/>
          </cell>
          <cell r="Q487" t="str">
            <v/>
          </cell>
          <cell r="R487" t="str">
            <v>O</v>
          </cell>
          <cell r="S487" t="str">
            <v/>
          </cell>
          <cell r="T487" t="str">
            <v/>
          </cell>
          <cell r="U487" t="str">
            <v/>
          </cell>
          <cell r="V487" t="str">
            <v/>
          </cell>
          <cell r="W487" t="str">
            <v/>
          </cell>
          <cell r="AA487" t="str">
            <v>MC0502</v>
          </cell>
          <cell r="AB487" t="str">
            <v>모바일쿠폰사업팀_매입전표 승인</v>
          </cell>
          <cell r="AC487">
            <v>4</v>
          </cell>
          <cell r="AF487" t="str">
            <v>Lower</v>
          </cell>
        </row>
        <row r="488">
          <cell r="E488" t="str">
            <v>매출원가</v>
          </cell>
          <cell r="K488" t="str">
            <v/>
          </cell>
          <cell r="L488" t="str">
            <v/>
          </cell>
          <cell r="M488" t="str">
            <v/>
          </cell>
          <cell r="N488" t="str">
            <v/>
          </cell>
          <cell r="O488" t="str">
            <v/>
          </cell>
          <cell r="P488" t="str">
            <v/>
          </cell>
          <cell r="Q488" t="str">
            <v/>
          </cell>
          <cell r="R488" t="str">
            <v>O</v>
          </cell>
          <cell r="S488" t="str">
            <v/>
          </cell>
          <cell r="T488" t="str">
            <v/>
          </cell>
          <cell r="U488" t="str">
            <v/>
          </cell>
          <cell r="V488" t="str">
            <v/>
          </cell>
          <cell r="W488" t="str">
            <v/>
          </cell>
          <cell r="AA488" t="str">
            <v>CO_UN0501</v>
          </cell>
          <cell r="AB488" t="str">
            <v>커머스사업팀(유니크로)_PG수수료 매입전표 승인</v>
          </cell>
          <cell r="AC488">
            <v>4</v>
          </cell>
          <cell r="AF488" t="str">
            <v>Lower</v>
          </cell>
        </row>
        <row r="489">
          <cell r="E489" t="str">
            <v>매출원가</v>
          </cell>
          <cell r="K489" t="str">
            <v/>
          </cell>
          <cell r="L489" t="str">
            <v/>
          </cell>
          <cell r="M489" t="str">
            <v/>
          </cell>
          <cell r="N489" t="str">
            <v/>
          </cell>
          <cell r="O489" t="str">
            <v/>
          </cell>
          <cell r="P489" t="str">
            <v/>
          </cell>
          <cell r="Q489" t="str">
            <v/>
          </cell>
          <cell r="R489" t="str">
            <v>O</v>
          </cell>
          <cell r="S489" t="str">
            <v/>
          </cell>
          <cell r="T489" t="str">
            <v/>
          </cell>
          <cell r="U489" t="str">
            <v/>
          </cell>
          <cell r="V489" t="str">
            <v/>
          </cell>
          <cell r="W489" t="str">
            <v/>
          </cell>
          <cell r="AA489" t="str">
            <v>CO_SN0501</v>
          </cell>
          <cell r="AB489" t="str">
            <v>커머스사업팀(SNS_FORM)_PG수수료 매입전표 승인</v>
          </cell>
          <cell r="AC489">
            <v>4</v>
          </cell>
          <cell r="AF489" t="str">
            <v>Lower</v>
          </cell>
        </row>
        <row r="490">
          <cell r="E490" t="str">
            <v>매출원가</v>
          </cell>
          <cell r="K490" t="str">
            <v/>
          </cell>
          <cell r="L490" t="str">
            <v/>
          </cell>
          <cell r="M490" t="str">
            <v/>
          </cell>
          <cell r="N490" t="str">
            <v/>
          </cell>
          <cell r="O490" t="str">
            <v/>
          </cell>
          <cell r="P490" t="str">
            <v/>
          </cell>
          <cell r="Q490" t="str">
            <v/>
          </cell>
          <cell r="R490" t="str">
            <v>O</v>
          </cell>
          <cell r="S490" t="str">
            <v/>
          </cell>
          <cell r="T490" t="str">
            <v/>
          </cell>
          <cell r="U490" t="str">
            <v/>
          </cell>
          <cell r="V490" t="str">
            <v/>
          </cell>
          <cell r="W490" t="str">
            <v/>
          </cell>
          <cell r="AA490" t="str">
            <v>PU0301</v>
          </cell>
          <cell r="AB490" t="str">
            <v>구매_대금지급계획에 대한 승인</v>
          </cell>
          <cell r="AC490">
            <v>0</v>
          </cell>
          <cell r="AF490" t="str">
            <v>Lower</v>
          </cell>
        </row>
        <row r="491">
          <cell r="E491" t="str">
            <v>매출원가</v>
          </cell>
          <cell r="R491" t="str">
            <v>O</v>
          </cell>
          <cell r="AA491" t="str">
            <v>PU0302</v>
          </cell>
          <cell r="AB491" t="str">
            <v>구매_대금지급의 승인</v>
          </cell>
          <cell r="AC491">
            <v>5</v>
          </cell>
          <cell r="AF491" t="str">
            <v>Lower</v>
          </cell>
        </row>
        <row r="492">
          <cell r="E492" t="str">
            <v>매출원가</v>
          </cell>
          <cell r="R492" t="str">
            <v>O</v>
          </cell>
          <cell r="AA492" t="str">
            <v>PU0303</v>
          </cell>
          <cell r="AB492" t="str">
            <v xml:space="preserve">구매_회사정책에 따른 대금지급 </v>
          </cell>
          <cell r="AC492">
            <v>0</v>
          </cell>
          <cell r="AF492" t="str">
            <v>Lower</v>
          </cell>
        </row>
        <row r="493">
          <cell r="E493" t="str">
            <v>매출원가</v>
          </cell>
          <cell r="R493" t="str">
            <v>O</v>
          </cell>
          <cell r="AA493" t="str">
            <v>PU0304</v>
          </cell>
          <cell r="AB493" t="str">
            <v>구매_대금지급의 정확성 확인</v>
          </cell>
          <cell r="AC493">
            <v>0</v>
          </cell>
          <cell r="AF493" t="str">
            <v>Lower</v>
          </cell>
        </row>
        <row r="494">
          <cell r="E494" t="str">
            <v>매출원가</v>
          </cell>
          <cell r="R494" t="str">
            <v>O</v>
          </cell>
          <cell r="AA494" t="str">
            <v>PU0305</v>
          </cell>
          <cell r="AB494" t="str">
            <v>구매_대금지급 관련업무 분장</v>
          </cell>
          <cell r="AC494">
            <v>7</v>
          </cell>
          <cell r="AF494" t="str">
            <v>Lower</v>
          </cell>
        </row>
        <row r="495">
          <cell r="E495" t="str">
            <v>매출원가</v>
          </cell>
          <cell r="K495" t="str">
            <v/>
          </cell>
          <cell r="L495" t="str">
            <v/>
          </cell>
          <cell r="M495" t="str">
            <v/>
          </cell>
          <cell r="N495" t="str">
            <v/>
          </cell>
          <cell r="O495" t="str">
            <v/>
          </cell>
          <cell r="P495" t="str">
            <v/>
          </cell>
          <cell r="Q495" t="str">
            <v/>
          </cell>
          <cell r="R495" t="str">
            <v/>
          </cell>
          <cell r="S495" t="str">
            <v>O</v>
          </cell>
          <cell r="T495" t="str">
            <v/>
          </cell>
          <cell r="U495" t="str">
            <v/>
          </cell>
          <cell r="V495" t="str">
            <v/>
          </cell>
          <cell r="W495" t="str">
            <v/>
          </cell>
          <cell r="AA495" t="str">
            <v>FI0303</v>
          </cell>
          <cell r="AB495" t="str">
            <v>재무회계_매출원가 대체금액 승인</v>
          </cell>
          <cell r="AC495">
            <v>1</v>
          </cell>
          <cell r="AF495" t="str">
            <v>Lower</v>
          </cell>
        </row>
        <row r="496">
          <cell r="E496" t="str">
            <v>매출원가</v>
          </cell>
          <cell r="R496" t="str">
            <v/>
          </cell>
          <cell r="S496" t="str">
            <v>O</v>
          </cell>
          <cell r="AA496" t="str">
            <v>FI0106</v>
          </cell>
          <cell r="AB496" t="str">
            <v>재무회계_신규조직 생성 및 기존정보변경의 승인</v>
          </cell>
          <cell r="AC496">
            <v>1</v>
          </cell>
          <cell r="AF496" t="str">
            <v>Lower</v>
          </cell>
        </row>
        <row r="497">
          <cell r="E497" t="str">
            <v>매출원가</v>
          </cell>
          <cell r="R497" t="str">
            <v/>
          </cell>
          <cell r="S497" t="str">
            <v>O</v>
          </cell>
          <cell r="AA497" t="str">
            <v>FI0107</v>
          </cell>
          <cell r="AB497" t="str">
            <v>재무회계_신규조직 생성 및 기존정보변경 권한 제한</v>
          </cell>
          <cell r="AC497">
            <v>1</v>
          </cell>
          <cell r="AF497" t="str">
            <v>Lower</v>
          </cell>
        </row>
        <row r="498">
          <cell r="E498" t="str">
            <v>매출원가</v>
          </cell>
          <cell r="K498" t="str">
            <v/>
          </cell>
          <cell r="L498" t="str">
            <v/>
          </cell>
          <cell r="M498" t="str">
            <v/>
          </cell>
          <cell r="N498" t="str">
            <v/>
          </cell>
          <cell r="O498" t="str">
            <v/>
          </cell>
          <cell r="P498" t="str">
            <v/>
          </cell>
          <cell r="Q498" t="str">
            <v/>
          </cell>
          <cell r="R498" t="str">
            <v/>
          </cell>
          <cell r="S498" t="str">
            <v/>
          </cell>
          <cell r="T498" t="str">
            <v>O</v>
          </cell>
          <cell r="U498" t="str">
            <v>O</v>
          </cell>
          <cell r="V498" t="str">
            <v>O</v>
          </cell>
          <cell r="W498" t="str">
            <v>O</v>
          </cell>
          <cell r="AA498" t="str">
            <v>FI0401</v>
          </cell>
          <cell r="AB498" t="str">
            <v>재무회계_주석의 정확성 및 완전성 검증</v>
          </cell>
          <cell r="AC498">
            <v>17</v>
          </cell>
          <cell r="AF498" t="str">
            <v>Lower</v>
          </cell>
        </row>
        <row r="499">
          <cell r="E499" t="str">
            <v>종속기업투자/관계기업투자</v>
          </cell>
          <cell r="K499" t="str">
            <v>O</v>
          </cell>
          <cell r="L499" t="str">
            <v>O</v>
          </cell>
          <cell r="M499" t="str">
            <v/>
          </cell>
          <cell r="N499" t="str">
            <v/>
          </cell>
          <cell r="O499" t="str">
            <v/>
          </cell>
          <cell r="P499" t="str">
            <v/>
          </cell>
          <cell r="Q499" t="str">
            <v/>
          </cell>
          <cell r="R499" t="str">
            <v/>
          </cell>
          <cell r="S499" t="str">
            <v/>
          </cell>
          <cell r="T499" t="str">
            <v/>
          </cell>
          <cell r="U499" t="str">
            <v/>
          </cell>
          <cell r="V499" t="str">
            <v/>
          </cell>
          <cell r="W499" t="str">
            <v/>
          </cell>
          <cell r="AA499" t="str">
            <v>TR0601</v>
          </cell>
          <cell r="AB499" t="str">
            <v>자금_지분투자계약서의 승인</v>
          </cell>
          <cell r="AC499">
            <v>0</v>
          </cell>
          <cell r="AF499" t="str">
            <v>Lower</v>
          </cell>
        </row>
        <row r="500">
          <cell r="E500" t="str">
            <v>종속기업투자/관계기업투자</v>
          </cell>
          <cell r="K500" t="str">
            <v>O</v>
          </cell>
          <cell r="L500" t="str">
            <v>O</v>
          </cell>
          <cell r="M500" t="str">
            <v/>
          </cell>
          <cell r="N500" t="str">
            <v/>
          </cell>
          <cell r="O500" t="str">
            <v/>
          </cell>
          <cell r="P500" t="str">
            <v/>
          </cell>
          <cell r="Q500" t="str">
            <v/>
          </cell>
          <cell r="R500" t="str">
            <v/>
          </cell>
          <cell r="S500" t="str">
            <v/>
          </cell>
          <cell r="T500" t="str">
            <v/>
          </cell>
          <cell r="U500" t="str">
            <v/>
          </cell>
          <cell r="V500" t="str">
            <v/>
          </cell>
          <cell r="W500" t="str">
            <v/>
          </cell>
          <cell r="AA500" t="str">
            <v>TR0602</v>
          </cell>
          <cell r="AB500" t="str">
            <v>자금_지분투자 회계처리 승인</v>
          </cell>
          <cell r="AC500">
            <v>0</v>
          </cell>
          <cell r="AF500" t="str">
            <v>Lower</v>
          </cell>
        </row>
        <row r="501">
          <cell r="E501" t="str">
            <v>종속기업투자/관계기업투자</v>
          </cell>
          <cell r="K501" t="str">
            <v>O</v>
          </cell>
          <cell r="L501" t="str">
            <v>O</v>
          </cell>
          <cell r="M501" t="str">
            <v/>
          </cell>
          <cell r="N501" t="str">
            <v/>
          </cell>
          <cell r="O501" t="str">
            <v/>
          </cell>
          <cell r="P501" t="str">
            <v/>
          </cell>
          <cell r="Q501" t="str">
            <v/>
          </cell>
          <cell r="R501" t="str">
            <v/>
          </cell>
          <cell r="S501" t="str">
            <v/>
          </cell>
          <cell r="T501" t="str">
            <v/>
          </cell>
          <cell r="U501" t="str">
            <v/>
          </cell>
          <cell r="V501" t="str">
            <v/>
          </cell>
          <cell r="W501" t="str">
            <v/>
          </cell>
          <cell r="AA501" t="str">
            <v>TR0701</v>
          </cell>
          <cell r="AB501" t="str">
            <v>자금_지분의 추가취득 및 처분의 승인</v>
          </cell>
          <cell r="AC501">
            <v>0</v>
          </cell>
          <cell r="AF501" t="str">
            <v>Lower</v>
          </cell>
        </row>
        <row r="502">
          <cell r="E502" t="str">
            <v>종속기업투자/관계기업투자</v>
          </cell>
          <cell r="K502" t="str">
            <v>O</v>
          </cell>
          <cell r="L502" t="str">
            <v>O</v>
          </cell>
          <cell r="M502" t="str">
            <v/>
          </cell>
          <cell r="N502" t="str">
            <v/>
          </cell>
          <cell r="O502" t="str">
            <v/>
          </cell>
          <cell r="P502" t="str">
            <v/>
          </cell>
          <cell r="Q502" t="str">
            <v/>
          </cell>
          <cell r="R502" t="str">
            <v/>
          </cell>
          <cell r="S502" t="str">
            <v/>
          </cell>
          <cell r="T502" t="str">
            <v/>
          </cell>
          <cell r="U502" t="str">
            <v/>
          </cell>
          <cell r="V502" t="str">
            <v/>
          </cell>
          <cell r="W502" t="str">
            <v/>
          </cell>
          <cell r="AA502" t="str">
            <v>TR0702</v>
          </cell>
          <cell r="AB502" t="str">
            <v>자금_지분의 추가취득 및 처분 회계처리의 승인</v>
          </cell>
          <cell r="AC502">
            <v>2</v>
          </cell>
          <cell r="AF502" t="str">
            <v>Lower</v>
          </cell>
        </row>
        <row r="503">
          <cell r="E503" t="str">
            <v>종속기업투자/관계기업투자</v>
          </cell>
          <cell r="K503" t="str">
            <v>O</v>
          </cell>
          <cell r="L503" t="str">
            <v>O</v>
          </cell>
          <cell r="M503" t="str">
            <v>O</v>
          </cell>
          <cell r="N503" t="str">
            <v/>
          </cell>
          <cell r="O503" t="str">
            <v/>
          </cell>
          <cell r="P503" t="str">
            <v/>
          </cell>
          <cell r="Q503" t="str">
            <v/>
          </cell>
          <cell r="R503" t="str">
            <v/>
          </cell>
          <cell r="S503" t="str">
            <v/>
          </cell>
          <cell r="T503" t="str">
            <v/>
          </cell>
          <cell r="U503" t="str">
            <v/>
          </cell>
          <cell r="V503" t="str">
            <v/>
          </cell>
          <cell r="W503" t="str">
            <v/>
          </cell>
          <cell r="AA503" t="str">
            <v>TR0601</v>
          </cell>
          <cell r="AB503" t="str">
            <v>자금_지분투자계약서의 승인</v>
          </cell>
          <cell r="AC503">
            <v>0</v>
          </cell>
          <cell r="AF503" t="str">
            <v>Lower</v>
          </cell>
        </row>
        <row r="504">
          <cell r="E504" t="str">
            <v>종속기업투자/관계기업투자</v>
          </cell>
          <cell r="K504" t="str">
            <v>O</v>
          </cell>
          <cell r="L504" t="str">
            <v>O</v>
          </cell>
          <cell r="M504" t="str">
            <v>O</v>
          </cell>
          <cell r="N504" t="str">
            <v/>
          </cell>
          <cell r="O504" t="str">
            <v/>
          </cell>
          <cell r="P504" t="str">
            <v/>
          </cell>
          <cell r="Q504" t="str">
            <v/>
          </cell>
          <cell r="R504" t="str">
            <v/>
          </cell>
          <cell r="S504" t="str">
            <v/>
          </cell>
          <cell r="T504" t="str">
            <v/>
          </cell>
          <cell r="U504" t="str">
            <v/>
          </cell>
          <cell r="V504" t="str">
            <v/>
          </cell>
          <cell r="W504" t="str">
            <v/>
          </cell>
          <cell r="AA504" t="str">
            <v>TR0602</v>
          </cell>
          <cell r="AB504" t="str">
            <v>자금_지분투자 회계처리 승인</v>
          </cell>
          <cell r="AC504">
            <v>0</v>
          </cell>
          <cell r="AF504" t="str">
            <v>Lower</v>
          </cell>
        </row>
        <row r="505">
          <cell r="E505" t="str">
            <v>종속기업투자/관계기업투자</v>
          </cell>
          <cell r="K505" t="str">
            <v>O</v>
          </cell>
          <cell r="L505" t="str">
            <v>O</v>
          </cell>
          <cell r="M505" t="str">
            <v>O</v>
          </cell>
          <cell r="N505" t="str">
            <v/>
          </cell>
          <cell r="O505" t="str">
            <v/>
          </cell>
          <cell r="P505" t="str">
            <v/>
          </cell>
          <cell r="Q505" t="str">
            <v/>
          </cell>
          <cell r="R505" t="str">
            <v/>
          </cell>
          <cell r="S505" t="str">
            <v/>
          </cell>
          <cell r="T505" t="str">
            <v/>
          </cell>
          <cell r="U505" t="str">
            <v/>
          </cell>
          <cell r="V505" t="str">
            <v/>
          </cell>
          <cell r="W505" t="str">
            <v/>
          </cell>
          <cell r="AA505" t="str">
            <v>TR0701</v>
          </cell>
          <cell r="AB505" t="str">
            <v>자금_지분의 추가취득 및 처분의 승인</v>
          </cell>
          <cell r="AC505">
            <v>0</v>
          </cell>
          <cell r="AF505" t="str">
            <v>Lower</v>
          </cell>
        </row>
        <row r="506">
          <cell r="E506" t="str">
            <v>종속기업투자/관계기업투자</v>
          </cell>
          <cell r="K506" t="str">
            <v>O</v>
          </cell>
          <cell r="L506" t="str">
            <v>O</v>
          </cell>
          <cell r="M506" t="str">
            <v>O</v>
          </cell>
          <cell r="N506" t="str">
            <v/>
          </cell>
          <cell r="O506" t="str">
            <v/>
          </cell>
          <cell r="P506" t="str">
            <v/>
          </cell>
          <cell r="Q506" t="str">
            <v/>
          </cell>
          <cell r="R506" t="str">
            <v/>
          </cell>
          <cell r="S506" t="str">
            <v/>
          </cell>
          <cell r="T506" t="str">
            <v/>
          </cell>
          <cell r="U506" t="str">
            <v/>
          </cell>
          <cell r="V506" t="str">
            <v/>
          </cell>
          <cell r="W506" t="str">
            <v/>
          </cell>
          <cell r="AA506" t="str">
            <v>TR0702</v>
          </cell>
          <cell r="AB506" t="str">
            <v>자금_지분의 추가취득 및 처분 회계처리의 승인</v>
          </cell>
          <cell r="AC506">
            <v>2</v>
          </cell>
          <cell r="AF506" t="str">
            <v>Lower</v>
          </cell>
        </row>
        <row r="507">
          <cell r="E507" t="str">
            <v>종속기업투자/관계기업투자</v>
          </cell>
          <cell r="K507" t="str">
            <v/>
          </cell>
          <cell r="L507" t="str">
            <v/>
          </cell>
          <cell r="M507" t="str">
            <v/>
          </cell>
          <cell r="N507" t="str">
            <v/>
          </cell>
          <cell r="O507" t="str">
            <v/>
          </cell>
          <cell r="P507" t="str">
            <v/>
          </cell>
          <cell r="Q507" t="str">
            <v/>
          </cell>
          <cell r="R507" t="str">
            <v/>
          </cell>
          <cell r="S507" t="str">
            <v/>
          </cell>
          <cell r="T507" t="str">
            <v/>
          </cell>
          <cell r="U507" t="str">
            <v/>
          </cell>
          <cell r="V507" t="str">
            <v>O</v>
          </cell>
          <cell r="W507" t="str">
            <v/>
          </cell>
          <cell r="AA507" t="str">
            <v>FI0306</v>
          </cell>
          <cell r="AB507" t="str">
            <v>재무회계_종속기업, 관계기업 분류의 정확성 및 완전성 검증</v>
          </cell>
          <cell r="AC507">
            <v>1</v>
          </cell>
          <cell r="AF507" t="str">
            <v>Lower</v>
          </cell>
        </row>
        <row r="508">
          <cell r="E508" t="str">
            <v>종속기업투자/관계기업투자</v>
          </cell>
          <cell r="K508" t="str">
            <v/>
          </cell>
          <cell r="L508" t="str">
            <v/>
          </cell>
          <cell r="M508" t="str">
            <v/>
          </cell>
          <cell r="N508" t="str">
            <v>O</v>
          </cell>
          <cell r="O508" t="str">
            <v/>
          </cell>
          <cell r="P508" t="str">
            <v/>
          </cell>
          <cell r="Q508" t="str">
            <v/>
          </cell>
          <cell r="R508" t="str">
            <v/>
          </cell>
          <cell r="S508" t="str">
            <v/>
          </cell>
          <cell r="T508" t="str">
            <v/>
          </cell>
          <cell r="U508" t="str">
            <v/>
          </cell>
          <cell r="V508" t="str">
            <v/>
          </cell>
          <cell r="W508" t="str">
            <v/>
          </cell>
          <cell r="AA508" t="str">
            <v>FI0309</v>
          </cell>
          <cell r="AB508" t="str">
            <v>재무회계_투자자산 및 영업권 손상 검토</v>
          </cell>
          <cell r="AC508">
            <v>3</v>
          </cell>
          <cell r="AF508" t="str">
            <v>Lower</v>
          </cell>
        </row>
        <row r="509">
          <cell r="E509" t="str">
            <v>종속기업투자/관계기업투자</v>
          </cell>
          <cell r="K509" t="str">
            <v/>
          </cell>
          <cell r="L509" t="str">
            <v/>
          </cell>
          <cell r="M509" t="str">
            <v/>
          </cell>
          <cell r="N509" t="str">
            <v/>
          </cell>
          <cell r="O509" t="str">
            <v>O</v>
          </cell>
          <cell r="P509" t="str">
            <v>O</v>
          </cell>
          <cell r="Q509" t="str">
            <v>O</v>
          </cell>
          <cell r="R509" t="str">
            <v/>
          </cell>
          <cell r="S509" t="str">
            <v>O</v>
          </cell>
          <cell r="T509" t="str">
            <v/>
          </cell>
          <cell r="U509" t="str">
            <v/>
          </cell>
          <cell r="V509" t="str">
            <v/>
          </cell>
          <cell r="W509" t="str">
            <v/>
          </cell>
          <cell r="AA509" t="str">
            <v>FI0309</v>
          </cell>
          <cell r="AB509" t="str">
            <v>재무회계_투자자산 및 영업권 손상 검토</v>
          </cell>
          <cell r="AC509">
            <v>3</v>
          </cell>
          <cell r="AF509" t="str">
            <v>Lower</v>
          </cell>
        </row>
        <row r="510">
          <cell r="E510" t="str">
            <v>종속기업투자/관계기업투자</v>
          </cell>
          <cell r="K510" t="str">
            <v/>
          </cell>
          <cell r="L510" t="str">
            <v/>
          </cell>
          <cell r="M510" t="str">
            <v/>
          </cell>
          <cell r="N510" t="str">
            <v/>
          </cell>
          <cell r="O510" t="str">
            <v/>
          </cell>
          <cell r="P510" t="str">
            <v/>
          </cell>
          <cell r="Q510" t="str">
            <v/>
          </cell>
          <cell r="R510" t="str">
            <v/>
          </cell>
          <cell r="S510" t="str">
            <v/>
          </cell>
          <cell r="T510" t="str">
            <v>O</v>
          </cell>
          <cell r="U510" t="str">
            <v>O</v>
          </cell>
          <cell r="V510" t="str">
            <v>O</v>
          </cell>
          <cell r="W510" t="str">
            <v>O</v>
          </cell>
          <cell r="AA510" t="str">
            <v>FI0401</v>
          </cell>
          <cell r="AB510" t="str">
            <v>재무회계_주석의 정확성 및 완전성 검증</v>
          </cell>
          <cell r="AC510">
            <v>17</v>
          </cell>
          <cell r="AF510" t="str">
            <v>Lower</v>
          </cell>
        </row>
        <row r="511">
          <cell r="E511" t="str">
            <v>투자자산</v>
          </cell>
          <cell r="K511" t="str">
            <v>O</v>
          </cell>
          <cell r="L511" t="str">
            <v>O</v>
          </cell>
          <cell r="M511" t="str">
            <v/>
          </cell>
          <cell r="N511" t="str">
            <v/>
          </cell>
          <cell r="O511" t="str">
            <v/>
          </cell>
          <cell r="P511" t="str">
            <v/>
          </cell>
          <cell r="Q511" t="str">
            <v/>
          </cell>
          <cell r="R511" t="str">
            <v/>
          </cell>
          <cell r="S511" t="str">
            <v/>
          </cell>
          <cell r="T511" t="str">
            <v/>
          </cell>
          <cell r="U511" t="str">
            <v/>
          </cell>
          <cell r="V511" t="str">
            <v/>
          </cell>
          <cell r="W511" t="str">
            <v/>
          </cell>
          <cell r="AA511" t="str">
            <v>TR0202</v>
          </cell>
          <cell r="AB511" t="str">
            <v>자금_투자자산의 금융기관 월말 잔액 조회</v>
          </cell>
          <cell r="AC511">
            <v>4</v>
          </cell>
          <cell r="AF511" t="str">
            <v>Lower</v>
          </cell>
        </row>
        <row r="512">
          <cell r="E512" t="str">
            <v>투자자산</v>
          </cell>
          <cell r="AA512" t="str">
            <v>TR0201</v>
          </cell>
          <cell r="AB512" t="str">
            <v>자금_투자자산의 취득 승인</v>
          </cell>
          <cell r="AC512">
            <v>0</v>
          </cell>
          <cell r="AF512" t="str">
            <v>Lower</v>
          </cell>
        </row>
        <row r="513">
          <cell r="E513" t="str">
            <v>투자자산</v>
          </cell>
          <cell r="AA513" t="str">
            <v>TR0203</v>
          </cell>
          <cell r="AB513" t="str">
            <v>자금_월 자금현황 보고</v>
          </cell>
          <cell r="AC513">
            <v>0</v>
          </cell>
          <cell r="AF513" t="str">
            <v>Lower</v>
          </cell>
        </row>
        <row r="514">
          <cell r="E514" t="str">
            <v>투자자산</v>
          </cell>
          <cell r="K514" t="str">
            <v/>
          </cell>
          <cell r="L514" t="str">
            <v/>
          </cell>
          <cell r="M514" t="str">
            <v>O</v>
          </cell>
          <cell r="N514" t="str">
            <v/>
          </cell>
          <cell r="O514" t="str">
            <v/>
          </cell>
          <cell r="P514" t="str">
            <v/>
          </cell>
          <cell r="Q514" t="str">
            <v/>
          </cell>
          <cell r="R514" t="str">
            <v/>
          </cell>
          <cell r="S514" t="str">
            <v/>
          </cell>
          <cell r="T514" t="str">
            <v/>
          </cell>
          <cell r="U514" t="str">
            <v/>
          </cell>
          <cell r="V514" t="str">
            <v/>
          </cell>
          <cell r="W514" t="str">
            <v/>
          </cell>
          <cell r="AA514" t="str">
            <v>TR0201</v>
          </cell>
          <cell r="AB514" t="str">
            <v>자금_투자자산의 취득 승인</v>
          </cell>
          <cell r="AC514">
            <v>0</v>
          </cell>
          <cell r="AF514" t="str">
            <v>Lower</v>
          </cell>
        </row>
        <row r="515">
          <cell r="E515" t="str">
            <v>투자자산</v>
          </cell>
          <cell r="K515" t="str">
            <v/>
          </cell>
          <cell r="L515" t="str">
            <v/>
          </cell>
          <cell r="M515" t="str">
            <v>O</v>
          </cell>
          <cell r="N515" t="str">
            <v/>
          </cell>
          <cell r="O515" t="str">
            <v/>
          </cell>
          <cell r="P515" t="str">
            <v/>
          </cell>
          <cell r="Q515" t="str">
            <v/>
          </cell>
          <cell r="R515" t="str">
            <v/>
          </cell>
          <cell r="S515" t="str">
            <v/>
          </cell>
          <cell r="T515" t="str">
            <v/>
          </cell>
          <cell r="U515" t="str">
            <v/>
          </cell>
          <cell r="V515" t="str">
            <v/>
          </cell>
          <cell r="W515" t="str">
            <v/>
          </cell>
          <cell r="AA515" t="str">
            <v>TR0202</v>
          </cell>
          <cell r="AB515" t="str">
            <v>자금_투자자산의 금융기관 월말 잔액 조회</v>
          </cell>
          <cell r="AC515">
            <v>4</v>
          </cell>
          <cell r="AF515" t="str">
            <v>Lower</v>
          </cell>
        </row>
        <row r="516">
          <cell r="E516" t="str">
            <v>투자자산</v>
          </cell>
          <cell r="M516" t="str">
            <v>O</v>
          </cell>
          <cell r="AA516" t="str">
            <v>TR0203</v>
          </cell>
          <cell r="AB516" t="str">
            <v>자금_월 자금현황 보고</v>
          </cell>
          <cell r="AC516">
            <v>0</v>
          </cell>
          <cell r="AF516" t="str">
            <v>Lower</v>
          </cell>
        </row>
        <row r="517">
          <cell r="E517" t="str">
            <v>투자자산</v>
          </cell>
          <cell r="K517" t="str">
            <v/>
          </cell>
          <cell r="L517" t="str">
            <v/>
          </cell>
          <cell r="M517" t="str">
            <v/>
          </cell>
          <cell r="N517" t="str">
            <v>O</v>
          </cell>
          <cell r="O517" t="str">
            <v/>
          </cell>
          <cell r="P517" t="str">
            <v/>
          </cell>
          <cell r="Q517" t="str">
            <v>O</v>
          </cell>
          <cell r="R517" t="str">
            <v/>
          </cell>
          <cell r="S517" t="str">
            <v/>
          </cell>
          <cell r="T517" t="str">
            <v/>
          </cell>
          <cell r="U517" t="str">
            <v/>
          </cell>
          <cell r="V517" t="str">
            <v/>
          </cell>
          <cell r="W517" t="str">
            <v/>
          </cell>
          <cell r="AA517" t="str">
            <v>TR0202</v>
          </cell>
          <cell r="AB517" t="str">
            <v>자금_투자자산의 금융기관 월말 잔액 조회</v>
          </cell>
          <cell r="AC517">
            <v>4</v>
          </cell>
          <cell r="AF517" t="str">
            <v>Lower</v>
          </cell>
        </row>
        <row r="518">
          <cell r="E518" t="str">
            <v>투자자산</v>
          </cell>
          <cell r="K518" t="str">
            <v/>
          </cell>
          <cell r="L518" t="str">
            <v/>
          </cell>
          <cell r="M518" t="str">
            <v/>
          </cell>
          <cell r="N518" t="str">
            <v>O</v>
          </cell>
          <cell r="O518" t="str">
            <v/>
          </cell>
          <cell r="P518" t="str">
            <v/>
          </cell>
          <cell r="Q518" t="str">
            <v/>
          </cell>
          <cell r="R518" t="str">
            <v/>
          </cell>
          <cell r="S518" t="str">
            <v/>
          </cell>
          <cell r="T518" t="str">
            <v/>
          </cell>
          <cell r="U518" t="str">
            <v/>
          </cell>
          <cell r="V518" t="str">
            <v/>
          </cell>
          <cell r="W518" t="str">
            <v/>
          </cell>
          <cell r="AA518" t="str">
            <v>FI0312</v>
          </cell>
          <cell r="AB518" t="str">
            <v>재무회계_금융상품 취득, 처분 회계처리 검토</v>
          </cell>
          <cell r="AC518">
            <v>1</v>
          </cell>
          <cell r="AF518" t="str">
            <v>Lower</v>
          </cell>
        </row>
        <row r="519">
          <cell r="E519" t="str">
            <v>투자자산</v>
          </cell>
          <cell r="K519" t="str">
            <v/>
          </cell>
          <cell r="L519" t="str">
            <v/>
          </cell>
          <cell r="M519" t="str">
            <v/>
          </cell>
          <cell r="N519" t="str">
            <v/>
          </cell>
          <cell r="O519" t="str">
            <v/>
          </cell>
          <cell r="P519" t="str">
            <v/>
          </cell>
          <cell r="Q519" t="str">
            <v/>
          </cell>
          <cell r="R519" t="str">
            <v/>
          </cell>
          <cell r="S519" t="str">
            <v/>
          </cell>
          <cell r="T519" t="str">
            <v/>
          </cell>
          <cell r="U519" t="str">
            <v/>
          </cell>
          <cell r="V519" t="str">
            <v>O</v>
          </cell>
          <cell r="W519" t="str">
            <v/>
          </cell>
          <cell r="AA519" t="str">
            <v>TR0204</v>
          </cell>
          <cell r="AB519" t="str">
            <v>자금_투자자산 원금상환 스케줄 관리</v>
          </cell>
          <cell r="AC519">
            <v>1</v>
          </cell>
          <cell r="AF519" t="str">
            <v>Lower</v>
          </cell>
        </row>
        <row r="520">
          <cell r="E520" t="str">
            <v>투자자산</v>
          </cell>
          <cell r="K520" t="str">
            <v/>
          </cell>
          <cell r="L520" t="str">
            <v/>
          </cell>
          <cell r="M520" t="str">
            <v/>
          </cell>
          <cell r="N520" t="str">
            <v/>
          </cell>
          <cell r="O520" t="str">
            <v/>
          </cell>
          <cell r="P520" t="str">
            <v/>
          </cell>
          <cell r="Q520" t="str">
            <v/>
          </cell>
          <cell r="R520" t="str">
            <v/>
          </cell>
          <cell r="S520" t="str">
            <v/>
          </cell>
          <cell r="T520" t="str">
            <v>O</v>
          </cell>
          <cell r="U520" t="str">
            <v>O</v>
          </cell>
          <cell r="V520" t="str">
            <v>O</v>
          </cell>
          <cell r="W520" t="str">
            <v>O</v>
          </cell>
          <cell r="AA520" t="str">
            <v>FI0401</v>
          </cell>
          <cell r="AB520" t="str">
            <v>재무회계_주석의 정확성 및 완전성 검증</v>
          </cell>
          <cell r="AC520">
            <v>17</v>
          </cell>
          <cell r="AF520" t="str">
            <v>Lower</v>
          </cell>
        </row>
        <row r="521">
          <cell r="E521" t="str">
            <v>유형자산/투자부동산</v>
          </cell>
          <cell r="K521" t="str">
            <v>O</v>
          </cell>
          <cell r="L521" t="str">
            <v>O</v>
          </cell>
          <cell r="M521" t="str">
            <v/>
          </cell>
          <cell r="N521" t="str">
            <v/>
          </cell>
          <cell r="O521" t="str">
            <v/>
          </cell>
          <cell r="P521" t="str">
            <v/>
          </cell>
          <cell r="Q521" t="str">
            <v/>
          </cell>
          <cell r="R521" t="str">
            <v/>
          </cell>
          <cell r="S521" t="str">
            <v/>
          </cell>
          <cell r="T521" t="str">
            <v/>
          </cell>
          <cell r="U521" t="str">
            <v/>
          </cell>
          <cell r="V521" t="str">
            <v/>
          </cell>
          <cell r="W521" t="str">
            <v/>
          </cell>
          <cell r="AA521" t="str">
            <v>FA0101</v>
          </cell>
          <cell r="AB521" t="str">
            <v>유무형_유무형자산 구매의 승인</v>
          </cell>
          <cell r="AC521">
            <v>2</v>
          </cell>
          <cell r="AF521" t="str">
            <v>Lower</v>
          </cell>
        </row>
        <row r="522">
          <cell r="E522" t="str">
            <v>유형자산/투자부동산</v>
          </cell>
          <cell r="K522" t="str">
            <v>O</v>
          </cell>
          <cell r="L522" t="str">
            <v>O</v>
          </cell>
          <cell r="M522" t="str">
            <v/>
          </cell>
          <cell r="N522" t="str">
            <v/>
          </cell>
          <cell r="O522" t="str">
            <v/>
          </cell>
          <cell r="P522" t="str">
            <v/>
          </cell>
          <cell r="Q522" t="str">
            <v/>
          </cell>
          <cell r="R522" t="str">
            <v/>
          </cell>
          <cell r="S522" t="str">
            <v/>
          </cell>
          <cell r="T522" t="str">
            <v/>
          </cell>
          <cell r="U522" t="str">
            <v/>
          </cell>
          <cell r="V522" t="str">
            <v/>
          </cell>
          <cell r="W522" t="str">
            <v/>
          </cell>
          <cell r="AA522" t="str">
            <v>FA0210</v>
          </cell>
          <cell r="AB522" t="str">
            <v>유무형_유무형자산(임대자산) 변경</v>
          </cell>
          <cell r="AC522">
            <v>2</v>
          </cell>
          <cell r="AF522" t="str">
            <v>Lower</v>
          </cell>
        </row>
        <row r="523">
          <cell r="E523" t="str">
            <v>유형자산/투자부동산</v>
          </cell>
          <cell r="K523" t="str">
            <v>O</v>
          </cell>
          <cell r="L523" t="str">
            <v>O</v>
          </cell>
          <cell r="M523" t="str">
            <v/>
          </cell>
          <cell r="N523" t="str">
            <v/>
          </cell>
          <cell r="O523" t="str">
            <v/>
          </cell>
          <cell r="P523" t="str">
            <v/>
          </cell>
          <cell r="Q523" t="str">
            <v/>
          </cell>
          <cell r="R523" t="str">
            <v/>
          </cell>
          <cell r="S523" t="str">
            <v/>
          </cell>
          <cell r="T523" t="str">
            <v/>
          </cell>
          <cell r="U523" t="str">
            <v/>
          </cell>
          <cell r="V523" t="str">
            <v/>
          </cell>
          <cell r="W523" t="str">
            <v/>
          </cell>
          <cell r="AA523" t="str">
            <v>FA0103</v>
          </cell>
          <cell r="AB523" t="str">
            <v>유무형_입고된 유무형자산(전산장비)의 검수</v>
          </cell>
          <cell r="AC523">
            <v>0</v>
          </cell>
          <cell r="AF523" t="str">
            <v>Lower</v>
          </cell>
        </row>
        <row r="524">
          <cell r="E524" t="str">
            <v>유형자산/투자부동산</v>
          </cell>
          <cell r="K524" t="str">
            <v>O</v>
          </cell>
          <cell r="L524" t="str">
            <v>O</v>
          </cell>
          <cell r="M524" t="str">
            <v/>
          </cell>
          <cell r="N524" t="str">
            <v/>
          </cell>
          <cell r="O524" t="str">
            <v/>
          </cell>
          <cell r="P524" t="str">
            <v/>
          </cell>
          <cell r="Q524" t="str">
            <v/>
          </cell>
          <cell r="R524" t="str">
            <v/>
          </cell>
          <cell r="S524" t="str">
            <v/>
          </cell>
          <cell r="T524" t="str">
            <v/>
          </cell>
          <cell r="U524" t="str">
            <v/>
          </cell>
          <cell r="V524" t="str">
            <v/>
          </cell>
          <cell r="W524" t="str">
            <v/>
          </cell>
          <cell r="AA524" t="str">
            <v>FA0104</v>
          </cell>
          <cell r="AB524" t="str">
            <v>유무형_유무형자산 입고회계처리의 정확성 확인</v>
          </cell>
          <cell r="AC524">
            <v>3</v>
          </cell>
          <cell r="AF524" t="str">
            <v>Lower</v>
          </cell>
        </row>
        <row r="525">
          <cell r="E525" t="str">
            <v>유형자산/투자부동산</v>
          </cell>
          <cell r="K525" t="str">
            <v>O</v>
          </cell>
          <cell r="L525" t="str">
            <v>O</v>
          </cell>
          <cell r="M525" t="str">
            <v/>
          </cell>
          <cell r="N525" t="str">
            <v/>
          </cell>
          <cell r="O525" t="str">
            <v/>
          </cell>
          <cell r="P525" t="str">
            <v/>
          </cell>
          <cell r="Q525" t="str">
            <v/>
          </cell>
          <cell r="R525" t="str">
            <v/>
          </cell>
          <cell r="S525" t="str">
            <v/>
          </cell>
          <cell r="T525" t="str">
            <v/>
          </cell>
          <cell r="U525" t="str">
            <v/>
          </cell>
          <cell r="V525" t="str">
            <v/>
          </cell>
          <cell r="W525" t="str">
            <v/>
          </cell>
          <cell r="AA525" t="str">
            <v>FA0206</v>
          </cell>
          <cell r="AB525" t="str">
            <v>유무형_유형자산 실사</v>
          </cell>
          <cell r="AC525">
            <v>1</v>
          </cell>
          <cell r="AF525" t="str">
            <v>Lower</v>
          </cell>
        </row>
        <row r="526">
          <cell r="E526" t="str">
            <v>유형자산/투자부동산</v>
          </cell>
          <cell r="K526" t="str">
            <v>O</v>
          </cell>
          <cell r="L526" t="str">
            <v>O</v>
          </cell>
          <cell r="M526" t="str">
            <v/>
          </cell>
          <cell r="N526" t="str">
            <v/>
          </cell>
          <cell r="O526" t="str">
            <v/>
          </cell>
          <cell r="P526" t="str">
            <v/>
          </cell>
          <cell r="Q526" t="str">
            <v/>
          </cell>
          <cell r="R526" t="str">
            <v/>
          </cell>
          <cell r="S526" t="str">
            <v/>
          </cell>
          <cell r="T526" t="str">
            <v/>
          </cell>
          <cell r="U526" t="str">
            <v/>
          </cell>
          <cell r="V526" t="str">
            <v/>
          </cell>
          <cell r="W526" t="str">
            <v/>
          </cell>
          <cell r="AA526" t="str">
            <v>FA0302</v>
          </cell>
          <cell r="AB526" t="str">
            <v>유무형_유무형자산 처분/폐기의 승인</v>
          </cell>
          <cell r="AC526">
            <v>4</v>
          </cell>
          <cell r="AF526" t="str">
            <v>Lower</v>
          </cell>
        </row>
        <row r="527">
          <cell r="E527" t="str">
            <v>유형자산/투자부동산</v>
          </cell>
          <cell r="K527" t="str">
            <v>O</v>
          </cell>
          <cell r="L527" t="str">
            <v>O</v>
          </cell>
          <cell r="M527" t="str">
            <v/>
          </cell>
          <cell r="N527" t="str">
            <v/>
          </cell>
          <cell r="O527" t="str">
            <v/>
          </cell>
          <cell r="P527" t="str">
            <v/>
          </cell>
          <cell r="Q527" t="str">
            <v/>
          </cell>
          <cell r="R527" t="str">
            <v/>
          </cell>
          <cell r="S527" t="str">
            <v/>
          </cell>
          <cell r="T527" t="str">
            <v/>
          </cell>
          <cell r="U527" t="str">
            <v/>
          </cell>
          <cell r="V527" t="str">
            <v/>
          </cell>
          <cell r="W527" t="str">
            <v/>
          </cell>
          <cell r="AA527" t="str">
            <v>FA0204</v>
          </cell>
          <cell r="AB527" t="str">
            <v>유무형_유무형자산의 정확하고 완전한 관리</v>
          </cell>
          <cell r="AC527">
            <v>0</v>
          </cell>
          <cell r="AF527" t="str">
            <v>Lower</v>
          </cell>
        </row>
        <row r="528">
          <cell r="E528" t="str">
            <v>유형자산/투자부동산</v>
          </cell>
          <cell r="K528" t="str">
            <v/>
          </cell>
          <cell r="L528" t="str">
            <v/>
          </cell>
          <cell r="M528" t="str">
            <v>O</v>
          </cell>
          <cell r="N528" t="str">
            <v>O</v>
          </cell>
          <cell r="O528" t="str">
            <v/>
          </cell>
          <cell r="P528" t="str">
            <v/>
          </cell>
          <cell r="Q528" t="str">
            <v>O</v>
          </cell>
          <cell r="R528" t="str">
            <v/>
          </cell>
          <cell r="S528" t="str">
            <v/>
          </cell>
          <cell r="T528" t="str">
            <v/>
          </cell>
          <cell r="U528" t="str">
            <v/>
          </cell>
          <cell r="V528" t="str">
            <v/>
          </cell>
          <cell r="W528" t="str">
            <v/>
          </cell>
          <cell r="AA528" t="str">
            <v>FA0102</v>
          </cell>
          <cell r="AB528" t="str">
            <v>유무형_예산 범위 내의 구매 주문</v>
          </cell>
          <cell r="AC528">
            <v>0</v>
          </cell>
          <cell r="AF528" t="str">
            <v>Lower</v>
          </cell>
        </row>
        <row r="529">
          <cell r="E529" t="str">
            <v>유형자산/투자부동산</v>
          </cell>
          <cell r="K529" t="str">
            <v/>
          </cell>
          <cell r="L529" t="str">
            <v/>
          </cell>
          <cell r="M529" t="str">
            <v>O</v>
          </cell>
          <cell r="N529" t="str">
            <v>O</v>
          </cell>
          <cell r="O529" t="str">
            <v/>
          </cell>
          <cell r="P529" t="str">
            <v/>
          </cell>
          <cell r="Q529" t="str">
            <v>O</v>
          </cell>
          <cell r="R529" t="str">
            <v/>
          </cell>
          <cell r="S529" t="str">
            <v/>
          </cell>
          <cell r="T529" t="str">
            <v/>
          </cell>
          <cell r="U529" t="str">
            <v/>
          </cell>
          <cell r="V529" t="str">
            <v/>
          </cell>
          <cell r="W529" t="str">
            <v/>
          </cell>
          <cell r="AA529" t="str">
            <v>FA0104</v>
          </cell>
          <cell r="AB529" t="str">
            <v>유무형_유무형자산 입고회계처리의 정확성 확인</v>
          </cell>
          <cell r="AC529">
            <v>3</v>
          </cell>
          <cell r="AF529" t="str">
            <v>Lower</v>
          </cell>
        </row>
        <row r="530">
          <cell r="E530" t="str">
            <v>유형자산/투자부동산</v>
          </cell>
          <cell r="K530" t="str">
            <v/>
          </cell>
          <cell r="L530" t="str">
            <v/>
          </cell>
          <cell r="M530" t="str">
            <v>O</v>
          </cell>
          <cell r="N530" t="str">
            <v>O</v>
          </cell>
          <cell r="O530" t="str">
            <v/>
          </cell>
          <cell r="P530" t="str">
            <v/>
          </cell>
          <cell r="Q530" t="str">
            <v>O</v>
          </cell>
          <cell r="R530" t="str">
            <v/>
          </cell>
          <cell r="S530" t="str">
            <v/>
          </cell>
          <cell r="T530" t="str">
            <v/>
          </cell>
          <cell r="U530" t="str">
            <v/>
          </cell>
          <cell r="V530" t="str">
            <v/>
          </cell>
          <cell r="W530" t="str">
            <v/>
          </cell>
          <cell r="AA530" t="str">
            <v>FA0201</v>
          </cell>
          <cell r="AB530" t="str">
            <v>유무형_감가상각비의 자동계산</v>
          </cell>
          <cell r="AC530">
            <v>0</v>
          </cell>
          <cell r="AF530" t="str">
            <v>Lower</v>
          </cell>
        </row>
        <row r="531">
          <cell r="E531" t="str">
            <v>유형자산/투자부동산</v>
          </cell>
          <cell r="K531" t="str">
            <v/>
          </cell>
          <cell r="L531" t="str">
            <v/>
          </cell>
          <cell r="M531" t="str">
            <v>O</v>
          </cell>
          <cell r="N531" t="str">
            <v>O</v>
          </cell>
          <cell r="O531" t="str">
            <v/>
          </cell>
          <cell r="P531" t="str">
            <v/>
          </cell>
          <cell r="Q531" t="str">
            <v>O</v>
          </cell>
          <cell r="R531" t="str">
            <v/>
          </cell>
          <cell r="S531" t="str">
            <v/>
          </cell>
          <cell r="T531" t="str">
            <v/>
          </cell>
          <cell r="U531" t="str">
            <v/>
          </cell>
          <cell r="V531" t="str">
            <v/>
          </cell>
          <cell r="W531" t="str">
            <v/>
          </cell>
          <cell r="AA531" t="str">
            <v>FA0202</v>
          </cell>
          <cell r="AB531" t="str">
            <v>유무형_감가상각비 회계처리의 정확성 확인</v>
          </cell>
          <cell r="AC531">
            <v>3</v>
          </cell>
          <cell r="AF531" t="str">
            <v>Lower</v>
          </cell>
        </row>
        <row r="532">
          <cell r="E532" t="str">
            <v>유형자산/투자부동산</v>
          </cell>
          <cell r="K532" t="str">
            <v/>
          </cell>
          <cell r="L532" t="str">
            <v/>
          </cell>
          <cell r="M532" t="str">
            <v>O</v>
          </cell>
          <cell r="N532" t="str">
            <v>O</v>
          </cell>
          <cell r="O532" t="str">
            <v/>
          </cell>
          <cell r="P532" t="str">
            <v/>
          </cell>
          <cell r="Q532" t="str">
            <v>O</v>
          </cell>
          <cell r="R532" t="str">
            <v/>
          </cell>
          <cell r="S532" t="str">
            <v/>
          </cell>
          <cell r="T532" t="str">
            <v/>
          </cell>
          <cell r="U532" t="str">
            <v/>
          </cell>
          <cell r="V532" t="str">
            <v/>
          </cell>
          <cell r="W532" t="str">
            <v/>
          </cell>
          <cell r="AA532" t="str">
            <v>FA0203</v>
          </cell>
          <cell r="AB532" t="str">
            <v>유무형_감가상각비 원가배부의 정확성 확인</v>
          </cell>
          <cell r="AC532">
            <v>2</v>
          </cell>
          <cell r="AF532" t="str">
            <v>Lower</v>
          </cell>
        </row>
        <row r="533">
          <cell r="E533" t="str">
            <v>유형자산/투자부동산</v>
          </cell>
          <cell r="K533" t="str">
            <v/>
          </cell>
          <cell r="L533" t="str">
            <v/>
          </cell>
          <cell r="M533" t="str">
            <v>O</v>
          </cell>
          <cell r="N533" t="str">
            <v>O</v>
          </cell>
          <cell r="O533" t="str">
            <v/>
          </cell>
          <cell r="P533" t="str">
            <v/>
          </cell>
          <cell r="Q533" t="str">
            <v>O</v>
          </cell>
          <cell r="R533" t="str">
            <v/>
          </cell>
          <cell r="S533" t="str">
            <v/>
          </cell>
          <cell r="T533" t="str">
            <v/>
          </cell>
          <cell r="U533" t="str">
            <v/>
          </cell>
          <cell r="V533" t="str">
            <v/>
          </cell>
          <cell r="W533" t="str">
            <v/>
          </cell>
          <cell r="AA533" t="str">
            <v>FA0207</v>
          </cell>
          <cell r="AB533" t="str">
            <v>유무형_자본적지출과 수익적지출에 대한 검토 및 승인</v>
          </cell>
          <cell r="AC533">
            <v>1</v>
          </cell>
          <cell r="AF533" t="str">
            <v>Lower</v>
          </cell>
        </row>
        <row r="534">
          <cell r="E534" t="str">
            <v>유형자산/투자부동산</v>
          </cell>
          <cell r="K534" t="str">
            <v/>
          </cell>
          <cell r="L534" t="str">
            <v/>
          </cell>
          <cell r="M534" t="str">
            <v/>
          </cell>
          <cell r="N534" t="str">
            <v/>
          </cell>
          <cell r="O534" t="str">
            <v>O</v>
          </cell>
          <cell r="P534" t="str">
            <v>O</v>
          </cell>
          <cell r="Q534" t="str">
            <v>O</v>
          </cell>
          <cell r="R534" t="str">
            <v/>
          </cell>
          <cell r="S534" t="str">
            <v/>
          </cell>
          <cell r="T534" t="str">
            <v/>
          </cell>
          <cell r="U534" t="str">
            <v/>
          </cell>
          <cell r="V534" t="str">
            <v/>
          </cell>
          <cell r="W534" t="str">
            <v/>
          </cell>
          <cell r="AA534" t="str">
            <v>FA0301</v>
          </cell>
          <cell r="AB534" t="str">
            <v>유무형_유무형자산 처분가격의 정당성 확인</v>
          </cell>
          <cell r="AC534">
            <v>0</v>
          </cell>
          <cell r="AF534" t="str">
            <v>Lower</v>
          </cell>
        </row>
        <row r="535">
          <cell r="E535" t="str">
            <v>유형자산/투자부동산</v>
          </cell>
          <cell r="K535" t="str">
            <v/>
          </cell>
          <cell r="L535" t="str">
            <v/>
          </cell>
          <cell r="M535" t="str">
            <v/>
          </cell>
          <cell r="N535" t="str">
            <v/>
          </cell>
          <cell r="O535" t="str">
            <v>O</v>
          </cell>
          <cell r="P535" t="str">
            <v>O</v>
          </cell>
          <cell r="Q535" t="str">
            <v>O</v>
          </cell>
          <cell r="R535" t="str">
            <v/>
          </cell>
          <cell r="S535" t="str">
            <v/>
          </cell>
          <cell r="T535" t="str">
            <v/>
          </cell>
          <cell r="U535" t="str">
            <v/>
          </cell>
          <cell r="V535" t="str">
            <v/>
          </cell>
          <cell r="W535" t="str">
            <v/>
          </cell>
          <cell r="AA535" t="str">
            <v>FA0302</v>
          </cell>
          <cell r="AB535" t="str">
            <v>유무형_유무형자산 처분/폐기의 승인</v>
          </cell>
          <cell r="AC535">
            <v>4</v>
          </cell>
          <cell r="AF535" t="str">
            <v>Lower</v>
          </cell>
        </row>
        <row r="536">
          <cell r="E536" t="str">
            <v>유형자산/투자부동산</v>
          </cell>
          <cell r="K536" t="str">
            <v>O</v>
          </cell>
          <cell r="L536" t="str">
            <v>O</v>
          </cell>
          <cell r="M536" t="str">
            <v/>
          </cell>
          <cell r="N536" t="str">
            <v>O</v>
          </cell>
          <cell r="O536" t="str">
            <v/>
          </cell>
          <cell r="P536" t="str">
            <v/>
          </cell>
          <cell r="Q536" t="str">
            <v>O</v>
          </cell>
          <cell r="R536" t="str">
            <v>O</v>
          </cell>
          <cell r="S536" t="str">
            <v/>
          </cell>
          <cell r="T536" t="str">
            <v/>
          </cell>
          <cell r="U536" t="str">
            <v/>
          </cell>
          <cell r="V536" t="str">
            <v/>
          </cell>
          <cell r="W536" t="str">
            <v/>
          </cell>
          <cell r="AA536" t="str">
            <v>FA0205</v>
          </cell>
          <cell r="AB536" t="str">
            <v>유무형_건설중인자산의 정확하고 완전한 관리</v>
          </cell>
          <cell r="AC536">
            <v>1</v>
          </cell>
          <cell r="AF536" t="str">
            <v>Lower</v>
          </cell>
        </row>
        <row r="537">
          <cell r="E537" t="str">
            <v>유형자산/투자부동산</v>
          </cell>
          <cell r="K537" t="str">
            <v/>
          </cell>
          <cell r="L537" t="str">
            <v/>
          </cell>
          <cell r="M537" t="str">
            <v/>
          </cell>
          <cell r="N537" t="str">
            <v>O</v>
          </cell>
          <cell r="O537" t="str">
            <v/>
          </cell>
          <cell r="P537" t="str">
            <v/>
          </cell>
          <cell r="Q537" t="str">
            <v/>
          </cell>
          <cell r="R537" t="str">
            <v/>
          </cell>
          <cell r="S537" t="str">
            <v/>
          </cell>
          <cell r="T537" t="str">
            <v/>
          </cell>
          <cell r="U537" t="str">
            <v/>
          </cell>
          <cell r="V537" t="str">
            <v/>
          </cell>
          <cell r="W537" t="str">
            <v/>
          </cell>
          <cell r="AA537" t="str">
            <v>FA0209</v>
          </cell>
          <cell r="AB537" t="str">
            <v>유무형_금융비용자본화에 대한 승인절차확인.</v>
          </cell>
          <cell r="AC537">
            <v>1</v>
          </cell>
          <cell r="AF537" t="str">
            <v>Lower</v>
          </cell>
        </row>
        <row r="538">
          <cell r="E538" t="str">
            <v>유형자산/투자부동산</v>
          </cell>
          <cell r="K538" t="str">
            <v/>
          </cell>
          <cell r="L538" t="str">
            <v/>
          </cell>
          <cell r="M538" t="str">
            <v/>
          </cell>
          <cell r="N538" t="str">
            <v>O</v>
          </cell>
          <cell r="O538" t="str">
            <v/>
          </cell>
          <cell r="P538" t="str">
            <v/>
          </cell>
          <cell r="Q538" t="str">
            <v>O</v>
          </cell>
          <cell r="R538" t="str">
            <v/>
          </cell>
          <cell r="S538" t="str">
            <v/>
          </cell>
          <cell r="T538" t="str">
            <v/>
          </cell>
          <cell r="U538" t="str">
            <v/>
          </cell>
          <cell r="V538" t="str">
            <v/>
          </cell>
          <cell r="W538" t="str">
            <v/>
          </cell>
          <cell r="AA538" t="str">
            <v>FA0208</v>
          </cell>
          <cell r="AB538" t="str">
            <v>유무형_유무형자산 손상검토 및 승인</v>
          </cell>
          <cell r="AC538">
            <v>2</v>
          </cell>
          <cell r="AF538" t="str">
            <v>Lower</v>
          </cell>
        </row>
        <row r="539">
          <cell r="E539" t="str">
            <v>유형자산/투자부동산</v>
          </cell>
          <cell r="K539" t="str">
            <v/>
          </cell>
          <cell r="V539" t="str">
            <v>O</v>
          </cell>
          <cell r="AA539" t="str">
            <v>FA0210</v>
          </cell>
          <cell r="AB539" t="str">
            <v>유무형_유무형자산(임대자산) 변경</v>
          </cell>
          <cell r="AC539">
            <v>2</v>
          </cell>
          <cell r="AF539" t="str">
            <v>Lower</v>
          </cell>
        </row>
        <row r="540">
          <cell r="E540" t="str">
            <v>유형자산/투자부동산</v>
          </cell>
          <cell r="V540" t="str">
            <v>O</v>
          </cell>
          <cell r="AA540" t="str">
            <v>FA0104</v>
          </cell>
          <cell r="AB540" t="str">
            <v>유무형_유무형자산 입고회계처리의 정확성 확인</v>
          </cell>
          <cell r="AC540">
            <v>3</v>
          </cell>
          <cell r="AF540" t="str">
            <v>Lower</v>
          </cell>
        </row>
        <row r="541">
          <cell r="E541" t="str">
            <v>유형자산/투자부동산</v>
          </cell>
          <cell r="V541" t="str">
            <v>O</v>
          </cell>
          <cell r="AA541" t="str">
            <v>FA0204</v>
          </cell>
          <cell r="AB541" t="str">
            <v>유무형_유무형자산의 정확하고 완전한 관리</v>
          </cell>
          <cell r="AC541">
            <v>0</v>
          </cell>
          <cell r="AF541" t="str">
            <v>Lower</v>
          </cell>
        </row>
        <row r="542">
          <cell r="E542" t="str">
            <v>유형자산/투자부동산</v>
          </cell>
          <cell r="K542" t="str">
            <v/>
          </cell>
          <cell r="L542" t="str">
            <v/>
          </cell>
          <cell r="M542" t="str">
            <v/>
          </cell>
          <cell r="N542" t="str">
            <v/>
          </cell>
          <cell r="O542" t="str">
            <v/>
          </cell>
          <cell r="P542" t="str">
            <v/>
          </cell>
          <cell r="Q542" t="str">
            <v/>
          </cell>
          <cell r="R542" t="str">
            <v/>
          </cell>
          <cell r="S542" t="str">
            <v/>
          </cell>
          <cell r="T542" t="str">
            <v>O</v>
          </cell>
          <cell r="U542" t="str">
            <v>O</v>
          </cell>
          <cell r="V542" t="str">
            <v>O</v>
          </cell>
          <cell r="W542" t="str">
            <v>O</v>
          </cell>
          <cell r="AA542" t="str">
            <v>FI0401</v>
          </cell>
          <cell r="AB542" t="str">
            <v>재무회계_주석의 정확성 및 완전성 검증</v>
          </cell>
          <cell r="AC542">
            <v>17</v>
          </cell>
          <cell r="AF542" t="str">
            <v>Lower</v>
          </cell>
        </row>
        <row r="543">
          <cell r="E543" t="str">
            <v>무형자산</v>
          </cell>
          <cell r="K543" t="str">
            <v>O</v>
          </cell>
          <cell r="L543" t="str">
            <v>O</v>
          </cell>
          <cell r="M543" t="str">
            <v/>
          </cell>
          <cell r="N543" t="str">
            <v/>
          </cell>
          <cell r="O543" t="str">
            <v/>
          </cell>
          <cell r="P543" t="str">
            <v/>
          </cell>
          <cell r="Q543" t="str">
            <v/>
          </cell>
          <cell r="R543" t="str">
            <v/>
          </cell>
          <cell r="S543" t="str">
            <v/>
          </cell>
          <cell r="T543" t="str">
            <v/>
          </cell>
          <cell r="U543" t="str">
            <v/>
          </cell>
          <cell r="V543" t="str">
            <v/>
          </cell>
          <cell r="W543" t="str">
            <v/>
          </cell>
          <cell r="AA543" t="str">
            <v>FA0101</v>
          </cell>
          <cell r="AB543" t="str">
            <v>유무형_유무형자산 구매의 승인</v>
          </cell>
          <cell r="AC543">
            <v>2</v>
          </cell>
          <cell r="AF543" t="str">
            <v>Lower</v>
          </cell>
        </row>
        <row r="544">
          <cell r="E544" t="str">
            <v>무형자산</v>
          </cell>
          <cell r="K544" t="str">
            <v>O</v>
          </cell>
          <cell r="L544" t="str">
            <v>O</v>
          </cell>
          <cell r="M544" t="str">
            <v/>
          </cell>
          <cell r="N544" t="str">
            <v/>
          </cell>
          <cell r="O544" t="str">
            <v/>
          </cell>
          <cell r="P544" t="str">
            <v/>
          </cell>
          <cell r="Q544" t="str">
            <v/>
          </cell>
          <cell r="R544" t="str">
            <v/>
          </cell>
          <cell r="S544" t="str">
            <v/>
          </cell>
          <cell r="T544" t="str">
            <v/>
          </cell>
          <cell r="U544" t="str">
            <v/>
          </cell>
          <cell r="V544" t="str">
            <v/>
          </cell>
          <cell r="W544" t="str">
            <v/>
          </cell>
          <cell r="AA544" t="str">
            <v>FA0103</v>
          </cell>
          <cell r="AB544" t="str">
            <v>유무형_입고된 유무형자산(전산장비)의 검수</v>
          </cell>
          <cell r="AC544">
            <v>0</v>
          </cell>
          <cell r="AF544" t="str">
            <v>Lower</v>
          </cell>
        </row>
        <row r="545">
          <cell r="E545" t="str">
            <v>무형자산</v>
          </cell>
          <cell r="K545" t="str">
            <v>O</v>
          </cell>
          <cell r="L545" t="str">
            <v>O</v>
          </cell>
          <cell r="AA545" t="str">
            <v>FA0211</v>
          </cell>
          <cell r="AB545" t="str">
            <v>유무형_적정한 개발비의 승인</v>
          </cell>
          <cell r="AC545">
            <v>2</v>
          </cell>
          <cell r="AF545" t="str">
            <v>Lower</v>
          </cell>
        </row>
        <row r="546">
          <cell r="E546" t="str">
            <v>무형자산</v>
          </cell>
          <cell r="K546" t="str">
            <v>O</v>
          </cell>
          <cell r="L546" t="str">
            <v>O</v>
          </cell>
          <cell r="AA546" t="str">
            <v>FA0302</v>
          </cell>
          <cell r="AB546" t="str">
            <v>유무형_유무형자산 처분/폐기의 승인</v>
          </cell>
          <cell r="AC546">
            <v>4</v>
          </cell>
          <cell r="AF546" t="str">
            <v>Lower</v>
          </cell>
        </row>
        <row r="547">
          <cell r="E547" t="str">
            <v>무형자산</v>
          </cell>
          <cell r="K547" t="str">
            <v/>
          </cell>
          <cell r="L547" t="str">
            <v/>
          </cell>
          <cell r="M547" t="str">
            <v>O</v>
          </cell>
          <cell r="N547" t="str">
            <v>O</v>
          </cell>
          <cell r="O547" t="str">
            <v/>
          </cell>
          <cell r="P547" t="str">
            <v/>
          </cell>
          <cell r="Q547" t="str">
            <v>O</v>
          </cell>
          <cell r="R547" t="str">
            <v/>
          </cell>
          <cell r="S547" t="str">
            <v/>
          </cell>
          <cell r="T547" t="str">
            <v/>
          </cell>
          <cell r="U547" t="str">
            <v/>
          </cell>
          <cell r="V547" t="str">
            <v/>
          </cell>
          <cell r="W547" t="str">
            <v/>
          </cell>
          <cell r="AA547" t="str">
            <v>FI0304</v>
          </cell>
          <cell r="AB547" t="str">
            <v>재무회계_감가상각 대체전표 승인</v>
          </cell>
          <cell r="AC547">
            <v>0</v>
          </cell>
          <cell r="AF547" t="str">
            <v>Lower</v>
          </cell>
        </row>
        <row r="548">
          <cell r="E548" t="str">
            <v>무형자산</v>
          </cell>
          <cell r="K548" t="str">
            <v/>
          </cell>
          <cell r="L548" t="str">
            <v/>
          </cell>
          <cell r="M548" t="str">
            <v>O</v>
          </cell>
          <cell r="N548" t="str">
            <v>O</v>
          </cell>
          <cell r="O548" t="str">
            <v/>
          </cell>
          <cell r="P548" t="str">
            <v/>
          </cell>
          <cell r="Q548" t="str">
            <v>O</v>
          </cell>
          <cell r="R548" t="str">
            <v/>
          </cell>
          <cell r="S548" t="str">
            <v/>
          </cell>
          <cell r="T548" t="str">
            <v/>
          </cell>
          <cell r="U548" t="str">
            <v/>
          </cell>
          <cell r="V548" t="str">
            <v/>
          </cell>
          <cell r="W548" t="str">
            <v/>
          </cell>
          <cell r="AA548" t="str">
            <v>FA0201</v>
          </cell>
          <cell r="AB548" t="str">
            <v>유무형_감가상각비의 자동계산</v>
          </cell>
          <cell r="AC548">
            <v>0</v>
          </cell>
          <cell r="AF548" t="str">
            <v>Lower</v>
          </cell>
        </row>
        <row r="549">
          <cell r="E549" t="str">
            <v>무형자산</v>
          </cell>
          <cell r="K549" t="str">
            <v/>
          </cell>
          <cell r="L549" t="str">
            <v/>
          </cell>
          <cell r="M549" t="str">
            <v>O</v>
          </cell>
          <cell r="N549" t="str">
            <v>O</v>
          </cell>
          <cell r="O549" t="str">
            <v/>
          </cell>
          <cell r="P549" t="str">
            <v/>
          </cell>
          <cell r="Q549" t="str">
            <v>O</v>
          </cell>
          <cell r="R549" t="str">
            <v/>
          </cell>
          <cell r="S549" t="str">
            <v/>
          </cell>
          <cell r="T549" t="str">
            <v/>
          </cell>
          <cell r="U549" t="str">
            <v/>
          </cell>
          <cell r="V549" t="str">
            <v/>
          </cell>
          <cell r="W549" t="str">
            <v/>
          </cell>
          <cell r="AA549" t="str">
            <v>FA0202</v>
          </cell>
          <cell r="AB549" t="str">
            <v>유무형_감가상각비 회계처리의 정확성 확인</v>
          </cell>
          <cell r="AC549">
            <v>3</v>
          </cell>
          <cell r="AF549" t="str">
            <v>Lower</v>
          </cell>
        </row>
        <row r="550">
          <cell r="E550" t="str">
            <v>무형자산</v>
          </cell>
          <cell r="K550" t="str">
            <v/>
          </cell>
          <cell r="L550" t="str">
            <v/>
          </cell>
          <cell r="M550" t="str">
            <v>O</v>
          </cell>
          <cell r="N550" t="str">
            <v>O</v>
          </cell>
          <cell r="O550" t="str">
            <v/>
          </cell>
          <cell r="P550" t="str">
            <v/>
          </cell>
          <cell r="Q550" t="str">
            <v>O</v>
          </cell>
          <cell r="R550" t="str">
            <v/>
          </cell>
          <cell r="S550" t="str">
            <v/>
          </cell>
          <cell r="T550" t="str">
            <v/>
          </cell>
          <cell r="U550" t="str">
            <v/>
          </cell>
          <cell r="V550" t="str">
            <v/>
          </cell>
          <cell r="W550" t="str">
            <v/>
          </cell>
          <cell r="AA550" t="str">
            <v>FA0203</v>
          </cell>
          <cell r="AB550" t="str">
            <v>유무형_감가상각비 원가배부의 정확성 확인</v>
          </cell>
          <cell r="AC550">
            <v>2</v>
          </cell>
          <cell r="AF550" t="str">
            <v>Lower</v>
          </cell>
        </row>
        <row r="551">
          <cell r="E551" t="str">
            <v>무형자산</v>
          </cell>
          <cell r="K551" t="str">
            <v/>
          </cell>
          <cell r="L551" t="str">
            <v>O</v>
          </cell>
          <cell r="M551" t="str">
            <v/>
          </cell>
          <cell r="N551" t="str">
            <v>O</v>
          </cell>
          <cell r="O551" t="str">
            <v/>
          </cell>
          <cell r="P551" t="str">
            <v/>
          </cell>
          <cell r="Q551" t="str">
            <v/>
          </cell>
          <cell r="R551" t="str">
            <v/>
          </cell>
          <cell r="S551" t="str">
            <v/>
          </cell>
          <cell r="T551" t="str">
            <v/>
          </cell>
          <cell r="U551" t="str">
            <v/>
          </cell>
          <cell r="V551" t="str">
            <v/>
          </cell>
          <cell r="W551" t="str">
            <v/>
          </cell>
          <cell r="AA551" t="str">
            <v>FA0208</v>
          </cell>
          <cell r="AB551" t="str">
            <v>유무형_유무형자산 손상검토 및 승인</v>
          </cell>
          <cell r="AC551">
            <v>2</v>
          </cell>
          <cell r="AF551" t="str">
            <v>Lower</v>
          </cell>
        </row>
        <row r="552">
          <cell r="E552" t="str">
            <v>무형자산</v>
          </cell>
          <cell r="K552" t="str">
            <v/>
          </cell>
          <cell r="L552" t="str">
            <v/>
          </cell>
          <cell r="M552" t="str">
            <v/>
          </cell>
          <cell r="N552" t="str">
            <v/>
          </cell>
          <cell r="O552" t="str">
            <v>O</v>
          </cell>
          <cell r="P552" t="str">
            <v>O</v>
          </cell>
          <cell r="Q552" t="str">
            <v>O</v>
          </cell>
          <cell r="R552" t="str">
            <v/>
          </cell>
          <cell r="S552" t="str">
            <v/>
          </cell>
          <cell r="T552" t="str">
            <v/>
          </cell>
          <cell r="U552" t="str">
            <v/>
          </cell>
          <cell r="V552" t="str">
            <v/>
          </cell>
          <cell r="W552" t="str">
            <v/>
          </cell>
          <cell r="AA552" t="str">
            <v>FA0301</v>
          </cell>
          <cell r="AB552" t="str">
            <v>유무형_유무형자산 처분가격의 정당성 확인</v>
          </cell>
          <cell r="AC552">
            <v>0</v>
          </cell>
          <cell r="AF552" t="str">
            <v>Lower</v>
          </cell>
        </row>
        <row r="553">
          <cell r="E553" t="str">
            <v>무형자산</v>
          </cell>
          <cell r="K553" t="str">
            <v/>
          </cell>
          <cell r="L553" t="str">
            <v/>
          </cell>
          <cell r="M553" t="str">
            <v/>
          </cell>
          <cell r="N553" t="str">
            <v/>
          </cell>
          <cell r="O553" t="str">
            <v>O</v>
          </cell>
          <cell r="P553" t="str">
            <v>O</v>
          </cell>
          <cell r="Q553" t="str">
            <v>O</v>
          </cell>
          <cell r="R553" t="str">
            <v/>
          </cell>
          <cell r="S553" t="str">
            <v/>
          </cell>
          <cell r="T553" t="str">
            <v/>
          </cell>
          <cell r="U553" t="str">
            <v/>
          </cell>
          <cell r="V553" t="str">
            <v/>
          </cell>
          <cell r="W553" t="str">
            <v/>
          </cell>
          <cell r="AA553" t="str">
            <v>FA0302</v>
          </cell>
          <cell r="AB553" t="str">
            <v>유무형_유무형자산 처분/폐기의 승인</v>
          </cell>
          <cell r="AC553">
            <v>4</v>
          </cell>
          <cell r="AF553" t="str">
            <v>Lower</v>
          </cell>
        </row>
        <row r="554">
          <cell r="E554" t="str">
            <v>무형자산</v>
          </cell>
          <cell r="K554" t="str">
            <v>O</v>
          </cell>
          <cell r="L554" t="str">
            <v/>
          </cell>
          <cell r="M554" t="str">
            <v/>
          </cell>
          <cell r="N554" t="str">
            <v>O</v>
          </cell>
          <cell r="O554" t="str">
            <v/>
          </cell>
          <cell r="P554" t="str">
            <v/>
          </cell>
          <cell r="Q554" t="str">
            <v/>
          </cell>
          <cell r="R554" t="str">
            <v>O</v>
          </cell>
          <cell r="S554" t="str">
            <v>O</v>
          </cell>
          <cell r="T554" t="str">
            <v/>
          </cell>
          <cell r="U554" t="str">
            <v/>
          </cell>
          <cell r="V554" t="str">
            <v/>
          </cell>
          <cell r="W554" t="str">
            <v/>
          </cell>
          <cell r="AA554" t="str">
            <v>FA0211</v>
          </cell>
          <cell r="AB554" t="str">
            <v>유무형_적정한 개발비의 승인</v>
          </cell>
          <cell r="AC554">
            <v>2</v>
          </cell>
          <cell r="AF554" t="str">
            <v>Lower</v>
          </cell>
        </row>
        <row r="555">
          <cell r="E555" t="str">
            <v>무형자산</v>
          </cell>
          <cell r="K555" t="str">
            <v/>
          </cell>
          <cell r="L555" t="str">
            <v/>
          </cell>
          <cell r="M555" t="str">
            <v/>
          </cell>
          <cell r="N555" t="str">
            <v/>
          </cell>
          <cell r="O555" t="str">
            <v/>
          </cell>
          <cell r="P555" t="str">
            <v/>
          </cell>
          <cell r="Q555" t="str">
            <v/>
          </cell>
          <cell r="R555" t="str">
            <v/>
          </cell>
          <cell r="S555" t="str">
            <v/>
          </cell>
          <cell r="T555" t="str">
            <v>O</v>
          </cell>
          <cell r="U555" t="str">
            <v>O</v>
          </cell>
          <cell r="V555" t="str">
            <v>O</v>
          </cell>
          <cell r="W555" t="str">
            <v>O</v>
          </cell>
          <cell r="AA555" t="str">
            <v>FI0401</v>
          </cell>
          <cell r="AB555" t="str">
            <v>재무회계_주석의 정확성 및 완전성 검증</v>
          </cell>
          <cell r="AC555">
            <v>17</v>
          </cell>
          <cell r="AF555" t="str">
            <v>Lower</v>
          </cell>
        </row>
        <row r="556">
          <cell r="E556" t="str">
            <v>기타자산</v>
          </cell>
          <cell r="K556" t="str">
            <v>O</v>
          </cell>
          <cell r="L556" t="str">
            <v/>
          </cell>
          <cell r="M556" t="str">
            <v/>
          </cell>
          <cell r="N556" t="str">
            <v/>
          </cell>
          <cell r="O556" t="str">
            <v/>
          </cell>
          <cell r="P556" t="str">
            <v/>
          </cell>
          <cell r="Q556" t="str">
            <v/>
          </cell>
          <cell r="R556" t="str">
            <v/>
          </cell>
          <cell r="S556" t="str">
            <v/>
          </cell>
          <cell r="T556" t="str">
            <v/>
          </cell>
          <cell r="U556" t="str">
            <v/>
          </cell>
          <cell r="V556" t="str">
            <v/>
          </cell>
          <cell r="W556" t="str">
            <v/>
          </cell>
          <cell r="AA556" t="str">
            <v>MC0702</v>
          </cell>
          <cell r="AB556" t="str">
            <v>모바일쿠폰사업팀_미수금 집계 기안 승인</v>
          </cell>
          <cell r="AC556">
            <v>0</v>
          </cell>
          <cell r="AF556" t="str">
            <v>Lower</v>
          </cell>
        </row>
        <row r="557">
          <cell r="E557" t="str">
            <v>기타자산</v>
          </cell>
          <cell r="K557" t="str">
            <v>O</v>
          </cell>
          <cell r="L557" t="str">
            <v/>
          </cell>
          <cell r="M557" t="str">
            <v/>
          </cell>
          <cell r="N557" t="str">
            <v/>
          </cell>
          <cell r="O557" t="str">
            <v/>
          </cell>
          <cell r="P557" t="str">
            <v/>
          </cell>
          <cell r="Q557" t="str">
            <v/>
          </cell>
          <cell r="R557" t="str">
            <v/>
          </cell>
          <cell r="S557" t="str">
            <v/>
          </cell>
          <cell r="T557" t="str">
            <v/>
          </cell>
          <cell r="U557" t="str">
            <v/>
          </cell>
          <cell r="V557" t="str">
            <v/>
          </cell>
          <cell r="W557" t="str">
            <v/>
          </cell>
          <cell r="AA557" t="str">
            <v>MC0703</v>
          </cell>
          <cell r="AB557" t="str">
            <v>모바일쿠폰사업팀_미수금 발생 전표 승인</v>
          </cell>
          <cell r="AC557">
            <v>1</v>
          </cell>
          <cell r="AF557" t="str">
            <v>Lower</v>
          </cell>
        </row>
        <row r="558">
          <cell r="E558" t="str">
            <v>기타자산</v>
          </cell>
          <cell r="K558" t="str">
            <v>O</v>
          </cell>
          <cell r="L558" t="str">
            <v/>
          </cell>
          <cell r="M558" t="str">
            <v/>
          </cell>
          <cell r="N558" t="str">
            <v/>
          </cell>
          <cell r="O558" t="str">
            <v/>
          </cell>
          <cell r="P558" t="str">
            <v/>
          </cell>
          <cell r="Q558" t="str">
            <v/>
          </cell>
          <cell r="R558" t="str">
            <v/>
          </cell>
          <cell r="S558" t="str">
            <v/>
          </cell>
          <cell r="T558" t="str">
            <v/>
          </cell>
          <cell r="U558" t="str">
            <v/>
          </cell>
          <cell r="V558" t="str">
            <v/>
          </cell>
          <cell r="W558" t="str">
            <v/>
          </cell>
          <cell r="AA558" t="str">
            <v>MC0704</v>
          </cell>
          <cell r="AB558" t="str">
            <v>모바일쿠폰사업팀_미수금 반제기안승인</v>
          </cell>
          <cell r="AC558">
            <v>0</v>
          </cell>
          <cell r="AF558" t="str">
            <v>Lower</v>
          </cell>
        </row>
        <row r="559">
          <cell r="E559" t="str">
            <v>기타자산</v>
          </cell>
          <cell r="K559" t="str">
            <v>O</v>
          </cell>
          <cell r="L559" t="str">
            <v/>
          </cell>
          <cell r="M559" t="str">
            <v/>
          </cell>
          <cell r="N559" t="str">
            <v/>
          </cell>
          <cell r="O559" t="str">
            <v/>
          </cell>
          <cell r="P559" t="str">
            <v/>
          </cell>
          <cell r="Q559" t="str">
            <v/>
          </cell>
          <cell r="R559" t="str">
            <v/>
          </cell>
          <cell r="S559" t="str">
            <v/>
          </cell>
          <cell r="T559" t="str">
            <v/>
          </cell>
          <cell r="U559" t="str">
            <v/>
          </cell>
          <cell r="V559" t="str">
            <v/>
          </cell>
          <cell r="W559" t="str">
            <v/>
          </cell>
          <cell r="AA559" t="str">
            <v>MC0705</v>
          </cell>
          <cell r="AB559" t="str">
            <v>모바일쿠폰사업팀_미수금 반제 전표 승인</v>
          </cell>
          <cell r="AC559">
            <v>1</v>
          </cell>
          <cell r="AF559" t="str">
            <v>Lower</v>
          </cell>
        </row>
        <row r="560">
          <cell r="E560" t="str">
            <v>기타자산</v>
          </cell>
          <cell r="K560" t="str">
            <v>O</v>
          </cell>
          <cell r="L560" t="str">
            <v/>
          </cell>
          <cell r="M560" t="str">
            <v/>
          </cell>
          <cell r="N560" t="str">
            <v/>
          </cell>
          <cell r="O560" t="str">
            <v/>
          </cell>
          <cell r="P560" t="str">
            <v/>
          </cell>
          <cell r="Q560" t="str">
            <v/>
          </cell>
          <cell r="R560" t="str">
            <v/>
          </cell>
          <cell r="S560" t="str">
            <v/>
          </cell>
          <cell r="T560" t="str">
            <v/>
          </cell>
          <cell r="U560" t="str">
            <v/>
          </cell>
          <cell r="V560" t="str">
            <v/>
          </cell>
          <cell r="W560" t="str">
            <v/>
          </cell>
          <cell r="AA560" t="str">
            <v>MC0706</v>
          </cell>
          <cell r="AB560" t="str">
            <v>모바일쿠폰사업팀_선급금/선수금 상계 전표 승인</v>
          </cell>
          <cell r="AC560">
            <v>2</v>
          </cell>
          <cell r="AF560" t="str">
            <v>Lower</v>
          </cell>
        </row>
        <row r="561">
          <cell r="E561" t="str">
            <v>기타자산</v>
          </cell>
          <cell r="K561" t="str">
            <v>O</v>
          </cell>
          <cell r="L561" t="str">
            <v/>
          </cell>
          <cell r="M561" t="str">
            <v/>
          </cell>
          <cell r="N561" t="str">
            <v/>
          </cell>
          <cell r="O561" t="str">
            <v/>
          </cell>
          <cell r="P561" t="str">
            <v/>
          </cell>
          <cell r="Q561" t="str">
            <v/>
          </cell>
          <cell r="R561" t="str">
            <v/>
          </cell>
          <cell r="S561" t="str">
            <v/>
          </cell>
          <cell r="T561" t="str">
            <v/>
          </cell>
          <cell r="U561" t="str">
            <v/>
          </cell>
          <cell r="V561" t="str">
            <v/>
          </cell>
          <cell r="W561" t="str">
            <v/>
          </cell>
          <cell r="AA561" t="str">
            <v>IN0102</v>
          </cell>
          <cell r="AB561" t="str">
            <v>재고_미착품 계상의 승인</v>
          </cell>
          <cell r="AC561">
            <v>0</v>
          </cell>
          <cell r="AF561" t="str">
            <v>Lower</v>
          </cell>
        </row>
        <row r="562">
          <cell r="E562" t="str">
            <v>기타자산</v>
          </cell>
          <cell r="K562" t="str">
            <v>O</v>
          </cell>
          <cell r="L562" t="str">
            <v/>
          </cell>
          <cell r="M562" t="str">
            <v/>
          </cell>
          <cell r="N562" t="str">
            <v/>
          </cell>
          <cell r="O562" t="str">
            <v/>
          </cell>
          <cell r="P562" t="str">
            <v/>
          </cell>
          <cell r="Q562" t="str">
            <v/>
          </cell>
          <cell r="R562" t="str">
            <v/>
          </cell>
          <cell r="S562" t="str">
            <v/>
          </cell>
          <cell r="T562" t="str">
            <v/>
          </cell>
          <cell r="U562" t="str">
            <v/>
          </cell>
          <cell r="V562" t="str">
            <v/>
          </cell>
          <cell r="W562" t="str">
            <v/>
          </cell>
          <cell r="AA562" t="str">
            <v>IS0203</v>
          </cell>
          <cell r="AB562" t="str">
            <v>품질기획팀,프로젝트팀,키움자산운용팀_계약 이전 선투입원가 관리</v>
          </cell>
          <cell r="AC562">
            <v>2</v>
          </cell>
          <cell r="AF562" t="str">
            <v>Lower</v>
          </cell>
        </row>
        <row r="563">
          <cell r="E563" t="str">
            <v>기타자산</v>
          </cell>
          <cell r="M563" t="str">
            <v/>
          </cell>
          <cell r="N563" t="str">
            <v>O</v>
          </cell>
          <cell r="O563" t="str">
            <v/>
          </cell>
          <cell r="P563" t="str">
            <v/>
          </cell>
          <cell r="Q563" t="str">
            <v/>
          </cell>
          <cell r="R563" t="str">
            <v/>
          </cell>
          <cell r="S563" t="str">
            <v/>
          </cell>
          <cell r="T563" t="str">
            <v/>
          </cell>
          <cell r="U563" t="str">
            <v/>
          </cell>
          <cell r="W563" t="str">
            <v/>
          </cell>
          <cell r="AA563" t="str">
            <v>GE0204</v>
          </cell>
          <cell r="AB563" t="str">
            <v>매출 공통_채권회수가능성 평가</v>
          </cell>
          <cell r="AC563">
            <v>3</v>
          </cell>
          <cell r="AF563" t="str">
            <v>Lower</v>
          </cell>
        </row>
        <row r="564">
          <cell r="E564" t="str">
            <v>기타자산</v>
          </cell>
          <cell r="K564">
            <v>0</v>
          </cell>
          <cell r="L564">
            <v>0</v>
          </cell>
          <cell r="M564" t="str">
            <v/>
          </cell>
          <cell r="N564" t="str">
            <v>O</v>
          </cell>
          <cell r="O564" t="str">
            <v/>
          </cell>
          <cell r="P564" t="str">
            <v/>
          </cell>
          <cell r="Q564" t="str">
            <v/>
          </cell>
          <cell r="R564" t="str">
            <v/>
          </cell>
          <cell r="S564" t="str">
            <v/>
          </cell>
          <cell r="T564" t="str">
            <v/>
          </cell>
          <cell r="U564" t="str">
            <v/>
          </cell>
          <cell r="V564">
            <v>0</v>
          </cell>
          <cell r="W564" t="str">
            <v/>
          </cell>
          <cell r="AA564" t="str">
            <v>GE0205</v>
          </cell>
          <cell r="AB564" t="str">
            <v>매출 공통_부실채권 처리에 대한 승인</v>
          </cell>
          <cell r="AC564">
            <v>0</v>
          </cell>
          <cell r="AF564" t="str">
            <v>Lower</v>
          </cell>
        </row>
        <row r="565">
          <cell r="E565" t="str">
            <v>기타자산</v>
          </cell>
          <cell r="K565">
            <v>0</v>
          </cell>
          <cell r="L565">
            <v>0</v>
          </cell>
          <cell r="M565" t="str">
            <v/>
          </cell>
          <cell r="N565" t="str">
            <v>O</v>
          </cell>
          <cell r="O565" t="str">
            <v/>
          </cell>
          <cell r="P565" t="str">
            <v/>
          </cell>
          <cell r="Q565" t="str">
            <v/>
          </cell>
          <cell r="R565" t="str">
            <v/>
          </cell>
          <cell r="S565" t="str">
            <v/>
          </cell>
          <cell r="T565" t="str">
            <v/>
          </cell>
          <cell r="U565" t="str">
            <v/>
          </cell>
          <cell r="V565">
            <v>0</v>
          </cell>
          <cell r="W565" t="str">
            <v/>
          </cell>
          <cell r="AA565" t="str">
            <v>GE0206</v>
          </cell>
          <cell r="AB565" t="str">
            <v>매출 공통_대손충당금 전표에 대한 승인</v>
          </cell>
          <cell r="AC565">
            <v>0</v>
          </cell>
          <cell r="AF565" t="str">
            <v>Lower</v>
          </cell>
        </row>
        <row r="566">
          <cell r="E566" t="str">
            <v>금융부채</v>
          </cell>
          <cell r="K566" t="str">
            <v>O</v>
          </cell>
          <cell r="L566" t="str">
            <v>O</v>
          </cell>
          <cell r="M566" t="str">
            <v/>
          </cell>
          <cell r="N566" t="str">
            <v/>
          </cell>
          <cell r="O566" t="str">
            <v/>
          </cell>
          <cell r="P566" t="str">
            <v/>
          </cell>
          <cell r="Q566" t="str">
            <v/>
          </cell>
          <cell r="R566" t="str">
            <v/>
          </cell>
          <cell r="S566" t="str">
            <v/>
          </cell>
          <cell r="T566" t="str">
            <v/>
          </cell>
          <cell r="U566" t="str">
            <v/>
          </cell>
          <cell r="V566" t="str">
            <v/>
          </cell>
          <cell r="W566" t="str">
            <v/>
          </cell>
          <cell r="AA566" t="str">
            <v>TR0408</v>
          </cell>
          <cell r="AB566" t="str">
            <v>자금_금융기관별 여신내역 확인 및 대사</v>
          </cell>
          <cell r="AC566">
            <v>2</v>
          </cell>
          <cell r="AF566" t="str">
            <v>Lower</v>
          </cell>
        </row>
        <row r="567">
          <cell r="E567" t="str">
            <v>금융부채</v>
          </cell>
          <cell r="K567" t="str">
            <v>O</v>
          </cell>
          <cell r="L567" t="str">
            <v>O</v>
          </cell>
          <cell r="AA567" t="str">
            <v>TR0301</v>
          </cell>
          <cell r="AB567" t="str">
            <v>자금_자금조달관련 이사회의 승인결정</v>
          </cell>
          <cell r="AC567">
            <v>1</v>
          </cell>
          <cell r="AF567" t="str">
            <v>Lower</v>
          </cell>
        </row>
        <row r="568">
          <cell r="E568" t="str">
            <v>금융부채</v>
          </cell>
          <cell r="K568" t="str">
            <v>O</v>
          </cell>
          <cell r="L568" t="str">
            <v>O</v>
          </cell>
          <cell r="AA568" t="str">
            <v>TR0302</v>
          </cell>
          <cell r="AB568" t="str">
            <v>자금_차입/사채 계약서와 입금내역 대사</v>
          </cell>
          <cell r="AC568">
            <v>1</v>
          </cell>
          <cell r="AF568" t="str">
            <v>Lower</v>
          </cell>
        </row>
        <row r="569">
          <cell r="E569" t="str">
            <v>금융부채</v>
          </cell>
          <cell r="K569" t="str">
            <v>O</v>
          </cell>
          <cell r="L569" t="str">
            <v>O</v>
          </cell>
          <cell r="AA569" t="str">
            <v>TR0501</v>
          </cell>
          <cell r="AB569" t="str">
            <v>자금_경비지급의 승인</v>
          </cell>
          <cell r="AC569">
            <v>3</v>
          </cell>
          <cell r="AF569" t="str">
            <v>Lower</v>
          </cell>
        </row>
        <row r="570">
          <cell r="E570" t="str">
            <v>금융부채</v>
          </cell>
          <cell r="K570" t="str">
            <v/>
          </cell>
          <cell r="L570" t="str">
            <v>O</v>
          </cell>
          <cell r="M570" t="str">
            <v>O</v>
          </cell>
          <cell r="N570" t="str">
            <v/>
          </cell>
          <cell r="O570" t="str">
            <v/>
          </cell>
          <cell r="P570" t="str">
            <v/>
          </cell>
          <cell r="Q570" t="str">
            <v/>
          </cell>
          <cell r="R570" t="str">
            <v/>
          </cell>
          <cell r="S570" t="str">
            <v/>
          </cell>
          <cell r="T570" t="str">
            <v/>
          </cell>
          <cell r="U570" t="str">
            <v/>
          </cell>
          <cell r="V570" t="str">
            <v/>
          </cell>
          <cell r="W570" t="str">
            <v/>
          </cell>
          <cell r="AA570" t="str">
            <v>FI0310</v>
          </cell>
          <cell r="AB570" t="str">
            <v>재무회계_금융보증부채 검토</v>
          </cell>
          <cell r="AC570">
            <v>1</v>
          </cell>
          <cell r="AF570" t="str">
            <v>Lower</v>
          </cell>
        </row>
        <row r="571">
          <cell r="E571" t="str">
            <v>금융부채</v>
          </cell>
          <cell r="L571" t="str">
            <v>O</v>
          </cell>
          <cell r="M571" t="str">
            <v>O</v>
          </cell>
          <cell r="AA571" t="str">
            <v>TR0408</v>
          </cell>
          <cell r="AB571" t="str">
            <v>자금_금융기관별 여신내역 확인 및 대사</v>
          </cell>
          <cell r="AC571">
            <v>2</v>
          </cell>
          <cell r="AF571" t="str">
            <v>Lower</v>
          </cell>
        </row>
        <row r="572">
          <cell r="E572" t="str">
            <v>금융부채</v>
          </cell>
          <cell r="K572" t="str">
            <v/>
          </cell>
          <cell r="L572" t="str">
            <v/>
          </cell>
          <cell r="M572" t="str">
            <v>O</v>
          </cell>
          <cell r="N572" t="str">
            <v/>
          </cell>
          <cell r="O572" t="str">
            <v/>
          </cell>
          <cell r="P572" t="str">
            <v/>
          </cell>
          <cell r="Q572" t="str">
            <v/>
          </cell>
          <cell r="R572" t="str">
            <v/>
          </cell>
          <cell r="S572" t="str">
            <v/>
          </cell>
          <cell r="T572" t="str">
            <v/>
          </cell>
          <cell r="U572" t="str">
            <v/>
          </cell>
          <cell r="V572" t="str">
            <v/>
          </cell>
          <cell r="W572" t="str">
            <v/>
          </cell>
          <cell r="AA572" t="str">
            <v>FI0305</v>
          </cell>
          <cell r="AB572" t="str">
            <v>재무회계_이자수익/비용 대체전표 승인</v>
          </cell>
          <cell r="AC572">
            <v>3</v>
          </cell>
          <cell r="AF572" t="str">
            <v>Lower</v>
          </cell>
        </row>
        <row r="573">
          <cell r="E573" t="str">
            <v>금융부채</v>
          </cell>
          <cell r="M573" t="str">
            <v>O</v>
          </cell>
          <cell r="AA573" t="str">
            <v>TR0303</v>
          </cell>
          <cell r="AB573" t="str">
            <v>자금_이자비용의 계산 및 전표 승인</v>
          </cell>
          <cell r="AC573">
            <v>1</v>
          </cell>
          <cell r="AF573" t="str">
            <v>Lower</v>
          </cell>
        </row>
        <row r="574">
          <cell r="E574" t="str">
            <v>금융부채</v>
          </cell>
          <cell r="K574" t="str">
            <v/>
          </cell>
          <cell r="L574" t="str">
            <v/>
          </cell>
          <cell r="M574" t="str">
            <v/>
          </cell>
          <cell r="N574" t="str">
            <v>O</v>
          </cell>
          <cell r="W574" t="str">
            <v/>
          </cell>
          <cell r="AA574" t="str">
            <v>TR0304</v>
          </cell>
          <cell r="AB574" t="str">
            <v>자금_금융부채의 원금 상환 스케쥴 관리</v>
          </cell>
          <cell r="AC574">
            <v>1</v>
          </cell>
          <cell r="AF574" t="str">
            <v>Lower</v>
          </cell>
        </row>
        <row r="575">
          <cell r="E575" t="str">
            <v>금융부채</v>
          </cell>
          <cell r="N575" t="str">
            <v>O</v>
          </cell>
          <cell r="AA575" t="str">
            <v>TR0305</v>
          </cell>
          <cell r="AB575" t="str">
            <v>자금_차입금/사채/대여금 유동성 대체</v>
          </cell>
          <cell r="AC575">
            <v>0</v>
          </cell>
          <cell r="AF575" t="str">
            <v>Lower</v>
          </cell>
        </row>
        <row r="576">
          <cell r="E576" t="str">
            <v>금융부채</v>
          </cell>
          <cell r="K576" t="str">
            <v/>
          </cell>
          <cell r="L576" t="str">
            <v/>
          </cell>
          <cell r="M576" t="str">
            <v/>
          </cell>
          <cell r="N576" t="str">
            <v/>
          </cell>
          <cell r="O576" t="str">
            <v/>
          </cell>
          <cell r="P576" t="str">
            <v/>
          </cell>
          <cell r="Q576" t="str">
            <v/>
          </cell>
          <cell r="R576" t="str">
            <v/>
          </cell>
          <cell r="S576" t="str">
            <v/>
          </cell>
          <cell r="T576" t="str">
            <v>O</v>
          </cell>
          <cell r="U576" t="str">
            <v>O</v>
          </cell>
          <cell r="V576" t="str">
            <v>O</v>
          </cell>
          <cell r="W576" t="str">
            <v>O</v>
          </cell>
          <cell r="AA576" t="str">
            <v>FI0401</v>
          </cell>
          <cell r="AB576" t="str">
            <v>재무회계_주석의 정확성 및 완전성 검증</v>
          </cell>
          <cell r="AC576">
            <v>17</v>
          </cell>
          <cell r="AF576" t="str">
            <v>Lower</v>
          </cell>
        </row>
        <row r="577">
          <cell r="E577" t="str">
            <v>기타부채</v>
          </cell>
          <cell r="K577" t="str">
            <v>O</v>
          </cell>
          <cell r="L577" t="str">
            <v/>
          </cell>
          <cell r="M577" t="str">
            <v>O</v>
          </cell>
          <cell r="N577" t="str">
            <v/>
          </cell>
          <cell r="O577" t="str">
            <v/>
          </cell>
          <cell r="P577" t="str">
            <v/>
          </cell>
          <cell r="Q577" t="str">
            <v>O</v>
          </cell>
          <cell r="R577" t="str">
            <v/>
          </cell>
          <cell r="S577" t="str">
            <v/>
          </cell>
          <cell r="T577" t="str">
            <v/>
          </cell>
          <cell r="U577" t="str">
            <v/>
          </cell>
          <cell r="V577" t="str">
            <v/>
          </cell>
          <cell r="W577" t="str">
            <v/>
          </cell>
          <cell r="AA577" t="str">
            <v>FI0801</v>
          </cell>
          <cell r="AB577" t="str">
            <v>재무회계_원천세 신고/납부 승인</v>
          </cell>
          <cell r="AC577">
            <v>1</v>
          </cell>
          <cell r="AF577" t="str">
            <v>Lower</v>
          </cell>
        </row>
        <row r="578">
          <cell r="E578" t="str">
            <v>기타부채</v>
          </cell>
          <cell r="K578" t="str">
            <v>O</v>
          </cell>
          <cell r="L578" t="str">
            <v/>
          </cell>
          <cell r="M578" t="str">
            <v>O</v>
          </cell>
          <cell r="N578" t="str">
            <v/>
          </cell>
          <cell r="O578" t="str">
            <v/>
          </cell>
          <cell r="P578" t="str">
            <v/>
          </cell>
          <cell r="Q578" t="str">
            <v>O</v>
          </cell>
          <cell r="R578" t="str">
            <v/>
          </cell>
          <cell r="S578" t="str">
            <v/>
          </cell>
          <cell r="T578" t="str">
            <v/>
          </cell>
          <cell r="U578" t="str">
            <v/>
          </cell>
          <cell r="V578" t="str">
            <v/>
          </cell>
          <cell r="W578" t="str">
            <v/>
          </cell>
          <cell r="AA578" t="str">
            <v>FI0701</v>
          </cell>
          <cell r="AB578" t="str">
            <v>재무회계_전표입력시 부가세입력 항목 필수 설정</v>
          </cell>
          <cell r="AC578">
            <v>0</v>
          </cell>
          <cell r="AF578" t="str">
            <v>Lower</v>
          </cell>
        </row>
        <row r="579">
          <cell r="E579" t="str">
            <v>기타부채</v>
          </cell>
          <cell r="K579" t="str">
            <v>O</v>
          </cell>
          <cell r="L579" t="str">
            <v/>
          </cell>
          <cell r="M579" t="str">
            <v>O</v>
          </cell>
          <cell r="N579" t="str">
            <v/>
          </cell>
          <cell r="O579" t="str">
            <v/>
          </cell>
          <cell r="P579" t="str">
            <v/>
          </cell>
          <cell r="Q579" t="str">
            <v>O</v>
          </cell>
          <cell r="R579" t="str">
            <v/>
          </cell>
          <cell r="S579" t="str">
            <v/>
          </cell>
          <cell r="T579" t="str">
            <v/>
          </cell>
          <cell r="U579" t="str">
            <v/>
          </cell>
          <cell r="V579" t="str">
            <v/>
          </cell>
          <cell r="W579" t="str">
            <v/>
          </cell>
          <cell r="AA579" t="str">
            <v>FI0702</v>
          </cell>
          <cell r="AB579" t="str">
            <v>재무회계_부가세 차이내역 대사</v>
          </cell>
          <cell r="AC579">
            <v>5</v>
          </cell>
          <cell r="AF579" t="str">
            <v>Lower</v>
          </cell>
        </row>
        <row r="580">
          <cell r="E580" t="str">
            <v>기타부채</v>
          </cell>
          <cell r="K580" t="str">
            <v>O</v>
          </cell>
          <cell r="L580" t="str">
            <v/>
          </cell>
          <cell r="M580" t="str">
            <v>O</v>
          </cell>
          <cell r="N580" t="str">
            <v/>
          </cell>
          <cell r="O580" t="str">
            <v/>
          </cell>
          <cell r="P580" t="str">
            <v/>
          </cell>
          <cell r="Q580" t="str">
            <v>O</v>
          </cell>
          <cell r="R580" t="str">
            <v/>
          </cell>
          <cell r="S580" t="str">
            <v/>
          </cell>
          <cell r="T580" t="str">
            <v/>
          </cell>
          <cell r="U580" t="str">
            <v/>
          </cell>
          <cell r="V580" t="str">
            <v/>
          </cell>
          <cell r="W580" t="str">
            <v/>
          </cell>
          <cell r="AA580" t="str">
            <v>FI0703</v>
          </cell>
          <cell r="AB580" t="str">
            <v>재무회계_부가세 신고의 승인</v>
          </cell>
          <cell r="AC580">
            <v>0</v>
          </cell>
          <cell r="AF580" t="str">
            <v>Lower</v>
          </cell>
        </row>
        <row r="581">
          <cell r="E581" t="str">
            <v>기타부채</v>
          </cell>
          <cell r="K581" t="str">
            <v>O</v>
          </cell>
          <cell r="M581" t="str">
            <v>O</v>
          </cell>
          <cell r="Q581" t="str">
            <v>O</v>
          </cell>
          <cell r="AA581" t="str">
            <v>FI0704</v>
          </cell>
          <cell r="AB581" t="str">
            <v>재무회계_부가세 납부/환급의 승인</v>
          </cell>
          <cell r="AC581">
            <v>0</v>
          </cell>
          <cell r="AF581" t="str">
            <v>Lower</v>
          </cell>
        </row>
        <row r="582">
          <cell r="E582" t="str">
            <v>기타부채</v>
          </cell>
          <cell r="K582" t="str">
            <v>O</v>
          </cell>
          <cell r="M582" t="str">
            <v>O</v>
          </cell>
          <cell r="Q582" t="str">
            <v>O</v>
          </cell>
          <cell r="AA582" t="str">
            <v>FA0103</v>
          </cell>
          <cell r="AB582" t="str">
            <v>유무형_입고된 유무형자산(전산장비)의 검수</v>
          </cell>
          <cell r="AC582">
            <v>0</v>
          </cell>
          <cell r="AF582" t="str">
            <v>Lower</v>
          </cell>
        </row>
        <row r="583">
          <cell r="E583" t="str">
            <v>기타부채</v>
          </cell>
          <cell r="K583" t="str">
            <v>O</v>
          </cell>
          <cell r="M583" t="str">
            <v>O</v>
          </cell>
          <cell r="Q583" t="str">
            <v>O</v>
          </cell>
          <cell r="AA583" t="str">
            <v>PU0105</v>
          </cell>
          <cell r="AB583" t="str">
            <v>구매_발주서 승인</v>
          </cell>
          <cell r="AC583">
            <v>4</v>
          </cell>
          <cell r="AF583" t="str">
            <v>Lower</v>
          </cell>
        </row>
        <row r="584">
          <cell r="E584" t="str">
            <v>기타부채</v>
          </cell>
          <cell r="K584" t="str">
            <v>O</v>
          </cell>
          <cell r="L584">
            <v>0</v>
          </cell>
          <cell r="M584" t="str">
            <v>O</v>
          </cell>
          <cell r="N584">
            <v>0</v>
          </cell>
          <cell r="O584">
            <v>0</v>
          </cell>
          <cell r="P584">
            <v>0</v>
          </cell>
          <cell r="Q584" t="str">
            <v>O</v>
          </cell>
          <cell r="R584">
            <v>0</v>
          </cell>
          <cell r="S584">
            <v>0</v>
          </cell>
          <cell r="T584">
            <v>0</v>
          </cell>
          <cell r="U584">
            <v>0</v>
          </cell>
          <cell r="V584">
            <v>0</v>
          </cell>
          <cell r="W584">
            <v>0</v>
          </cell>
          <cell r="AA584" t="str">
            <v>TR0404</v>
          </cell>
          <cell r="AB584" t="str">
            <v>자금_법인카드 신청의 승인</v>
          </cell>
          <cell r="AC584">
            <v>0</v>
          </cell>
          <cell r="AF584" t="str">
            <v>Lower</v>
          </cell>
        </row>
        <row r="585">
          <cell r="E585" t="str">
            <v>기타부채</v>
          </cell>
          <cell r="K585" t="str">
            <v>O</v>
          </cell>
          <cell r="M585" t="str">
            <v>O</v>
          </cell>
          <cell r="Q585" t="str">
            <v>O</v>
          </cell>
          <cell r="AA585" t="str">
            <v>TR0405</v>
          </cell>
          <cell r="AB585" t="str">
            <v>자금_법인카드신규계약한도의 승인</v>
          </cell>
          <cell r="AC585">
            <v>0</v>
          </cell>
          <cell r="AF585" t="str">
            <v>Lower</v>
          </cell>
        </row>
        <row r="586">
          <cell r="E586" t="str">
            <v>기타부채</v>
          </cell>
          <cell r="K586" t="str">
            <v>O</v>
          </cell>
          <cell r="M586" t="str">
            <v>O</v>
          </cell>
          <cell r="Q586" t="str">
            <v>O</v>
          </cell>
          <cell r="AA586" t="str">
            <v>HR0303</v>
          </cell>
          <cell r="AB586" t="str">
            <v>인사_아웃소싱업체의 퇴직금 원천징수 검토</v>
          </cell>
          <cell r="AC586">
            <v>1</v>
          </cell>
          <cell r="AF586" t="str">
            <v>Lower</v>
          </cell>
        </row>
        <row r="587">
          <cell r="E587" t="str">
            <v>기타부채</v>
          </cell>
          <cell r="K587" t="str">
            <v>O</v>
          </cell>
          <cell r="L587">
            <v>0</v>
          </cell>
          <cell r="M587" t="str">
            <v>O</v>
          </cell>
          <cell r="N587">
            <v>0</v>
          </cell>
          <cell r="O587">
            <v>0</v>
          </cell>
          <cell r="P587">
            <v>0</v>
          </cell>
          <cell r="Q587" t="str">
            <v>O</v>
          </cell>
          <cell r="R587">
            <v>0</v>
          </cell>
          <cell r="S587">
            <v>0</v>
          </cell>
          <cell r="T587">
            <v>0</v>
          </cell>
          <cell r="U587">
            <v>0</v>
          </cell>
          <cell r="V587">
            <v>0</v>
          </cell>
          <cell r="W587">
            <v>0</v>
          </cell>
          <cell r="AA587" t="str">
            <v>TR0406</v>
          </cell>
          <cell r="AB587" t="str">
            <v>자금_법인카드 한도 변경</v>
          </cell>
          <cell r="AC587">
            <v>0</v>
          </cell>
          <cell r="AF587" t="str">
            <v>Lower</v>
          </cell>
        </row>
        <row r="588">
          <cell r="E588" t="str">
            <v>기타부채</v>
          </cell>
          <cell r="K588" t="str">
            <v>O</v>
          </cell>
          <cell r="L588">
            <v>0</v>
          </cell>
          <cell r="M588" t="str">
            <v>O</v>
          </cell>
          <cell r="N588">
            <v>0</v>
          </cell>
          <cell r="O588">
            <v>0</v>
          </cell>
          <cell r="P588">
            <v>0</v>
          </cell>
          <cell r="Q588" t="str">
            <v>O</v>
          </cell>
          <cell r="R588">
            <v>0</v>
          </cell>
          <cell r="S588">
            <v>0</v>
          </cell>
          <cell r="T588">
            <v>0</v>
          </cell>
          <cell r="U588">
            <v>0</v>
          </cell>
          <cell r="V588">
            <v>0</v>
          </cell>
          <cell r="W588">
            <v>0</v>
          </cell>
          <cell r="AA588" t="str">
            <v>MC0601</v>
          </cell>
          <cell r="AB588" t="str">
            <v>모바일쿠폰사업팀_선급금/미지급금 자동계산</v>
          </cell>
          <cell r="AC588">
            <v>1</v>
          </cell>
          <cell r="AF588" t="str">
            <v>Lower</v>
          </cell>
        </row>
        <row r="589">
          <cell r="E589" t="str">
            <v>기타부채</v>
          </cell>
          <cell r="K589" t="str">
            <v>O</v>
          </cell>
          <cell r="L589">
            <v>0</v>
          </cell>
          <cell r="M589" t="str">
            <v>O</v>
          </cell>
          <cell r="N589">
            <v>0</v>
          </cell>
          <cell r="O589">
            <v>0</v>
          </cell>
          <cell r="P589">
            <v>0</v>
          </cell>
          <cell r="Q589" t="str">
            <v>O</v>
          </cell>
          <cell r="R589">
            <v>0</v>
          </cell>
          <cell r="S589">
            <v>0</v>
          </cell>
          <cell r="T589">
            <v>0</v>
          </cell>
          <cell r="U589">
            <v>0</v>
          </cell>
          <cell r="V589">
            <v>0</v>
          </cell>
          <cell r="W589">
            <v>0</v>
          </cell>
          <cell r="AA589" t="str">
            <v>MC0602</v>
          </cell>
          <cell r="AB589" t="str">
            <v>모바일쿠폰사업팀_선급금/미지급금 전표 승인</v>
          </cell>
          <cell r="AC589">
            <v>1</v>
          </cell>
          <cell r="AF589" t="str">
            <v>Lower</v>
          </cell>
        </row>
        <row r="590">
          <cell r="E590" t="str">
            <v>기타부채</v>
          </cell>
          <cell r="K590" t="str">
            <v>O</v>
          </cell>
          <cell r="L590">
            <v>0</v>
          </cell>
          <cell r="M590" t="str">
            <v>O</v>
          </cell>
          <cell r="N590">
            <v>0</v>
          </cell>
          <cell r="O590">
            <v>0</v>
          </cell>
          <cell r="P590">
            <v>0</v>
          </cell>
          <cell r="Q590" t="str">
            <v>O</v>
          </cell>
          <cell r="R590">
            <v>0</v>
          </cell>
          <cell r="S590">
            <v>0</v>
          </cell>
          <cell r="T590">
            <v>0</v>
          </cell>
          <cell r="U590">
            <v>0</v>
          </cell>
          <cell r="V590">
            <v>0</v>
          </cell>
          <cell r="W590">
            <v>0</v>
          </cell>
          <cell r="AA590" t="str">
            <v>MC0706</v>
          </cell>
          <cell r="AB590" t="str">
            <v>모바일쿠폰사업팀_선급금/선수금 상계 전표 승인</v>
          </cell>
          <cell r="AC590">
            <v>2</v>
          </cell>
          <cell r="AF590" t="str">
            <v>Lower</v>
          </cell>
        </row>
        <row r="591">
          <cell r="E591" t="str">
            <v>기타부채</v>
          </cell>
          <cell r="K591" t="str">
            <v>O</v>
          </cell>
          <cell r="L591">
            <v>0</v>
          </cell>
          <cell r="M591" t="str">
            <v>O</v>
          </cell>
          <cell r="N591">
            <v>0</v>
          </cell>
          <cell r="O591">
            <v>0</v>
          </cell>
          <cell r="P591">
            <v>0</v>
          </cell>
          <cell r="Q591" t="str">
            <v>O</v>
          </cell>
          <cell r="R591">
            <v>0</v>
          </cell>
          <cell r="S591">
            <v>0</v>
          </cell>
          <cell r="T591">
            <v>0</v>
          </cell>
          <cell r="U591">
            <v>0</v>
          </cell>
          <cell r="V591">
            <v>0</v>
          </cell>
          <cell r="W591">
            <v>0</v>
          </cell>
          <cell r="AA591" t="str">
            <v>CO0401</v>
          </cell>
          <cell r="AB591" t="str">
            <v>커뮤니케이션사업팀_추정 통신비의 검토 및 승인</v>
          </cell>
          <cell r="AC591">
            <v>5</v>
          </cell>
          <cell r="AF591" t="str">
            <v>Lower</v>
          </cell>
        </row>
        <row r="592">
          <cell r="E592" t="str">
            <v>기타부채</v>
          </cell>
          <cell r="K592" t="str">
            <v>O</v>
          </cell>
          <cell r="L592">
            <v>0</v>
          </cell>
          <cell r="M592" t="str">
            <v>O</v>
          </cell>
          <cell r="N592">
            <v>0</v>
          </cell>
          <cell r="O592">
            <v>0</v>
          </cell>
          <cell r="P592">
            <v>0</v>
          </cell>
          <cell r="Q592" t="str">
            <v>O</v>
          </cell>
          <cell r="R592">
            <v>0</v>
          </cell>
          <cell r="S592">
            <v>0</v>
          </cell>
          <cell r="T592">
            <v>0</v>
          </cell>
          <cell r="U592">
            <v>0</v>
          </cell>
          <cell r="V592">
            <v>0</v>
          </cell>
          <cell r="W592">
            <v>0</v>
          </cell>
          <cell r="AA592" t="str">
            <v>CO0402</v>
          </cell>
          <cell r="AB592" t="str">
            <v>커뮤니케이션사업팀_통신원가 서비스이용건수 검증</v>
          </cell>
          <cell r="AC592">
            <v>5</v>
          </cell>
          <cell r="AF592" t="str">
            <v>Lower</v>
          </cell>
        </row>
        <row r="593">
          <cell r="E593" t="str">
            <v>기타부채</v>
          </cell>
          <cell r="K593" t="str">
            <v>O</v>
          </cell>
          <cell r="L593">
            <v>0</v>
          </cell>
          <cell r="M593" t="str">
            <v>O</v>
          </cell>
          <cell r="N593">
            <v>0</v>
          </cell>
          <cell r="O593">
            <v>0</v>
          </cell>
          <cell r="P593">
            <v>0</v>
          </cell>
          <cell r="Q593" t="str">
            <v>O</v>
          </cell>
          <cell r="R593">
            <v>0</v>
          </cell>
          <cell r="S593">
            <v>0</v>
          </cell>
          <cell r="T593">
            <v>0</v>
          </cell>
          <cell r="U593">
            <v>0</v>
          </cell>
          <cell r="V593">
            <v>0</v>
          </cell>
          <cell r="W593">
            <v>0</v>
          </cell>
          <cell r="AA593" t="str">
            <v>ME0401</v>
          </cell>
          <cell r="AB593" t="str">
            <v>메세징_추정 통신비의 검토 및 승인</v>
          </cell>
          <cell r="AC593">
            <v>5</v>
          </cell>
          <cell r="AF593" t="str">
            <v>Lower</v>
          </cell>
        </row>
        <row r="594">
          <cell r="E594" t="str">
            <v>기타부채</v>
          </cell>
          <cell r="K594" t="str">
            <v>O</v>
          </cell>
          <cell r="L594">
            <v>0</v>
          </cell>
          <cell r="M594" t="str">
            <v>O</v>
          </cell>
          <cell r="N594">
            <v>0</v>
          </cell>
          <cell r="O594">
            <v>0</v>
          </cell>
          <cell r="P594">
            <v>0</v>
          </cell>
          <cell r="Q594" t="str">
            <v>O</v>
          </cell>
          <cell r="R594">
            <v>0</v>
          </cell>
          <cell r="S594">
            <v>0</v>
          </cell>
          <cell r="T594">
            <v>0</v>
          </cell>
          <cell r="U594">
            <v>0</v>
          </cell>
          <cell r="V594">
            <v>0</v>
          </cell>
          <cell r="W594">
            <v>0</v>
          </cell>
          <cell r="AA594" t="str">
            <v>ME0402</v>
          </cell>
          <cell r="AB594" t="str">
            <v>메세징_정산 통신비의 검토 및 승인</v>
          </cell>
          <cell r="AC594">
            <v>0</v>
          </cell>
          <cell r="AF594" t="str">
            <v>Lower</v>
          </cell>
        </row>
        <row r="595">
          <cell r="E595" t="str">
            <v>기타부채</v>
          </cell>
          <cell r="K595" t="str">
            <v>O</v>
          </cell>
          <cell r="L595">
            <v>0</v>
          </cell>
          <cell r="M595" t="str">
            <v>O</v>
          </cell>
          <cell r="N595">
            <v>0</v>
          </cell>
          <cell r="O595">
            <v>0</v>
          </cell>
          <cell r="P595">
            <v>0</v>
          </cell>
          <cell r="Q595" t="str">
            <v>O</v>
          </cell>
          <cell r="R595">
            <v>0</v>
          </cell>
          <cell r="S595">
            <v>0</v>
          </cell>
          <cell r="T595">
            <v>0</v>
          </cell>
          <cell r="U595">
            <v>0</v>
          </cell>
          <cell r="V595">
            <v>0</v>
          </cell>
          <cell r="W595">
            <v>0</v>
          </cell>
          <cell r="AA595" t="str">
            <v>ME0403</v>
          </cell>
          <cell r="AB595" t="str">
            <v>메세징_통신원가 서비스이용건수 검증</v>
          </cell>
          <cell r="AC595">
            <v>5</v>
          </cell>
          <cell r="AF595" t="str">
            <v>Lower</v>
          </cell>
        </row>
        <row r="596">
          <cell r="E596" t="str">
            <v>판관비</v>
          </cell>
          <cell r="K596" t="str">
            <v/>
          </cell>
          <cell r="L596" t="str">
            <v/>
          </cell>
          <cell r="M596" t="str">
            <v/>
          </cell>
          <cell r="N596" t="str">
            <v/>
          </cell>
          <cell r="O596" t="str">
            <v>O</v>
          </cell>
          <cell r="P596" t="str">
            <v/>
          </cell>
          <cell r="Q596" t="str">
            <v/>
          </cell>
          <cell r="R596" t="str">
            <v/>
          </cell>
          <cell r="S596" t="str">
            <v/>
          </cell>
          <cell r="T596" t="str">
            <v/>
          </cell>
          <cell r="U596" t="str">
            <v/>
          </cell>
          <cell r="V596" t="str">
            <v/>
          </cell>
          <cell r="W596" t="str">
            <v/>
          </cell>
          <cell r="AA596" t="str">
            <v>FI0103</v>
          </cell>
          <cell r="AB596" t="str">
            <v>재무회계_임시전표의 승인</v>
          </cell>
          <cell r="AC596">
            <v>3</v>
          </cell>
          <cell r="AF596" t="str">
            <v>Lower</v>
          </cell>
        </row>
        <row r="597">
          <cell r="E597" t="str">
            <v>판관비</v>
          </cell>
          <cell r="O597" t="str">
            <v>O</v>
          </cell>
          <cell r="AA597" t="str">
            <v>PU0301</v>
          </cell>
          <cell r="AB597" t="str">
            <v>구매_대금지급계획에 대한 승인</v>
          </cell>
          <cell r="AC597">
            <v>0</v>
          </cell>
          <cell r="AF597" t="str">
            <v>Lower</v>
          </cell>
        </row>
        <row r="598">
          <cell r="E598" t="str">
            <v>판관비</v>
          </cell>
          <cell r="O598" t="str">
            <v>O</v>
          </cell>
          <cell r="AA598" t="str">
            <v>PU0302</v>
          </cell>
          <cell r="AB598" t="str">
            <v>구매_대금지급의 승인</v>
          </cell>
          <cell r="AC598">
            <v>5</v>
          </cell>
          <cell r="AF598" t="str">
            <v>Lower</v>
          </cell>
        </row>
        <row r="599">
          <cell r="E599" t="str">
            <v>판관비</v>
          </cell>
          <cell r="O599" t="str">
            <v>O</v>
          </cell>
          <cell r="AA599" t="str">
            <v>PU0303</v>
          </cell>
          <cell r="AB599" t="str">
            <v xml:space="preserve">구매_회사정책에 따른 대금지급 </v>
          </cell>
          <cell r="AC599">
            <v>0</v>
          </cell>
          <cell r="AF599" t="str">
            <v>Lower</v>
          </cell>
        </row>
        <row r="600">
          <cell r="E600" t="str">
            <v>판관비</v>
          </cell>
          <cell r="O600" t="str">
            <v>O</v>
          </cell>
          <cell r="AA600" t="str">
            <v>PU0304</v>
          </cell>
          <cell r="AB600" t="str">
            <v>구매_대금지급의 정확성 확인</v>
          </cell>
          <cell r="AC600">
            <v>0</v>
          </cell>
          <cell r="AF600" t="str">
            <v>Lower</v>
          </cell>
        </row>
        <row r="601">
          <cell r="E601" t="str">
            <v>판관비</v>
          </cell>
          <cell r="O601" t="str">
            <v>O</v>
          </cell>
          <cell r="AA601" t="str">
            <v>PU0305</v>
          </cell>
          <cell r="AB601" t="str">
            <v>구매_대금지급 관련업무 분장</v>
          </cell>
          <cell r="AC601">
            <v>7</v>
          </cell>
          <cell r="AF601" t="str">
            <v>Lower</v>
          </cell>
        </row>
        <row r="602">
          <cell r="E602" t="str">
            <v>판관비</v>
          </cell>
          <cell r="O602" t="str">
            <v>O</v>
          </cell>
          <cell r="AA602" t="str">
            <v>FI0206</v>
          </cell>
          <cell r="AB602" t="str">
            <v>재무회계_전자결재승인 내역의 K-system 연동</v>
          </cell>
          <cell r="AC602">
            <v>2</v>
          </cell>
          <cell r="AF602" t="str">
            <v>Lower</v>
          </cell>
        </row>
        <row r="603">
          <cell r="E603" t="str">
            <v>판관비</v>
          </cell>
          <cell r="K603">
            <v>0</v>
          </cell>
          <cell r="L603">
            <v>0</v>
          </cell>
          <cell r="M603">
            <v>0</v>
          </cell>
          <cell r="N603">
            <v>0</v>
          </cell>
          <cell r="O603" t="str">
            <v>O</v>
          </cell>
          <cell r="P603">
            <v>0</v>
          </cell>
          <cell r="Q603">
            <v>0</v>
          </cell>
          <cell r="R603">
            <v>0</v>
          </cell>
          <cell r="S603">
            <v>0</v>
          </cell>
          <cell r="T603">
            <v>0</v>
          </cell>
          <cell r="U603">
            <v>0</v>
          </cell>
          <cell r="V603">
            <v>0</v>
          </cell>
          <cell r="W603">
            <v>0</v>
          </cell>
          <cell r="AA603" t="str">
            <v>IN0305</v>
          </cell>
          <cell r="AB603" t="str">
            <v>재고_출고의 사용처 변경시 승인</v>
          </cell>
          <cell r="AC603">
            <v>0</v>
          </cell>
          <cell r="AF603" t="str">
            <v>Lower</v>
          </cell>
        </row>
        <row r="604">
          <cell r="E604" t="str">
            <v>판관비</v>
          </cell>
          <cell r="K604" t="str">
            <v/>
          </cell>
          <cell r="L604" t="str">
            <v/>
          </cell>
          <cell r="M604" t="str">
            <v/>
          </cell>
          <cell r="N604" t="str">
            <v/>
          </cell>
          <cell r="O604" t="str">
            <v/>
          </cell>
          <cell r="P604" t="str">
            <v>O</v>
          </cell>
          <cell r="Q604" t="str">
            <v>O</v>
          </cell>
          <cell r="R604" t="str">
            <v/>
          </cell>
          <cell r="S604" t="str">
            <v/>
          </cell>
          <cell r="T604" t="str">
            <v/>
          </cell>
          <cell r="U604" t="str">
            <v/>
          </cell>
          <cell r="V604" t="str">
            <v/>
          </cell>
          <cell r="W604" t="str">
            <v/>
          </cell>
          <cell r="AA604" t="str">
            <v>FI0802</v>
          </cell>
          <cell r="AB604" t="str">
            <v>재무회계_주민세(종업원분) 신고/납부 승인</v>
          </cell>
          <cell r="AC604">
            <v>0</v>
          </cell>
          <cell r="AF604" t="str">
            <v>Lower</v>
          </cell>
        </row>
        <row r="605">
          <cell r="E605" t="str">
            <v>판관비</v>
          </cell>
          <cell r="K605" t="str">
            <v/>
          </cell>
          <cell r="L605" t="str">
            <v/>
          </cell>
          <cell r="M605" t="str">
            <v/>
          </cell>
          <cell r="N605" t="str">
            <v/>
          </cell>
          <cell r="O605" t="str">
            <v/>
          </cell>
          <cell r="P605" t="str">
            <v>O</v>
          </cell>
          <cell r="Q605" t="str">
            <v>O</v>
          </cell>
          <cell r="R605" t="str">
            <v/>
          </cell>
          <cell r="S605" t="str">
            <v/>
          </cell>
          <cell r="T605" t="str">
            <v/>
          </cell>
          <cell r="U605" t="str">
            <v/>
          </cell>
          <cell r="V605" t="str">
            <v/>
          </cell>
          <cell r="W605" t="str">
            <v/>
          </cell>
          <cell r="AA605" t="str">
            <v>FA0203</v>
          </cell>
          <cell r="AB605" t="str">
            <v>유무형_감가상각비 원가배부의 정확성 확인</v>
          </cell>
          <cell r="AC605">
            <v>2</v>
          </cell>
          <cell r="AF605" t="str">
            <v>Lower</v>
          </cell>
        </row>
        <row r="606">
          <cell r="E606" t="str">
            <v>판관비</v>
          </cell>
          <cell r="K606" t="str">
            <v/>
          </cell>
          <cell r="L606" t="str">
            <v/>
          </cell>
          <cell r="M606" t="str">
            <v/>
          </cell>
          <cell r="N606" t="str">
            <v/>
          </cell>
          <cell r="O606" t="str">
            <v/>
          </cell>
          <cell r="P606" t="str">
            <v>O</v>
          </cell>
          <cell r="Q606" t="str">
            <v>O</v>
          </cell>
          <cell r="R606" t="str">
            <v/>
          </cell>
          <cell r="S606" t="str">
            <v/>
          </cell>
          <cell r="T606" t="str">
            <v/>
          </cell>
          <cell r="U606" t="str">
            <v/>
          </cell>
          <cell r="V606" t="str">
            <v/>
          </cell>
          <cell r="W606" t="str">
            <v/>
          </cell>
          <cell r="AA606" t="str">
            <v>FI0205</v>
          </cell>
          <cell r="AB606" t="str">
            <v>재무회계_미처리 임시전표 확인</v>
          </cell>
          <cell r="AC606">
            <v>3</v>
          </cell>
          <cell r="AF606" t="str">
            <v>Lower</v>
          </cell>
        </row>
        <row r="607">
          <cell r="E607" t="str">
            <v>판관비</v>
          </cell>
          <cell r="P607" t="str">
            <v>O</v>
          </cell>
          <cell r="Q607" t="str">
            <v>O</v>
          </cell>
          <cell r="AA607" t="str">
            <v>PU0301</v>
          </cell>
          <cell r="AB607" t="str">
            <v>구매_대금지급계획에 대한 승인</v>
          </cell>
          <cell r="AC607">
            <v>0</v>
          </cell>
          <cell r="AF607" t="str">
            <v>Lower</v>
          </cell>
        </row>
        <row r="608">
          <cell r="E608" t="str">
            <v>판관비</v>
          </cell>
          <cell r="P608" t="str">
            <v>O</v>
          </cell>
          <cell r="Q608" t="str">
            <v>O</v>
          </cell>
          <cell r="AA608" t="str">
            <v>PU0302</v>
          </cell>
          <cell r="AB608" t="str">
            <v>구매_대금지급의 승인</v>
          </cell>
          <cell r="AC608">
            <v>5</v>
          </cell>
          <cell r="AF608" t="str">
            <v>Lower</v>
          </cell>
        </row>
        <row r="609">
          <cell r="E609" t="str">
            <v>판관비</v>
          </cell>
          <cell r="P609" t="str">
            <v>O</v>
          </cell>
          <cell r="Q609" t="str">
            <v>O</v>
          </cell>
          <cell r="AA609" t="str">
            <v>PU0303</v>
          </cell>
          <cell r="AB609" t="str">
            <v xml:space="preserve">구매_회사정책에 따른 대금지급 </v>
          </cell>
          <cell r="AC609">
            <v>0</v>
          </cell>
          <cell r="AF609" t="str">
            <v>Lower</v>
          </cell>
        </row>
        <row r="610">
          <cell r="E610" t="str">
            <v>판관비</v>
          </cell>
          <cell r="P610" t="str">
            <v>O</v>
          </cell>
          <cell r="Q610" t="str">
            <v>O</v>
          </cell>
          <cell r="AA610" t="str">
            <v>PU0304</v>
          </cell>
          <cell r="AB610" t="str">
            <v>구매_대금지급의 정확성 확인</v>
          </cell>
          <cell r="AC610">
            <v>0</v>
          </cell>
          <cell r="AF610" t="str">
            <v>Lower</v>
          </cell>
        </row>
        <row r="611">
          <cell r="E611" t="str">
            <v>판관비</v>
          </cell>
          <cell r="P611" t="str">
            <v>O</v>
          </cell>
          <cell r="Q611" t="str">
            <v>O</v>
          </cell>
          <cell r="AA611" t="str">
            <v>PU0305</v>
          </cell>
          <cell r="AB611" t="str">
            <v>구매_대금지급 관련업무 분장</v>
          </cell>
          <cell r="AC611">
            <v>7</v>
          </cell>
          <cell r="AF611" t="str">
            <v>Lower</v>
          </cell>
        </row>
        <row r="612">
          <cell r="E612" t="str">
            <v>판관비</v>
          </cell>
          <cell r="P612" t="str">
            <v>O</v>
          </cell>
          <cell r="Q612" t="str">
            <v>O</v>
          </cell>
          <cell r="AA612" t="str">
            <v>FA0202</v>
          </cell>
          <cell r="AB612" t="str">
            <v>유무형_감가상각비 회계처리의 정확성 확인</v>
          </cell>
          <cell r="AC612">
            <v>3</v>
          </cell>
          <cell r="AF612" t="str">
            <v>Lower</v>
          </cell>
        </row>
        <row r="613">
          <cell r="E613" t="str">
            <v>판관비</v>
          </cell>
          <cell r="K613" t="str">
            <v/>
          </cell>
          <cell r="L613" t="str">
            <v/>
          </cell>
          <cell r="M613" t="str">
            <v/>
          </cell>
          <cell r="N613" t="str">
            <v/>
          </cell>
          <cell r="O613" t="str">
            <v/>
          </cell>
          <cell r="P613" t="str">
            <v/>
          </cell>
          <cell r="Q613" t="str">
            <v>O</v>
          </cell>
          <cell r="R613" t="str">
            <v/>
          </cell>
          <cell r="S613" t="str">
            <v/>
          </cell>
          <cell r="T613" t="str">
            <v/>
          </cell>
          <cell r="U613" t="str">
            <v/>
          </cell>
          <cell r="V613" t="str">
            <v>O</v>
          </cell>
          <cell r="W613" t="str">
            <v/>
          </cell>
          <cell r="AA613" t="str">
            <v>GE0204</v>
          </cell>
          <cell r="AB613" t="str">
            <v>매출 공통_채권회수가능성 평가</v>
          </cell>
          <cell r="AC613">
            <v>3</v>
          </cell>
          <cell r="AF613" t="str">
            <v>Lower</v>
          </cell>
        </row>
        <row r="614">
          <cell r="E614" t="str">
            <v>판관비</v>
          </cell>
          <cell r="K614" t="str">
            <v/>
          </cell>
          <cell r="L614" t="str">
            <v/>
          </cell>
          <cell r="M614" t="str">
            <v/>
          </cell>
          <cell r="N614" t="str">
            <v/>
          </cell>
          <cell r="O614" t="str">
            <v/>
          </cell>
          <cell r="P614" t="str">
            <v/>
          </cell>
          <cell r="Q614" t="str">
            <v>O</v>
          </cell>
          <cell r="R614" t="str">
            <v/>
          </cell>
          <cell r="S614" t="str">
            <v/>
          </cell>
          <cell r="T614" t="str">
            <v/>
          </cell>
          <cell r="U614" t="str">
            <v/>
          </cell>
          <cell r="V614" t="str">
            <v>O</v>
          </cell>
          <cell r="W614" t="str">
            <v/>
          </cell>
          <cell r="AA614" t="str">
            <v>GE0205</v>
          </cell>
          <cell r="AB614" t="str">
            <v>매출 공통_부실채권 처리에 대한 승인</v>
          </cell>
          <cell r="AC614">
            <v>0</v>
          </cell>
          <cell r="AF614" t="str">
            <v>Lower</v>
          </cell>
        </row>
        <row r="615">
          <cell r="E615" t="str">
            <v>판관비</v>
          </cell>
          <cell r="K615" t="str">
            <v/>
          </cell>
          <cell r="L615" t="str">
            <v/>
          </cell>
          <cell r="M615" t="str">
            <v/>
          </cell>
          <cell r="N615" t="str">
            <v/>
          </cell>
          <cell r="O615" t="str">
            <v/>
          </cell>
          <cell r="P615" t="str">
            <v/>
          </cell>
          <cell r="Q615" t="str">
            <v>O</v>
          </cell>
          <cell r="R615" t="str">
            <v/>
          </cell>
          <cell r="S615" t="str">
            <v/>
          </cell>
          <cell r="T615" t="str">
            <v/>
          </cell>
          <cell r="U615" t="str">
            <v/>
          </cell>
          <cell r="V615" t="str">
            <v>O</v>
          </cell>
          <cell r="W615" t="str">
            <v/>
          </cell>
          <cell r="AA615" t="str">
            <v>GE0206</v>
          </cell>
          <cell r="AB615" t="str">
            <v>매출 공통_대손충당금 전표에 대한 승인</v>
          </cell>
          <cell r="AC615">
            <v>0</v>
          </cell>
          <cell r="AF615" t="str">
            <v>Lower</v>
          </cell>
        </row>
        <row r="616">
          <cell r="E616" t="str">
            <v>판관비</v>
          </cell>
          <cell r="K616" t="str">
            <v/>
          </cell>
          <cell r="L616" t="str">
            <v/>
          </cell>
          <cell r="M616" t="str">
            <v/>
          </cell>
          <cell r="N616" t="str">
            <v/>
          </cell>
          <cell r="O616" t="str">
            <v/>
          </cell>
          <cell r="P616" t="str">
            <v/>
          </cell>
          <cell r="Q616" t="str">
            <v/>
          </cell>
          <cell r="R616" t="str">
            <v>O</v>
          </cell>
          <cell r="S616" t="str">
            <v/>
          </cell>
          <cell r="T616" t="str">
            <v/>
          </cell>
          <cell r="U616" t="str">
            <v/>
          </cell>
          <cell r="V616" t="str">
            <v/>
          </cell>
          <cell r="W616" t="str">
            <v/>
          </cell>
          <cell r="AA616" t="str">
            <v>FI0103</v>
          </cell>
          <cell r="AB616" t="str">
            <v>재무회계_임시전표의 승인</v>
          </cell>
          <cell r="AC616">
            <v>3</v>
          </cell>
          <cell r="AF616" t="str">
            <v>Lower</v>
          </cell>
        </row>
        <row r="617">
          <cell r="E617" t="str">
            <v>판관비</v>
          </cell>
          <cell r="K617" t="str">
            <v/>
          </cell>
          <cell r="L617" t="str">
            <v/>
          </cell>
          <cell r="M617" t="str">
            <v/>
          </cell>
          <cell r="N617" t="str">
            <v/>
          </cell>
          <cell r="O617" t="str">
            <v/>
          </cell>
          <cell r="P617" t="str">
            <v/>
          </cell>
          <cell r="Q617" t="str">
            <v/>
          </cell>
          <cell r="R617" t="str">
            <v>O</v>
          </cell>
          <cell r="S617" t="str">
            <v/>
          </cell>
          <cell r="T617" t="str">
            <v/>
          </cell>
          <cell r="U617" t="str">
            <v/>
          </cell>
          <cell r="V617" t="str">
            <v/>
          </cell>
          <cell r="W617" t="str">
            <v/>
          </cell>
          <cell r="AA617" t="str">
            <v>FI0205</v>
          </cell>
          <cell r="AB617" t="str">
            <v>재무회계_미처리 임시전표 확인</v>
          </cell>
          <cell r="AC617">
            <v>3</v>
          </cell>
          <cell r="AF617" t="str">
            <v>Lower</v>
          </cell>
        </row>
        <row r="618">
          <cell r="E618" t="str">
            <v>판관비</v>
          </cell>
          <cell r="K618" t="str">
            <v/>
          </cell>
          <cell r="L618" t="str">
            <v/>
          </cell>
          <cell r="M618" t="str">
            <v/>
          </cell>
          <cell r="N618" t="str">
            <v/>
          </cell>
          <cell r="O618" t="str">
            <v/>
          </cell>
          <cell r="P618" t="str">
            <v/>
          </cell>
          <cell r="Q618" t="str">
            <v/>
          </cell>
          <cell r="R618" t="str">
            <v>O</v>
          </cell>
          <cell r="S618" t="str">
            <v/>
          </cell>
          <cell r="T618" t="str">
            <v/>
          </cell>
          <cell r="U618" t="str">
            <v/>
          </cell>
          <cell r="V618" t="str">
            <v/>
          </cell>
          <cell r="W618" t="str">
            <v/>
          </cell>
          <cell r="AA618" t="str">
            <v>FI0206</v>
          </cell>
          <cell r="AB618" t="str">
            <v>재무회계_전자결재승인 내역의 K-system 연동</v>
          </cell>
          <cell r="AC618">
            <v>2</v>
          </cell>
          <cell r="AF618" t="str">
            <v>Lower</v>
          </cell>
        </row>
        <row r="619">
          <cell r="E619" t="str">
            <v>판관비</v>
          </cell>
          <cell r="R619" t="str">
            <v>O</v>
          </cell>
          <cell r="AA619" t="str">
            <v>PU0301</v>
          </cell>
          <cell r="AB619" t="str">
            <v>구매_대금지급계획에 대한 승인</v>
          </cell>
          <cell r="AC619">
            <v>0</v>
          </cell>
          <cell r="AF619" t="str">
            <v>Lower</v>
          </cell>
        </row>
        <row r="620">
          <cell r="E620" t="str">
            <v>판관비</v>
          </cell>
          <cell r="R620" t="str">
            <v>O</v>
          </cell>
          <cell r="AA620" t="str">
            <v>PU0302</v>
          </cell>
          <cell r="AB620" t="str">
            <v>구매_대금지급의 승인</v>
          </cell>
          <cell r="AC620">
            <v>5</v>
          </cell>
          <cell r="AF620" t="str">
            <v>Lower</v>
          </cell>
        </row>
        <row r="621">
          <cell r="E621" t="str">
            <v>판관비</v>
          </cell>
          <cell r="R621" t="str">
            <v>O</v>
          </cell>
          <cell r="AA621" t="str">
            <v>PU0303</v>
          </cell>
          <cell r="AB621" t="str">
            <v xml:space="preserve">구매_회사정책에 따른 대금지급 </v>
          </cell>
          <cell r="AC621">
            <v>0</v>
          </cell>
          <cell r="AF621" t="str">
            <v>Lower</v>
          </cell>
        </row>
        <row r="622">
          <cell r="E622" t="str">
            <v>판관비</v>
          </cell>
          <cell r="R622" t="str">
            <v>O</v>
          </cell>
          <cell r="AA622" t="str">
            <v>PU0304</v>
          </cell>
          <cell r="AB622" t="str">
            <v>구매_대금지급의 정확성 확인</v>
          </cell>
          <cell r="AC622">
            <v>0</v>
          </cell>
          <cell r="AF622" t="str">
            <v>Lower</v>
          </cell>
        </row>
        <row r="623">
          <cell r="E623" t="str">
            <v>판관비</v>
          </cell>
          <cell r="R623" t="str">
            <v>O</v>
          </cell>
          <cell r="AA623" t="str">
            <v>PU0305</v>
          </cell>
          <cell r="AB623" t="str">
            <v>구매_대금지급 관련업무 분장</v>
          </cell>
          <cell r="AC623">
            <v>7</v>
          </cell>
          <cell r="AF623" t="str">
            <v>Lower</v>
          </cell>
        </row>
        <row r="624">
          <cell r="E624" t="str">
            <v>판관비</v>
          </cell>
          <cell r="K624" t="str">
            <v/>
          </cell>
          <cell r="L624" t="str">
            <v/>
          </cell>
          <cell r="M624" t="str">
            <v/>
          </cell>
          <cell r="N624" t="str">
            <v/>
          </cell>
          <cell r="O624" t="str">
            <v/>
          </cell>
          <cell r="P624" t="str">
            <v/>
          </cell>
          <cell r="Q624" t="str">
            <v/>
          </cell>
          <cell r="R624" t="str">
            <v/>
          </cell>
          <cell r="S624" t="str">
            <v/>
          </cell>
          <cell r="T624" t="str">
            <v>O</v>
          </cell>
          <cell r="U624" t="str">
            <v>O</v>
          </cell>
          <cell r="V624" t="str">
            <v>O</v>
          </cell>
          <cell r="W624" t="str">
            <v>O</v>
          </cell>
          <cell r="AA624" t="str">
            <v>FI0401</v>
          </cell>
          <cell r="AB624" t="str">
            <v>재무회계_주석의 정확성 및 완전성 검증</v>
          </cell>
          <cell r="AC624">
            <v>17</v>
          </cell>
          <cell r="AF624" t="str">
            <v>Lower</v>
          </cell>
        </row>
        <row r="625">
          <cell r="E625" t="str">
            <v>기타손익</v>
          </cell>
          <cell r="K625" t="str">
            <v/>
          </cell>
          <cell r="L625" t="str">
            <v/>
          </cell>
          <cell r="M625" t="str">
            <v/>
          </cell>
          <cell r="N625" t="str">
            <v/>
          </cell>
          <cell r="O625" t="str">
            <v>O</v>
          </cell>
          <cell r="P625" t="str">
            <v>O</v>
          </cell>
          <cell r="Q625" t="str">
            <v/>
          </cell>
          <cell r="R625" t="str">
            <v/>
          </cell>
          <cell r="S625" t="str">
            <v/>
          </cell>
          <cell r="T625" t="str">
            <v/>
          </cell>
          <cell r="U625" t="str">
            <v/>
          </cell>
          <cell r="V625" t="str">
            <v/>
          </cell>
          <cell r="W625" t="str">
            <v/>
          </cell>
          <cell r="AA625" t="str">
            <v>FI0305</v>
          </cell>
          <cell r="AB625" t="str">
            <v>재무회계_이자수익/비용 대체전표 승인</v>
          </cell>
          <cell r="AC625">
            <v>3</v>
          </cell>
          <cell r="AF625" t="str">
            <v>Lower</v>
          </cell>
        </row>
        <row r="626">
          <cell r="E626" t="str">
            <v>기타손익</v>
          </cell>
          <cell r="K626" t="str">
            <v/>
          </cell>
          <cell r="L626" t="str">
            <v/>
          </cell>
          <cell r="M626" t="str">
            <v/>
          </cell>
          <cell r="N626" t="str">
            <v/>
          </cell>
          <cell r="O626" t="str">
            <v>O</v>
          </cell>
          <cell r="P626" t="str">
            <v/>
          </cell>
          <cell r="Q626" t="str">
            <v/>
          </cell>
          <cell r="R626" t="str">
            <v/>
          </cell>
          <cell r="S626" t="str">
            <v/>
          </cell>
          <cell r="T626" t="str">
            <v/>
          </cell>
          <cell r="U626" t="str">
            <v/>
          </cell>
          <cell r="V626" t="str">
            <v/>
          </cell>
          <cell r="W626" t="str">
            <v/>
          </cell>
          <cell r="AA626" t="str">
            <v>FI0103</v>
          </cell>
          <cell r="AB626" t="str">
            <v>재무회계_임시전표의 승인</v>
          </cell>
          <cell r="AC626">
            <v>3</v>
          </cell>
          <cell r="AF626" t="str">
            <v>Lower</v>
          </cell>
        </row>
        <row r="627">
          <cell r="E627" t="str">
            <v>기타손익</v>
          </cell>
          <cell r="K627" t="str">
            <v/>
          </cell>
          <cell r="L627" t="str">
            <v/>
          </cell>
          <cell r="M627" t="str">
            <v/>
          </cell>
          <cell r="N627" t="str">
            <v/>
          </cell>
          <cell r="O627" t="str">
            <v/>
          </cell>
          <cell r="P627" t="str">
            <v>O</v>
          </cell>
          <cell r="Q627" t="str">
            <v>O</v>
          </cell>
          <cell r="R627" t="str">
            <v/>
          </cell>
          <cell r="S627" t="str">
            <v/>
          </cell>
          <cell r="T627" t="str">
            <v/>
          </cell>
          <cell r="U627" t="str">
            <v/>
          </cell>
          <cell r="V627" t="str">
            <v/>
          </cell>
          <cell r="W627" t="str">
            <v/>
          </cell>
          <cell r="AA627" t="str">
            <v>FI0205</v>
          </cell>
          <cell r="AB627" t="str">
            <v>재무회계_미처리 임시전표 확인</v>
          </cell>
          <cell r="AC627">
            <v>3</v>
          </cell>
          <cell r="AF627" t="str">
            <v>Lower</v>
          </cell>
        </row>
        <row r="628">
          <cell r="E628" t="str">
            <v>기타손익</v>
          </cell>
          <cell r="K628" t="str">
            <v/>
          </cell>
          <cell r="L628" t="str">
            <v/>
          </cell>
          <cell r="M628" t="str">
            <v/>
          </cell>
          <cell r="N628" t="str">
            <v/>
          </cell>
          <cell r="O628" t="str">
            <v/>
          </cell>
          <cell r="P628" t="str">
            <v/>
          </cell>
          <cell r="Q628" t="str">
            <v>O</v>
          </cell>
          <cell r="R628" t="str">
            <v/>
          </cell>
          <cell r="S628" t="str">
            <v/>
          </cell>
          <cell r="T628" t="str">
            <v/>
          </cell>
          <cell r="U628" t="str">
            <v/>
          </cell>
          <cell r="V628" t="str">
            <v/>
          </cell>
          <cell r="W628" t="str">
            <v/>
          </cell>
          <cell r="AA628" t="str">
            <v>TR0407</v>
          </cell>
          <cell r="AB628" t="str">
            <v>자금_외화금융자산 환산평가 관리</v>
          </cell>
          <cell r="AC628">
            <v>1</v>
          </cell>
          <cell r="AF628" t="str">
            <v>Lower</v>
          </cell>
        </row>
        <row r="629">
          <cell r="E629" t="str">
            <v>기타손익</v>
          </cell>
          <cell r="K629" t="str">
            <v/>
          </cell>
          <cell r="L629" t="str">
            <v/>
          </cell>
          <cell r="M629" t="str">
            <v/>
          </cell>
          <cell r="N629" t="str">
            <v/>
          </cell>
          <cell r="O629" t="str">
            <v>O</v>
          </cell>
          <cell r="P629" t="str">
            <v>O</v>
          </cell>
          <cell r="Q629" t="str">
            <v>O</v>
          </cell>
          <cell r="R629" t="str">
            <v>O</v>
          </cell>
          <cell r="S629" t="str">
            <v/>
          </cell>
          <cell r="T629" t="str">
            <v/>
          </cell>
          <cell r="U629" t="str">
            <v/>
          </cell>
          <cell r="V629" t="str">
            <v/>
          </cell>
          <cell r="W629" t="str">
            <v/>
          </cell>
          <cell r="AA629" t="str">
            <v>FI0305</v>
          </cell>
          <cell r="AB629" t="str">
            <v>재무회계_이자수익/비용 대체전표 승인</v>
          </cell>
          <cell r="AC629">
            <v>3</v>
          </cell>
          <cell r="AF629" t="str">
            <v>Lower</v>
          </cell>
        </row>
        <row r="630">
          <cell r="E630" t="str">
            <v>확정급여채무</v>
          </cell>
          <cell r="K630" t="str">
            <v/>
          </cell>
          <cell r="L630" t="str">
            <v/>
          </cell>
          <cell r="M630" t="str">
            <v/>
          </cell>
          <cell r="N630" t="str">
            <v/>
          </cell>
          <cell r="O630" t="str">
            <v/>
          </cell>
          <cell r="P630" t="str">
            <v/>
          </cell>
          <cell r="Q630" t="str">
            <v>O</v>
          </cell>
          <cell r="R630" t="str">
            <v/>
          </cell>
          <cell r="S630" t="str">
            <v/>
          </cell>
          <cell r="T630" t="str">
            <v/>
          </cell>
          <cell r="U630" t="str">
            <v/>
          </cell>
          <cell r="V630" t="str">
            <v/>
          </cell>
          <cell r="W630" t="str">
            <v/>
          </cell>
          <cell r="AA630" t="str">
            <v>HR0302</v>
          </cell>
          <cell r="AB630" t="str">
            <v>인사_퇴직금(퇴직급여)의 계산 및 검토</v>
          </cell>
          <cell r="AC630">
            <v>1</v>
          </cell>
          <cell r="AF630" t="str">
            <v>Lower</v>
          </cell>
        </row>
        <row r="631">
          <cell r="E631" t="str">
            <v>확정급여채무</v>
          </cell>
          <cell r="K631" t="str">
            <v/>
          </cell>
          <cell r="L631" t="str">
            <v/>
          </cell>
          <cell r="M631" t="str">
            <v>O</v>
          </cell>
          <cell r="N631" t="str">
            <v>O</v>
          </cell>
          <cell r="O631" t="str">
            <v/>
          </cell>
          <cell r="P631" t="str">
            <v/>
          </cell>
          <cell r="Q631" t="str">
            <v/>
          </cell>
          <cell r="R631" t="str">
            <v/>
          </cell>
          <cell r="S631" t="str">
            <v/>
          </cell>
          <cell r="T631" t="str">
            <v/>
          </cell>
          <cell r="U631" t="str">
            <v/>
          </cell>
          <cell r="V631" t="str">
            <v/>
          </cell>
          <cell r="W631" t="str">
            <v/>
          </cell>
          <cell r="AA631" t="str">
            <v>HR0304</v>
          </cell>
          <cell r="AB631" t="str">
            <v>인사_퇴직금 지급의 승인</v>
          </cell>
          <cell r="AC631">
            <v>1</v>
          </cell>
          <cell r="AF631" t="str">
            <v>Lower</v>
          </cell>
        </row>
        <row r="632">
          <cell r="E632" t="str">
            <v>확정급여채무</v>
          </cell>
          <cell r="K632" t="str">
            <v/>
          </cell>
          <cell r="L632" t="str">
            <v/>
          </cell>
          <cell r="M632" t="str">
            <v/>
          </cell>
          <cell r="N632" t="str">
            <v>O</v>
          </cell>
          <cell r="O632" t="str">
            <v/>
          </cell>
          <cell r="P632" t="str">
            <v/>
          </cell>
          <cell r="Q632" t="str">
            <v/>
          </cell>
          <cell r="R632" t="str">
            <v>O</v>
          </cell>
          <cell r="S632" t="str">
            <v/>
          </cell>
          <cell r="T632" t="str">
            <v/>
          </cell>
          <cell r="U632" t="str">
            <v/>
          </cell>
          <cell r="V632" t="str">
            <v>O</v>
          </cell>
          <cell r="W632" t="str">
            <v/>
          </cell>
          <cell r="AA632" t="str">
            <v>HR0305</v>
          </cell>
          <cell r="AB632" t="str">
            <v>인사_확정급여부채의 검토</v>
          </cell>
          <cell r="AC632">
            <v>1</v>
          </cell>
          <cell r="AF632" t="str">
            <v>Lower</v>
          </cell>
        </row>
        <row r="633">
          <cell r="E633" t="str">
            <v>확정급여채무</v>
          </cell>
          <cell r="P633" t="str">
            <v>O</v>
          </cell>
          <cell r="Q633" t="str">
            <v>O</v>
          </cell>
          <cell r="S633" t="str">
            <v>O</v>
          </cell>
          <cell r="AA633" t="str">
            <v>HR0307</v>
          </cell>
          <cell r="AB633" t="str">
            <v>인사_퇴직연금 불입 전표 승인 및 회계처리 검토</v>
          </cell>
          <cell r="AC633">
            <v>1</v>
          </cell>
          <cell r="AF633" t="str">
            <v>Lower</v>
          </cell>
        </row>
        <row r="634">
          <cell r="E634" t="str">
            <v>확정급여채무</v>
          </cell>
          <cell r="P634" t="str">
            <v>O</v>
          </cell>
          <cell r="Q634" t="str">
            <v>O</v>
          </cell>
          <cell r="S634" t="str">
            <v>O</v>
          </cell>
          <cell r="AA634" t="str">
            <v>HR0306</v>
          </cell>
          <cell r="AB634" t="str">
            <v>인사_퇴직연금의 불입 승인</v>
          </cell>
          <cell r="AC634">
            <v>0</v>
          </cell>
          <cell r="AF634" t="str">
            <v>Lower</v>
          </cell>
        </row>
        <row r="635">
          <cell r="E635" t="str">
            <v>확정급여채무</v>
          </cell>
          <cell r="K635" t="str">
            <v/>
          </cell>
          <cell r="L635" t="str">
            <v/>
          </cell>
          <cell r="M635" t="str">
            <v/>
          </cell>
          <cell r="N635" t="str">
            <v/>
          </cell>
          <cell r="O635" t="str">
            <v/>
          </cell>
          <cell r="P635" t="str">
            <v/>
          </cell>
          <cell r="Q635" t="str">
            <v/>
          </cell>
          <cell r="R635" t="str">
            <v/>
          </cell>
          <cell r="S635" t="str">
            <v/>
          </cell>
          <cell r="T635" t="str">
            <v>O</v>
          </cell>
          <cell r="U635" t="str">
            <v>O</v>
          </cell>
          <cell r="V635" t="str">
            <v>O</v>
          </cell>
          <cell r="W635" t="str">
            <v>O</v>
          </cell>
          <cell r="AA635" t="str">
            <v>FI0401</v>
          </cell>
          <cell r="AB635" t="str">
            <v>재무회계_주석의 정확성 및 완전성 검증</v>
          </cell>
          <cell r="AC635">
            <v>17</v>
          </cell>
          <cell r="AF635" t="str">
            <v>Lower</v>
          </cell>
        </row>
        <row r="636">
          <cell r="E636" t="str">
            <v>급여</v>
          </cell>
          <cell r="K636" t="str">
            <v/>
          </cell>
          <cell r="L636" t="str">
            <v/>
          </cell>
          <cell r="M636" t="str">
            <v>O</v>
          </cell>
          <cell r="N636" t="str">
            <v>O</v>
          </cell>
          <cell r="O636" t="str">
            <v/>
          </cell>
          <cell r="P636" t="str">
            <v/>
          </cell>
          <cell r="Q636" t="str">
            <v/>
          </cell>
          <cell r="R636" t="str">
            <v>O</v>
          </cell>
          <cell r="S636" t="str">
            <v/>
          </cell>
          <cell r="T636" t="str">
            <v/>
          </cell>
          <cell r="U636" t="str">
            <v/>
          </cell>
          <cell r="V636" t="str">
            <v/>
          </cell>
          <cell r="W636" t="str">
            <v/>
          </cell>
          <cell r="AA636" t="str">
            <v>HR0207</v>
          </cell>
          <cell r="AB636" t="str">
            <v>인사_급여지급 회계전표의 승인</v>
          </cell>
          <cell r="AC636">
            <v>0</v>
          </cell>
          <cell r="AF636" t="str">
            <v>Lower</v>
          </cell>
        </row>
        <row r="637">
          <cell r="E637" t="str">
            <v>급여</v>
          </cell>
          <cell r="K637" t="str">
            <v/>
          </cell>
          <cell r="L637" t="str">
            <v/>
          </cell>
          <cell r="M637" t="str">
            <v>O</v>
          </cell>
          <cell r="N637" t="str">
            <v>O</v>
          </cell>
          <cell r="O637" t="str">
            <v/>
          </cell>
          <cell r="P637" t="str">
            <v/>
          </cell>
          <cell r="Q637" t="str">
            <v/>
          </cell>
          <cell r="R637" t="str">
            <v>O</v>
          </cell>
          <cell r="S637" t="str">
            <v/>
          </cell>
          <cell r="T637" t="str">
            <v/>
          </cell>
          <cell r="U637" t="str">
            <v/>
          </cell>
          <cell r="V637" t="str">
            <v/>
          </cell>
          <cell r="W637" t="str">
            <v/>
          </cell>
          <cell r="AA637" t="str">
            <v>HR0205</v>
          </cell>
          <cell r="AB637" t="str">
            <v>인사_연차수당 전표의 검토 및 승인</v>
          </cell>
          <cell r="AC637">
            <v>2</v>
          </cell>
          <cell r="AF637" t="str">
            <v>Lower</v>
          </cell>
        </row>
        <row r="638">
          <cell r="E638" t="str">
            <v>급여</v>
          </cell>
          <cell r="K638" t="str">
            <v/>
          </cell>
          <cell r="L638" t="str">
            <v/>
          </cell>
          <cell r="M638" t="str">
            <v>O</v>
          </cell>
          <cell r="N638" t="str">
            <v>O</v>
          </cell>
          <cell r="O638" t="str">
            <v/>
          </cell>
          <cell r="P638" t="str">
            <v/>
          </cell>
          <cell r="Q638" t="str">
            <v/>
          </cell>
          <cell r="R638" t="str">
            <v>O</v>
          </cell>
          <cell r="S638" t="str">
            <v/>
          </cell>
          <cell r="T638" t="str">
            <v/>
          </cell>
          <cell r="U638" t="str">
            <v/>
          </cell>
          <cell r="V638" t="str">
            <v/>
          </cell>
          <cell r="W638" t="str">
            <v/>
          </cell>
          <cell r="AA638" t="str">
            <v>HR0502</v>
          </cell>
          <cell r="AB638" t="str">
            <v>인사_인센티브 회계처리의 정확성 확인</v>
          </cell>
          <cell r="AC638">
            <v>0</v>
          </cell>
          <cell r="AF638" t="str">
            <v>Lower</v>
          </cell>
        </row>
        <row r="639">
          <cell r="E639" t="str">
            <v>급여</v>
          </cell>
          <cell r="K639" t="str">
            <v/>
          </cell>
          <cell r="L639" t="str">
            <v/>
          </cell>
          <cell r="M639" t="str">
            <v>O</v>
          </cell>
          <cell r="N639" t="str">
            <v/>
          </cell>
          <cell r="O639" t="str">
            <v>O</v>
          </cell>
          <cell r="P639" t="str">
            <v>O</v>
          </cell>
          <cell r="Q639" t="str">
            <v/>
          </cell>
          <cell r="R639" t="str">
            <v/>
          </cell>
          <cell r="S639" t="str">
            <v/>
          </cell>
          <cell r="T639" t="str">
            <v/>
          </cell>
          <cell r="U639" t="str">
            <v/>
          </cell>
          <cell r="V639" t="str">
            <v/>
          </cell>
          <cell r="W639" t="str">
            <v/>
          </cell>
          <cell r="AA639" t="str">
            <v>HR0105</v>
          </cell>
          <cell r="AB639" t="str">
            <v>인사_인사정보 변경 권한 관리</v>
          </cell>
          <cell r="AC639">
            <v>1</v>
          </cell>
          <cell r="AF639" t="str">
            <v>Lower</v>
          </cell>
        </row>
        <row r="640">
          <cell r="E640" t="str">
            <v>급여</v>
          </cell>
          <cell r="K640" t="str">
            <v/>
          </cell>
          <cell r="L640" t="str">
            <v/>
          </cell>
          <cell r="M640" t="str">
            <v>O</v>
          </cell>
          <cell r="N640" t="str">
            <v/>
          </cell>
          <cell r="O640" t="str">
            <v>O</v>
          </cell>
          <cell r="P640" t="str">
            <v>O</v>
          </cell>
          <cell r="Q640" t="str">
            <v/>
          </cell>
          <cell r="R640" t="str">
            <v/>
          </cell>
          <cell r="S640" t="str">
            <v/>
          </cell>
          <cell r="T640" t="str">
            <v/>
          </cell>
          <cell r="U640" t="str">
            <v/>
          </cell>
          <cell r="V640" t="str">
            <v/>
          </cell>
          <cell r="W640" t="str">
            <v/>
          </cell>
          <cell r="AA640" t="str">
            <v>HR0101</v>
          </cell>
          <cell r="AB640" t="str">
            <v>인사_채용계획의 검토</v>
          </cell>
          <cell r="AC640">
            <v>0</v>
          </cell>
          <cell r="AF640" t="str">
            <v>Lower</v>
          </cell>
        </row>
        <row r="641">
          <cell r="E641" t="str">
            <v>급여</v>
          </cell>
          <cell r="K641" t="str">
            <v/>
          </cell>
          <cell r="L641" t="str">
            <v/>
          </cell>
          <cell r="M641" t="str">
            <v>O</v>
          </cell>
          <cell r="N641" t="str">
            <v/>
          </cell>
          <cell r="O641" t="str">
            <v>O</v>
          </cell>
          <cell r="P641" t="str">
            <v>O</v>
          </cell>
          <cell r="Q641" t="str">
            <v/>
          </cell>
          <cell r="R641" t="str">
            <v/>
          </cell>
          <cell r="S641" t="str">
            <v/>
          </cell>
          <cell r="T641" t="str">
            <v/>
          </cell>
          <cell r="U641" t="str">
            <v/>
          </cell>
          <cell r="V641" t="str">
            <v/>
          </cell>
          <cell r="W641" t="str">
            <v/>
          </cell>
          <cell r="AA641" t="str">
            <v>HR0102</v>
          </cell>
          <cell r="AB641" t="str">
            <v>인사_채용계획의 승인</v>
          </cell>
          <cell r="AC641">
            <v>0</v>
          </cell>
          <cell r="AF641" t="str">
            <v>Lower</v>
          </cell>
        </row>
        <row r="642">
          <cell r="E642" t="str">
            <v>급여</v>
          </cell>
          <cell r="K642" t="str">
            <v/>
          </cell>
          <cell r="L642" t="str">
            <v/>
          </cell>
          <cell r="M642" t="str">
            <v>O</v>
          </cell>
          <cell r="N642" t="str">
            <v/>
          </cell>
          <cell r="O642" t="str">
            <v>O</v>
          </cell>
          <cell r="P642" t="str">
            <v>O</v>
          </cell>
          <cell r="Q642" t="str">
            <v/>
          </cell>
          <cell r="R642" t="str">
            <v/>
          </cell>
          <cell r="S642" t="str">
            <v/>
          </cell>
          <cell r="T642" t="str">
            <v/>
          </cell>
          <cell r="U642" t="str">
            <v/>
          </cell>
          <cell r="V642" t="str">
            <v/>
          </cell>
          <cell r="W642" t="str">
            <v/>
          </cell>
          <cell r="AA642" t="str">
            <v>HR0103</v>
          </cell>
          <cell r="AB642" t="str">
            <v>인사_입사지원서류의 정확성/완전성 확인</v>
          </cell>
          <cell r="AC642">
            <v>0</v>
          </cell>
          <cell r="AF642" t="str">
            <v>Lower</v>
          </cell>
        </row>
        <row r="643">
          <cell r="E643" t="str">
            <v>급여</v>
          </cell>
          <cell r="K643" t="str">
            <v/>
          </cell>
          <cell r="L643" t="str">
            <v/>
          </cell>
          <cell r="M643" t="str">
            <v>O</v>
          </cell>
          <cell r="N643" t="str">
            <v/>
          </cell>
          <cell r="O643" t="str">
            <v>O</v>
          </cell>
          <cell r="P643" t="str">
            <v>O</v>
          </cell>
          <cell r="Q643" t="str">
            <v/>
          </cell>
          <cell r="R643" t="str">
            <v/>
          </cell>
          <cell r="S643" t="str">
            <v/>
          </cell>
          <cell r="T643" t="str">
            <v/>
          </cell>
          <cell r="U643" t="str">
            <v/>
          </cell>
          <cell r="V643" t="str">
            <v/>
          </cell>
          <cell r="W643" t="str">
            <v/>
          </cell>
          <cell r="AA643" t="str">
            <v>HR0104</v>
          </cell>
          <cell r="AB643" t="str">
            <v>인사_채용의 승인</v>
          </cell>
          <cell r="AC643">
            <v>1</v>
          </cell>
          <cell r="AF643" t="str">
            <v>Lower</v>
          </cell>
        </row>
        <row r="644">
          <cell r="E644" t="str">
            <v>급여</v>
          </cell>
          <cell r="K644" t="str">
            <v/>
          </cell>
          <cell r="L644" t="str">
            <v/>
          </cell>
          <cell r="M644" t="str">
            <v>O</v>
          </cell>
          <cell r="N644" t="str">
            <v/>
          </cell>
          <cell r="O644" t="str">
            <v>O</v>
          </cell>
          <cell r="P644" t="str">
            <v>O</v>
          </cell>
          <cell r="Q644" t="str">
            <v/>
          </cell>
          <cell r="R644" t="str">
            <v/>
          </cell>
          <cell r="S644" t="str">
            <v/>
          </cell>
          <cell r="T644" t="str">
            <v/>
          </cell>
          <cell r="U644" t="str">
            <v/>
          </cell>
          <cell r="V644" t="str">
            <v/>
          </cell>
          <cell r="W644" t="str">
            <v/>
          </cell>
          <cell r="AA644" t="str">
            <v>HR0301</v>
          </cell>
          <cell r="AB644" t="str">
            <v>인사_퇴직에 관한 승인</v>
          </cell>
          <cell r="AC644">
            <v>0</v>
          </cell>
          <cell r="AF644" t="str">
            <v>Lower</v>
          </cell>
        </row>
        <row r="645">
          <cell r="E645" t="str">
            <v>급여</v>
          </cell>
          <cell r="K645" t="str">
            <v/>
          </cell>
          <cell r="L645" t="str">
            <v/>
          </cell>
          <cell r="M645" t="str">
            <v>O</v>
          </cell>
          <cell r="N645" t="str">
            <v/>
          </cell>
          <cell r="O645" t="str">
            <v>O</v>
          </cell>
          <cell r="P645" t="str">
            <v>O</v>
          </cell>
          <cell r="Q645" t="str">
            <v/>
          </cell>
          <cell r="R645" t="str">
            <v/>
          </cell>
          <cell r="S645" t="str">
            <v/>
          </cell>
          <cell r="T645" t="str">
            <v/>
          </cell>
          <cell r="U645" t="str">
            <v/>
          </cell>
          <cell r="V645" t="str">
            <v/>
          </cell>
          <cell r="W645" t="str">
            <v/>
          </cell>
          <cell r="AA645" t="str">
            <v>HR0202</v>
          </cell>
          <cell r="AB645" t="str">
            <v>인사_근태관리</v>
          </cell>
          <cell r="AC645">
            <v>2</v>
          </cell>
          <cell r="AF645" t="str">
            <v>Lower</v>
          </cell>
        </row>
        <row r="646">
          <cell r="E646" t="str">
            <v>급여</v>
          </cell>
          <cell r="K646" t="str">
            <v/>
          </cell>
          <cell r="L646" t="str">
            <v/>
          </cell>
          <cell r="M646" t="str">
            <v/>
          </cell>
          <cell r="N646" t="str">
            <v/>
          </cell>
          <cell r="O646" t="str">
            <v/>
          </cell>
          <cell r="P646" t="str">
            <v/>
          </cell>
          <cell r="Q646" t="str">
            <v>O</v>
          </cell>
          <cell r="R646" t="str">
            <v/>
          </cell>
          <cell r="S646" t="str">
            <v/>
          </cell>
          <cell r="T646" t="str">
            <v/>
          </cell>
          <cell r="U646" t="str">
            <v/>
          </cell>
          <cell r="V646" t="str">
            <v/>
          </cell>
          <cell r="W646" t="str">
            <v/>
          </cell>
          <cell r="AA646" t="str">
            <v>HR0203</v>
          </cell>
          <cell r="AB646" t="str">
            <v>인사_아웃소싱 업체의 급여작업파일 검토</v>
          </cell>
          <cell r="AC646">
            <v>1</v>
          </cell>
          <cell r="AF646" t="str">
            <v>Lower</v>
          </cell>
        </row>
        <row r="647">
          <cell r="E647" t="str">
            <v>급여</v>
          </cell>
          <cell r="K647" t="str">
            <v/>
          </cell>
          <cell r="L647" t="str">
            <v/>
          </cell>
          <cell r="M647" t="str">
            <v/>
          </cell>
          <cell r="N647" t="str">
            <v/>
          </cell>
          <cell r="O647" t="str">
            <v/>
          </cell>
          <cell r="P647" t="str">
            <v/>
          </cell>
          <cell r="Q647" t="str">
            <v>O</v>
          </cell>
          <cell r="R647" t="str">
            <v/>
          </cell>
          <cell r="S647" t="str">
            <v/>
          </cell>
          <cell r="T647" t="str">
            <v/>
          </cell>
          <cell r="U647" t="str">
            <v/>
          </cell>
          <cell r="V647" t="str">
            <v/>
          </cell>
          <cell r="W647" t="str">
            <v/>
          </cell>
          <cell r="AA647" t="str">
            <v>HR0207</v>
          </cell>
          <cell r="AB647" t="str">
            <v>인사_급여지급 회계전표의 승인</v>
          </cell>
          <cell r="AC647">
            <v>0</v>
          </cell>
          <cell r="AF647" t="str">
            <v>Lower</v>
          </cell>
        </row>
        <row r="648">
          <cell r="E648" t="str">
            <v>급여</v>
          </cell>
          <cell r="K648" t="str">
            <v/>
          </cell>
          <cell r="L648" t="str">
            <v/>
          </cell>
          <cell r="M648" t="str">
            <v/>
          </cell>
          <cell r="N648" t="str">
            <v/>
          </cell>
          <cell r="O648" t="str">
            <v/>
          </cell>
          <cell r="P648" t="str">
            <v/>
          </cell>
          <cell r="Q648" t="str">
            <v>O</v>
          </cell>
          <cell r="R648" t="str">
            <v/>
          </cell>
          <cell r="S648" t="str">
            <v/>
          </cell>
          <cell r="T648" t="str">
            <v/>
          </cell>
          <cell r="U648" t="str">
            <v/>
          </cell>
          <cell r="V648" t="str">
            <v/>
          </cell>
          <cell r="W648" t="str">
            <v/>
          </cell>
          <cell r="AA648" t="str">
            <v>HR0205</v>
          </cell>
          <cell r="AB648" t="str">
            <v>인사_연차수당 전표의 검토 및 승인</v>
          </cell>
          <cell r="AC648">
            <v>2</v>
          </cell>
          <cell r="AF648" t="str">
            <v>Lower</v>
          </cell>
        </row>
        <row r="649">
          <cell r="E649" t="str">
            <v>급여</v>
          </cell>
          <cell r="K649" t="str">
            <v/>
          </cell>
          <cell r="L649" t="str">
            <v/>
          </cell>
          <cell r="M649" t="str">
            <v/>
          </cell>
          <cell r="N649" t="str">
            <v/>
          </cell>
          <cell r="O649" t="str">
            <v/>
          </cell>
          <cell r="P649" t="str">
            <v/>
          </cell>
          <cell r="Q649" t="str">
            <v>O</v>
          </cell>
          <cell r="R649" t="str">
            <v/>
          </cell>
          <cell r="S649" t="str">
            <v/>
          </cell>
          <cell r="T649" t="str">
            <v/>
          </cell>
          <cell r="U649" t="str">
            <v/>
          </cell>
          <cell r="V649" t="str">
            <v/>
          </cell>
          <cell r="W649" t="str">
            <v/>
          </cell>
          <cell r="AA649" t="str">
            <v>HR0502</v>
          </cell>
          <cell r="AB649" t="str">
            <v>인사_인센티브 회계처리의 정확성 확인</v>
          </cell>
          <cell r="AC649">
            <v>0</v>
          </cell>
          <cell r="AF649" t="str">
            <v>Lower</v>
          </cell>
        </row>
        <row r="650">
          <cell r="E650" t="str">
            <v>급여</v>
          </cell>
          <cell r="Q650" t="str">
            <v>O</v>
          </cell>
          <cell r="AA650" t="str">
            <v>HR0201</v>
          </cell>
          <cell r="AB650" t="str">
            <v>인사_급여계산 기초자료의 정확성/완전성 검증</v>
          </cell>
          <cell r="AC650">
            <v>1</v>
          </cell>
          <cell r="AF650" t="str">
            <v>Lower</v>
          </cell>
        </row>
        <row r="651">
          <cell r="E651" t="str">
            <v>급여</v>
          </cell>
          <cell r="K651" t="str">
            <v/>
          </cell>
          <cell r="L651" t="str">
            <v/>
          </cell>
          <cell r="M651" t="str">
            <v/>
          </cell>
          <cell r="N651" t="str">
            <v/>
          </cell>
          <cell r="O651" t="str">
            <v>O</v>
          </cell>
          <cell r="P651" t="str">
            <v>O</v>
          </cell>
          <cell r="Q651" t="str">
            <v/>
          </cell>
          <cell r="R651" t="str">
            <v/>
          </cell>
          <cell r="S651" t="str">
            <v/>
          </cell>
          <cell r="T651" t="str">
            <v/>
          </cell>
          <cell r="U651" t="str">
            <v/>
          </cell>
          <cell r="V651" t="str">
            <v/>
          </cell>
          <cell r="W651" t="str">
            <v/>
          </cell>
          <cell r="AA651" t="str">
            <v>HR0204</v>
          </cell>
          <cell r="AB651" t="str">
            <v>인사_급여 지급의 승인</v>
          </cell>
          <cell r="AC651">
            <v>1</v>
          </cell>
          <cell r="AF651" t="str">
            <v>Lower</v>
          </cell>
        </row>
        <row r="652">
          <cell r="E652" t="str">
            <v>급여</v>
          </cell>
          <cell r="K652" t="str">
            <v/>
          </cell>
          <cell r="L652" t="str">
            <v/>
          </cell>
          <cell r="M652" t="str">
            <v/>
          </cell>
          <cell r="N652" t="str">
            <v/>
          </cell>
          <cell r="O652" t="str">
            <v>O</v>
          </cell>
          <cell r="P652" t="str">
            <v>O</v>
          </cell>
          <cell r="Q652" t="str">
            <v/>
          </cell>
          <cell r="R652" t="str">
            <v/>
          </cell>
          <cell r="S652" t="str">
            <v/>
          </cell>
          <cell r="T652" t="str">
            <v/>
          </cell>
          <cell r="U652" t="str">
            <v/>
          </cell>
          <cell r="V652" t="str">
            <v/>
          </cell>
          <cell r="W652" t="str">
            <v/>
          </cell>
          <cell r="AA652" t="str">
            <v>HR0402</v>
          </cell>
          <cell r="AB652" t="str">
            <v>인사_복리후생비의 지급 승인</v>
          </cell>
          <cell r="AC652">
            <v>1</v>
          </cell>
          <cell r="AF652" t="str">
            <v>Lower</v>
          </cell>
        </row>
        <row r="653">
          <cell r="E653" t="str">
            <v>급여</v>
          </cell>
          <cell r="K653" t="str">
            <v/>
          </cell>
          <cell r="L653" t="str">
            <v/>
          </cell>
          <cell r="M653" t="str">
            <v/>
          </cell>
          <cell r="N653" t="str">
            <v/>
          </cell>
          <cell r="O653" t="str">
            <v>O</v>
          </cell>
          <cell r="P653" t="str">
            <v>O</v>
          </cell>
          <cell r="Q653" t="str">
            <v/>
          </cell>
          <cell r="R653" t="str">
            <v/>
          </cell>
          <cell r="S653" t="str">
            <v/>
          </cell>
          <cell r="T653" t="str">
            <v/>
          </cell>
          <cell r="U653" t="str">
            <v/>
          </cell>
          <cell r="V653" t="str">
            <v/>
          </cell>
          <cell r="W653" t="str">
            <v/>
          </cell>
          <cell r="AA653" t="str">
            <v>HR0306</v>
          </cell>
          <cell r="AB653" t="str">
            <v>인사_퇴직연금의 불입 승인</v>
          </cell>
          <cell r="AC653">
            <v>0</v>
          </cell>
          <cell r="AF653" t="str">
            <v>Lower</v>
          </cell>
        </row>
        <row r="654">
          <cell r="E654" t="str">
            <v>급여</v>
          </cell>
          <cell r="K654" t="str">
            <v/>
          </cell>
          <cell r="L654" t="str">
            <v/>
          </cell>
          <cell r="M654" t="str">
            <v/>
          </cell>
          <cell r="N654" t="str">
            <v/>
          </cell>
          <cell r="O654" t="str">
            <v>O</v>
          </cell>
          <cell r="P654" t="str">
            <v>O</v>
          </cell>
          <cell r="Q654" t="str">
            <v/>
          </cell>
          <cell r="R654" t="str">
            <v/>
          </cell>
          <cell r="S654" t="str">
            <v/>
          </cell>
          <cell r="T654" t="str">
            <v/>
          </cell>
          <cell r="U654" t="str">
            <v/>
          </cell>
          <cell r="V654" t="str">
            <v/>
          </cell>
          <cell r="W654" t="str">
            <v/>
          </cell>
          <cell r="AA654" t="str">
            <v>HR0401</v>
          </cell>
          <cell r="AB654" t="str">
            <v>인사_복리후생의 수헤기준 검토</v>
          </cell>
          <cell r="AC654">
            <v>0</v>
          </cell>
          <cell r="AF654" t="str">
            <v>Lower</v>
          </cell>
        </row>
        <row r="655">
          <cell r="E655" t="str">
            <v>급여</v>
          </cell>
          <cell r="K655" t="str">
            <v/>
          </cell>
          <cell r="L655" t="str">
            <v/>
          </cell>
          <cell r="M655" t="str">
            <v/>
          </cell>
          <cell r="N655" t="str">
            <v/>
          </cell>
          <cell r="O655" t="str">
            <v>O</v>
          </cell>
          <cell r="P655" t="str">
            <v>O</v>
          </cell>
          <cell r="Q655" t="str">
            <v/>
          </cell>
          <cell r="R655" t="str">
            <v/>
          </cell>
          <cell r="S655" t="str">
            <v/>
          </cell>
          <cell r="T655" t="str">
            <v/>
          </cell>
          <cell r="U655" t="str">
            <v/>
          </cell>
          <cell r="V655" t="str">
            <v/>
          </cell>
          <cell r="W655" t="str">
            <v/>
          </cell>
          <cell r="AA655" t="str">
            <v>HR0106</v>
          </cell>
          <cell r="AB655" t="str">
            <v>인사_회사정책에 따른 인사고과</v>
          </cell>
          <cell r="AC655">
            <v>0</v>
          </cell>
          <cell r="AF655" t="str">
            <v>Lower</v>
          </cell>
        </row>
        <row r="656">
          <cell r="E656" t="str">
            <v>급여</v>
          </cell>
          <cell r="K656" t="str">
            <v/>
          </cell>
          <cell r="L656" t="str">
            <v/>
          </cell>
          <cell r="M656" t="str">
            <v/>
          </cell>
          <cell r="N656" t="str">
            <v/>
          </cell>
          <cell r="O656" t="str">
            <v>O</v>
          </cell>
          <cell r="P656" t="str">
            <v>O</v>
          </cell>
          <cell r="Q656" t="str">
            <v/>
          </cell>
          <cell r="R656" t="str">
            <v/>
          </cell>
          <cell r="S656" t="str">
            <v/>
          </cell>
          <cell r="T656" t="str">
            <v/>
          </cell>
          <cell r="U656" t="str">
            <v/>
          </cell>
          <cell r="V656" t="str">
            <v/>
          </cell>
          <cell r="W656" t="str">
            <v/>
          </cell>
          <cell r="AA656" t="str">
            <v>HR0501</v>
          </cell>
          <cell r="AB656" t="str">
            <v>인사_규정에 따른 인센티브 지급</v>
          </cell>
          <cell r="AC656">
            <v>1</v>
          </cell>
          <cell r="AF656" t="str">
            <v>Lower</v>
          </cell>
        </row>
        <row r="657">
          <cell r="E657" t="str">
            <v>급여</v>
          </cell>
          <cell r="K657" t="str">
            <v/>
          </cell>
          <cell r="L657" t="str">
            <v/>
          </cell>
          <cell r="M657" t="str">
            <v/>
          </cell>
          <cell r="N657" t="str">
            <v/>
          </cell>
          <cell r="O657" t="str">
            <v>O</v>
          </cell>
          <cell r="P657" t="str">
            <v>O</v>
          </cell>
          <cell r="Q657" t="str">
            <v/>
          </cell>
          <cell r="R657" t="str">
            <v/>
          </cell>
          <cell r="S657" t="str">
            <v/>
          </cell>
          <cell r="T657" t="str">
            <v/>
          </cell>
          <cell r="U657" t="str">
            <v/>
          </cell>
          <cell r="V657" t="str">
            <v/>
          </cell>
          <cell r="W657" t="str">
            <v/>
          </cell>
          <cell r="AA657" t="str">
            <v>HR0202</v>
          </cell>
          <cell r="AB657" t="str">
            <v>인사_근태관리</v>
          </cell>
          <cell r="AC657">
            <v>2</v>
          </cell>
          <cell r="AF657" t="str">
            <v>Lower</v>
          </cell>
        </row>
        <row r="658">
          <cell r="E658" t="str">
            <v>급여</v>
          </cell>
          <cell r="K658" t="str">
            <v/>
          </cell>
          <cell r="L658" t="str">
            <v/>
          </cell>
          <cell r="M658" t="str">
            <v>O</v>
          </cell>
          <cell r="N658" t="str">
            <v>O</v>
          </cell>
          <cell r="O658" t="str">
            <v/>
          </cell>
          <cell r="P658" t="str">
            <v/>
          </cell>
          <cell r="Q658" t="str">
            <v>O</v>
          </cell>
          <cell r="R658" t="str">
            <v/>
          </cell>
          <cell r="S658" t="str">
            <v>O</v>
          </cell>
          <cell r="T658" t="str">
            <v/>
          </cell>
          <cell r="U658" t="str">
            <v/>
          </cell>
          <cell r="V658" t="str">
            <v/>
          </cell>
          <cell r="W658" t="str">
            <v/>
          </cell>
          <cell r="AA658" t="str">
            <v>HR0208</v>
          </cell>
          <cell r="AB658" t="str">
            <v>인사_급여 원가배분 검토 및 승인</v>
          </cell>
          <cell r="AC658">
            <v>1</v>
          </cell>
          <cell r="AF658" t="str">
            <v>Lower</v>
          </cell>
        </row>
        <row r="659">
          <cell r="E659" t="str">
            <v>급여</v>
          </cell>
          <cell r="K659" t="str">
            <v/>
          </cell>
          <cell r="L659" t="str">
            <v/>
          </cell>
          <cell r="M659" t="str">
            <v/>
          </cell>
          <cell r="N659" t="str">
            <v>O</v>
          </cell>
          <cell r="O659" t="str">
            <v/>
          </cell>
          <cell r="P659" t="str">
            <v/>
          </cell>
          <cell r="Q659" t="str">
            <v/>
          </cell>
          <cell r="R659" t="str">
            <v/>
          </cell>
          <cell r="S659" t="str">
            <v/>
          </cell>
          <cell r="T659" t="str">
            <v/>
          </cell>
          <cell r="U659" t="str">
            <v/>
          </cell>
          <cell r="V659" t="str">
            <v/>
          </cell>
          <cell r="W659" t="str">
            <v/>
          </cell>
          <cell r="AA659" t="str">
            <v>HR0206</v>
          </cell>
          <cell r="AB659" t="str">
            <v>인사_기타장기종업원급여 검토</v>
          </cell>
          <cell r="AC659">
            <v>1</v>
          </cell>
          <cell r="AF659" t="str">
            <v>Lower</v>
          </cell>
        </row>
        <row r="660">
          <cell r="E660" t="str">
            <v>법인세</v>
          </cell>
          <cell r="K660" t="str">
            <v>O</v>
          </cell>
          <cell r="L660" t="str">
            <v/>
          </cell>
          <cell r="M660" t="str">
            <v>O</v>
          </cell>
          <cell r="N660" t="str">
            <v>O</v>
          </cell>
          <cell r="O660" t="str">
            <v/>
          </cell>
          <cell r="P660" t="str">
            <v/>
          </cell>
          <cell r="Q660" t="str">
            <v/>
          </cell>
          <cell r="R660" t="str">
            <v/>
          </cell>
          <cell r="S660" t="str">
            <v/>
          </cell>
          <cell r="T660" t="str">
            <v/>
          </cell>
          <cell r="U660" t="str">
            <v/>
          </cell>
          <cell r="V660" t="str">
            <v/>
          </cell>
          <cell r="W660" t="str">
            <v/>
          </cell>
          <cell r="AA660" t="str">
            <v>FI0602</v>
          </cell>
          <cell r="AB660" t="str">
            <v>재무회계_이연법인세자산의 실현가능성 검토</v>
          </cell>
          <cell r="AC660">
            <v>1</v>
          </cell>
          <cell r="AF660" t="str">
            <v>Higher</v>
          </cell>
        </row>
        <row r="661">
          <cell r="E661" t="str">
            <v>법인세</v>
          </cell>
          <cell r="K661" t="str">
            <v/>
          </cell>
          <cell r="L661" t="str">
            <v/>
          </cell>
          <cell r="N661" t="str">
            <v/>
          </cell>
          <cell r="O661" t="str">
            <v/>
          </cell>
          <cell r="P661" t="str">
            <v>O</v>
          </cell>
          <cell r="Q661" t="str">
            <v/>
          </cell>
          <cell r="R661" t="str">
            <v/>
          </cell>
          <cell r="S661" t="str">
            <v/>
          </cell>
          <cell r="T661" t="str">
            <v/>
          </cell>
          <cell r="U661" t="str">
            <v/>
          </cell>
          <cell r="V661" t="str">
            <v/>
          </cell>
          <cell r="W661" t="str">
            <v/>
          </cell>
          <cell r="AA661" t="str">
            <v>FI0601</v>
          </cell>
          <cell r="AB661" t="str">
            <v>재무회계_법인세 신고서 승인</v>
          </cell>
          <cell r="AC661">
            <v>0</v>
          </cell>
          <cell r="AF661" t="str">
            <v>Lower</v>
          </cell>
        </row>
        <row r="662">
          <cell r="E662" t="str">
            <v>법인세</v>
          </cell>
          <cell r="K662" t="str">
            <v/>
          </cell>
          <cell r="L662" t="str">
            <v/>
          </cell>
          <cell r="M662">
            <v>0</v>
          </cell>
          <cell r="N662" t="str">
            <v/>
          </cell>
          <cell r="O662" t="str">
            <v/>
          </cell>
          <cell r="P662" t="str">
            <v>O</v>
          </cell>
          <cell r="Q662" t="str">
            <v/>
          </cell>
          <cell r="R662" t="str">
            <v/>
          </cell>
          <cell r="S662" t="str">
            <v/>
          </cell>
          <cell r="T662" t="str">
            <v/>
          </cell>
          <cell r="U662" t="str">
            <v/>
          </cell>
          <cell r="V662" t="str">
            <v/>
          </cell>
          <cell r="W662" t="str">
            <v/>
          </cell>
          <cell r="AA662" t="str">
            <v>FI0603</v>
          </cell>
          <cell r="AB662" t="str">
            <v>재무회계_법인세 전표 승인</v>
          </cell>
          <cell r="AC662">
            <v>3</v>
          </cell>
          <cell r="AF662" t="str">
            <v>Lower</v>
          </cell>
        </row>
        <row r="663">
          <cell r="E663" t="str">
            <v>법인세</v>
          </cell>
          <cell r="K663" t="str">
            <v/>
          </cell>
          <cell r="L663" t="str">
            <v/>
          </cell>
          <cell r="M663" t="str">
            <v/>
          </cell>
          <cell r="N663" t="str">
            <v/>
          </cell>
          <cell r="O663" t="str">
            <v>O</v>
          </cell>
          <cell r="P663" t="str">
            <v/>
          </cell>
          <cell r="Q663" t="str">
            <v/>
          </cell>
          <cell r="R663" t="str">
            <v/>
          </cell>
          <cell r="S663" t="str">
            <v/>
          </cell>
          <cell r="T663" t="str">
            <v/>
          </cell>
          <cell r="U663" t="str">
            <v/>
          </cell>
          <cell r="V663" t="str">
            <v/>
          </cell>
          <cell r="W663" t="str">
            <v/>
          </cell>
          <cell r="AA663" t="str">
            <v>FI0601</v>
          </cell>
          <cell r="AB663" t="str">
            <v>재무회계_법인세 신고서 승인</v>
          </cell>
          <cell r="AC663">
            <v>0</v>
          </cell>
          <cell r="AF663" t="str">
            <v>Lower</v>
          </cell>
        </row>
        <row r="664">
          <cell r="E664" t="str">
            <v>법인세</v>
          </cell>
          <cell r="K664" t="str">
            <v/>
          </cell>
          <cell r="L664" t="str">
            <v/>
          </cell>
          <cell r="M664" t="str">
            <v/>
          </cell>
          <cell r="N664" t="str">
            <v/>
          </cell>
          <cell r="O664" t="str">
            <v>O</v>
          </cell>
          <cell r="P664" t="str">
            <v/>
          </cell>
          <cell r="Q664" t="str">
            <v/>
          </cell>
          <cell r="R664" t="str">
            <v/>
          </cell>
          <cell r="S664" t="str">
            <v/>
          </cell>
          <cell r="T664" t="str">
            <v/>
          </cell>
          <cell r="U664" t="str">
            <v/>
          </cell>
          <cell r="V664" t="str">
            <v/>
          </cell>
          <cell r="W664" t="str">
            <v/>
          </cell>
          <cell r="AA664" t="str">
            <v>FI0603</v>
          </cell>
          <cell r="AB664" t="str">
            <v>재무회계_법인세 전표 승인</v>
          </cell>
          <cell r="AC664">
            <v>3</v>
          </cell>
          <cell r="AF664" t="str">
            <v>Lower</v>
          </cell>
        </row>
        <row r="665">
          <cell r="E665" t="str">
            <v>법인세</v>
          </cell>
          <cell r="K665" t="str">
            <v/>
          </cell>
          <cell r="L665" t="str">
            <v/>
          </cell>
          <cell r="M665" t="str">
            <v/>
          </cell>
          <cell r="N665" t="str">
            <v/>
          </cell>
          <cell r="O665" t="str">
            <v/>
          </cell>
          <cell r="P665" t="str">
            <v/>
          </cell>
          <cell r="Q665" t="str">
            <v>O</v>
          </cell>
          <cell r="R665" t="str">
            <v/>
          </cell>
          <cell r="S665" t="str">
            <v/>
          </cell>
          <cell r="T665" t="str">
            <v/>
          </cell>
          <cell r="U665" t="str">
            <v/>
          </cell>
          <cell r="V665" t="str">
            <v/>
          </cell>
          <cell r="W665" t="str">
            <v/>
          </cell>
          <cell r="AA665" t="str">
            <v>FI0601</v>
          </cell>
          <cell r="AB665" t="str">
            <v>재무회계_법인세 신고서 승인</v>
          </cell>
          <cell r="AC665">
            <v>0</v>
          </cell>
          <cell r="AF665" t="str">
            <v>Lower</v>
          </cell>
        </row>
        <row r="666">
          <cell r="E666" t="str">
            <v>법인세</v>
          </cell>
          <cell r="K666" t="str">
            <v/>
          </cell>
          <cell r="L666" t="str">
            <v/>
          </cell>
          <cell r="M666" t="str">
            <v/>
          </cell>
          <cell r="N666" t="str">
            <v/>
          </cell>
          <cell r="O666" t="str">
            <v/>
          </cell>
          <cell r="P666" t="str">
            <v/>
          </cell>
          <cell r="Q666" t="str">
            <v>O</v>
          </cell>
          <cell r="R666" t="str">
            <v/>
          </cell>
          <cell r="S666" t="str">
            <v/>
          </cell>
          <cell r="T666" t="str">
            <v/>
          </cell>
          <cell r="U666" t="str">
            <v/>
          </cell>
          <cell r="V666" t="str">
            <v/>
          </cell>
          <cell r="W666" t="str">
            <v/>
          </cell>
          <cell r="AA666" t="str">
            <v>FI0603</v>
          </cell>
          <cell r="AB666" t="str">
            <v>재무회계_법인세 전표 승인</v>
          </cell>
          <cell r="AC666">
            <v>3</v>
          </cell>
          <cell r="AF666" t="str">
            <v>Lower</v>
          </cell>
        </row>
        <row r="667">
          <cell r="E667" t="str">
            <v>법인세</v>
          </cell>
          <cell r="K667" t="str">
            <v/>
          </cell>
          <cell r="L667" t="str">
            <v/>
          </cell>
          <cell r="M667" t="str">
            <v/>
          </cell>
          <cell r="N667" t="str">
            <v/>
          </cell>
          <cell r="O667" t="str">
            <v/>
          </cell>
          <cell r="P667" t="str">
            <v/>
          </cell>
          <cell r="Q667" t="str">
            <v/>
          </cell>
          <cell r="R667" t="str">
            <v/>
          </cell>
          <cell r="S667" t="str">
            <v/>
          </cell>
          <cell r="T667" t="str">
            <v/>
          </cell>
          <cell r="U667" t="str">
            <v>O</v>
          </cell>
          <cell r="V667" t="str">
            <v>O</v>
          </cell>
          <cell r="W667" t="str">
            <v>O</v>
          </cell>
          <cell r="AA667" t="str">
            <v>FI0401</v>
          </cell>
          <cell r="AB667" t="str">
            <v>재무회계_주석의 정확성 및 완전성 검증</v>
          </cell>
          <cell r="AC667">
            <v>17</v>
          </cell>
          <cell r="AF667" t="str">
            <v>Lower</v>
          </cell>
        </row>
        <row r="668">
          <cell r="E668" t="str">
            <v>충당부채</v>
          </cell>
          <cell r="K668" t="str">
            <v/>
          </cell>
          <cell r="L668" t="str">
            <v/>
          </cell>
          <cell r="M668" t="str">
            <v>O</v>
          </cell>
          <cell r="N668" t="str">
            <v/>
          </cell>
          <cell r="O668" t="str">
            <v/>
          </cell>
          <cell r="P668" t="str">
            <v/>
          </cell>
          <cell r="Q668" t="str">
            <v/>
          </cell>
          <cell r="R668" t="str">
            <v/>
          </cell>
          <cell r="S668" t="str">
            <v/>
          </cell>
          <cell r="T668" t="str">
            <v/>
          </cell>
          <cell r="U668" t="str">
            <v>O</v>
          </cell>
          <cell r="V668" t="str">
            <v/>
          </cell>
          <cell r="W668" t="str">
            <v/>
          </cell>
          <cell r="AA668" t="str">
            <v>FI0308</v>
          </cell>
          <cell r="AB668" t="str">
            <v>재무회계_소송관련 재무제표 및 공시사항의 누락 검토</v>
          </cell>
          <cell r="AC668">
            <v>2</v>
          </cell>
          <cell r="AF668" t="str">
            <v>Lower</v>
          </cell>
        </row>
        <row r="669">
          <cell r="E669" t="str">
            <v>충당부채</v>
          </cell>
          <cell r="K669" t="str">
            <v/>
          </cell>
          <cell r="L669" t="str">
            <v/>
          </cell>
          <cell r="M669" t="str">
            <v>O</v>
          </cell>
          <cell r="N669" t="str">
            <v/>
          </cell>
          <cell r="O669" t="str">
            <v/>
          </cell>
          <cell r="P669" t="str">
            <v/>
          </cell>
          <cell r="Q669" t="str">
            <v/>
          </cell>
          <cell r="R669" t="str">
            <v/>
          </cell>
          <cell r="S669" t="str">
            <v/>
          </cell>
          <cell r="T669" t="str">
            <v/>
          </cell>
          <cell r="U669" t="str">
            <v>O</v>
          </cell>
          <cell r="V669" t="str">
            <v/>
          </cell>
          <cell r="W669" t="str">
            <v/>
          </cell>
          <cell r="AA669" t="str">
            <v>TR0206</v>
          </cell>
          <cell r="AB669" t="str">
            <v>자금_인감관리</v>
          </cell>
          <cell r="AC669">
            <v>1</v>
          </cell>
          <cell r="AF669" t="str">
            <v>Lower</v>
          </cell>
        </row>
        <row r="670">
          <cell r="E670" t="str">
            <v>충당부채</v>
          </cell>
          <cell r="K670" t="str">
            <v/>
          </cell>
          <cell r="L670" t="str">
            <v/>
          </cell>
          <cell r="M670" t="str">
            <v>O</v>
          </cell>
          <cell r="N670" t="str">
            <v/>
          </cell>
          <cell r="O670" t="str">
            <v/>
          </cell>
          <cell r="P670" t="str">
            <v/>
          </cell>
          <cell r="Q670" t="str">
            <v/>
          </cell>
          <cell r="R670" t="str">
            <v/>
          </cell>
          <cell r="S670" t="str">
            <v/>
          </cell>
          <cell r="T670" t="str">
            <v/>
          </cell>
          <cell r="U670" t="str">
            <v>O</v>
          </cell>
          <cell r="V670" t="str">
            <v/>
          </cell>
          <cell r="W670" t="str">
            <v/>
          </cell>
          <cell r="AA670" t="str">
            <v>TR0205</v>
          </cell>
          <cell r="AB670" t="str">
            <v>자금_인감사용의 신청 및 승인</v>
          </cell>
          <cell r="AC670">
            <v>1</v>
          </cell>
          <cell r="AF670" t="str">
            <v>Lower</v>
          </cell>
        </row>
        <row r="671">
          <cell r="E671" t="str">
            <v>충당부채</v>
          </cell>
          <cell r="K671" t="str">
            <v/>
          </cell>
          <cell r="L671" t="str">
            <v/>
          </cell>
          <cell r="M671" t="str">
            <v/>
          </cell>
          <cell r="N671" t="str">
            <v>O</v>
          </cell>
          <cell r="O671" t="str">
            <v/>
          </cell>
          <cell r="P671" t="str">
            <v/>
          </cell>
          <cell r="Q671" t="str">
            <v/>
          </cell>
          <cell r="R671" t="str">
            <v/>
          </cell>
          <cell r="S671" t="str">
            <v/>
          </cell>
          <cell r="T671" t="str">
            <v/>
          </cell>
          <cell r="U671" t="str">
            <v/>
          </cell>
          <cell r="V671" t="str">
            <v/>
          </cell>
          <cell r="W671" t="str">
            <v/>
          </cell>
          <cell r="AA671" t="str">
            <v>FI0308</v>
          </cell>
          <cell r="AB671" t="str">
            <v>재무회계_소송관련 재무제표 및 공시사항의 누락 검토</v>
          </cell>
          <cell r="AC671">
            <v>2</v>
          </cell>
          <cell r="AF671" t="str">
            <v>Lower</v>
          </cell>
        </row>
        <row r="672">
          <cell r="E672" t="str">
            <v>자본</v>
          </cell>
          <cell r="K672" t="str">
            <v>O</v>
          </cell>
          <cell r="L672" t="str">
            <v>O</v>
          </cell>
          <cell r="M672" t="str">
            <v/>
          </cell>
          <cell r="N672" t="str">
            <v/>
          </cell>
          <cell r="O672" t="str">
            <v/>
          </cell>
          <cell r="P672" t="str">
            <v/>
          </cell>
          <cell r="Q672" t="str">
            <v/>
          </cell>
          <cell r="R672" t="str">
            <v/>
          </cell>
          <cell r="S672" t="str">
            <v/>
          </cell>
          <cell r="T672" t="str">
            <v/>
          </cell>
          <cell r="U672" t="str">
            <v/>
          </cell>
          <cell r="V672" t="str">
            <v/>
          </cell>
          <cell r="W672" t="str">
            <v/>
          </cell>
          <cell r="AA672" t="str">
            <v>TR0306</v>
          </cell>
          <cell r="AB672" t="str">
            <v>자금_증자와 관련한 이사회 및 주총의 승인</v>
          </cell>
          <cell r="AC672">
            <v>0</v>
          </cell>
          <cell r="AF672" t="str">
            <v>Lower</v>
          </cell>
        </row>
        <row r="673">
          <cell r="E673" t="str">
            <v>자본</v>
          </cell>
          <cell r="K673" t="str">
            <v>O</v>
          </cell>
          <cell r="L673" t="str">
            <v>O</v>
          </cell>
          <cell r="M673" t="str">
            <v/>
          </cell>
          <cell r="N673" t="str">
            <v/>
          </cell>
          <cell r="O673" t="str">
            <v/>
          </cell>
          <cell r="P673" t="str">
            <v/>
          </cell>
          <cell r="Q673" t="str">
            <v/>
          </cell>
          <cell r="R673" t="str">
            <v/>
          </cell>
          <cell r="S673" t="str">
            <v/>
          </cell>
          <cell r="T673" t="str">
            <v/>
          </cell>
          <cell r="U673" t="str">
            <v/>
          </cell>
          <cell r="V673" t="str">
            <v/>
          </cell>
          <cell r="W673" t="str">
            <v/>
          </cell>
          <cell r="AA673" t="str">
            <v>TR0307</v>
          </cell>
          <cell r="AB673" t="str">
            <v>자금_증자와 관련된 담당자의 사후검토 및 승인</v>
          </cell>
          <cell r="AC673">
            <v>1</v>
          </cell>
          <cell r="AF673" t="str">
            <v>Lower</v>
          </cell>
        </row>
        <row r="674">
          <cell r="E674" t="str">
            <v>자본</v>
          </cell>
          <cell r="K674" t="str">
            <v>O</v>
          </cell>
          <cell r="L674" t="str">
            <v/>
          </cell>
          <cell r="M674" t="str">
            <v>O</v>
          </cell>
          <cell r="N674" t="str">
            <v/>
          </cell>
          <cell r="O674" t="str">
            <v>O</v>
          </cell>
          <cell r="P674" t="str">
            <v>O</v>
          </cell>
          <cell r="Q674" t="str">
            <v>O</v>
          </cell>
          <cell r="R674" t="str">
            <v/>
          </cell>
          <cell r="S674" t="str">
            <v/>
          </cell>
          <cell r="T674" t="str">
            <v/>
          </cell>
          <cell r="U674" t="str">
            <v/>
          </cell>
          <cell r="V674" t="str">
            <v/>
          </cell>
          <cell r="W674" t="str">
            <v/>
          </cell>
          <cell r="AA674" t="str">
            <v>TR0308</v>
          </cell>
          <cell r="AB674" t="str">
            <v>자금_자기주식 취득에 대한 적절한 승인</v>
          </cell>
          <cell r="AC674">
            <v>1</v>
          </cell>
          <cell r="AF674" t="str">
            <v>Lower</v>
          </cell>
        </row>
        <row r="675">
          <cell r="E675" t="str">
            <v>자본</v>
          </cell>
          <cell r="K675" t="str">
            <v/>
          </cell>
          <cell r="L675" t="str">
            <v/>
          </cell>
          <cell r="M675" t="str">
            <v>O</v>
          </cell>
          <cell r="N675" t="str">
            <v/>
          </cell>
          <cell r="O675" t="str">
            <v/>
          </cell>
          <cell r="P675" t="str">
            <v/>
          </cell>
          <cell r="Q675" t="str">
            <v/>
          </cell>
          <cell r="R675" t="str">
            <v/>
          </cell>
          <cell r="S675" t="str">
            <v/>
          </cell>
          <cell r="T675" t="str">
            <v/>
          </cell>
          <cell r="U675" t="str">
            <v/>
          </cell>
          <cell r="V675" t="str">
            <v/>
          </cell>
          <cell r="W675" t="str">
            <v/>
          </cell>
          <cell r="AA675" t="str">
            <v>TR0309</v>
          </cell>
          <cell r="AB675" t="str">
            <v>자금_배당에 대한 승인과 적절한 배당의 수행</v>
          </cell>
          <cell r="AC675">
            <v>1</v>
          </cell>
          <cell r="AF675" t="str">
            <v>Lower</v>
          </cell>
        </row>
        <row r="676">
          <cell r="E676" t="str">
            <v>자본</v>
          </cell>
          <cell r="K676" t="str">
            <v/>
          </cell>
          <cell r="L676" t="str">
            <v/>
          </cell>
          <cell r="M676" t="str">
            <v/>
          </cell>
          <cell r="N676" t="str">
            <v/>
          </cell>
          <cell r="O676" t="str">
            <v/>
          </cell>
          <cell r="P676" t="str">
            <v/>
          </cell>
          <cell r="Q676" t="str">
            <v/>
          </cell>
          <cell r="R676" t="str">
            <v/>
          </cell>
          <cell r="S676" t="str">
            <v/>
          </cell>
          <cell r="T676" t="str">
            <v>O</v>
          </cell>
          <cell r="U676" t="str">
            <v>O</v>
          </cell>
          <cell r="V676" t="str">
            <v>O</v>
          </cell>
          <cell r="W676" t="str">
            <v>O</v>
          </cell>
          <cell r="AA676" t="str">
            <v>FI0401</v>
          </cell>
          <cell r="AB676" t="str">
            <v>재무회계_주석의 정확성 및 완전성 검증</v>
          </cell>
          <cell r="AC676">
            <v>17</v>
          </cell>
          <cell r="AF676" t="str">
            <v>Lower</v>
          </cell>
        </row>
        <row r="677">
          <cell r="E677" t="str">
            <v>현금및현금성자산</v>
          </cell>
          <cell r="K677" t="str">
            <v>O</v>
          </cell>
          <cell r="L677" t="str">
            <v>O</v>
          </cell>
          <cell r="M677" t="str">
            <v>O</v>
          </cell>
          <cell r="N677" t="str">
            <v/>
          </cell>
          <cell r="O677" t="str">
            <v/>
          </cell>
          <cell r="P677" t="str">
            <v/>
          </cell>
          <cell r="Q677" t="str">
            <v/>
          </cell>
          <cell r="R677" t="str">
            <v/>
          </cell>
          <cell r="S677" t="str">
            <v/>
          </cell>
          <cell r="T677" t="str">
            <v/>
          </cell>
          <cell r="U677" t="str">
            <v/>
          </cell>
          <cell r="V677" t="str">
            <v/>
          </cell>
          <cell r="W677" t="str">
            <v/>
          </cell>
          <cell r="AA677" t="str">
            <v>TR0202</v>
          </cell>
          <cell r="AB677" t="str">
            <v>자금_투자자산의 금융기관 월말 잔액 조회</v>
          </cell>
          <cell r="AC677">
            <v>4</v>
          </cell>
          <cell r="AF677" t="str">
            <v>Lower</v>
          </cell>
        </row>
        <row r="678">
          <cell r="E678" t="str">
            <v>현금및현금성자산</v>
          </cell>
          <cell r="K678" t="str">
            <v>O</v>
          </cell>
          <cell r="L678" t="str">
            <v>O</v>
          </cell>
          <cell r="M678" t="str">
            <v>O</v>
          </cell>
          <cell r="AA678" t="str">
            <v>TR0402</v>
          </cell>
          <cell r="AB678" t="str">
            <v>자금_현금시재의 접근통제</v>
          </cell>
          <cell r="AC678">
            <v>0</v>
          </cell>
          <cell r="AF678" t="str">
            <v>Lower</v>
          </cell>
        </row>
        <row r="679">
          <cell r="E679" t="str">
            <v>현금및현금성자산</v>
          </cell>
          <cell r="K679" t="str">
            <v>O</v>
          </cell>
          <cell r="L679" t="str">
            <v>O</v>
          </cell>
          <cell r="M679" t="str">
            <v>O</v>
          </cell>
          <cell r="AA679" t="str">
            <v>TR0403</v>
          </cell>
          <cell r="AB679" t="str">
            <v>자금_일일자금현황보고</v>
          </cell>
          <cell r="AC679">
            <v>1</v>
          </cell>
          <cell r="AF679" t="str">
            <v>Lower</v>
          </cell>
        </row>
        <row r="680">
          <cell r="E680" t="str">
            <v>현금및현금성자산</v>
          </cell>
          <cell r="K680" t="str">
            <v>O</v>
          </cell>
          <cell r="L680" t="str">
            <v>O</v>
          </cell>
          <cell r="M680" t="str">
            <v>O</v>
          </cell>
          <cell r="N680" t="str">
            <v/>
          </cell>
          <cell r="O680" t="str">
            <v/>
          </cell>
          <cell r="P680" t="str">
            <v/>
          </cell>
          <cell r="Q680" t="str">
            <v/>
          </cell>
          <cell r="R680" t="str">
            <v/>
          </cell>
          <cell r="S680" t="str">
            <v/>
          </cell>
          <cell r="T680" t="str">
            <v/>
          </cell>
          <cell r="U680" t="str">
            <v/>
          </cell>
          <cell r="V680" t="str">
            <v/>
          </cell>
          <cell r="W680" t="str">
            <v/>
          </cell>
          <cell r="AA680" t="str">
            <v>TR0401</v>
          </cell>
          <cell r="AB680" t="str">
            <v>자금_계좌 개설, 해지시 승인</v>
          </cell>
          <cell r="AC680">
            <v>0</v>
          </cell>
          <cell r="AF680" t="str">
            <v>Lower</v>
          </cell>
        </row>
        <row r="681">
          <cell r="E681" t="str">
            <v>현금및현금성자산</v>
          </cell>
          <cell r="K681" t="str">
            <v>O</v>
          </cell>
          <cell r="L681" t="str">
            <v>O</v>
          </cell>
          <cell r="M681" t="str">
            <v>O</v>
          </cell>
          <cell r="N681" t="str">
            <v/>
          </cell>
          <cell r="O681" t="str">
            <v/>
          </cell>
          <cell r="P681" t="str">
            <v/>
          </cell>
          <cell r="Q681" t="str">
            <v/>
          </cell>
          <cell r="R681" t="str">
            <v/>
          </cell>
          <cell r="S681" t="str">
            <v/>
          </cell>
          <cell r="T681" t="str">
            <v/>
          </cell>
          <cell r="U681" t="str">
            <v/>
          </cell>
          <cell r="V681" t="str">
            <v/>
          </cell>
          <cell r="W681" t="str">
            <v/>
          </cell>
          <cell r="AA681" t="str">
            <v>TR0101</v>
          </cell>
          <cell r="AB681" t="str">
            <v>자금_예산에 대한 승인</v>
          </cell>
          <cell r="AC681">
            <v>0</v>
          </cell>
          <cell r="AF681" t="str">
            <v>Lower</v>
          </cell>
        </row>
        <row r="682">
          <cell r="E682" t="str">
            <v>현금및현금성자산</v>
          </cell>
          <cell r="K682" t="str">
            <v>O</v>
          </cell>
          <cell r="L682" t="str">
            <v>O</v>
          </cell>
          <cell r="M682" t="str">
            <v>O</v>
          </cell>
          <cell r="N682" t="str">
            <v/>
          </cell>
          <cell r="O682" t="str">
            <v/>
          </cell>
          <cell r="P682" t="str">
            <v/>
          </cell>
          <cell r="Q682" t="str">
            <v/>
          </cell>
          <cell r="R682" t="str">
            <v/>
          </cell>
          <cell r="S682" t="str">
            <v/>
          </cell>
          <cell r="T682" t="str">
            <v/>
          </cell>
          <cell r="U682" t="str">
            <v/>
          </cell>
          <cell r="V682" t="str">
            <v/>
          </cell>
          <cell r="W682" t="str">
            <v/>
          </cell>
          <cell r="AA682" t="str">
            <v>TR0103</v>
          </cell>
          <cell r="AB682" t="str">
            <v>자금_예산초과집행의 사전통제</v>
          </cell>
          <cell r="AC682">
            <v>0</v>
          </cell>
          <cell r="AF682" t="str">
            <v>Lower</v>
          </cell>
        </row>
        <row r="683">
          <cell r="E683" t="str">
            <v>현금및현금성자산</v>
          </cell>
          <cell r="K683" t="str">
            <v>O</v>
          </cell>
          <cell r="L683" t="str">
            <v>O</v>
          </cell>
          <cell r="M683" t="str">
            <v>O</v>
          </cell>
          <cell r="N683" t="str">
            <v/>
          </cell>
          <cell r="O683" t="str">
            <v/>
          </cell>
          <cell r="P683" t="str">
            <v/>
          </cell>
          <cell r="Q683" t="str">
            <v/>
          </cell>
          <cell r="R683" t="str">
            <v/>
          </cell>
          <cell r="S683" t="str">
            <v/>
          </cell>
          <cell r="T683" t="str">
            <v/>
          </cell>
          <cell r="U683" t="str">
            <v/>
          </cell>
          <cell r="V683" t="str">
            <v/>
          </cell>
          <cell r="W683" t="str">
            <v/>
          </cell>
          <cell r="AA683" t="str">
            <v>TR0102</v>
          </cell>
          <cell r="AB683" t="str">
            <v>자금_기간별자금계획의 승인</v>
          </cell>
          <cell r="AC683">
            <v>0</v>
          </cell>
          <cell r="AF683" t="str">
            <v>Lower</v>
          </cell>
        </row>
        <row r="684">
          <cell r="E684" t="str">
            <v>현금및현금성자산</v>
          </cell>
          <cell r="K684" t="str">
            <v>O</v>
          </cell>
          <cell r="L684" t="str">
            <v>O</v>
          </cell>
          <cell r="M684" t="str">
            <v>O</v>
          </cell>
          <cell r="N684" t="str">
            <v/>
          </cell>
          <cell r="O684" t="str">
            <v/>
          </cell>
          <cell r="P684" t="str">
            <v/>
          </cell>
          <cell r="Q684" t="str">
            <v/>
          </cell>
          <cell r="R684" t="str">
            <v/>
          </cell>
          <cell r="S684" t="str">
            <v/>
          </cell>
          <cell r="T684" t="str">
            <v/>
          </cell>
          <cell r="U684" t="str">
            <v/>
          </cell>
          <cell r="V684" t="str">
            <v/>
          </cell>
          <cell r="W684" t="str">
            <v/>
          </cell>
          <cell r="AA684" t="str">
            <v>TR0503</v>
          </cell>
          <cell r="AB684" t="str">
            <v>자금_대금지급 승인의 이원화</v>
          </cell>
          <cell r="AC684">
            <v>1</v>
          </cell>
          <cell r="AF684" t="str">
            <v>Lower</v>
          </cell>
        </row>
        <row r="685">
          <cell r="E685" t="str">
            <v>현금및현금성자산</v>
          </cell>
          <cell r="K685" t="str">
            <v>O</v>
          </cell>
          <cell r="L685" t="str">
            <v>O</v>
          </cell>
          <cell r="M685" t="str">
            <v>O</v>
          </cell>
          <cell r="AA685" t="str">
            <v>TR0502</v>
          </cell>
          <cell r="AB685" t="str">
            <v xml:space="preserve">자금_온라인 뱅킹 접근통제 </v>
          </cell>
          <cell r="AC685">
            <v>0</v>
          </cell>
          <cell r="AF685" t="str">
            <v>Lower</v>
          </cell>
        </row>
        <row r="686">
          <cell r="E686" t="str">
            <v>현금및현금성자산</v>
          </cell>
          <cell r="K686" t="str">
            <v/>
          </cell>
          <cell r="L686" t="str">
            <v/>
          </cell>
          <cell r="M686" t="str">
            <v/>
          </cell>
          <cell r="N686" t="str">
            <v>O</v>
          </cell>
          <cell r="O686" t="str">
            <v/>
          </cell>
          <cell r="P686" t="str">
            <v/>
          </cell>
          <cell r="Q686" t="str">
            <v/>
          </cell>
          <cell r="R686" t="str">
            <v/>
          </cell>
          <cell r="S686" t="str">
            <v/>
          </cell>
          <cell r="T686" t="str">
            <v>O</v>
          </cell>
          <cell r="U686" t="str">
            <v>O</v>
          </cell>
          <cell r="V686" t="str">
            <v>O</v>
          </cell>
          <cell r="W686" t="str">
            <v>O</v>
          </cell>
          <cell r="AA686" t="str">
            <v>FI0401</v>
          </cell>
          <cell r="AB686" t="str">
            <v>재무회계_주석의 정확성 및 완전성 검증</v>
          </cell>
          <cell r="AC686">
            <v>17</v>
          </cell>
          <cell r="AF686" t="str">
            <v>Lower</v>
          </cell>
        </row>
        <row r="687">
          <cell r="E687" t="str">
            <v>공시</v>
          </cell>
          <cell r="K687" t="str">
            <v/>
          </cell>
          <cell r="L687" t="str">
            <v/>
          </cell>
          <cell r="M687" t="str">
            <v/>
          </cell>
          <cell r="N687" t="str">
            <v/>
          </cell>
          <cell r="O687" t="str">
            <v/>
          </cell>
          <cell r="P687" t="str">
            <v/>
          </cell>
          <cell r="Q687" t="str">
            <v/>
          </cell>
          <cell r="R687" t="str">
            <v/>
          </cell>
          <cell r="S687" t="str">
            <v/>
          </cell>
          <cell r="T687" t="str">
            <v>O</v>
          </cell>
          <cell r="U687" t="str">
            <v>O</v>
          </cell>
          <cell r="V687" t="str">
            <v>O</v>
          </cell>
          <cell r="W687" t="str">
            <v>O</v>
          </cell>
          <cell r="AA687" t="str">
            <v>FI0401</v>
          </cell>
          <cell r="AB687" t="str">
            <v>재무회계_주석의 정확성 및 완전성 검증</v>
          </cell>
          <cell r="AC687">
            <v>17</v>
          </cell>
          <cell r="AF687" t="str">
            <v>Lower</v>
          </cell>
        </row>
        <row r="688">
          <cell r="E688" t="str">
            <v>공시</v>
          </cell>
          <cell r="K688" t="str">
            <v/>
          </cell>
          <cell r="L688" t="str">
            <v/>
          </cell>
          <cell r="M688" t="str">
            <v/>
          </cell>
          <cell r="N688" t="str">
            <v/>
          </cell>
          <cell r="O688" t="str">
            <v/>
          </cell>
          <cell r="P688" t="str">
            <v/>
          </cell>
          <cell r="Q688" t="str">
            <v/>
          </cell>
          <cell r="R688" t="str">
            <v/>
          </cell>
          <cell r="S688" t="str">
            <v/>
          </cell>
          <cell r="T688" t="str">
            <v>O</v>
          </cell>
          <cell r="U688" t="str">
            <v>O</v>
          </cell>
          <cell r="V688" t="str">
            <v>O</v>
          </cell>
          <cell r="W688" t="str">
            <v>O</v>
          </cell>
          <cell r="AA688" t="str">
            <v>FI0402</v>
          </cell>
          <cell r="AB688" t="str">
            <v>재무회계_재무제표 검토</v>
          </cell>
          <cell r="AC688">
            <v>2</v>
          </cell>
          <cell r="AF688" t="str">
            <v>Lower</v>
          </cell>
        </row>
        <row r="689">
          <cell r="E689" t="str">
            <v>공시</v>
          </cell>
          <cell r="K689" t="str">
            <v/>
          </cell>
          <cell r="L689" t="str">
            <v/>
          </cell>
          <cell r="M689" t="str">
            <v/>
          </cell>
          <cell r="N689" t="str">
            <v/>
          </cell>
          <cell r="O689" t="str">
            <v/>
          </cell>
          <cell r="P689" t="str">
            <v/>
          </cell>
          <cell r="Q689" t="str">
            <v/>
          </cell>
          <cell r="R689" t="str">
            <v/>
          </cell>
          <cell r="S689" t="str">
            <v/>
          </cell>
          <cell r="T689" t="str">
            <v>O</v>
          </cell>
          <cell r="U689" t="str">
            <v>O</v>
          </cell>
          <cell r="V689" t="str">
            <v>O</v>
          </cell>
          <cell r="W689" t="str">
            <v>O</v>
          </cell>
          <cell r="AA689" t="str">
            <v>FI0403</v>
          </cell>
          <cell r="AB689" t="str">
            <v>재무회계_감사 및 검토 후 분기별 재무제표의 승인</v>
          </cell>
          <cell r="AC689">
            <v>2</v>
          </cell>
          <cell r="AF689" t="str">
            <v>Lower</v>
          </cell>
        </row>
        <row r="690">
          <cell r="E690" t="str">
            <v>공시</v>
          </cell>
          <cell r="T690" t="str">
            <v>O</v>
          </cell>
          <cell r="U690" t="str">
            <v>O</v>
          </cell>
          <cell r="V690" t="str">
            <v>O</v>
          </cell>
          <cell r="W690" t="str">
            <v>O</v>
          </cell>
          <cell r="AA690" t="str">
            <v>FI0401</v>
          </cell>
          <cell r="AB690" t="str">
            <v>재무회계_주석의 정확성 및 완전성 검증</v>
          </cell>
          <cell r="AC690">
            <v>17</v>
          </cell>
          <cell r="AF690" t="str">
            <v>Lower</v>
          </cell>
        </row>
        <row r="691">
          <cell r="E691" t="str">
            <v>공시</v>
          </cell>
          <cell r="K691">
            <v>0</v>
          </cell>
          <cell r="L691">
            <v>0</v>
          </cell>
          <cell r="M691">
            <v>0</v>
          </cell>
          <cell r="N691">
            <v>0</v>
          </cell>
          <cell r="O691">
            <v>0</v>
          </cell>
          <cell r="P691">
            <v>0</v>
          </cell>
          <cell r="Q691">
            <v>0</v>
          </cell>
          <cell r="R691">
            <v>0</v>
          </cell>
          <cell r="S691">
            <v>0</v>
          </cell>
          <cell r="T691" t="str">
            <v>O</v>
          </cell>
          <cell r="U691" t="str">
            <v>O</v>
          </cell>
          <cell r="V691" t="str">
            <v>O</v>
          </cell>
          <cell r="W691" t="str">
            <v>O</v>
          </cell>
          <cell r="AA691" t="str">
            <v>FI0402</v>
          </cell>
          <cell r="AB691" t="str">
            <v>재무회계_재무제표 검토</v>
          </cell>
          <cell r="AC691">
            <v>2</v>
          </cell>
          <cell r="AF691" t="str">
            <v>Lower</v>
          </cell>
        </row>
        <row r="692">
          <cell r="E692" t="str">
            <v>공시</v>
          </cell>
          <cell r="K692">
            <v>0</v>
          </cell>
          <cell r="L692">
            <v>0</v>
          </cell>
          <cell r="M692">
            <v>0</v>
          </cell>
          <cell r="N692">
            <v>0</v>
          </cell>
          <cell r="O692">
            <v>0</v>
          </cell>
          <cell r="P692">
            <v>0</v>
          </cell>
          <cell r="Q692">
            <v>0</v>
          </cell>
          <cell r="R692">
            <v>0</v>
          </cell>
          <cell r="S692">
            <v>0</v>
          </cell>
          <cell r="T692" t="str">
            <v>O</v>
          </cell>
          <cell r="U692" t="str">
            <v>O</v>
          </cell>
          <cell r="V692" t="str">
            <v>O</v>
          </cell>
          <cell r="W692" t="str">
            <v>O</v>
          </cell>
          <cell r="AA692" t="str">
            <v>FI0403</v>
          </cell>
          <cell r="AB692" t="str">
            <v>재무회계_감사 및 검토 후 분기별 재무제표의 승인</v>
          </cell>
          <cell r="AC692">
            <v>2</v>
          </cell>
          <cell r="AF692" t="str">
            <v>Lower</v>
          </cell>
        </row>
        <row r="693">
          <cell r="E693" t="str">
            <v>공시</v>
          </cell>
          <cell r="K693">
            <v>0</v>
          </cell>
          <cell r="L693">
            <v>0</v>
          </cell>
          <cell r="M693">
            <v>0</v>
          </cell>
          <cell r="N693">
            <v>0</v>
          </cell>
          <cell r="O693">
            <v>0</v>
          </cell>
          <cell r="P693">
            <v>0</v>
          </cell>
          <cell r="Q693">
            <v>0</v>
          </cell>
          <cell r="R693">
            <v>0</v>
          </cell>
          <cell r="S693">
            <v>0</v>
          </cell>
          <cell r="T693" t="str">
            <v>O</v>
          </cell>
          <cell r="U693" t="str">
            <v>O</v>
          </cell>
          <cell r="V693" t="str">
            <v>O</v>
          </cell>
          <cell r="W693" t="str">
            <v>O</v>
          </cell>
          <cell r="AA693" t="str">
            <v>FI0307</v>
          </cell>
          <cell r="AB693" t="str">
            <v>재무회계_특수관계자거래의 정확성 및 완전성 검증</v>
          </cell>
          <cell r="AC693">
            <v>1</v>
          </cell>
          <cell r="AF693" t="str">
            <v>Lower</v>
          </cell>
        </row>
        <row r="694">
          <cell r="E694" t="str">
            <v>공시</v>
          </cell>
          <cell r="K694" t="str">
            <v/>
          </cell>
          <cell r="L694" t="str">
            <v/>
          </cell>
          <cell r="M694" t="str">
            <v/>
          </cell>
          <cell r="N694" t="str">
            <v/>
          </cell>
          <cell r="O694" t="str">
            <v/>
          </cell>
          <cell r="P694" t="str">
            <v/>
          </cell>
          <cell r="Q694" t="str">
            <v/>
          </cell>
          <cell r="R694" t="str">
            <v/>
          </cell>
          <cell r="S694" t="str">
            <v/>
          </cell>
          <cell r="T694" t="str">
            <v>O</v>
          </cell>
          <cell r="U694" t="str">
            <v>O</v>
          </cell>
          <cell r="V694" t="str">
            <v>O</v>
          </cell>
          <cell r="W694" t="str">
            <v>O</v>
          </cell>
          <cell r="AA694" t="str">
            <v>FI0404</v>
          </cell>
          <cell r="AB694" t="str">
            <v>재무회계_현금흐름표 검토 및 승인</v>
          </cell>
          <cell r="AC694">
            <v>1</v>
          </cell>
          <cell r="AF694" t="str">
            <v>Lower</v>
          </cell>
        </row>
        <row r="695">
          <cell r="E695" t="str">
            <v>공시</v>
          </cell>
          <cell r="T695" t="str">
            <v>O</v>
          </cell>
          <cell r="U695" t="str">
            <v>O</v>
          </cell>
          <cell r="V695" t="str">
            <v>O</v>
          </cell>
          <cell r="W695" t="str">
            <v>O</v>
          </cell>
          <cell r="AA695" t="str">
            <v>FI0101</v>
          </cell>
          <cell r="AB695" t="str">
            <v>재무회계_마스터데이터상 신규계정 생성 승인</v>
          </cell>
          <cell r="AC695">
            <v>1</v>
          </cell>
          <cell r="AF695" t="str">
            <v>Lower</v>
          </cell>
        </row>
        <row r="696">
          <cell r="E696" t="str">
            <v>공시</v>
          </cell>
          <cell r="K696">
            <v>0</v>
          </cell>
          <cell r="L696">
            <v>0</v>
          </cell>
          <cell r="M696">
            <v>0</v>
          </cell>
          <cell r="N696">
            <v>0</v>
          </cell>
          <cell r="O696">
            <v>0</v>
          </cell>
          <cell r="P696">
            <v>0</v>
          </cell>
          <cell r="Q696">
            <v>0</v>
          </cell>
          <cell r="R696">
            <v>0</v>
          </cell>
          <cell r="S696">
            <v>0</v>
          </cell>
          <cell r="T696" t="str">
            <v>O</v>
          </cell>
          <cell r="U696" t="str">
            <v>O</v>
          </cell>
          <cell r="V696" t="str">
            <v>O</v>
          </cell>
          <cell r="W696" t="str">
            <v>O</v>
          </cell>
          <cell r="AA696" t="str">
            <v>FI0102</v>
          </cell>
          <cell r="AB696" t="str">
            <v>재무회계_전표작성시 필수입력항목 설정</v>
          </cell>
          <cell r="AC696">
            <v>0</v>
          </cell>
          <cell r="AF696" t="str">
            <v>Lower</v>
          </cell>
        </row>
        <row r="697">
          <cell r="E697" t="str">
            <v>공시</v>
          </cell>
          <cell r="K697">
            <v>0</v>
          </cell>
          <cell r="L697">
            <v>0</v>
          </cell>
          <cell r="M697">
            <v>0</v>
          </cell>
          <cell r="N697">
            <v>0</v>
          </cell>
          <cell r="O697">
            <v>0</v>
          </cell>
          <cell r="P697">
            <v>0</v>
          </cell>
          <cell r="Q697">
            <v>0</v>
          </cell>
          <cell r="R697">
            <v>0</v>
          </cell>
          <cell r="S697">
            <v>0</v>
          </cell>
          <cell r="T697" t="str">
            <v>O</v>
          </cell>
          <cell r="U697" t="str">
            <v>O</v>
          </cell>
          <cell r="V697" t="str">
            <v>O</v>
          </cell>
          <cell r="W697" t="str">
            <v>O</v>
          </cell>
          <cell r="AA697" t="str">
            <v>FI0104</v>
          </cell>
          <cell r="AB697" t="str">
            <v>재무회계_전표작성자의 전표승인 제한</v>
          </cell>
          <cell r="AC697">
            <v>1</v>
          </cell>
          <cell r="AF697" t="str">
            <v>Lower</v>
          </cell>
        </row>
        <row r="698">
          <cell r="E698" t="str">
            <v>공시</v>
          </cell>
          <cell r="K698">
            <v>0</v>
          </cell>
          <cell r="L698">
            <v>0</v>
          </cell>
          <cell r="M698">
            <v>0</v>
          </cell>
          <cell r="N698">
            <v>0</v>
          </cell>
          <cell r="O698">
            <v>0</v>
          </cell>
          <cell r="P698">
            <v>0</v>
          </cell>
          <cell r="Q698">
            <v>0</v>
          </cell>
          <cell r="R698">
            <v>0</v>
          </cell>
          <cell r="S698">
            <v>0</v>
          </cell>
          <cell r="T698" t="str">
            <v>O</v>
          </cell>
          <cell r="U698" t="str">
            <v>O</v>
          </cell>
          <cell r="V698" t="str">
            <v>O</v>
          </cell>
          <cell r="W698" t="str">
            <v>O</v>
          </cell>
          <cell r="AA698" t="str">
            <v>FI0105</v>
          </cell>
          <cell r="AB698" t="str">
            <v>재무회계_전표 취소 및 변경 권한 제한</v>
          </cell>
          <cell r="AC698">
            <v>1</v>
          </cell>
          <cell r="AF698" t="str">
            <v>Lower</v>
          </cell>
        </row>
        <row r="699">
          <cell r="E699" t="str">
            <v>공시</v>
          </cell>
          <cell r="K699">
            <v>0</v>
          </cell>
          <cell r="L699">
            <v>0</v>
          </cell>
          <cell r="M699">
            <v>0</v>
          </cell>
          <cell r="N699">
            <v>0</v>
          </cell>
          <cell r="O699">
            <v>0</v>
          </cell>
          <cell r="P699">
            <v>0</v>
          </cell>
          <cell r="Q699">
            <v>0</v>
          </cell>
          <cell r="R699">
            <v>0</v>
          </cell>
          <cell r="S699">
            <v>0</v>
          </cell>
          <cell r="T699" t="str">
            <v>O</v>
          </cell>
          <cell r="U699" t="str">
            <v>O</v>
          </cell>
          <cell r="V699" t="str">
            <v>O</v>
          </cell>
          <cell r="W699" t="str">
            <v>O</v>
          </cell>
          <cell r="AA699" t="str">
            <v>FI0201</v>
          </cell>
          <cell r="AB699" t="str">
            <v>재무회계_전표마감처리 이후 전표입력 제한</v>
          </cell>
          <cell r="AC699">
            <v>1</v>
          </cell>
          <cell r="AF699" t="str">
            <v>Lower</v>
          </cell>
        </row>
        <row r="700">
          <cell r="E700" t="str">
            <v>공시</v>
          </cell>
          <cell r="K700">
            <v>0</v>
          </cell>
          <cell r="L700">
            <v>0</v>
          </cell>
          <cell r="M700">
            <v>0</v>
          </cell>
          <cell r="N700">
            <v>0</v>
          </cell>
          <cell r="O700">
            <v>0</v>
          </cell>
          <cell r="P700">
            <v>0</v>
          </cell>
          <cell r="Q700">
            <v>0</v>
          </cell>
          <cell r="R700">
            <v>0</v>
          </cell>
          <cell r="S700">
            <v>0</v>
          </cell>
          <cell r="T700" t="str">
            <v>O</v>
          </cell>
          <cell r="U700" t="str">
            <v>O</v>
          </cell>
          <cell r="V700" t="str">
            <v>O</v>
          </cell>
          <cell r="W700" t="str">
            <v>O</v>
          </cell>
          <cell r="AA700" t="str">
            <v>FI0202</v>
          </cell>
          <cell r="AB700" t="str">
            <v>재무회계_전표마감처리 권한 제한</v>
          </cell>
          <cell r="AC700">
            <v>1</v>
          </cell>
          <cell r="AF700" t="str">
            <v>Lower</v>
          </cell>
        </row>
        <row r="701">
          <cell r="E701" t="str">
            <v>공시</v>
          </cell>
          <cell r="K701">
            <v>0</v>
          </cell>
          <cell r="L701">
            <v>0</v>
          </cell>
          <cell r="M701">
            <v>0</v>
          </cell>
          <cell r="N701">
            <v>0</v>
          </cell>
          <cell r="O701">
            <v>0</v>
          </cell>
          <cell r="P701">
            <v>0</v>
          </cell>
          <cell r="Q701">
            <v>0</v>
          </cell>
          <cell r="R701">
            <v>0</v>
          </cell>
          <cell r="S701">
            <v>0</v>
          </cell>
          <cell r="T701" t="str">
            <v>O</v>
          </cell>
          <cell r="U701" t="str">
            <v>O</v>
          </cell>
          <cell r="V701" t="str">
            <v>O</v>
          </cell>
          <cell r="W701" t="str">
            <v>O</v>
          </cell>
          <cell r="AA701" t="str">
            <v>FI0203</v>
          </cell>
          <cell r="AB701" t="str">
            <v>재무회계_회계정책의 적정성 검토</v>
          </cell>
          <cell r="AC701">
            <v>1</v>
          </cell>
          <cell r="AF701" t="str">
            <v>Lower</v>
          </cell>
        </row>
        <row r="702">
          <cell r="E702" t="str">
            <v>공시</v>
          </cell>
          <cell r="K702">
            <v>0</v>
          </cell>
          <cell r="L702">
            <v>0</v>
          </cell>
          <cell r="M702">
            <v>0</v>
          </cell>
          <cell r="N702">
            <v>0</v>
          </cell>
          <cell r="O702">
            <v>0</v>
          </cell>
          <cell r="P702">
            <v>0</v>
          </cell>
          <cell r="Q702">
            <v>0</v>
          </cell>
          <cell r="R702">
            <v>0</v>
          </cell>
          <cell r="S702">
            <v>0</v>
          </cell>
          <cell r="T702" t="str">
            <v>O</v>
          </cell>
          <cell r="U702" t="str">
            <v>O</v>
          </cell>
          <cell r="V702" t="str">
            <v>O</v>
          </cell>
          <cell r="W702" t="str">
            <v>O</v>
          </cell>
          <cell r="AA702" t="str">
            <v>FI0204</v>
          </cell>
          <cell r="AB702" t="str">
            <v>재무회계_대체분개의 승인</v>
          </cell>
          <cell r="AC702">
            <v>1</v>
          </cell>
          <cell r="AF702" t="str">
            <v>Lower</v>
          </cell>
        </row>
        <row r="703">
          <cell r="E703" t="str">
            <v>공시</v>
          </cell>
          <cell r="K703">
            <v>0</v>
          </cell>
          <cell r="L703">
            <v>0</v>
          </cell>
          <cell r="M703">
            <v>0</v>
          </cell>
          <cell r="N703">
            <v>0</v>
          </cell>
          <cell r="O703">
            <v>0</v>
          </cell>
          <cell r="P703">
            <v>0</v>
          </cell>
          <cell r="Q703">
            <v>0</v>
          </cell>
          <cell r="R703">
            <v>0</v>
          </cell>
          <cell r="S703">
            <v>0</v>
          </cell>
          <cell r="T703" t="str">
            <v>O</v>
          </cell>
          <cell r="U703" t="str">
            <v>O</v>
          </cell>
          <cell r="V703" t="str">
            <v>O</v>
          </cell>
          <cell r="W703" t="str">
            <v>O</v>
          </cell>
          <cell r="AA703" t="str">
            <v>FI0301</v>
          </cell>
          <cell r="AB703" t="str">
            <v>재무회계_대체전표 생성권한 제한</v>
          </cell>
          <cell r="AC703">
            <v>1</v>
          </cell>
          <cell r="AF703" t="str">
            <v>Lower</v>
          </cell>
        </row>
        <row r="704">
          <cell r="E704" t="str">
            <v>영업권</v>
          </cell>
          <cell r="K704" t="str">
            <v/>
          </cell>
          <cell r="L704" t="str">
            <v/>
          </cell>
          <cell r="M704" t="str">
            <v/>
          </cell>
          <cell r="N704" t="str">
            <v>O</v>
          </cell>
          <cell r="O704" t="str">
            <v/>
          </cell>
          <cell r="P704" t="str">
            <v/>
          </cell>
          <cell r="Q704" t="str">
            <v/>
          </cell>
          <cell r="R704" t="str">
            <v/>
          </cell>
          <cell r="S704" t="str">
            <v/>
          </cell>
          <cell r="T704" t="str">
            <v/>
          </cell>
          <cell r="U704" t="str">
            <v/>
          </cell>
          <cell r="V704" t="str">
            <v/>
          </cell>
          <cell r="W704" t="str">
            <v/>
          </cell>
          <cell r="AA704" t="str">
            <v>FI0309</v>
          </cell>
          <cell r="AB704" t="str">
            <v>재무회계_투자자산 및 영업권 손상 검토</v>
          </cell>
          <cell r="AC704">
            <v>3</v>
          </cell>
          <cell r="AF704" t="str">
            <v>Significant</v>
          </cell>
        </row>
        <row r="705">
          <cell r="E705" t="str">
            <v>계약자산,계약부채</v>
          </cell>
          <cell r="K705" t="str">
            <v>O</v>
          </cell>
          <cell r="L705" t="str">
            <v>O</v>
          </cell>
          <cell r="M705" t="str">
            <v>O</v>
          </cell>
          <cell r="N705" t="str">
            <v/>
          </cell>
          <cell r="O705" t="str">
            <v/>
          </cell>
          <cell r="P705" t="str">
            <v/>
          </cell>
          <cell r="Q705" t="str">
            <v/>
          </cell>
          <cell r="R705" t="str">
            <v/>
          </cell>
          <cell r="S705" t="str">
            <v/>
          </cell>
          <cell r="T705" t="str">
            <v/>
          </cell>
          <cell r="U705" t="str">
            <v/>
          </cell>
          <cell r="V705" t="str">
            <v/>
          </cell>
          <cell r="W705" t="str">
            <v/>
          </cell>
          <cell r="AA705" t="str">
            <v>GE0302</v>
          </cell>
          <cell r="AB705" t="str">
            <v>매출 공통_신규,변경 계약에 대한 15호 효과 검토</v>
          </cell>
          <cell r="AC705">
            <v>3</v>
          </cell>
          <cell r="AF705" t="str">
            <v>Higher</v>
          </cell>
        </row>
        <row r="706">
          <cell r="E706" t="str">
            <v>계약자산,계약부채</v>
          </cell>
          <cell r="K706" t="str">
            <v>O</v>
          </cell>
          <cell r="L706" t="str">
            <v>O</v>
          </cell>
          <cell r="M706" t="str">
            <v>O</v>
          </cell>
          <cell r="N706" t="str">
            <v/>
          </cell>
          <cell r="O706" t="str">
            <v/>
          </cell>
          <cell r="P706" t="str">
            <v/>
          </cell>
          <cell r="Q706" t="str">
            <v/>
          </cell>
          <cell r="R706" t="str">
            <v/>
          </cell>
          <cell r="S706" t="str">
            <v/>
          </cell>
          <cell r="T706" t="str">
            <v/>
          </cell>
          <cell r="U706" t="str">
            <v/>
          </cell>
          <cell r="V706" t="str">
            <v/>
          </cell>
          <cell r="W706" t="str">
            <v/>
          </cell>
          <cell r="AA706" t="str">
            <v>GE0203</v>
          </cell>
          <cell r="AB706" t="str">
            <v>매출 공통_매출채권 반제 승인</v>
          </cell>
          <cell r="AC706">
            <v>5</v>
          </cell>
          <cell r="AF706" t="str">
            <v>Higher</v>
          </cell>
        </row>
        <row r="707">
          <cell r="E707" t="str">
            <v>계약자산,계약부채</v>
          </cell>
          <cell r="K707" t="str">
            <v>O</v>
          </cell>
          <cell r="L707" t="str">
            <v>O</v>
          </cell>
          <cell r="M707" t="str">
            <v>O</v>
          </cell>
          <cell r="N707" t="str">
            <v/>
          </cell>
          <cell r="O707" t="str">
            <v/>
          </cell>
          <cell r="P707" t="str">
            <v/>
          </cell>
          <cell r="Q707" t="str">
            <v/>
          </cell>
          <cell r="R707" t="str">
            <v/>
          </cell>
          <cell r="S707" t="str">
            <v/>
          </cell>
          <cell r="T707" t="str">
            <v/>
          </cell>
          <cell r="U707" t="str">
            <v/>
          </cell>
          <cell r="V707" t="str">
            <v/>
          </cell>
          <cell r="W707" t="str">
            <v/>
          </cell>
          <cell r="AA707" t="str">
            <v>CO0201</v>
          </cell>
          <cell r="AB707" t="str">
            <v>커뮤니케이션사업팀_서비스 이용 승인</v>
          </cell>
          <cell r="AC707">
            <v>2</v>
          </cell>
          <cell r="AF707" t="str">
            <v>Higher</v>
          </cell>
        </row>
        <row r="708">
          <cell r="E708" t="str">
            <v>계약자산,계약부채</v>
          </cell>
          <cell r="K708" t="str">
            <v>O</v>
          </cell>
          <cell r="L708" t="str">
            <v>O</v>
          </cell>
          <cell r="M708" t="str">
            <v>O</v>
          </cell>
          <cell r="N708" t="str">
            <v/>
          </cell>
          <cell r="O708" t="str">
            <v/>
          </cell>
          <cell r="P708" t="str">
            <v/>
          </cell>
          <cell r="Q708" t="str">
            <v/>
          </cell>
          <cell r="R708" t="str">
            <v/>
          </cell>
          <cell r="S708" t="str">
            <v/>
          </cell>
          <cell r="T708" t="str">
            <v/>
          </cell>
          <cell r="U708" t="str">
            <v/>
          </cell>
          <cell r="V708" t="str">
            <v/>
          </cell>
          <cell r="W708" t="str">
            <v/>
          </cell>
          <cell r="AA708" t="str">
            <v>CO0202</v>
          </cell>
          <cell r="AB708" t="str">
            <v>커뮤니케이션사업팀_서비스 이용에 대한 매출 집계</v>
          </cell>
          <cell r="AC708">
            <v>6</v>
          </cell>
          <cell r="AF708" t="str">
            <v>Higher</v>
          </cell>
        </row>
        <row r="709">
          <cell r="E709" t="str">
            <v>계약자산,계약부채</v>
          </cell>
          <cell r="K709" t="str">
            <v>O</v>
          </cell>
          <cell r="L709" t="str">
            <v>O</v>
          </cell>
          <cell r="M709" t="str">
            <v>O</v>
          </cell>
          <cell r="N709" t="str">
            <v/>
          </cell>
          <cell r="O709" t="str">
            <v/>
          </cell>
          <cell r="P709" t="str">
            <v/>
          </cell>
          <cell r="Q709" t="str">
            <v/>
          </cell>
          <cell r="R709" t="str">
            <v/>
          </cell>
          <cell r="S709" t="str">
            <v/>
          </cell>
          <cell r="T709" t="str">
            <v/>
          </cell>
          <cell r="U709" t="str">
            <v/>
          </cell>
          <cell r="V709" t="str">
            <v/>
          </cell>
          <cell r="W709" t="str">
            <v/>
          </cell>
          <cell r="AA709" t="str">
            <v>CO0301</v>
          </cell>
          <cell r="AB709" t="str">
            <v>커뮤니케이션사업팀_매출액 검증</v>
          </cell>
          <cell r="AC709">
            <v>0</v>
          </cell>
          <cell r="AF709" t="str">
            <v>Higher</v>
          </cell>
        </row>
        <row r="710">
          <cell r="E710" t="str">
            <v>계약자산,계약부채</v>
          </cell>
          <cell r="K710" t="str">
            <v>O</v>
          </cell>
          <cell r="L710" t="str">
            <v>O</v>
          </cell>
          <cell r="M710" t="str">
            <v>O</v>
          </cell>
          <cell r="N710" t="str">
            <v/>
          </cell>
          <cell r="O710" t="str">
            <v/>
          </cell>
          <cell r="P710" t="str">
            <v/>
          </cell>
          <cell r="Q710" t="str">
            <v/>
          </cell>
          <cell r="R710" t="str">
            <v/>
          </cell>
          <cell r="S710" t="str">
            <v/>
          </cell>
          <cell r="T710" t="str">
            <v/>
          </cell>
          <cell r="U710" t="str">
            <v/>
          </cell>
          <cell r="V710" t="str">
            <v/>
          </cell>
          <cell r="W710" t="str">
            <v/>
          </cell>
          <cell r="AA710" t="str">
            <v>CO0302</v>
          </cell>
          <cell r="AB710" t="str">
            <v>커뮤니케이션사업팀_업무협조기안서 승인</v>
          </cell>
          <cell r="AC710">
            <v>0</v>
          </cell>
          <cell r="AF710" t="str">
            <v>Higher</v>
          </cell>
        </row>
        <row r="711">
          <cell r="E711" t="str">
            <v>계약자산,계약부채</v>
          </cell>
          <cell r="K711" t="str">
            <v>O</v>
          </cell>
          <cell r="L711" t="str">
            <v>O</v>
          </cell>
          <cell r="M711" t="str">
            <v>O</v>
          </cell>
          <cell r="N711" t="str">
            <v/>
          </cell>
          <cell r="O711" t="str">
            <v/>
          </cell>
          <cell r="P711" t="str">
            <v/>
          </cell>
          <cell r="Q711" t="str">
            <v/>
          </cell>
          <cell r="R711" t="str">
            <v/>
          </cell>
          <cell r="S711" t="str">
            <v/>
          </cell>
          <cell r="T711" t="str">
            <v/>
          </cell>
          <cell r="U711" t="str">
            <v/>
          </cell>
          <cell r="V711" t="str">
            <v/>
          </cell>
          <cell r="W711" t="str">
            <v/>
          </cell>
          <cell r="AA711" t="str">
            <v>CO0303</v>
          </cell>
          <cell r="AB711" t="str">
            <v>커뮤니케이션사업팀_매출전표에 대한 승인</v>
          </cell>
          <cell r="AC711">
            <v>2</v>
          </cell>
          <cell r="AF711" t="str">
            <v>Higher</v>
          </cell>
        </row>
        <row r="712">
          <cell r="E712" t="str">
            <v>계약자산,계약부채</v>
          </cell>
          <cell r="K712" t="str">
            <v>O</v>
          </cell>
          <cell r="L712" t="str">
            <v>O</v>
          </cell>
          <cell r="M712" t="str">
            <v>O</v>
          </cell>
          <cell r="N712" t="str">
            <v/>
          </cell>
          <cell r="O712" t="str">
            <v/>
          </cell>
          <cell r="P712" t="str">
            <v/>
          </cell>
          <cell r="Q712" t="str">
            <v/>
          </cell>
          <cell r="R712" t="str">
            <v/>
          </cell>
          <cell r="S712" t="str">
            <v/>
          </cell>
          <cell r="T712" t="str">
            <v/>
          </cell>
          <cell r="U712" t="str">
            <v/>
          </cell>
          <cell r="V712" t="str">
            <v/>
          </cell>
          <cell r="W712" t="str">
            <v/>
          </cell>
          <cell r="AA712" t="str">
            <v>SB0301</v>
          </cell>
          <cell r="AB712" t="str">
            <v>사방넷영업팀_결제금액의 자동 산출</v>
          </cell>
          <cell r="AC712">
            <v>1</v>
          </cell>
          <cell r="AF712" t="str">
            <v>Higher</v>
          </cell>
        </row>
        <row r="713">
          <cell r="E713" t="str">
            <v>계약자산,계약부채</v>
          </cell>
          <cell r="K713" t="str">
            <v>O</v>
          </cell>
          <cell r="L713" t="str">
            <v>O</v>
          </cell>
          <cell r="M713" t="str">
            <v>O</v>
          </cell>
          <cell r="N713" t="str">
            <v/>
          </cell>
          <cell r="O713" t="str">
            <v/>
          </cell>
          <cell r="P713" t="str">
            <v/>
          </cell>
          <cell r="Q713" t="str">
            <v/>
          </cell>
          <cell r="R713" t="str">
            <v/>
          </cell>
          <cell r="S713" t="str">
            <v/>
          </cell>
          <cell r="T713" t="str">
            <v/>
          </cell>
          <cell r="U713" t="str">
            <v/>
          </cell>
          <cell r="V713" t="str">
            <v/>
          </cell>
          <cell r="W713" t="str">
            <v/>
          </cell>
          <cell r="AA713" t="str">
            <v>SB0302</v>
          </cell>
          <cell r="AB713" t="str">
            <v>사방넷영업팀_결제금액에 대한 승인</v>
          </cell>
          <cell r="AC713">
            <v>2</v>
          </cell>
          <cell r="AF713" t="str">
            <v>Higher</v>
          </cell>
        </row>
        <row r="714">
          <cell r="E714" t="str">
            <v>계약자산,계약부채</v>
          </cell>
          <cell r="K714" t="str">
            <v>O</v>
          </cell>
          <cell r="L714" t="str">
            <v>O</v>
          </cell>
          <cell r="M714" t="str">
            <v>O</v>
          </cell>
          <cell r="N714" t="str">
            <v/>
          </cell>
          <cell r="O714" t="str">
            <v/>
          </cell>
          <cell r="P714" t="str">
            <v/>
          </cell>
          <cell r="Q714" t="str">
            <v/>
          </cell>
          <cell r="R714" t="str">
            <v/>
          </cell>
          <cell r="S714" t="str">
            <v/>
          </cell>
          <cell r="T714" t="str">
            <v/>
          </cell>
          <cell r="U714" t="str">
            <v/>
          </cell>
          <cell r="V714" t="str">
            <v/>
          </cell>
          <cell r="W714" t="str">
            <v/>
          </cell>
          <cell r="AA714" t="str">
            <v>SB0401</v>
          </cell>
          <cell r="AB714" t="str">
            <v>사방넷영업팀_추가 서비스 이용 승인</v>
          </cell>
          <cell r="AC714">
            <v>4</v>
          </cell>
          <cell r="AF714" t="str">
            <v>Higher</v>
          </cell>
        </row>
        <row r="715">
          <cell r="E715" t="str">
            <v>계약자산,계약부채</v>
          </cell>
          <cell r="K715" t="str">
            <v>O</v>
          </cell>
          <cell r="L715" t="str">
            <v>O</v>
          </cell>
          <cell r="M715" t="str">
            <v>O</v>
          </cell>
          <cell r="N715" t="str">
            <v/>
          </cell>
          <cell r="O715" t="str">
            <v/>
          </cell>
          <cell r="P715" t="str">
            <v/>
          </cell>
          <cell r="Q715" t="str">
            <v/>
          </cell>
          <cell r="R715" t="str">
            <v/>
          </cell>
          <cell r="S715" t="str">
            <v/>
          </cell>
          <cell r="T715" t="str">
            <v/>
          </cell>
          <cell r="U715" t="str">
            <v/>
          </cell>
          <cell r="V715" t="str">
            <v/>
          </cell>
          <cell r="W715" t="str">
            <v/>
          </cell>
          <cell r="AA715" t="str">
            <v>SB0501</v>
          </cell>
          <cell r="AB715" t="str">
            <v>사방넷영업팀_사용료수익 자동 안분</v>
          </cell>
          <cell r="AC715">
            <v>0</v>
          </cell>
          <cell r="AF715" t="str">
            <v>Higher</v>
          </cell>
        </row>
        <row r="716">
          <cell r="E716" t="str">
            <v>계약자산,계약부채</v>
          </cell>
          <cell r="K716" t="str">
            <v>O</v>
          </cell>
          <cell r="L716" t="str">
            <v>O</v>
          </cell>
          <cell r="M716" t="str">
            <v>O</v>
          </cell>
          <cell r="N716" t="str">
            <v/>
          </cell>
          <cell r="O716" t="str">
            <v/>
          </cell>
          <cell r="P716" t="str">
            <v/>
          </cell>
          <cell r="Q716" t="str">
            <v/>
          </cell>
          <cell r="R716" t="str">
            <v/>
          </cell>
          <cell r="S716" t="str">
            <v/>
          </cell>
          <cell r="T716" t="str">
            <v/>
          </cell>
          <cell r="U716" t="str">
            <v/>
          </cell>
          <cell r="V716" t="str">
            <v/>
          </cell>
          <cell r="W716" t="str">
            <v/>
          </cell>
          <cell r="AA716" t="str">
            <v>SB0502</v>
          </cell>
          <cell r="AB716" t="str">
            <v>사방넷영업팀_매출액 검증</v>
          </cell>
          <cell r="AC716">
            <v>2</v>
          </cell>
          <cell r="AF716" t="str">
            <v>Higher</v>
          </cell>
        </row>
        <row r="717">
          <cell r="E717" t="str">
            <v>계약자산,계약부채</v>
          </cell>
          <cell r="K717" t="str">
            <v>O</v>
          </cell>
          <cell r="L717" t="str">
            <v>O</v>
          </cell>
          <cell r="M717" t="str">
            <v>O</v>
          </cell>
          <cell r="N717" t="str">
            <v/>
          </cell>
          <cell r="O717" t="str">
            <v/>
          </cell>
          <cell r="P717" t="str">
            <v/>
          </cell>
          <cell r="Q717" t="str">
            <v/>
          </cell>
          <cell r="R717" t="str">
            <v/>
          </cell>
          <cell r="S717" t="str">
            <v/>
          </cell>
          <cell r="T717" t="str">
            <v/>
          </cell>
          <cell r="U717" t="str">
            <v/>
          </cell>
          <cell r="V717" t="str">
            <v/>
          </cell>
          <cell r="W717" t="str">
            <v/>
          </cell>
          <cell r="AA717" t="str">
            <v>SB0503</v>
          </cell>
          <cell r="AB717" t="str">
            <v>사방넷영업팀_업무협조기안서 승인</v>
          </cell>
          <cell r="AC717">
            <v>0</v>
          </cell>
          <cell r="AF717" t="str">
            <v>Higher</v>
          </cell>
        </row>
        <row r="718">
          <cell r="E718" t="str">
            <v>계약자산,계약부채</v>
          </cell>
          <cell r="K718" t="str">
            <v>O</v>
          </cell>
          <cell r="L718" t="str">
            <v>O</v>
          </cell>
          <cell r="M718" t="str">
            <v>O</v>
          </cell>
          <cell r="N718" t="str">
            <v/>
          </cell>
          <cell r="O718" t="str">
            <v/>
          </cell>
          <cell r="P718" t="str">
            <v/>
          </cell>
          <cell r="Q718" t="str">
            <v/>
          </cell>
          <cell r="R718" t="str">
            <v/>
          </cell>
          <cell r="S718" t="str">
            <v/>
          </cell>
          <cell r="T718" t="str">
            <v/>
          </cell>
          <cell r="U718" t="str">
            <v/>
          </cell>
          <cell r="V718" t="str">
            <v/>
          </cell>
          <cell r="W718" t="str">
            <v/>
          </cell>
          <cell r="AA718" t="str">
            <v>SB0504</v>
          </cell>
          <cell r="AB718" t="str">
            <v>사방넷영업팀_매출전표에 대한 승인</v>
          </cell>
          <cell r="AC718">
            <v>2</v>
          </cell>
          <cell r="AF718" t="str">
            <v>Higher</v>
          </cell>
        </row>
        <row r="719">
          <cell r="E719" t="str">
            <v>계약자산,계약부채</v>
          </cell>
          <cell r="T719" t="str">
            <v>O</v>
          </cell>
          <cell r="U719" t="str">
            <v>O</v>
          </cell>
          <cell r="V719" t="str">
            <v>O</v>
          </cell>
          <cell r="W719" t="str">
            <v>O</v>
          </cell>
          <cell r="AA719" t="str">
            <v>FI0401</v>
          </cell>
          <cell r="AB719" t="str">
            <v>재무회계_주석의 정확성 및 완전성 검증</v>
          </cell>
          <cell r="AC719">
            <v>17</v>
          </cell>
          <cell r="AF719" t="str">
            <v>Higher</v>
          </cell>
        </row>
        <row r="720">
          <cell r="E720" t="str">
            <v>중단영업</v>
          </cell>
          <cell r="K720" t="str">
            <v/>
          </cell>
          <cell r="L720" t="str">
            <v/>
          </cell>
          <cell r="M720" t="str">
            <v>O</v>
          </cell>
          <cell r="N720" t="str">
            <v>O</v>
          </cell>
          <cell r="O720" t="str">
            <v/>
          </cell>
          <cell r="P720" t="str">
            <v/>
          </cell>
          <cell r="Q720" t="str">
            <v/>
          </cell>
          <cell r="R720" t="str">
            <v/>
          </cell>
          <cell r="S720" t="str">
            <v/>
          </cell>
          <cell r="T720" t="str">
            <v/>
          </cell>
          <cell r="U720" t="str">
            <v/>
          </cell>
          <cell r="V720" t="str">
            <v/>
          </cell>
          <cell r="W720" t="str">
            <v/>
          </cell>
          <cell r="AA720" t="str">
            <v>FI0311</v>
          </cell>
          <cell r="AB720" t="str">
            <v>재무회계_매각예정자산 및 중단영업 검토</v>
          </cell>
          <cell r="AC720">
            <v>3</v>
          </cell>
          <cell r="AF720" t="str">
            <v>Higher</v>
          </cell>
        </row>
        <row r="721">
          <cell r="E721" t="str">
            <v>중단영업</v>
          </cell>
          <cell r="Q721" t="str">
            <v>O</v>
          </cell>
          <cell r="S721" t="str">
            <v>O</v>
          </cell>
          <cell r="AA721" t="str">
            <v>FI0311</v>
          </cell>
          <cell r="AB721" t="str">
            <v>재무회계_매각예정자산 및 중단영업 검토</v>
          </cell>
          <cell r="AC721">
            <v>3</v>
          </cell>
          <cell r="AF721" t="str">
            <v>Higher</v>
          </cell>
        </row>
        <row r="722">
          <cell r="E722" t="str">
            <v>중단영업</v>
          </cell>
          <cell r="Q722" t="str">
            <v>O</v>
          </cell>
          <cell r="S722" t="str">
            <v>O</v>
          </cell>
          <cell r="AA722" t="str">
            <v>FI0311</v>
          </cell>
          <cell r="AB722" t="str">
            <v>재무회계_매각예정자산 및 중단영업 검토</v>
          </cell>
          <cell r="AC722">
            <v>3</v>
          </cell>
          <cell r="AF722" t="str">
            <v>Higher</v>
          </cell>
        </row>
        <row r="723">
          <cell r="E723" t="str">
            <v>중단영업</v>
          </cell>
          <cell r="K723" t="str">
            <v/>
          </cell>
          <cell r="L723" t="str">
            <v/>
          </cell>
          <cell r="M723" t="str">
            <v/>
          </cell>
          <cell r="N723" t="str">
            <v/>
          </cell>
          <cell r="O723" t="str">
            <v/>
          </cell>
          <cell r="P723" t="str">
            <v/>
          </cell>
          <cell r="Q723" t="str">
            <v/>
          </cell>
          <cell r="R723" t="str">
            <v/>
          </cell>
          <cell r="S723" t="str">
            <v/>
          </cell>
          <cell r="T723" t="str">
            <v>O</v>
          </cell>
          <cell r="U723" t="str">
            <v>O</v>
          </cell>
          <cell r="V723" t="str">
            <v>O</v>
          </cell>
          <cell r="W723" t="str">
            <v>O</v>
          </cell>
          <cell r="AA723" t="str">
            <v>FI0401</v>
          </cell>
          <cell r="AB723" t="str">
            <v>재무회계_주석의 정확성 및 완전성 검증</v>
          </cell>
          <cell r="AC723">
            <v>17</v>
          </cell>
          <cell r="AF723" t="str">
            <v>Higher</v>
          </cell>
        </row>
        <row r="724">
          <cell r="E724" t="str">
            <v>사용권자산/리스부채</v>
          </cell>
          <cell r="K724" t="str">
            <v>O</v>
          </cell>
          <cell r="L724" t="str">
            <v>O</v>
          </cell>
          <cell r="M724" t="str">
            <v>O</v>
          </cell>
          <cell r="N724" t="str">
            <v/>
          </cell>
          <cell r="O724" t="str">
            <v/>
          </cell>
          <cell r="P724" t="str">
            <v/>
          </cell>
          <cell r="Q724" t="str">
            <v/>
          </cell>
          <cell r="R724" t="str">
            <v/>
          </cell>
          <cell r="S724" t="str">
            <v/>
          </cell>
          <cell r="T724" t="str">
            <v/>
          </cell>
          <cell r="U724" t="str">
            <v/>
          </cell>
          <cell r="V724" t="str">
            <v/>
          </cell>
          <cell r="W724" t="str">
            <v/>
          </cell>
          <cell r="AA724" t="str">
            <v>FA0401</v>
          </cell>
          <cell r="AB724" t="str">
            <v>유무형_리스계약의 검토 및 승인</v>
          </cell>
          <cell r="AC724">
            <v>2</v>
          </cell>
          <cell r="AF724" t="str">
            <v>Higher</v>
          </cell>
        </row>
        <row r="725">
          <cell r="E725" t="str">
            <v>사용권자산/리스부채</v>
          </cell>
          <cell r="K725" t="str">
            <v/>
          </cell>
          <cell r="L725" t="str">
            <v/>
          </cell>
          <cell r="M725" t="str">
            <v/>
          </cell>
          <cell r="N725" t="str">
            <v>O</v>
          </cell>
          <cell r="O725" t="str">
            <v/>
          </cell>
          <cell r="P725" t="str">
            <v/>
          </cell>
          <cell r="Q725" t="str">
            <v/>
          </cell>
          <cell r="R725" t="str">
            <v/>
          </cell>
          <cell r="S725" t="str">
            <v/>
          </cell>
          <cell r="T725" t="str">
            <v/>
          </cell>
          <cell r="U725" t="str">
            <v/>
          </cell>
          <cell r="V725" t="str">
            <v/>
          </cell>
          <cell r="W725" t="str">
            <v/>
          </cell>
          <cell r="AA725" t="str">
            <v>FA0401</v>
          </cell>
          <cell r="AB725" t="str">
            <v>유무형_리스계약의 검토 및 승인</v>
          </cell>
          <cell r="AC725">
            <v>2</v>
          </cell>
          <cell r="AF725" t="str">
            <v>Higher</v>
          </cell>
        </row>
        <row r="726">
          <cell r="E726" t="str">
            <v>사용권자산/리스부채</v>
          </cell>
          <cell r="K726" t="str">
            <v/>
          </cell>
          <cell r="L726" t="str">
            <v/>
          </cell>
          <cell r="M726" t="str">
            <v/>
          </cell>
          <cell r="N726" t="str">
            <v>O</v>
          </cell>
          <cell r="O726" t="str">
            <v/>
          </cell>
          <cell r="P726" t="str">
            <v/>
          </cell>
          <cell r="Q726" t="str">
            <v/>
          </cell>
          <cell r="R726" t="str">
            <v/>
          </cell>
          <cell r="S726" t="str">
            <v/>
          </cell>
          <cell r="T726" t="str">
            <v/>
          </cell>
          <cell r="U726" t="str">
            <v/>
          </cell>
          <cell r="V726" t="str">
            <v/>
          </cell>
          <cell r="W726" t="str">
            <v/>
          </cell>
          <cell r="AA726" t="str">
            <v>FA0403</v>
          </cell>
          <cell r="AB726" t="str">
            <v>유무형_사용권자산 리스부채 및 이자비용등의  계산 및 기표</v>
          </cell>
          <cell r="AC726">
            <v>2</v>
          </cell>
          <cell r="AF726" t="str">
            <v>Higher</v>
          </cell>
        </row>
        <row r="727">
          <cell r="E727" t="str">
            <v>사용권자산/리스부채</v>
          </cell>
          <cell r="K727" t="str">
            <v/>
          </cell>
          <cell r="L727" t="str">
            <v/>
          </cell>
          <cell r="M727" t="str">
            <v/>
          </cell>
          <cell r="N727" t="str">
            <v>O</v>
          </cell>
          <cell r="O727" t="str">
            <v/>
          </cell>
          <cell r="P727" t="str">
            <v/>
          </cell>
          <cell r="Q727" t="str">
            <v/>
          </cell>
          <cell r="R727" t="str">
            <v/>
          </cell>
          <cell r="S727" t="str">
            <v/>
          </cell>
          <cell r="T727" t="str">
            <v/>
          </cell>
          <cell r="U727" t="str">
            <v/>
          </cell>
          <cell r="V727" t="str">
            <v/>
          </cell>
          <cell r="W727" t="str">
            <v/>
          </cell>
          <cell r="AA727" t="str">
            <v>FA0402</v>
          </cell>
          <cell r="AB727" t="str">
            <v>유무형_리스자산의 유동성 분류 및 지급승인</v>
          </cell>
          <cell r="AC727">
            <v>1</v>
          </cell>
          <cell r="AF727" t="str">
            <v>Higher</v>
          </cell>
        </row>
        <row r="728">
          <cell r="E728" t="str">
            <v>사용권자산/리스부채</v>
          </cell>
          <cell r="K728" t="str">
            <v/>
          </cell>
          <cell r="L728" t="str">
            <v/>
          </cell>
          <cell r="M728" t="str">
            <v/>
          </cell>
          <cell r="N728" t="str">
            <v/>
          </cell>
          <cell r="O728" t="str">
            <v>O</v>
          </cell>
          <cell r="P728" t="str">
            <v>O</v>
          </cell>
          <cell r="Q728" t="str">
            <v>O</v>
          </cell>
          <cell r="R728" t="str">
            <v>O</v>
          </cell>
          <cell r="S728" t="str">
            <v>O</v>
          </cell>
          <cell r="T728" t="str">
            <v/>
          </cell>
          <cell r="U728" t="str">
            <v/>
          </cell>
          <cell r="V728" t="str">
            <v/>
          </cell>
          <cell r="W728" t="str">
            <v/>
          </cell>
          <cell r="AA728" t="str">
            <v>FA0403</v>
          </cell>
          <cell r="AB728" t="str">
            <v>유무형_사용권자산 리스부채 및 이자비용등의  계산 및 기표</v>
          </cell>
          <cell r="AC728">
            <v>2</v>
          </cell>
          <cell r="AF728" t="str">
            <v>Higher</v>
          </cell>
        </row>
        <row r="729">
          <cell r="E729" t="str">
            <v>사용권자산/리스부채</v>
          </cell>
          <cell r="O729" t="str">
            <v>O</v>
          </cell>
          <cell r="P729" t="str">
            <v>O</v>
          </cell>
          <cell r="Q729" t="str">
            <v>O</v>
          </cell>
          <cell r="R729" t="str">
            <v>O</v>
          </cell>
          <cell r="S729" t="str">
            <v>O</v>
          </cell>
          <cell r="AA729" t="str">
            <v>FA0402</v>
          </cell>
          <cell r="AB729" t="str">
            <v>유무형_리스자산의 유동성 분류 및 지급승인</v>
          </cell>
          <cell r="AC729">
            <v>1</v>
          </cell>
          <cell r="AF729" t="str">
            <v>Higher</v>
          </cell>
        </row>
        <row r="730">
          <cell r="E730" t="str">
            <v>사용권자산/리스부채</v>
          </cell>
          <cell r="T730" t="str">
            <v>O</v>
          </cell>
          <cell r="U730" t="str">
            <v>O</v>
          </cell>
          <cell r="V730" t="str">
            <v>O</v>
          </cell>
          <cell r="W730" t="str">
            <v>O</v>
          </cell>
          <cell r="AA730" t="str">
            <v>FI0401</v>
          </cell>
          <cell r="AB730" t="str">
            <v>재무회계_주석의 정확성 및 완전성 검증</v>
          </cell>
          <cell r="AC730">
            <v>17</v>
          </cell>
          <cell r="AF730" t="str">
            <v>Higher</v>
          </cell>
        </row>
        <row r="731">
          <cell r="E731" t="str">
            <v>연결재무제표</v>
          </cell>
          <cell r="AA731" t="str">
            <v>FI0501</v>
          </cell>
          <cell r="AB731" t="str">
            <v>재무회계_연결대상법인의 정확성 및 완전성 검토</v>
          </cell>
          <cell r="AC731">
            <v>0</v>
          </cell>
          <cell r="AF731" t="str">
            <v>Higher</v>
          </cell>
        </row>
        <row r="732">
          <cell r="E732" t="str">
            <v>연결재무제표</v>
          </cell>
          <cell r="AA732" t="str">
            <v>FI0503</v>
          </cell>
          <cell r="AB732" t="str">
            <v>재무회계_연결대상기업의 최종 재무제표 확인</v>
          </cell>
          <cell r="AC732">
            <v>0</v>
          </cell>
          <cell r="AF732" t="str">
            <v>Higher</v>
          </cell>
        </row>
        <row r="733">
          <cell r="E733" t="str">
            <v>연결재무제표</v>
          </cell>
          <cell r="AA733" t="str">
            <v>FI0504</v>
          </cell>
          <cell r="AB733" t="str">
            <v>재무회계_연결조정분개의 정확성 및 완전성 확인</v>
          </cell>
          <cell r="AC733">
            <v>0</v>
          </cell>
          <cell r="AF733" t="str">
            <v>Higher</v>
          </cell>
        </row>
        <row r="734">
          <cell r="E734" t="str">
            <v>연결재무제표</v>
          </cell>
          <cell r="AA734" t="str">
            <v>FI0504</v>
          </cell>
          <cell r="AB734" t="str">
            <v>재무회계_연결조정분개의 정확성 및 완전성 확인</v>
          </cell>
          <cell r="AC734">
            <v>0</v>
          </cell>
          <cell r="AF734" t="str">
            <v>Higher</v>
          </cell>
        </row>
        <row r="735">
          <cell r="E735" t="str">
            <v>연결재무제표</v>
          </cell>
          <cell r="AA735" t="str">
            <v>FI0504</v>
          </cell>
          <cell r="AB735" t="str">
            <v>재무회계_연결조정분개의 정확성 및 완전성 확인</v>
          </cell>
          <cell r="AC735">
            <v>0</v>
          </cell>
          <cell r="AF735" t="str">
            <v>Higher</v>
          </cell>
        </row>
        <row r="736">
          <cell r="E736" t="str">
            <v>연결재무제표</v>
          </cell>
          <cell r="AA736" t="str">
            <v>FI0502</v>
          </cell>
          <cell r="AB736" t="str">
            <v>재무회계_연결대상기업의 회계정책 일치여부 검증</v>
          </cell>
          <cell r="AC736">
            <v>0</v>
          </cell>
          <cell r="AF736" t="str">
            <v>Higher</v>
          </cell>
        </row>
      </sheetData>
      <sheetData sheetId="3">
        <row r="5">
          <cell r="D5" t="str">
            <v>CO0301</v>
          </cell>
        </row>
        <row r="6">
          <cell r="D6" t="str">
            <v>CO0302</v>
          </cell>
        </row>
        <row r="7">
          <cell r="D7" t="str">
            <v>CO0303</v>
          </cell>
        </row>
        <row r="8">
          <cell r="D8" t="str">
            <v>CO0401</v>
          </cell>
        </row>
        <row r="9">
          <cell r="D9" t="str">
            <v>CO0402</v>
          </cell>
        </row>
        <row r="10">
          <cell r="D10" t="str">
            <v>ME0302</v>
          </cell>
        </row>
        <row r="11">
          <cell r="D11" t="str">
            <v>ME0303</v>
          </cell>
        </row>
        <row r="12">
          <cell r="D12" t="str">
            <v>ME0401</v>
          </cell>
        </row>
        <row r="13">
          <cell r="D13" t="str">
            <v>ME0403</v>
          </cell>
        </row>
        <row r="14">
          <cell r="D14" t="str">
            <v>GR0301</v>
          </cell>
        </row>
        <row r="15">
          <cell r="D15" t="str">
            <v>GR0402</v>
          </cell>
        </row>
        <row r="16">
          <cell r="D16" t="str">
            <v>GR0403</v>
          </cell>
        </row>
        <row r="17">
          <cell r="D17" t="str">
            <v>ID0204</v>
          </cell>
        </row>
        <row r="18">
          <cell r="D18" t="str">
            <v>IS0302</v>
          </cell>
        </row>
        <row r="19">
          <cell r="D19" t="str">
            <v>IS0307</v>
          </cell>
        </row>
        <row r="20">
          <cell r="D20" t="str">
            <v>IS0404</v>
          </cell>
        </row>
        <row r="21">
          <cell r="D21" t="str">
            <v>IS0502</v>
          </cell>
        </row>
        <row r="22">
          <cell r="D22" t="str">
            <v>GE0204</v>
          </cell>
        </row>
        <row r="23">
          <cell r="D23" t="str">
            <v>GE0207</v>
          </cell>
        </row>
        <row r="24">
          <cell r="D24" t="str">
            <v>LI_TE0501</v>
          </cell>
        </row>
        <row r="25">
          <cell r="D25" t="str">
            <v>LI_TE0502</v>
          </cell>
        </row>
        <row r="26">
          <cell r="D26" t="str">
            <v>LI_TE0601</v>
          </cell>
        </row>
        <row r="27">
          <cell r="D27" t="str">
            <v>LI_TE0602</v>
          </cell>
        </row>
        <row r="28">
          <cell r="D28" t="str">
            <v>LI_CA0402</v>
          </cell>
        </row>
        <row r="29">
          <cell r="D29" t="str">
            <v>LI_CA0403</v>
          </cell>
        </row>
        <row r="30">
          <cell r="D30" t="str">
            <v>LI_CA0502</v>
          </cell>
        </row>
        <row r="31">
          <cell r="D31" t="str">
            <v>MC0302</v>
          </cell>
        </row>
        <row r="32">
          <cell r="D32" t="str">
            <v>MC0303</v>
          </cell>
        </row>
        <row r="33">
          <cell r="D33" t="str">
            <v>MC0402</v>
          </cell>
        </row>
        <row r="34">
          <cell r="D34" t="str">
            <v>MC0502</v>
          </cell>
        </row>
        <row r="35">
          <cell r="D35" t="str">
            <v>MC0706</v>
          </cell>
        </row>
        <row r="36">
          <cell r="D36" t="str">
            <v>CO_UN0402</v>
          </cell>
        </row>
        <row r="37">
          <cell r="D37" t="str">
            <v>CO_UN0403</v>
          </cell>
        </row>
        <row r="38">
          <cell r="D38" t="str">
            <v>CO_SN0302</v>
          </cell>
        </row>
        <row r="39">
          <cell r="D39" t="str">
            <v>CO_SN0303</v>
          </cell>
        </row>
        <row r="40">
          <cell r="D40" t="str">
            <v>CO_SN0402</v>
          </cell>
        </row>
        <row r="41">
          <cell r="D41" t="str">
            <v>CO_SN0404</v>
          </cell>
        </row>
        <row r="42">
          <cell r="D42" t="str">
            <v>SB0502</v>
          </cell>
        </row>
        <row r="43">
          <cell r="D43" t="str">
            <v>SB0503</v>
          </cell>
        </row>
        <row r="44">
          <cell r="D44" t="str">
            <v>SB0504</v>
          </cell>
        </row>
        <row r="45">
          <cell r="D45" t="str">
            <v>IN0203</v>
          </cell>
        </row>
        <row r="46">
          <cell r="D46" t="str">
            <v>FA0208</v>
          </cell>
        </row>
        <row r="47">
          <cell r="D47" t="str">
            <v>FA0209</v>
          </cell>
        </row>
        <row r="48">
          <cell r="D48" t="str">
            <v>FA0211</v>
          </cell>
        </row>
        <row r="49">
          <cell r="D49" t="str">
            <v>FA0401</v>
          </cell>
        </row>
        <row r="50">
          <cell r="D50" t="str">
            <v>FA0402</v>
          </cell>
        </row>
        <row r="51">
          <cell r="D51" t="str">
            <v>TR0202</v>
          </cell>
        </row>
        <row r="52">
          <cell r="D52" t="str">
            <v>TR0203</v>
          </cell>
        </row>
        <row r="53">
          <cell r="D53" t="str">
            <v>TR0204</v>
          </cell>
        </row>
        <row r="54">
          <cell r="D54" t="str">
            <v>TR0407</v>
          </cell>
        </row>
        <row r="55">
          <cell r="D55" t="str">
            <v>HR0205</v>
          </cell>
        </row>
        <row r="56">
          <cell r="D56" t="str">
            <v>HR0305</v>
          </cell>
        </row>
        <row r="57">
          <cell r="D57" t="str">
            <v>FI0303</v>
          </cell>
        </row>
        <row r="58">
          <cell r="D58" t="str">
            <v>FI0306</v>
          </cell>
        </row>
        <row r="59">
          <cell r="D59" t="str">
            <v>FI0307</v>
          </cell>
        </row>
        <row r="60">
          <cell r="D60" t="str">
            <v>FI0309</v>
          </cell>
        </row>
        <row r="61">
          <cell r="D61" t="str">
            <v>FI0310</v>
          </cell>
        </row>
        <row r="62">
          <cell r="D62" t="str">
            <v>FI0311</v>
          </cell>
        </row>
        <row r="63">
          <cell r="D63" t="str">
            <v>FI0501</v>
          </cell>
        </row>
        <row r="64">
          <cell r="D64" t="str">
            <v>FI0602</v>
          </cell>
        </row>
      </sheetData>
      <sheetData sheetId="4"/>
      <sheetData sheetId="5"/>
      <sheetData sheetId="6"/>
      <sheetData sheetId="7">
        <row r="2">
          <cell r="B2" t="str">
            <v>[Note1]</v>
          </cell>
        </row>
        <row r="10">
          <cell r="B10" t="str">
            <v>[Note2]</v>
          </cell>
        </row>
        <row r="18">
          <cell r="C18" t="str">
            <v>Significant</v>
          </cell>
          <cell r="D18" t="str">
            <v>Higher</v>
          </cell>
          <cell r="F18" t="str">
            <v>Auto</v>
          </cell>
          <cell r="G18">
            <v>1</v>
          </cell>
        </row>
        <row r="19">
          <cell r="C19" t="str">
            <v>Significant</v>
          </cell>
          <cell r="D19" t="str">
            <v>Not higher</v>
          </cell>
          <cell r="F19" t="str">
            <v>Auto</v>
          </cell>
          <cell r="G19">
            <v>1</v>
          </cell>
        </row>
        <row r="20">
          <cell r="C20" t="str">
            <v>Higher</v>
          </cell>
          <cell r="D20" t="str">
            <v>Higher</v>
          </cell>
          <cell r="F20" t="str">
            <v>Auto</v>
          </cell>
          <cell r="G20">
            <v>1</v>
          </cell>
        </row>
        <row r="21">
          <cell r="C21" t="str">
            <v>Higher</v>
          </cell>
          <cell r="D21" t="str">
            <v>Not higher</v>
          </cell>
          <cell r="F21" t="str">
            <v>Auto</v>
          </cell>
          <cell r="G21">
            <v>1</v>
          </cell>
        </row>
        <row r="22">
          <cell r="C22" t="str">
            <v>Lower</v>
          </cell>
          <cell r="D22" t="str">
            <v>Higher</v>
          </cell>
          <cell r="F22" t="str">
            <v>Auto</v>
          </cell>
          <cell r="G22">
            <v>1</v>
          </cell>
        </row>
        <row r="23">
          <cell r="C23" t="str">
            <v>Lower</v>
          </cell>
          <cell r="D23" t="str">
            <v>Not higher</v>
          </cell>
          <cell r="F23" t="str">
            <v>Auto</v>
          </cell>
          <cell r="G23">
            <v>1</v>
          </cell>
        </row>
        <row r="24">
          <cell r="C24" t="str">
            <v>Significant</v>
          </cell>
          <cell r="D24" t="str">
            <v>Higher</v>
          </cell>
          <cell r="F24" t="str">
            <v>O</v>
          </cell>
          <cell r="G24">
            <v>60</v>
          </cell>
        </row>
        <row r="25">
          <cell r="C25" t="str">
            <v>Significant</v>
          </cell>
          <cell r="D25" t="str">
            <v>Higher</v>
          </cell>
          <cell r="F25" t="str">
            <v>D</v>
          </cell>
          <cell r="G25">
            <v>40</v>
          </cell>
        </row>
        <row r="26">
          <cell r="C26" t="str">
            <v>Significant</v>
          </cell>
          <cell r="D26" t="str">
            <v>Higher</v>
          </cell>
          <cell r="F26" t="str">
            <v>W</v>
          </cell>
          <cell r="G26">
            <v>10</v>
          </cell>
        </row>
        <row r="27">
          <cell r="C27" t="str">
            <v>Significant</v>
          </cell>
          <cell r="D27" t="str">
            <v>Higher</v>
          </cell>
          <cell r="F27" t="str">
            <v>M</v>
          </cell>
          <cell r="G27">
            <v>4</v>
          </cell>
        </row>
        <row r="28">
          <cell r="C28" t="str">
            <v>Significant</v>
          </cell>
          <cell r="D28" t="str">
            <v>Higher</v>
          </cell>
          <cell r="F28" t="str">
            <v>Q</v>
          </cell>
          <cell r="G28">
            <v>2</v>
          </cell>
        </row>
        <row r="29">
          <cell r="C29" t="str">
            <v>Significant</v>
          </cell>
          <cell r="D29" t="str">
            <v>Higher</v>
          </cell>
          <cell r="F29" t="str">
            <v>S</v>
          </cell>
          <cell r="G29">
            <v>1</v>
          </cell>
        </row>
        <row r="30">
          <cell r="C30" t="str">
            <v>Significant</v>
          </cell>
          <cell r="D30" t="str">
            <v>Higher</v>
          </cell>
          <cell r="F30" t="str">
            <v>A</v>
          </cell>
          <cell r="G30">
            <v>1</v>
          </cell>
        </row>
        <row r="31">
          <cell r="C31" t="str">
            <v>Significant</v>
          </cell>
          <cell r="D31" t="str">
            <v>Not higher</v>
          </cell>
          <cell r="F31" t="str">
            <v>O</v>
          </cell>
          <cell r="G31">
            <v>45</v>
          </cell>
        </row>
        <row r="32">
          <cell r="C32" t="str">
            <v>Significant</v>
          </cell>
          <cell r="D32" t="str">
            <v>Not higher</v>
          </cell>
          <cell r="F32" t="str">
            <v>D</v>
          </cell>
          <cell r="G32">
            <v>25</v>
          </cell>
        </row>
        <row r="33">
          <cell r="C33" t="str">
            <v>Significant</v>
          </cell>
          <cell r="D33" t="str">
            <v>Not higher</v>
          </cell>
          <cell r="F33" t="str">
            <v>W</v>
          </cell>
          <cell r="G33">
            <v>8</v>
          </cell>
        </row>
        <row r="34">
          <cell r="C34" t="str">
            <v>Significant</v>
          </cell>
          <cell r="D34" t="str">
            <v>Not higher</v>
          </cell>
          <cell r="F34" t="str">
            <v>M</v>
          </cell>
          <cell r="G34">
            <v>3</v>
          </cell>
        </row>
        <row r="35">
          <cell r="C35" t="str">
            <v>Significant</v>
          </cell>
          <cell r="D35" t="str">
            <v>Not higher</v>
          </cell>
          <cell r="F35" t="str">
            <v>Q</v>
          </cell>
          <cell r="G35">
            <v>2</v>
          </cell>
        </row>
        <row r="36">
          <cell r="C36" t="str">
            <v>Significant</v>
          </cell>
          <cell r="D36" t="str">
            <v>Not higher</v>
          </cell>
          <cell r="F36" t="str">
            <v>S</v>
          </cell>
          <cell r="G36">
            <v>1</v>
          </cell>
        </row>
        <row r="37">
          <cell r="C37" t="str">
            <v>Significant</v>
          </cell>
          <cell r="D37" t="str">
            <v>Not higher</v>
          </cell>
          <cell r="F37" t="str">
            <v>A</v>
          </cell>
          <cell r="G37">
            <v>1</v>
          </cell>
        </row>
        <row r="38">
          <cell r="C38" t="str">
            <v>Higher</v>
          </cell>
          <cell r="D38" t="str">
            <v>Higher</v>
          </cell>
          <cell r="F38" t="str">
            <v>O</v>
          </cell>
          <cell r="G38">
            <v>35</v>
          </cell>
        </row>
        <row r="39">
          <cell r="C39" t="str">
            <v>Higher</v>
          </cell>
          <cell r="D39" t="str">
            <v>Higher</v>
          </cell>
          <cell r="F39" t="str">
            <v>D</v>
          </cell>
          <cell r="G39">
            <v>20</v>
          </cell>
        </row>
        <row r="40">
          <cell r="C40" t="str">
            <v>Higher</v>
          </cell>
          <cell r="D40" t="str">
            <v>Higher</v>
          </cell>
          <cell r="F40" t="str">
            <v>W</v>
          </cell>
          <cell r="G40">
            <v>8</v>
          </cell>
        </row>
        <row r="41">
          <cell r="C41" t="str">
            <v>Higher</v>
          </cell>
          <cell r="D41" t="str">
            <v>Higher</v>
          </cell>
          <cell r="F41" t="str">
            <v>M</v>
          </cell>
          <cell r="G41">
            <v>3</v>
          </cell>
        </row>
        <row r="42">
          <cell r="C42" t="str">
            <v>Higher</v>
          </cell>
          <cell r="D42" t="str">
            <v>Higher</v>
          </cell>
          <cell r="F42" t="str">
            <v>Q</v>
          </cell>
          <cell r="G42">
            <v>2</v>
          </cell>
        </row>
        <row r="43">
          <cell r="C43" t="str">
            <v>Higher</v>
          </cell>
          <cell r="D43" t="str">
            <v>Higher</v>
          </cell>
          <cell r="F43" t="str">
            <v>S</v>
          </cell>
          <cell r="G43">
            <v>1</v>
          </cell>
        </row>
        <row r="44">
          <cell r="C44" t="str">
            <v>Higher</v>
          </cell>
          <cell r="D44" t="str">
            <v>Higher</v>
          </cell>
          <cell r="F44" t="str">
            <v>A</v>
          </cell>
          <cell r="G44">
            <v>1</v>
          </cell>
        </row>
        <row r="45">
          <cell r="C45" t="str">
            <v>Higher</v>
          </cell>
          <cell r="D45" t="str">
            <v>Not higher</v>
          </cell>
          <cell r="F45" t="str">
            <v>O</v>
          </cell>
          <cell r="G45">
            <v>25</v>
          </cell>
        </row>
        <row r="46">
          <cell r="C46" t="str">
            <v>Higher</v>
          </cell>
          <cell r="D46" t="str">
            <v>Not higher</v>
          </cell>
          <cell r="F46" t="str">
            <v>D</v>
          </cell>
          <cell r="G46">
            <v>15</v>
          </cell>
        </row>
        <row r="47">
          <cell r="C47" t="str">
            <v>Higher</v>
          </cell>
          <cell r="D47" t="str">
            <v>Not higher</v>
          </cell>
          <cell r="F47" t="str">
            <v>W</v>
          </cell>
          <cell r="G47">
            <v>5</v>
          </cell>
        </row>
        <row r="48">
          <cell r="C48" t="str">
            <v>Higher</v>
          </cell>
          <cell r="D48" t="str">
            <v>Not higher</v>
          </cell>
          <cell r="F48" t="str">
            <v>M</v>
          </cell>
          <cell r="G48">
            <v>2</v>
          </cell>
        </row>
        <row r="49">
          <cell r="C49" t="str">
            <v>Higher</v>
          </cell>
          <cell r="D49" t="str">
            <v>Not higher</v>
          </cell>
          <cell r="F49" t="str">
            <v>Q</v>
          </cell>
          <cell r="G49">
            <v>2</v>
          </cell>
        </row>
        <row r="50">
          <cell r="C50" t="str">
            <v>Higher</v>
          </cell>
          <cell r="D50" t="str">
            <v>Not higher</v>
          </cell>
          <cell r="F50" t="str">
            <v>S</v>
          </cell>
          <cell r="G50">
            <v>1</v>
          </cell>
        </row>
        <row r="51">
          <cell r="C51" t="str">
            <v>Higher</v>
          </cell>
          <cell r="D51" t="str">
            <v>Not higher</v>
          </cell>
          <cell r="F51" t="str">
            <v>A</v>
          </cell>
          <cell r="G51">
            <v>1</v>
          </cell>
        </row>
        <row r="52">
          <cell r="C52" t="str">
            <v>Lower</v>
          </cell>
          <cell r="D52" t="str">
            <v>Higher</v>
          </cell>
          <cell r="F52" t="str">
            <v>O</v>
          </cell>
          <cell r="G52">
            <v>15</v>
          </cell>
        </row>
        <row r="53">
          <cell r="C53" t="str">
            <v>Lower</v>
          </cell>
          <cell r="D53" t="str">
            <v>Higher</v>
          </cell>
          <cell r="F53" t="str">
            <v>D</v>
          </cell>
          <cell r="G53">
            <v>10</v>
          </cell>
        </row>
        <row r="54">
          <cell r="C54" t="str">
            <v>Lower</v>
          </cell>
          <cell r="D54" t="str">
            <v>Higher</v>
          </cell>
          <cell r="F54" t="str">
            <v>W</v>
          </cell>
          <cell r="G54">
            <v>5</v>
          </cell>
        </row>
        <row r="55">
          <cell r="C55" t="str">
            <v>Lower</v>
          </cell>
          <cell r="D55" t="str">
            <v>Higher</v>
          </cell>
          <cell r="F55" t="str">
            <v>M</v>
          </cell>
          <cell r="G55">
            <v>2</v>
          </cell>
        </row>
        <row r="56">
          <cell r="C56" t="str">
            <v>Lower</v>
          </cell>
          <cell r="D56" t="str">
            <v>Higher</v>
          </cell>
          <cell r="F56" t="str">
            <v>Q</v>
          </cell>
          <cell r="G56">
            <v>2</v>
          </cell>
        </row>
        <row r="57">
          <cell r="C57" t="str">
            <v>Lower</v>
          </cell>
          <cell r="D57" t="str">
            <v>Higher</v>
          </cell>
          <cell r="F57" t="str">
            <v>S</v>
          </cell>
          <cell r="G57">
            <v>1</v>
          </cell>
        </row>
        <row r="58">
          <cell r="C58" t="str">
            <v>Lower</v>
          </cell>
          <cell r="D58" t="str">
            <v>Higher</v>
          </cell>
          <cell r="F58" t="str">
            <v>A</v>
          </cell>
          <cell r="G58">
            <v>1</v>
          </cell>
        </row>
        <row r="59">
          <cell r="C59" t="str">
            <v>Lower</v>
          </cell>
          <cell r="D59" t="str">
            <v>Not higher</v>
          </cell>
          <cell r="F59" t="str">
            <v>O</v>
          </cell>
          <cell r="G59">
            <v>10</v>
          </cell>
        </row>
        <row r="60">
          <cell r="C60" t="str">
            <v>Lower</v>
          </cell>
          <cell r="D60" t="str">
            <v>Not higher</v>
          </cell>
          <cell r="F60" t="str">
            <v>D</v>
          </cell>
          <cell r="G60">
            <v>7</v>
          </cell>
        </row>
        <row r="61">
          <cell r="C61" t="str">
            <v>Lower</v>
          </cell>
          <cell r="D61" t="str">
            <v>Not higher</v>
          </cell>
          <cell r="F61" t="str">
            <v>W</v>
          </cell>
          <cell r="G61">
            <v>5</v>
          </cell>
        </row>
        <row r="62">
          <cell r="C62" t="str">
            <v>Lower</v>
          </cell>
          <cell r="D62" t="str">
            <v>Not higher</v>
          </cell>
          <cell r="F62" t="str">
            <v>M</v>
          </cell>
          <cell r="G62">
            <v>2</v>
          </cell>
        </row>
        <row r="63">
          <cell r="C63" t="str">
            <v>Lower</v>
          </cell>
          <cell r="D63" t="str">
            <v>Not higher</v>
          </cell>
          <cell r="F63" t="str">
            <v>Q</v>
          </cell>
          <cell r="G63">
            <v>2</v>
          </cell>
        </row>
        <row r="64">
          <cell r="C64" t="str">
            <v>Lower</v>
          </cell>
          <cell r="D64" t="str">
            <v>Not higher</v>
          </cell>
          <cell r="F64" t="str">
            <v>S</v>
          </cell>
          <cell r="G64">
            <v>1</v>
          </cell>
        </row>
        <row r="65">
          <cell r="C65" t="str">
            <v>Lower</v>
          </cell>
          <cell r="D65" t="str">
            <v>Not higher</v>
          </cell>
          <cell r="F65" t="str">
            <v>A</v>
          </cell>
          <cell r="G65">
            <v>1</v>
          </cell>
        </row>
        <row r="76">
          <cell r="B76" t="str">
            <v>[Note4]</v>
          </cell>
        </row>
      </sheetData>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그룹양식"/>
      <sheetName val="RCM"/>
      <sheetName val="MRC_IPE_EUC_OSP예시"/>
      <sheetName val="통제기술서 작성방법"/>
      <sheetName val="설명자료1"/>
      <sheetName val="설명자료2"/>
      <sheetName val="경영자주장"/>
      <sheetName val="RCM(9월)"/>
      <sheetName val="통제활동작성방법"/>
      <sheetName val="Sample Size"/>
    </sheetNames>
    <sheetDataSet>
      <sheetData sheetId="0"/>
      <sheetData sheetId="1"/>
      <sheetData sheetId="2"/>
      <sheetData sheetId="3"/>
      <sheetData sheetId="4"/>
      <sheetData sheetId="5"/>
      <sheetData sheetId="6"/>
      <sheetData sheetId="7"/>
      <sheetData sheetId="8"/>
      <sheetData sheetId="9"/>
      <sheetData sheetId="10">
        <row r="30">
          <cell r="C30" t="str">
            <v>A</v>
          </cell>
          <cell r="D30">
            <v>1</v>
          </cell>
        </row>
        <row r="31">
          <cell r="C31" t="str">
            <v>Q</v>
          </cell>
          <cell r="D31">
            <v>2</v>
          </cell>
        </row>
        <row r="32">
          <cell r="C32" t="str">
            <v>M</v>
          </cell>
          <cell r="D32">
            <v>2</v>
          </cell>
        </row>
        <row r="33">
          <cell r="C33" t="str">
            <v>W</v>
          </cell>
          <cell r="D33">
            <v>5</v>
          </cell>
        </row>
        <row r="34">
          <cell r="C34" t="str">
            <v>D</v>
          </cell>
          <cell r="D34">
            <v>20</v>
          </cell>
        </row>
        <row r="35">
          <cell r="C35" t="str">
            <v>O</v>
          </cell>
          <cell r="D35">
            <v>25</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0"/>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1"/>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2"/>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3"/>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4"/>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5"/>
    </inkml:context>
    <inkml:brush xml:id="br0">
      <inkml:brushProperty name="width" value="0.05" units="cm"/>
      <inkml:brushProperty name="height" value="0.05" units="cm"/>
      <inkml:brushProperty name="ignorePressure" value="1"/>
    </inkml:brush>
  </inkml:definitions>
  <inkml:trace contextRef="#ctx0" brushRef="#br0">1 0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1-18T23:19:03.556"/>
    </inkml:context>
    <inkml:brush xml:id="br0">
      <inkml:brushProperty name="width" value="0.05" units="cm"/>
      <inkml:brushProperty name="height" value="0.05" units="cm"/>
      <inkml:brushProperty name="ignorePressure" value="1"/>
    </inkml:brush>
  </inkml:definitions>
  <inkml:trace contextRef="#ctx0" brushRef="#br0">1 0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20000000000000000000"/>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20000000000000000000"/>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234"/>
  <sheetViews>
    <sheetView showGridLines="0" tabSelected="1" topLeftCell="A4" zoomScale="70" zoomScaleNormal="70" zoomScaleSheetLayoutView="75" workbookViewId="0">
      <selection activeCell="A17" sqref="A17"/>
    </sheetView>
  </sheetViews>
  <sheetFormatPr defaultColWidth="8.69921875" defaultRowHeight="13.5" customHeight="1"/>
  <cols>
    <col min="1" max="1" width="8.69921875" style="277"/>
    <col min="2" max="2" width="3.8984375" style="262" customWidth="1"/>
    <col min="3" max="3" width="5.69921875" style="262" customWidth="1"/>
    <col min="4" max="4" width="10.69921875" style="262" customWidth="1"/>
    <col min="5" max="5" width="11.19921875" style="262" customWidth="1"/>
    <col min="6" max="6" width="24.69921875" style="262" customWidth="1"/>
    <col min="7" max="7" width="15.69921875" style="262" customWidth="1"/>
    <col min="8" max="8" width="38.69921875" style="268" customWidth="1"/>
    <col min="9" max="11" width="54.59765625" style="268" customWidth="1"/>
    <col min="12" max="12" width="12" style="264" customWidth="1"/>
    <col min="13" max="13" width="22.59765625" style="262" customWidth="1"/>
    <col min="14" max="14" width="62" style="262" customWidth="1"/>
    <col min="15" max="15" width="21.69921875" style="277" customWidth="1"/>
    <col min="16" max="16" width="20" style="312" customWidth="1"/>
    <col min="17" max="17" width="12.5" style="277" customWidth="1"/>
    <col min="18" max="18" width="32.8984375" style="262" customWidth="1"/>
    <col min="19" max="19" width="62" style="262" customWidth="1"/>
    <col min="20" max="20" width="18" style="262" customWidth="1"/>
    <col min="21" max="16384" width="8.69921875" style="277"/>
  </cols>
  <sheetData>
    <row r="1" spans="1:20" s="262" customFormat="1" ht="13.5" customHeight="1">
      <c r="A1" s="264"/>
      <c r="B1" s="260"/>
      <c r="C1" s="261"/>
      <c r="D1" s="261"/>
      <c r="E1" s="261"/>
      <c r="G1" s="263"/>
      <c r="H1" s="263"/>
      <c r="I1" s="263"/>
      <c r="J1" s="263"/>
      <c r="K1" s="263"/>
      <c r="L1" s="264"/>
      <c r="P1" s="265"/>
    </row>
    <row r="2" spans="1:20" s="262" customFormat="1" ht="13.5" customHeight="1">
      <c r="A2" s="264"/>
      <c r="B2" s="260"/>
      <c r="C2" s="261"/>
      <c r="D2" s="261" t="s">
        <v>1968</v>
      </c>
      <c r="E2" s="267" t="s">
        <v>7856</v>
      </c>
      <c r="F2" s="262" t="s">
        <v>7857</v>
      </c>
      <c r="G2" s="263"/>
      <c r="H2" s="237" t="s">
        <v>663</v>
      </c>
      <c r="I2" s="238" t="s">
        <v>1626</v>
      </c>
      <c r="J2" s="237" t="s">
        <v>1319</v>
      </c>
      <c r="K2" s="263"/>
      <c r="L2" s="264"/>
      <c r="P2" s="265"/>
    </row>
    <row r="3" spans="1:20" s="262" customFormat="1" ht="57.75" customHeight="1">
      <c r="A3" s="264"/>
      <c r="B3" s="260"/>
      <c r="C3" s="261"/>
      <c r="D3" s="261"/>
      <c r="E3" s="287" t="s">
        <v>7858</v>
      </c>
      <c r="F3" s="262" t="s">
        <v>5482</v>
      </c>
      <c r="G3" s="263"/>
      <c r="H3" s="231">
        <v>1</v>
      </c>
      <c r="I3" s="232" t="s">
        <v>301</v>
      </c>
      <c r="J3" s="233" t="s">
        <v>103</v>
      </c>
      <c r="K3" s="263"/>
      <c r="L3" s="264"/>
      <c r="P3" s="265"/>
    </row>
    <row r="4" spans="1:20" s="262" customFormat="1" ht="55.5" customHeight="1">
      <c r="A4" s="264"/>
      <c r="B4" s="260"/>
      <c r="C4" s="261"/>
      <c r="D4" s="261"/>
      <c r="E4" s="287" t="s">
        <v>7859</v>
      </c>
      <c r="F4" s="262" t="s">
        <v>7862</v>
      </c>
      <c r="G4" s="263"/>
      <c r="H4" s="231">
        <v>2</v>
      </c>
      <c r="I4" s="232" t="s">
        <v>1137</v>
      </c>
      <c r="J4" s="233" t="s">
        <v>1866</v>
      </c>
      <c r="K4" s="263"/>
      <c r="L4" s="264"/>
      <c r="P4" s="265"/>
    </row>
    <row r="5" spans="1:20" s="262" customFormat="1" ht="13.5" customHeight="1">
      <c r="A5" s="264"/>
      <c r="B5" s="260"/>
      <c r="C5" s="261"/>
      <c r="D5" s="261"/>
      <c r="E5" s="287" t="s">
        <v>7860</v>
      </c>
      <c r="F5" s="262" t="s">
        <v>7863</v>
      </c>
      <c r="G5" s="263"/>
      <c r="H5" s="263"/>
      <c r="I5" s="263"/>
      <c r="J5" s="263"/>
      <c r="K5" s="263"/>
      <c r="L5" s="264"/>
      <c r="P5" s="265"/>
    </row>
    <row r="6" spans="1:20" s="262" customFormat="1" ht="13.5" customHeight="1">
      <c r="A6" s="264"/>
      <c r="B6" s="260"/>
      <c r="C6" s="261"/>
      <c r="D6" s="261"/>
      <c r="E6" s="287" t="s">
        <v>7861</v>
      </c>
      <c r="F6" s="262" t="s">
        <v>7864</v>
      </c>
      <c r="G6" s="263"/>
      <c r="H6" s="263"/>
      <c r="I6" s="263"/>
      <c r="J6" s="263"/>
      <c r="K6" s="263"/>
      <c r="L6" s="264"/>
      <c r="P6" s="265"/>
    </row>
    <row r="7" spans="1:20" s="262" customFormat="1" ht="13.5" customHeight="1">
      <c r="A7" s="264"/>
      <c r="B7" s="260"/>
      <c r="C7" s="261"/>
      <c r="D7" s="261"/>
      <c r="E7" s="267"/>
      <c r="G7" s="263"/>
      <c r="H7" s="263"/>
      <c r="I7" s="263"/>
      <c r="J7" s="263"/>
      <c r="K7" s="263"/>
      <c r="L7" s="264"/>
      <c r="P7" s="265"/>
    </row>
    <row r="8" spans="1:20" s="262" customFormat="1" ht="13.5" customHeight="1">
      <c r="A8" s="264"/>
      <c r="B8" s="260"/>
      <c r="C8" s="261"/>
      <c r="D8" s="261"/>
      <c r="E8" s="267"/>
      <c r="G8" s="263"/>
      <c r="H8" s="263"/>
      <c r="I8" s="263"/>
      <c r="J8" s="263"/>
      <c r="K8" s="263"/>
      <c r="L8" s="264"/>
      <c r="P8" s="265"/>
    </row>
    <row r="9" spans="1:20" s="262" customFormat="1" ht="13.5" customHeight="1">
      <c r="A9" s="264"/>
      <c r="B9" s="260"/>
      <c r="C9" s="261"/>
      <c r="D9" s="261"/>
      <c r="E9" s="261"/>
      <c r="G9" s="263"/>
      <c r="H9" s="263"/>
      <c r="I9" s="263"/>
      <c r="J9" s="263"/>
      <c r="K9" s="263"/>
      <c r="L9" s="264"/>
      <c r="P9" s="265"/>
    </row>
    <row r="10" spans="1:20" s="262" customFormat="1" ht="13.5" customHeight="1">
      <c r="A10" s="264"/>
      <c r="B10" s="260"/>
      <c r="C10" s="261"/>
      <c r="D10" s="261"/>
      <c r="E10" s="261"/>
      <c r="G10" s="263"/>
      <c r="H10" s="263"/>
      <c r="I10" s="263"/>
      <c r="J10" s="263"/>
      <c r="K10" s="263"/>
      <c r="L10" s="264"/>
      <c r="P10" s="265"/>
    </row>
    <row r="11" spans="1:20" s="262" customFormat="1" ht="13.5" customHeight="1" collapsed="1">
      <c r="A11" s="264"/>
      <c r="B11" s="260"/>
      <c r="C11" s="261"/>
      <c r="D11" s="261"/>
      <c r="E11" s="261"/>
      <c r="G11" s="263"/>
      <c r="H11" s="263"/>
      <c r="I11" s="263"/>
      <c r="J11" s="263"/>
      <c r="K11" s="263"/>
      <c r="L11" s="264"/>
      <c r="P11" s="265"/>
      <c r="R11" s="262" t="s">
        <v>928</v>
      </c>
      <c r="T11" s="262" t="s">
        <v>1729</v>
      </c>
    </row>
    <row r="12" spans="1:20" s="265" customFormat="1" ht="26.4" customHeight="1">
      <c r="C12" s="783" t="s">
        <v>769</v>
      </c>
      <c r="D12" s="783" t="s">
        <v>770</v>
      </c>
      <c r="E12" s="783" t="s">
        <v>7911</v>
      </c>
      <c r="F12" s="777" t="s">
        <v>318</v>
      </c>
      <c r="G12" s="777" t="s">
        <v>514</v>
      </c>
      <c r="H12" s="777" t="s">
        <v>2132</v>
      </c>
      <c r="I12" s="777" t="s">
        <v>2131</v>
      </c>
      <c r="J12" s="777" t="s">
        <v>507</v>
      </c>
      <c r="K12" s="777" t="s">
        <v>508</v>
      </c>
      <c r="L12" s="777" t="s">
        <v>728</v>
      </c>
      <c r="M12" s="777" t="s">
        <v>723</v>
      </c>
      <c r="N12" s="777" t="s">
        <v>721</v>
      </c>
      <c r="O12" s="779" t="s">
        <v>180</v>
      </c>
      <c r="P12" s="781" t="s">
        <v>1422</v>
      </c>
      <c r="Q12" s="781" t="s">
        <v>685</v>
      </c>
      <c r="R12" s="777" t="s">
        <v>2136</v>
      </c>
      <c r="S12" s="777" t="s">
        <v>2134</v>
      </c>
      <c r="T12" s="777" t="s">
        <v>2137</v>
      </c>
    </row>
    <row r="13" spans="1:20" s="262" customFormat="1" ht="25.2" customHeight="1">
      <c r="A13" s="264"/>
      <c r="C13" s="778"/>
      <c r="D13" s="784"/>
      <c r="E13" s="778"/>
      <c r="F13" s="778"/>
      <c r="G13" s="778"/>
      <c r="H13" s="778"/>
      <c r="I13" s="778"/>
      <c r="J13" s="778"/>
      <c r="K13" s="778"/>
      <c r="L13" s="778"/>
      <c r="M13" s="778"/>
      <c r="N13" s="778"/>
      <c r="O13" s="780"/>
      <c r="P13" s="781"/>
      <c r="Q13" s="782"/>
      <c r="R13" s="778"/>
      <c r="S13" s="778"/>
      <c r="T13" s="778"/>
    </row>
    <row r="14" spans="1:20" s="262" customFormat="1" ht="19.95" customHeight="1">
      <c r="A14" s="264"/>
      <c r="B14" s="263" t="s">
        <v>2253</v>
      </c>
      <c r="C14" s="274"/>
      <c r="D14" s="275"/>
      <c r="E14" s="275"/>
      <c r="F14" s="274"/>
      <c r="G14" s="274"/>
      <c r="H14" s="274"/>
      <c r="I14" s="274"/>
      <c r="J14" s="274"/>
      <c r="K14" s="274"/>
      <c r="L14" s="274"/>
      <c r="M14" s="274"/>
      <c r="N14" s="274"/>
      <c r="O14" s="274"/>
      <c r="P14" s="274"/>
      <c r="Q14" s="275"/>
      <c r="R14" s="274"/>
      <c r="S14" s="274"/>
      <c r="T14" s="274"/>
    </row>
    <row r="15" spans="1:20" ht="13.5" customHeight="1">
      <c r="B15" s="277">
        <f>ROW()-14</f>
        <v>1</v>
      </c>
      <c r="C15" s="319" t="s">
        <v>43</v>
      </c>
      <c r="D15" s="267" t="s">
        <v>1883</v>
      </c>
      <c r="E15" s="319" t="s">
        <v>281</v>
      </c>
      <c r="F15" s="278" t="s">
        <v>2168</v>
      </c>
      <c r="G15" s="320" t="s">
        <v>156</v>
      </c>
      <c r="H15" s="281" t="s">
        <v>1881</v>
      </c>
      <c r="I15" s="281" t="s">
        <v>2217</v>
      </c>
      <c r="J15" s="320" t="s">
        <v>156</v>
      </c>
      <c r="K15" s="281"/>
      <c r="L15" s="282"/>
      <c r="M15" s="278" t="s">
        <v>2213</v>
      </c>
      <c r="N15" s="278" t="s">
        <v>2218</v>
      </c>
      <c r="O15" s="279" t="s">
        <v>2212</v>
      </c>
      <c r="P15" s="278" t="s">
        <v>2211</v>
      </c>
      <c r="Q15" s="290" t="s">
        <v>2207</v>
      </c>
      <c r="R15" s="278" t="s">
        <v>2243</v>
      </c>
      <c r="S15" s="278" t="s">
        <v>82</v>
      </c>
      <c r="T15" s="281" t="s">
        <v>2223</v>
      </c>
    </row>
    <row r="16" spans="1:20" ht="13.5" customHeight="1">
      <c r="B16" s="277">
        <f t="shared" ref="B16:B64" si="0">ROW()-14</f>
        <v>2</v>
      </c>
      <c r="C16" s="319" t="s">
        <v>156</v>
      </c>
      <c r="D16" s="267"/>
      <c r="E16" s="319"/>
      <c r="F16" s="278"/>
      <c r="G16" s="320" t="s">
        <v>156</v>
      </c>
      <c r="H16" s="281" t="s">
        <v>1881</v>
      </c>
      <c r="I16" s="281" t="s">
        <v>2217</v>
      </c>
      <c r="J16" s="320" t="s">
        <v>156</v>
      </c>
      <c r="K16" s="281"/>
      <c r="L16" s="282"/>
      <c r="M16" s="278" t="s">
        <v>1262</v>
      </c>
      <c r="N16" s="278" t="s">
        <v>2232</v>
      </c>
      <c r="O16" s="279" t="s">
        <v>2212</v>
      </c>
      <c r="P16" s="278" t="s">
        <v>2219</v>
      </c>
      <c r="Q16" s="290" t="s">
        <v>2220</v>
      </c>
      <c r="R16" s="278" t="s">
        <v>2245</v>
      </c>
      <c r="S16" s="278" t="s">
        <v>2244</v>
      </c>
      <c r="T16" s="281" t="s">
        <v>2223</v>
      </c>
    </row>
    <row r="17" spans="2:20" ht="13.5" customHeight="1">
      <c r="B17" s="277">
        <f t="shared" si="0"/>
        <v>3</v>
      </c>
      <c r="C17" s="319" t="s">
        <v>156</v>
      </c>
      <c r="D17" s="267"/>
      <c r="E17" s="319"/>
      <c r="F17" s="278"/>
      <c r="G17" s="320" t="s">
        <v>156</v>
      </c>
      <c r="H17" s="281" t="s">
        <v>2223</v>
      </c>
      <c r="I17" s="281" t="s">
        <v>2221</v>
      </c>
      <c r="J17" s="320" t="s">
        <v>2224</v>
      </c>
      <c r="K17" s="281" t="s">
        <v>2222</v>
      </c>
      <c r="L17" s="322" t="s">
        <v>156</v>
      </c>
      <c r="M17" s="278" t="s">
        <v>2226</v>
      </c>
      <c r="N17" s="278" t="s">
        <v>2228</v>
      </c>
      <c r="O17" s="279" t="s">
        <v>2212</v>
      </c>
      <c r="P17" s="278" t="s">
        <v>2211</v>
      </c>
      <c r="Q17" s="290" t="s">
        <v>2225</v>
      </c>
      <c r="R17" s="323" t="s">
        <v>2246</v>
      </c>
      <c r="S17" s="278" t="s">
        <v>2234</v>
      </c>
      <c r="T17" s="281" t="s">
        <v>2227</v>
      </c>
    </row>
    <row r="18" spans="2:20" ht="13.5" customHeight="1">
      <c r="B18" s="277">
        <f t="shared" si="0"/>
        <v>4</v>
      </c>
      <c r="C18" s="319" t="s">
        <v>156</v>
      </c>
      <c r="D18" s="267"/>
      <c r="E18" s="319"/>
      <c r="F18" s="278"/>
      <c r="G18" s="320" t="s">
        <v>156</v>
      </c>
      <c r="H18" s="281" t="s">
        <v>2227</v>
      </c>
      <c r="I18" s="281" t="s">
        <v>2231</v>
      </c>
      <c r="J18" s="320" t="s">
        <v>156</v>
      </c>
      <c r="K18" s="281"/>
      <c r="L18" s="282"/>
      <c r="M18" s="278" t="s">
        <v>2230</v>
      </c>
      <c r="N18" s="278" t="s">
        <v>2235</v>
      </c>
      <c r="O18" s="279" t="s">
        <v>2229</v>
      </c>
      <c r="P18" s="278" t="s">
        <v>2219</v>
      </c>
      <c r="Q18" s="290" t="s">
        <v>2233</v>
      </c>
      <c r="R18" s="278" t="s">
        <v>2247</v>
      </c>
      <c r="S18" s="278" t="s">
        <v>2236</v>
      </c>
      <c r="T18" s="281" t="s">
        <v>2237</v>
      </c>
    </row>
    <row r="19" spans="2:20" ht="13.5" customHeight="1">
      <c r="B19" s="277">
        <f t="shared" si="0"/>
        <v>5</v>
      </c>
      <c r="C19" s="319"/>
      <c r="D19" s="287"/>
      <c r="E19" s="319"/>
      <c r="F19" s="278"/>
      <c r="G19" s="320"/>
      <c r="H19" s="281" t="s">
        <v>2237</v>
      </c>
      <c r="I19" s="281" t="s">
        <v>2238</v>
      </c>
      <c r="J19" s="320" t="s">
        <v>156</v>
      </c>
      <c r="K19" s="320" t="s">
        <v>156</v>
      </c>
      <c r="L19" s="282"/>
      <c r="M19" s="278" t="s">
        <v>2242</v>
      </c>
      <c r="N19" s="281" t="s">
        <v>2241</v>
      </c>
      <c r="O19" s="279" t="s">
        <v>2229</v>
      </c>
      <c r="P19" s="278" t="s">
        <v>2239</v>
      </c>
      <c r="Q19" s="290" t="s">
        <v>2240</v>
      </c>
      <c r="R19" s="278" t="s">
        <v>2248</v>
      </c>
      <c r="S19" s="281" t="s">
        <v>2249</v>
      </c>
      <c r="T19" s="323" t="s">
        <v>2250</v>
      </c>
    </row>
    <row r="20" spans="2:20" ht="13.5" customHeight="1">
      <c r="B20" s="277">
        <f t="shared" si="0"/>
        <v>6</v>
      </c>
      <c r="C20" s="319" t="s">
        <v>156</v>
      </c>
      <c r="D20" s="267"/>
      <c r="E20" s="319" t="s">
        <v>2209</v>
      </c>
      <c r="F20" s="278" t="s">
        <v>1882</v>
      </c>
      <c r="G20" s="320" t="s">
        <v>156</v>
      </c>
      <c r="H20" s="281" t="s">
        <v>2254</v>
      </c>
      <c r="I20" s="281" t="s">
        <v>7801</v>
      </c>
      <c r="J20" s="320" t="s">
        <v>156</v>
      </c>
      <c r="K20" s="281"/>
      <c r="L20" s="282"/>
      <c r="M20" s="278" t="s">
        <v>2255</v>
      </c>
      <c r="N20" s="278" t="s">
        <v>7802</v>
      </c>
      <c r="O20" s="279" t="s">
        <v>2256</v>
      </c>
      <c r="P20" s="278" t="s">
        <v>2257</v>
      </c>
      <c r="Q20" s="290" t="s">
        <v>2258</v>
      </c>
      <c r="R20" s="278" t="s">
        <v>2259</v>
      </c>
      <c r="S20" s="278" t="s">
        <v>2260</v>
      </c>
      <c r="T20" s="323" t="s">
        <v>2250</v>
      </c>
    </row>
    <row r="21" spans="2:20" ht="13.5" customHeight="1">
      <c r="B21" s="277">
        <f t="shared" si="0"/>
        <v>7</v>
      </c>
      <c r="C21" s="319" t="s">
        <v>156</v>
      </c>
      <c r="D21" s="267"/>
      <c r="E21" s="319" t="s">
        <v>2210</v>
      </c>
      <c r="F21" s="278" t="s">
        <v>2214</v>
      </c>
      <c r="G21" s="320" t="s">
        <v>156</v>
      </c>
      <c r="H21" s="281" t="s">
        <v>2261</v>
      </c>
      <c r="I21" s="286" t="s">
        <v>7812</v>
      </c>
      <c r="J21" s="321"/>
      <c r="K21" s="286"/>
      <c r="L21" s="282"/>
      <c r="M21" s="278" t="s">
        <v>7796</v>
      </c>
      <c r="N21" s="278" t="s">
        <v>7797</v>
      </c>
      <c r="O21" s="279" t="s">
        <v>2229</v>
      </c>
      <c r="P21" s="278" t="s">
        <v>2239</v>
      </c>
      <c r="Q21" s="290" t="s">
        <v>7798</v>
      </c>
      <c r="R21" s="278" t="s">
        <v>7799</v>
      </c>
      <c r="S21" s="278" t="s">
        <v>7800</v>
      </c>
      <c r="T21" s="278" t="s">
        <v>7803</v>
      </c>
    </row>
    <row r="22" spans="2:20" ht="13.5" customHeight="1">
      <c r="B22" s="277">
        <f t="shared" si="0"/>
        <v>8</v>
      </c>
      <c r="C22" s="319" t="s">
        <v>156</v>
      </c>
      <c r="D22" s="267"/>
      <c r="E22" s="319"/>
      <c r="F22" s="278"/>
      <c r="G22" s="320" t="s">
        <v>156</v>
      </c>
      <c r="H22" s="281" t="s">
        <v>7804</v>
      </c>
      <c r="I22" s="286" t="s">
        <v>7813</v>
      </c>
      <c r="J22" s="321" t="s">
        <v>7805</v>
      </c>
      <c r="K22" s="286" t="s">
        <v>7806</v>
      </c>
      <c r="L22" s="282"/>
      <c r="M22" s="278" t="s">
        <v>7807</v>
      </c>
      <c r="N22" s="278" t="s">
        <v>7808</v>
      </c>
      <c r="O22" s="279" t="s">
        <v>2229</v>
      </c>
      <c r="P22" s="278" t="s">
        <v>2239</v>
      </c>
      <c r="Q22" s="290" t="s">
        <v>7809</v>
      </c>
      <c r="R22" s="278" t="s">
        <v>7810</v>
      </c>
      <c r="S22" s="278" t="s">
        <v>7811</v>
      </c>
      <c r="T22" s="278" t="s">
        <v>7815</v>
      </c>
    </row>
    <row r="23" spans="2:20" ht="13.5" customHeight="1">
      <c r="B23" s="277">
        <f t="shared" si="0"/>
        <v>9</v>
      </c>
      <c r="C23" s="319" t="s">
        <v>156</v>
      </c>
      <c r="D23" s="267"/>
      <c r="E23" s="319"/>
      <c r="F23" s="278"/>
      <c r="G23" s="320" t="s">
        <v>156</v>
      </c>
      <c r="H23" s="281" t="s">
        <v>7816</v>
      </c>
      <c r="I23" s="286" t="s">
        <v>7814</v>
      </c>
      <c r="J23" s="321"/>
      <c r="K23" s="286"/>
      <c r="L23" s="282"/>
      <c r="M23" s="321" t="s">
        <v>7817</v>
      </c>
      <c r="N23" s="278" t="s">
        <v>7819</v>
      </c>
      <c r="O23" s="279" t="s">
        <v>2229</v>
      </c>
      <c r="P23" s="278" t="s">
        <v>2239</v>
      </c>
      <c r="Q23" s="290" t="s">
        <v>7818</v>
      </c>
      <c r="R23" s="278" t="s">
        <v>7820</v>
      </c>
      <c r="S23" s="278" t="s">
        <v>7821</v>
      </c>
      <c r="T23" s="281" t="s">
        <v>7822</v>
      </c>
    </row>
    <row r="24" spans="2:20" ht="13.5" customHeight="1">
      <c r="B24" s="277">
        <f t="shared" si="0"/>
        <v>10</v>
      </c>
      <c r="C24" s="319" t="s">
        <v>156</v>
      </c>
      <c r="D24" s="267"/>
      <c r="E24" s="319"/>
      <c r="F24" s="278"/>
      <c r="G24" s="320" t="s">
        <v>156</v>
      </c>
      <c r="H24" s="281" t="s">
        <v>7822</v>
      </c>
      <c r="I24" s="286" t="s">
        <v>7823</v>
      </c>
      <c r="J24" s="321" t="s">
        <v>156</v>
      </c>
      <c r="K24" s="286"/>
      <c r="L24" s="282"/>
      <c r="M24" s="278" t="s">
        <v>7824</v>
      </c>
      <c r="N24" s="278" t="s">
        <v>7825</v>
      </c>
      <c r="O24" s="279" t="s">
        <v>2229</v>
      </c>
      <c r="P24" s="278" t="s">
        <v>2219</v>
      </c>
      <c r="Q24" s="290" t="s">
        <v>7826</v>
      </c>
      <c r="R24" s="278" t="s">
        <v>7827</v>
      </c>
      <c r="S24" s="278" t="s">
        <v>7828</v>
      </c>
      <c r="T24" s="278" t="s">
        <v>7829</v>
      </c>
    </row>
    <row r="25" spans="2:20" ht="13.5" customHeight="1">
      <c r="B25" s="277">
        <f t="shared" si="0"/>
        <v>11</v>
      </c>
      <c r="C25" s="319"/>
      <c r="D25" s="287"/>
      <c r="E25" s="319"/>
      <c r="F25" s="278"/>
      <c r="G25" s="320"/>
      <c r="H25" s="281" t="s">
        <v>7830</v>
      </c>
      <c r="I25" s="289" t="s">
        <v>7831</v>
      </c>
      <c r="J25" s="321"/>
      <c r="K25" s="289"/>
      <c r="L25" s="282"/>
      <c r="M25" s="278" t="s">
        <v>7832</v>
      </c>
      <c r="N25" s="278" t="s">
        <v>7833</v>
      </c>
      <c r="O25" s="279" t="s">
        <v>2229</v>
      </c>
      <c r="P25" s="278" t="s">
        <v>2239</v>
      </c>
      <c r="Q25" s="290" t="s">
        <v>7834</v>
      </c>
      <c r="R25" s="278" t="s">
        <v>7835</v>
      </c>
      <c r="S25" s="278" t="s">
        <v>7836</v>
      </c>
      <c r="T25" s="278" t="s">
        <v>7837</v>
      </c>
    </row>
    <row r="26" spans="2:20" ht="13.5" customHeight="1">
      <c r="B26" s="277">
        <f t="shared" si="0"/>
        <v>12</v>
      </c>
      <c r="C26" s="319"/>
      <c r="D26" s="287"/>
      <c r="E26" s="319"/>
      <c r="F26" s="278"/>
      <c r="G26" s="320"/>
      <c r="H26" s="281" t="s">
        <v>7904</v>
      </c>
      <c r="I26" s="289" t="s">
        <v>7903</v>
      </c>
      <c r="J26" s="321" t="s">
        <v>7902</v>
      </c>
      <c r="K26" s="289" t="s">
        <v>7905</v>
      </c>
      <c r="L26" s="282"/>
      <c r="M26" s="278" t="s">
        <v>7906</v>
      </c>
      <c r="N26" s="278" t="s">
        <v>7907</v>
      </c>
      <c r="O26" s="279" t="s">
        <v>5009</v>
      </c>
      <c r="P26" s="278" t="s">
        <v>5009</v>
      </c>
      <c r="Q26" s="290" t="s">
        <v>7908</v>
      </c>
      <c r="R26" s="278" t="s">
        <v>7909</v>
      </c>
      <c r="S26" s="278" t="s">
        <v>7910</v>
      </c>
      <c r="T26" s="278" t="s">
        <v>7829</v>
      </c>
    </row>
    <row r="27" spans="2:20" ht="13.5" customHeight="1">
      <c r="B27" s="277">
        <f t="shared" si="0"/>
        <v>13</v>
      </c>
      <c r="C27" s="319" t="s">
        <v>156</v>
      </c>
      <c r="D27" s="267"/>
      <c r="E27" s="319" t="s">
        <v>2208</v>
      </c>
      <c r="F27" s="279" t="s">
        <v>2215</v>
      </c>
      <c r="G27" s="320" t="s">
        <v>156</v>
      </c>
      <c r="H27" s="281" t="s">
        <v>7840</v>
      </c>
      <c r="I27" s="286" t="s">
        <v>7841</v>
      </c>
      <c r="J27" s="321" t="s">
        <v>7839</v>
      </c>
      <c r="K27" s="286" t="s">
        <v>7838</v>
      </c>
      <c r="L27" s="278"/>
      <c r="M27" s="278" t="s">
        <v>7842</v>
      </c>
      <c r="N27" s="280" t="s">
        <v>7843</v>
      </c>
      <c r="O27" s="279" t="s">
        <v>2229</v>
      </c>
      <c r="P27" s="278" t="s">
        <v>2219</v>
      </c>
      <c r="Q27" s="290" t="s">
        <v>7844</v>
      </c>
      <c r="R27" s="280" t="s">
        <v>7845</v>
      </c>
      <c r="S27" s="280" t="s">
        <v>7846</v>
      </c>
      <c r="T27" s="280" t="s">
        <v>7847</v>
      </c>
    </row>
    <row r="28" spans="2:20" ht="13.5" customHeight="1">
      <c r="B28" s="277">
        <f t="shared" si="0"/>
        <v>14</v>
      </c>
      <c r="C28" s="319" t="s">
        <v>156</v>
      </c>
      <c r="D28" s="267"/>
      <c r="E28" s="319"/>
      <c r="F28" s="279"/>
      <c r="G28" s="320" t="s">
        <v>156</v>
      </c>
      <c r="H28" s="281" t="s">
        <v>7847</v>
      </c>
      <c r="I28" s="286" t="s">
        <v>7848</v>
      </c>
      <c r="J28" s="321" t="s">
        <v>7849</v>
      </c>
      <c r="K28" s="286" t="s">
        <v>7851</v>
      </c>
      <c r="L28" s="278"/>
      <c r="M28" s="278" t="s">
        <v>7850</v>
      </c>
      <c r="N28" s="280" t="s">
        <v>7852</v>
      </c>
      <c r="O28" s="279" t="s">
        <v>2229</v>
      </c>
      <c r="P28" s="278" t="s">
        <v>2239</v>
      </c>
      <c r="Q28" s="290" t="s">
        <v>7853</v>
      </c>
      <c r="R28" s="280" t="s">
        <v>7854</v>
      </c>
      <c r="S28" s="280" t="s">
        <v>7855</v>
      </c>
      <c r="T28" s="278" t="s">
        <v>7872</v>
      </c>
    </row>
    <row r="29" spans="2:20" ht="13.5" customHeight="1">
      <c r="B29" s="277">
        <f t="shared" si="0"/>
        <v>15</v>
      </c>
      <c r="C29" s="319"/>
      <c r="D29" s="287"/>
      <c r="E29" s="319"/>
      <c r="F29" s="279"/>
      <c r="G29" s="320"/>
      <c r="H29" s="281" t="s">
        <v>7865</v>
      </c>
      <c r="I29" s="289" t="s">
        <v>7866</v>
      </c>
      <c r="J29" s="321"/>
      <c r="K29" s="289"/>
      <c r="L29" s="278"/>
      <c r="M29" s="278" t="s">
        <v>7867</v>
      </c>
      <c r="N29" s="280" t="s">
        <v>7868</v>
      </c>
      <c r="O29" s="279" t="s">
        <v>2229</v>
      </c>
      <c r="P29" s="278" t="s">
        <v>2239</v>
      </c>
      <c r="Q29" s="290" t="s">
        <v>7869</v>
      </c>
      <c r="R29" s="280" t="s">
        <v>7870</v>
      </c>
      <c r="S29" s="280" t="s">
        <v>7871</v>
      </c>
      <c r="T29" s="280" t="s">
        <v>7872</v>
      </c>
    </row>
    <row r="30" spans="2:20" ht="13.5" customHeight="1">
      <c r="B30" s="277">
        <f t="shared" si="0"/>
        <v>16</v>
      </c>
      <c r="C30" s="319"/>
      <c r="D30" s="287"/>
      <c r="E30" s="319"/>
      <c r="F30" s="279"/>
      <c r="G30" s="320"/>
      <c r="H30" s="281" t="s">
        <v>7872</v>
      </c>
      <c r="I30" s="289" t="s">
        <v>7873</v>
      </c>
      <c r="J30" s="321"/>
      <c r="K30" s="289"/>
      <c r="L30" s="278"/>
      <c r="M30" s="278" t="s">
        <v>7874</v>
      </c>
      <c r="N30" s="280" t="s">
        <v>7875</v>
      </c>
      <c r="O30" s="279" t="s">
        <v>2229</v>
      </c>
      <c r="P30" s="278" t="s">
        <v>2239</v>
      </c>
      <c r="Q30" s="290" t="s">
        <v>7876</v>
      </c>
      <c r="R30" s="280" t="s">
        <v>7877</v>
      </c>
      <c r="S30" s="280" t="s">
        <v>7878</v>
      </c>
      <c r="T30" s="280" t="s">
        <v>7829</v>
      </c>
    </row>
    <row r="31" spans="2:20" ht="13.5" customHeight="1">
      <c r="B31" s="277">
        <f t="shared" si="0"/>
        <v>17</v>
      </c>
      <c r="C31" s="319" t="s">
        <v>156</v>
      </c>
      <c r="D31" s="267"/>
      <c r="E31" s="319"/>
      <c r="F31" s="279"/>
      <c r="G31" s="320" t="s">
        <v>156</v>
      </c>
      <c r="H31" s="281" t="s">
        <v>7879</v>
      </c>
      <c r="I31" s="286" t="s">
        <v>7880</v>
      </c>
      <c r="J31" s="321" t="s">
        <v>7881</v>
      </c>
      <c r="K31" s="286" t="s">
        <v>7882</v>
      </c>
      <c r="L31" s="278"/>
      <c r="M31" s="278" t="s">
        <v>7883</v>
      </c>
      <c r="N31" s="280" t="s">
        <v>7886</v>
      </c>
      <c r="O31" s="279" t="s">
        <v>2229</v>
      </c>
      <c r="P31" s="278" t="s">
        <v>2239</v>
      </c>
      <c r="Q31" s="290" t="s">
        <v>7884</v>
      </c>
      <c r="R31" s="280" t="s">
        <v>7885</v>
      </c>
      <c r="S31" s="280" t="s">
        <v>7887</v>
      </c>
      <c r="T31" s="281" t="s">
        <v>7888</v>
      </c>
    </row>
    <row r="32" spans="2:20" ht="13.5" customHeight="1">
      <c r="B32" s="277">
        <f t="shared" si="0"/>
        <v>18</v>
      </c>
      <c r="C32" s="319" t="s">
        <v>156</v>
      </c>
      <c r="D32" s="267"/>
      <c r="E32" s="319"/>
      <c r="F32" s="279"/>
      <c r="G32" s="320" t="s">
        <v>156</v>
      </c>
      <c r="H32" s="281" t="s">
        <v>7888</v>
      </c>
      <c r="I32" s="286" t="s">
        <v>7889</v>
      </c>
      <c r="J32" s="321" t="s">
        <v>156</v>
      </c>
      <c r="K32" s="286"/>
      <c r="L32" s="278"/>
      <c r="M32" s="278" t="s">
        <v>7890</v>
      </c>
      <c r="N32" s="280" t="s">
        <v>7891</v>
      </c>
      <c r="O32" s="279" t="s">
        <v>2229</v>
      </c>
      <c r="P32" s="278" t="s">
        <v>2239</v>
      </c>
      <c r="Q32" s="290" t="s">
        <v>7892</v>
      </c>
      <c r="R32" s="280" t="s">
        <v>7893</v>
      </c>
      <c r="S32" s="280" t="s">
        <v>7894</v>
      </c>
      <c r="T32" s="323" t="s">
        <v>2250</v>
      </c>
    </row>
    <row r="33" spans="2:20" ht="13.5" customHeight="1">
      <c r="B33" s="277">
        <f t="shared" si="0"/>
        <v>19</v>
      </c>
      <c r="C33" s="319" t="s">
        <v>156</v>
      </c>
      <c r="D33" s="267"/>
      <c r="E33" s="319" t="s">
        <v>282</v>
      </c>
      <c r="F33" s="279" t="s">
        <v>2216</v>
      </c>
      <c r="G33" s="320" t="s">
        <v>156</v>
      </c>
      <c r="H33" s="281" t="s">
        <v>7895</v>
      </c>
      <c r="I33" s="286" t="s">
        <v>7896</v>
      </c>
      <c r="J33" s="321" t="s">
        <v>156</v>
      </c>
      <c r="K33" s="286"/>
      <c r="L33" s="278"/>
      <c r="M33" s="278" t="s">
        <v>7897</v>
      </c>
      <c r="N33" s="280" t="s">
        <v>7898</v>
      </c>
      <c r="O33" s="279" t="s">
        <v>2229</v>
      </c>
      <c r="P33" s="278" t="s">
        <v>2219</v>
      </c>
      <c r="Q33" s="290" t="s">
        <v>7899</v>
      </c>
      <c r="R33" s="280" t="s">
        <v>7900</v>
      </c>
      <c r="S33" s="280" t="s">
        <v>7901</v>
      </c>
      <c r="T33" s="280" t="s">
        <v>2250</v>
      </c>
    </row>
    <row r="34" spans="2:20" ht="13.5" customHeight="1">
      <c r="B34" s="277">
        <f t="shared" si="0"/>
        <v>20</v>
      </c>
      <c r="C34" s="267"/>
      <c r="D34" s="267"/>
      <c r="E34" s="267"/>
      <c r="F34" s="279"/>
      <c r="G34" s="320" t="s">
        <v>156</v>
      </c>
      <c r="H34" s="281"/>
      <c r="I34" s="286"/>
      <c r="J34" s="321" t="s">
        <v>156</v>
      </c>
      <c r="K34" s="286"/>
      <c r="L34" s="278"/>
      <c r="M34" s="278"/>
      <c r="N34" s="280"/>
      <c r="O34" s="279"/>
      <c r="P34" s="278"/>
      <c r="Q34" s="290"/>
      <c r="R34" s="280"/>
      <c r="S34" s="280"/>
      <c r="T34" s="280"/>
    </row>
    <row r="35" spans="2:20" ht="13.5" customHeight="1">
      <c r="B35" s="277">
        <f t="shared" si="0"/>
        <v>21</v>
      </c>
      <c r="C35" s="267"/>
      <c r="D35" s="267"/>
      <c r="E35" s="267"/>
      <c r="F35" s="279"/>
      <c r="G35" s="320" t="s">
        <v>156</v>
      </c>
      <c r="H35" s="281"/>
      <c r="I35" s="286"/>
      <c r="J35" s="321" t="s">
        <v>156</v>
      </c>
      <c r="K35" s="286"/>
      <c r="L35" s="278"/>
      <c r="M35" s="278"/>
      <c r="N35" s="280"/>
      <c r="O35" s="279"/>
      <c r="P35" s="278"/>
      <c r="Q35" s="290"/>
      <c r="R35" s="280"/>
      <c r="S35" s="280"/>
      <c r="T35" s="280"/>
    </row>
    <row r="36" spans="2:20" ht="13.5" customHeight="1">
      <c r="B36" s="277">
        <f t="shared" si="0"/>
        <v>22</v>
      </c>
      <c r="C36" s="267"/>
      <c r="D36" s="267"/>
      <c r="E36" s="267"/>
      <c r="F36" s="278"/>
      <c r="G36" s="320" t="s">
        <v>156</v>
      </c>
      <c r="H36" s="281"/>
      <c r="I36" s="286"/>
      <c r="J36" s="321" t="s">
        <v>156</v>
      </c>
      <c r="K36" s="286"/>
      <c r="L36" s="282"/>
      <c r="M36" s="278"/>
      <c r="N36" s="278"/>
      <c r="O36" s="279"/>
      <c r="P36" s="278"/>
      <c r="Q36" s="290"/>
      <c r="R36" s="278"/>
      <c r="S36" s="278"/>
      <c r="T36" s="278"/>
    </row>
    <row r="37" spans="2:20" ht="13.5" customHeight="1">
      <c r="B37" s="277">
        <f t="shared" si="0"/>
        <v>23</v>
      </c>
      <c r="C37" s="267"/>
      <c r="D37" s="267"/>
      <c r="E37" s="267"/>
      <c r="F37" s="278"/>
      <c r="G37" s="320" t="s">
        <v>156</v>
      </c>
      <c r="H37" s="281"/>
      <c r="I37" s="286"/>
      <c r="J37" s="286"/>
      <c r="K37" s="286"/>
      <c r="L37" s="282"/>
      <c r="M37" s="278"/>
      <c r="N37" s="278"/>
      <c r="O37" s="279"/>
      <c r="P37" s="278"/>
      <c r="Q37" s="290"/>
      <c r="R37" s="278"/>
      <c r="S37" s="278"/>
      <c r="T37" s="278"/>
    </row>
    <row r="38" spans="2:20" ht="13.5" customHeight="1">
      <c r="B38" s="277">
        <f t="shared" si="0"/>
        <v>24</v>
      </c>
      <c r="C38" s="267"/>
      <c r="D38" s="267"/>
      <c r="E38" s="267"/>
      <c r="F38" s="278"/>
      <c r="G38" s="320" t="s">
        <v>156</v>
      </c>
      <c r="H38" s="281"/>
      <c r="I38" s="286"/>
      <c r="J38" s="286"/>
      <c r="K38" s="286"/>
      <c r="L38" s="282"/>
      <c r="M38" s="278"/>
      <c r="N38" s="278"/>
      <c r="O38" s="279"/>
      <c r="P38" s="278"/>
      <c r="Q38" s="290"/>
      <c r="R38" s="278"/>
      <c r="S38" s="278"/>
      <c r="T38" s="278"/>
    </row>
    <row r="39" spans="2:20" ht="13.5" customHeight="1">
      <c r="B39" s="277">
        <f t="shared" si="0"/>
        <v>25</v>
      </c>
      <c r="C39" s="267"/>
      <c r="D39" s="267"/>
      <c r="E39" s="267"/>
      <c r="F39" s="278"/>
      <c r="G39" s="281"/>
      <c r="H39" s="281"/>
      <c r="I39" s="286"/>
      <c r="J39" s="286"/>
      <c r="K39" s="286"/>
      <c r="L39" s="282"/>
      <c r="M39" s="278"/>
      <c r="N39" s="278"/>
      <c r="O39" s="279"/>
      <c r="P39" s="278"/>
      <c r="Q39" s="290"/>
      <c r="R39" s="278"/>
      <c r="S39" s="278"/>
      <c r="T39" s="278"/>
    </row>
    <row r="40" spans="2:20" ht="13.5" customHeight="1">
      <c r="B40" s="277">
        <f t="shared" si="0"/>
        <v>26</v>
      </c>
      <c r="C40" s="267"/>
      <c r="D40" s="267"/>
      <c r="E40" s="267"/>
      <c r="F40" s="278"/>
      <c r="G40" s="281"/>
      <c r="H40" s="281"/>
      <c r="I40" s="286"/>
      <c r="J40" s="286"/>
      <c r="K40" s="286"/>
      <c r="L40" s="282"/>
      <c r="M40" s="278"/>
      <c r="N40" s="278"/>
      <c r="O40" s="279"/>
      <c r="P40" s="278"/>
      <c r="Q40" s="290"/>
      <c r="R40" s="278"/>
      <c r="S40" s="278"/>
      <c r="T40" s="278"/>
    </row>
    <row r="41" spans="2:20" ht="13.5" customHeight="1">
      <c r="B41" s="277">
        <f t="shared" si="0"/>
        <v>27</v>
      </c>
      <c r="C41" s="267"/>
      <c r="D41" s="267"/>
      <c r="E41" s="267"/>
      <c r="F41" s="278"/>
      <c r="G41" s="281"/>
      <c r="H41" s="281"/>
      <c r="I41" s="281"/>
      <c r="J41" s="281"/>
      <c r="K41" s="281"/>
      <c r="L41" s="282"/>
      <c r="M41" s="278"/>
      <c r="N41" s="278"/>
      <c r="O41" s="279"/>
      <c r="P41" s="278"/>
      <c r="Q41" s="290"/>
      <c r="R41" s="278"/>
      <c r="S41" s="278"/>
      <c r="T41" s="278"/>
    </row>
    <row r="42" spans="2:20" ht="13.5" customHeight="1">
      <c r="B42" s="277">
        <f t="shared" si="0"/>
        <v>28</v>
      </c>
      <c r="C42" s="267"/>
      <c r="D42" s="267"/>
      <c r="E42" s="267"/>
      <c r="F42" s="278"/>
      <c r="G42" s="281"/>
      <c r="H42" s="281"/>
      <c r="I42" s="286"/>
      <c r="J42" s="286"/>
      <c r="K42" s="286"/>
      <c r="L42" s="282"/>
      <c r="M42" s="278"/>
      <c r="N42" s="278"/>
      <c r="O42" s="279"/>
      <c r="P42" s="278"/>
      <c r="Q42" s="290"/>
      <c r="R42" s="278"/>
      <c r="S42" s="278"/>
      <c r="T42" s="278"/>
    </row>
    <row r="43" spans="2:20" ht="13.5" customHeight="1">
      <c r="B43" s="277">
        <f t="shared" si="0"/>
        <v>29</v>
      </c>
      <c r="C43" s="267"/>
      <c r="D43" s="267"/>
      <c r="E43" s="267"/>
      <c r="F43" s="278"/>
      <c r="G43" s="281"/>
      <c r="H43" s="281"/>
      <c r="I43" s="286"/>
      <c r="J43" s="286"/>
      <c r="K43" s="286"/>
      <c r="L43" s="282"/>
      <c r="M43" s="278"/>
      <c r="N43" s="278"/>
      <c r="O43" s="279"/>
      <c r="P43" s="278"/>
      <c r="Q43" s="290"/>
      <c r="R43" s="278"/>
      <c r="S43" s="278"/>
      <c r="T43" s="278"/>
    </row>
    <row r="44" spans="2:20" ht="13.5" customHeight="1">
      <c r="B44" s="277">
        <f t="shared" si="0"/>
        <v>30</v>
      </c>
      <c r="C44" s="267"/>
      <c r="D44" s="267"/>
      <c r="E44" s="267"/>
      <c r="F44" s="278"/>
      <c r="G44" s="281"/>
      <c r="H44" s="281"/>
      <c r="I44" s="286"/>
      <c r="J44" s="286"/>
      <c r="K44" s="286"/>
      <c r="L44" s="282"/>
      <c r="M44" s="278"/>
      <c r="N44" s="278"/>
      <c r="O44" s="279"/>
      <c r="P44" s="278"/>
      <c r="Q44" s="290"/>
      <c r="R44" s="278"/>
      <c r="S44" s="278"/>
      <c r="T44" s="278"/>
    </row>
    <row r="45" spans="2:20" ht="13.5" customHeight="1">
      <c r="B45" s="277">
        <f t="shared" si="0"/>
        <v>31</v>
      </c>
      <c r="C45" s="267"/>
      <c r="D45" s="267"/>
      <c r="E45" s="267"/>
      <c r="F45" s="278"/>
      <c r="G45" s="281"/>
      <c r="H45" s="281"/>
      <c r="I45" s="286"/>
      <c r="J45" s="286"/>
      <c r="K45" s="286"/>
      <c r="L45" s="282"/>
      <c r="M45" s="278"/>
      <c r="N45" s="278"/>
      <c r="O45" s="279"/>
      <c r="P45" s="278"/>
      <c r="Q45" s="290"/>
      <c r="R45" s="278"/>
      <c r="S45" s="278"/>
      <c r="T45" s="278"/>
    </row>
    <row r="46" spans="2:20" ht="13.5" customHeight="1">
      <c r="B46" s="277">
        <f t="shared" si="0"/>
        <v>32</v>
      </c>
      <c r="C46" s="267"/>
      <c r="D46" s="267"/>
      <c r="E46" s="267"/>
      <c r="F46" s="278"/>
      <c r="G46" s="281"/>
      <c r="H46" s="281"/>
      <c r="I46" s="286"/>
      <c r="J46" s="286"/>
      <c r="K46" s="286"/>
      <c r="L46" s="282"/>
      <c r="M46" s="278"/>
      <c r="N46" s="278"/>
      <c r="O46" s="279"/>
      <c r="P46" s="278"/>
      <c r="Q46" s="290"/>
      <c r="R46" s="278"/>
      <c r="S46" s="278"/>
      <c r="T46" s="278"/>
    </row>
    <row r="47" spans="2:20" ht="13.5" customHeight="1">
      <c r="B47" s="277">
        <f t="shared" si="0"/>
        <v>33</v>
      </c>
      <c r="C47" s="267"/>
      <c r="D47" s="267"/>
      <c r="E47" s="267"/>
      <c r="F47" s="278"/>
      <c r="G47" s="281"/>
      <c r="H47" s="281"/>
      <c r="I47" s="286"/>
      <c r="J47" s="286"/>
      <c r="K47" s="286"/>
      <c r="L47" s="282"/>
      <c r="M47" s="278"/>
      <c r="N47" s="278"/>
      <c r="O47" s="279"/>
      <c r="P47" s="278"/>
      <c r="Q47" s="290"/>
      <c r="R47" s="278"/>
      <c r="S47" s="278"/>
      <c r="T47" s="278"/>
    </row>
    <row r="48" spans="2:20" ht="13.5" customHeight="1">
      <c r="B48" s="277">
        <f t="shared" si="0"/>
        <v>34</v>
      </c>
      <c r="C48" s="267"/>
      <c r="D48" s="267"/>
      <c r="E48" s="267"/>
      <c r="F48" s="278"/>
      <c r="G48" s="281"/>
      <c r="H48" s="281"/>
      <c r="I48" s="286"/>
      <c r="J48" s="286"/>
      <c r="K48" s="286"/>
      <c r="L48" s="282"/>
      <c r="M48" s="278"/>
      <c r="N48" s="278"/>
      <c r="O48" s="279"/>
      <c r="P48" s="278"/>
      <c r="Q48" s="290"/>
      <c r="R48" s="278"/>
      <c r="S48" s="278"/>
      <c r="T48" s="278"/>
    </row>
    <row r="49" spans="2:20" ht="13.5" customHeight="1">
      <c r="B49" s="277">
        <f t="shared" si="0"/>
        <v>35</v>
      </c>
      <c r="C49" s="267"/>
      <c r="D49" s="267"/>
      <c r="E49" s="267"/>
      <c r="F49" s="278"/>
      <c r="G49" s="281"/>
      <c r="H49" s="281"/>
      <c r="I49" s="281"/>
      <c r="J49" s="281"/>
      <c r="K49" s="281"/>
      <c r="L49" s="282"/>
      <c r="M49" s="278"/>
      <c r="N49" s="278"/>
      <c r="O49" s="279"/>
      <c r="P49" s="278"/>
      <c r="Q49" s="290"/>
      <c r="R49" s="278"/>
      <c r="S49" s="278"/>
      <c r="T49" s="278"/>
    </row>
    <row r="50" spans="2:20" ht="13.5" customHeight="1">
      <c r="B50" s="277">
        <f t="shared" si="0"/>
        <v>36</v>
      </c>
      <c r="C50" s="267"/>
      <c r="D50" s="267"/>
      <c r="E50" s="267"/>
      <c r="F50" s="278"/>
      <c r="G50" s="281"/>
      <c r="H50" s="281"/>
      <c r="I50" s="281"/>
      <c r="J50" s="281"/>
      <c r="K50" s="281"/>
      <c r="L50" s="282"/>
      <c r="M50" s="278"/>
      <c r="N50" s="278"/>
      <c r="O50" s="279"/>
      <c r="P50" s="278"/>
      <c r="Q50" s="290"/>
      <c r="R50" s="278"/>
      <c r="S50" s="278"/>
      <c r="T50" s="278"/>
    </row>
    <row r="51" spans="2:20" ht="13.5" customHeight="1">
      <c r="B51" s="277">
        <f t="shared" si="0"/>
        <v>37</v>
      </c>
      <c r="C51" s="267"/>
      <c r="D51" s="267"/>
      <c r="E51" s="267"/>
      <c r="F51" s="278"/>
      <c r="G51" s="281"/>
      <c r="H51" s="281"/>
      <c r="I51" s="286"/>
      <c r="J51" s="286"/>
      <c r="K51" s="286"/>
      <c r="L51" s="282"/>
      <c r="M51" s="278"/>
      <c r="N51" s="278"/>
      <c r="O51" s="279"/>
      <c r="P51" s="278"/>
      <c r="Q51" s="290"/>
      <c r="R51" s="278"/>
      <c r="S51" s="278"/>
      <c r="T51" s="278"/>
    </row>
    <row r="52" spans="2:20" ht="13.2" customHeight="1">
      <c r="B52" s="277">
        <f t="shared" si="0"/>
        <v>38</v>
      </c>
      <c r="C52" s="267"/>
      <c r="D52" s="267"/>
      <c r="E52" s="267"/>
      <c r="F52" s="278"/>
      <c r="G52" s="281"/>
      <c r="H52" s="281"/>
      <c r="I52" s="286"/>
      <c r="J52" s="286"/>
      <c r="K52" s="286"/>
      <c r="L52" s="282"/>
      <c r="M52" s="278"/>
      <c r="N52" s="278"/>
      <c r="O52" s="279"/>
      <c r="P52" s="278"/>
      <c r="Q52" s="290"/>
      <c r="R52" s="278"/>
      <c r="S52" s="278"/>
      <c r="T52" s="278"/>
    </row>
    <row r="53" spans="2:20" ht="13.5" customHeight="1">
      <c r="B53" s="277">
        <f t="shared" si="0"/>
        <v>39</v>
      </c>
      <c r="C53" s="267"/>
      <c r="D53" s="267"/>
      <c r="E53" s="267"/>
      <c r="F53" s="278"/>
      <c r="G53" s="281"/>
      <c r="H53" s="281"/>
      <c r="I53" s="286"/>
      <c r="J53" s="286"/>
      <c r="K53" s="286"/>
      <c r="L53" s="282"/>
      <c r="M53" s="278"/>
      <c r="N53" s="278"/>
      <c r="O53" s="279"/>
      <c r="P53" s="278"/>
      <c r="Q53" s="290"/>
      <c r="R53" s="278"/>
      <c r="S53" s="278"/>
      <c r="T53" s="278"/>
    </row>
    <row r="54" spans="2:20" ht="13.5" customHeight="1">
      <c r="B54" s="277">
        <f t="shared" si="0"/>
        <v>40</v>
      </c>
      <c r="C54" s="267"/>
      <c r="D54" s="267"/>
      <c r="E54" s="267"/>
      <c r="F54" s="278"/>
      <c r="G54" s="281"/>
      <c r="H54" s="281"/>
      <c r="I54" s="286"/>
      <c r="J54" s="286"/>
      <c r="K54" s="286"/>
      <c r="L54" s="282"/>
      <c r="M54" s="278"/>
      <c r="N54" s="278"/>
      <c r="O54" s="279"/>
      <c r="P54" s="278"/>
      <c r="Q54" s="290"/>
      <c r="R54" s="278"/>
      <c r="S54" s="278"/>
      <c r="T54" s="278"/>
    </row>
    <row r="55" spans="2:20" ht="13.5" customHeight="1">
      <c r="B55" s="277">
        <f t="shared" si="0"/>
        <v>41</v>
      </c>
      <c r="C55" s="267"/>
      <c r="D55" s="267"/>
      <c r="E55" s="267"/>
      <c r="F55" s="278"/>
      <c r="G55" s="281"/>
      <c r="H55" s="281"/>
      <c r="I55" s="286"/>
      <c r="J55" s="286"/>
      <c r="K55" s="286"/>
      <c r="L55" s="282"/>
      <c r="M55" s="278"/>
      <c r="N55" s="278"/>
      <c r="O55" s="279"/>
      <c r="P55" s="278"/>
      <c r="Q55" s="290"/>
      <c r="R55" s="278"/>
      <c r="S55" s="278"/>
      <c r="T55" s="278"/>
    </row>
    <row r="56" spans="2:20" ht="13.5" customHeight="1">
      <c r="B56" s="277">
        <f t="shared" si="0"/>
        <v>42</v>
      </c>
      <c r="C56" s="267"/>
      <c r="D56" s="267"/>
      <c r="E56" s="267"/>
      <c r="F56" s="278"/>
      <c r="G56" s="281"/>
      <c r="H56" s="281"/>
      <c r="I56" s="281"/>
      <c r="J56" s="281"/>
      <c r="K56" s="281"/>
      <c r="L56" s="282"/>
      <c r="M56" s="278"/>
      <c r="N56" s="278"/>
      <c r="O56" s="279"/>
      <c r="P56" s="278"/>
      <c r="Q56" s="290"/>
      <c r="R56" s="278"/>
      <c r="S56" s="278"/>
      <c r="T56" s="278"/>
    </row>
    <row r="57" spans="2:20" ht="13.5" customHeight="1">
      <c r="B57" s="277">
        <f t="shared" si="0"/>
        <v>43</v>
      </c>
      <c r="C57" s="267"/>
      <c r="D57" s="267"/>
      <c r="E57" s="267"/>
      <c r="F57" s="278"/>
      <c r="G57" s="281"/>
      <c r="H57" s="281"/>
      <c r="I57" s="286"/>
      <c r="J57" s="286"/>
      <c r="K57" s="286"/>
      <c r="L57" s="282"/>
      <c r="M57" s="278"/>
      <c r="N57" s="278"/>
      <c r="O57" s="279"/>
      <c r="P57" s="278"/>
      <c r="Q57" s="290"/>
      <c r="R57" s="278"/>
      <c r="S57" s="278"/>
      <c r="T57" s="278"/>
    </row>
    <row r="58" spans="2:20" ht="13.5" customHeight="1">
      <c r="B58" s="277">
        <f t="shared" si="0"/>
        <v>44</v>
      </c>
      <c r="C58" s="267"/>
      <c r="D58" s="267"/>
      <c r="E58" s="267"/>
      <c r="F58" s="278"/>
      <c r="G58" s="281"/>
      <c r="H58" s="281"/>
      <c r="I58" s="286"/>
      <c r="J58" s="286"/>
      <c r="K58" s="286"/>
      <c r="L58" s="282"/>
      <c r="M58" s="278"/>
      <c r="N58" s="278"/>
      <c r="O58" s="279"/>
      <c r="P58" s="278"/>
      <c r="Q58" s="290"/>
      <c r="R58" s="278"/>
      <c r="S58" s="278"/>
      <c r="T58" s="278"/>
    </row>
    <row r="59" spans="2:20" ht="13.5" customHeight="1">
      <c r="B59" s="277">
        <f t="shared" si="0"/>
        <v>45</v>
      </c>
      <c r="C59" s="267"/>
      <c r="D59" s="267"/>
      <c r="E59" s="267"/>
      <c r="F59" s="278"/>
      <c r="G59" s="281"/>
      <c r="H59" s="281"/>
      <c r="I59" s="286"/>
      <c r="J59" s="286"/>
      <c r="K59" s="286"/>
      <c r="L59" s="282"/>
      <c r="M59" s="278"/>
      <c r="N59" s="278"/>
      <c r="O59" s="279"/>
      <c r="P59" s="278"/>
      <c r="Q59" s="290"/>
      <c r="R59" s="278"/>
      <c r="S59" s="278"/>
      <c r="T59" s="278"/>
    </row>
    <row r="60" spans="2:20" ht="13.5" customHeight="1">
      <c r="B60" s="277">
        <f t="shared" si="0"/>
        <v>46</v>
      </c>
      <c r="C60" s="267"/>
      <c r="D60" s="267"/>
      <c r="E60" s="267"/>
      <c r="F60" s="278"/>
      <c r="G60" s="281"/>
      <c r="H60" s="281"/>
      <c r="I60" s="281"/>
      <c r="J60" s="281"/>
      <c r="K60" s="281"/>
      <c r="L60" s="282"/>
      <c r="M60" s="278"/>
      <c r="N60" s="278"/>
      <c r="O60" s="279"/>
      <c r="P60" s="278"/>
      <c r="Q60" s="290"/>
      <c r="R60" s="278"/>
      <c r="S60" s="278"/>
      <c r="T60" s="278"/>
    </row>
    <row r="61" spans="2:20" ht="13.5" customHeight="1">
      <c r="B61" s="277">
        <f t="shared" si="0"/>
        <v>47</v>
      </c>
      <c r="C61" s="267"/>
      <c r="D61" s="267"/>
      <c r="E61" s="267"/>
      <c r="F61" s="278"/>
      <c r="G61" s="281"/>
      <c r="H61" s="281"/>
      <c r="I61" s="286"/>
      <c r="J61" s="286"/>
      <c r="K61" s="286"/>
      <c r="L61" s="282"/>
      <c r="M61" s="278"/>
      <c r="N61" s="278"/>
      <c r="O61" s="279"/>
      <c r="P61" s="278"/>
      <c r="Q61" s="290"/>
      <c r="R61" s="278"/>
      <c r="S61" s="278"/>
      <c r="T61" s="278"/>
    </row>
    <row r="62" spans="2:20" ht="13.5" customHeight="1">
      <c r="B62" s="277">
        <f t="shared" si="0"/>
        <v>48</v>
      </c>
      <c r="C62" s="267"/>
      <c r="D62" s="267"/>
      <c r="E62" s="267"/>
      <c r="F62" s="278"/>
      <c r="G62" s="281"/>
      <c r="H62" s="281"/>
      <c r="I62" s="286"/>
      <c r="J62" s="286"/>
      <c r="K62" s="286"/>
      <c r="L62" s="282"/>
      <c r="M62" s="278"/>
      <c r="N62" s="278"/>
      <c r="O62" s="279"/>
      <c r="P62" s="278"/>
      <c r="Q62" s="290"/>
      <c r="R62" s="278"/>
      <c r="S62" s="278"/>
      <c r="T62" s="278"/>
    </row>
    <row r="63" spans="2:20" ht="13.5" customHeight="1">
      <c r="B63" s="277">
        <f t="shared" si="0"/>
        <v>49</v>
      </c>
      <c r="C63" s="267"/>
      <c r="D63" s="267"/>
      <c r="E63" s="267"/>
      <c r="F63" s="278"/>
      <c r="G63" s="281"/>
      <c r="H63" s="281"/>
      <c r="I63" s="286"/>
      <c r="J63" s="286"/>
      <c r="K63" s="286"/>
      <c r="L63" s="282"/>
      <c r="M63" s="278"/>
      <c r="N63" s="278"/>
      <c r="O63" s="279"/>
      <c r="P63" s="278"/>
      <c r="Q63" s="290"/>
      <c r="R63" s="278"/>
      <c r="S63" s="278"/>
      <c r="T63" s="278"/>
    </row>
    <row r="64" spans="2:20" ht="13.5" customHeight="1">
      <c r="B64" s="277">
        <f t="shared" si="0"/>
        <v>50</v>
      </c>
      <c r="C64" s="267"/>
      <c r="D64" s="267"/>
      <c r="E64" s="267"/>
      <c r="F64" s="278"/>
      <c r="G64" s="281"/>
      <c r="H64" s="281"/>
      <c r="I64" s="286"/>
      <c r="J64" s="286"/>
      <c r="K64" s="286"/>
      <c r="L64" s="282"/>
      <c r="M64" s="278"/>
      <c r="N64" s="278"/>
      <c r="O64" s="279"/>
      <c r="P64" s="278"/>
      <c r="Q64" s="290"/>
      <c r="R64" s="278"/>
      <c r="S64" s="278"/>
      <c r="T64" s="278"/>
    </row>
    <row r="65" spans="2:20" ht="13.5" customHeight="1">
      <c r="B65" s="277"/>
      <c r="C65" s="267"/>
      <c r="D65" s="267"/>
      <c r="E65" s="267"/>
      <c r="F65" s="278"/>
      <c r="G65" s="281"/>
      <c r="H65" s="281"/>
      <c r="I65" s="281"/>
      <c r="J65" s="281"/>
      <c r="K65" s="281"/>
      <c r="L65" s="281"/>
      <c r="M65" s="278"/>
      <c r="N65" s="278"/>
      <c r="O65" s="279"/>
      <c r="P65" s="278"/>
      <c r="Q65" s="290"/>
      <c r="R65" s="278"/>
      <c r="S65" s="278"/>
      <c r="T65" s="278"/>
    </row>
    <row r="66" spans="2:20" ht="13.5" customHeight="1">
      <c r="B66" s="277"/>
      <c r="C66" s="267"/>
      <c r="D66" s="267"/>
      <c r="E66" s="267"/>
      <c r="F66" s="278"/>
      <c r="G66" s="281"/>
      <c r="H66" s="281"/>
      <c r="I66" s="281"/>
      <c r="J66" s="281"/>
      <c r="K66" s="281"/>
      <c r="L66" s="281"/>
      <c r="M66" s="278"/>
      <c r="N66" s="278"/>
      <c r="O66" s="279"/>
      <c r="P66" s="278"/>
      <c r="Q66" s="290"/>
      <c r="R66" s="278"/>
      <c r="S66" s="278"/>
      <c r="T66" s="278"/>
    </row>
    <row r="67" spans="2:20" ht="13.5" customHeight="1">
      <c r="B67" s="277"/>
      <c r="C67" s="267"/>
      <c r="D67" s="267"/>
      <c r="E67" s="267"/>
      <c r="F67" s="278"/>
      <c r="G67" s="281"/>
      <c r="H67" s="281"/>
      <c r="I67" s="281"/>
      <c r="J67" s="281"/>
      <c r="K67" s="281"/>
      <c r="L67" s="281"/>
      <c r="M67" s="278"/>
      <c r="N67" s="278"/>
      <c r="O67" s="279"/>
      <c r="P67" s="278"/>
      <c r="Q67" s="290"/>
      <c r="R67" s="278"/>
      <c r="S67" s="278"/>
      <c r="T67" s="278"/>
    </row>
    <row r="68" spans="2:20" ht="13.5" customHeight="1">
      <c r="B68" s="277"/>
      <c r="C68" s="267"/>
      <c r="D68" s="267"/>
      <c r="E68" s="267"/>
      <c r="F68" s="278"/>
      <c r="G68" s="281"/>
      <c r="H68" s="281"/>
      <c r="I68" s="281"/>
      <c r="J68" s="281"/>
      <c r="K68" s="281"/>
      <c r="L68" s="281"/>
      <c r="M68" s="278"/>
      <c r="N68" s="278"/>
      <c r="O68" s="279"/>
      <c r="P68" s="278"/>
      <c r="Q68" s="290"/>
      <c r="R68" s="278"/>
      <c r="S68" s="278"/>
      <c r="T68" s="278"/>
    </row>
    <row r="69" spans="2:20" ht="13.2" customHeight="1">
      <c r="B69" s="277"/>
      <c r="C69" s="267"/>
      <c r="D69" s="267"/>
      <c r="E69" s="267"/>
      <c r="F69" s="278"/>
      <c r="G69" s="281"/>
      <c r="H69" s="281"/>
      <c r="I69" s="281"/>
      <c r="J69" s="281"/>
      <c r="K69" s="281"/>
      <c r="L69" s="281"/>
      <c r="M69" s="278"/>
      <c r="N69" s="278"/>
      <c r="O69" s="279"/>
      <c r="P69" s="278"/>
      <c r="Q69" s="290"/>
      <c r="R69" s="278"/>
      <c r="S69" s="278"/>
      <c r="T69" s="278"/>
    </row>
    <row r="70" spans="2:20" ht="13.5" customHeight="1">
      <c r="B70" s="277"/>
      <c r="C70" s="267"/>
      <c r="D70" s="267"/>
      <c r="E70" s="267"/>
      <c r="F70" s="278"/>
      <c r="G70" s="281"/>
      <c r="H70" s="281"/>
      <c r="I70" s="281"/>
      <c r="J70" s="281"/>
      <c r="K70" s="281"/>
      <c r="L70" s="281"/>
      <c r="M70" s="278"/>
      <c r="N70" s="278"/>
      <c r="O70" s="279"/>
      <c r="P70" s="278"/>
      <c r="Q70" s="290"/>
      <c r="R70" s="278"/>
      <c r="S70" s="278"/>
      <c r="T70" s="278"/>
    </row>
    <row r="71" spans="2:20" ht="13.5" customHeight="1">
      <c r="B71" s="277"/>
      <c r="C71" s="267"/>
      <c r="D71" s="267"/>
      <c r="E71" s="267"/>
      <c r="F71" s="278"/>
      <c r="G71" s="281"/>
      <c r="H71" s="281"/>
      <c r="I71" s="281"/>
      <c r="J71" s="281"/>
      <c r="K71" s="281"/>
      <c r="L71" s="281"/>
      <c r="M71" s="278"/>
      <c r="N71" s="278"/>
      <c r="O71" s="279"/>
      <c r="P71" s="278"/>
      <c r="Q71" s="290"/>
      <c r="R71" s="278"/>
      <c r="S71" s="278"/>
      <c r="T71" s="278"/>
    </row>
    <row r="72" spans="2:20" ht="13.5" customHeight="1">
      <c r="B72" s="277"/>
      <c r="C72" s="267"/>
      <c r="D72" s="267"/>
      <c r="E72" s="267"/>
      <c r="F72" s="278"/>
      <c r="G72" s="281"/>
      <c r="H72" s="281"/>
      <c r="I72" s="281"/>
      <c r="J72" s="281"/>
      <c r="K72" s="281"/>
      <c r="L72" s="281"/>
      <c r="M72" s="278"/>
      <c r="N72" s="278"/>
      <c r="O72" s="279"/>
      <c r="P72" s="278"/>
      <c r="Q72" s="290"/>
      <c r="R72" s="278"/>
      <c r="S72" s="278"/>
      <c r="T72" s="278"/>
    </row>
    <row r="73" spans="2:20" ht="13.5" customHeight="1">
      <c r="B73" s="277"/>
      <c r="C73" s="267"/>
      <c r="D73" s="267"/>
      <c r="E73" s="267"/>
      <c r="F73" s="278"/>
      <c r="G73" s="281"/>
      <c r="H73" s="281"/>
      <c r="I73" s="281"/>
      <c r="J73" s="281"/>
      <c r="K73" s="281"/>
      <c r="L73" s="281"/>
      <c r="M73" s="278"/>
      <c r="N73" s="278"/>
      <c r="O73" s="279"/>
      <c r="P73" s="278"/>
      <c r="Q73" s="290"/>
      <c r="R73" s="278"/>
      <c r="S73" s="278"/>
      <c r="T73" s="278"/>
    </row>
    <row r="74" spans="2:20" ht="13.5" customHeight="1">
      <c r="B74" s="277"/>
      <c r="C74" s="267"/>
      <c r="D74" s="267"/>
      <c r="E74" s="267"/>
      <c r="F74" s="278"/>
      <c r="G74" s="281"/>
      <c r="H74" s="281"/>
      <c r="I74" s="286"/>
      <c r="J74" s="286"/>
      <c r="K74" s="286"/>
      <c r="L74" s="281"/>
      <c r="M74" s="278"/>
      <c r="N74" s="278"/>
      <c r="O74" s="279"/>
      <c r="P74" s="278"/>
      <c r="Q74" s="290"/>
      <c r="R74" s="278"/>
      <c r="S74" s="278"/>
      <c r="T74" s="278"/>
    </row>
    <row r="75" spans="2:20" ht="13.5" customHeight="1">
      <c r="B75" s="277"/>
      <c r="C75" s="267"/>
      <c r="D75" s="267"/>
      <c r="E75" s="267"/>
      <c r="F75" s="278"/>
      <c r="G75" s="281"/>
      <c r="H75" s="278"/>
      <c r="I75" s="286"/>
      <c r="J75" s="286"/>
      <c r="K75" s="286"/>
      <c r="L75" s="281"/>
      <c r="M75" s="278"/>
      <c r="N75" s="278"/>
      <c r="O75" s="279"/>
      <c r="P75" s="278"/>
      <c r="Q75" s="290"/>
      <c r="R75" s="278"/>
      <c r="S75" s="278"/>
      <c r="T75" s="278"/>
    </row>
    <row r="76" spans="2:20" ht="13.5" customHeight="1">
      <c r="B76" s="277"/>
      <c r="C76" s="267"/>
      <c r="D76" s="267"/>
      <c r="E76" s="267"/>
      <c r="F76" s="293"/>
      <c r="G76" s="281"/>
      <c r="H76" s="281"/>
      <c r="I76" s="281"/>
      <c r="J76" s="281"/>
      <c r="K76" s="281"/>
      <c r="L76" s="281"/>
      <c r="M76" s="278"/>
      <c r="N76" s="278"/>
      <c r="O76" s="279"/>
      <c r="P76" s="278"/>
      <c r="Q76" s="290"/>
      <c r="R76" s="278"/>
      <c r="S76" s="278"/>
      <c r="T76" s="278"/>
    </row>
    <row r="77" spans="2:20" ht="13.5" customHeight="1">
      <c r="B77" s="277"/>
      <c r="C77" s="267"/>
      <c r="D77" s="267"/>
      <c r="E77" s="267"/>
      <c r="F77" s="293"/>
      <c r="G77" s="281"/>
      <c r="H77" s="281"/>
      <c r="I77" s="281"/>
      <c r="J77" s="281"/>
      <c r="K77" s="281"/>
      <c r="L77" s="281"/>
      <c r="M77" s="278"/>
      <c r="N77" s="278"/>
      <c r="O77" s="279"/>
      <c r="P77" s="278"/>
      <c r="Q77" s="290"/>
      <c r="R77" s="278"/>
      <c r="S77" s="278"/>
      <c r="T77" s="278"/>
    </row>
    <row r="78" spans="2:20" ht="13.5" customHeight="1">
      <c r="B78" s="277"/>
      <c r="C78" s="267"/>
      <c r="D78" s="267"/>
      <c r="E78" s="267"/>
      <c r="F78" s="293"/>
      <c r="G78" s="281"/>
      <c r="H78" s="281"/>
      <c r="I78" s="281"/>
      <c r="J78" s="281"/>
      <c r="K78" s="281"/>
      <c r="L78" s="281"/>
      <c r="M78" s="278"/>
      <c r="N78" s="278"/>
      <c r="O78" s="279"/>
      <c r="P78" s="278"/>
      <c r="Q78" s="290"/>
      <c r="R78" s="278"/>
      <c r="S78" s="278"/>
      <c r="T78" s="278"/>
    </row>
    <row r="79" spans="2:20" ht="13.5" customHeight="1">
      <c r="B79" s="277"/>
      <c r="C79" s="267"/>
      <c r="D79" s="267"/>
      <c r="E79" s="267"/>
      <c r="F79" s="293"/>
      <c r="G79" s="281"/>
      <c r="H79" s="281"/>
      <c r="I79" s="281"/>
      <c r="J79" s="281"/>
      <c r="K79" s="281"/>
      <c r="L79" s="281"/>
      <c r="M79" s="278"/>
      <c r="N79" s="278"/>
      <c r="O79" s="279"/>
      <c r="P79" s="278"/>
      <c r="Q79" s="290"/>
      <c r="R79" s="278"/>
      <c r="S79" s="278"/>
      <c r="T79" s="278"/>
    </row>
    <row r="80" spans="2:20" ht="13.2" customHeight="1">
      <c r="B80" s="277"/>
      <c r="C80" s="267"/>
      <c r="D80" s="267"/>
      <c r="E80" s="267"/>
      <c r="F80" s="293"/>
      <c r="G80" s="281"/>
      <c r="H80" s="281"/>
      <c r="I80" s="281"/>
      <c r="J80" s="281"/>
      <c r="K80" s="281"/>
      <c r="L80" s="281"/>
      <c r="M80" s="278"/>
      <c r="N80" s="278"/>
      <c r="O80" s="279"/>
      <c r="P80" s="278"/>
      <c r="Q80" s="290"/>
      <c r="R80" s="278"/>
      <c r="S80" s="278"/>
      <c r="T80" s="278"/>
    </row>
    <row r="81" spans="2:20" ht="13.5" customHeight="1">
      <c r="B81" s="277"/>
      <c r="C81" s="267"/>
      <c r="D81" s="267"/>
      <c r="E81" s="267"/>
      <c r="F81" s="293"/>
      <c r="G81" s="281"/>
      <c r="H81" s="281"/>
      <c r="I81" s="281"/>
      <c r="J81" s="281"/>
      <c r="K81" s="281"/>
      <c r="L81" s="281"/>
      <c r="M81" s="278"/>
      <c r="N81" s="278"/>
      <c r="O81" s="279"/>
      <c r="P81" s="278"/>
      <c r="Q81" s="290"/>
      <c r="R81" s="278"/>
      <c r="S81" s="278"/>
      <c r="T81" s="278"/>
    </row>
    <row r="82" spans="2:20" ht="13.2" customHeight="1">
      <c r="B82" s="277"/>
      <c r="C82" s="267"/>
      <c r="D82" s="267"/>
      <c r="E82" s="267"/>
      <c r="F82" s="293"/>
      <c r="G82" s="281"/>
      <c r="H82" s="278"/>
      <c r="I82" s="281"/>
      <c r="J82" s="281"/>
      <c r="K82" s="281"/>
      <c r="L82" s="281"/>
      <c r="M82" s="278"/>
      <c r="N82" s="278"/>
      <c r="O82" s="279"/>
      <c r="P82" s="278"/>
      <c r="Q82" s="290"/>
      <c r="R82" s="278"/>
      <c r="S82" s="278"/>
      <c r="T82" s="278"/>
    </row>
    <row r="83" spans="2:20" ht="13.5" customHeight="1">
      <c r="B83" s="277"/>
      <c r="C83" s="267"/>
      <c r="D83" s="267"/>
      <c r="E83" s="267"/>
      <c r="F83" s="293"/>
      <c r="G83" s="281"/>
      <c r="H83" s="278"/>
      <c r="I83" s="281"/>
      <c r="J83" s="281"/>
      <c r="K83" s="281"/>
      <c r="L83" s="281"/>
      <c r="M83" s="278"/>
      <c r="N83" s="278"/>
      <c r="O83" s="279"/>
      <c r="P83" s="278"/>
      <c r="Q83" s="290"/>
      <c r="R83" s="278"/>
      <c r="S83" s="278"/>
      <c r="T83" s="278"/>
    </row>
    <row r="84" spans="2:20" ht="13.5" customHeight="1">
      <c r="B84" s="277"/>
      <c r="C84" s="267"/>
      <c r="D84" s="267"/>
      <c r="E84" s="267"/>
      <c r="F84" s="278"/>
      <c r="G84" s="281"/>
      <c r="H84" s="278"/>
      <c r="I84" s="281"/>
      <c r="J84" s="281"/>
      <c r="K84" s="281"/>
      <c r="L84" s="281"/>
      <c r="M84" s="278"/>
      <c r="N84" s="278"/>
      <c r="O84" s="279"/>
      <c r="P84" s="278"/>
      <c r="Q84" s="290"/>
      <c r="R84" s="278"/>
      <c r="S84" s="278"/>
      <c r="T84" s="278"/>
    </row>
    <row r="85" spans="2:20" ht="13.5" customHeight="1">
      <c r="B85" s="277"/>
      <c r="C85" s="267"/>
      <c r="D85" s="267"/>
      <c r="E85" s="267"/>
      <c r="F85" s="278"/>
      <c r="G85" s="281"/>
      <c r="H85" s="278"/>
      <c r="I85" s="281"/>
      <c r="J85" s="281"/>
      <c r="K85" s="281"/>
      <c r="L85" s="281"/>
      <c r="M85" s="278"/>
      <c r="N85" s="278"/>
      <c r="O85" s="279"/>
      <c r="P85" s="278"/>
      <c r="Q85" s="290"/>
      <c r="R85" s="278"/>
      <c r="S85" s="278"/>
      <c r="T85" s="278"/>
    </row>
    <row r="86" spans="2:20" ht="13.5" customHeight="1">
      <c r="B86" s="277"/>
      <c r="C86" s="267"/>
      <c r="D86" s="267"/>
      <c r="E86" s="267"/>
      <c r="F86" s="278"/>
      <c r="G86" s="281"/>
      <c r="H86" s="281"/>
      <c r="I86" s="281"/>
      <c r="J86" s="281"/>
      <c r="K86" s="281"/>
      <c r="L86" s="281"/>
      <c r="M86" s="278"/>
      <c r="N86" s="278"/>
      <c r="O86" s="279"/>
      <c r="P86" s="278"/>
      <c r="Q86" s="290"/>
      <c r="R86" s="278"/>
      <c r="S86" s="278"/>
      <c r="T86" s="278"/>
    </row>
    <row r="87" spans="2:20" ht="13.2" customHeight="1">
      <c r="B87" s="277"/>
      <c r="C87" s="267"/>
      <c r="D87" s="267"/>
      <c r="E87" s="267"/>
      <c r="F87" s="278"/>
      <c r="G87" s="281"/>
      <c r="H87" s="281"/>
      <c r="I87" s="281"/>
      <c r="J87" s="281"/>
      <c r="K87" s="281"/>
      <c r="L87" s="281"/>
      <c r="M87" s="278"/>
      <c r="N87" s="278"/>
      <c r="O87" s="279"/>
      <c r="P87" s="278"/>
      <c r="Q87" s="290"/>
      <c r="R87" s="278"/>
      <c r="S87" s="278"/>
      <c r="T87" s="278"/>
    </row>
    <row r="88" spans="2:20" ht="13.5" customHeight="1">
      <c r="B88" s="277"/>
      <c r="C88" s="267"/>
      <c r="D88" s="267"/>
      <c r="E88" s="267"/>
      <c r="F88" s="278"/>
      <c r="G88" s="281"/>
      <c r="H88" s="278"/>
      <c r="I88" s="281"/>
      <c r="J88" s="281"/>
      <c r="K88" s="281"/>
      <c r="L88" s="281"/>
      <c r="M88" s="278"/>
      <c r="N88" s="278"/>
      <c r="O88" s="279"/>
      <c r="P88" s="278"/>
      <c r="Q88" s="290"/>
      <c r="R88" s="278"/>
      <c r="S88" s="278"/>
      <c r="T88" s="278"/>
    </row>
    <row r="89" spans="2:20" ht="13.5" customHeight="1">
      <c r="B89" s="277"/>
      <c r="C89" s="267"/>
      <c r="D89" s="267"/>
      <c r="E89" s="267"/>
      <c r="F89" s="278"/>
      <c r="G89" s="281"/>
      <c r="H89" s="281"/>
      <c r="I89" s="281"/>
      <c r="J89" s="281"/>
      <c r="K89" s="281"/>
      <c r="L89" s="281"/>
      <c r="M89" s="278"/>
      <c r="N89" s="278"/>
      <c r="O89" s="279"/>
      <c r="P89" s="278"/>
      <c r="Q89" s="290"/>
      <c r="R89" s="278"/>
      <c r="S89" s="278"/>
      <c r="T89" s="278"/>
    </row>
    <row r="90" spans="2:20" ht="13.5" customHeight="1">
      <c r="B90" s="277"/>
      <c r="C90" s="267"/>
      <c r="D90" s="267"/>
      <c r="E90" s="267"/>
      <c r="F90" s="278"/>
      <c r="G90" s="281"/>
      <c r="H90" s="281"/>
      <c r="I90" s="286"/>
      <c r="J90" s="286"/>
      <c r="K90" s="286"/>
      <c r="L90" s="281"/>
      <c r="M90" s="278"/>
      <c r="N90" s="278"/>
      <c r="O90" s="279"/>
      <c r="P90" s="278"/>
      <c r="Q90" s="290"/>
      <c r="R90" s="278"/>
      <c r="S90" s="278"/>
      <c r="T90" s="278"/>
    </row>
    <row r="91" spans="2:20" ht="13.5" customHeight="1">
      <c r="B91" s="277"/>
      <c r="C91" s="267"/>
      <c r="D91" s="267"/>
      <c r="E91" s="267"/>
      <c r="F91" s="278"/>
      <c r="G91" s="279"/>
      <c r="H91" s="281"/>
      <c r="I91" s="281"/>
      <c r="J91" s="281"/>
      <c r="K91" s="281"/>
      <c r="L91" s="279"/>
      <c r="M91" s="278"/>
      <c r="N91" s="278"/>
      <c r="O91" s="279"/>
      <c r="P91" s="278"/>
      <c r="Q91" s="290"/>
      <c r="R91" s="278"/>
      <c r="S91" s="278"/>
      <c r="T91" s="278"/>
    </row>
    <row r="92" spans="2:20" ht="13.5" customHeight="1">
      <c r="B92" s="277"/>
      <c r="C92" s="267"/>
      <c r="D92" s="267"/>
      <c r="E92" s="267"/>
      <c r="F92" s="278"/>
      <c r="G92" s="279"/>
      <c r="H92" s="281"/>
      <c r="I92" s="281"/>
      <c r="J92" s="281"/>
      <c r="K92" s="281"/>
      <c r="L92" s="279"/>
      <c r="M92" s="278"/>
      <c r="N92" s="278"/>
      <c r="O92" s="279"/>
      <c r="P92" s="278"/>
      <c r="Q92" s="290"/>
      <c r="R92" s="278"/>
      <c r="S92" s="278"/>
      <c r="T92" s="278"/>
    </row>
    <row r="93" spans="2:20" ht="13.5" customHeight="1">
      <c r="B93" s="277"/>
      <c r="C93" s="267"/>
      <c r="D93" s="267"/>
      <c r="E93" s="267"/>
      <c r="F93" s="278"/>
      <c r="G93" s="279"/>
      <c r="H93" s="281"/>
      <c r="I93" s="281"/>
      <c r="J93" s="281"/>
      <c r="K93" s="281"/>
      <c r="L93" s="279"/>
      <c r="M93" s="278"/>
      <c r="N93" s="278"/>
      <c r="O93" s="279"/>
      <c r="P93" s="278"/>
      <c r="Q93" s="290"/>
      <c r="R93" s="278"/>
      <c r="S93" s="278"/>
      <c r="T93" s="278"/>
    </row>
    <row r="94" spans="2:20" ht="13.5" customHeight="1">
      <c r="B94" s="277"/>
      <c r="C94" s="267"/>
      <c r="D94" s="267"/>
      <c r="E94" s="267"/>
      <c r="F94" s="278"/>
      <c r="G94" s="279"/>
      <c r="H94" s="281"/>
      <c r="I94" s="281"/>
      <c r="J94" s="281"/>
      <c r="K94" s="281"/>
      <c r="L94" s="279"/>
      <c r="M94" s="278"/>
      <c r="N94" s="278"/>
      <c r="O94" s="279"/>
      <c r="P94" s="278"/>
      <c r="Q94" s="290"/>
      <c r="R94" s="278"/>
      <c r="S94" s="278"/>
      <c r="T94" s="278"/>
    </row>
    <row r="95" spans="2:20" ht="13.5" customHeight="1">
      <c r="B95" s="277"/>
      <c r="C95" s="267"/>
      <c r="D95" s="267"/>
      <c r="E95" s="267"/>
      <c r="F95" s="278"/>
      <c r="G95" s="279"/>
      <c r="H95" s="281"/>
      <c r="I95" s="281"/>
      <c r="J95" s="281"/>
      <c r="K95" s="281"/>
      <c r="L95" s="279"/>
      <c r="M95" s="278"/>
      <c r="N95" s="278"/>
      <c r="O95" s="279"/>
      <c r="P95" s="278"/>
      <c r="Q95" s="290"/>
      <c r="R95" s="278"/>
      <c r="S95" s="278"/>
      <c r="T95" s="278"/>
    </row>
    <row r="96" spans="2:20" ht="13.5" customHeight="1">
      <c r="B96" s="277"/>
      <c r="C96" s="267"/>
      <c r="D96" s="267"/>
      <c r="E96" s="267"/>
      <c r="F96" s="278"/>
      <c r="G96" s="279"/>
      <c r="H96" s="281"/>
      <c r="I96" s="281"/>
      <c r="J96" s="281"/>
      <c r="K96" s="281"/>
      <c r="L96" s="279"/>
      <c r="M96" s="278"/>
      <c r="N96" s="278"/>
      <c r="O96" s="279"/>
      <c r="P96" s="278"/>
      <c r="Q96" s="290"/>
      <c r="R96" s="278"/>
      <c r="S96" s="278"/>
      <c r="T96" s="278"/>
    </row>
    <row r="97" spans="2:20" ht="13.5" customHeight="1">
      <c r="B97" s="277"/>
      <c r="C97" s="267"/>
      <c r="D97" s="267"/>
      <c r="E97" s="267"/>
      <c r="F97" s="278"/>
      <c r="G97" s="279"/>
      <c r="H97" s="281"/>
      <c r="I97" s="286"/>
      <c r="J97" s="286"/>
      <c r="K97" s="286"/>
      <c r="L97" s="279"/>
      <c r="M97" s="278"/>
      <c r="N97" s="278"/>
      <c r="O97" s="279"/>
      <c r="P97" s="278"/>
      <c r="Q97" s="290"/>
      <c r="R97" s="278"/>
      <c r="S97" s="278"/>
      <c r="T97" s="278"/>
    </row>
    <row r="98" spans="2:20" ht="13.5" customHeight="1">
      <c r="B98" s="277"/>
      <c r="C98" s="267"/>
      <c r="D98" s="267"/>
      <c r="E98" s="267"/>
      <c r="F98" s="278"/>
      <c r="G98" s="279"/>
      <c r="H98" s="281"/>
      <c r="I98" s="281"/>
      <c r="J98" s="281"/>
      <c r="K98" s="281"/>
      <c r="L98" s="279"/>
      <c r="M98" s="278"/>
      <c r="N98" s="278"/>
      <c r="O98" s="279"/>
      <c r="P98" s="278"/>
      <c r="Q98" s="290"/>
      <c r="R98" s="278"/>
      <c r="S98" s="278"/>
      <c r="T98" s="278"/>
    </row>
    <row r="99" spans="2:20" ht="13.5" customHeight="1">
      <c r="B99" s="277"/>
      <c r="C99" s="267"/>
      <c r="D99" s="267"/>
      <c r="E99" s="267"/>
      <c r="F99" s="278"/>
      <c r="G99" s="279"/>
      <c r="H99" s="281"/>
      <c r="I99" s="286"/>
      <c r="J99" s="286"/>
      <c r="K99" s="286"/>
      <c r="L99" s="279"/>
      <c r="M99" s="278"/>
      <c r="N99" s="278"/>
      <c r="O99" s="279"/>
      <c r="P99" s="278"/>
      <c r="Q99" s="290"/>
      <c r="R99" s="278"/>
      <c r="S99" s="278"/>
      <c r="T99" s="278"/>
    </row>
    <row r="100" spans="2:20" ht="13.5" customHeight="1">
      <c r="B100" s="277"/>
      <c r="C100" s="267"/>
      <c r="D100" s="267"/>
      <c r="E100" s="267"/>
      <c r="F100" s="278"/>
      <c r="G100" s="279"/>
      <c r="H100" s="281"/>
      <c r="I100" s="281"/>
      <c r="J100" s="281"/>
      <c r="K100" s="281"/>
      <c r="L100" s="279"/>
      <c r="M100" s="278"/>
      <c r="N100" s="278"/>
      <c r="O100" s="279"/>
      <c r="P100" s="278"/>
      <c r="Q100" s="290"/>
      <c r="R100" s="278"/>
      <c r="S100" s="278"/>
      <c r="T100" s="278"/>
    </row>
    <row r="101" spans="2:20" ht="13.5" customHeight="1">
      <c r="B101" s="277"/>
      <c r="C101" s="267"/>
      <c r="D101" s="267"/>
      <c r="E101" s="267"/>
      <c r="F101" s="278"/>
      <c r="G101" s="279"/>
      <c r="H101" s="281"/>
      <c r="I101" s="281"/>
      <c r="J101" s="281"/>
      <c r="K101" s="281"/>
      <c r="L101" s="279"/>
      <c r="M101" s="278"/>
      <c r="N101" s="278"/>
      <c r="O101" s="279"/>
      <c r="P101" s="278"/>
      <c r="Q101" s="290"/>
      <c r="R101" s="278"/>
      <c r="S101" s="278"/>
      <c r="T101" s="278"/>
    </row>
    <row r="102" spans="2:20" ht="13.5" customHeight="1">
      <c r="B102" s="277"/>
      <c r="C102" s="267"/>
      <c r="D102" s="267"/>
      <c r="E102" s="267"/>
      <c r="F102" s="278"/>
      <c r="G102" s="279"/>
      <c r="H102" s="281"/>
      <c r="I102" s="281"/>
      <c r="J102" s="281"/>
      <c r="K102" s="281"/>
      <c r="L102" s="279"/>
      <c r="M102" s="278"/>
      <c r="N102" s="278"/>
      <c r="O102" s="279"/>
      <c r="P102" s="278"/>
      <c r="Q102" s="290"/>
      <c r="R102" s="278"/>
      <c r="S102" s="278"/>
      <c r="T102" s="278"/>
    </row>
    <row r="103" spans="2:20" ht="13.5" customHeight="1">
      <c r="B103" s="277"/>
      <c r="C103" s="267"/>
      <c r="D103" s="267"/>
      <c r="E103" s="267"/>
      <c r="F103" s="278"/>
      <c r="G103" s="279"/>
      <c r="H103" s="281"/>
      <c r="I103" s="286"/>
      <c r="J103" s="286"/>
      <c r="K103" s="286"/>
      <c r="L103" s="279"/>
      <c r="M103" s="278"/>
      <c r="N103" s="278"/>
      <c r="O103" s="279"/>
      <c r="P103" s="278"/>
      <c r="Q103" s="290"/>
      <c r="R103" s="278"/>
      <c r="S103" s="278"/>
      <c r="T103" s="278"/>
    </row>
    <row r="104" spans="2:20" ht="13.5" customHeight="1">
      <c r="B104" s="277"/>
      <c r="C104" s="267"/>
      <c r="D104" s="267"/>
      <c r="E104" s="267"/>
      <c r="F104" s="278"/>
      <c r="G104" s="279"/>
      <c r="H104" s="281"/>
      <c r="I104" s="281"/>
      <c r="J104" s="281"/>
      <c r="K104" s="281"/>
      <c r="L104" s="279"/>
      <c r="M104" s="278"/>
      <c r="N104" s="278"/>
      <c r="O104" s="279"/>
      <c r="P104" s="278"/>
      <c r="Q104" s="290"/>
      <c r="R104" s="278"/>
      <c r="S104" s="278"/>
      <c r="T104" s="278"/>
    </row>
    <row r="105" spans="2:20" ht="13.5" customHeight="1">
      <c r="B105" s="277"/>
      <c r="C105" s="267"/>
      <c r="D105" s="267"/>
      <c r="E105" s="267"/>
      <c r="F105" s="278"/>
      <c r="G105" s="279"/>
      <c r="H105" s="281"/>
      <c r="I105" s="286"/>
      <c r="J105" s="286"/>
      <c r="K105" s="286"/>
      <c r="L105" s="279"/>
      <c r="M105" s="278"/>
      <c r="N105" s="278"/>
      <c r="O105" s="279"/>
      <c r="P105" s="278"/>
      <c r="Q105" s="290"/>
      <c r="R105" s="278"/>
      <c r="S105" s="278"/>
      <c r="T105" s="278"/>
    </row>
    <row r="106" spans="2:20" ht="13.5" customHeight="1">
      <c r="B106" s="277"/>
      <c r="C106" s="267"/>
      <c r="D106" s="267"/>
      <c r="E106" s="267"/>
      <c r="F106" s="278"/>
      <c r="G106" s="279"/>
      <c r="H106" s="281"/>
      <c r="I106" s="286"/>
      <c r="J106" s="286"/>
      <c r="K106" s="286"/>
      <c r="L106" s="279"/>
      <c r="M106" s="278"/>
      <c r="N106" s="278"/>
      <c r="O106" s="279"/>
      <c r="P106" s="278"/>
      <c r="Q106" s="290"/>
      <c r="R106" s="278"/>
      <c r="S106" s="278"/>
      <c r="T106" s="278"/>
    </row>
    <row r="107" spans="2:20" ht="13.5" customHeight="1">
      <c r="B107" s="277"/>
      <c r="C107" s="267"/>
      <c r="D107" s="267"/>
      <c r="E107" s="267"/>
      <c r="F107" s="278"/>
      <c r="G107" s="279"/>
      <c r="H107" s="281"/>
      <c r="I107" s="281"/>
      <c r="J107" s="281"/>
      <c r="K107" s="281"/>
      <c r="L107" s="279"/>
      <c r="M107" s="278"/>
      <c r="N107" s="278"/>
      <c r="O107" s="279"/>
      <c r="P107" s="278"/>
      <c r="Q107" s="290"/>
      <c r="R107" s="278"/>
      <c r="S107" s="278"/>
      <c r="T107" s="278"/>
    </row>
    <row r="108" spans="2:20" ht="13.5" customHeight="1">
      <c r="B108" s="277"/>
      <c r="C108" s="267"/>
      <c r="D108" s="267"/>
      <c r="E108" s="267"/>
      <c r="F108" s="278"/>
      <c r="G108" s="279"/>
      <c r="H108" s="281"/>
      <c r="I108" s="281"/>
      <c r="J108" s="281"/>
      <c r="K108" s="281"/>
      <c r="L108" s="279"/>
      <c r="M108" s="278"/>
      <c r="N108" s="278"/>
      <c r="O108" s="279"/>
      <c r="P108" s="278"/>
      <c r="Q108" s="290"/>
      <c r="R108" s="278"/>
      <c r="S108" s="278"/>
      <c r="T108" s="278"/>
    </row>
    <row r="109" spans="2:20" ht="13.5" customHeight="1">
      <c r="B109" s="277"/>
      <c r="C109" s="267"/>
      <c r="D109" s="267"/>
      <c r="E109" s="267"/>
      <c r="F109" s="278"/>
      <c r="G109" s="279"/>
      <c r="H109" s="281"/>
      <c r="I109" s="281"/>
      <c r="J109" s="281"/>
      <c r="K109" s="281"/>
      <c r="L109" s="279"/>
      <c r="M109" s="278"/>
      <c r="N109" s="278"/>
      <c r="O109" s="279"/>
      <c r="P109" s="278"/>
      <c r="Q109" s="290"/>
      <c r="R109" s="278"/>
      <c r="S109" s="278"/>
      <c r="T109" s="278"/>
    </row>
    <row r="110" spans="2:20" ht="13.5" customHeight="1">
      <c r="B110" s="277"/>
      <c r="C110" s="267"/>
      <c r="D110" s="267"/>
      <c r="E110" s="267"/>
      <c r="F110" s="278"/>
      <c r="G110" s="279"/>
      <c r="H110" s="281"/>
      <c r="I110" s="281"/>
      <c r="J110" s="281"/>
      <c r="K110" s="281"/>
      <c r="L110" s="279"/>
      <c r="M110" s="278"/>
      <c r="N110" s="278"/>
      <c r="O110" s="279"/>
      <c r="P110" s="278"/>
      <c r="Q110" s="290"/>
      <c r="R110" s="278"/>
      <c r="S110" s="278"/>
      <c r="T110" s="278"/>
    </row>
    <row r="111" spans="2:20" ht="13.5" customHeight="1">
      <c r="B111" s="277"/>
      <c r="C111" s="267"/>
      <c r="D111" s="267"/>
      <c r="E111" s="267"/>
      <c r="F111" s="278"/>
      <c r="G111" s="279"/>
      <c r="H111" s="281"/>
      <c r="I111" s="281"/>
      <c r="J111" s="281"/>
      <c r="K111" s="281"/>
      <c r="L111" s="279"/>
      <c r="M111" s="278"/>
      <c r="N111" s="278"/>
      <c r="O111" s="279"/>
      <c r="P111" s="278"/>
      <c r="Q111" s="290"/>
      <c r="R111" s="278"/>
      <c r="S111" s="278"/>
      <c r="T111" s="278"/>
    </row>
    <row r="112" spans="2:20" ht="13.5" customHeight="1">
      <c r="B112" s="277"/>
      <c r="C112" s="267"/>
      <c r="D112" s="267"/>
      <c r="E112" s="267"/>
      <c r="F112" s="278"/>
      <c r="G112" s="279"/>
      <c r="H112" s="281"/>
      <c r="I112" s="281"/>
      <c r="J112" s="281"/>
      <c r="K112" s="281"/>
      <c r="L112" s="279"/>
      <c r="M112" s="278"/>
      <c r="N112" s="278"/>
      <c r="O112" s="279"/>
      <c r="P112" s="278"/>
      <c r="Q112" s="290"/>
      <c r="R112" s="278"/>
      <c r="S112" s="278"/>
      <c r="T112" s="278"/>
    </row>
    <row r="113" spans="2:20" ht="13.5" customHeight="1">
      <c r="B113" s="277"/>
      <c r="C113" s="267"/>
      <c r="D113" s="267"/>
      <c r="E113" s="267"/>
      <c r="F113" s="278"/>
      <c r="G113" s="279"/>
      <c r="H113" s="281"/>
      <c r="I113" s="281"/>
      <c r="J113" s="281"/>
      <c r="K113" s="281"/>
      <c r="L113" s="279"/>
      <c r="M113" s="278"/>
      <c r="N113" s="278"/>
      <c r="O113" s="279"/>
      <c r="P113" s="278"/>
      <c r="Q113" s="290"/>
      <c r="R113" s="278"/>
      <c r="S113" s="278"/>
      <c r="T113" s="278"/>
    </row>
    <row r="114" spans="2:20" ht="13.5" customHeight="1">
      <c r="B114" s="277"/>
      <c r="C114" s="267"/>
      <c r="D114" s="267"/>
      <c r="E114" s="267"/>
      <c r="F114" s="278"/>
      <c r="G114" s="279"/>
      <c r="H114" s="281"/>
      <c r="I114" s="281"/>
      <c r="J114" s="281"/>
      <c r="K114" s="281"/>
      <c r="L114" s="279"/>
      <c r="M114" s="278"/>
      <c r="N114" s="278"/>
      <c r="O114" s="279"/>
      <c r="P114" s="278"/>
      <c r="Q114" s="290"/>
      <c r="R114" s="278"/>
      <c r="S114" s="278"/>
      <c r="T114" s="278"/>
    </row>
    <row r="115" spans="2:20" ht="13.5" customHeight="1">
      <c r="B115" s="277"/>
      <c r="C115" s="267"/>
      <c r="D115" s="267"/>
      <c r="E115" s="267"/>
      <c r="F115" s="278"/>
      <c r="G115" s="279"/>
      <c r="H115" s="281"/>
      <c r="I115" s="281"/>
      <c r="J115" s="281"/>
      <c r="K115" s="281"/>
      <c r="L115" s="279"/>
      <c r="M115" s="278"/>
      <c r="N115" s="278"/>
      <c r="O115" s="279"/>
      <c r="P115" s="278"/>
      <c r="Q115" s="290"/>
      <c r="R115" s="278"/>
      <c r="S115" s="278"/>
      <c r="T115" s="278"/>
    </row>
    <row r="116" spans="2:20" ht="13.5" customHeight="1">
      <c r="B116" s="277"/>
      <c r="C116" s="267"/>
      <c r="D116" s="267"/>
      <c r="E116" s="267"/>
      <c r="F116" s="278"/>
      <c r="G116" s="279"/>
      <c r="H116" s="281"/>
      <c r="I116" s="281"/>
      <c r="J116" s="281"/>
      <c r="K116" s="281"/>
      <c r="L116" s="279"/>
      <c r="M116" s="278"/>
      <c r="N116" s="278"/>
      <c r="O116" s="279"/>
      <c r="P116" s="278"/>
      <c r="Q116" s="290"/>
      <c r="R116" s="278"/>
      <c r="S116" s="278"/>
      <c r="T116" s="278"/>
    </row>
    <row r="117" spans="2:20" ht="13.5" customHeight="1">
      <c r="B117" s="277"/>
      <c r="C117" s="267"/>
      <c r="D117" s="267"/>
      <c r="E117" s="267"/>
      <c r="F117" s="278"/>
      <c r="G117" s="279"/>
      <c r="H117" s="281"/>
      <c r="I117" s="286"/>
      <c r="J117" s="286"/>
      <c r="K117" s="286"/>
      <c r="L117" s="279"/>
      <c r="M117" s="278"/>
      <c r="N117" s="278"/>
      <c r="O117" s="279"/>
      <c r="P117" s="278"/>
      <c r="Q117" s="290"/>
      <c r="R117" s="278"/>
      <c r="S117" s="278"/>
      <c r="T117" s="278"/>
    </row>
    <row r="118" spans="2:20" ht="13.5" customHeight="1">
      <c r="B118" s="277"/>
      <c r="C118" s="267"/>
      <c r="D118" s="267"/>
      <c r="E118" s="267"/>
      <c r="F118" s="278"/>
      <c r="G118" s="279"/>
      <c r="H118" s="281"/>
      <c r="I118" s="294"/>
      <c r="J118" s="294"/>
      <c r="K118" s="294"/>
      <c r="L118" s="279"/>
      <c r="M118" s="278"/>
      <c r="N118" s="278"/>
      <c r="O118" s="279"/>
      <c r="P118" s="278"/>
      <c r="Q118" s="290"/>
      <c r="R118" s="278"/>
      <c r="S118" s="278"/>
      <c r="T118" s="278"/>
    </row>
    <row r="119" spans="2:20" ht="13.5" customHeight="1">
      <c r="B119" s="277"/>
      <c r="C119" s="267"/>
      <c r="D119" s="267"/>
      <c r="E119" s="267"/>
      <c r="F119" s="278"/>
      <c r="G119" s="279"/>
      <c r="H119" s="281"/>
      <c r="I119" s="294"/>
      <c r="J119" s="294"/>
      <c r="K119" s="294"/>
      <c r="L119" s="279"/>
      <c r="M119" s="278"/>
      <c r="N119" s="278"/>
      <c r="O119" s="279"/>
      <c r="P119" s="278"/>
      <c r="Q119" s="290"/>
      <c r="R119" s="278"/>
      <c r="S119" s="278"/>
      <c r="T119" s="278"/>
    </row>
    <row r="120" spans="2:20" ht="13.5" customHeight="1">
      <c r="B120" s="277"/>
      <c r="C120" s="267"/>
      <c r="D120" s="267"/>
      <c r="E120" s="267"/>
      <c r="F120" s="278"/>
      <c r="G120" s="279"/>
      <c r="H120" s="281"/>
      <c r="I120" s="294"/>
      <c r="J120" s="294"/>
      <c r="K120" s="294"/>
      <c r="L120" s="279"/>
      <c r="M120" s="278"/>
      <c r="N120" s="278"/>
      <c r="O120" s="279"/>
      <c r="P120" s="278"/>
      <c r="Q120" s="290"/>
      <c r="R120" s="278"/>
      <c r="S120" s="278"/>
      <c r="T120" s="278"/>
    </row>
    <row r="121" spans="2:20" ht="13.5" customHeight="1">
      <c r="B121" s="277"/>
      <c r="C121" s="267"/>
      <c r="D121" s="267"/>
      <c r="E121" s="267"/>
      <c r="F121" s="278"/>
      <c r="G121" s="279"/>
      <c r="H121" s="281"/>
      <c r="I121" s="294"/>
      <c r="J121" s="294"/>
      <c r="K121" s="294"/>
      <c r="L121" s="279"/>
      <c r="M121" s="278"/>
      <c r="N121" s="278"/>
      <c r="O121" s="279"/>
      <c r="P121" s="278"/>
      <c r="Q121" s="290"/>
      <c r="R121" s="278"/>
      <c r="S121" s="278"/>
      <c r="T121" s="278"/>
    </row>
    <row r="122" spans="2:20" ht="13.5" customHeight="1">
      <c r="B122" s="277"/>
      <c r="C122" s="267"/>
      <c r="D122" s="267"/>
      <c r="E122" s="267"/>
      <c r="F122" s="278"/>
      <c r="G122" s="279"/>
      <c r="H122" s="281"/>
      <c r="I122" s="294"/>
      <c r="J122" s="294"/>
      <c r="K122" s="294"/>
      <c r="L122" s="279"/>
      <c r="M122" s="278"/>
      <c r="N122" s="278"/>
      <c r="O122" s="279"/>
      <c r="P122" s="278"/>
      <c r="Q122" s="290"/>
      <c r="R122" s="278"/>
      <c r="S122" s="278"/>
      <c r="T122" s="278"/>
    </row>
    <row r="123" spans="2:20" ht="13.5" customHeight="1">
      <c r="B123" s="277"/>
      <c r="C123" s="267"/>
      <c r="D123" s="267"/>
      <c r="E123" s="267"/>
      <c r="F123" s="278"/>
      <c r="G123" s="279"/>
      <c r="H123" s="281"/>
      <c r="I123" s="294"/>
      <c r="J123" s="294"/>
      <c r="K123" s="294"/>
      <c r="L123" s="279"/>
      <c r="M123" s="278"/>
      <c r="N123" s="278"/>
      <c r="O123" s="279"/>
      <c r="P123" s="278"/>
      <c r="Q123" s="290"/>
      <c r="R123" s="278"/>
      <c r="S123" s="278"/>
      <c r="T123" s="278"/>
    </row>
    <row r="124" spans="2:20" ht="13.5" customHeight="1">
      <c r="B124" s="277"/>
      <c r="C124" s="267"/>
      <c r="D124" s="267"/>
      <c r="E124" s="267"/>
      <c r="F124" s="278"/>
      <c r="G124" s="279"/>
      <c r="H124" s="281"/>
      <c r="I124" s="294"/>
      <c r="J124" s="294"/>
      <c r="K124" s="294"/>
      <c r="L124" s="279"/>
      <c r="M124" s="278"/>
      <c r="N124" s="278"/>
      <c r="O124" s="279"/>
      <c r="P124" s="278"/>
      <c r="Q124" s="290"/>
      <c r="R124" s="278"/>
      <c r="S124" s="278"/>
      <c r="T124" s="278"/>
    </row>
    <row r="125" spans="2:20" ht="13.5" customHeight="1">
      <c r="B125" s="277"/>
      <c r="C125" s="267"/>
      <c r="D125" s="267"/>
      <c r="E125" s="267"/>
      <c r="F125" s="278"/>
      <c r="G125" s="279"/>
      <c r="H125" s="281"/>
      <c r="I125" s="294"/>
      <c r="J125" s="294"/>
      <c r="K125" s="294"/>
      <c r="L125" s="279"/>
      <c r="M125" s="278"/>
      <c r="N125" s="278"/>
      <c r="O125" s="279"/>
      <c r="P125" s="278"/>
      <c r="Q125" s="290"/>
      <c r="R125" s="278"/>
      <c r="S125" s="278"/>
      <c r="T125" s="278"/>
    </row>
    <row r="126" spans="2:20" ht="13.5" customHeight="1">
      <c r="B126" s="277"/>
      <c r="C126" s="267"/>
      <c r="D126" s="267"/>
      <c r="E126" s="267"/>
      <c r="F126" s="278"/>
      <c r="G126" s="283"/>
      <c r="H126" s="281"/>
      <c r="I126" s="294"/>
      <c r="J126" s="294"/>
      <c r="K126" s="294"/>
      <c r="L126" s="279"/>
      <c r="M126" s="278"/>
      <c r="N126" s="278"/>
      <c r="O126" s="279"/>
      <c r="P126" s="278"/>
      <c r="Q126" s="290"/>
      <c r="R126" s="278"/>
      <c r="S126" s="278"/>
      <c r="T126" s="278"/>
    </row>
    <row r="127" spans="2:20" ht="13.5" customHeight="1">
      <c r="B127" s="277"/>
      <c r="C127" s="267"/>
      <c r="D127" s="267"/>
      <c r="E127" s="267"/>
      <c r="F127" s="278"/>
      <c r="G127" s="283"/>
      <c r="H127" s="281"/>
      <c r="I127" s="294"/>
      <c r="J127" s="316"/>
      <c r="K127" s="316"/>
      <c r="L127" s="282"/>
      <c r="M127" s="278"/>
      <c r="N127" s="278"/>
      <c r="O127" s="279"/>
      <c r="P127" s="278"/>
      <c r="Q127" s="290"/>
      <c r="R127" s="278"/>
      <c r="S127" s="278"/>
      <c r="T127" s="278"/>
    </row>
    <row r="128" spans="2:20" ht="13.5" customHeight="1">
      <c r="B128" s="277"/>
      <c r="C128" s="267"/>
      <c r="D128" s="267"/>
      <c r="E128" s="267"/>
      <c r="F128" s="278"/>
      <c r="G128" s="283"/>
      <c r="H128" s="281"/>
      <c r="I128" s="294"/>
      <c r="J128" s="316"/>
      <c r="K128" s="316"/>
      <c r="L128" s="282"/>
      <c r="M128" s="278"/>
      <c r="N128" s="278"/>
      <c r="O128" s="279"/>
      <c r="P128" s="278"/>
      <c r="Q128" s="290"/>
      <c r="R128" s="278"/>
      <c r="S128" s="278"/>
      <c r="T128" s="278"/>
    </row>
    <row r="129" spans="2:20" ht="13.5" customHeight="1">
      <c r="B129" s="277"/>
      <c r="C129" s="267"/>
      <c r="D129" s="267"/>
      <c r="E129" s="267"/>
      <c r="F129" s="278"/>
      <c r="G129" s="283"/>
      <c r="H129" s="281"/>
      <c r="I129" s="294"/>
      <c r="J129" s="316"/>
      <c r="K129" s="316"/>
      <c r="L129" s="282"/>
      <c r="M129" s="278"/>
      <c r="N129" s="278"/>
      <c r="O129" s="279"/>
      <c r="P129" s="278"/>
      <c r="Q129" s="290"/>
      <c r="R129" s="278"/>
      <c r="S129" s="278"/>
      <c r="T129" s="278"/>
    </row>
    <row r="130" spans="2:20" ht="13.5" customHeight="1">
      <c r="B130" s="277"/>
      <c r="C130" s="267"/>
      <c r="D130" s="267"/>
      <c r="E130" s="267"/>
      <c r="F130" s="278"/>
      <c r="G130" s="283"/>
      <c r="H130" s="281"/>
      <c r="I130" s="294"/>
      <c r="J130" s="316"/>
      <c r="K130" s="316"/>
      <c r="L130" s="282"/>
      <c r="M130" s="278"/>
      <c r="N130" s="278"/>
      <c r="O130" s="279"/>
      <c r="P130" s="278"/>
      <c r="Q130" s="290"/>
      <c r="R130" s="278"/>
      <c r="S130" s="278"/>
      <c r="T130" s="278"/>
    </row>
    <row r="131" spans="2:20" ht="13.5" customHeight="1">
      <c r="B131" s="277"/>
      <c r="C131" s="267"/>
      <c r="D131" s="267"/>
      <c r="E131" s="267"/>
      <c r="F131" s="278"/>
      <c r="G131" s="283"/>
      <c r="H131" s="281"/>
      <c r="I131" s="294"/>
      <c r="J131" s="316"/>
      <c r="K131" s="316"/>
      <c r="L131" s="282"/>
      <c r="M131" s="278"/>
      <c r="N131" s="278"/>
      <c r="O131" s="279"/>
      <c r="P131" s="278"/>
      <c r="Q131" s="290"/>
      <c r="R131" s="278"/>
      <c r="S131" s="278"/>
      <c r="T131" s="278"/>
    </row>
    <row r="132" spans="2:20" ht="13.5" customHeight="1">
      <c r="B132" s="277"/>
      <c r="C132" s="267"/>
      <c r="D132" s="267"/>
      <c r="E132" s="267"/>
      <c r="F132" s="278"/>
      <c r="G132" s="283"/>
      <c r="H132" s="281"/>
      <c r="I132" s="294"/>
      <c r="J132" s="316"/>
      <c r="K132" s="316"/>
      <c r="L132" s="282"/>
      <c r="M132" s="278"/>
      <c r="N132" s="278"/>
      <c r="O132" s="279"/>
      <c r="P132" s="278"/>
      <c r="Q132" s="290"/>
      <c r="R132" s="278"/>
      <c r="S132" s="278"/>
      <c r="T132" s="278"/>
    </row>
    <row r="133" spans="2:20" ht="13.5" customHeight="1">
      <c r="B133" s="277"/>
      <c r="C133" s="267"/>
      <c r="D133" s="267"/>
      <c r="E133" s="267"/>
      <c r="F133" s="278"/>
      <c r="G133" s="283"/>
      <c r="H133" s="281"/>
      <c r="I133" s="294"/>
      <c r="J133" s="316"/>
      <c r="K133" s="316"/>
      <c r="L133" s="282"/>
      <c r="M133" s="278"/>
      <c r="N133" s="278"/>
      <c r="O133" s="279"/>
      <c r="P133" s="278"/>
      <c r="Q133" s="290"/>
      <c r="R133" s="278"/>
      <c r="S133" s="278"/>
      <c r="T133" s="278"/>
    </row>
    <row r="134" spans="2:20" ht="13.5" customHeight="1">
      <c r="B134" s="277"/>
      <c r="C134" s="267"/>
      <c r="D134" s="267"/>
      <c r="E134" s="267"/>
      <c r="F134" s="278"/>
      <c r="G134" s="283"/>
      <c r="H134" s="281"/>
      <c r="I134" s="294"/>
      <c r="J134" s="316"/>
      <c r="K134" s="316"/>
      <c r="L134" s="282"/>
      <c r="M134" s="278"/>
      <c r="N134" s="278"/>
      <c r="O134" s="279"/>
      <c r="P134" s="278"/>
      <c r="Q134" s="290"/>
      <c r="R134" s="278"/>
      <c r="S134" s="278"/>
      <c r="T134" s="278"/>
    </row>
    <row r="135" spans="2:20" ht="13.5" customHeight="1">
      <c r="B135" s="277"/>
      <c r="C135" s="267"/>
      <c r="D135" s="267"/>
      <c r="E135" s="267"/>
      <c r="F135" s="278"/>
      <c r="G135" s="283"/>
      <c r="H135" s="281"/>
      <c r="I135" s="294"/>
      <c r="J135" s="316"/>
      <c r="K135" s="316"/>
      <c r="L135" s="282"/>
      <c r="M135" s="278"/>
      <c r="N135" s="278"/>
      <c r="O135" s="279"/>
      <c r="P135" s="278"/>
      <c r="Q135" s="290"/>
      <c r="R135" s="278"/>
      <c r="S135" s="278"/>
      <c r="T135" s="278"/>
    </row>
    <row r="136" spans="2:20" ht="13.5" customHeight="1">
      <c r="B136" s="277"/>
      <c r="C136" s="267"/>
      <c r="D136" s="267"/>
      <c r="E136" s="267"/>
      <c r="F136" s="278"/>
      <c r="G136" s="283"/>
      <c r="H136" s="281"/>
      <c r="I136" s="294"/>
      <c r="J136" s="316"/>
      <c r="K136" s="316"/>
      <c r="L136" s="282"/>
      <c r="M136" s="278"/>
      <c r="N136" s="278"/>
      <c r="O136" s="279"/>
      <c r="P136" s="278"/>
      <c r="Q136" s="290"/>
      <c r="R136" s="278"/>
      <c r="S136" s="278"/>
      <c r="T136" s="278"/>
    </row>
    <row r="137" spans="2:20" ht="13.5" customHeight="1">
      <c r="B137" s="277"/>
      <c r="C137" s="267"/>
      <c r="D137" s="267"/>
      <c r="E137" s="267"/>
      <c r="F137" s="278"/>
      <c r="G137" s="283"/>
      <c r="H137" s="281"/>
      <c r="I137" s="294"/>
      <c r="J137" s="316"/>
      <c r="K137" s="316"/>
      <c r="L137" s="282"/>
      <c r="M137" s="278"/>
      <c r="N137" s="278"/>
      <c r="O137" s="279"/>
      <c r="P137" s="278"/>
      <c r="Q137" s="290"/>
      <c r="R137" s="278"/>
      <c r="S137" s="278"/>
      <c r="T137" s="278"/>
    </row>
    <row r="138" spans="2:20" ht="13.5" customHeight="1">
      <c r="B138" s="277"/>
      <c r="C138" s="267"/>
      <c r="D138" s="267"/>
      <c r="E138" s="267"/>
      <c r="F138" s="278"/>
      <c r="G138" s="283"/>
      <c r="H138" s="281"/>
      <c r="I138" s="294"/>
      <c r="J138" s="316"/>
      <c r="K138" s="316"/>
      <c r="L138" s="282"/>
      <c r="M138" s="278"/>
      <c r="N138" s="278"/>
      <c r="O138" s="279"/>
      <c r="P138" s="278"/>
      <c r="Q138" s="290"/>
      <c r="R138" s="278"/>
      <c r="S138" s="278"/>
      <c r="T138" s="278"/>
    </row>
    <row r="139" spans="2:20" ht="13.5" customHeight="1">
      <c r="B139" s="277"/>
      <c r="C139" s="267"/>
      <c r="D139" s="267"/>
      <c r="E139" s="267"/>
      <c r="F139" s="278"/>
      <c r="G139" s="283"/>
      <c r="H139" s="281"/>
      <c r="I139" s="294"/>
      <c r="J139" s="316"/>
      <c r="K139" s="316"/>
      <c r="L139" s="282"/>
      <c r="M139" s="278"/>
      <c r="N139" s="278"/>
      <c r="O139" s="279"/>
      <c r="P139" s="278"/>
      <c r="Q139" s="290"/>
      <c r="R139" s="278"/>
      <c r="S139" s="278"/>
      <c r="T139" s="278"/>
    </row>
    <row r="140" spans="2:20" ht="13.5" customHeight="1">
      <c r="B140" s="277"/>
      <c r="C140" s="267"/>
      <c r="D140" s="267"/>
      <c r="E140" s="267"/>
      <c r="F140" s="278"/>
      <c r="G140" s="283"/>
      <c r="H140" s="281"/>
      <c r="I140" s="294"/>
      <c r="J140" s="316"/>
      <c r="K140" s="316"/>
      <c r="L140" s="282"/>
      <c r="M140" s="278"/>
      <c r="N140" s="278"/>
      <c r="O140" s="279"/>
      <c r="P140" s="278"/>
      <c r="Q140" s="290"/>
      <c r="R140" s="278"/>
      <c r="S140" s="278"/>
      <c r="T140" s="278"/>
    </row>
    <row r="141" spans="2:20" ht="13.5" customHeight="1">
      <c r="B141" s="277"/>
      <c r="C141" s="267"/>
      <c r="D141" s="267"/>
      <c r="E141" s="267"/>
      <c r="F141" s="278"/>
      <c r="G141" s="283"/>
      <c r="H141" s="281"/>
      <c r="I141" s="294"/>
      <c r="J141" s="316"/>
      <c r="K141" s="316"/>
      <c r="L141" s="282"/>
      <c r="M141" s="278"/>
      <c r="N141" s="278"/>
      <c r="O141" s="279"/>
      <c r="P141" s="278"/>
      <c r="Q141" s="290"/>
      <c r="R141" s="278"/>
      <c r="S141" s="278"/>
      <c r="T141" s="278"/>
    </row>
    <row r="142" spans="2:20" ht="13.5" customHeight="1">
      <c r="B142" s="277"/>
      <c r="C142" s="267"/>
      <c r="D142" s="267"/>
      <c r="E142" s="267"/>
      <c r="F142" s="278"/>
      <c r="G142" s="283"/>
      <c r="H142" s="281"/>
      <c r="I142" s="294"/>
      <c r="J142" s="316"/>
      <c r="K142" s="316"/>
      <c r="L142" s="282"/>
      <c r="M142" s="278"/>
      <c r="N142" s="278"/>
      <c r="O142" s="279"/>
      <c r="P142" s="278"/>
      <c r="Q142" s="290"/>
      <c r="R142" s="278"/>
      <c r="S142" s="278"/>
      <c r="T142" s="278"/>
    </row>
    <row r="143" spans="2:20" ht="13.5" customHeight="1">
      <c r="B143" s="277"/>
      <c r="C143" s="267"/>
      <c r="D143" s="267"/>
      <c r="E143" s="267"/>
      <c r="F143" s="278"/>
      <c r="G143" s="283"/>
      <c r="H143" s="281"/>
      <c r="I143" s="294"/>
      <c r="J143" s="316"/>
      <c r="K143" s="316"/>
      <c r="L143" s="282"/>
      <c r="M143" s="278"/>
      <c r="N143" s="278"/>
      <c r="O143" s="279"/>
      <c r="P143" s="278"/>
      <c r="Q143" s="290"/>
      <c r="R143" s="278"/>
      <c r="S143" s="278"/>
      <c r="T143" s="278"/>
    </row>
    <row r="144" spans="2:20" ht="13.5" customHeight="1">
      <c r="B144" s="277"/>
      <c r="C144" s="267"/>
      <c r="D144" s="267"/>
      <c r="E144" s="267"/>
      <c r="F144" s="278"/>
      <c r="G144" s="283"/>
      <c r="H144" s="281"/>
      <c r="I144" s="294"/>
      <c r="J144" s="316"/>
      <c r="K144" s="316"/>
      <c r="L144" s="282"/>
      <c r="M144" s="278"/>
      <c r="N144" s="278"/>
      <c r="O144" s="279"/>
      <c r="P144" s="278"/>
      <c r="Q144" s="290"/>
      <c r="R144" s="278"/>
      <c r="S144" s="278"/>
      <c r="T144" s="278"/>
    </row>
    <row r="145" spans="2:20" ht="13.5" customHeight="1">
      <c r="B145" s="277"/>
      <c r="C145" s="267"/>
      <c r="D145" s="267"/>
      <c r="E145" s="267"/>
      <c r="F145" s="278"/>
      <c r="G145" s="283"/>
      <c r="H145" s="281"/>
      <c r="I145" s="294"/>
      <c r="J145" s="316"/>
      <c r="K145" s="316"/>
      <c r="L145" s="282"/>
      <c r="M145" s="278"/>
      <c r="N145" s="278"/>
      <c r="O145" s="279"/>
      <c r="P145" s="278"/>
      <c r="Q145" s="290"/>
      <c r="R145" s="278"/>
      <c r="S145" s="278"/>
      <c r="T145" s="278"/>
    </row>
    <row r="146" spans="2:20" ht="13.5" customHeight="1">
      <c r="B146" s="277"/>
      <c r="C146" s="295"/>
      <c r="D146" s="295"/>
      <c r="E146" s="295"/>
      <c r="F146" s="296"/>
      <c r="G146" s="283"/>
      <c r="H146" s="281"/>
      <c r="I146" s="281"/>
      <c r="J146" s="281"/>
      <c r="K146" s="281"/>
      <c r="L146" s="282"/>
      <c r="M146" s="278"/>
      <c r="N146" s="278"/>
      <c r="O146" s="279"/>
      <c r="P146" s="278"/>
      <c r="Q146" s="290"/>
      <c r="R146" s="278"/>
      <c r="S146" s="278"/>
      <c r="T146" s="278"/>
    </row>
    <row r="147" spans="2:20" ht="13.5" customHeight="1">
      <c r="B147" s="277"/>
      <c r="C147" s="295"/>
      <c r="D147" s="295"/>
      <c r="E147" s="295"/>
      <c r="F147" s="296"/>
      <c r="G147" s="283"/>
      <c r="H147" s="281"/>
      <c r="I147" s="281"/>
      <c r="J147" s="281"/>
      <c r="K147" s="281"/>
      <c r="L147" s="282"/>
      <c r="M147" s="278"/>
      <c r="N147" s="278"/>
      <c r="O147" s="279"/>
      <c r="P147" s="278"/>
      <c r="Q147" s="290"/>
      <c r="R147" s="278"/>
      <c r="S147" s="278"/>
      <c r="T147" s="278"/>
    </row>
    <row r="148" spans="2:20" ht="13.5" customHeight="1">
      <c r="B148" s="277"/>
      <c r="C148" s="295"/>
      <c r="D148" s="295"/>
      <c r="E148" s="295"/>
      <c r="F148" s="296"/>
      <c r="G148" s="283"/>
      <c r="H148" s="281"/>
      <c r="I148" s="281"/>
      <c r="J148" s="281"/>
      <c r="K148" s="281"/>
      <c r="L148" s="282"/>
      <c r="M148" s="278"/>
      <c r="N148" s="278"/>
      <c r="O148" s="279"/>
      <c r="P148" s="278"/>
      <c r="Q148" s="290"/>
      <c r="R148" s="278"/>
      <c r="S148" s="278"/>
      <c r="T148" s="278"/>
    </row>
    <row r="149" spans="2:20" ht="13.5" customHeight="1">
      <c r="B149" s="277"/>
      <c r="C149" s="295"/>
      <c r="D149" s="295"/>
      <c r="E149" s="295"/>
      <c r="F149" s="296"/>
      <c r="G149" s="283"/>
      <c r="H149" s="281"/>
      <c r="I149" s="281"/>
      <c r="J149" s="281"/>
      <c r="K149" s="281"/>
      <c r="L149" s="282"/>
      <c r="M149" s="278"/>
      <c r="N149" s="278"/>
      <c r="O149" s="279"/>
      <c r="P149" s="278"/>
      <c r="Q149" s="290"/>
      <c r="R149" s="278"/>
      <c r="S149" s="278"/>
      <c r="T149" s="278"/>
    </row>
    <row r="150" spans="2:20" ht="13.5" customHeight="1">
      <c r="B150" s="277"/>
      <c r="C150" s="295"/>
      <c r="D150" s="295"/>
      <c r="E150" s="295"/>
      <c r="F150" s="296"/>
      <c r="G150" s="283"/>
      <c r="H150" s="281"/>
      <c r="I150" s="281"/>
      <c r="J150" s="281"/>
      <c r="K150" s="281"/>
      <c r="L150" s="282"/>
      <c r="M150" s="278"/>
      <c r="N150" s="278"/>
      <c r="O150" s="279"/>
      <c r="P150" s="278"/>
      <c r="Q150" s="290"/>
      <c r="R150" s="278"/>
      <c r="S150" s="278"/>
      <c r="T150" s="278"/>
    </row>
    <row r="151" spans="2:20" ht="13.5" customHeight="1">
      <c r="B151" s="277"/>
      <c r="C151" s="295"/>
      <c r="D151" s="295"/>
      <c r="E151" s="295"/>
      <c r="F151" s="296"/>
      <c r="G151" s="283"/>
      <c r="H151" s="281"/>
      <c r="I151" s="281"/>
      <c r="J151" s="281"/>
      <c r="K151" s="281"/>
      <c r="L151" s="282"/>
      <c r="M151" s="278"/>
      <c r="N151" s="278"/>
      <c r="O151" s="279"/>
      <c r="P151" s="278"/>
      <c r="Q151" s="290"/>
      <c r="R151" s="278"/>
      <c r="S151" s="278"/>
      <c r="T151" s="278"/>
    </row>
    <row r="152" spans="2:20" ht="13.5" customHeight="1">
      <c r="B152" s="277"/>
      <c r="C152" s="295"/>
      <c r="D152" s="295"/>
      <c r="E152" s="295"/>
      <c r="F152" s="296"/>
      <c r="G152" s="283"/>
      <c r="H152" s="281"/>
      <c r="I152" s="281"/>
      <c r="J152" s="281"/>
      <c r="K152" s="281"/>
      <c r="L152" s="282"/>
      <c r="M152" s="278"/>
      <c r="N152" s="278"/>
      <c r="O152" s="279"/>
      <c r="P152" s="278"/>
      <c r="Q152" s="290"/>
      <c r="R152" s="278"/>
      <c r="S152" s="278"/>
      <c r="T152" s="278"/>
    </row>
    <row r="153" spans="2:20" ht="13.5" customHeight="1">
      <c r="B153" s="277"/>
      <c r="C153" s="295"/>
      <c r="D153" s="295"/>
      <c r="E153" s="295"/>
      <c r="F153" s="296"/>
      <c r="G153" s="283"/>
      <c r="H153" s="281"/>
      <c r="I153" s="281"/>
      <c r="J153" s="281"/>
      <c r="K153" s="281"/>
      <c r="L153" s="282"/>
      <c r="M153" s="278"/>
      <c r="N153" s="278"/>
      <c r="O153" s="279"/>
      <c r="P153" s="278"/>
      <c r="Q153" s="290"/>
      <c r="R153" s="278"/>
      <c r="S153" s="278"/>
      <c r="T153" s="278"/>
    </row>
    <row r="154" spans="2:20" ht="13.5" customHeight="1">
      <c r="B154" s="277"/>
      <c r="C154" s="295"/>
      <c r="D154" s="295"/>
      <c r="E154" s="295"/>
      <c r="F154" s="296"/>
      <c r="G154" s="283"/>
      <c r="H154" s="281"/>
      <c r="I154" s="286"/>
      <c r="J154" s="286"/>
      <c r="K154" s="286"/>
      <c r="L154" s="282"/>
      <c r="M154" s="278"/>
      <c r="N154" s="278"/>
      <c r="O154" s="279"/>
      <c r="P154" s="278"/>
      <c r="Q154" s="290"/>
      <c r="R154" s="278"/>
      <c r="S154" s="278"/>
      <c r="T154" s="278"/>
    </row>
    <row r="155" spans="2:20" ht="13.5" customHeight="1">
      <c r="B155" s="277"/>
      <c r="C155" s="295"/>
      <c r="D155" s="295"/>
      <c r="E155" s="295"/>
      <c r="F155" s="296"/>
      <c r="G155" s="283"/>
      <c r="H155" s="281"/>
      <c r="I155" s="281"/>
      <c r="J155" s="281"/>
      <c r="K155" s="281"/>
      <c r="L155" s="282"/>
      <c r="M155" s="278"/>
      <c r="N155" s="278"/>
      <c r="O155" s="279"/>
      <c r="P155" s="278"/>
      <c r="Q155" s="290"/>
      <c r="R155" s="278"/>
      <c r="S155" s="278"/>
      <c r="T155" s="278"/>
    </row>
    <row r="156" spans="2:20" ht="13.5" customHeight="1">
      <c r="B156" s="277"/>
      <c r="C156" s="295"/>
      <c r="D156" s="295"/>
      <c r="E156" s="295"/>
      <c r="F156" s="296"/>
      <c r="G156" s="283"/>
      <c r="H156" s="281"/>
      <c r="I156" s="281"/>
      <c r="J156" s="281"/>
      <c r="K156" s="281"/>
      <c r="L156" s="282"/>
      <c r="M156" s="278"/>
      <c r="N156" s="278"/>
      <c r="O156" s="279"/>
      <c r="P156" s="278"/>
      <c r="Q156" s="290"/>
      <c r="R156" s="278"/>
      <c r="S156" s="278"/>
      <c r="T156" s="278"/>
    </row>
    <row r="157" spans="2:20" ht="13.5" customHeight="1">
      <c r="B157" s="277"/>
      <c r="C157" s="295"/>
      <c r="D157" s="295"/>
      <c r="E157" s="295"/>
      <c r="F157" s="296"/>
      <c r="G157" s="283"/>
      <c r="H157" s="281"/>
      <c r="I157" s="281"/>
      <c r="J157" s="281"/>
      <c r="K157" s="281"/>
      <c r="L157" s="282"/>
      <c r="M157" s="278"/>
      <c r="N157" s="278"/>
      <c r="O157" s="279"/>
      <c r="P157" s="278"/>
      <c r="Q157" s="290"/>
      <c r="R157" s="278"/>
      <c r="S157" s="278"/>
      <c r="T157" s="278"/>
    </row>
    <row r="158" spans="2:20" ht="13.5" customHeight="1">
      <c r="B158" s="277"/>
      <c r="C158" s="295"/>
      <c r="D158" s="295"/>
      <c r="E158" s="295"/>
      <c r="F158" s="296"/>
      <c r="G158" s="283"/>
      <c r="H158" s="281"/>
      <c r="I158" s="281"/>
      <c r="J158" s="281"/>
      <c r="K158" s="281"/>
      <c r="L158" s="282"/>
      <c r="M158" s="278"/>
      <c r="N158" s="278"/>
      <c r="O158" s="279"/>
      <c r="P158" s="278"/>
      <c r="Q158" s="290"/>
      <c r="R158" s="278"/>
      <c r="S158" s="278"/>
      <c r="T158" s="278"/>
    </row>
    <row r="159" spans="2:20" ht="13.5" customHeight="1">
      <c r="B159" s="277"/>
      <c r="C159" s="295"/>
      <c r="D159" s="295"/>
      <c r="E159" s="295"/>
      <c r="F159" s="296"/>
      <c r="G159" s="283"/>
      <c r="H159" s="281"/>
      <c r="I159" s="281"/>
      <c r="J159" s="281"/>
      <c r="K159" s="281"/>
      <c r="L159" s="282"/>
      <c r="M159" s="278"/>
      <c r="N159" s="278"/>
      <c r="O159" s="279"/>
      <c r="P159" s="278"/>
      <c r="Q159" s="290"/>
      <c r="R159" s="278"/>
      <c r="S159" s="278"/>
      <c r="T159" s="278"/>
    </row>
    <row r="160" spans="2:20" ht="13.5" customHeight="1">
      <c r="B160" s="277"/>
      <c r="C160" s="295"/>
      <c r="D160" s="295"/>
      <c r="E160" s="295"/>
      <c r="F160" s="296"/>
      <c r="G160" s="283"/>
      <c r="H160" s="281"/>
      <c r="I160" s="281"/>
      <c r="J160" s="281"/>
      <c r="K160" s="281"/>
      <c r="L160" s="282"/>
      <c r="M160" s="278"/>
      <c r="N160" s="278"/>
      <c r="O160" s="279"/>
      <c r="P160" s="278"/>
      <c r="Q160" s="290"/>
      <c r="R160" s="278"/>
      <c r="S160" s="278"/>
      <c r="T160" s="278"/>
    </row>
    <row r="161" spans="2:20" ht="13.5" customHeight="1">
      <c r="B161" s="277"/>
      <c r="C161" s="295"/>
      <c r="D161" s="295"/>
      <c r="E161" s="295"/>
      <c r="F161" s="296"/>
      <c r="G161" s="283"/>
      <c r="H161" s="281"/>
      <c r="I161" s="281"/>
      <c r="J161" s="281"/>
      <c r="K161" s="281"/>
      <c r="L161" s="282"/>
      <c r="M161" s="278"/>
      <c r="N161" s="278"/>
      <c r="O161" s="279"/>
      <c r="P161" s="278"/>
      <c r="Q161" s="290"/>
      <c r="R161" s="278"/>
      <c r="S161" s="278"/>
      <c r="T161" s="278"/>
    </row>
    <row r="162" spans="2:20" ht="13.5" customHeight="1">
      <c r="B162" s="277"/>
      <c r="C162" s="295"/>
      <c r="D162" s="295"/>
      <c r="E162" s="295"/>
      <c r="F162" s="296"/>
      <c r="G162" s="283"/>
      <c r="H162" s="281"/>
      <c r="I162" s="281"/>
      <c r="J162" s="281"/>
      <c r="K162" s="281"/>
      <c r="L162" s="282"/>
      <c r="M162" s="278"/>
      <c r="N162" s="278"/>
      <c r="O162" s="279"/>
      <c r="P162" s="278"/>
      <c r="Q162" s="290"/>
      <c r="R162" s="278"/>
      <c r="S162" s="278"/>
      <c r="T162" s="278"/>
    </row>
    <row r="163" spans="2:20" ht="13.5" customHeight="1">
      <c r="B163" s="277"/>
      <c r="C163" s="295"/>
      <c r="D163" s="295"/>
      <c r="E163" s="295"/>
      <c r="F163" s="296"/>
      <c r="G163" s="283"/>
      <c r="H163" s="281"/>
      <c r="I163" s="281"/>
      <c r="J163" s="281"/>
      <c r="K163" s="281"/>
      <c r="L163" s="282"/>
      <c r="M163" s="278"/>
      <c r="N163" s="278"/>
      <c r="O163" s="279"/>
      <c r="P163" s="278"/>
      <c r="Q163" s="290"/>
      <c r="R163" s="278"/>
      <c r="S163" s="278"/>
      <c r="T163" s="278"/>
    </row>
    <row r="164" spans="2:20" ht="13.5" customHeight="1">
      <c r="B164" s="277"/>
      <c r="C164" s="295"/>
      <c r="D164" s="295"/>
      <c r="E164" s="295"/>
      <c r="F164" s="296"/>
      <c r="G164" s="283"/>
      <c r="H164" s="281"/>
      <c r="I164" s="281"/>
      <c r="J164" s="281"/>
      <c r="K164" s="281"/>
      <c r="L164" s="282"/>
      <c r="M164" s="278"/>
      <c r="N164" s="278"/>
      <c r="O164" s="279"/>
      <c r="P164" s="278"/>
      <c r="Q164" s="290"/>
      <c r="R164" s="278"/>
      <c r="S164" s="278"/>
      <c r="T164" s="278"/>
    </row>
    <row r="165" spans="2:20" ht="13.5" customHeight="1">
      <c r="B165" s="277"/>
      <c r="C165" s="295"/>
      <c r="D165" s="295"/>
      <c r="E165" s="295"/>
      <c r="F165" s="296"/>
      <c r="G165" s="283"/>
      <c r="H165" s="281"/>
      <c r="I165" s="281"/>
      <c r="J165" s="281"/>
      <c r="K165" s="281"/>
      <c r="L165" s="282"/>
      <c r="M165" s="278"/>
      <c r="N165" s="278"/>
      <c r="O165" s="279"/>
      <c r="P165" s="278"/>
      <c r="Q165" s="290"/>
      <c r="R165" s="278"/>
      <c r="S165" s="278"/>
      <c r="T165" s="278"/>
    </row>
    <row r="166" spans="2:20" ht="13.5" customHeight="1">
      <c r="B166" s="277"/>
      <c r="C166" s="295"/>
      <c r="D166" s="295"/>
      <c r="E166" s="295"/>
      <c r="F166" s="296"/>
      <c r="G166" s="283"/>
      <c r="H166" s="281"/>
      <c r="I166" s="281"/>
      <c r="J166" s="281"/>
      <c r="K166" s="281"/>
      <c r="L166" s="282"/>
      <c r="M166" s="278"/>
      <c r="N166" s="278"/>
      <c r="O166" s="279"/>
      <c r="P166" s="278"/>
      <c r="Q166" s="290"/>
      <c r="R166" s="278"/>
      <c r="S166" s="278"/>
      <c r="T166" s="278"/>
    </row>
    <row r="167" spans="2:20" ht="13.5" customHeight="1">
      <c r="B167" s="277"/>
      <c r="C167" s="295"/>
      <c r="D167" s="295"/>
      <c r="E167" s="295"/>
      <c r="F167" s="296"/>
      <c r="G167" s="283"/>
      <c r="H167" s="281"/>
      <c r="I167" s="281"/>
      <c r="J167" s="281"/>
      <c r="K167" s="281"/>
      <c r="L167" s="282"/>
      <c r="M167" s="278"/>
      <c r="N167" s="278"/>
      <c r="O167" s="279"/>
      <c r="P167" s="278"/>
      <c r="Q167" s="290"/>
      <c r="R167" s="278"/>
      <c r="S167" s="278"/>
      <c r="T167" s="278"/>
    </row>
    <row r="168" spans="2:20" ht="13.5" customHeight="1">
      <c r="B168" s="277"/>
      <c r="C168" s="267"/>
      <c r="D168" s="267"/>
      <c r="E168" s="267"/>
      <c r="F168" s="278"/>
      <c r="G168" s="283"/>
      <c r="H168" s="281"/>
      <c r="I168" s="281"/>
      <c r="J168" s="281"/>
      <c r="K168" s="281"/>
      <c r="L168" s="282"/>
      <c r="M168" s="278"/>
      <c r="N168" s="278"/>
      <c r="O168" s="279"/>
      <c r="P168" s="278"/>
      <c r="Q168" s="290"/>
      <c r="R168" s="278"/>
      <c r="S168" s="278"/>
      <c r="T168" s="278"/>
    </row>
    <row r="169" spans="2:20" ht="13.5" customHeight="1">
      <c r="B169" s="277"/>
      <c r="C169" s="267"/>
      <c r="D169" s="267"/>
      <c r="E169" s="267"/>
      <c r="F169" s="278"/>
      <c r="G169" s="283"/>
      <c r="H169" s="281"/>
      <c r="I169" s="281"/>
      <c r="J169" s="281"/>
      <c r="K169" s="281"/>
      <c r="L169" s="282"/>
      <c r="M169" s="278"/>
      <c r="N169" s="278"/>
      <c r="O169" s="279"/>
      <c r="P169" s="278"/>
      <c r="Q169" s="290"/>
      <c r="R169" s="278"/>
      <c r="S169" s="278"/>
      <c r="T169" s="278"/>
    </row>
    <row r="170" spans="2:20" ht="13.5" customHeight="1">
      <c r="B170" s="277"/>
      <c r="C170" s="267"/>
      <c r="D170" s="267"/>
      <c r="E170" s="267"/>
      <c r="F170" s="278"/>
      <c r="G170" s="267"/>
      <c r="H170" s="279"/>
      <c r="I170" s="280"/>
      <c r="J170" s="280"/>
      <c r="K170" s="280"/>
      <c r="L170" s="279"/>
      <c r="M170" s="278"/>
      <c r="N170" s="278"/>
      <c r="O170" s="279"/>
      <c r="P170" s="278"/>
      <c r="Q170" s="290"/>
      <c r="R170" s="278"/>
      <c r="S170" s="278"/>
      <c r="T170" s="278"/>
    </row>
    <row r="171" spans="2:20" ht="13.5" customHeight="1">
      <c r="B171" s="277"/>
      <c r="C171" s="267"/>
      <c r="D171" s="267"/>
      <c r="E171" s="267"/>
      <c r="F171" s="278"/>
      <c r="G171" s="283"/>
      <c r="H171" s="281"/>
      <c r="I171" s="281"/>
      <c r="J171" s="281"/>
      <c r="K171" s="281"/>
      <c r="L171" s="282"/>
      <c r="M171" s="278"/>
      <c r="N171" s="278"/>
      <c r="O171" s="279"/>
      <c r="P171" s="278"/>
      <c r="Q171" s="290"/>
      <c r="R171" s="278"/>
      <c r="S171" s="278"/>
      <c r="T171" s="278"/>
    </row>
    <row r="172" spans="2:20" ht="13.5" customHeight="1">
      <c r="B172" s="277"/>
      <c r="C172" s="267"/>
      <c r="D172" s="267"/>
      <c r="E172" s="267"/>
      <c r="F172" s="278"/>
      <c r="G172" s="283"/>
      <c r="H172" s="281"/>
      <c r="I172" s="281"/>
      <c r="J172" s="281"/>
      <c r="K172" s="281"/>
      <c r="L172" s="282"/>
      <c r="M172" s="278"/>
      <c r="N172" s="278"/>
      <c r="O172" s="279"/>
      <c r="P172" s="278"/>
      <c r="Q172" s="290"/>
      <c r="R172" s="278"/>
      <c r="S172" s="278"/>
      <c r="T172" s="278"/>
    </row>
    <row r="173" spans="2:20" ht="13.5" customHeight="1">
      <c r="B173" s="277"/>
      <c r="C173" s="267"/>
      <c r="D173" s="267"/>
      <c r="E173" s="267"/>
      <c r="F173" s="278"/>
      <c r="G173" s="283"/>
      <c r="H173" s="281"/>
      <c r="I173" s="281"/>
      <c r="J173" s="281"/>
      <c r="K173" s="281"/>
      <c r="L173" s="282"/>
      <c r="M173" s="278"/>
      <c r="N173" s="278"/>
      <c r="O173" s="279"/>
      <c r="P173" s="278"/>
      <c r="Q173" s="290"/>
      <c r="R173" s="278"/>
      <c r="S173" s="278"/>
      <c r="T173" s="278"/>
    </row>
    <row r="174" spans="2:20" ht="13.5" customHeight="1">
      <c r="B174" s="277"/>
      <c r="C174" s="267"/>
      <c r="D174" s="267"/>
      <c r="E174" s="267"/>
      <c r="F174" s="278"/>
      <c r="G174" s="283"/>
      <c r="H174" s="281"/>
      <c r="I174" s="286"/>
      <c r="J174" s="286"/>
      <c r="K174" s="286"/>
      <c r="L174" s="282"/>
      <c r="M174" s="278"/>
      <c r="N174" s="278"/>
      <c r="O174" s="279"/>
      <c r="P174" s="278"/>
      <c r="Q174" s="290"/>
      <c r="R174" s="278"/>
      <c r="S174" s="278"/>
      <c r="T174" s="278"/>
    </row>
    <row r="175" spans="2:20" ht="13.5" customHeight="1">
      <c r="B175" s="277"/>
      <c r="C175" s="267"/>
      <c r="D175" s="267"/>
      <c r="E175" s="267"/>
      <c r="F175" s="278"/>
      <c r="G175" s="283"/>
      <c r="H175" s="281"/>
      <c r="I175" s="286"/>
      <c r="J175" s="286"/>
      <c r="K175" s="286"/>
      <c r="L175" s="282"/>
      <c r="M175" s="278"/>
      <c r="N175" s="278"/>
      <c r="O175" s="279"/>
      <c r="P175" s="278"/>
      <c r="Q175" s="290"/>
      <c r="R175" s="278"/>
      <c r="S175" s="278"/>
      <c r="T175" s="278"/>
    </row>
    <row r="176" spans="2:20" ht="13.5" customHeight="1">
      <c r="B176" s="277"/>
      <c r="C176" s="267"/>
      <c r="D176" s="267"/>
      <c r="E176" s="267"/>
      <c r="F176" s="278"/>
      <c r="G176" s="283"/>
      <c r="H176" s="281"/>
      <c r="I176" s="286"/>
      <c r="J176" s="286"/>
      <c r="K176" s="286"/>
      <c r="L176" s="282"/>
      <c r="M176" s="278"/>
      <c r="N176" s="278"/>
      <c r="O176" s="279"/>
      <c r="P176" s="278"/>
      <c r="Q176" s="290"/>
      <c r="R176" s="278"/>
      <c r="S176" s="278"/>
      <c r="T176" s="278"/>
    </row>
    <row r="177" spans="2:20" ht="13.5" customHeight="1">
      <c r="B177" s="277"/>
      <c r="C177" s="267"/>
      <c r="D177" s="267"/>
      <c r="E177" s="267"/>
      <c r="F177" s="278"/>
      <c r="G177" s="283"/>
      <c r="H177" s="281"/>
      <c r="I177" s="281"/>
      <c r="J177" s="281"/>
      <c r="K177" s="281"/>
      <c r="L177" s="282"/>
      <c r="M177" s="278"/>
      <c r="N177" s="278"/>
      <c r="O177" s="279"/>
      <c r="P177" s="278"/>
      <c r="Q177" s="290"/>
      <c r="R177" s="278"/>
      <c r="S177" s="278"/>
      <c r="T177" s="278"/>
    </row>
    <row r="178" spans="2:20" ht="13.5" customHeight="1">
      <c r="B178" s="277"/>
      <c r="C178" s="267"/>
      <c r="D178" s="267"/>
      <c r="E178" s="267"/>
      <c r="F178" s="278"/>
      <c r="G178" s="283"/>
      <c r="H178" s="281"/>
      <c r="I178" s="281"/>
      <c r="J178" s="281"/>
      <c r="K178" s="281"/>
      <c r="L178" s="282"/>
      <c r="M178" s="278"/>
      <c r="N178" s="278"/>
      <c r="O178" s="279"/>
      <c r="P178" s="278"/>
      <c r="Q178" s="290"/>
      <c r="R178" s="278"/>
      <c r="S178" s="278"/>
      <c r="T178" s="278"/>
    </row>
    <row r="179" spans="2:20" ht="13.5" customHeight="1">
      <c r="B179" s="277"/>
      <c r="C179" s="267"/>
      <c r="D179" s="267"/>
      <c r="E179" s="267"/>
      <c r="F179" s="278"/>
      <c r="G179" s="283"/>
      <c r="H179" s="281"/>
      <c r="I179" s="286"/>
      <c r="J179" s="286"/>
      <c r="K179" s="286"/>
      <c r="L179" s="282"/>
      <c r="M179" s="278"/>
      <c r="N179" s="278"/>
      <c r="O179" s="279"/>
      <c r="P179" s="278"/>
      <c r="Q179" s="290"/>
      <c r="R179" s="278"/>
      <c r="S179" s="278"/>
      <c r="T179" s="278"/>
    </row>
    <row r="180" spans="2:20" ht="13.5" customHeight="1">
      <c r="B180" s="277"/>
      <c r="C180" s="267"/>
      <c r="D180" s="267"/>
      <c r="E180" s="267"/>
      <c r="F180" s="278"/>
      <c r="G180" s="283"/>
      <c r="H180" s="281"/>
      <c r="I180" s="286"/>
      <c r="J180" s="286"/>
      <c r="K180" s="286"/>
      <c r="L180" s="282"/>
      <c r="M180" s="278"/>
      <c r="N180" s="278"/>
      <c r="O180" s="279"/>
      <c r="P180" s="278"/>
      <c r="Q180" s="290"/>
      <c r="R180" s="278"/>
      <c r="S180" s="278"/>
      <c r="T180" s="278"/>
    </row>
    <row r="181" spans="2:20" ht="13.5" customHeight="1">
      <c r="B181" s="277"/>
      <c r="C181" s="267"/>
      <c r="D181" s="267"/>
      <c r="E181" s="267"/>
      <c r="F181" s="278"/>
      <c r="G181" s="283"/>
      <c r="H181" s="281"/>
      <c r="I181" s="286"/>
      <c r="J181" s="286"/>
      <c r="K181" s="286"/>
      <c r="L181" s="282"/>
      <c r="M181" s="278"/>
      <c r="N181" s="278"/>
      <c r="O181" s="279"/>
      <c r="P181" s="278"/>
      <c r="Q181" s="290"/>
      <c r="R181" s="278"/>
      <c r="S181" s="278"/>
      <c r="T181" s="278"/>
    </row>
    <row r="182" spans="2:20" ht="13.5" customHeight="1">
      <c r="B182" s="277"/>
      <c r="C182" s="267"/>
      <c r="D182" s="267"/>
      <c r="E182" s="267"/>
      <c r="F182" s="278"/>
      <c r="G182" s="283"/>
      <c r="H182" s="281"/>
      <c r="I182" s="281"/>
      <c r="J182" s="281"/>
      <c r="K182" s="281"/>
      <c r="L182" s="282"/>
      <c r="M182" s="278"/>
      <c r="N182" s="278"/>
      <c r="O182" s="279"/>
      <c r="P182" s="278"/>
      <c r="Q182" s="290"/>
      <c r="R182" s="278"/>
      <c r="S182" s="278"/>
      <c r="T182" s="278"/>
    </row>
    <row r="183" spans="2:20" ht="13.5" customHeight="1">
      <c r="B183" s="277"/>
      <c r="C183" s="267"/>
      <c r="D183" s="267"/>
      <c r="E183" s="267"/>
      <c r="F183" s="278"/>
      <c r="G183" s="283"/>
      <c r="H183" s="281"/>
      <c r="I183" s="281"/>
      <c r="J183" s="281"/>
      <c r="K183" s="281"/>
      <c r="L183" s="282"/>
      <c r="M183" s="278"/>
      <c r="N183" s="278"/>
      <c r="O183" s="279"/>
      <c r="P183" s="278"/>
      <c r="Q183" s="290"/>
      <c r="R183" s="278"/>
      <c r="S183" s="278"/>
      <c r="T183" s="278"/>
    </row>
    <row r="184" spans="2:20" ht="13.5" customHeight="1">
      <c r="B184" s="277"/>
      <c r="C184" s="267"/>
      <c r="D184" s="267"/>
      <c r="E184" s="267"/>
      <c r="F184" s="278"/>
      <c r="G184" s="283"/>
      <c r="H184" s="281"/>
      <c r="I184" s="286"/>
      <c r="J184" s="286"/>
      <c r="K184" s="286"/>
      <c r="L184" s="282"/>
      <c r="M184" s="278"/>
      <c r="N184" s="278"/>
      <c r="O184" s="279"/>
      <c r="P184" s="278"/>
      <c r="Q184" s="290"/>
      <c r="R184" s="278"/>
      <c r="S184" s="278"/>
      <c r="T184" s="278"/>
    </row>
    <row r="185" spans="2:20" ht="13.5" customHeight="1">
      <c r="B185" s="277"/>
      <c r="C185" s="267"/>
      <c r="D185" s="267"/>
      <c r="E185" s="267"/>
      <c r="F185" s="278"/>
      <c r="G185" s="283"/>
      <c r="H185" s="281"/>
      <c r="I185" s="281"/>
      <c r="J185" s="281"/>
      <c r="K185" s="281"/>
      <c r="L185" s="282"/>
      <c r="M185" s="278"/>
      <c r="N185" s="278"/>
      <c r="O185" s="279"/>
      <c r="P185" s="278"/>
      <c r="Q185" s="290"/>
      <c r="R185" s="278"/>
      <c r="S185" s="278"/>
      <c r="T185" s="278"/>
    </row>
    <row r="186" spans="2:20" ht="13.5" customHeight="1">
      <c r="B186" s="277"/>
      <c r="C186" s="267"/>
      <c r="D186" s="267"/>
      <c r="E186" s="267"/>
      <c r="F186" s="278"/>
      <c r="G186" s="283"/>
      <c r="H186" s="281"/>
      <c r="I186" s="286"/>
      <c r="J186" s="286"/>
      <c r="K186" s="286"/>
      <c r="L186" s="282"/>
      <c r="M186" s="278"/>
      <c r="N186" s="278"/>
      <c r="O186" s="279"/>
      <c r="P186" s="278"/>
      <c r="Q186" s="290"/>
      <c r="R186" s="278"/>
      <c r="S186" s="278"/>
      <c r="T186" s="278"/>
    </row>
    <row r="187" spans="2:20" ht="13.5" customHeight="1">
      <c r="B187" s="277"/>
      <c r="C187" s="267"/>
      <c r="D187" s="267"/>
      <c r="E187" s="267"/>
      <c r="F187" s="278"/>
      <c r="G187" s="283"/>
      <c r="H187" s="281"/>
      <c r="I187" s="286"/>
      <c r="J187" s="286"/>
      <c r="K187" s="286"/>
      <c r="L187" s="282"/>
      <c r="M187" s="278"/>
      <c r="N187" s="278"/>
      <c r="O187" s="279"/>
      <c r="P187" s="278"/>
      <c r="Q187" s="290"/>
      <c r="R187" s="278"/>
      <c r="S187" s="278"/>
      <c r="T187" s="278"/>
    </row>
    <row r="188" spans="2:20" ht="13.5" customHeight="1">
      <c r="B188" s="277"/>
      <c r="C188" s="267"/>
      <c r="D188" s="267"/>
      <c r="E188" s="267"/>
      <c r="F188" s="278"/>
      <c r="G188" s="283"/>
      <c r="H188" s="281"/>
      <c r="I188" s="281"/>
      <c r="J188" s="281"/>
      <c r="K188" s="281"/>
      <c r="L188" s="282"/>
      <c r="M188" s="278"/>
      <c r="N188" s="278"/>
      <c r="O188" s="279"/>
      <c r="P188" s="278"/>
      <c r="Q188" s="290"/>
      <c r="R188" s="278"/>
      <c r="S188" s="278"/>
      <c r="T188" s="278"/>
    </row>
    <row r="189" spans="2:20" ht="13.5" customHeight="1">
      <c r="B189" s="277"/>
      <c r="C189" s="267"/>
      <c r="D189" s="267"/>
      <c r="E189" s="267"/>
      <c r="F189" s="278"/>
      <c r="G189" s="283"/>
      <c r="H189" s="281"/>
      <c r="I189" s="286"/>
      <c r="J189" s="286"/>
      <c r="K189" s="286"/>
      <c r="L189" s="282"/>
      <c r="M189" s="278"/>
      <c r="N189" s="278"/>
      <c r="O189" s="279"/>
      <c r="P189" s="278"/>
      <c r="Q189" s="290"/>
      <c r="R189" s="278"/>
      <c r="S189" s="278"/>
      <c r="T189" s="278"/>
    </row>
    <row r="190" spans="2:20" ht="13.5" customHeight="1">
      <c r="B190" s="277"/>
      <c r="C190" s="267"/>
      <c r="D190" s="267"/>
      <c r="E190" s="267"/>
      <c r="F190" s="278"/>
      <c r="G190" s="283"/>
      <c r="H190" s="281"/>
      <c r="I190" s="286"/>
      <c r="J190" s="286"/>
      <c r="K190" s="286"/>
      <c r="L190" s="282"/>
      <c r="M190" s="278"/>
      <c r="N190" s="278"/>
      <c r="O190" s="279"/>
      <c r="P190" s="278"/>
      <c r="Q190" s="290"/>
      <c r="R190" s="278"/>
      <c r="S190" s="278"/>
      <c r="T190" s="278"/>
    </row>
    <row r="191" spans="2:20" ht="13.5" customHeight="1">
      <c r="B191" s="277"/>
      <c r="C191" s="267"/>
      <c r="D191" s="267"/>
      <c r="E191" s="267"/>
      <c r="F191" s="278"/>
      <c r="G191" s="283"/>
      <c r="H191" s="281"/>
      <c r="I191" s="286"/>
      <c r="J191" s="286"/>
      <c r="K191" s="286"/>
      <c r="L191" s="282"/>
      <c r="M191" s="278"/>
      <c r="N191" s="278"/>
      <c r="O191" s="279"/>
      <c r="P191" s="278"/>
      <c r="Q191" s="290"/>
      <c r="R191" s="278"/>
      <c r="S191" s="278"/>
      <c r="T191" s="278"/>
    </row>
    <row r="192" spans="2:20" ht="13.5" customHeight="1">
      <c r="B192" s="277"/>
      <c r="C192" s="267"/>
      <c r="D192" s="267"/>
      <c r="E192" s="267"/>
      <c r="F192" s="278"/>
      <c r="G192" s="283"/>
      <c r="H192" s="281"/>
      <c r="I192" s="286"/>
      <c r="J192" s="286"/>
      <c r="K192" s="286"/>
      <c r="L192" s="282"/>
      <c r="M192" s="278"/>
      <c r="N192" s="278"/>
      <c r="O192" s="279"/>
      <c r="P192" s="278"/>
      <c r="Q192" s="290"/>
      <c r="R192" s="278"/>
      <c r="S192" s="278"/>
      <c r="T192" s="278"/>
    </row>
    <row r="193" spans="1:20" ht="13.5" customHeight="1">
      <c r="B193" s="277"/>
      <c r="C193" s="267"/>
      <c r="D193" s="267"/>
      <c r="E193" s="267"/>
      <c r="F193" s="278"/>
      <c r="G193" s="283"/>
      <c r="H193" s="281"/>
      <c r="I193" s="281"/>
      <c r="J193" s="281"/>
      <c r="K193" s="281"/>
      <c r="L193" s="282"/>
      <c r="M193" s="278"/>
      <c r="N193" s="278"/>
      <c r="O193" s="279"/>
      <c r="P193" s="278"/>
      <c r="Q193" s="290"/>
      <c r="R193" s="278"/>
      <c r="S193" s="278"/>
      <c r="T193" s="278"/>
    </row>
    <row r="194" spans="1:20" ht="13.5" customHeight="1">
      <c r="B194" s="277"/>
      <c r="C194" s="267"/>
      <c r="D194" s="267"/>
      <c r="E194" s="267"/>
      <c r="F194" s="278"/>
      <c r="G194" s="283"/>
      <c r="H194" s="281"/>
      <c r="I194" s="286"/>
      <c r="J194" s="286"/>
      <c r="K194" s="286"/>
      <c r="L194" s="282"/>
      <c r="M194" s="278"/>
      <c r="N194" s="278"/>
      <c r="O194" s="279"/>
      <c r="P194" s="278"/>
      <c r="Q194" s="290"/>
      <c r="R194" s="278"/>
      <c r="S194" s="278"/>
      <c r="T194" s="278"/>
    </row>
    <row r="195" spans="1:20" ht="13.5" customHeight="1">
      <c r="B195" s="277"/>
      <c r="C195" s="267"/>
      <c r="D195" s="267"/>
      <c r="E195" s="267"/>
      <c r="F195" s="278"/>
      <c r="G195" s="283"/>
      <c r="H195" s="281"/>
      <c r="I195" s="281"/>
      <c r="J195" s="281"/>
      <c r="K195" s="281"/>
      <c r="L195" s="282"/>
      <c r="M195" s="278"/>
      <c r="N195" s="278"/>
      <c r="O195" s="279"/>
      <c r="P195" s="278"/>
      <c r="Q195" s="290"/>
      <c r="R195" s="278"/>
      <c r="S195" s="278"/>
      <c r="T195" s="278"/>
    </row>
    <row r="196" spans="1:20" ht="13.5" customHeight="1">
      <c r="B196" s="277"/>
      <c r="C196" s="267"/>
      <c r="D196" s="267"/>
      <c r="E196" s="267"/>
      <c r="F196" s="278"/>
      <c r="G196" s="283"/>
      <c r="H196" s="281"/>
      <c r="I196" s="281"/>
      <c r="J196" s="281"/>
      <c r="K196" s="281"/>
      <c r="L196" s="282"/>
      <c r="M196" s="278"/>
      <c r="N196" s="278"/>
      <c r="O196" s="279"/>
      <c r="P196" s="278"/>
      <c r="Q196" s="290"/>
      <c r="R196" s="278"/>
      <c r="S196" s="278"/>
      <c r="T196" s="278"/>
    </row>
    <row r="197" spans="1:20" ht="13.5" customHeight="1">
      <c r="B197" s="277"/>
      <c r="C197" s="267"/>
      <c r="D197" s="267"/>
      <c r="E197" s="267"/>
      <c r="F197" s="278"/>
      <c r="G197" s="283"/>
      <c r="H197" s="281"/>
      <c r="I197" s="286"/>
      <c r="J197" s="286"/>
      <c r="K197" s="286"/>
      <c r="L197" s="282"/>
      <c r="M197" s="278"/>
      <c r="N197" s="278"/>
      <c r="O197" s="279"/>
      <c r="P197" s="278"/>
      <c r="Q197" s="290"/>
      <c r="R197" s="278"/>
      <c r="S197" s="278"/>
      <c r="T197" s="278"/>
    </row>
    <row r="198" spans="1:20" ht="13.5" customHeight="1">
      <c r="B198" s="277"/>
      <c r="C198" s="267"/>
      <c r="D198" s="267"/>
      <c r="E198" s="267"/>
      <c r="F198" s="278"/>
      <c r="G198" s="283"/>
      <c r="H198" s="281"/>
      <c r="I198" s="286"/>
      <c r="J198" s="286"/>
      <c r="K198" s="286"/>
      <c r="L198" s="282"/>
      <c r="M198" s="278"/>
      <c r="N198" s="278"/>
      <c r="O198" s="279"/>
      <c r="P198" s="278"/>
      <c r="Q198" s="290"/>
      <c r="R198" s="278"/>
      <c r="S198" s="278"/>
      <c r="T198" s="278"/>
    </row>
    <row r="199" spans="1:20" ht="13.5" customHeight="1">
      <c r="B199" s="277"/>
      <c r="C199" s="267"/>
      <c r="D199" s="267"/>
      <c r="E199" s="267"/>
      <c r="F199" s="278"/>
      <c r="G199" s="283"/>
      <c r="H199" s="281"/>
      <c r="I199" s="281"/>
      <c r="J199" s="281"/>
      <c r="K199" s="281"/>
      <c r="L199" s="282"/>
      <c r="M199" s="278"/>
      <c r="N199" s="278"/>
      <c r="O199" s="279"/>
      <c r="P199" s="278"/>
      <c r="Q199" s="290"/>
      <c r="R199" s="278"/>
      <c r="S199" s="278"/>
      <c r="T199" s="278"/>
    </row>
    <row r="200" spans="1:20" ht="13.5" customHeight="1">
      <c r="B200" s="277"/>
      <c r="C200" s="267"/>
      <c r="D200" s="267"/>
      <c r="E200" s="267"/>
      <c r="F200" s="278"/>
      <c r="G200" s="283"/>
      <c r="H200" s="281"/>
      <c r="I200" s="281"/>
      <c r="J200" s="281"/>
      <c r="K200" s="281"/>
      <c r="L200" s="282"/>
      <c r="M200" s="278"/>
      <c r="N200" s="278"/>
      <c r="O200" s="279"/>
      <c r="P200" s="278"/>
      <c r="Q200" s="290"/>
      <c r="R200" s="278"/>
      <c r="S200" s="278"/>
      <c r="T200" s="278"/>
    </row>
    <row r="201" spans="1:20" ht="13.5" customHeight="1">
      <c r="B201" s="277"/>
      <c r="C201" s="267"/>
      <c r="D201" s="267"/>
      <c r="E201" s="267"/>
      <c r="F201" s="278"/>
      <c r="G201" s="283"/>
      <c r="H201" s="281"/>
      <c r="I201" s="286"/>
      <c r="J201" s="286"/>
      <c r="K201" s="286"/>
      <c r="L201" s="282"/>
      <c r="M201" s="278"/>
      <c r="N201" s="278"/>
      <c r="O201" s="279"/>
      <c r="P201" s="278"/>
      <c r="Q201" s="290"/>
      <c r="R201" s="278"/>
      <c r="S201" s="278"/>
      <c r="T201" s="278"/>
    </row>
    <row r="202" spans="1:20" ht="13.5" customHeight="1">
      <c r="B202" s="277"/>
      <c r="C202" s="267"/>
      <c r="D202" s="267"/>
      <c r="E202" s="267"/>
      <c r="F202" s="278"/>
      <c r="G202" s="283"/>
      <c r="H202" s="281"/>
      <c r="I202" s="281"/>
      <c r="J202" s="281"/>
      <c r="K202" s="281"/>
      <c r="L202" s="282"/>
      <c r="M202" s="278"/>
      <c r="N202" s="278"/>
      <c r="O202" s="279"/>
      <c r="P202" s="278"/>
      <c r="Q202" s="290"/>
      <c r="R202" s="278"/>
      <c r="S202" s="278"/>
      <c r="T202" s="278"/>
    </row>
    <row r="203" spans="1:20" ht="13.5" customHeight="1">
      <c r="B203" s="277"/>
      <c r="C203" s="267"/>
      <c r="D203" s="267"/>
      <c r="E203" s="267"/>
      <c r="F203" s="278"/>
      <c r="G203" s="283"/>
      <c r="H203" s="281"/>
      <c r="I203" s="281"/>
      <c r="J203" s="281"/>
      <c r="K203" s="281"/>
      <c r="L203" s="282"/>
      <c r="M203" s="278"/>
      <c r="N203" s="278"/>
      <c r="O203" s="279"/>
      <c r="P203" s="278"/>
      <c r="Q203" s="290"/>
      <c r="R203" s="278"/>
      <c r="S203" s="278"/>
      <c r="T203" s="278"/>
    </row>
    <row r="204" spans="1:20" s="262" customFormat="1" ht="13.5" customHeight="1">
      <c r="A204" s="264"/>
      <c r="B204" s="277"/>
      <c r="C204" s="297"/>
      <c r="D204" s="267"/>
      <c r="E204" s="297"/>
      <c r="F204" s="298"/>
      <c r="G204" s="300"/>
      <c r="H204" s="301"/>
      <c r="I204" s="301"/>
      <c r="J204" s="301"/>
      <c r="K204" s="301"/>
      <c r="L204" s="302"/>
      <c r="M204" s="298"/>
      <c r="N204" s="298"/>
      <c r="O204" s="299"/>
      <c r="P204" s="298"/>
      <c r="Q204" s="308"/>
      <c r="R204" s="298"/>
      <c r="S204" s="298"/>
      <c r="T204" s="298"/>
    </row>
    <row r="205" spans="1:20" ht="13.5" customHeight="1">
      <c r="B205" s="277"/>
      <c r="C205" s="267" t="s">
        <v>628</v>
      </c>
      <c r="D205" s="267" t="s">
        <v>719</v>
      </c>
      <c r="E205" s="267" t="s">
        <v>820</v>
      </c>
      <c r="F205" s="278" t="s">
        <v>1421</v>
      </c>
      <c r="G205" s="283"/>
      <c r="H205" s="281"/>
      <c r="I205" s="281" t="s">
        <v>598</v>
      </c>
      <c r="J205" s="281"/>
      <c r="K205" s="281"/>
      <c r="L205" s="282" t="s">
        <v>2011</v>
      </c>
      <c r="M205" s="278" t="s">
        <v>2122</v>
      </c>
      <c r="N205" s="278" t="s">
        <v>1091</v>
      </c>
      <c r="O205" s="279"/>
      <c r="P205" s="278"/>
      <c r="Q205" s="290"/>
      <c r="R205" s="278"/>
      <c r="S205" s="278"/>
      <c r="T205" s="278"/>
    </row>
    <row r="206" spans="1:20" ht="13.5" customHeight="1">
      <c r="B206" s="277"/>
      <c r="C206" s="267" t="s">
        <v>628</v>
      </c>
      <c r="D206" s="267" t="s">
        <v>719</v>
      </c>
      <c r="E206" s="267" t="s">
        <v>808</v>
      </c>
      <c r="F206" s="278" t="s">
        <v>804</v>
      </c>
      <c r="G206" s="283"/>
      <c r="H206" s="281"/>
      <c r="I206" s="281" t="s">
        <v>2205</v>
      </c>
      <c r="J206" s="281"/>
      <c r="K206" s="281"/>
      <c r="L206" s="282" t="s">
        <v>1892</v>
      </c>
      <c r="M206" s="278" t="s">
        <v>1415</v>
      </c>
      <c r="N206" s="278" t="s">
        <v>1819</v>
      </c>
      <c r="O206" s="279"/>
      <c r="P206" s="278"/>
      <c r="Q206" s="290"/>
      <c r="R206" s="278"/>
      <c r="S206" s="278"/>
      <c r="T206" s="278"/>
    </row>
    <row r="207" spans="1:20" ht="13.5" customHeight="1">
      <c r="B207" s="277"/>
      <c r="C207" s="267" t="s">
        <v>628</v>
      </c>
      <c r="D207" s="267" t="s">
        <v>719</v>
      </c>
      <c r="E207" s="267" t="s">
        <v>808</v>
      </c>
      <c r="F207" s="278" t="s">
        <v>804</v>
      </c>
      <c r="G207" s="283"/>
      <c r="H207" s="281"/>
      <c r="I207" s="281" t="s">
        <v>2141</v>
      </c>
      <c r="J207" s="281"/>
      <c r="K207" s="281"/>
      <c r="L207" s="282" t="s">
        <v>1888</v>
      </c>
      <c r="M207" s="278" t="s">
        <v>1416</v>
      </c>
      <c r="N207" s="278" t="s">
        <v>1350</v>
      </c>
      <c r="O207" s="279"/>
      <c r="P207" s="278"/>
      <c r="Q207" s="290"/>
      <c r="R207" s="278"/>
      <c r="S207" s="278"/>
      <c r="T207" s="278"/>
    </row>
    <row r="208" spans="1:20" ht="13.5" customHeight="1">
      <c r="B208" s="277"/>
      <c r="C208" s="267" t="s">
        <v>628</v>
      </c>
      <c r="D208" s="267" t="s">
        <v>719</v>
      </c>
      <c r="E208" s="267" t="s">
        <v>821</v>
      </c>
      <c r="F208" s="278" t="s">
        <v>810</v>
      </c>
      <c r="G208" s="283"/>
      <c r="H208" s="281"/>
      <c r="I208" s="281" t="s">
        <v>41</v>
      </c>
      <c r="J208" s="281"/>
      <c r="K208" s="281"/>
      <c r="L208" s="282" t="s">
        <v>1894</v>
      </c>
      <c r="M208" s="278" t="s">
        <v>1565</v>
      </c>
      <c r="N208" s="278" t="s">
        <v>100</v>
      </c>
      <c r="O208" s="279"/>
      <c r="P208" s="278"/>
      <c r="Q208" s="290"/>
      <c r="R208" s="278"/>
      <c r="S208" s="278"/>
      <c r="T208" s="278"/>
    </row>
    <row r="209" spans="2:20" ht="13.5" customHeight="1">
      <c r="B209" s="277"/>
      <c r="C209" s="267" t="s">
        <v>628</v>
      </c>
      <c r="D209" s="267" t="s">
        <v>719</v>
      </c>
      <c r="E209" s="267" t="s">
        <v>821</v>
      </c>
      <c r="F209" s="278" t="s">
        <v>810</v>
      </c>
      <c r="G209" s="283"/>
      <c r="H209" s="281"/>
      <c r="I209" s="281" t="s">
        <v>96</v>
      </c>
      <c r="J209" s="281"/>
      <c r="K209" s="281"/>
      <c r="L209" s="282" t="s">
        <v>1885</v>
      </c>
      <c r="M209" s="278" t="s">
        <v>1664</v>
      </c>
      <c r="N209" s="278" t="s">
        <v>1011</v>
      </c>
      <c r="O209" s="279"/>
      <c r="P209" s="278"/>
      <c r="Q209" s="290"/>
      <c r="R209" s="278"/>
      <c r="S209" s="278"/>
      <c r="T209" s="278"/>
    </row>
    <row r="210" spans="2:20" ht="13.5" customHeight="1">
      <c r="B210" s="277"/>
      <c r="C210" s="267" t="s">
        <v>628</v>
      </c>
      <c r="D210" s="267" t="s">
        <v>719</v>
      </c>
      <c r="E210" s="267" t="s">
        <v>827</v>
      </c>
      <c r="F210" s="278" t="s">
        <v>656</v>
      </c>
      <c r="G210" s="283"/>
      <c r="H210" s="281"/>
      <c r="I210" s="281" t="s">
        <v>957</v>
      </c>
      <c r="J210" s="281"/>
      <c r="K210" s="281"/>
      <c r="L210" s="282" t="s">
        <v>1889</v>
      </c>
      <c r="M210" s="278" t="s">
        <v>1667</v>
      </c>
      <c r="N210" s="278" t="s">
        <v>1349</v>
      </c>
      <c r="O210" s="279"/>
      <c r="P210" s="278"/>
      <c r="Q210" s="290"/>
      <c r="R210" s="278"/>
      <c r="S210" s="278"/>
      <c r="T210" s="278"/>
    </row>
    <row r="211" spans="2:20" ht="13.5" customHeight="1">
      <c r="B211" s="277"/>
      <c r="C211" s="267" t="s">
        <v>628</v>
      </c>
      <c r="D211" s="267" t="s">
        <v>719</v>
      </c>
      <c r="E211" s="267" t="s">
        <v>827</v>
      </c>
      <c r="F211" s="278" t="s">
        <v>656</v>
      </c>
      <c r="G211" s="283"/>
      <c r="H211" s="281"/>
      <c r="I211" s="281" t="s">
        <v>959</v>
      </c>
      <c r="J211" s="281"/>
      <c r="K211" s="281"/>
      <c r="L211" s="282" t="s">
        <v>1887</v>
      </c>
      <c r="M211" s="278" t="s">
        <v>353</v>
      </c>
      <c r="N211" s="278" t="s">
        <v>1363</v>
      </c>
      <c r="O211" s="279"/>
      <c r="P211" s="278"/>
      <c r="Q211" s="290"/>
      <c r="R211" s="278"/>
      <c r="S211" s="278"/>
      <c r="T211" s="278"/>
    </row>
    <row r="212" spans="2:20" ht="13.5" customHeight="1">
      <c r="B212" s="277"/>
      <c r="C212" s="267" t="s">
        <v>628</v>
      </c>
      <c r="D212" s="267" t="s">
        <v>719</v>
      </c>
      <c r="E212" s="267" t="s">
        <v>827</v>
      </c>
      <c r="F212" s="278" t="s">
        <v>656</v>
      </c>
      <c r="G212" s="283"/>
      <c r="H212" s="281"/>
      <c r="I212" s="281" t="s">
        <v>940</v>
      </c>
      <c r="J212" s="281"/>
      <c r="K212" s="281"/>
      <c r="L212" s="282" t="s">
        <v>1891</v>
      </c>
      <c r="M212" s="278" t="s">
        <v>1460</v>
      </c>
      <c r="N212" s="278" t="s">
        <v>1055</v>
      </c>
      <c r="O212" s="279"/>
      <c r="P212" s="278"/>
      <c r="Q212" s="290"/>
      <c r="R212" s="278"/>
      <c r="S212" s="278"/>
      <c r="T212" s="278"/>
    </row>
    <row r="213" spans="2:20" ht="13.5" customHeight="1">
      <c r="B213" s="277"/>
      <c r="C213" s="267" t="s">
        <v>628</v>
      </c>
      <c r="D213" s="267" t="s">
        <v>719</v>
      </c>
      <c r="E213" s="267" t="s">
        <v>827</v>
      </c>
      <c r="F213" s="278" t="s">
        <v>656</v>
      </c>
      <c r="G213" s="283"/>
      <c r="H213" s="281"/>
      <c r="I213" s="281" t="s">
        <v>1874</v>
      </c>
      <c r="J213" s="281"/>
      <c r="K213" s="281"/>
      <c r="L213" s="282" t="s">
        <v>1910</v>
      </c>
      <c r="M213" s="278" t="s">
        <v>1653</v>
      </c>
      <c r="N213" s="278" t="s">
        <v>1610</v>
      </c>
      <c r="O213" s="279"/>
      <c r="P213" s="278"/>
      <c r="Q213" s="290"/>
      <c r="R213" s="278"/>
      <c r="S213" s="278"/>
      <c r="T213" s="278"/>
    </row>
    <row r="214" spans="2:20" ht="13.5" customHeight="1">
      <c r="B214" s="277"/>
      <c r="C214" s="267" t="s">
        <v>628</v>
      </c>
      <c r="D214" s="267" t="s">
        <v>719</v>
      </c>
      <c r="E214" s="267" t="s">
        <v>827</v>
      </c>
      <c r="F214" s="278" t="s">
        <v>935</v>
      </c>
      <c r="G214" s="283"/>
      <c r="H214" s="281"/>
      <c r="I214" s="281" t="s">
        <v>2200</v>
      </c>
      <c r="J214" s="281"/>
      <c r="K214" s="281"/>
      <c r="L214" s="282" t="s">
        <v>1896</v>
      </c>
      <c r="M214" s="278" t="s">
        <v>1562</v>
      </c>
      <c r="N214" s="278" t="s">
        <v>1238</v>
      </c>
      <c r="O214" s="279"/>
      <c r="P214" s="278"/>
      <c r="Q214" s="290"/>
      <c r="R214" s="278"/>
      <c r="S214" s="278"/>
      <c r="T214" s="278"/>
    </row>
    <row r="215" spans="2:20" ht="13.5" customHeight="1">
      <c r="B215" s="277"/>
      <c r="C215" s="267" t="s">
        <v>628</v>
      </c>
      <c r="D215" s="267" t="s">
        <v>719</v>
      </c>
      <c r="E215" s="267" t="s">
        <v>827</v>
      </c>
      <c r="F215" s="278" t="s">
        <v>935</v>
      </c>
      <c r="G215" s="283"/>
      <c r="H215" s="281"/>
      <c r="I215" s="281" t="s">
        <v>2197</v>
      </c>
      <c r="J215" s="281"/>
      <c r="K215" s="281"/>
      <c r="L215" s="282" t="s">
        <v>1902</v>
      </c>
      <c r="M215" s="278" t="s">
        <v>1536</v>
      </c>
      <c r="N215" s="278" t="s">
        <v>449</v>
      </c>
      <c r="O215" s="279"/>
      <c r="P215" s="278"/>
      <c r="Q215" s="290"/>
      <c r="R215" s="278"/>
      <c r="S215" s="278"/>
      <c r="T215" s="278"/>
    </row>
    <row r="216" spans="2:20" ht="13.5" customHeight="1">
      <c r="B216" s="277"/>
      <c r="C216" s="267" t="s">
        <v>628</v>
      </c>
      <c r="D216" s="267" t="s">
        <v>719</v>
      </c>
      <c r="E216" s="267" t="s">
        <v>827</v>
      </c>
      <c r="F216" s="278" t="s">
        <v>935</v>
      </c>
      <c r="G216" s="283"/>
      <c r="H216" s="281"/>
      <c r="I216" s="281" t="s">
        <v>2201</v>
      </c>
      <c r="J216" s="281"/>
      <c r="K216" s="281"/>
      <c r="L216" s="282" t="s">
        <v>1907</v>
      </c>
      <c r="M216" s="278" t="s">
        <v>1576</v>
      </c>
      <c r="N216" s="278" t="s">
        <v>1242</v>
      </c>
      <c r="O216" s="279"/>
      <c r="P216" s="278"/>
      <c r="Q216" s="290"/>
      <c r="R216" s="278"/>
      <c r="S216" s="278"/>
      <c r="T216" s="278"/>
    </row>
    <row r="217" spans="2:20" ht="13.5" customHeight="1">
      <c r="B217" s="277"/>
      <c r="C217" s="267" t="s">
        <v>628</v>
      </c>
      <c r="D217" s="267" t="s">
        <v>719</v>
      </c>
      <c r="E217" s="267" t="s">
        <v>822</v>
      </c>
      <c r="F217" s="278" t="s">
        <v>2123</v>
      </c>
      <c r="G217" s="283"/>
      <c r="H217" s="281"/>
      <c r="I217" s="281" t="s">
        <v>262</v>
      </c>
      <c r="J217" s="281"/>
      <c r="K217" s="281"/>
      <c r="L217" s="282" t="s">
        <v>1901</v>
      </c>
      <c r="M217" s="278" t="s">
        <v>1171</v>
      </c>
      <c r="N217" s="278" t="s">
        <v>1235</v>
      </c>
      <c r="O217" s="279"/>
      <c r="P217" s="278"/>
      <c r="Q217" s="290"/>
      <c r="R217" s="278"/>
      <c r="S217" s="278"/>
      <c r="T217" s="278"/>
    </row>
    <row r="218" spans="2:20" ht="13.5" customHeight="1">
      <c r="B218" s="277"/>
      <c r="C218" s="267" t="s">
        <v>628</v>
      </c>
      <c r="D218" s="267" t="s">
        <v>719</v>
      </c>
      <c r="E218" s="267" t="s">
        <v>822</v>
      </c>
      <c r="F218" s="278" t="s">
        <v>2123</v>
      </c>
      <c r="G218" s="283"/>
      <c r="H218" s="281"/>
      <c r="I218" s="281" t="s">
        <v>284</v>
      </c>
      <c r="J218" s="281"/>
      <c r="K218" s="281"/>
      <c r="L218" s="282" t="s">
        <v>1905</v>
      </c>
      <c r="M218" s="278" t="s">
        <v>1796</v>
      </c>
      <c r="N218" s="278" t="s">
        <v>1215</v>
      </c>
      <c r="O218" s="279"/>
      <c r="P218" s="278"/>
      <c r="Q218" s="290"/>
      <c r="R218" s="278"/>
      <c r="S218" s="278"/>
      <c r="T218" s="278"/>
    </row>
    <row r="219" spans="2:20" ht="13.5" customHeight="1">
      <c r="B219" s="277"/>
      <c r="C219" s="267" t="s">
        <v>628</v>
      </c>
      <c r="D219" s="267" t="s">
        <v>719</v>
      </c>
      <c r="E219" s="267" t="s">
        <v>822</v>
      </c>
      <c r="F219" s="278" t="s">
        <v>2123</v>
      </c>
      <c r="G219" s="283"/>
      <c r="H219" s="281"/>
      <c r="I219" s="281" t="s">
        <v>1880</v>
      </c>
      <c r="J219" s="281"/>
      <c r="K219" s="281"/>
      <c r="L219" s="282" t="s">
        <v>1908</v>
      </c>
      <c r="M219" s="278" t="s">
        <v>926</v>
      </c>
      <c r="N219" s="278" t="s">
        <v>2192</v>
      </c>
      <c r="O219" s="279"/>
      <c r="P219" s="278"/>
      <c r="Q219" s="290"/>
      <c r="R219" s="278"/>
      <c r="S219" s="278"/>
      <c r="T219" s="278"/>
    </row>
    <row r="220" spans="2:20" ht="13.5" customHeight="1">
      <c r="B220" s="277"/>
      <c r="C220" s="267" t="s">
        <v>628</v>
      </c>
      <c r="D220" s="267" t="s">
        <v>719</v>
      </c>
      <c r="E220" s="267" t="s">
        <v>822</v>
      </c>
      <c r="F220" s="278" t="s">
        <v>2123</v>
      </c>
      <c r="G220" s="283"/>
      <c r="H220" s="281"/>
      <c r="I220" s="281" t="s">
        <v>160</v>
      </c>
      <c r="J220" s="281"/>
      <c r="K220" s="281"/>
      <c r="L220" s="282" t="s">
        <v>1897</v>
      </c>
      <c r="M220" s="278" t="s">
        <v>1161</v>
      </c>
      <c r="N220" s="278" t="s">
        <v>1074</v>
      </c>
      <c r="O220" s="279"/>
      <c r="P220" s="278"/>
      <c r="Q220" s="290"/>
      <c r="R220" s="278"/>
      <c r="S220" s="278"/>
      <c r="T220" s="278"/>
    </row>
    <row r="221" spans="2:20" ht="13.5" customHeight="1">
      <c r="B221" s="277"/>
      <c r="C221" s="267" t="s">
        <v>628</v>
      </c>
      <c r="D221" s="267" t="s">
        <v>719</v>
      </c>
      <c r="E221" s="267" t="s">
        <v>822</v>
      </c>
      <c r="F221" s="278" t="s">
        <v>2123</v>
      </c>
      <c r="G221" s="283"/>
      <c r="H221" s="281"/>
      <c r="I221" s="281" t="s">
        <v>558</v>
      </c>
      <c r="J221" s="281"/>
      <c r="K221" s="281"/>
      <c r="L221" s="282" t="s">
        <v>1911</v>
      </c>
      <c r="M221" s="278" t="s">
        <v>2126</v>
      </c>
      <c r="N221" s="278" t="s">
        <v>1075</v>
      </c>
      <c r="O221" s="279"/>
      <c r="P221" s="278"/>
      <c r="Q221" s="290"/>
      <c r="R221" s="278"/>
      <c r="S221" s="278"/>
      <c r="T221" s="278"/>
    </row>
    <row r="222" spans="2:20" ht="13.5" customHeight="1">
      <c r="B222" s="277"/>
      <c r="C222" s="267" t="s">
        <v>628</v>
      </c>
      <c r="D222" s="267" t="s">
        <v>719</v>
      </c>
      <c r="E222" s="267" t="s">
        <v>822</v>
      </c>
      <c r="F222" s="278" t="s">
        <v>2123</v>
      </c>
      <c r="G222" s="283"/>
      <c r="H222" s="281"/>
      <c r="I222" s="281" t="s">
        <v>607</v>
      </c>
      <c r="J222" s="281"/>
      <c r="K222" s="281"/>
      <c r="L222" s="282" t="s">
        <v>1906</v>
      </c>
      <c r="M222" s="278" t="s">
        <v>1577</v>
      </c>
      <c r="N222" s="278" t="s">
        <v>1348</v>
      </c>
      <c r="O222" s="279"/>
      <c r="P222" s="278"/>
      <c r="Q222" s="290"/>
      <c r="R222" s="278"/>
      <c r="S222" s="278"/>
      <c r="T222" s="278"/>
    </row>
    <row r="223" spans="2:20" ht="13.5" customHeight="1">
      <c r="B223" s="277"/>
      <c r="C223" s="267" t="s">
        <v>628</v>
      </c>
      <c r="D223" s="267" t="s">
        <v>719</v>
      </c>
      <c r="E223" s="267" t="s">
        <v>822</v>
      </c>
      <c r="F223" s="278" t="s">
        <v>2123</v>
      </c>
      <c r="G223" s="283"/>
      <c r="H223" s="281"/>
      <c r="I223" s="281" t="s">
        <v>2203</v>
      </c>
      <c r="J223" s="281"/>
      <c r="K223" s="281"/>
      <c r="L223" s="282" t="s">
        <v>1898</v>
      </c>
      <c r="M223" s="278" t="s">
        <v>2124</v>
      </c>
      <c r="N223" s="278" t="s">
        <v>1079</v>
      </c>
      <c r="O223" s="279"/>
      <c r="P223" s="278"/>
      <c r="Q223" s="290"/>
      <c r="R223" s="278"/>
      <c r="S223" s="278"/>
      <c r="T223" s="278"/>
    </row>
    <row r="224" spans="2:20" ht="13.5" customHeight="1">
      <c r="B224" s="277"/>
      <c r="C224" s="267" t="s">
        <v>628</v>
      </c>
      <c r="D224" s="267" t="s">
        <v>719</v>
      </c>
      <c r="E224" s="267" t="s">
        <v>822</v>
      </c>
      <c r="F224" s="278" t="s">
        <v>2123</v>
      </c>
      <c r="G224" s="283"/>
      <c r="H224" s="281"/>
      <c r="I224" s="281" t="s">
        <v>554</v>
      </c>
      <c r="J224" s="281"/>
      <c r="K224" s="281"/>
      <c r="L224" s="282" t="s">
        <v>1899</v>
      </c>
      <c r="M224" s="278" t="s">
        <v>2125</v>
      </c>
      <c r="N224" s="278" t="s">
        <v>1812</v>
      </c>
      <c r="O224" s="279"/>
      <c r="P224" s="278"/>
      <c r="Q224" s="290"/>
      <c r="R224" s="278"/>
      <c r="S224" s="278"/>
      <c r="T224" s="278"/>
    </row>
    <row r="225" spans="2:20" ht="13.5" customHeight="1">
      <c r="B225" s="277"/>
      <c r="C225" s="267" t="s">
        <v>628</v>
      </c>
      <c r="D225" s="267" t="s">
        <v>719</v>
      </c>
      <c r="E225" s="267" t="s">
        <v>822</v>
      </c>
      <c r="F225" s="278" t="s">
        <v>2123</v>
      </c>
      <c r="G225" s="283"/>
      <c r="H225" s="281"/>
      <c r="I225" s="281" t="s">
        <v>512</v>
      </c>
      <c r="J225" s="281"/>
      <c r="K225" s="281"/>
      <c r="L225" s="282" t="s">
        <v>1900</v>
      </c>
      <c r="M225" s="278" t="s">
        <v>1569</v>
      </c>
      <c r="N225" s="278" t="s">
        <v>1871</v>
      </c>
      <c r="O225" s="279"/>
      <c r="P225" s="278"/>
      <c r="Q225" s="290"/>
      <c r="R225" s="278"/>
      <c r="S225" s="278"/>
      <c r="T225" s="278"/>
    </row>
    <row r="226" spans="2:20" ht="13.5" customHeight="1">
      <c r="B226" s="277"/>
      <c r="C226" s="267" t="s">
        <v>628</v>
      </c>
      <c r="D226" s="267" t="s">
        <v>719</v>
      </c>
      <c r="E226" s="267" t="s">
        <v>822</v>
      </c>
      <c r="F226" s="278" t="s">
        <v>2123</v>
      </c>
      <c r="G226" s="283"/>
      <c r="H226" s="281"/>
      <c r="I226" s="281" t="s">
        <v>2139</v>
      </c>
      <c r="J226" s="281"/>
      <c r="K226" s="281"/>
      <c r="L226" s="282" t="s">
        <v>1912</v>
      </c>
      <c r="M226" s="278" t="s">
        <v>354</v>
      </c>
      <c r="N226" s="278" t="s">
        <v>62</v>
      </c>
      <c r="O226" s="279"/>
      <c r="P226" s="278"/>
      <c r="Q226" s="290"/>
      <c r="R226" s="278"/>
      <c r="S226" s="278"/>
      <c r="T226" s="278"/>
    </row>
    <row r="227" spans="2:20" ht="13.5" customHeight="1">
      <c r="B227" s="277"/>
      <c r="C227" s="267" t="s">
        <v>628</v>
      </c>
      <c r="D227" s="267" t="s">
        <v>719</v>
      </c>
      <c r="E227" s="267" t="s">
        <v>822</v>
      </c>
      <c r="F227" s="278" t="s">
        <v>2123</v>
      </c>
      <c r="G227" s="283"/>
      <c r="H227" s="281"/>
      <c r="I227" s="281" t="s">
        <v>169</v>
      </c>
      <c r="J227" s="281"/>
      <c r="K227" s="281"/>
      <c r="L227" s="282" t="s">
        <v>2129</v>
      </c>
      <c r="M227" s="278" t="s">
        <v>1715</v>
      </c>
      <c r="N227" s="278" t="s">
        <v>114</v>
      </c>
      <c r="O227" s="279"/>
      <c r="P227" s="278"/>
      <c r="Q227" s="290"/>
      <c r="R227" s="278"/>
      <c r="S227" s="278"/>
      <c r="T227" s="278"/>
    </row>
    <row r="228" spans="2:20" ht="13.5" customHeight="1">
      <c r="B228" s="277"/>
      <c r="C228" s="267" t="s">
        <v>628</v>
      </c>
      <c r="D228" s="267" t="s">
        <v>719</v>
      </c>
      <c r="E228" s="267" t="s">
        <v>822</v>
      </c>
      <c r="F228" s="278" t="s">
        <v>2123</v>
      </c>
      <c r="G228" s="283"/>
      <c r="H228" s="281"/>
      <c r="I228" s="281" t="s">
        <v>170</v>
      </c>
      <c r="J228" s="281"/>
      <c r="K228" s="281"/>
      <c r="L228" s="282" t="s">
        <v>2127</v>
      </c>
      <c r="M228" s="278" t="s">
        <v>1734</v>
      </c>
      <c r="N228" s="278" t="s">
        <v>1611</v>
      </c>
      <c r="O228" s="279"/>
      <c r="P228" s="278"/>
      <c r="Q228" s="290"/>
      <c r="R228" s="278"/>
      <c r="S228" s="278"/>
      <c r="T228" s="278"/>
    </row>
    <row r="229" spans="2:20" ht="13.5" customHeight="1">
      <c r="B229" s="277"/>
      <c r="C229" s="267" t="s">
        <v>628</v>
      </c>
      <c r="D229" s="267" t="s">
        <v>719</v>
      </c>
      <c r="E229" s="267" t="s">
        <v>822</v>
      </c>
      <c r="F229" s="278" t="s">
        <v>2123</v>
      </c>
      <c r="G229" s="283"/>
      <c r="H229" s="281"/>
      <c r="I229" s="281" t="s">
        <v>2196</v>
      </c>
      <c r="J229" s="281"/>
      <c r="K229" s="281"/>
      <c r="L229" s="282" t="s">
        <v>2128</v>
      </c>
      <c r="M229" s="278" t="s">
        <v>356</v>
      </c>
      <c r="N229" s="278" t="s">
        <v>1064</v>
      </c>
      <c r="O229" s="279"/>
      <c r="P229" s="278"/>
      <c r="Q229" s="290"/>
      <c r="R229" s="278"/>
      <c r="S229" s="278"/>
      <c r="T229" s="278"/>
    </row>
    <row r="230" spans="2:20" ht="13.5" customHeight="1">
      <c r="B230" s="277"/>
      <c r="C230" s="267" t="s">
        <v>628</v>
      </c>
      <c r="D230" s="267" t="s">
        <v>719</v>
      </c>
      <c r="E230" s="267" t="s">
        <v>844</v>
      </c>
      <c r="F230" s="278" t="s">
        <v>863</v>
      </c>
      <c r="G230" s="283"/>
      <c r="H230" s="281"/>
      <c r="I230" s="281" t="s">
        <v>2148</v>
      </c>
      <c r="J230" s="281"/>
      <c r="K230" s="281"/>
      <c r="L230" s="282" t="s">
        <v>2019</v>
      </c>
      <c r="M230" s="278" t="s">
        <v>2091</v>
      </c>
      <c r="N230" s="278" t="s">
        <v>84</v>
      </c>
      <c r="O230" s="279"/>
      <c r="P230" s="278"/>
      <c r="Q230" s="290"/>
      <c r="R230" s="278"/>
      <c r="S230" s="278"/>
      <c r="T230" s="278"/>
    </row>
    <row r="231" spans="2:20" ht="13.5" customHeight="1">
      <c r="B231" s="277"/>
      <c r="C231" s="267" t="s">
        <v>628</v>
      </c>
      <c r="D231" s="267" t="s">
        <v>719</v>
      </c>
      <c r="E231" s="267" t="s">
        <v>844</v>
      </c>
      <c r="F231" s="278" t="s">
        <v>863</v>
      </c>
      <c r="G231" s="283"/>
      <c r="H231" s="281"/>
      <c r="I231" s="281" t="s">
        <v>2172</v>
      </c>
      <c r="J231" s="281"/>
      <c r="K231" s="281"/>
      <c r="L231" s="282" t="s">
        <v>2015</v>
      </c>
      <c r="M231" s="278" t="s">
        <v>1649</v>
      </c>
      <c r="N231" s="278" t="s">
        <v>709</v>
      </c>
      <c r="O231" s="279"/>
      <c r="P231" s="278"/>
      <c r="Q231" s="290"/>
      <c r="R231" s="278"/>
      <c r="S231" s="278"/>
      <c r="T231" s="278"/>
    </row>
    <row r="232" spans="2:20" ht="13.5" customHeight="1">
      <c r="B232" s="277"/>
      <c r="C232" s="267" t="s">
        <v>628</v>
      </c>
      <c r="D232" s="267" t="s">
        <v>719</v>
      </c>
      <c r="E232" s="267" t="s">
        <v>844</v>
      </c>
      <c r="F232" s="278" t="s">
        <v>863</v>
      </c>
      <c r="G232" s="283"/>
      <c r="H232" s="281"/>
      <c r="I232" s="281" t="s">
        <v>937</v>
      </c>
      <c r="J232" s="281"/>
      <c r="K232" s="281"/>
      <c r="L232" s="282" t="s">
        <v>2018</v>
      </c>
      <c r="M232" s="278" t="s">
        <v>1176</v>
      </c>
      <c r="N232" s="278" t="s">
        <v>69</v>
      </c>
      <c r="O232" s="279"/>
      <c r="P232" s="278"/>
      <c r="Q232" s="290"/>
      <c r="R232" s="278"/>
      <c r="S232" s="278"/>
      <c r="T232" s="278"/>
    </row>
    <row r="233" spans="2:20" ht="13.5" customHeight="1">
      <c r="B233" s="277"/>
      <c r="C233" s="267" t="s">
        <v>628</v>
      </c>
      <c r="D233" s="267" t="s">
        <v>719</v>
      </c>
      <c r="E233" s="267" t="s">
        <v>844</v>
      </c>
      <c r="F233" s="278" t="s">
        <v>863</v>
      </c>
      <c r="G233" s="283"/>
      <c r="H233" s="281"/>
      <c r="I233" s="281" t="s">
        <v>161</v>
      </c>
      <c r="J233" s="281"/>
      <c r="K233" s="281"/>
      <c r="L233" s="282" t="s">
        <v>2020</v>
      </c>
      <c r="M233" s="278" t="s">
        <v>1716</v>
      </c>
      <c r="N233" s="278" t="s">
        <v>1351</v>
      </c>
      <c r="O233" s="279"/>
      <c r="P233" s="278"/>
      <c r="Q233" s="290"/>
      <c r="R233" s="278"/>
      <c r="S233" s="278"/>
      <c r="T233" s="278"/>
    </row>
    <row r="234" spans="2:20" ht="13.5" customHeight="1">
      <c r="B234" s="277"/>
      <c r="C234" s="267" t="s">
        <v>628</v>
      </c>
      <c r="D234" s="267" t="s">
        <v>719</v>
      </c>
      <c r="E234" s="267" t="s">
        <v>844</v>
      </c>
      <c r="F234" s="278" t="s">
        <v>863</v>
      </c>
      <c r="G234" s="283"/>
      <c r="H234" s="281"/>
      <c r="I234" s="281" t="s">
        <v>2149</v>
      </c>
      <c r="J234" s="281"/>
      <c r="K234" s="281"/>
      <c r="L234" s="282" t="s">
        <v>2027</v>
      </c>
      <c r="M234" s="278" t="s">
        <v>355</v>
      </c>
      <c r="N234" s="278" t="s">
        <v>1347</v>
      </c>
      <c r="O234" s="279"/>
      <c r="P234" s="278"/>
      <c r="Q234" s="290"/>
      <c r="R234" s="278"/>
      <c r="S234" s="278"/>
      <c r="T234" s="278"/>
    </row>
  </sheetData>
  <mergeCells count="18">
    <mergeCell ref="C12:C13"/>
    <mergeCell ref="D12:D13"/>
    <mergeCell ref="E12:E13"/>
    <mergeCell ref="F12:F13"/>
    <mergeCell ref="M12:M13"/>
    <mergeCell ref="N12:N13"/>
    <mergeCell ref="G12:G13"/>
    <mergeCell ref="H12:H13"/>
    <mergeCell ref="I12:I13"/>
    <mergeCell ref="J12:J13"/>
    <mergeCell ref="K12:K13"/>
    <mergeCell ref="L12:L13"/>
    <mergeCell ref="R12:R13"/>
    <mergeCell ref="S12:S13"/>
    <mergeCell ref="T12:T13"/>
    <mergeCell ref="O12:O13"/>
    <mergeCell ref="P12:P13"/>
    <mergeCell ref="Q12:Q13"/>
  </mergeCells>
  <phoneticPr fontId="45" type="noConversion"/>
  <conditionalFormatting sqref="M49">
    <cfRule type="containsText" dxfId="86" priority="6" operator="containsText" text="au">
      <formula>NOT(ISERROR(SEARCH("au",M49)))</formula>
    </cfRule>
  </conditionalFormatting>
  <conditionalFormatting sqref="M52">
    <cfRule type="containsText" dxfId="85" priority="5" operator="containsText" text="au">
      <formula>NOT(ISERROR(SEARCH("au",M52)))</formula>
    </cfRule>
  </conditionalFormatting>
  <conditionalFormatting sqref="M54">
    <cfRule type="containsText" dxfId="84" priority="4" operator="containsText" text="au">
      <formula>NOT(ISERROR(SEARCH("au",M54)))</formula>
    </cfRule>
  </conditionalFormatting>
  <conditionalFormatting sqref="M59">
    <cfRule type="containsText" dxfId="83" priority="3" operator="containsText" text="au">
      <formula>NOT(ISERROR(SEARCH("au",M59)))</formula>
    </cfRule>
  </conditionalFormatting>
  <conditionalFormatting sqref="M189">
    <cfRule type="containsText" dxfId="82" priority="2" operator="containsText" text="au">
      <formula>NOT(ISERROR(SEARCH("au",M189)))</formula>
    </cfRule>
  </conditionalFormatting>
  <conditionalFormatting sqref="M51">
    <cfRule type="containsText" dxfId="81" priority="1" operator="containsText" text="au">
      <formula>NOT(ISERROR(SEARCH("au",M51)))</formula>
    </cfRule>
  </conditionalFormatting>
  <pageMargins left="0.69999998807907104" right="0.69999998807907104" top="0.75" bottom="0.75" header="0.30000001192092896" footer="0.30000001192092896"/>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2:E13"/>
  <sheetViews>
    <sheetView showGridLines="0" zoomScaleNormal="100" zoomScaleSheetLayoutView="75" workbookViewId="0">
      <selection activeCell="D11" sqref="D11"/>
    </sheetView>
  </sheetViews>
  <sheetFormatPr defaultColWidth="8.69921875" defaultRowHeight="13.2"/>
  <cols>
    <col min="1" max="1" width="2.5" style="79" customWidth="1"/>
    <col min="2" max="2" width="8.69921875" style="79"/>
    <col min="3" max="3" width="24.8984375" style="79" customWidth="1"/>
    <col min="4" max="4" width="53.8984375" style="79" customWidth="1"/>
    <col min="5" max="5" width="52.8984375" style="79" customWidth="1"/>
    <col min="6" max="16384" width="8.69921875" style="79"/>
  </cols>
  <sheetData>
    <row r="2" spans="2:5">
      <c r="B2" s="237" t="s">
        <v>663</v>
      </c>
      <c r="C2" s="238" t="s">
        <v>1626</v>
      </c>
      <c r="D2" s="237" t="s">
        <v>1319</v>
      </c>
    </row>
    <row r="3" spans="2:5" ht="39.6">
      <c r="B3" s="231">
        <v>1</v>
      </c>
      <c r="C3" s="232" t="s">
        <v>301</v>
      </c>
      <c r="D3" s="233" t="s">
        <v>103</v>
      </c>
    </row>
    <row r="4" spans="2:5" ht="39.6">
      <c r="B4" s="231">
        <v>2</v>
      </c>
      <c r="C4" s="232" t="s">
        <v>1137</v>
      </c>
      <c r="D4" s="233" t="s">
        <v>1866</v>
      </c>
    </row>
    <row r="5" spans="2:5">
      <c r="B5" s="98"/>
      <c r="C5" s="98"/>
      <c r="D5" s="98"/>
    </row>
    <row r="6" spans="2:5">
      <c r="B6" s="234" t="s">
        <v>658</v>
      </c>
      <c r="C6" s="234" t="s">
        <v>679</v>
      </c>
      <c r="D6" s="234" t="s">
        <v>300</v>
      </c>
      <c r="E6" s="234" t="s">
        <v>817</v>
      </c>
    </row>
    <row r="7" spans="2:5" ht="66">
      <c r="B7" s="235" t="s">
        <v>641</v>
      </c>
      <c r="C7" s="236" t="s">
        <v>1617</v>
      </c>
      <c r="D7" s="235" t="s">
        <v>1293</v>
      </c>
      <c r="E7" s="235" t="s">
        <v>2146</v>
      </c>
    </row>
    <row r="8" spans="2:5" ht="66">
      <c r="B8" s="235" t="s">
        <v>612</v>
      </c>
      <c r="C8" s="235" t="s">
        <v>1133</v>
      </c>
      <c r="D8" s="235" t="s">
        <v>2159</v>
      </c>
      <c r="E8" s="235" t="s">
        <v>227</v>
      </c>
    </row>
    <row r="9" spans="2:5" ht="39.6">
      <c r="B9" s="235" t="s">
        <v>610</v>
      </c>
      <c r="C9" s="235" t="s">
        <v>1318</v>
      </c>
      <c r="D9" s="235" t="s">
        <v>599</v>
      </c>
      <c r="E9" s="235" t="s">
        <v>455</v>
      </c>
    </row>
    <row r="10" spans="2:5" ht="66">
      <c r="B10" s="235" t="s">
        <v>812</v>
      </c>
      <c r="C10" s="235" t="s">
        <v>1803</v>
      </c>
      <c r="D10" s="235" t="s">
        <v>1084</v>
      </c>
      <c r="E10" s="235" t="s">
        <v>427</v>
      </c>
    </row>
    <row r="11" spans="2:5" ht="79.2">
      <c r="B11" s="235" t="s">
        <v>659</v>
      </c>
      <c r="C11" s="235" t="s">
        <v>230</v>
      </c>
      <c r="D11" s="235" t="s">
        <v>1740</v>
      </c>
      <c r="E11" s="235" t="s">
        <v>944</v>
      </c>
    </row>
    <row r="12" spans="2:5" ht="66">
      <c r="B12" s="235" t="s">
        <v>816</v>
      </c>
      <c r="C12" s="235" t="s">
        <v>1802</v>
      </c>
      <c r="D12" s="235" t="s">
        <v>949</v>
      </c>
      <c r="E12" s="235" t="s">
        <v>1741</v>
      </c>
    </row>
    <row r="13" spans="2:5">
      <c r="B13" s="230"/>
    </row>
  </sheetData>
  <phoneticPr fontId="45" type="noConversion"/>
  <pageMargins left="0.69999998807907104" right="0.69999998807907104" top="0.75" bottom="0.75" header="0.30000001192092896" footer="0.30000001192092896"/>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2:E19"/>
  <sheetViews>
    <sheetView showGridLines="0" zoomScaleNormal="100" zoomScaleSheetLayoutView="75" workbookViewId="0">
      <selection activeCell="F11" sqref="F11"/>
    </sheetView>
  </sheetViews>
  <sheetFormatPr defaultColWidth="9" defaultRowHeight="17.399999999999999"/>
  <cols>
    <col min="1" max="1" width="4.69921875" customWidth="1"/>
    <col min="2" max="2" width="6.69921875" customWidth="1"/>
    <col min="3" max="3" width="14.5" customWidth="1"/>
    <col min="4" max="4" width="9.59765625" customWidth="1"/>
    <col min="5" max="5" width="9.69921875" customWidth="1"/>
  </cols>
  <sheetData>
    <row r="2" spans="2:5">
      <c r="B2" t="s">
        <v>972</v>
      </c>
    </row>
    <row r="4" spans="2:5">
      <c r="B4" s="314" t="s">
        <v>153</v>
      </c>
      <c r="C4" s="314" t="s">
        <v>676</v>
      </c>
      <c r="D4" s="314" t="s">
        <v>664</v>
      </c>
      <c r="E4" s="314" t="s">
        <v>665</v>
      </c>
    </row>
    <row r="5" spans="2:5">
      <c r="B5" s="314">
        <v>1</v>
      </c>
      <c r="C5" s="315" t="s">
        <v>858</v>
      </c>
      <c r="D5" s="315" t="s">
        <v>673</v>
      </c>
      <c r="E5" s="315" t="s">
        <v>902</v>
      </c>
    </row>
    <row r="6" spans="2:5">
      <c r="B6" s="314">
        <v>2</v>
      </c>
      <c r="C6" s="315" t="s">
        <v>655</v>
      </c>
      <c r="D6" s="315" t="s">
        <v>673</v>
      </c>
      <c r="E6" s="315" t="s">
        <v>901</v>
      </c>
    </row>
    <row r="7" spans="2:5">
      <c r="B7" s="314">
        <v>3</v>
      </c>
      <c r="C7" s="315" t="s">
        <v>891</v>
      </c>
      <c r="D7" s="315" t="s">
        <v>673</v>
      </c>
      <c r="E7" s="315" t="s">
        <v>900</v>
      </c>
    </row>
    <row r="8" spans="2:5">
      <c r="B8" s="314">
        <v>4</v>
      </c>
      <c r="C8" s="315" t="s">
        <v>881</v>
      </c>
      <c r="D8" s="315" t="s">
        <v>673</v>
      </c>
      <c r="E8" s="315" t="s">
        <v>899</v>
      </c>
    </row>
    <row r="9" spans="2:5">
      <c r="B9" s="314">
        <v>5</v>
      </c>
      <c r="C9" s="315" t="s">
        <v>893</v>
      </c>
      <c r="D9" s="315" t="s">
        <v>673</v>
      </c>
      <c r="E9" s="315" t="s">
        <v>895</v>
      </c>
    </row>
    <row r="10" spans="2:5">
      <c r="B10" s="314">
        <v>6</v>
      </c>
      <c r="C10" s="315" t="s">
        <v>903</v>
      </c>
      <c r="D10" s="315" t="s">
        <v>673</v>
      </c>
      <c r="E10" s="315" t="s">
        <v>894</v>
      </c>
    </row>
    <row r="11" spans="2:5">
      <c r="B11" s="314">
        <v>7</v>
      </c>
      <c r="C11" s="315" t="s">
        <v>929</v>
      </c>
      <c r="D11" s="315" t="s">
        <v>673</v>
      </c>
      <c r="E11" s="315" t="s">
        <v>934</v>
      </c>
    </row>
    <row r="12" spans="2:5">
      <c r="B12" s="315"/>
      <c r="C12" s="315"/>
      <c r="D12" s="315"/>
      <c r="E12" s="315"/>
    </row>
    <row r="13" spans="2:5">
      <c r="B13" s="315"/>
      <c r="C13" s="315"/>
      <c r="D13" s="315"/>
      <c r="E13" s="315"/>
    </row>
    <row r="14" spans="2:5">
      <c r="B14" s="315"/>
      <c r="C14" s="315"/>
      <c r="D14" s="315"/>
      <c r="E14" s="315"/>
    </row>
    <row r="15" spans="2:5">
      <c r="B15" s="315"/>
      <c r="C15" s="315"/>
      <c r="D15" s="315"/>
      <c r="E15" s="315"/>
    </row>
    <row r="16" spans="2:5">
      <c r="B16" s="315"/>
      <c r="C16" s="315"/>
      <c r="D16" s="315"/>
      <c r="E16" s="315"/>
    </row>
    <row r="17" spans="2:5">
      <c r="B17" s="315"/>
      <c r="C17" s="315"/>
      <c r="D17" s="315"/>
      <c r="E17" s="315"/>
    </row>
    <row r="18" spans="2:5">
      <c r="B18" s="315"/>
      <c r="C18" s="315"/>
      <c r="D18" s="315"/>
      <c r="E18" s="315"/>
    </row>
    <row r="19" spans="2:5">
      <c r="B19" s="315"/>
      <c r="C19" s="315"/>
      <c r="D19" s="315"/>
      <c r="E19" s="315"/>
    </row>
  </sheetData>
  <phoneticPr fontId="45" type="noConversion"/>
  <pageMargins left="0.69999998807907104" right="0.69999998807907104" top="0.75" bottom="0.75" header="0.30000001192092896" footer="0.30000001192092896"/>
  <pageSetup paperSize="9" fitToWidth="0" fitToHeight="0"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CC222"/>
  <sheetViews>
    <sheetView showGridLines="0" topLeftCell="S1" zoomScale="85" zoomScaleNormal="85" zoomScaleSheetLayoutView="75" workbookViewId="0">
      <pane ySplit="17" topLeftCell="A18" activePane="bottomLeft" state="frozen"/>
      <selection activeCell="S1" sqref="S1"/>
      <selection pane="bottomLeft" activeCell="F11" sqref="F11"/>
    </sheetView>
  </sheetViews>
  <sheetFormatPr defaultColWidth="8.69921875" defaultRowHeight="13.5" customHeight="1" outlineLevelRow="1"/>
  <cols>
    <col min="1" max="1" width="6.19921875" style="277" customWidth="1"/>
    <col min="2" max="2" width="13.5" style="262" customWidth="1"/>
    <col min="3" max="3" width="5.69921875" style="262" customWidth="1"/>
    <col min="4" max="4" width="10.69921875" style="262" customWidth="1"/>
    <col min="5" max="5" width="11.19921875" style="262" customWidth="1"/>
    <col min="6" max="6" width="18.5" style="262" customWidth="1"/>
    <col min="7" max="7" width="10.69921875" style="262" customWidth="1"/>
    <col min="8" max="8" width="33.8984375" style="262" customWidth="1"/>
    <col min="9" max="9" width="14" style="262" customWidth="1"/>
    <col min="10" max="10" width="13.19921875" style="262" customWidth="1"/>
    <col min="11" max="11" width="38.69921875" style="268" customWidth="1"/>
    <col min="12" max="14" width="54.59765625" style="268" customWidth="1"/>
    <col min="15" max="15" width="12" style="264" customWidth="1"/>
    <col min="16" max="16" width="22.59765625" style="262" customWidth="1"/>
    <col min="17" max="21" width="62" style="262" customWidth="1"/>
    <col min="22" max="22" width="9.69921875" style="262" customWidth="1"/>
    <col min="23" max="30" width="5.3984375" style="277" customWidth="1"/>
    <col min="31" max="31" width="6.69921875" style="277" customWidth="1"/>
    <col min="32" max="40" width="5.3984375" style="277" customWidth="1"/>
    <col min="41" max="41" width="9.5" style="277" customWidth="1"/>
    <col min="42" max="42" width="9.5" style="310" customWidth="1"/>
    <col min="43" max="43" width="19.19921875" style="311" customWidth="1"/>
    <col min="44" max="45" width="10.5" style="311" customWidth="1"/>
    <col min="46" max="46" width="16.09765625" style="262" customWidth="1"/>
    <col min="47" max="50" width="5.3984375" style="277" customWidth="1"/>
    <col min="51" max="51" width="21.59765625" style="312" customWidth="1"/>
    <col min="52" max="52" width="8.69921875" style="277" customWidth="1"/>
    <col min="53" max="53" width="30.69921875" style="277" customWidth="1"/>
    <col min="54" max="54" width="21.69921875" style="277" customWidth="1"/>
    <col min="55" max="55" width="20" style="312" customWidth="1"/>
    <col min="56" max="56" width="12.5" style="277" customWidth="1"/>
    <col min="57" max="57" width="3.59765625" style="277" customWidth="1"/>
    <col min="58" max="58" width="3.8984375" style="309" customWidth="1"/>
    <col min="59" max="59" width="3.69921875" style="277" customWidth="1"/>
    <col min="60" max="64" width="9.3984375" style="262" customWidth="1"/>
    <col min="65" max="71" width="8.69921875" style="277"/>
    <col min="72" max="72" width="10.09765625" style="263" customWidth="1"/>
    <col min="73" max="81" width="10.09765625" style="262" customWidth="1"/>
    <col min="82" max="16384" width="8.69921875" style="277"/>
  </cols>
  <sheetData>
    <row r="1" spans="2:81" s="242" customFormat="1" ht="13.5" customHeight="1">
      <c r="B1" s="240" t="s">
        <v>1390</v>
      </c>
      <c r="C1" s="241"/>
      <c r="D1" s="241"/>
      <c r="O1" s="243"/>
      <c r="W1" s="244"/>
      <c r="AQ1" s="245"/>
      <c r="AR1" s="245"/>
      <c r="AS1" s="245"/>
      <c r="AY1" s="246"/>
      <c r="BC1" s="246"/>
      <c r="BF1" s="247"/>
      <c r="BT1" s="248"/>
    </row>
    <row r="2" spans="2:81" s="242" customFormat="1" ht="13.5" customHeight="1">
      <c r="B2" s="241" t="s">
        <v>1735</v>
      </c>
      <c r="C2" s="249"/>
      <c r="D2" s="241" t="s">
        <v>782</v>
      </c>
      <c r="O2" s="243"/>
      <c r="W2" s="244"/>
      <c r="AQ2" s="245"/>
      <c r="AR2" s="245"/>
      <c r="AS2" s="245"/>
      <c r="AY2" s="246"/>
      <c r="BC2" s="246"/>
      <c r="BF2" s="247" t="s">
        <v>306</v>
      </c>
      <c r="BG2" s="244" t="s">
        <v>1200</v>
      </c>
      <c r="BT2" s="248"/>
    </row>
    <row r="3" spans="2:81" s="252" customFormat="1" ht="15.6">
      <c r="B3" s="250" t="s">
        <v>729</v>
      </c>
      <c r="C3" s="250"/>
      <c r="D3" s="251">
        <v>44196</v>
      </c>
      <c r="F3" s="253" t="s">
        <v>1629</v>
      </c>
      <c r="G3" s="254"/>
      <c r="H3" s="253"/>
      <c r="O3" s="255"/>
      <c r="W3" s="256"/>
      <c r="AQ3" s="257"/>
      <c r="AR3" s="257"/>
      <c r="AS3" s="257"/>
      <c r="AY3" s="258"/>
      <c r="BC3" s="258"/>
      <c r="BF3" s="247"/>
      <c r="BT3" s="259"/>
    </row>
    <row r="4" spans="2:81" s="262" customFormat="1" ht="13.5" customHeight="1">
      <c r="B4" s="260"/>
      <c r="C4" s="261"/>
      <c r="D4" s="261"/>
      <c r="E4" s="261"/>
      <c r="G4" s="263"/>
      <c r="H4" s="263"/>
      <c r="I4" s="263"/>
      <c r="J4" s="263"/>
      <c r="K4" s="263"/>
      <c r="L4" s="263"/>
      <c r="M4" s="263"/>
      <c r="N4" s="263"/>
      <c r="O4" s="264"/>
      <c r="W4" s="263"/>
      <c r="X4" s="263"/>
      <c r="Y4" s="263"/>
      <c r="Z4" s="263"/>
      <c r="AA4" s="263"/>
      <c r="AB4" s="263"/>
      <c r="AC4" s="263"/>
      <c r="AD4" s="263"/>
      <c r="AE4" s="263"/>
      <c r="AQ4" s="263"/>
      <c r="AR4" s="263"/>
      <c r="AS4" s="263"/>
      <c r="AY4" s="265"/>
      <c r="BC4" s="265"/>
      <c r="BF4" s="266"/>
      <c r="BH4" s="263"/>
      <c r="BI4" s="263"/>
      <c r="BJ4" s="263"/>
      <c r="BK4" s="263"/>
      <c r="BL4" s="263"/>
      <c r="BT4" s="263"/>
    </row>
    <row r="5" spans="2:81" s="262" customFormat="1" ht="13.5" customHeight="1">
      <c r="B5" s="260"/>
      <c r="C5" s="261"/>
      <c r="D5" s="261" t="s">
        <v>1968</v>
      </c>
      <c r="E5" s="267" t="s">
        <v>820</v>
      </c>
      <c r="F5" s="262" t="s">
        <v>1421</v>
      </c>
      <c r="G5" s="263"/>
      <c r="H5" s="263"/>
      <c r="I5" s="263"/>
      <c r="J5" s="263"/>
      <c r="K5" s="263"/>
      <c r="L5" s="263"/>
      <c r="M5" s="263"/>
      <c r="N5" s="263"/>
      <c r="O5" s="264"/>
      <c r="S5" s="262" t="s">
        <v>141</v>
      </c>
      <c r="W5" s="263"/>
      <c r="X5" s="263"/>
      <c r="Y5" s="263"/>
      <c r="Z5" s="263"/>
      <c r="AA5" s="263"/>
      <c r="AB5" s="263"/>
      <c r="AC5" s="263"/>
      <c r="AD5" s="263"/>
      <c r="AE5" s="263"/>
      <c r="AQ5" s="263"/>
      <c r="AR5" s="263"/>
      <c r="AS5" s="263"/>
      <c r="AY5" s="265"/>
      <c r="BC5" s="265"/>
      <c r="BF5" s="266"/>
      <c r="BH5" s="263"/>
      <c r="BI5" s="263"/>
      <c r="BJ5" s="263"/>
      <c r="BK5" s="263"/>
      <c r="BL5" s="263"/>
      <c r="BT5" s="263"/>
    </row>
    <row r="6" spans="2:81" s="262" customFormat="1" ht="13.5" customHeight="1" outlineLevel="1">
      <c r="B6" s="260"/>
      <c r="C6" s="261"/>
      <c r="D6" s="261"/>
      <c r="E6" s="267" t="s">
        <v>808</v>
      </c>
      <c r="F6" s="262" t="s">
        <v>804</v>
      </c>
      <c r="G6" s="263"/>
      <c r="H6" s="263"/>
      <c r="I6" s="263"/>
      <c r="J6" s="263"/>
      <c r="K6" s="263"/>
      <c r="L6" s="263" t="s">
        <v>137</v>
      </c>
      <c r="M6" s="263"/>
      <c r="N6" s="263"/>
      <c r="O6" s="264"/>
      <c r="S6" s="262" t="s">
        <v>927</v>
      </c>
      <c r="W6" s="263"/>
      <c r="X6" s="263"/>
      <c r="Y6" s="263"/>
      <c r="Z6" s="263"/>
      <c r="AA6" s="263"/>
      <c r="AB6" s="263"/>
      <c r="AC6" s="263"/>
      <c r="AD6" s="263"/>
      <c r="AE6" s="263"/>
      <c r="AQ6" s="263"/>
      <c r="AR6" s="263"/>
      <c r="AS6" s="263"/>
      <c r="AY6" s="265"/>
      <c r="BC6" s="265"/>
      <c r="BF6" s="266"/>
      <c r="BH6" s="263"/>
      <c r="BI6" s="263"/>
      <c r="BJ6" s="263"/>
      <c r="BK6" s="263"/>
      <c r="BL6" s="263"/>
      <c r="BT6" s="263"/>
    </row>
    <row r="7" spans="2:81" s="262" customFormat="1" ht="13.5" customHeight="1" outlineLevel="1">
      <c r="B7" s="260"/>
      <c r="C7" s="261"/>
      <c r="D7" s="261"/>
      <c r="E7" s="267" t="s">
        <v>821</v>
      </c>
      <c r="F7" s="262" t="s">
        <v>810</v>
      </c>
      <c r="G7" s="268" t="s">
        <v>1984</v>
      </c>
      <c r="H7" s="268"/>
      <c r="I7" s="263"/>
      <c r="J7" s="263"/>
      <c r="K7" s="263"/>
      <c r="L7" s="263" t="s">
        <v>666</v>
      </c>
      <c r="M7" s="263"/>
      <c r="N7" s="263"/>
      <c r="O7" s="264"/>
      <c r="S7" s="262" t="s">
        <v>2138</v>
      </c>
      <c r="W7" s="263"/>
      <c r="X7" s="263"/>
      <c r="Y7" s="263"/>
      <c r="Z7" s="263"/>
      <c r="AA7" s="263"/>
      <c r="AB7" s="263"/>
      <c r="AC7" s="263"/>
      <c r="AD7" s="263"/>
      <c r="AE7" s="263"/>
      <c r="AQ7" s="263"/>
      <c r="AR7" s="263"/>
      <c r="AS7" s="263"/>
      <c r="AY7" s="265"/>
      <c r="BC7" s="265"/>
      <c r="BF7" s="266"/>
      <c r="BH7" s="263"/>
      <c r="BI7" s="263"/>
      <c r="BJ7" s="263"/>
      <c r="BK7" s="263"/>
      <c r="BL7" s="263"/>
      <c r="BT7" s="263"/>
    </row>
    <row r="8" spans="2:81" s="262" customFormat="1" ht="13.5" customHeight="1" outlineLevel="1">
      <c r="B8" s="260"/>
      <c r="C8" s="261"/>
      <c r="D8" s="261"/>
      <c r="E8" s="267" t="s">
        <v>827</v>
      </c>
      <c r="F8" s="262" t="s">
        <v>852</v>
      </c>
      <c r="G8" s="268" t="s">
        <v>1985</v>
      </c>
      <c r="H8" s="268" t="s">
        <v>874</v>
      </c>
      <c r="I8" s="263" t="s">
        <v>874</v>
      </c>
      <c r="J8" s="263"/>
      <c r="K8" s="263"/>
      <c r="L8" s="263" t="s">
        <v>672</v>
      </c>
      <c r="M8" s="263"/>
      <c r="N8" s="263"/>
      <c r="O8" s="264"/>
      <c r="S8" s="262" t="s">
        <v>192</v>
      </c>
      <c r="W8" s="263"/>
      <c r="X8" s="263"/>
      <c r="Y8" s="263"/>
      <c r="Z8" s="263"/>
      <c r="AA8" s="263"/>
      <c r="AB8" s="263"/>
      <c r="AC8" s="263"/>
      <c r="AD8" s="263"/>
      <c r="AE8" s="263"/>
      <c r="AQ8" s="263"/>
      <c r="AR8" s="263"/>
      <c r="AS8" s="263"/>
      <c r="AY8" s="265"/>
      <c r="BC8" s="265"/>
      <c r="BF8" s="266"/>
      <c r="BH8" s="263"/>
      <c r="BI8" s="263"/>
      <c r="BJ8" s="263"/>
      <c r="BK8" s="263"/>
      <c r="BL8" s="263"/>
      <c r="BT8" s="263"/>
    </row>
    <row r="9" spans="2:81" s="262" customFormat="1" ht="13.5" customHeight="1" outlineLevel="1">
      <c r="B9" s="260"/>
      <c r="C9" s="261"/>
      <c r="D9" s="261"/>
      <c r="E9" s="267" t="s">
        <v>822</v>
      </c>
      <c r="F9" s="262" t="s">
        <v>809</v>
      </c>
      <c r="G9" s="268" t="s">
        <v>1498</v>
      </c>
      <c r="H9" s="268" t="s">
        <v>874</v>
      </c>
      <c r="I9" s="263" t="s">
        <v>908</v>
      </c>
      <c r="J9" s="263"/>
      <c r="K9" s="263"/>
      <c r="L9" s="263"/>
      <c r="M9" s="263"/>
      <c r="N9" s="263"/>
      <c r="O9" s="264"/>
      <c r="S9" s="262" t="s">
        <v>149</v>
      </c>
      <c r="T9" s="262" t="s">
        <v>682</v>
      </c>
      <c r="W9" s="263"/>
      <c r="X9" s="263"/>
      <c r="Y9" s="263"/>
      <c r="Z9" s="263"/>
      <c r="AA9" s="263"/>
      <c r="AB9" s="263"/>
      <c r="AC9" s="263"/>
      <c r="AD9" s="263"/>
      <c r="AE9" s="263"/>
      <c r="AQ9" s="263"/>
      <c r="AR9" s="263"/>
      <c r="AS9" s="263"/>
      <c r="AY9" s="265"/>
      <c r="BC9" s="265"/>
      <c r="BF9" s="266"/>
      <c r="BH9" s="263"/>
      <c r="BI9" s="263"/>
      <c r="BJ9" s="263"/>
      <c r="BK9" s="263"/>
      <c r="BL9" s="263"/>
      <c r="BT9" s="263"/>
    </row>
    <row r="10" spans="2:81" s="262" customFormat="1" ht="13.5" customHeight="1" outlineLevel="1">
      <c r="B10" s="260"/>
      <c r="C10" s="261"/>
      <c r="D10" s="261"/>
      <c r="E10" s="267" t="s">
        <v>844</v>
      </c>
      <c r="F10" s="262" t="s">
        <v>843</v>
      </c>
      <c r="G10" s="268" t="s">
        <v>863</v>
      </c>
      <c r="H10" s="268"/>
      <c r="I10" s="263"/>
      <c r="J10" s="263"/>
      <c r="K10" s="263"/>
      <c r="L10" s="263"/>
      <c r="M10" s="263"/>
      <c r="N10" s="263"/>
      <c r="O10" s="264"/>
      <c r="S10" s="262" t="s">
        <v>152</v>
      </c>
      <c r="T10" s="262" t="s">
        <v>684</v>
      </c>
      <c r="W10" s="263"/>
      <c r="X10" s="263"/>
      <c r="Y10" s="263"/>
      <c r="Z10" s="263"/>
      <c r="AA10" s="263"/>
      <c r="AB10" s="263"/>
      <c r="AC10" s="263"/>
      <c r="AD10" s="263"/>
      <c r="AE10" s="263"/>
      <c r="AQ10" s="263"/>
      <c r="AR10" s="263"/>
      <c r="AS10" s="263"/>
      <c r="AY10" s="265"/>
      <c r="BC10" s="265"/>
      <c r="BF10" s="266"/>
      <c r="BH10" s="263"/>
      <c r="BI10" s="263"/>
      <c r="BJ10" s="263"/>
      <c r="BK10" s="263"/>
      <c r="BL10" s="263"/>
      <c r="BT10" s="263"/>
    </row>
    <row r="11" spans="2:81" s="262" customFormat="1" ht="13.5" customHeight="1" outlineLevel="1">
      <c r="B11" s="260"/>
      <c r="C11" s="261"/>
      <c r="D11" s="261"/>
      <c r="E11" s="267" t="s">
        <v>798</v>
      </c>
      <c r="F11" s="262" t="s">
        <v>842</v>
      </c>
      <c r="G11" s="268" t="s">
        <v>863</v>
      </c>
      <c r="H11" s="268"/>
      <c r="I11" s="263"/>
      <c r="J11" s="263"/>
      <c r="K11" s="263"/>
      <c r="L11" s="263"/>
      <c r="M11" s="263"/>
      <c r="N11" s="263"/>
      <c r="O11" s="264"/>
      <c r="S11" s="262" t="s">
        <v>719</v>
      </c>
      <c r="T11" s="262" t="s">
        <v>683</v>
      </c>
      <c r="W11" s="263"/>
      <c r="X11" s="263"/>
      <c r="Y11" s="263"/>
      <c r="Z11" s="263"/>
      <c r="AA11" s="263"/>
      <c r="AB11" s="263"/>
      <c r="AC11" s="263"/>
      <c r="AD11" s="263"/>
      <c r="AE11" s="263"/>
      <c r="AQ11" s="263"/>
      <c r="AR11" s="263"/>
      <c r="AS11" s="263"/>
      <c r="AY11" s="265"/>
      <c r="BC11" s="265"/>
      <c r="BF11" s="266"/>
      <c r="BH11" s="263"/>
      <c r="BI11" s="263"/>
      <c r="BJ11" s="263"/>
      <c r="BK11" s="263"/>
      <c r="BL11" s="263"/>
      <c r="BT11" s="263"/>
    </row>
    <row r="12" spans="2:81" s="262" customFormat="1" ht="13.5" customHeight="1" outlineLevel="1">
      <c r="B12" s="260"/>
      <c r="C12" s="261"/>
      <c r="D12" s="261"/>
      <c r="E12" s="261"/>
      <c r="G12" s="263"/>
      <c r="H12" s="263"/>
      <c r="I12" s="263"/>
      <c r="J12" s="263"/>
      <c r="K12" s="263"/>
      <c r="L12" s="263"/>
      <c r="M12" s="263"/>
      <c r="N12" s="263"/>
      <c r="O12" s="264"/>
      <c r="W12" s="263"/>
      <c r="X12" s="263"/>
      <c r="Y12" s="263"/>
      <c r="Z12" s="263"/>
      <c r="AA12" s="263"/>
      <c r="AB12" s="263"/>
      <c r="AC12" s="263"/>
      <c r="AD12" s="263"/>
      <c r="AE12" s="263"/>
      <c r="AQ12" s="263"/>
      <c r="AR12" s="263"/>
      <c r="AS12" s="263"/>
      <c r="AY12" s="265"/>
      <c r="BC12" s="265"/>
      <c r="BF12" s="266"/>
      <c r="BH12" s="263"/>
      <c r="BI12" s="263"/>
      <c r="BJ12" s="263"/>
      <c r="BK12" s="263"/>
      <c r="BL12" s="263"/>
      <c r="BT12" s="263"/>
    </row>
    <row r="13" spans="2:81" s="262" customFormat="1" ht="13.5" customHeight="1" outlineLevel="1">
      <c r="B13" s="260"/>
      <c r="C13" s="261"/>
      <c r="D13" s="261"/>
      <c r="E13" s="261"/>
      <c r="G13" s="263"/>
      <c r="H13" s="263"/>
      <c r="I13" s="263"/>
      <c r="J13" s="263"/>
      <c r="K13" s="263"/>
      <c r="L13" s="263"/>
      <c r="M13" s="263"/>
      <c r="N13" s="263"/>
      <c r="O13" s="264"/>
      <c r="W13" s="263"/>
      <c r="X13" s="263"/>
      <c r="Y13" s="263"/>
      <c r="Z13" s="263"/>
      <c r="AA13" s="263"/>
      <c r="AB13" s="263"/>
      <c r="AC13" s="263"/>
      <c r="AD13" s="263"/>
      <c r="AE13" s="263"/>
      <c r="AQ13" s="263"/>
      <c r="AR13" s="263"/>
      <c r="AS13" s="263"/>
      <c r="AY13" s="265"/>
      <c r="BC13" s="265"/>
      <c r="BF13" s="266"/>
      <c r="BH13" s="263"/>
      <c r="BI13" s="263"/>
      <c r="BJ13" s="263"/>
      <c r="BK13" s="263"/>
      <c r="BL13" s="263"/>
      <c r="BT13" s="263"/>
    </row>
    <row r="14" spans="2:81" s="262" customFormat="1" ht="13.5" customHeight="1">
      <c r="B14" s="260"/>
      <c r="C14" s="261"/>
      <c r="D14" s="261"/>
      <c r="E14" s="261"/>
      <c r="G14" s="263"/>
      <c r="H14" s="263"/>
      <c r="I14" s="263"/>
      <c r="J14" s="263"/>
      <c r="K14" s="263"/>
      <c r="L14" s="263"/>
      <c r="M14" s="263"/>
      <c r="N14" s="263"/>
      <c r="O14" s="264"/>
      <c r="R14" s="262" t="s">
        <v>930</v>
      </c>
      <c r="T14" s="262" t="s">
        <v>1185</v>
      </c>
      <c r="W14" s="263"/>
      <c r="X14" s="263"/>
      <c r="Y14" s="263"/>
      <c r="Z14" s="263"/>
      <c r="AA14" s="263"/>
      <c r="AB14" s="263"/>
      <c r="AC14" s="263"/>
      <c r="AD14" s="263"/>
      <c r="AE14" s="263"/>
      <c r="AQ14" s="263"/>
      <c r="AR14" s="263"/>
      <c r="AS14" s="263"/>
      <c r="AY14" s="265"/>
      <c r="BC14" s="265"/>
      <c r="BF14" s="266"/>
      <c r="BH14" s="263"/>
      <c r="BI14" s="263"/>
      <c r="BJ14" s="263"/>
      <c r="BK14" s="263"/>
      <c r="BL14" s="263"/>
      <c r="BT14" s="263"/>
    </row>
    <row r="15" spans="2:81" s="265" customFormat="1" ht="26.4" customHeight="1">
      <c r="C15" s="783" t="s">
        <v>769</v>
      </c>
      <c r="D15" s="783" t="s">
        <v>770</v>
      </c>
      <c r="E15" s="783" t="s">
        <v>1736</v>
      </c>
      <c r="F15" s="849" t="s">
        <v>318</v>
      </c>
      <c r="G15" s="783" t="s">
        <v>791</v>
      </c>
      <c r="H15" s="783" t="s">
        <v>294</v>
      </c>
      <c r="I15" s="269" t="s">
        <v>308</v>
      </c>
      <c r="J15" s="777" t="s">
        <v>309</v>
      </c>
      <c r="K15" s="777" t="s">
        <v>2132</v>
      </c>
      <c r="L15" s="777" t="s">
        <v>2131</v>
      </c>
      <c r="M15" s="777" t="s">
        <v>2130</v>
      </c>
      <c r="N15" s="777" t="s">
        <v>2133</v>
      </c>
      <c r="O15" s="777" t="s">
        <v>728</v>
      </c>
      <c r="P15" s="777" t="s">
        <v>723</v>
      </c>
      <c r="Q15" s="777" t="s">
        <v>721</v>
      </c>
      <c r="R15" s="777" t="s">
        <v>2136</v>
      </c>
      <c r="S15" s="777" t="s">
        <v>2134</v>
      </c>
      <c r="T15" s="777" t="s">
        <v>2137</v>
      </c>
      <c r="U15" s="777" t="s">
        <v>2135</v>
      </c>
      <c r="V15" s="777" t="s">
        <v>1405</v>
      </c>
      <c r="W15" s="781" t="s">
        <v>57</v>
      </c>
      <c r="X15" s="781"/>
      <c r="Y15" s="781"/>
      <c r="Z15" s="781"/>
      <c r="AA15" s="781"/>
      <c r="AB15" s="781"/>
      <c r="AC15" s="781" t="s">
        <v>305</v>
      </c>
      <c r="AD15" s="781" t="s">
        <v>1627</v>
      </c>
      <c r="AE15" s="781" t="s">
        <v>481</v>
      </c>
      <c r="AF15" s="846" t="s">
        <v>774</v>
      </c>
      <c r="AG15" s="848"/>
      <c r="AH15" s="781" t="s">
        <v>175</v>
      </c>
      <c r="AI15" s="781"/>
      <c r="AJ15" s="781"/>
      <c r="AK15" s="781"/>
      <c r="AL15" s="781"/>
      <c r="AM15" s="781"/>
      <c r="AN15" s="781"/>
      <c r="AO15" s="777" t="s">
        <v>829</v>
      </c>
      <c r="AP15" s="777" t="s">
        <v>795</v>
      </c>
      <c r="AQ15" s="777" t="s">
        <v>1843</v>
      </c>
      <c r="AR15" s="781" t="s">
        <v>1842</v>
      </c>
      <c r="AS15" s="781" t="s">
        <v>186</v>
      </c>
      <c r="AT15" s="781" t="s">
        <v>1412</v>
      </c>
      <c r="AU15" s="781" t="s">
        <v>183</v>
      </c>
      <c r="AV15" s="781"/>
      <c r="AW15" s="781"/>
      <c r="AX15" s="781"/>
      <c r="AY15" s="270"/>
      <c r="AZ15" s="270"/>
      <c r="BA15" s="271"/>
      <c r="BB15" s="779" t="s">
        <v>180</v>
      </c>
      <c r="BC15" s="781" t="s">
        <v>1632</v>
      </c>
      <c r="BD15" s="781" t="s">
        <v>299</v>
      </c>
      <c r="BF15" s="266"/>
      <c r="BH15" s="846" t="s">
        <v>310</v>
      </c>
      <c r="BI15" s="847"/>
      <c r="BJ15" s="847"/>
      <c r="BK15" s="847"/>
      <c r="BL15" s="848"/>
      <c r="BN15" s="846" t="s">
        <v>307</v>
      </c>
      <c r="BO15" s="847"/>
      <c r="BP15" s="847"/>
      <c r="BQ15" s="847"/>
      <c r="BR15" s="848"/>
      <c r="BT15" s="846" t="s">
        <v>1419</v>
      </c>
      <c r="BU15" s="847"/>
      <c r="BV15" s="847"/>
      <c r="BW15" s="847"/>
      <c r="BX15" s="847"/>
      <c r="BY15" s="847"/>
      <c r="BZ15" s="847"/>
      <c r="CA15" s="847"/>
      <c r="CB15" s="847"/>
      <c r="CC15" s="848"/>
    </row>
    <row r="16" spans="2:81" s="262" customFormat="1" ht="25.2" customHeight="1">
      <c r="C16" s="778"/>
      <c r="D16" s="784"/>
      <c r="E16" s="784"/>
      <c r="F16" s="850"/>
      <c r="G16" s="778"/>
      <c r="H16" s="778"/>
      <c r="I16" s="269" t="s">
        <v>1320</v>
      </c>
      <c r="J16" s="778"/>
      <c r="K16" s="778"/>
      <c r="L16" s="778"/>
      <c r="M16" s="778"/>
      <c r="N16" s="778"/>
      <c r="O16" s="778"/>
      <c r="P16" s="778"/>
      <c r="Q16" s="778"/>
      <c r="R16" s="778"/>
      <c r="S16" s="778"/>
      <c r="T16" s="778"/>
      <c r="U16" s="778"/>
      <c r="V16" s="778"/>
      <c r="W16" s="269" t="s">
        <v>805</v>
      </c>
      <c r="X16" s="269" t="s">
        <v>610</v>
      </c>
      <c r="Y16" s="269" t="s">
        <v>724</v>
      </c>
      <c r="Z16" s="269" t="s">
        <v>812</v>
      </c>
      <c r="AA16" s="269" t="s">
        <v>612</v>
      </c>
      <c r="AB16" s="269" t="s">
        <v>816</v>
      </c>
      <c r="AC16" s="781"/>
      <c r="AD16" s="781"/>
      <c r="AE16" s="781"/>
      <c r="AF16" s="269" t="s">
        <v>1407</v>
      </c>
      <c r="AG16" s="269" t="s">
        <v>1134</v>
      </c>
      <c r="AH16" s="269" t="s">
        <v>654</v>
      </c>
      <c r="AI16" s="269" t="s">
        <v>614</v>
      </c>
      <c r="AJ16" s="269" t="s">
        <v>718</v>
      </c>
      <c r="AK16" s="269" t="s">
        <v>621</v>
      </c>
      <c r="AL16" s="269" t="s">
        <v>1841</v>
      </c>
      <c r="AM16" s="269" t="s">
        <v>760</v>
      </c>
      <c r="AN16" s="269" t="s">
        <v>643</v>
      </c>
      <c r="AO16" s="778"/>
      <c r="AP16" s="778"/>
      <c r="AQ16" s="778"/>
      <c r="AR16" s="781"/>
      <c r="AS16" s="781"/>
      <c r="AT16" s="781"/>
      <c r="AU16" s="269" t="s">
        <v>122</v>
      </c>
      <c r="AV16" s="269" t="s">
        <v>55</v>
      </c>
      <c r="AW16" s="269" t="s">
        <v>1633</v>
      </c>
      <c r="AX16" s="269" t="s">
        <v>118</v>
      </c>
      <c r="AY16" s="272" t="s">
        <v>128</v>
      </c>
      <c r="AZ16" s="272" t="s">
        <v>139</v>
      </c>
      <c r="BA16" s="272" t="s">
        <v>725</v>
      </c>
      <c r="BB16" s="780"/>
      <c r="BC16" s="781"/>
      <c r="BD16" s="782"/>
      <c r="BF16" s="266"/>
      <c r="BH16" s="273" t="s">
        <v>1765</v>
      </c>
      <c r="BI16" s="273" t="s">
        <v>1835</v>
      </c>
      <c r="BJ16" s="273" t="s">
        <v>1838</v>
      </c>
      <c r="BK16" s="273" t="s">
        <v>981</v>
      </c>
      <c r="BL16" s="273" t="s">
        <v>1778</v>
      </c>
      <c r="BN16" s="273" t="s">
        <v>1783</v>
      </c>
      <c r="BO16" s="273" t="s">
        <v>994</v>
      </c>
      <c r="BP16" s="273" t="s">
        <v>1306</v>
      </c>
      <c r="BQ16" s="273" t="s">
        <v>1030</v>
      </c>
      <c r="BR16" s="273" t="s">
        <v>1121</v>
      </c>
      <c r="BT16" s="273" t="s">
        <v>56</v>
      </c>
      <c r="BU16" s="273" t="s">
        <v>123</v>
      </c>
      <c r="BV16" s="273" t="s">
        <v>173</v>
      </c>
      <c r="BW16" s="273" t="s">
        <v>54</v>
      </c>
      <c r="BX16" s="273" t="s">
        <v>209</v>
      </c>
      <c r="BY16" s="273" t="s">
        <v>116</v>
      </c>
      <c r="BZ16" s="273" t="s">
        <v>117</v>
      </c>
      <c r="CA16" s="273" t="s">
        <v>115</v>
      </c>
      <c r="CB16" s="273" t="s">
        <v>206</v>
      </c>
      <c r="CC16" s="273" t="s">
        <v>210</v>
      </c>
    </row>
    <row r="17" spans="1:81" s="262" customFormat="1" ht="19.95" customHeight="1">
      <c r="A17" s="262" t="s">
        <v>664</v>
      </c>
      <c r="B17" s="262" t="s">
        <v>676</v>
      </c>
      <c r="C17" s="274"/>
      <c r="D17" s="275"/>
      <c r="E17" s="275"/>
      <c r="F17" s="274"/>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6"/>
      <c r="AG17" s="276"/>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5"/>
      <c r="BF17" s="266"/>
      <c r="BH17" s="275"/>
      <c r="BI17" s="275"/>
      <c r="BJ17" s="275"/>
      <c r="BK17" s="275"/>
      <c r="BL17" s="275"/>
      <c r="BN17" s="275"/>
      <c r="BO17" s="275"/>
      <c r="BP17" s="275"/>
      <c r="BQ17" s="275"/>
      <c r="BR17" s="275"/>
      <c r="BT17" s="275"/>
      <c r="BU17" s="275"/>
      <c r="BV17" s="275"/>
      <c r="BW17" s="275"/>
      <c r="BX17" s="275"/>
      <c r="BY17" s="275"/>
      <c r="BZ17" s="275"/>
      <c r="CA17" s="275"/>
      <c r="CB17" s="275"/>
      <c r="CC17" s="275"/>
    </row>
    <row r="18" spans="1:81" ht="13.5" customHeight="1">
      <c r="A18" s="277" t="s">
        <v>673</v>
      </c>
      <c r="B18" s="277" t="s">
        <v>933</v>
      </c>
      <c r="C18" s="267" t="s">
        <v>628</v>
      </c>
      <c r="D18" s="267" t="s">
        <v>719</v>
      </c>
      <c r="E18" s="267" t="s">
        <v>820</v>
      </c>
      <c r="F18" s="278" t="s">
        <v>1421</v>
      </c>
      <c r="G18" s="279" t="s">
        <v>319</v>
      </c>
      <c r="H18" s="280" t="s">
        <v>1357</v>
      </c>
      <c r="I18" s="267" t="str">
        <f>IF(((IF(BI18="H",5,0)+(COUNTIF(BJ18:BL18,"H")+COUNTIF(BH18,"H"))*1.25)/10)&lt;0.33,"Lower",IF(((IF(BI18="H",5,0)+(COUNTIF(BJ18:BL18,"H")+COUNTIF(BH18,"H"))*1.25)/10)&gt;0.66,"Significant","Higher"))</f>
        <v>Lower</v>
      </c>
      <c r="J18" s="281" t="s">
        <v>340</v>
      </c>
      <c r="K18" s="281" t="s">
        <v>1439</v>
      </c>
      <c r="L18" s="281" t="s">
        <v>1801</v>
      </c>
      <c r="M18" s="281"/>
      <c r="N18" s="281"/>
      <c r="O18" s="282" t="s">
        <v>1886</v>
      </c>
      <c r="P18" s="278" t="s">
        <v>1630</v>
      </c>
      <c r="Q18" s="278" t="s">
        <v>1191</v>
      </c>
      <c r="R18" s="317"/>
      <c r="S18" s="317"/>
      <c r="T18" s="317"/>
      <c r="U18" s="317"/>
      <c r="V18" s="283" t="s">
        <v>130</v>
      </c>
      <c r="W18" s="283" t="s">
        <v>143</v>
      </c>
      <c r="X18" s="283" t="s">
        <v>143</v>
      </c>
      <c r="Y18" s="267"/>
      <c r="Z18" s="267"/>
      <c r="AA18" s="283"/>
      <c r="AB18" s="283"/>
      <c r="AC18" s="283"/>
      <c r="AD18" s="283"/>
      <c r="AE18" s="283" t="s">
        <v>137</v>
      </c>
      <c r="AF18" s="283" t="s">
        <v>142</v>
      </c>
      <c r="AG18" s="283" t="s">
        <v>131</v>
      </c>
      <c r="AH18" s="284" t="s">
        <v>143</v>
      </c>
      <c r="AI18" s="284" t="s">
        <v>143</v>
      </c>
      <c r="AJ18" s="284" t="s">
        <v>143</v>
      </c>
      <c r="AK18" s="283" t="s">
        <v>143</v>
      </c>
      <c r="AL18" s="283" t="s">
        <v>143</v>
      </c>
      <c r="AM18" s="283" t="s">
        <v>143</v>
      </c>
      <c r="AN18" s="283" t="s">
        <v>143</v>
      </c>
      <c r="AO18" s="285" t="s">
        <v>854</v>
      </c>
      <c r="AP18" s="283" t="s">
        <v>144</v>
      </c>
      <c r="AQ18" s="286" t="s">
        <v>1458</v>
      </c>
      <c r="AR18" s="285" t="s">
        <v>144</v>
      </c>
      <c r="AS18" s="285" t="s">
        <v>144</v>
      </c>
      <c r="AT18" s="287" t="str">
        <f>IF(BW18="H","Higher",IF(ROUND((IF(BT18="MC",1,0)+IF(OR(BU18="M",BU18="Q",BU18="A"),1,0)+COUNTIF(BX18:CC18,"H")+COUNTIF(BV18,"H"))/10,)=1,"Higher","Not Higher"))</f>
        <v>Higher</v>
      </c>
      <c r="AU18" s="288" t="s">
        <v>143</v>
      </c>
      <c r="AV18" s="288"/>
      <c r="AW18" s="283" t="s">
        <v>143</v>
      </c>
      <c r="AX18" s="267"/>
      <c r="AY18" s="279" t="s">
        <v>144</v>
      </c>
      <c r="AZ18" s="288">
        <v>1</v>
      </c>
      <c r="BA18" s="289" t="s">
        <v>93</v>
      </c>
      <c r="BB18" s="279" t="s">
        <v>680</v>
      </c>
      <c r="BC18" s="278" t="s">
        <v>815</v>
      </c>
      <c r="BD18" s="290"/>
      <c r="BF18" s="266"/>
      <c r="BH18" s="267" t="s">
        <v>135</v>
      </c>
      <c r="BI18" s="267" t="s">
        <v>135</v>
      </c>
      <c r="BJ18" s="267" t="s">
        <v>135</v>
      </c>
      <c r="BK18" s="267" t="s">
        <v>135</v>
      </c>
      <c r="BL18" s="267" t="s">
        <v>135</v>
      </c>
      <c r="BN18" s="267" t="s">
        <v>203</v>
      </c>
      <c r="BO18" s="267" t="s">
        <v>155</v>
      </c>
      <c r="BP18" s="267" t="s">
        <v>129</v>
      </c>
      <c r="BQ18" s="267" t="s">
        <v>203</v>
      </c>
      <c r="BR18" s="267" t="s">
        <v>155</v>
      </c>
      <c r="BT18" s="291" t="s">
        <v>147</v>
      </c>
      <c r="BU18" s="291" t="s">
        <v>137</v>
      </c>
      <c r="BV18" s="291" t="s">
        <v>135</v>
      </c>
      <c r="BW18" s="291" t="s">
        <v>135</v>
      </c>
      <c r="BX18" s="291" t="s">
        <v>133</v>
      </c>
      <c r="BY18" s="291" t="s">
        <v>133</v>
      </c>
      <c r="BZ18" s="291" t="s">
        <v>135</v>
      </c>
      <c r="CA18" s="291" t="s">
        <v>135</v>
      </c>
      <c r="CB18" s="291" t="s">
        <v>133</v>
      </c>
      <c r="CC18" s="291" t="s">
        <v>135</v>
      </c>
    </row>
    <row r="19" spans="1:81" ht="13.5" customHeight="1">
      <c r="A19" s="277" t="s">
        <v>673</v>
      </c>
      <c r="B19" s="277" t="s">
        <v>933</v>
      </c>
      <c r="C19" s="267" t="s">
        <v>628</v>
      </c>
      <c r="D19" s="267" t="s">
        <v>719</v>
      </c>
      <c r="E19" s="267" t="s">
        <v>808</v>
      </c>
      <c r="F19" s="278" t="s">
        <v>804</v>
      </c>
      <c r="G19" s="279" t="s">
        <v>314</v>
      </c>
      <c r="H19" s="280" t="s">
        <v>36</v>
      </c>
      <c r="I19" s="267" t="str">
        <f t="shared" ref="I19:I82" si="0">IF(((IF(BI19="H",5,0)+(COUNTIF(BJ19:BL19,"H")+COUNTIF(BH19,"H"))*1.25)/10)&lt;0.33,"Lower",IF(((IF(BI19="H",5,0)+(COUNTIF(BJ19:BL19,"H")+COUNTIF(BH19,"H"))*1.25)/10)&gt;0.66,"Significant","Higher"))</f>
        <v>Lower</v>
      </c>
      <c r="J19" s="281" t="s">
        <v>332</v>
      </c>
      <c r="K19" s="281" t="s">
        <v>1671</v>
      </c>
      <c r="L19" s="286" t="s">
        <v>958</v>
      </c>
      <c r="M19" s="286"/>
      <c r="N19" s="286"/>
      <c r="O19" s="282" t="s">
        <v>1892</v>
      </c>
      <c r="P19" s="278" t="s">
        <v>1415</v>
      </c>
      <c r="Q19" s="278" t="s">
        <v>29</v>
      </c>
      <c r="R19" s="317"/>
      <c r="S19" s="317"/>
      <c r="T19" s="317"/>
      <c r="U19" s="317"/>
      <c r="V19" s="283" t="s">
        <v>130</v>
      </c>
      <c r="W19" s="283" t="s">
        <v>143</v>
      </c>
      <c r="X19" s="283"/>
      <c r="Y19" s="267"/>
      <c r="Z19" s="267"/>
      <c r="AA19" s="283"/>
      <c r="AB19" s="283"/>
      <c r="AC19" s="283"/>
      <c r="AD19" s="283"/>
      <c r="AE19" s="283" t="s">
        <v>136</v>
      </c>
      <c r="AF19" s="283" t="s">
        <v>142</v>
      </c>
      <c r="AG19" s="283" t="s">
        <v>131</v>
      </c>
      <c r="AH19" s="284" t="s">
        <v>143</v>
      </c>
      <c r="AI19" s="284" t="s">
        <v>143</v>
      </c>
      <c r="AJ19" s="284" t="s">
        <v>143</v>
      </c>
      <c r="AK19" s="283" t="s">
        <v>143</v>
      </c>
      <c r="AL19" s="283" t="s">
        <v>143</v>
      </c>
      <c r="AM19" s="283" t="s">
        <v>143</v>
      </c>
      <c r="AN19" s="283" t="s">
        <v>143</v>
      </c>
      <c r="AO19" s="285" t="s">
        <v>854</v>
      </c>
      <c r="AP19" s="283" t="s">
        <v>144</v>
      </c>
      <c r="AQ19" s="286" t="s">
        <v>1139</v>
      </c>
      <c r="AR19" s="285" t="s">
        <v>144</v>
      </c>
      <c r="AS19" s="285" t="s">
        <v>144</v>
      </c>
      <c r="AT19" s="287" t="str">
        <f t="shared" ref="AT19:AT52" si="1">IF(BW19="H","Higher",IF(ROUND((IF(BT19="MC",1,0)+IF(OR(BU19="M",BU19="Q",BU19="A"),1,0)+COUNTIF(BX19:CC19,"H")+COUNTIF(BV19,"H"))/10,)=1,"Higher","Not Higher"))</f>
        <v>Not Higher</v>
      </c>
      <c r="AU19" s="288"/>
      <c r="AV19" s="288"/>
      <c r="AW19" s="283" t="s">
        <v>143</v>
      </c>
      <c r="AX19" s="267"/>
      <c r="AY19" s="279" t="s">
        <v>811</v>
      </c>
      <c r="AZ19" s="288">
        <v>2</v>
      </c>
      <c r="BA19" s="289" t="s">
        <v>1753</v>
      </c>
      <c r="BB19" s="279" t="s">
        <v>680</v>
      </c>
      <c r="BC19" s="278" t="s">
        <v>815</v>
      </c>
      <c r="BD19" s="290"/>
      <c r="BF19" s="266"/>
      <c r="BH19" s="267" t="s">
        <v>133</v>
      </c>
      <c r="BI19" s="267" t="s">
        <v>135</v>
      </c>
      <c r="BJ19" s="267" t="s">
        <v>135</v>
      </c>
      <c r="BK19" s="267" t="s">
        <v>133</v>
      </c>
      <c r="BL19" s="267" t="s">
        <v>135</v>
      </c>
      <c r="BN19" s="292"/>
      <c r="BO19" s="292"/>
      <c r="BP19" s="292"/>
      <c r="BQ19" s="292"/>
      <c r="BR19" s="292"/>
      <c r="BT19" s="283" t="s">
        <v>147</v>
      </c>
      <c r="BU19" s="283" t="s">
        <v>136</v>
      </c>
      <c r="BV19" s="288" t="s">
        <v>135</v>
      </c>
      <c r="BW19" s="288" t="s">
        <v>135</v>
      </c>
      <c r="BX19" s="288" t="s">
        <v>133</v>
      </c>
      <c r="BY19" s="288" t="s">
        <v>135</v>
      </c>
      <c r="BZ19" s="288" t="s">
        <v>135</v>
      </c>
      <c r="CA19" s="288" t="s">
        <v>135</v>
      </c>
      <c r="CB19" s="288" t="s">
        <v>135</v>
      </c>
      <c r="CC19" s="288" t="s">
        <v>135</v>
      </c>
    </row>
    <row r="20" spans="1:81" ht="13.5" customHeight="1">
      <c r="A20" s="277" t="s">
        <v>673</v>
      </c>
      <c r="B20" s="277" t="s">
        <v>933</v>
      </c>
      <c r="C20" s="267" t="s">
        <v>628</v>
      </c>
      <c r="D20" s="267" t="s">
        <v>719</v>
      </c>
      <c r="E20" s="267" t="s">
        <v>808</v>
      </c>
      <c r="F20" s="279" t="s">
        <v>804</v>
      </c>
      <c r="G20" s="278" t="s">
        <v>314</v>
      </c>
      <c r="H20" s="279" t="s">
        <v>36</v>
      </c>
      <c r="I20" s="267" t="str">
        <f t="shared" si="0"/>
        <v>Lower</v>
      </c>
      <c r="J20" s="281" t="s">
        <v>1927</v>
      </c>
      <c r="K20" s="281" t="s">
        <v>1756</v>
      </c>
      <c r="L20" s="286" t="s">
        <v>1276</v>
      </c>
      <c r="M20" s="286"/>
      <c r="N20" s="286"/>
      <c r="O20" s="278" t="s">
        <v>1888</v>
      </c>
      <c r="P20" s="278" t="s">
        <v>1416</v>
      </c>
      <c r="Q20" s="280" t="s">
        <v>1585</v>
      </c>
      <c r="R20" s="286"/>
      <c r="S20" s="286"/>
      <c r="T20" s="286"/>
      <c r="U20" s="286"/>
      <c r="V20" s="283" t="s">
        <v>130</v>
      </c>
      <c r="W20" s="283" t="s">
        <v>143</v>
      </c>
      <c r="X20" s="267"/>
      <c r="Y20" s="267"/>
      <c r="Z20" s="283"/>
      <c r="AA20" s="283"/>
      <c r="AB20" s="283"/>
      <c r="AC20" s="283"/>
      <c r="AD20" s="283" t="s">
        <v>143</v>
      </c>
      <c r="AE20" s="283" t="s">
        <v>143</v>
      </c>
      <c r="AF20" s="283" t="s">
        <v>142</v>
      </c>
      <c r="AG20" s="284" t="s">
        <v>137</v>
      </c>
      <c r="AH20" s="284" t="s">
        <v>143</v>
      </c>
      <c r="AI20" s="284" t="s">
        <v>143</v>
      </c>
      <c r="AJ20" s="283" t="s">
        <v>143</v>
      </c>
      <c r="AK20" s="283" t="s">
        <v>143</v>
      </c>
      <c r="AL20" s="283" t="s">
        <v>143</v>
      </c>
      <c r="AM20" s="283" t="s">
        <v>143</v>
      </c>
      <c r="AN20" s="285" t="s">
        <v>143</v>
      </c>
      <c r="AO20" s="283" t="s">
        <v>854</v>
      </c>
      <c r="AP20" s="285" t="s">
        <v>657</v>
      </c>
      <c r="AQ20" s="286" t="s">
        <v>1145</v>
      </c>
      <c r="AR20" s="285" t="s">
        <v>144</v>
      </c>
      <c r="AS20" s="285" t="s">
        <v>144</v>
      </c>
      <c r="AT20" s="287" t="str">
        <f t="shared" si="1"/>
        <v>Not Higher</v>
      </c>
      <c r="AU20" s="288"/>
      <c r="AV20" s="288" t="s">
        <v>143</v>
      </c>
      <c r="AW20" s="283" t="s">
        <v>143</v>
      </c>
      <c r="AX20" s="267"/>
      <c r="AY20" s="279" t="s">
        <v>144</v>
      </c>
      <c r="AZ20" s="288">
        <v>1</v>
      </c>
      <c r="BA20" s="289" t="s">
        <v>104</v>
      </c>
      <c r="BB20" s="279" t="s">
        <v>680</v>
      </c>
      <c r="BC20" s="278" t="s">
        <v>1451</v>
      </c>
      <c r="BD20" s="290"/>
      <c r="BF20" s="266"/>
      <c r="BH20" s="267" t="s">
        <v>133</v>
      </c>
      <c r="BI20" s="267" t="s">
        <v>135</v>
      </c>
      <c r="BJ20" s="267" t="s">
        <v>135</v>
      </c>
      <c r="BK20" s="267" t="s">
        <v>133</v>
      </c>
      <c r="BL20" s="267" t="s">
        <v>135</v>
      </c>
      <c r="BN20" s="292"/>
      <c r="BO20" s="292"/>
      <c r="BP20" s="292"/>
      <c r="BQ20" s="292"/>
      <c r="BR20" s="292"/>
      <c r="BT20" s="283" t="s">
        <v>677</v>
      </c>
      <c r="BU20" s="283" t="s">
        <v>143</v>
      </c>
      <c r="BV20" s="288" t="s">
        <v>135</v>
      </c>
      <c r="BW20" s="288" t="s">
        <v>135</v>
      </c>
      <c r="BX20" s="288" t="s">
        <v>133</v>
      </c>
      <c r="BY20" s="288" t="s">
        <v>135</v>
      </c>
      <c r="BZ20" s="288" t="s">
        <v>135</v>
      </c>
      <c r="CA20" s="288" t="s">
        <v>135</v>
      </c>
      <c r="CB20" s="288" t="s">
        <v>135</v>
      </c>
      <c r="CC20" s="288" t="s">
        <v>135</v>
      </c>
    </row>
    <row r="21" spans="1:81" ht="13.5" customHeight="1">
      <c r="A21" s="277" t="s">
        <v>673</v>
      </c>
      <c r="B21" s="277" t="s">
        <v>933</v>
      </c>
      <c r="C21" s="267" t="s">
        <v>628</v>
      </c>
      <c r="D21" s="267" t="s">
        <v>719</v>
      </c>
      <c r="E21" s="267" t="s">
        <v>821</v>
      </c>
      <c r="F21" s="279" t="s">
        <v>810</v>
      </c>
      <c r="G21" s="278" t="s">
        <v>312</v>
      </c>
      <c r="H21" s="279" t="s">
        <v>1599</v>
      </c>
      <c r="I21" s="267" t="str">
        <f t="shared" si="0"/>
        <v>Higher</v>
      </c>
      <c r="J21" s="281" t="s">
        <v>335</v>
      </c>
      <c r="K21" s="281" t="s">
        <v>799</v>
      </c>
      <c r="L21" s="286" t="s">
        <v>457</v>
      </c>
      <c r="M21" s="286"/>
      <c r="N21" s="286"/>
      <c r="O21" s="278" t="s">
        <v>1894</v>
      </c>
      <c r="P21" s="278" t="s">
        <v>1631</v>
      </c>
      <c r="Q21" s="280" t="s">
        <v>1250</v>
      </c>
      <c r="R21" s="286"/>
      <c r="S21" s="286"/>
      <c r="T21" s="286"/>
      <c r="U21" s="286"/>
      <c r="V21" s="283" t="s">
        <v>130</v>
      </c>
      <c r="W21" s="283" t="s">
        <v>143</v>
      </c>
      <c r="X21" s="267"/>
      <c r="Y21" s="267"/>
      <c r="Z21" s="283"/>
      <c r="AA21" s="283"/>
      <c r="AB21" s="283"/>
      <c r="AC21" s="283"/>
      <c r="AD21" s="283"/>
      <c r="AE21" s="283" t="s">
        <v>143</v>
      </c>
      <c r="AF21" s="283" t="s">
        <v>142</v>
      </c>
      <c r="AG21" s="284" t="s">
        <v>131</v>
      </c>
      <c r="AH21" s="284" t="s">
        <v>143</v>
      </c>
      <c r="AI21" s="284" t="s">
        <v>143</v>
      </c>
      <c r="AJ21" s="283" t="s">
        <v>143</v>
      </c>
      <c r="AK21" s="283" t="s">
        <v>143</v>
      </c>
      <c r="AL21" s="283" t="s">
        <v>143</v>
      </c>
      <c r="AM21" s="283" t="s">
        <v>143</v>
      </c>
      <c r="AN21" s="285" t="s">
        <v>143</v>
      </c>
      <c r="AO21" s="283" t="s">
        <v>854</v>
      </c>
      <c r="AP21" s="285" t="s">
        <v>657</v>
      </c>
      <c r="AQ21" s="286" t="s">
        <v>358</v>
      </c>
      <c r="AR21" s="285" t="s">
        <v>144</v>
      </c>
      <c r="AS21" s="285" t="s">
        <v>144</v>
      </c>
      <c r="AT21" s="287" t="str">
        <f t="shared" si="1"/>
        <v>Not Higher</v>
      </c>
      <c r="AU21" s="288"/>
      <c r="AV21" s="288"/>
      <c r="AW21" s="283" t="s">
        <v>143</v>
      </c>
      <c r="AX21" s="267"/>
      <c r="AY21" s="279" t="s">
        <v>190</v>
      </c>
      <c r="AZ21" s="288">
        <v>25</v>
      </c>
      <c r="BA21" s="289" t="s">
        <v>1750</v>
      </c>
      <c r="BB21" s="279" t="s">
        <v>857</v>
      </c>
      <c r="BC21" s="278" t="s">
        <v>378</v>
      </c>
      <c r="BD21" s="290"/>
      <c r="BF21" s="266"/>
      <c r="BH21" s="267" t="s">
        <v>133</v>
      </c>
      <c r="BI21" s="267" t="s">
        <v>135</v>
      </c>
      <c r="BJ21" s="267" t="s">
        <v>133</v>
      </c>
      <c r="BK21" s="267" t="s">
        <v>133</v>
      </c>
      <c r="BL21" s="267" t="s">
        <v>135</v>
      </c>
      <c r="BN21" s="292"/>
      <c r="BO21" s="292"/>
      <c r="BP21" s="292"/>
      <c r="BQ21" s="292"/>
      <c r="BR21" s="292"/>
      <c r="BT21" s="283" t="s">
        <v>147</v>
      </c>
      <c r="BU21" s="283" t="s">
        <v>143</v>
      </c>
      <c r="BV21" s="288" t="s">
        <v>135</v>
      </c>
      <c r="BW21" s="288" t="s">
        <v>135</v>
      </c>
      <c r="BX21" s="288" t="s">
        <v>133</v>
      </c>
      <c r="BY21" s="288" t="s">
        <v>133</v>
      </c>
      <c r="BZ21" s="288" t="s">
        <v>135</v>
      </c>
      <c r="CA21" s="288" t="s">
        <v>135</v>
      </c>
      <c r="CB21" s="288" t="s">
        <v>135</v>
      </c>
      <c r="CC21" s="288" t="s">
        <v>135</v>
      </c>
    </row>
    <row r="22" spans="1:81" ht="13.5" customHeight="1">
      <c r="A22" s="277" t="s">
        <v>673</v>
      </c>
      <c r="B22" s="277" t="s">
        <v>933</v>
      </c>
      <c r="C22" s="267" t="s">
        <v>628</v>
      </c>
      <c r="D22" s="267" t="s">
        <v>719</v>
      </c>
      <c r="E22" s="267" t="s">
        <v>821</v>
      </c>
      <c r="F22" s="279" t="s">
        <v>810</v>
      </c>
      <c r="G22" s="278" t="s">
        <v>312</v>
      </c>
      <c r="H22" s="279" t="s">
        <v>1599</v>
      </c>
      <c r="I22" s="267" t="str">
        <f t="shared" si="0"/>
        <v>Higher</v>
      </c>
      <c r="J22" s="281" t="s">
        <v>1928</v>
      </c>
      <c r="K22" s="281" t="s">
        <v>853</v>
      </c>
      <c r="L22" s="286" t="s">
        <v>247</v>
      </c>
      <c r="M22" s="286"/>
      <c r="N22" s="286"/>
      <c r="O22" s="278" t="s">
        <v>1885</v>
      </c>
      <c r="P22" s="278" t="s">
        <v>1646</v>
      </c>
      <c r="Q22" s="280" t="s">
        <v>479</v>
      </c>
      <c r="R22" s="286"/>
      <c r="S22" s="286"/>
      <c r="T22" s="286"/>
      <c r="U22" s="286"/>
      <c r="V22" s="283" t="s">
        <v>130</v>
      </c>
      <c r="W22" s="283"/>
      <c r="X22" s="267"/>
      <c r="Y22" s="267"/>
      <c r="Z22" s="283"/>
      <c r="AA22" s="283" t="s">
        <v>143</v>
      </c>
      <c r="AB22" s="283"/>
      <c r="AC22" s="283"/>
      <c r="AD22" s="283"/>
      <c r="AE22" s="283" t="s">
        <v>143</v>
      </c>
      <c r="AF22" s="283" t="s">
        <v>140</v>
      </c>
      <c r="AG22" s="284" t="s">
        <v>131</v>
      </c>
      <c r="AH22" s="284" t="s">
        <v>143</v>
      </c>
      <c r="AI22" s="284" t="s">
        <v>143</v>
      </c>
      <c r="AJ22" s="283" t="s">
        <v>143</v>
      </c>
      <c r="AK22" s="283" t="s">
        <v>143</v>
      </c>
      <c r="AL22" s="283" t="s">
        <v>143</v>
      </c>
      <c r="AM22" s="283" t="s">
        <v>143</v>
      </c>
      <c r="AN22" s="285" t="s">
        <v>143</v>
      </c>
      <c r="AO22" s="283" t="s">
        <v>854</v>
      </c>
      <c r="AP22" s="285" t="s">
        <v>657</v>
      </c>
      <c r="AQ22" s="286" t="s">
        <v>823</v>
      </c>
      <c r="AR22" s="285" t="s">
        <v>144</v>
      </c>
      <c r="AS22" s="285" t="s">
        <v>144</v>
      </c>
      <c r="AT22" s="287" t="str">
        <f t="shared" si="1"/>
        <v>Not Higher</v>
      </c>
      <c r="AU22" s="288"/>
      <c r="AV22" s="288"/>
      <c r="AW22" s="283" t="s">
        <v>143</v>
      </c>
      <c r="AX22" s="267"/>
      <c r="AY22" s="279" t="s">
        <v>1662</v>
      </c>
      <c r="AZ22" s="288">
        <v>25</v>
      </c>
      <c r="BA22" s="289" t="s">
        <v>943</v>
      </c>
      <c r="BB22" s="279" t="s">
        <v>680</v>
      </c>
      <c r="BC22" s="278" t="s">
        <v>376</v>
      </c>
      <c r="BD22" s="290"/>
      <c r="BF22" s="266"/>
      <c r="BH22" s="267" t="s">
        <v>133</v>
      </c>
      <c r="BI22" s="267" t="s">
        <v>135</v>
      </c>
      <c r="BJ22" s="267" t="s">
        <v>133</v>
      </c>
      <c r="BK22" s="267" t="s">
        <v>133</v>
      </c>
      <c r="BL22" s="267" t="s">
        <v>135</v>
      </c>
      <c r="BN22" s="292"/>
      <c r="BO22" s="292"/>
      <c r="BP22" s="292"/>
      <c r="BQ22" s="292"/>
      <c r="BR22" s="292"/>
      <c r="BT22" s="283" t="s">
        <v>147</v>
      </c>
      <c r="BU22" s="283" t="s">
        <v>143</v>
      </c>
      <c r="BV22" s="288" t="s">
        <v>135</v>
      </c>
      <c r="BW22" s="288" t="s">
        <v>135</v>
      </c>
      <c r="BX22" s="288" t="s">
        <v>133</v>
      </c>
      <c r="BY22" s="288" t="s">
        <v>133</v>
      </c>
      <c r="BZ22" s="288" t="s">
        <v>135</v>
      </c>
      <c r="CA22" s="288" t="s">
        <v>135</v>
      </c>
      <c r="CB22" s="288" t="s">
        <v>135</v>
      </c>
      <c r="CC22" s="288" t="s">
        <v>135</v>
      </c>
    </row>
    <row r="23" spans="1:81" ht="13.5" customHeight="1">
      <c r="A23" s="277" t="s">
        <v>673</v>
      </c>
      <c r="B23" s="277" t="s">
        <v>933</v>
      </c>
      <c r="C23" s="267" t="s">
        <v>628</v>
      </c>
      <c r="D23" s="267" t="s">
        <v>719</v>
      </c>
      <c r="E23" s="267" t="s">
        <v>821</v>
      </c>
      <c r="F23" s="279" t="s">
        <v>810</v>
      </c>
      <c r="G23" s="278" t="s">
        <v>312</v>
      </c>
      <c r="H23" s="279" t="s">
        <v>1599</v>
      </c>
      <c r="I23" s="267" t="str">
        <f t="shared" si="0"/>
        <v>Higher</v>
      </c>
      <c r="J23" s="281" t="s">
        <v>1929</v>
      </c>
      <c r="K23" s="281" t="s">
        <v>1913</v>
      </c>
      <c r="L23" s="286" t="s">
        <v>594</v>
      </c>
      <c r="M23" s="286"/>
      <c r="N23" s="286"/>
      <c r="O23" s="278" t="s">
        <v>1893</v>
      </c>
      <c r="P23" s="278" t="s">
        <v>1664</v>
      </c>
      <c r="Q23" s="280" t="s">
        <v>1011</v>
      </c>
      <c r="R23" s="286"/>
      <c r="S23" s="286"/>
      <c r="T23" s="286"/>
      <c r="U23" s="286"/>
      <c r="V23" s="283" t="s">
        <v>130</v>
      </c>
      <c r="W23" s="283" t="s">
        <v>143</v>
      </c>
      <c r="X23" s="267"/>
      <c r="Y23" s="267"/>
      <c r="Z23" s="283"/>
      <c r="AA23" s="283"/>
      <c r="AB23" s="283"/>
      <c r="AC23" s="283"/>
      <c r="AD23" s="283" t="s">
        <v>143</v>
      </c>
      <c r="AE23" s="283" t="s">
        <v>143</v>
      </c>
      <c r="AF23" s="283" t="s">
        <v>142</v>
      </c>
      <c r="AG23" s="284" t="s">
        <v>137</v>
      </c>
      <c r="AH23" s="284" t="s">
        <v>143</v>
      </c>
      <c r="AI23" s="284" t="s">
        <v>143</v>
      </c>
      <c r="AJ23" s="283" t="s">
        <v>143</v>
      </c>
      <c r="AK23" s="283" t="s">
        <v>143</v>
      </c>
      <c r="AL23" s="283" t="s">
        <v>143</v>
      </c>
      <c r="AM23" s="283" t="s">
        <v>143</v>
      </c>
      <c r="AN23" s="285" t="s">
        <v>143</v>
      </c>
      <c r="AO23" s="283" t="s">
        <v>854</v>
      </c>
      <c r="AP23" s="285" t="s">
        <v>657</v>
      </c>
      <c r="AQ23" s="286" t="s">
        <v>1155</v>
      </c>
      <c r="AR23" s="285" t="s">
        <v>144</v>
      </c>
      <c r="AS23" s="285" t="s">
        <v>144</v>
      </c>
      <c r="AT23" s="287" t="str">
        <f t="shared" si="1"/>
        <v>Not Higher</v>
      </c>
      <c r="AU23" s="288"/>
      <c r="AV23" s="288" t="s">
        <v>143</v>
      </c>
      <c r="AW23" s="283"/>
      <c r="AX23" s="267"/>
      <c r="AY23" s="279" t="s">
        <v>374</v>
      </c>
      <c r="AZ23" s="288">
        <v>1</v>
      </c>
      <c r="BA23" s="289" t="s">
        <v>251</v>
      </c>
      <c r="BB23" s="279" t="s">
        <v>375</v>
      </c>
      <c r="BC23" s="278" t="s">
        <v>1321</v>
      </c>
      <c r="BD23" s="290"/>
      <c r="BF23" s="266"/>
      <c r="BH23" s="267" t="s">
        <v>133</v>
      </c>
      <c r="BI23" s="267" t="s">
        <v>135</v>
      </c>
      <c r="BJ23" s="267" t="s">
        <v>133</v>
      </c>
      <c r="BK23" s="267" t="s">
        <v>133</v>
      </c>
      <c r="BL23" s="267" t="s">
        <v>135</v>
      </c>
      <c r="BN23" s="292"/>
      <c r="BO23" s="292"/>
      <c r="BP23" s="292"/>
      <c r="BQ23" s="292"/>
      <c r="BR23" s="292"/>
      <c r="BT23" s="283" t="s">
        <v>677</v>
      </c>
      <c r="BU23" s="283" t="s">
        <v>143</v>
      </c>
      <c r="BV23" s="288" t="s">
        <v>135</v>
      </c>
      <c r="BW23" s="288" t="s">
        <v>135</v>
      </c>
      <c r="BX23" s="288" t="s">
        <v>135</v>
      </c>
      <c r="BY23" s="288" t="s">
        <v>135</v>
      </c>
      <c r="BZ23" s="288" t="s">
        <v>135</v>
      </c>
      <c r="CA23" s="288" t="s">
        <v>135</v>
      </c>
      <c r="CB23" s="288" t="s">
        <v>135</v>
      </c>
      <c r="CC23" s="288" t="s">
        <v>135</v>
      </c>
    </row>
    <row r="24" spans="1:81" ht="13.5" customHeight="1">
      <c r="A24" s="277" t="s">
        <v>673</v>
      </c>
      <c r="B24" s="277" t="s">
        <v>933</v>
      </c>
      <c r="C24" s="267" t="s">
        <v>628</v>
      </c>
      <c r="D24" s="267" t="s">
        <v>719</v>
      </c>
      <c r="E24" s="267" t="s">
        <v>821</v>
      </c>
      <c r="F24" s="278" t="s">
        <v>810</v>
      </c>
      <c r="G24" s="279" t="s">
        <v>312</v>
      </c>
      <c r="H24" s="280" t="s">
        <v>1599</v>
      </c>
      <c r="I24" s="267" t="str">
        <f t="shared" si="0"/>
        <v>Higher</v>
      </c>
      <c r="J24" s="281" t="s">
        <v>1945</v>
      </c>
      <c r="K24" s="281" t="s">
        <v>1654</v>
      </c>
      <c r="L24" s="286" t="s">
        <v>1822</v>
      </c>
      <c r="M24" s="286"/>
      <c r="N24" s="286"/>
      <c r="O24" s="282" t="s">
        <v>1895</v>
      </c>
      <c r="P24" s="278" t="s">
        <v>1428</v>
      </c>
      <c r="Q24" s="278" t="s">
        <v>1205</v>
      </c>
      <c r="R24" s="317"/>
      <c r="S24" s="317"/>
      <c r="T24" s="317"/>
      <c r="U24" s="317"/>
      <c r="V24" s="283" t="s">
        <v>130</v>
      </c>
      <c r="W24" s="283" t="s">
        <v>143</v>
      </c>
      <c r="X24" s="283"/>
      <c r="Y24" s="267"/>
      <c r="Z24" s="267"/>
      <c r="AA24" s="283"/>
      <c r="AB24" s="283"/>
      <c r="AC24" s="283"/>
      <c r="AD24" s="283"/>
      <c r="AE24" s="283" t="s">
        <v>143</v>
      </c>
      <c r="AF24" s="283" t="s">
        <v>140</v>
      </c>
      <c r="AG24" s="283" t="s">
        <v>131</v>
      </c>
      <c r="AH24" s="284" t="s">
        <v>143</v>
      </c>
      <c r="AI24" s="284" t="s">
        <v>143</v>
      </c>
      <c r="AJ24" s="284" t="s">
        <v>143</v>
      </c>
      <c r="AK24" s="283" t="s">
        <v>143</v>
      </c>
      <c r="AL24" s="283" t="s">
        <v>143</v>
      </c>
      <c r="AM24" s="283" t="s">
        <v>143</v>
      </c>
      <c r="AN24" s="283" t="s">
        <v>143</v>
      </c>
      <c r="AO24" s="285" t="s">
        <v>854</v>
      </c>
      <c r="AP24" s="283" t="s">
        <v>657</v>
      </c>
      <c r="AQ24" s="286" t="s">
        <v>1436</v>
      </c>
      <c r="AR24" s="285" t="s">
        <v>144</v>
      </c>
      <c r="AS24" s="285" t="s">
        <v>144</v>
      </c>
      <c r="AT24" s="287" t="str">
        <f t="shared" si="1"/>
        <v>Not Higher</v>
      </c>
      <c r="AU24" s="288"/>
      <c r="AV24" s="288"/>
      <c r="AW24" s="283" t="s">
        <v>143</v>
      </c>
      <c r="AX24" s="267"/>
      <c r="AY24" s="279" t="s">
        <v>190</v>
      </c>
      <c r="AZ24" s="288">
        <v>25</v>
      </c>
      <c r="BA24" s="289" t="s">
        <v>2150</v>
      </c>
      <c r="BB24" s="279" t="s">
        <v>680</v>
      </c>
      <c r="BC24" s="278" t="s">
        <v>1150</v>
      </c>
      <c r="BD24" s="290"/>
      <c r="BF24" s="266"/>
      <c r="BH24" s="267" t="s">
        <v>133</v>
      </c>
      <c r="BI24" s="267" t="s">
        <v>135</v>
      </c>
      <c r="BJ24" s="267" t="s">
        <v>133</v>
      </c>
      <c r="BK24" s="267" t="s">
        <v>133</v>
      </c>
      <c r="BL24" s="267" t="s">
        <v>135</v>
      </c>
      <c r="BN24" s="292"/>
      <c r="BO24" s="292"/>
      <c r="BP24" s="292"/>
      <c r="BQ24" s="292"/>
      <c r="BR24" s="292"/>
      <c r="BT24" s="283" t="s">
        <v>147</v>
      </c>
      <c r="BU24" s="283" t="s">
        <v>143</v>
      </c>
      <c r="BV24" s="288" t="s">
        <v>135</v>
      </c>
      <c r="BW24" s="288" t="s">
        <v>135</v>
      </c>
      <c r="BX24" s="288" t="s">
        <v>133</v>
      </c>
      <c r="BY24" s="288" t="s">
        <v>133</v>
      </c>
      <c r="BZ24" s="288" t="s">
        <v>135</v>
      </c>
      <c r="CA24" s="288" t="s">
        <v>135</v>
      </c>
      <c r="CB24" s="288" t="s">
        <v>135</v>
      </c>
      <c r="CC24" s="288" t="s">
        <v>135</v>
      </c>
    </row>
    <row r="25" spans="1:81" ht="13.5" customHeight="1">
      <c r="A25" s="277" t="s">
        <v>673</v>
      </c>
      <c r="B25" s="277" t="s">
        <v>933</v>
      </c>
      <c r="C25" s="267" t="s">
        <v>628</v>
      </c>
      <c r="D25" s="267" t="s">
        <v>719</v>
      </c>
      <c r="E25" s="267" t="s">
        <v>827</v>
      </c>
      <c r="F25" s="278" t="s">
        <v>852</v>
      </c>
      <c r="G25" s="279" t="s">
        <v>313</v>
      </c>
      <c r="H25" s="280" t="s">
        <v>1375</v>
      </c>
      <c r="I25" s="267" t="str">
        <f t="shared" si="0"/>
        <v>Lower</v>
      </c>
      <c r="J25" s="281" t="s">
        <v>339</v>
      </c>
      <c r="K25" s="281" t="s">
        <v>860</v>
      </c>
      <c r="L25" s="286" t="s">
        <v>231</v>
      </c>
      <c r="M25" s="286"/>
      <c r="N25" s="286"/>
      <c r="O25" s="282" t="s">
        <v>1889</v>
      </c>
      <c r="P25" s="278" t="s">
        <v>1430</v>
      </c>
      <c r="Q25" s="278" t="s">
        <v>437</v>
      </c>
      <c r="R25" s="317"/>
      <c r="S25" s="317"/>
      <c r="T25" s="317"/>
      <c r="U25" s="317"/>
      <c r="V25" s="283" t="s">
        <v>129</v>
      </c>
      <c r="W25" s="283" t="s">
        <v>143</v>
      </c>
      <c r="X25" s="283"/>
      <c r="Y25" s="267"/>
      <c r="Z25" s="267"/>
      <c r="AA25" s="283"/>
      <c r="AB25" s="283"/>
      <c r="AC25" s="283"/>
      <c r="AD25" s="283"/>
      <c r="AE25" s="283" t="s">
        <v>131</v>
      </c>
      <c r="AF25" s="283" t="s">
        <v>142</v>
      </c>
      <c r="AG25" s="283" t="s">
        <v>131</v>
      </c>
      <c r="AH25" s="284" t="s">
        <v>143</v>
      </c>
      <c r="AI25" s="284" t="s">
        <v>143</v>
      </c>
      <c r="AJ25" s="284" t="s">
        <v>143</v>
      </c>
      <c r="AK25" s="283" t="s">
        <v>143</v>
      </c>
      <c r="AL25" s="283" t="s">
        <v>143</v>
      </c>
      <c r="AM25" s="283" t="s">
        <v>143</v>
      </c>
      <c r="AN25" s="283" t="s">
        <v>143</v>
      </c>
      <c r="AO25" s="285" t="s">
        <v>854</v>
      </c>
      <c r="AP25" s="283" t="s">
        <v>657</v>
      </c>
      <c r="AQ25" s="286" t="s">
        <v>144</v>
      </c>
      <c r="AR25" s="285" t="s">
        <v>144</v>
      </c>
      <c r="AS25" s="285" t="s">
        <v>144</v>
      </c>
      <c r="AT25" s="287" t="str">
        <f t="shared" si="1"/>
        <v>Not Higher</v>
      </c>
      <c r="AU25" s="288"/>
      <c r="AV25" s="288"/>
      <c r="AW25" s="283" t="s">
        <v>143</v>
      </c>
      <c r="AX25" s="267"/>
      <c r="AY25" s="279" t="s">
        <v>1152</v>
      </c>
      <c r="AZ25" s="288">
        <v>2</v>
      </c>
      <c r="BA25" s="289" t="s">
        <v>1861</v>
      </c>
      <c r="BB25" s="279" t="s">
        <v>680</v>
      </c>
      <c r="BC25" s="278" t="s">
        <v>1150</v>
      </c>
      <c r="BD25" s="290"/>
      <c r="BF25" s="266"/>
      <c r="BH25" s="267" t="s">
        <v>135</v>
      </c>
      <c r="BI25" s="267" t="s">
        <v>135</v>
      </c>
      <c r="BJ25" s="267" t="s">
        <v>135</v>
      </c>
      <c r="BK25" s="267" t="s">
        <v>135</v>
      </c>
      <c r="BL25" s="267" t="s">
        <v>135</v>
      </c>
      <c r="BN25" s="292"/>
      <c r="BO25" s="292"/>
      <c r="BP25" s="292"/>
      <c r="BQ25" s="292"/>
      <c r="BR25" s="292"/>
      <c r="BT25" s="283" t="s">
        <v>147</v>
      </c>
      <c r="BU25" s="283" t="s">
        <v>131</v>
      </c>
      <c r="BV25" s="288" t="s">
        <v>135</v>
      </c>
      <c r="BW25" s="288" t="s">
        <v>135</v>
      </c>
      <c r="BX25" s="288" t="s">
        <v>133</v>
      </c>
      <c r="BY25" s="288" t="s">
        <v>135</v>
      </c>
      <c r="BZ25" s="288" t="s">
        <v>135</v>
      </c>
      <c r="CA25" s="288" t="s">
        <v>135</v>
      </c>
      <c r="CB25" s="288" t="s">
        <v>135</v>
      </c>
      <c r="CC25" s="288" t="s">
        <v>135</v>
      </c>
    </row>
    <row r="26" spans="1:81" ht="13.5" customHeight="1">
      <c r="A26" s="277" t="s">
        <v>673</v>
      </c>
      <c r="B26" s="277" t="s">
        <v>933</v>
      </c>
      <c r="C26" s="267" t="s">
        <v>628</v>
      </c>
      <c r="D26" s="267" t="s">
        <v>719</v>
      </c>
      <c r="E26" s="267" t="s">
        <v>827</v>
      </c>
      <c r="F26" s="278" t="s">
        <v>852</v>
      </c>
      <c r="G26" s="279" t="s">
        <v>320</v>
      </c>
      <c r="H26" s="280" t="s">
        <v>436</v>
      </c>
      <c r="I26" s="267" t="str">
        <f t="shared" si="0"/>
        <v>Higher</v>
      </c>
      <c r="J26" s="281" t="s">
        <v>336</v>
      </c>
      <c r="K26" s="281" t="s">
        <v>1443</v>
      </c>
      <c r="L26" s="286" t="s">
        <v>51</v>
      </c>
      <c r="M26" s="286"/>
      <c r="N26" s="286"/>
      <c r="O26" s="282" t="s">
        <v>1887</v>
      </c>
      <c r="P26" s="278" t="s">
        <v>1667</v>
      </c>
      <c r="Q26" s="278" t="s">
        <v>1081</v>
      </c>
      <c r="R26" s="317"/>
      <c r="S26" s="317"/>
      <c r="T26" s="317"/>
      <c r="U26" s="317"/>
      <c r="V26" s="283" t="s">
        <v>130</v>
      </c>
      <c r="W26" s="283"/>
      <c r="X26" s="283"/>
      <c r="Y26" s="267"/>
      <c r="Z26" s="267" t="s">
        <v>143</v>
      </c>
      <c r="AA26" s="283" t="s">
        <v>143</v>
      </c>
      <c r="AB26" s="283"/>
      <c r="AC26" s="283"/>
      <c r="AD26" s="283"/>
      <c r="AE26" s="283" t="s">
        <v>131</v>
      </c>
      <c r="AF26" s="283" t="s">
        <v>140</v>
      </c>
      <c r="AG26" s="283" t="s">
        <v>131</v>
      </c>
      <c r="AH26" s="284" t="s">
        <v>143</v>
      </c>
      <c r="AI26" s="284" t="s">
        <v>143</v>
      </c>
      <c r="AJ26" s="284" t="s">
        <v>156</v>
      </c>
      <c r="AK26" s="283" t="s">
        <v>156</v>
      </c>
      <c r="AL26" s="283" t="s">
        <v>156</v>
      </c>
      <c r="AM26" s="283" t="s">
        <v>143</v>
      </c>
      <c r="AN26" s="283" t="s">
        <v>143</v>
      </c>
      <c r="AO26" s="285" t="s">
        <v>1934</v>
      </c>
      <c r="AP26" s="283" t="s">
        <v>657</v>
      </c>
      <c r="AQ26" s="286" t="s">
        <v>828</v>
      </c>
      <c r="AR26" s="285" t="s">
        <v>144</v>
      </c>
      <c r="AS26" s="285" t="s">
        <v>144</v>
      </c>
      <c r="AT26" s="287" t="str">
        <f t="shared" si="1"/>
        <v>Not Higher</v>
      </c>
      <c r="AU26" s="288"/>
      <c r="AV26" s="288"/>
      <c r="AW26" s="283"/>
      <c r="AX26" s="267" t="s">
        <v>143</v>
      </c>
      <c r="AY26" s="279" t="s">
        <v>1442</v>
      </c>
      <c r="AZ26" s="288">
        <v>2</v>
      </c>
      <c r="BA26" s="289" t="s">
        <v>686</v>
      </c>
      <c r="BB26" s="279" t="s">
        <v>680</v>
      </c>
      <c r="BC26" s="278" t="s">
        <v>377</v>
      </c>
      <c r="BD26" s="290"/>
      <c r="BF26" s="266"/>
      <c r="BH26" s="267" t="s">
        <v>133</v>
      </c>
      <c r="BI26" s="267" t="s">
        <v>135</v>
      </c>
      <c r="BJ26" s="267" t="s">
        <v>133</v>
      </c>
      <c r="BK26" s="267" t="s">
        <v>133</v>
      </c>
      <c r="BL26" s="267" t="s">
        <v>135</v>
      </c>
      <c r="BN26" s="292"/>
      <c r="BO26" s="292"/>
      <c r="BP26" s="292"/>
      <c r="BQ26" s="292"/>
      <c r="BR26" s="292"/>
      <c r="BT26" s="283" t="s">
        <v>147</v>
      </c>
      <c r="BU26" s="283" t="s">
        <v>131</v>
      </c>
      <c r="BV26" s="288" t="s">
        <v>135</v>
      </c>
      <c r="BW26" s="288" t="s">
        <v>135</v>
      </c>
      <c r="BX26" s="288" t="s">
        <v>133</v>
      </c>
      <c r="BY26" s="288" t="s">
        <v>135</v>
      </c>
      <c r="BZ26" s="288" t="s">
        <v>135</v>
      </c>
      <c r="CA26" s="288" t="s">
        <v>135</v>
      </c>
      <c r="CB26" s="288" t="s">
        <v>135</v>
      </c>
      <c r="CC26" s="288" t="s">
        <v>135</v>
      </c>
    </row>
    <row r="27" spans="1:81" ht="13.5" customHeight="1">
      <c r="A27" s="277" t="s">
        <v>673</v>
      </c>
      <c r="B27" s="277" t="s">
        <v>933</v>
      </c>
      <c r="C27" s="267" t="s">
        <v>628</v>
      </c>
      <c r="D27" s="267" t="s">
        <v>719</v>
      </c>
      <c r="E27" s="267" t="s">
        <v>827</v>
      </c>
      <c r="F27" s="278" t="s">
        <v>852</v>
      </c>
      <c r="G27" s="279" t="s">
        <v>320</v>
      </c>
      <c r="H27" s="280" t="s">
        <v>436</v>
      </c>
      <c r="I27" s="267" t="str">
        <f t="shared" si="0"/>
        <v>Higher</v>
      </c>
      <c r="J27" s="281" t="s">
        <v>333</v>
      </c>
      <c r="K27" s="281" t="s">
        <v>1914</v>
      </c>
      <c r="L27" s="286" t="s">
        <v>229</v>
      </c>
      <c r="M27" s="286"/>
      <c r="N27" s="286"/>
      <c r="O27" s="282" t="s">
        <v>1891</v>
      </c>
      <c r="P27" s="278" t="s">
        <v>1457</v>
      </c>
      <c r="Q27" s="278" t="s">
        <v>1608</v>
      </c>
      <c r="R27" s="317"/>
      <c r="S27" s="317"/>
      <c r="T27" s="317"/>
      <c r="U27" s="317"/>
      <c r="V27" s="283" t="s">
        <v>130</v>
      </c>
      <c r="W27" s="283"/>
      <c r="X27" s="283"/>
      <c r="Y27" s="267"/>
      <c r="Z27" s="267" t="s">
        <v>143</v>
      </c>
      <c r="AA27" s="283"/>
      <c r="AB27" s="283"/>
      <c r="AC27" s="283"/>
      <c r="AD27" s="283"/>
      <c r="AE27" s="283" t="s">
        <v>131</v>
      </c>
      <c r="AF27" s="283" t="s">
        <v>142</v>
      </c>
      <c r="AG27" s="283" t="s">
        <v>137</v>
      </c>
      <c r="AH27" s="284" t="s">
        <v>143</v>
      </c>
      <c r="AI27" s="284" t="s">
        <v>143</v>
      </c>
      <c r="AJ27" s="284" t="s">
        <v>156</v>
      </c>
      <c r="AK27" s="283" t="s">
        <v>156</v>
      </c>
      <c r="AL27" s="283" t="s">
        <v>156</v>
      </c>
      <c r="AM27" s="283" t="s">
        <v>143</v>
      </c>
      <c r="AN27" s="283" t="s">
        <v>143</v>
      </c>
      <c r="AO27" s="285" t="s">
        <v>1934</v>
      </c>
      <c r="AP27" s="283" t="s">
        <v>657</v>
      </c>
      <c r="AQ27" s="286" t="s">
        <v>1447</v>
      </c>
      <c r="AR27" s="285" t="s">
        <v>144</v>
      </c>
      <c r="AS27" s="285" t="s">
        <v>144</v>
      </c>
      <c r="AT27" s="287" t="str">
        <f t="shared" si="1"/>
        <v>Not Higher</v>
      </c>
      <c r="AU27" s="288"/>
      <c r="AV27" s="288"/>
      <c r="AW27" s="283" t="s">
        <v>143</v>
      </c>
      <c r="AX27" s="267"/>
      <c r="AY27" s="279" t="s">
        <v>800</v>
      </c>
      <c r="AZ27" s="288">
        <v>1</v>
      </c>
      <c r="BA27" s="289" t="s">
        <v>1862</v>
      </c>
      <c r="BB27" s="279" t="s">
        <v>680</v>
      </c>
      <c r="BC27" s="278" t="s">
        <v>377</v>
      </c>
      <c r="BD27" s="290"/>
      <c r="BF27" s="266"/>
      <c r="BH27" s="267" t="s">
        <v>133</v>
      </c>
      <c r="BI27" s="267" t="s">
        <v>135</v>
      </c>
      <c r="BJ27" s="267" t="s">
        <v>133</v>
      </c>
      <c r="BK27" s="267" t="s">
        <v>133</v>
      </c>
      <c r="BL27" s="267" t="s">
        <v>135</v>
      </c>
      <c r="BN27" s="292"/>
      <c r="BO27" s="292"/>
      <c r="BP27" s="292"/>
      <c r="BQ27" s="292"/>
      <c r="BR27" s="292"/>
      <c r="BT27" s="283" t="s">
        <v>677</v>
      </c>
      <c r="BU27" s="283" t="s">
        <v>131</v>
      </c>
      <c r="BV27" s="288" t="s">
        <v>135</v>
      </c>
      <c r="BW27" s="288" t="s">
        <v>135</v>
      </c>
      <c r="BX27" s="288" t="s">
        <v>135</v>
      </c>
      <c r="BY27" s="288" t="s">
        <v>135</v>
      </c>
      <c r="BZ27" s="288" t="s">
        <v>135</v>
      </c>
      <c r="CA27" s="288" t="s">
        <v>135</v>
      </c>
      <c r="CB27" s="288" t="s">
        <v>135</v>
      </c>
      <c r="CC27" s="288" t="s">
        <v>135</v>
      </c>
    </row>
    <row r="28" spans="1:81" ht="13.5" customHeight="1">
      <c r="A28" s="277" t="s">
        <v>673</v>
      </c>
      <c r="B28" s="277" t="s">
        <v>933</v>
      </c>
      <c r="C28" s="267" t="s">
        <v>628</v>
      </c>
      <c r="D28" s="267" t="s">
        <v>719</v>
      </c>
      <c r="E28" s="267" t="s">
        <v>827</v>
      </c>
      <c r="F28" s="278" t="s">
        <v>852</v>
      </c>
      <c r="G28" s="279" t="s">
        <v>320</v>
      </c>
      <c r="H28" s="280" t="s">
        <v>436</v>
      </c>
      <c r="I28" s="267" t="str">
        <f t="shared" si="0"/>
        <v>Higher</v>
      </c>
      <c r="J28" s="281" t="s">
        <v>334</v>
      </c>
      <c r="K28" s="281" t="s">
        <v>836</v>
      </c>
      <c r="L28" s="286" t="s">
        <v>8</v>
      </c>
      <c r="M28" s="286"/>
      <c r="N28" s="286"/>
      <c r="O28" s="282" t="s">
        <v>1910</v>
      </c>
      <c r="P28" s="278" t="s">
        <v>352</v>
      </c>
      <c r="Q28" s="278" t="s">
        <v>1361</v>
      </c>
      <c r="R28" s="317"/>
      <c r="S28" s="317"/>
      <c r="T28" s="317"/>
      <c r="U28" s="317"/>
      <c r="V28" s="283" t="s">
        <v>129</v>
      </c>
      <c r="W28" s="283" t="s">
        <v>143</v>
      </c>
      <c r="X28" s="283"/>
      <c r="Y28" s="267"/>
      <c r="Z28" s="267"/>
      <c r="AA28" s="283"/>
      <c r="AB28" s="283"/>
      <c r="AC28" s="283"/>
      <c r="AD28" s="283"/>
      <c r="AE28" s="283" t="s">
        <v>137</v>
      </c>
      <c r="AF28" s="283" t="s">
        <v>142</v>
      </c>
      <c r="AG28" s="283" t="s">
        <v>131</v>
      </c>
      <c r="AH28" s="284" t="s">
        <v>143</v>
      </c>
      <c r="AI28" s="284" t="s">
        <v>143</v>
      </c>
      <c r="AJ28" s="284" t="s">
        <v>156</v>
      </c>
      <c r="AK28" s="283" t="s">
        <v>156</v>
      </c>
      <c r="AL28" s="283" t="s">
        <v>156</v>
      </c>
      <c r="AM28" s="283" t="s">
        <v>143</v>
      </c>
      <c r="AN28" s="283" t="s">
        <v>143</v>
      </c>
      <c r="AO28" s="285" t="s">
        <v>1934</v>
      </c>
      <c r="AP28" s="283" t="s">
        <v>657</v>
      </c>
      <c r="AQ28" s="286" t="s">
        <v>363</v>
      </c>
      <c r="AR28" s="285" t="s">
        <v>144</v>
      </c>
      <c r="AS28" s="285" t="s">
        <v>144</v>
      </c>
      <c r="AT28" s="287" t="str">
        <f t="shared" si="1"/>
        <v>Not Higher</v>
      </c>
      <c r="AU28" s="288"/>
      <c r="AV28" s="288" t="s">
        <v>143</v>
      </c>
      <c r="AW28" s="283"/>
      <c r="AX28" s="267"/>
      <c r="AY28" s="279" t="s">
        <v>1663</v>
      </c>
      <c r="AZ28" s="288">
        <v>1</v>
      </c>
      <c r="BA28" s="289" t="s">
        <v>220</v>
      </c>
      <c r="BB28" s="279" t="s">
        <v>1658</v>
      </c>
      <c r="BC28" s="278" t="s">
        <v>1322</v>
      </c>
      <c r="BD28" s="290"/>
      <c r="BF28" s="266"/>
      <c r="BH28" s="267" t="s">
        <v>133</v>
      </c>
      <c r="BI28" s="267" t="s">
        <v>135</v>
      </c>
      <c r="BJ28" s="267" t="s">
        <v>133</v>
      </c>
      <c r="BK28" s="267" t="s">
        <v>133</v>
      </c>
      <c r="BL28" s="267" t="s">
        <v>135</v>
      </c>
      <c r="BN28" s="292"/>
      <c r="BO28" s="292"/>
      <c r="BP28" s="292"/>
      <c r="BQ28" s="292"/>
      <c r="BR28" s="292"/>
      <c r="BT28" s="283" t="s">
        <v>147</v>
      </c>
      <c r="BU28" s="283" t="s">
        <v>137</v>
      </c>
      <c r="BV28" s="288" t="s">
        <v>135</v>
      </c>
      <c r="BW28" s="288" t="s">
        <v>135</v>
      </c>
      <c r="BX28" s="288" t="s">
        <v>135</v>
      </c>
      <c r="BY28" s="288" t="s">
        <v>135</v>
      </c>
      <c r="BZ28" s="288" t="s">
        <v>135</v>
      </c>
      <c r="CA28" s="288" t="s">
        <v>135</v>
      </c>
      <c r="CB28" s="288" t="s">
        <v>135</v>
      </c>
      <c r="CC28" s="288" t="s">
        <v>135</v>
      </c>
    </row>
    <row r="29" spans="1:81" ht="13.5" customHeight="1">
      <c r="A29" s="277" t="s">
        <v>673</v>
      </c>
      <c r="B29" s="277" t="s">
        <v>933</v>
      </c>
      <c r="C29" s="267" t="s">
        <v>628</v>
      </c>
      <c r="D29" s="267" t="s">
        <v>719</v>
      </c>
      <c r="E29" s="267" t="s">
        <v>827</v>
      </c>
      <c r="F29" s="278" t="s">
        <v>852</v>
      </c>
      <c r="G29" s="279" t="s">
        <v>311</v>
      </c>
      <c r="H29" s="280" t="s">
        <v>421</v>
      </c>
      <c r="I29" s="267" t="str">
        <f t="shared" si="0"/>
        <v>Lower</v>
      </c>
      <c r="J29" s="281" t="s">
        <v>337</v>
      </c>
      <c r="K29" s="281" t="s">
        <v>1444</v>
      </c>
      <c r="L29" s="281" t="s">
        <v>953</v>
      </c>
      <c r="M29" s="281"/>
      <c r="N29" s="281"/>
      <c r="O29" s="282" t="s">
        <v>1896</v>
      </c>
      <c r="P29" s="278" t="s">
        <v>353</v>
      </c>
      <c r="Q29" s="278" t="s">
        <v>1363</v>
      </c>
      <c r="R29" s="317"/>
      <c r="S29" s="317"/>
      <c r="T29" s="317"/>
      <c r="U29" s="317"/>
      <c r="V29" s="283" t="s">
        <v>130</v>
      </c>
      <c r="W29" s="283" t="s">
        <v>143</v>
      </c>
      <c r="X29" s="283"/>
      <c r="Y29" s="267"/>
      <c r="Z29" s="267"/>
      <c r="AA29" s="283"/>
      <c r="AB29" s="283"/>
      <c r="AC29" s="283"/>
      <c r="AD29" s="283" t="s">
        <v>143</v>
      </c>
      <c r="AE29" s="283" t="s">
        <v>143</v>
      </c>
      <c r="AF29" s="283" t="s">
        <v>142</v>
      </c>
      <c r="AG29" s="283" t="s">
        <v>137</v>
      </c>
      <c r="AH29" s="284" t="s">
        <v>143</v>
      </c>
      <c r="AI29" s="284" t="s">
        <v>143</v>
      </c>
      <c r="AJ29" s="284" t="s">
        <v>143</v>
      </c>
      <c r="AK29" s="283" t="s">
        <v>143</v>
      </c>
      <c r="AL29" s="283" t="s">
        <v>143</v>
      </c>
      <c r="AM29" s="283" t="s">
        <v>143</v>
      </c>
      <c r="AN29" s="283" t="s">
        <v>143</v>
      </c>
      <c r="AO29" s="285" t="s">
        <v>854</v>
      </c>
      <c r="AP29" s="283" t="s">
        <v>657</v>
      </c>
      <c r="AQ29" s="286" t="s">
        <v>366</v>
      </c>
      <c r="AR29" s="285" t="s">
        <v>144</v>
      </c>
      <c r="AS29" s="285" t="s">
        <v>144</v>
      </c>
      <c r="AT29" s="287" t="str">
        <f t="shared" si="1"/>
        <v>Not Higher</v>
      </c>
      <c r="AU29" s="288"/>
      <c r="AV29" s="288" t="s">
        <v>143</v>
      </c>
      <c r="AW29" s="283"/>
      <c r="AX29" s="267"/>
      <c r="AY29" s="279" t="s">
        <v>144</v>
      </c>
      <c r="AZ29" s="288">
        <v>1</v>
      </c>
      <c r="BA29" s="289" t="s">
        <v>2157</v>
      </c>
      <c r="BB29" s="279" t="s">
        <v>375</v>
      </c>
      <c r="BC29" s="278" t="s">
        <v>1157</v>
      </c>
      <c r="BD29" s="290"/>
      <c r="BF29" s="247"/>
      <c r="BH29" s="267" t="s">
        <v>135</v>
      </c>
      <c r="BI29" s="267" t="s">
        <v>135</v>
      </c>
      <c r="BJ29" s="267" t="s">
        <v>135</v>
      </c>
      <c r="BK29" s="267" t="s">
        <v>135</v>
      </c>
      <c r="BL29" s="267" t="s">
        <v>135</v>
      </c>
      <c r="BN29" s="292"/>
      <c r="BO29" s="292"/>
      <c r="BP29" s="292"/>
      <c r="BQ29" s="292"/>
      <c r="BR29" s="292"/>
      <c r="BT29" s="283" t="s">
        <v>677</v>
      </c>
      <c r="BU29" s="283" t="s">
        <v>143</v>
      </c>
      <c r="BV29" s="288" t="s">
        <v>135</v>
      </c>
      <c r="BW29" s="288" t="s">
        <v>135</v>
      </c>
      <c r="BX29" s="288" t="s">
        <v>135</v>
      </c>
      <c r="BY29" s="288" t="s">
        <v>135</v>
      </c>
      <c r="BZ29" s="288" t="s">
        <v>135</v>
      </c>
      <c r="CA29" s="288" t="s">
        <v>135</v>
      </c>
      <c r="CB29" s="288" t="s">
        <v>135</v>
      </c>
      <c r="CC29" s="288" t="s">
        <v>135</v>
      </c>
    </row>
    <row r="30" spans="1:81" ht="13.5" customHeight="1">
      <c r="A30" s="277" t="s">
        <v>673</v>
      </c>
      <c r="B30" s="277" t="s">
        <v>933</v>
      </c>
      <c r="C30" s="267" t="s">
        <v>628</v>
      </c>
      <c r="D30" s="267" t="s">
        <v>719</v>
      </c>
      <c r="E30" s="267" t="s">
        <v>827</v>
      </c>
      <c r="F30" s="278" t="s">
        <v>852</v>
      </c>
      <c r="G30" s="279" t="s">
        <v>316</v>
      </c>
      <c r="H30" s="280" t="s">
        <v>1248</v>
      </c>
      <c r="I30" s="267" t="str">
        <f t="shared" si="0"/>
        <v>Higher</v>
      </c>
      <c r="J30" s="281" t="s">
        <v>338</v>
      </c>
      <c r="K30" s="281" t="s">
        <v>1920</v>
      </c>
      <c r="L30" s="286" t="s">
        <v>961</v>
      </c>
      <c r="M30" s="286"/>
      <c r="N30" s="286"/>
      <c r="O30" s="282" t="s">
        <v>1902</v>
      </c>
      <c r="P30" s="278" t="s">
        <v>1131</v>
      </c>
      <c r="Q30" s="278" t="s">
        <v>433</v>
      </c>
      <c r="R30" s="317"/>
      <c r="S30" s="317"/>
      <c r="T30" s="317"/>
      <c r="U30" s="317"/>
      <c r="V30" s="283" t="s">
        <v>130</v>
      </c>
      <c r="W30" s="283"/>
      <c r="X30" s="283"/>
      <c r="Y30" s="267"/>
      <c r="Z30" s="267"/>
      <c r="AA30" s="283"/>
      <c r="AB30" s="283" t="s">
        <v>143</v>
      </c>
      <c r="AC30" s="283" t="s">
        <v>143</v>
      </c>
      <c r="AD30" s="283"/>
      <c r="AE30" s="283" t="s">
        <v>137</v>
      </c>
      <c r="AF30" s="283" t="s">
        <v>142</v>
      </c>
      <c r="AG30" s="283" t="s">
        <v>131</v>
      </c>
      <c r="AH30" s="284" t="s">
        <v>143</v>
      </c>
      <c r="AI30" s="284" t="s">
        <v>156</v>
      </c>
      <c r="AJ30" s="284" t="s">
        <v>156</v>
      </c>
      <c r="AK30" s="283" t="s">
        <v>143</v>
      </c>
      <c r="AL30" s="283" t="s">
        <v>156</v>
      </c>
      <c r="AM30" s="283" t="s">
        <v>143</v>
      </c>
      <c r="AN30" s="283" t="s">
        <v>143</v>
      </c>
      <c r="AO30" s="285" t="s">
        <v>196</v>
      </c>
      <c r="AP30" s="283" t="s">
        <v>144</v>
      </c>
      <c r="AQ30" s="286" t="s">
        <v>144</v>
      </c>
      <c r="AR30" s="285" t="s">
        <v>144</v>
      </c>
      <c r="AS30" s="285" t="s">
        <v>303</v>
      </c>
      <c r="AT30" s="287" t="str">
        <f t="shared" si="1"/>
        <v>Higher</v>
      </c>
      <c r="AU30" s="288"/>
      <c r="AV30" s="288"/>
      <c r="AW30" s="283" t="s">
        <v>143</v>
      </c>
      <c r="AX30" s="267"/>
      <c r="AY30" s="279" t="s">
        <v>303</v>
      </c>
      <c r="AZ30" s="288">
        <v>1</v>
      </c>
      <c r="BA30" s="289" t="s">
        <v>2147</v>
      </c>
      <c r="BB30" s="279" t="s">
        <v>1433</v>
      </c>
      <c r="BC30" s="278" t="s">
        <v>417</v>
      </c>
      <c r="BD30" s="290"/>
      <c r="BF30" s="247"/>
      <c r="BH30" s="267" t="s">
        <v>133</v>
      </c>
      <c r="BI30" s="267" t="s">
        <v>135</v>
      </c>
      <c r="BJ30" s="267" t="s">
        <v>133</v>
      </c>
      <c r="BK30" s="267" t="s">
        <v>133</v>
      </c>
      <c r="BL30" s="267" t="s">
        <v>135</v>
      </c>
      <c r="BN30" s="292"/>
      <c r="BO30" s="292"/>
      <c r="BP30" s="292"/>
      <c r="BQ30" s="292"/>
      <c r="BR30" s="292"/>
      <c r="BT30" s="283" t="s">
        <v>147</v>
      </c>
      <c r="BU30" s="283" t="s">
        <v>137</v>
      </c>
      <c r="BV30" s="288" t="s">
        <v>133</v>
      </c>
      <c r="BW30" s="288" t="s">
        <v>133</v>
      </c>
      <c r="BX30" s="288" t="s">
        <v>133</v>
      </c>
      <c r="BY30" s="288" t="s">
        <v>133</v>
      </c>
      <c r="BZ30" s="288" t="s">
        <v>135</v>
      </c>
      <c r="CA30" s="288" t="s">
        <v>135</v>
      </c>
      <c r="CB30" s="288" t="s">
        <v>133</v>
      </c>
      <c r="CC30" s="288" t="s">
        <v>135</v>
      </c>
    </row>
    <row r="31" spans="1:81" ht="13.5" customHeight="1">
      <c r="A31" s="277" t="s">
        <v>673</v>
      </c>
      <c r="B31" s="277" t="s">
        <v>933</v>
      </c>
      <c r="C31" s="267" t="s">
        <v>628</v>
      </c>
      <c r="D31" s="267" t="s">
        <v>719</v>
      </c>
      <c r="E31" s="267" t="s">
        <v>827</v>
      </c>
      <c r="F31" s="278" t="s">
        <v>852</v>
      </c>
      <c r="G31" s="279" t="s">
        <v>315</v>
      </c>
      <c r="H31" s="280" t="s">
        <v>422</v>
      </c>
      <c r="I31" s="267" t="str">
        <f t="shared" si="0"/>
        <v>Higher</v>
      </c>
      <c r="J31" s="281" t="s">
        <v>351</v>
      </c>
      <c r="K31" s="281" t="s">
        <v>1445</v>
      </c>
      <c r="L31" s="286" t="s">
        <v>1869</v>
      </c>
      <c r="M31" s="286"/>
      <c r="N31" s="286"/>
      <c r="O31" s="282" t="s">
        <v>1907</v>
      </c>
      <c r="P31" s="278" t="s">
        <v>1136</v>
      </c>
      <c r="Q31" s="278" t="s">
        <v>30</v>
      </c>
      <c r="R31" s="317"/>
      <c r="S31" s="317"/>
      <c r="T31" s="317"/>
      <c r="U31" s="317"/>
      <c r="V31" s="283" t="s">
        <v>130</v>
      </c>
      <c r="W31" s="283"/>
      <c r="X31" s="283"/>
      <c r="Y31" s="267"/>
      <c r="Z31" s="267"/>
      <c r="AA31" s="283"/>
      <c r="AB31" s="283" t="s">
        <v>143</v>
      </c>
      <c r="AC31" s="283" t="s">
        <v>143</v>
      </c>
      <c r="AD31" s="283"/>
      <c r="AE31" s="283" t="s">
        <v>137</v>
      </c>
      <c r="AF31" s="283" t="s">
        <v>142</v>
      </c>
      <c r="AG31" s="283" t="s">
        <v>131</v>
      </c>
      <c r="AH31" s="284" t="s">
        <v>156</v>
      </c>
      <c r="AI31" s="284" t="s">
        <v>156</v>
      </c>
      <c r="AJ31" s="284" t="s">
        <v>156</v>
      </c>
      <c r="AK31" s="283" t="s">
        <v>143</v>
      </c>
      <c r="AL31" s="283" t="s">
        <v>156</v>
      </c>
      <c r="AM31" s="283" t="s">
        <v>156</v>
      </c>
      <c r="AN31" s="283" t="s">
        <v>143</v>
      </c>
      <c r="AO31" s="285" t="s">
        <v>849</v>
      </c>
      <c r="AP31" s="283" t="s">
        <v>144</v>
      </c>
      <c r="AQ31" s="286" t="s">
        <v>364</v>
      </c>
      <c r="AR31" s="285" t="s">
        <v>144</v>
      </c>
      <c r="AS31" s="285" t="s">
        <v>144</v>
      </c>
      <c r="AT31" s="287" t="str">
        <f t="shared" si="1"/>
        <v>Higher</v>
      </c>
      <c r="AU31" s="288"/>
      <c r="AV31" s="288"/>
      <c r="AW31" s="283" t="s">
        <v>143</v>
      </c>
      <c r="AX31" s="267"/>
      <c r="AY31" s="279" t="s">
        <v>369</v>
      </c>
      <c r="AZ31" s="288">
        <v>1</v>
      </c>
      <c r="BA31" s="289" t="s">
        <v>1294</v>
      </c>
      <c r="BB31" s="279" t="s">
        <v>680</v>
      </c>
      <c r="BC31" s="278" t="s">
        <v>1162</v>
      </c>
      <c r="BD31" s="290"/>
      <c r="BF31" s="247"/>
      <c r="BH31" s="267" t="s">
        <v>133</v>
      </c>
      <c r="BI31" s="267" t="s">
        <v>135</v>
      </c>
      <c r="BJ31" s="267" t="s">
        <v>133</v>
      </c>
      <c r="BK31" s="267" t="s">
        <v>133</v>
      </c>
      <c r="BL31" s="267" t="s">
        <v>135</v>
      </c>
      <c r="BN31" s="292"/>
      <c r="BO31" s="292"/>
      <c r="BP31" s="292"/>
      <c r="BQ31" s="292"/>
      <c r="BR31" s="292"/>
      <c r="BT31" s="283" t="s">
        <v>147</v>
      </c>
      <c r="BU31" s="283" t="s">
        <v>137</v>
      </c>
      <c r="BV31" s="288" t="s">
        <v>133</v>
      </c>
      <c r="BW31" s="288" t="s">
        <v>133</v>
      </c>
      <c r="BX31" s="288" t="s">
        <v>133</v>
      </c>
      <c r="BY31" s="288" t="s">
        <v>133</v>
      </c>
      <c r="BZ31" s="288" t="s">
        <v>135</v>
      </c>
      <c r="CA31" s="288" t="s">
        <v>133</v>
      </c>
      <c r="CB31" s="288" t="s">
        <v>133</v>
      </c>
      <c r="CC31" s="288" t="s">
        <v>135</v>
      </c>
    </row>
    <row r="32" spans="1:81" ht="13.5" customHeight="1">
      <c r="A32" s="277" t="s">
        <v>673</v>
      </c>
      <c r="B32" s="277" t="s">
        <v>933</v>
      </c>
      <c r="C32" s="267" t="s">
        <v>628</v>
      </c>
      <c r="D32" s="267" t="s">
        <v>719</v>
      </c>
      <c r="E32" s="267" t="s">
        <v>827</v>
      </c>
      <c r="F32" s="278" t="s">
        <v>852</v>
      </c>
      <c r="G32" s="279" t="s">
        <v>317</v>
      </c>
      <c r="H32" s="280" t="s">
        <v>412</v>
      </c>
      <c r="I32" s="267" t="str">
        <f t="shared" si="0"/>
        <v>Higher</v>
      </c>
      <c r="J32" s="281" t="s">
        <v>1952</v>
      </c>
      <c r="K32" s="281" t="s">
        <v>1446</v>
      </c>
      <c r="L32" s="286" t="s">
        <v>570</v>
      </c>
      <c r="M32" s="286"/>
      <c r="N32" s="286"/>
      <c r="O32" s="282" t="s">
        <v>1909</v>
      </c>
      <c r="P32" s="278" t="s">
        <v>1138</v>
      </c>
      <c r="Q32" s="278" t="s">
        <v>31</v>
      </c>
      <c r="R32" s="317"/>
      <c r="S32" s="317"/>
      <c r="T32" s="317"/>
      <c r="U32" s="317"/>
      <c r="V32" s="283" t="s">
        <v>130</v>
      </c>
      <c r="W32" s="283"/>
      <c r="X32" s="283"/>
      <c r="Y32" s="267"/>
      <c r="Z32" s="267"/>
      <c r="AA32" s="283"/>
      <c r="AB32" s="283" t="s">
        <v>143</v>
      </c>
      <c r="AC32" s="283" t="s">
        <v>143</v>
      </c>
      <c r="AD32" s="283"/>
      <c r="AE32" s="283" t="s">
        <v>137</v>
      </c>
      <c r="AF32" s="283" t="s">
        <v>142</v>
      </c>
      <c r="AG32" s="283" t="s">
        <v>131</v>
      </c>
      <c r="AH32" s="284" t="s">
        <v>156</v>
      </c>
      <c r="AI32" s="284" t="s">
        <v>156</v>
      </c>
      <c r="AJ32" s="284" t="s">
        <v>156</v>
      </c>
      <c r="AK32" s="283" t="s">
        <v>143</v>
      </c>
      <c r="AL32" s="283" t="s">
        <v>156</v>
      </c>
      <c r="AM32" s="283" t="s">
        <v>156</v>
      </c>
      <c r="AN32" s="283" t="s">
        <v>143</v>
      </c>
      <c r="AO32" s="285" t="s">
        <v>845</v>
      </c>
      <c r="AP32" s="283" t="s">
        <v>144</v>
      </c>
      <c r="AQ32" s="286" t="s">
        <v>361</v>
      </c>
      <c r="AR32" s="285" t="s">
        <v>304</v>
      </c>
      <c r="AS32" s="285" t="s">
        <v>144</v>
      </c>
      <c r="AT32" s="287" t="str">
        <f t="shared" si="1"/>
        <v>Higher</v>
      </c>
      <c r="AU32" s="288"/>
      <c r="AV32" s="288"/>
      <c r="AW32" s="283" t="s">
        <v>143</v>
      </c>
      <c r="AX32" s="267"/>
      <c r="AY32" s="279" t="s">
        <v>361</v>
      </c>
      <c r="AZ32" s="288">
        <v>1</v>
      </c>
      <c r="BA32" s="289" t="s">
        <v>1849</v>
      </c>
      <c r="BB32" s="279" t="s">
        <v>680</v>
      </c>
      <c r="BC32" s="278" t="s">
        <v>1162</v>
      </c>
      <c r="BD32" s="290"/>
      <c r="BF32" s="247"/>
      <c r="BH32" s="267" t="s">
        <v>133</v>
      </c>
      <c r="BI32" s="267" t="s">
        <v>135</v>
      </c>
      <c r="BJ32" s="267" t="s">
        <v>133</v>
      </c>
      <c r="BK32" s="267" t="s">
        <v>133</v>
      </c>
      <c r="BL32" s="267" t="s">
        <v>135</v>
      </c>
      <c r="BN32" s="292"/>
      <c r="BO32" s="292"/>
      <c r="BP32" s="292"/>
      <c r="BQ32" s="292"/>
      <c r="BR32" s="292"/>
      <c r="BT32" s="283" t="s">
        <v>147</v>
      </c>
      <c r="BU32" s="283" t="s">
        <v>137</v>
      </c>
      <c r="BV32" s="288" t="s">
        <v>133</v>
      </c>
      <c r="BW32" s="288" t="s">
        <v>133</v>
      </c>
      <c r="BX32" s="288" t="s">
        <v>133</v>
      </c>
      <c r="BY32" s="288" t="s">
        <v>133</v>
      </c>
      <c r="BZ32" s="288" t="s">
        <v>135</v>
      </c>
      <c r="CA32" s="288" t="s">
        <v>133</v>
      </c>
      <c r="CB32" s="288" t="s">
        <v>133</v>
      </c>
      <c r="CC32" s="288" t="s">
        <v>135</v>
      </c>
    </row>
    <row r="33" spans="1:81" ht="13.5" customHeight="1">
      <c r="A33" s="277" t="s">
        <v>673</v>
      </c>
      <c r="B33" s="277" t="s">
        <v>933</v>
      </c>
      <c r="C33" s="267" t="s">
        <v>628</v>
      </c>
      <c r="D33" s="267" t="s">
        <v>719</v>
      </c>
      <c r="E33" s="267" t="s">
        <v>827</v>
      </c>
      <c r="F33" s="278" t="s">
        <v>852</v>
      </c>
      <c r="G33" s="279" t="s">
        <v>329</v>
      </c>
      <c r="H33" s="280" t="s">
        <v>1251</v>
      </c>
      <c r="I33" s="267" t="str">
        <f t="shared" si="0"/>
        <v>Higher</v>
      </c>
      <c r="J33" s="281" t="s">
        <v>346</v>
      </c>
      <c r="K33" s="281" t="s">
        <v>1452</v>
      </c>
      <c r="L33" s="286" t="s">
        <v>1855</v>
      </c>
      <c r="M33" s="286"/>
      <c r="N33" s="286"/>
      <c r="O33" s="282" t="s">
        <v>1903</v>
      </c>
      <c r="P33" s="278" t="s">
        <v>1146</v>
      </c>
      <c r="Q33" s="278" t="s">
        <v>1583</v>
      </c>
      <c r="R33" s="317"/>
      <c r="S33" s="317"/>
      <c r="T33" s="317"/>
      <c r="U33" s="317"/>
      <c r="V33" s="283" t="s">
        <v>130</v>
      </c>
      <c r="W33" s="283"/>
      <c r="X33" s="283"/>
      <c r="Y33" s="267"/>
      <c r="Z33" s="267"/>
      <c r="AA33" s="283"/>
      <c r="AB33" s="283" t="s">
        <v>143</v>
      </c>
      <c r="AC33" s="283" t="s">
        <v>143</v>
      </c>
      <c r="AD33" s="283"/>
      <c r="AE33" s="283" t="s">
        <v>137</v>
      </c>
      <c r="AF33" s="283" t="s">
        <v>142</v>
      </c>
      <c r="AG33" s="283" t="s">
        <v>131</v>
      </c>
      <c r="AH33" s="284" t="s">
        <v>156</v>
      </c>
      <c r="AI33" s="284" t="s">
        <v>156</v>
      </c>
      <c r="AJ33" s="284" t="s">
        <v>156</v>
      </c>
      <c r="AK33" s="283" t="s">
        <v>143</v>
      </c>
      <c r="AL33" s="283" t="s">
        <v>156</v>
      </c>
      <c r="AM33" s="283" t="s">
        <v>156</v>
      </c>
      <c r="AN33" s="283" t="s">
        <v>143</v>
      </c>
      <c r="AO33" s="285" t="s">
        <v>192</v>
      </c>
      <c r="AP33" s="283" t="s">
        <v>144</v>
      </c>
      <c r="AQ33" s="286" t="s">
        <v>362</v>
      </c>
      <c r="AR33" s="285" t="s">
        <v>144</v>
      </c>
      <c r="AS33" s="285" t="s">
        <v>144</v>
      </c>
      <c r="AT33" s="287" t="str">
        <f t="shared" si="1"/>
        <v>Higher</v>
      </c>
      <c r="AU33" s="288"/>
      <c r="AV33" s="288"/>
      <c r="AW33" s="283" t="s">
        <v>143</v>
      </c>
      <c r="AX33" s="267"/>
      <c r="AY33" s="279" t="s">
        <v>1668</v>
      </c>
      <c r="AZ33" s="288">
        <v>1</v>
      </c>
      <c r="BA33" s="289" t="s">
        <v>960</v>
      </c>
      <c r="BB33" s="279" t="s">
        <v>680</v>
      </c>
      <c r="BC33" s="278" t="s">
        <v>1162</v>
      </c>
      <c r="BD33" s="290"/>
      <c r="BF33" s="247"/>
      <c r="BH33" s="267" t="s">
        <v>133</v>
      </c>
      <c r="BI33" s="267" t="s">
        <v>135</v>
      </c>
      <c r="BJ33" s="267" t="s">
        <v>133</v>
      </c>
      <c r="BK33" s="267" t="s">
        <v>133</v>
      </c>
      <c r="BL33" s="267" t="s">
        <v>135</v>
      </c>
      <c r="BN33" s="292"/>
      <c r="BO33" s="292"/>
      <c r="BP33" s="292"/>
      <c r="BQ33" s="292"/>
      <c r="BR33" s="292"/>
      <c r="BT33" s="283" t="s">
        <v>147</v>
      </c>
      <c r="BU33" s="283" t="s">
        <v>137</v>
      </c>
      <c r="BV33" s="288" t="s">
        <v>133</v>
      </c>
      <c r="BW33" s="288" t="s">
        <v>133</v>
      </c>
      <c r="BX33" s="288" t="s">
        <v>133</v>
      </c>
      <c r="BY33" s="288" t="s">
        <v>133</v>
      </c>
      <c r="BZ33" s="288" t="s">
        <v>135</v>
      </c>
      <c r="CA33" s="288" t="s">
        <v>133</v>
      </c>
      <c r="CB33" s="288" t="s">
        <v>133</v>
      </c>
      <c r="CC33" s="288" t="s">
        <v>135</v>
      </c>
    </row>
    <row r="34" spans="1:81" ht="13.5" customHeight="1">
      <c r="A34" s="277" t="s">
        <v>673</v>
      </c>
      <c r="B34" s="277" t="s">
        <v>933</v>
      </c>
      <c r="C34" s="267" t="s">
        <v>628</v>
      </c>
      <c r="D34" s="267" t="s">
        <v>719</v>
      </c>
      <c r="E34" s="267" t="s">
        <v>827</v>
      </c>
      <c r="F34" s="278" t="s">
        <v>852</v>
      </c>
      <c r="G34" s="279" t="s">
        <v>322</v>
      </c>
      <c r="H34" s="280" t="s">
        <v>1587</v>
      </c>
      <c r="I34" s="267" t="str">
        <f t="shared" si="0"/>
        <v>Higher</v>
      </c>
      <c r="J34" s="281" t="s">
        <v>1950</v>
      </c>
      <c r="K34" s="281" t="s">
        <v>1917</v>
      </c>
      <c r="L34" s="286" t="s">
        <v>71</v>
      </c>
      <c r="M34" s="286"/>
      <c r="N34" s="286"/>
      <c r="O34" s="282" t="s">
        <v>1904</v>
      </c>
      <c r="P34" s="278" t="s">
        <v>1161</v>
      </c>
      <c r="Q34" s="278" t="s">
        <v>430</v>
      </c>
      <c r="R34" s="317"/>
      <c r="S34" s="317"/>
      <c r="T34" s="317"/>
      <c r="U34" s="317"/>
      <c r="V34" s="283" t="s">
        <v>130</v>
      </c>
      <c r="W34" s="283"/>
      <c r="X34" s="283"/>
      <c r="Y34" s="267"/>
      <c r="Z34" s="267"/>
      <c r="AA34" s="283"/>
      <c r="AB34" s="283" t="s">
        <v>143</v>
      </c>
      <c r="AC34" s="283" t="s">
        <v>143</v>
      </c>
      <c r="AD34" s="283"/>
      <c r="AE34" s="283" t="s">
        <v>137</v>
      </c>
      <c r="AF34" s="283" t="s">
        <v>142</v>
      </c>
      <c r="AG34" s="283" t="s">
        <v>131</v>
      </c>
      <c r="AH34" s="284" t="s">
        <v>143</v>
      </c>
      <c r="AI34" s="284" t="s">
        <v>143</v>
      </c>
      <c r="AJ34" s="284" t="s">
        <v>156</v>
      </c>
      <c r="AK34" s="283" t="s">
        <v>143</v>
      </c>
      <c r="AL34" s="283" t="s">
        <v>156</v>
      </c>
      <c r="AM34" s="283" t="s">
        <v>143</v>
      </c>
      <c r="AN34" s="283" t="s">
        <v>143</v>
      </c>
      <c r="AO34" s="285" t="s">
        <v>1675</v>
      </c>
      <c r="AP34" s="283" t="s">
        <v>144</v>
      </c>
      <c r="AQ34" s="286" t="s">
        <v>824</v>
      </c>
      <c r="AR34" s="285" t="s">
        <v>144</v>
      </c>
      <c r="AS34" s="285" t="s">
        <v>1427</v>
      </c>
      <c r="AT34" s="287" t="str">
        <f t="shared" si="1"/>
        <v>Higher</v>
      </c>
      <c r="AU34" s="288"/>
      <c r="AV34" s="288"/>
      <c r="AW34" s="283" t="s">
        <v>143</v>
      </c>
      <c r="AX34" s="267"/>
      <c r="AY34" s="279" t="s">
        <v>1448</v>
      </c>
      <c r="AZ34" s="288">
        <v>1</v>
      </c>
      <c r="BA34" s="289" t="s">
        <v>1274</v>
      </c>
      <c r="BB34" s="279" t="s">
        <v>680</v>
      </c>
      <c r="BC34" s="278" t="s">
        <v>1162</v>
      </c>
      <c r="BD34" s="290"/>
      <c r="BF34" s="247"/>
      <c r="BH34" s="267" t="s">
        <v>133</v>
      </c>
      <c r="BI34" s="267" t="s">
        <v>135</v>
      </c>
      <c r="BJ34" s="267" t="s">
        <v>133</v>
      </c>
      <c r="BK34" s="267" t="s">
        <v>133</v>
      </c>
      <c r="BL34" s="267" t="s">
        <v>135</v>
      </c>
      <c r="BN34" s="292"/>
      <c r="BO34" s="292"/>
      <c r="BP34" s="292"/>
      <c r="BQ34" s="292"/>
      <c r="BR34" s="292"/>
      <c r="BT34" s="283" t="s">
        <v>147</v>
      </c>
      <c r="BU34" s="283" t="s">
        <v>137</v>
      </c>
      <c r="BV34" s="288" t="s">
        <v>133</v>
      </c>
      <c r="BW34" s="288" t="s">
        <v>133</v>
      </c>
      <c r="BX34" s="288" t="s">
        <v>133</v>
      </c>
      <c r="BY34" s="288" t="s">
        <v>133</v>
      </c>
      <c r="BZ34" s="288" t="s">
        <v>135</v>
      </c>
      <c r="CA34" s="288" t="s">
        <v>133</v>
      </c>
      <c r="CB34" s="288" t="s">
        <v>133</v>
      </c>
      <c r="CC34" s="288" t="s">
        <v>135</v>
      </c>
    </row>
    <row r="35" spans="1:81" ht="13.5" customHeight="1">
      <c r="A35" s="277" t="s">
        <v>673</v>
      </c>
      <c r="B35" s="277" t="s">
        <v>933</v>
      </c>
      <c r="C35" s="267" t="s">
        <v>628</v>
      </c>
      <c r="D35" s="267" t="s">
        <v>719</v>
      </c>
      <c r="E35" s="267" t="s">
        <v>822</v>
      </c>
      <c r="F35" s="278" t="s">
        <v>809</v>
      </c>
      <c r="G35" s="279" t="s">
        <v>321</v>
      </c>
      <c r="H35" s="280" t="s">
        <v>465</v>
      </c>
      <c r="I35" s="267" t="str">
        <f t="shared" si="0"/>
        <v>Lower</v>
      </c>
      <c r="J35" s="281" t="s">
        <v>341</v>
      </c>
      <c r="K35" s="281" t="s">
        <v>1921</v>
      </c>
      <c r="L35" s="286" t="s">
        <v>237</v>
      </c>
      <c r="M35" s="286"/>
      <c r="N35" s="286"/>
      <c r="O35" s="282" t="s">
        <v>1901</v>
      </c>
      <c r="P35" s="278" t="s">
        <v>1653</v>
      </c>
      <c r="Q35" s="278" t="s">
        <v>585</v>
      </c>
      <c r="R35" s="317"/>
      <c r="S35" s="317"/>
      <c r="T35" s="317"/>
      <c r="U35" s="317"/>
      <c r="V35" s="283" t="s">
        <v>130</v>
      </c>
      <c r="W35" s="283" t="s">
        <v>143</v>
      </c>
      <c r="X35" s="283"/>
      <c r="Y35" s="267"/>
      <c r="Z35" s="267"/>
      <c r="AA35" s="283"/>
      <c r="AB35" s="283"/>
      <c r="AC35" s="283"/>
      <c r="AD35" s="283" t="s">
        <v>143</v>
      </c>
      <c r="AE35" s="283" t="s">
        <v>143</v>
      </c>
      <c r="AF35" s="283" t="s">
        <v>142</v>
      </c>
      <c r="AG35" s="283" t="s">
        <v>137</v>
      </c>
      <c r="AH35" s="284" t="s">
        <v>143</v>
      </c>
      <c r="AI35" s="284" t="s">
        <v>143</v>
      </c>
      <c r="AJ35" s="284" t="s">
        <v>156</v>
      </c>
      <c r="AK35" s="283" t="s">
        <v>143</v>
      </c>
      <c r="AL35" s="283" t="s">
        <v>156</v>
      </c>
      <c r="AM35" s="283" t="s">
        <v>143</v>
      </c>
      <c r="AN35" s="283" t="s">
        <v>143</v>
      </c>
      <c r="AO35" s="285" t="s">
        <v>1676</v>
      </c>
      <c r="AP35" s="283" t="s">
        <v>657</v>
      </c>
      <c r="AQ35" s="286" t="s">
        <v>144</v>
      </c>
      <c r="AR35" s="285" t="s">
        <v>144</v>
      </c>
      <c r="AS35" s="285" t="s">
        <v>144</v>
      </c>
      <c r="AT35" s="287" t="str">
        <f t="shared" si="1"/>
        <v>Not Higher</v>
      </c>
      <c r="AU35" s="288"/>
      <c r="AV35" s="288" t="s">
        <v>143</v>
      </c>
      <c r="AW35" s="283" t="s">
        <v>143</v>
      </c>
      <c r="AX35" s="267"/>
      <c r="AY35" s="279" t="s">
        <v>372</v>
      </c>
      <c r="AZ35" s="288">
        <v>1</v>
      </c>
      <c r="BA35" s="289" t="s">
        <v>234</v>
      </c>
      <c r="BB35" s="279" t="s">
        <v>652</v>
      </c>
      <c r="BC35" s="278" t="s">
        <v>379</v>
      </c>
      <c r="BD35" s="290"/>
      <c r="BF35" s="247"/>
      <c r="BH35" s="267" t="s">
        <v>135</v>
      </c>
      <c r="BI35" s="267" t="s">
        <v>135</v>
      </c>
      <c r="BJ35" s="267" t="s">
        <v>135</v>
      </c>
      <c r="BK35" s="267" t="s">
        <v>135</v>
      </c>
      <c r="BL35" s="267" t="s">
        <v>135</v>
      </c>
      <c r="BN35" s="292"/>
      <c r="BO35" s="292"/>
      <c r="BP35" s="292"/>
      <c r="BQ35" s="292"/>
      <c r="BR35" s="292"/>
      <c r="BT35" s="283" t="s">
        <v>677</v>
      </c>
      <c r="BU35" s="283" t="s">
        <v>143</v>
      </c>
      <c r="BV35" s="288" t="s">
        <v>135</v>
      </c>
      <c r="BW35" s="288" t="s">
        <v>135</v>
      </c>
      <c r="BX35" s="288" t="s">
        <v>135</v>
      </c>
      <c r="BY35" s="288" t="s">
        <v>135</v>
      </c>
      <c r="BZ35" s="288" t="s">
        <v>135</v>
      </c>
      <c r="CA35" s="288" t="s">
        <v>135</v>
      </c>
      <c r="CB35" s="288" t="s">
        <v>135</v>
      </c>
      <c r="CC35" s="288" t="s">
        <v>135</v>
      </c>
    </row>
    <row r="36" spans="1:81" ht="13.5" customHeight="1">
      <c r="A36" s="277" t="s">
        <v>673</v>
      </c>
      <c r="B36" s="277" t="s">
        <v>933</v>
      </c>
      <c r="C36" s="267" t="s">
        <v>628</v>
      </c>
      <c r="D36" s="267" t="s">
        <v>719</v>
      </c>
      <c r="E36" s="267" t="s">
        <v>822</v>
      </c>
      <c r="F36" s="278" t="s">
        <v>809</v>
      </c>
      <c r="G36" s="279" t="s">
        <v>325</v>
      </c>
      <c r="H36" s="280" t="s">
        <v>414</v>
      </c>
      <c r="I36" s="267" t="str">
        <f t="shared" si="0"/>
        <v>Lower</v>
      </c>
      <c r="J36" s="281" t="s">
        <v>345</v>
      </c>
      <c r="K36" s="281" t="s">
        <v>1918</v>
      </c>
      <c r="L36" s="286" t="s">
        <v>91</v>
      </c>
      <c r="M36" s="286"/>
      <c r="N36" s="286"/>
      <c r="O36" s="282" t="s">
        <v>1905</v>
      </c>
      <c r="P36" s="278" t="s">
        <v>1460</v>
      </c>
      <c r="Q36" s="278" t="s">
        <v>459</v>
      </c>
      <c r="R36" s="317"/>
      <c r="S36" s="317"/>
      <c r="T36" s="317"/>
      <c r="U36" s="317"/>
      <c r="V36" s="283" t="s">
        <v>129</v>
      </c>
      <c r="W36" s="283" t="s">
        <v>143</v>
      </c>
      <c r="X36" s="283"/>
      <c r="Y36" s="267"/>
      <c r="Z36" s="267"/>
      <c r="AA36" s="283"/>
      <c r="AB36" s="283"/>
      <c r="AC36" s="283"/>
      <c r="AD36" s="283"/>
      <c r="AE36" s="283" t="s">
        <v>143</v>
      </c>
      <c r="AF36" s="283" t="s">
        <v>142</v>
      </c>
      <c r="AG36" s="283" t="s">
        <v>131</v>
      </c>
      <c r="AH36" s="284" t="s">
        <v>143</v>
      </c>
      <c r="AI36" s="284" t="s">
        <v>143</v>
      </c>
      <c r="AJ36" s="284" t="s">
        <v>143</v>
      </c>
      <c r="AK36" s="283" t="s">
        <v>156</v>
      </c>
      <c r="AL36" s="283" t="s">
        <v>156</v>
      </c>
      <c r="AM36" s="283" t="s">
        <v>143</v>
      </c>
      <c r="AN36" s="283" t="s">
        <v>143</v>
      </c>
      <c r="AO36" s="285" t="s">
        <v>1485</v>
      </c>
      <c r="AP36" s="283" t="s">
        <v>144</v>
      </c>
      <c r="AQ36" s="286" t="s">
        <v>1441</v>
      </c>
      <c r="AR36" s="285" t="s">
        <v>144</v>
      </c>
      <c r="AS36" s="285" t="s">
        <v>144</v>
      </c>
      <c r="AT36" s="287" t="str">
        <f t="shared" si="1"/>
        <v>Not Higher</v>
      </c>
      <c r="AU36" s="288"/>
      <c r="AV36" s="288"/>
      <c r="AW36" s="283" t="s">
        <v>143</v>
      </c>
      <c r="AX36" s="267"/>
      <c r="AY36" s="279" t="s">
        <v>1459</v>
      </c>
      <c r="AZ36" s="288">
        <v>1</v>
      </c>
      <c r="BA36" s="289" t="s">
        <v>950</v>
      </c>
      <c r="BB36" s="279" t="s">
        <v>652</v>
      </c>
      <c r="BC36" s="278" t="s">
        <v>1434</v>
      </c>
      <c r="BD36" s="290"/>
      <c r="BF36" s="247"/>
      <c r="BH36" s="267" t="s">
        <v>133</v>
      </c>
      <c r="BI36" s="267" t="s">
        <v>135</v>
      </c>
      <c r="BJ36" s="267" t="s">
        <v>135</v>
      </c>
      <c r="BK36" s="267" t="s">
        <v>133</v>
      </c>
      <c r="BL36" s="267" t="s">
        <v>135</v>
      </c>
      <c r="BN36" s="292"/>
      <c r="BO36" s="292"/>
      <c r="BP36" s="292"/>
      <c r="BQ36" s="292"/>
      <c r="BR36" s="292"/>
      <c r="BT36" s="283" t="s">
        <v>147</v>
      </c>
      <c r="BU36" s="283" t="s">
        <v>131</v>
      </c>
      <c r="BV36" s="288" t="s">
        <v>135</v>
      </c>
      <c r="BW36" s="288" t="s">
        <v>135</v>
      </c>
      <c r="BX36" s="288" t="s">
        <v>135</v>
      </c>
      <c r="BY36" s="288" t="s">
        <v>135</v>
      </c>
      <c r="BZ36" s="288" t="s">
        <v>135</v>
      </c>
      <c r="CA36" s="288" t="s">
        <v>135</v>
      </c>
      <c r="CB36" s="288" t="s">
        <v>135</v>
      </c>
      <c r="CC36" s="288" t="s">
        <v>135</v>
      </c>
    </row>
    <row r="37" spans="1:81" ht="13.5" customHeight="1">
      <c r="A37" s="277" t="s">
        <v>673</v>
      </c>
      <c r="B37" s="277" t="s">
        <v>933</v>
      </c>
      <c r="C37" s="267" t="s">
        <v>628</v>
      </c>
      <c r="D37" s="267" t="s">
        <v>719</v>
      </c>
      <c r="E37" s="267" t="s">
        <v>822</v>
      </c>
      <c r="F37" s="278" t="s">
        <v>809</v>
      </c>
      <c r="G37" s="279" t="s">
        <v>326</v>
      </c>
      <c r="H37" s="280" t="s">
        <v>425</v>
      </c>
      <c r="I37" s="267" t="str">
        <f t="shared" si="0"/>
        <v>Lower</v>
      </c>
      <c r="J37" s="281" t="s">
        <v>348</v>
      </c>
      <c r="K37" s="281" t="s">
        <v>1453</v>
      </c>
      <c r="L37" s="281" t="s">
        <v>2174</v>
      </c>
      <c r="M37" s="281"/>
      <c r="N37" s="281"/>
      <c r="O37" s="282" t="s">
        <v>1908</v>
      </c>
      <c r="P37" s="278" t="s">
        <v>1440</v>
      </c>
      <c r="Q37" s="278" t="s">
        <v>1003</v>
      </c>
      <c r="R37" s="317"/>
      <c r="S37" s="317"/>
      <c r="T37" s="317"/>
      <c r="U37" s="317"/>
      <c r="V37" s="283" t="s">
        <v>130</v>
      </c>
      <c r="W37" s="283" t="s">
        <v>143</v>
      </c>
      <c r="X37" s="283"/>
      <c r="Y37" s="267"/>
      <c r="Z37" s="267"/>
      <c r="AA37" s="283"/>
      <c r="AB37" s="283"/>
      <c r="AC37" s="283"/>
      <c r="AD37" s="283"/>
      <c r="AE37" s="283" t="s">
        <v>131</v>
      </c>
      <c r="AF37" s="283" t="s">
        <v>142</v>
      </c>
      <c r="AG37" s="283" t="s">
        <v>131</v>
      </c>
      <c r="AH37" s="284" t="s">
        <v>143</v>
      </c>
      <c r="AI37" s="284" t="s">
        <v>143</v>
      </c>
      <c r="AJ37" s="284" t="s">
        <v>143</v>
      </c>
      <c r="AK37" s="283" t="s">
        <v>143</v>
      </c>
      <c r="AL37" s="283" t="s">
        <v>143</v>
      </c>
      <c r="AM37" s="283" t="s">
        <v>143</v>
      </c>
      <c r="AN37" s="283" t="s">
        <v>143</v>
      </c>
      <c r="AO37" s="285" t="s">
        <v>1007</v>
      </c>
      <c r="AP37" s="283" t="s">
        <v>144</v>
      </c>
      <c r="AQ37" s="286" t="s">
        <v>144</v>
      </c>
      <c r="AR37" s="285" t="s">
        <v>144</v>
      </c>
      <c r="AS37" s="285" t="s">
        <v>1316</v>
      </c>
      <c r="AT37" s="287" t="str">
        <f t="shared" si="1"/>
        <v>Not Higher</v>
      </c>
      <c r="AU37" s="288"/>
      <c r="AV37" s="288"/>
      <c r="AW37" s="283" t="s">
        <v>143</v>
      </c>
      <c r="AX37" s="267"/>
      <c r="AY37" s="279" t="s">
        <v>1657</v>
      </c>
      <c r="AZ37" s="288">
        <v>1</v>
      </c>
      <c r="BA37" s="289" t="s">
        <v>2164</v>
      </c>
      <c r="BB37" s="279" t="s">
        <v>652</v>
      </c>
      <c r="BC37" s="278" t="s">
        <v>859</v>
      </c>
      <c r="BD37" s="290"/>
      <c r="BF37" s="247"/>
      <c r="BH37" s="267" t="s">
        <v>133</v>
      </c>
      <c r="BI37" s="267" t="s">
        <v>135</v>
      </c>
      <c r="BJ37" s="267" t="s">
        <v>135</v>
      </c>
      <c r="BK37" s="267" t="s">
        <v>133</v>
      </c>
      <c r="BL37" s="267" t="s">
        <v>135</v>
      </c>
      <c r="BN37" s="292"/>
      <c r="BO37" s="292"/>
      <c r="BP37" s="292"/>
      <c r="BQ37" s="292"/>
      <c r="BR37" s="292"/>
      <c r="BT37" s="283" t="s">
        <v>147</v>
      </c>
      <c r="BU37" s="283" t="s">
        <v>131</v>
      </c>
      <c r="BV37" s="288" t="s">
        <v>135</v>
      </c>
      <c r="BW37" s="288" t="s">
        <v>135</v>
      </c>
      <c r="BX37" s="288" t="s">
        <v>133</v>
      </c>
      <c r="BY37" s="288" t="s">
        <v>135</v>
      </c>
      <c r="BZ37" s="288" t="s">
        <v>135</v>
      </c>
      <c r="CA37" s="288" t="s">
        <v>135</v>
      </c>
      <c r="CB37" s="288" t="s">
        <v>135</v>
      </c>
      <c r="CC37" s="288" t="s">
        <v>135</v>
      </c>
    </row>
    <row r="38" spans="1:81" ht="13.5" customHeight="1">
      <c r="A38" s="277" t="s">
        <v>673</v>
      </c>
      <c r="B38" s="277" t="s">
        <v>933</v>
      </c>
      <c r="C38" s="267" t="s">
        <v>628</v>
      </c>
      <c r="D38" s="267" t="s">
        <v>719</v>
      </c>
      <c r="E38" s="267" t="s">
        <v>822</v>
      </c>
      <c r="F38" s="278" t="s">
        <v>809</v>
      </c>
      <c r="G38" s="279" t="s">
        <v>326</v>
      </c>
      <c r="H38" s="280" t="s">
        <v>425</v>
      </c>
      <c r="I38" s="267" t="str">
        <f t="shared" si="0"/>
        <v>Lower</v>
      </c>
      <c r="J38" s="281" t="s">
        <v>342</v>
      </c>
      <c r="K38" s="281" t="s">
        <v>1454</v>
      </c>
      <c r="L38" s="281" t="s">
        <v>1865</v>
      </c>
      <c r="M38" s="281"/>
      <c r="N38" s="281"/>
      <c r="O38" s="282" t="s">
        <v>1897</v>
      </c>
      <c r="P38" s="278" t="s">
        <v>1666</v>
      </c>
      <c r="Q38" s="278" t="s">
        <v>1082</v>
      </c>
      <c r="R38" s="317"/>
      <c r="S38" s="317"/>
      <c r="T38" s="317"/>
      <c r="U38" s="317"/>
      <c r="V38" s="283" t="s">
        <v>130</v>
      </c>
      <c r="W38" s="283"/>
      <c r="X38" s="283"/>
      <c r="Y38" s="267"/>
      <c r="Z38" s="267"/>
      <c r="AA38" s="283" t="s">
        <v>143</v>
      </c>
      <c r="AB38" s="283"/>
      <c r="AC38" s="283"/>
      <c r="AD38" s="283"/>
      <c r="AE38" s="283" t="s">
        <v>131</v>
      </c>
      <c r="AF38" s="283" t="s">
        <v>140</v>
      </c>
      <c r="AG38" s="283" t="s">
        <v>131</v>
      </c>
      <c r="AH38" s="284" t="s">
        <v>143</v>
      </c>
      <c r="AI38" s="284" t="s">
        <v>143</v>
      </c>
      <c r="AJ38" s="284" t="s">
        <v>143</v>
      </c>
      <c r="AK38" s="283" t="s">
        <v>143</v>
      </c>
      <c r="AL38" s="283" t="s">
        <v>143</v>
      </c>
      <c r="AM38" s="283" t="s">
        <v>143</v>
      </c>
      <c r="AN38" s="283" t="s">
        <v>143</v>
      </c>
      <c r="AO38" s="285" t="s">
        <v>1007</v>
      </c>
      <c r="AP38" s="283" t="s">
        <v>144</v>
      </c>
      <c r="AQ38" s="286" t="s">
        <v>357</v>
      </c>
      <c r="AR38" s="285" t="s">
        <v>144</v>
      </c>
      <c r="AS38" s="285" t="s">
        <v>144</v>
      </c>
      <c r="AT38" s="287" t="str">
        <f t="shared" si="1"/>
        <v>Not Higher</v>
      </c>
      <c r="AU38" s="288"/>
      <c r="AV38" s="288"/>
      <c r="AW38" s="283" t="s">
        <v>143</v>
      </c>
      <c r="AX38" s="267"/>
      <c r="AY38" s="279" t="s">
        <v>1660</v>
      </c>
      <c r="AZ38" s="288">
        <v>1</v>
      </c>
      <c r="BA38" s="289" t="s">
        <v>92</v>
      </c>
      <c r="BB38" s="279" t="s">
        <v>680</v>
      </c>
      <c r="BC38" s="278" t="s">
        <v>377</v>
      </c>
      <c r="BD38" s="290"/>
      <c r="BF38" s="247"/>
      <c r="BH38" s="267" t="s">
        <v>133</v>
      </c>
      <c r="BI38" s="267" t="s">
        <v>135</v>
      </c>
      <c r="BJ38" s="267" t="s">
        <v>135</v>
      </c>
      <c r="BK38" s="267" t="s">
        <v>133</v>
      </c>
      <c r="BL38" s="267" t="s">
        <v>135</v>
      </c>
      <c r="BN38" s="292"/>
      <c r="BO38" s="292"/>
      <c r="BP38" s="292"/>
      <c r="BQ38" s="292"/>
      <c r="BR38" s="292"/>
      <c r="BT38" s="283" t="s">
        <v>147</v>
      </c>
      <c r="BU38" s="283" t="s">
        <v>131</v>
      </c>
      <c r="BV38" s="288" t="s">
        <v>135</v>
      </c>
      <c r="BW38" s="288" t="s">
        <v>135</v>
      </c>
      <c r="BX38" s="288" t="s">
        <v>133</v>
      </c>
      <c r="BY38" s="288" t="s">
        <v>135</v>
      </c>
      <c r="BZ38" s="288" t="s">
        <v>135</v>
      </c>
      <c r="CA38" s="288" t="s">
        <v>135</v>
      </c>
      <c r="CB38" s="288" t="s">
        <v>135</v>
      </c>
      <c r="CC38" s="288" t="s">
        <v>135</v>
      </c>
    </row>
    <row r="39" spans="1:81" ht="13.5" customHeight="1">
      <c r="A39" s="277" t="s">
        <v>673</v>
      </c>
      <c r="B39" s="277" t="s">
        <v>933</v>
      </c>
      <c r="C39" s="267" t="s">
        <v>628</v>
      </c>
      <c r="D39" s="267" t="s">
        <v>719</v>
      </c>
      <c r="E39" s="267" t="s">
        <v>822</v>
      </c>
      <c r="F39" s="278" t="s">
        <v>809</v>
      </c>
      <c r="G39" s="279" t="s">
        <v>331</v>
      </c>
      <c r="H39" s="280" t="s">
        <v>1249</v>
      </c>
      <c r="I39" s="267" t="str">
        <f t="shared" si="0"/>
        <v>Lower</v>
      </c>
      <c r="J39" s="281" t="s">
        <v>344</v>
      </c>
      <c r="K39" s="281" t="s">
        <v>1455</v>
      </c>
      <c r="L39" s="286" t="s">
        <v>588</v>
      </c>
      <c r="M39" s="286"/>
      <c r="N39" s="286"/>
      <c r="O39" s="282" t="s">
        <v>1911</v>
      </c>
      <c r="P39" s="278" t="s">
        <v>1449</v>
      </c>
      <c r="Q39" s="278" t="s">
        <v>1252</v>
      </c>
      <c r="R39" s="317"/>
      <c r="S39" s="317"/>
      <c r="T39" s="317"/>
      <c r="U39" s="317"/>
      <c r="V39" s="283" t="s">
        <v>130</v>
      </c>
      <c r="W39" s="283"/>
      <c r="X39" s="283" t="s">
        <v>143</v>
      </c>
      <c r="Y39" s="267"/>
      <c r="Z39" s="267"/>
      <c r="AA39" s="283"/>
      <c r="AB39" s="283"/>
      <c r="AC39" s="283"/>
      <c r="AD39" s="283"/>
      <c r="AE39" s="283" t="s">
        <v>143</v>
      </c>
      <c r="AF39" s="283" t="s">
        <v>142</v>
      </c>
      <c r="AG39" s="283" t="s">
        <v>137</v>
      </c>
      <c r="AH39" s="284" t="s">
        <v>143</v>
      </c>
      <c r="AI39" s="284" t="s">
        <v>143</v>
      </c>
      <c r="AJ39" s="284" t="s">
        <v>156</v>
      </c>
      <c r="AK39" s="283" t="s">
        <v>143</v>
      </c>
      <c r="AL39" s="283" t="s">
        <v>156</v>
      </c>
      <c r="AM39" s="283" t="s">
        <v>143</v>
      </c>
      <c r="AN39" s="283" t="s">
        <v>143</v>
      </c>
      <c r="AO39" s="285" t="s">
        <v>1163</v>
      </c>
      <c r="AP39" s="283" t="s">
        <v>657</v>
      </c>
      <c r="AQ39" s="286" t="s">
        <v>1438</v>
      </c>
      <c r="AR39" s="285" t="s">
        <v>144</v>
      </c>
      <c r="AS39" s="285" t="s">
        <v>144</v>
      </c>
      <c r="AT39" s="287" t="str">
        <f t="shared" si="1"/>
        <v>Not Higher</v>
      </c>
      <c r="AU39" s="288"/>
      <c r="AV39" s="288" t="s">
        <v>143</v>
      </c>
      <c r="AW39" s="283"/>
      <c r="AX39" s="267"/>
      <c r="AY39" s="279" t="s">
        <v>144</v>
      </c>
      <c r="AZ39" s="288">
        <v>1</v>
      </c>
      <c r="BA39" s="289" t="s">
        <v>556</v>
      </c>
      <c r="BB39" s="279" t="s">
        <v>680</v>
      </c>
      <c r="BC39" s="278" t="s">
        <v>377</v>
      </c>
      <c r="BD39" s="290"/>
      <c r="BF39" s="247"/>
      <c r="BH39" s="267" t="s">
        <v>133</v>
      </c>
      <c r="BI39" s="267" t="s">
        <v>135</v>
      </c>
      <c r="BJ39" s="267" t="s">
        <v>135</v>
      </c>
      <c r="BK39" s="267" t="s">
        <v>133</v>
      </c>
      <c r="BL39" s="267" t="s">
        <v>135</v>
      </c>
      <c r="BN39" s="292"/>
      <c r="BO39" s="292"/>
      <c r="BP39" s="292"/>
      <c r="BQ39" s="292"/>
      <c r="BR39" s="292"/>
      <c r="BT39" s="283" t="s">
        <v>677</v>
      </c>
      <c r="BU39" s="283" t="s">
        <v>143</v>
      </c>
      <c r="BV39" s="288" t="s">
        <v>135</v>
      </c>
      <c r="BW39" s="288" t="s">
        <v>135</v>
      </c>
      <c r="BX39" s="288" t="s">
        <v>133</v>
      </c>
      <c r="BY39" s="288" t="s">
        <v>135</v>
      </c>
      <c r="BZ39" s="288" t="s">
        <v>135</v>
      </c>
      <c r="CA39" s="288" t="s">
        <v>135</v>
      </c>
      <c r="CB39" s="288" t="s">
        <v>135</v>
      </c>
      <c r="CC39" s="288" t="s">
        <v>135</v>
      </c>
    </row>
    <row r="40" spans="1:81" ht="13.2" customHeight="1">
      <c r="A40" s="277" t="s">
        <v>673</v>
      </c>
      <c r="B40" s="277" t="s">
        <v>933</v>
      </c>
      <c r="C40" s="267" t="s">
        <v>628</v>
      </c>
      <c r="D40" s="267" t="s">
        <v>719</v>
      </c>
      <c r="E40" s="267" t="s">
        <v>822</v>
      </c>
      <c r="F40" s="278" t="s">
        <v>809</v>
      </c>
      <c r="G40" s="279" t="s">
        <v>331</v>
      </c>
      <c r="H40" s="280" t="s">
        <v>1249</v>
      </c>
      <c r="I40" s="267" t="str">
        <f t="shared" si="0"/>
        <v>Higher</v>
      </c>
      <c r="J40" s="281" t="s">
        <v>347</v>
      </c>
      <c r="K40" s="281" t="s">
        <v>1919</v>
      </c>
      <c r="L40" s="286" t="s">
        <v>1850</v>
      </c>
      <c r="M40" s="286"/>
      <c r="N40" s="286"/>
      <c r="O40" s="282" t="s">
        <v>1906</v>
      </c>
      <c r="P40" s="278" t="s">
        <v>1461</v>
      </c>
      <c r="Q40" s="278" t="s">
        <v>1022</v>
      </c>
      <c r="R40" s="317"/>
      <c r="S40" s="317"/>
      <c r="T40" s="317"/>
      <c r="U40" s="317"/>
      <c r="V40" s="283" t="s">
        <v>130</v>
      </c>
      <c r="W40" s="283" t="s">
        <v>143</v>
      </c>
      <c r="X40" s="283"/>
      <c r="Y40" s="267"/>
      <c r="Z40" s="267"/>
      <c r="AA40" s="283"/>
      <c r="AB40" s="283"/>
      <c r="AC40" s="283"/>
      <c r="AD40" s="283"/>
      <c r="AE40" s="283" t="s">
        <v>131</v>
      </c>
      <c r="AF40" s="283" t="s">
        <v>142</v>
      </c>
      <c r="AG40" s="283" t="s">
        <v>131</v>
      </c>
      <c r="AH40" s="284" t="s">
        <v>143</v>
      </c>
      <c r="AI40" s="284" t="s">
        <v>143</v>
      </c>
      <c r="AJ40" s="284" t="s">
        <v>143</v>
      </c>
      <c r="AK40" s="283" t="s">
        <v>143</v>
      </c>
      <c r="AL40" s="283" t="s">
        <v>143</v>
      </c>
      <c r="AM40" s="283" t="s">
        <v>143</v>
      </c>
      <c r="AN40" s="283" t="s">
        <v>143</v>
      </c>
      <c r="AO40" s="285" t="s">
        <v>10</v>
      </c>
      <c r="AP40" s="283" t="s">
        <v>144</v>
      </c>
      <c r="AQ40" s="286" t="s">
        <v>1447</v>
      </c>
      <c r="AR40" s="285" t="s">
        <v>144</v>
      </c>
      <c r="AS40" s="285" t="s">
        <v>144</v>
      </c>
      <c r="AT40" s="287" t="str">
        <f t="shared" si="1"/>
        <v>Not Higher</v>
      </c>
      <c r="AU40" s="288"/>
      <c r="AV40" s="288"/>
      <c r="AW40" s="283" t="s">
        <v>143</v>
      </c>
      <c r="AX40" s="267"/>
      <c r="AY40" s="279" t="s">
        <v>1670</v>
      </c>
      <c r="AZ40" s="288">
        <v>2</v>
      </c>
      <c r="BA40" s="289" t="s">
        <v>2165</v>
      </c>
      <c r="BB40" s="279" t="s">
        <v>680</v>
      </c>
      <c r="BC40" s="278" t="s">
        <v>815</v>
      </c>
      <c r="BD40" s="290"/>
      <c r="BF40" s="247"/>
      <c r="BH40" s="267" t="s">
        <v>133</v>
      </c>
      <c r="BI40" s="267" t="s">
        <v>135</v>
      </c>
      <c r="BJ40" s="267" t="s">
        <v>133</v>
      </c>
      <c r="BK40" s="267" t="s">
        <v>133</v>
      </c>
      <c r="BL40" s="267" t="s">
        <v>135</v>
      </c>
      <c r="BN40" s="292"/>
      <c r="BO40" s="292"/>
      <c r="BP40" s="292"/>
      <c r="BQ40" s="292"/>
      <c r="BR40" s="292"/>
      <c r="BT40" s="283" t="s">
        <v>147</v>
      </c>
      <c r="BU40" s="283" t="s">
        <v>131</v>
      </c>
      <c r="BV40" s="288" t="s">
        <v>135</v>
      </c>
      <c r="BW40" s="288" t="s">
        <v>135</v>
      </c>
      <c r="BX40" s="288" t="s">
        <v>133</v>
      </c>
      <c r="BY40" s="288" t="s">
        <v>133</v>
      </c>
      <c r="BZ40" s="288" t="s">
        <v>135</v>
      </c>
      <c r="CA40" s="288" t="s">
        <v>135</v>
      </c>
      <c r="CB40" s="288" t="s">
        <v>135</v>
      </c>
      <c r="CC40" s="288" t="s">
        <v>135</v>
      </c>
    </row>
    <row r="41" spans="1:81" ht="13.5" customHeight="1">
      <c r="A41" s="277" t="s">
        <v>673</v>
      </c>
      <c r="B41" s="277" t="s">
        <v>933</v>
      </c>
      <c r="C41" s="267" t="s">
        <v>628</v>
      </c>
      <c r="D41" s="267" t="s">
        <v>719</v>
      </c>
      <c r="E41" s="267" t="s">
        <v>822</v>
      </c>
      <c r="F41" s="278" t="s">
        <v>809</v>
      </c>
      <c r="G41" s="279" t="s">
        <v>328</v>
      </c>
      <c r="H41" s="280" t="s">
        <v>37</v>
      </c>
      <c r="I41" s="267" t="str">
        <f t="shared" si="0"/>
        <v>Higher</v>
      </c>
      <c r="J41" s="281" t="s">
        <v>350</v>
      </c>
      <c r="K41" s="281" t="s">
        <v>1672</v>
      </c>
      <c r="L41" s="286" t="s">
        <v>218</v>
      </c>
      <c r="M41" s="286"/>
      <c r="N41" s="286"/>
      <c r="O41" s="282" t="s">
        <v>1898</v>
      </c>
      <c r="P41" s="278" t="s">
        <v>1437</v>
      </c>
      <c r="Q41" s="278" t="s">
        <v>1367</v>
      </c>
      <c r="R41" s="317"/>
      <c r="S41" s="317"/>
      <c r="T41" s="317"/>
      <c r="U41" s="317"/>
      <c r="V41" s="283" t="s">
        <v>130</v>
      </c>
      <c r="W41" s="283"/>
      <c r="X41" s="283"/>
      <c r="Y41" s="267"/>
      <c r="Z41" s="267"/>
      <c r="AA41" s="283" t="s">
        <v>143</v>
      </c>
      <c r="AB41" s="283"/>
      <c r="AC41" s="283"/>
      <c r="AD41" s="283"/>
      <c r="AE41" s="283" t="s">
        <v>131</v>
      </c>
      <c r="AF41" s="283" t="s">
        <v>142</v>
      </c>
      <c r="AG41" s="283" t="s">
        <v>131</v>
      </c>
      <c r="AH41" s="284" t="s">
        <v>143</v>
      </c>
      <c r="AI41" s="284" t="s">
        <v>143</v>
      </c>
      <c r="AJ41" s="284" t="s">
        <v>156</v>
      </c>
      <c r="AK41" s="283" t="s">
        <v>156</v>
      </c>
      <c r="AL41" s="283" t="s">
        <v>156</v>
      </c>
      <c r="AM41" s="283" t="s">
        <v>143</v>
      </c>
      <c r="AN41" s="283" t="s">
        <v>143</v>
      </c>
      <c r="AO41" s="285" t="s">
        <v>1324</v>
      </c>
      <c r="AP41" s="283" t="s">
        <v>144</v>
      </c>
      <c r="AQ41" s="286" t="s">
        <v>144</v>
      </c>
      <c r="AR41" s="285" t="s">
        <v>144</v>
      </c>
      <c r="AS41" s="285" t="s">
        <v>144</v>
      </c>
      <c r="AT41" s="287" t="str">
        <f t="shared" si="1"/>
        <v>Not Higher</v>
      </c>
      <c r="AU41" s="288"/>
      <c r="AV41" s="288"/>
      <c r="AW41" s="283" t="s">
        <v>143</v>
      </c>
      <c r="AX41" s="267"/>
      <c r="AY41" s="279" t="s">
        <v>1463</v>
      </c>
      <c r="AZ41" s="288">
        <v>2</v>
      </c>
      <c r="BA41" s="289" t="s">
        <v>13</v>
      </c>
      <c r="BB41" s="279" t="s">
        <v>680</v>
      </c>
      <c r="BC41" s="278" t="s">
        <v>1435</v>
      </c>
      <c r="BD41" s="290"/>
      <c r="BF41" s="247"/>
      <c r="BH41" s="267" t="s">
        <v>133</v>
      </c>
      <c r="BI41" s="267" t="s">
        <v>135</v>
      </c>
      <c r="BJ41" s="267" t="s">
        <v>133</v>
      </c>
      <c r="BK41" s="267" t="s">
        <v>133</v>
      </c>
      <c r="BL41" s="267" t="s">
        <v>135</v>
      </c>
      <c r="BN41" s="292"/>
      <c r="BO41" s="292"/>
      <c r="BP41" s="292"/>
      <c r="BQ41" s="292"/>
      <c r="BR41" s="292"/>
      <c r="BT41" s="283" t="s">
        <v>147</v>
      </c>
      <c r="BU41" s="283" t="s">
        <v>131</v>
      </c>
      <c r="BV41" s="288" t="s">
        <v>135</v>
      </c>
      <c r="BW41" s="288" t="s">
        <v>135</v>
      </c>
      <c r="BX41" s="288" t="s">
        <v>133</v>
      </c>
      <c r="BY41" s="288" t="s">
        <v>133</v>
      </c>
      <c r="BZ41" s="288" t="s">
        <v>135</v>
      </c>
      <c r="CA41" s="288" t="s">
        <v>135</v>
      </c>
      <c r="CB41" s="288" t="s">
        <v>135</v>
      </c>
      <c r="CC41" s="288" t="s">
        <v>135</v>
      </c>
    </row>
    <row r="42" spans="1:81" ht="13.5" customHeight="1">
      <c r="A42" s="277" t="s">
        <v>673</v>
      </c>
      <c r="B42" s="277" t="s">
        <v>933</v>
      </c>
      <c r="C42" s="267" t="s">
        <v>628</v>
      </c>
      <c r="D42" s="267" t="s">
        <v>719</v>
      </c>
      <c r="E42" s="267" t="s">
        <v>822</v>
      </c>
      <c r="F42" s="278" t="s">
        <v>809</v>
      </c>
      <c r="G42" s="279" t="s">
        <v>328</v>
      </c>
      <c r="H42" s="280" t="s">
        <v>37</v>
      </c>
      <c r="I42" s="267" t="str">
        <f t="shared" si="0"/>
        <v>Higher</v>
      </c>
      <c r="J42" s="281" t="s">
        <v>1946</v>
      </c>
      <c r="K42" s="281" t="s">
        <v>1165</v>
      </c>
      <c r="L42" s="286" t="s">
        <v>2160</v>
      </c>
      <c r="M42" s="286"/>
      <c r="N42" s="286"/>
      <c r="O42" s="282" t="s">
        <v>1899</v>
      </c>
      <c r="P42" s="278" t="s">
        <v>1659</v>
      </c>
      <c r="Q42" s="278" t="s">
        <v>1083</v>
      </c>
      <c r="R42" s="317"/>
      <c r="S42" s="317"/>
      <c r="T42" s="317"/>
      <c r="U42" s="317"/>
      <c r="V42" s="283" t="s">
        <v>130</v>
      </c>
      <c r="W42" s="283" t="s">
        <v>143</v>
      </c>
      <c r="X42" s="283"/>
      <c r="Y42" s="267"/>
      <c r="Z42" s="267"/>
      <c r="AA42" s="283"/>
      <c r="AB42" s="283"/>
      <c r="AC42" s="283"/>
      <c r="AD42" s="283"/>
      <c r="AE42" s="283" t="s">
        <v>143</v>
      </c>
      <c r="AF42" s="283" t="s">
        <v>142</v>
      </c>
      <c r="AG42" s="283" t="s">
        <v>137</v>
      </c>
      <c r="AH42" s="284" t="s">
        <v>143</v>
      </c>
      <c r="AI42" s="284" t="s">
        <v>143</v>
      </c>
      <c r="AJ42" s="284" t="s">
        <v>156</v>
      </c>
      <c r="AK42" s="283" t="s">
        <v>156</v>
      </c>
      <c r="AL42" s="283" t="s">
        <v>156</v>
      </c>
      <c r="AM42" s="283" t="s">
        <v>143</v>
      </c>
      <c r="AN42" s="283" t="s">
        <v>143</v>
      </c>
      <c r="AO42" s="285" t="s">
        <v>1324</v>
      </c>
      <c r="AP42" s="283" t="s">
        <v>657</v>
      </c>
      <c r="AQ42" s="286" t="s">
        <v>144</v>
      </c>
      <c r="AR42" s="285" t="s">
        <v>144</v>
      </c>
      <c r="AS42" s="285" t="s">
        <v>144</v>
      </c>
      <c r="AT42" s="287" t="str">
        <f t="shared" si="1"/>
        <v>Not Higher</v>
      </c>
      <c r="AU42" s="288"/>
      <c r="AV42" s="288" t="s">
        <v>143</v>
      </c>
      <c r="AW42" s="283"/>
      <c r="AX42" s="267"/>
      <c r="AY42" s="279" t="s">
        <v>144</v>
      </c>
      <c r="AZ42" s="288">
        <v>1</v>
      </c>
      <c r="BA42" s="289" t="s">
        <v>1864</v>
      </c>
      <c r="BB42" s="279" t="s">
        <v>680</v>
      </c>
      <c r="BC42" s="278" t="s">
        <v>1435</v>
      </c>
      <c r="BD42" s="290"/>
      <c r="BF42" s="247"/>
      <c r="BH42" s="267" t="s">
        <v>133</v>
      </c>
      <c r="BI42" s="267" t="s">
        <v>135</v>
      </c>
      <c r="BJ42" s="267" t="s">
        <v>133</v>
      </c>
      <c r="BK42" s="267" t="s">
        <v>133</v>
      </c>
      <c r="BL42" s="267" t="s">
        <v>135</v>
      </c>
      <c r="BN42" s="292"/>
      <c r="BO42" s="292"/>
      <c r="BP42" s="292"/>
      <c r="BQ42" s="292"/>
      <c r="BR42" s="292"/>
      <c r="BT42" s="283" t="s">
        <v>677</v>
      </c>
      <c r="BU42" s="283" t="s">
        <v>131</v>
      </c>
      <c r="BV42" s="288" t="s">
        <v>135</v>
      </c>
      <c r="BW42" s="288" t="s">
        <v>135</v>
      </c>
      <c r="BX42" s="288" t="s">
        <v>135</v>
      </c>
      <c r="BY42" s="288" t="s">
        <v>135</v>
      </c>
      <c r="BZ42" s="288" t="s">
        <v>135</v>
      </c>
      <c r="CA42" s="288" t="s">
        <v>135</v>
      </c>
      <c r="CB42" s="288" t="s">
        <v>135</v>
      </c>
      <c r="CC42" s="288" t="s">
        <v>135</v>
      </c>
    </row>
    <row r="43" spans="1:81" ht="13.5" customHeight="1">
      <c r="A43" s="277" t="s">
        <v>673</v>
      </c>
      <c r="B43" s="277" t="s">
        <v>933</v>
      </c>
      <c r="C43" s="267" t="s">
        <v>628</v>
      </c>
      <c r="D43" s="267" t="s">
        <v>719</v>
      </c>
      <c r="E43" s="267" t="s">
        <v>822</v>
      </c>
      <c r="F43" s="278" t="s">
        <v>809</v>
      </c>
      <c r="G43" s="279" t="s">
        <v>323</v>
      </c>
      <c r="H43" s="280" t="s">
        <v>1031</v>
      </c>
      <c r="I43" s="267" t="str">
        <f t="shared" si="0"/>
        <v>Lower</v>
      </c>
      <c r="J43" s="281" t="s">
        <v>1953</v>
      </c>
      <c r="K43" s="281" t="s">
        <v>1922</v>
      </c>
      <c r="L43" s="286" t="s">
        <v>105</v>
      </c>
      <c r="M43" s="286"/>
      <c r="N43" s="286"/>
      <c r="O43" s="282" t="s">
        <v>1900</v>
      </c>
      <c r="P43" s="278" t="s">
        <v>354</v>
      </c>
      <c r="Q43" s="278" t="s">
        <v>487</v>
      </c>
      <c r="R43" s="317"/>
      <c r="S43" s="317"/>
      <c r="T43" s="317"/>
      <c r="U43" s="317"/>
      <c r="V43" s="283" t="s">
        <v>130</v>
      </c>
      <c r="W43" s="283" t="s">
        <v>143</v>
      </c>
      <c r="X43" s="283"/>
      <c r="Y43" s="267"/>
      <c r="Z43" s="267"/>
      <c r="AA43" s="283"/>
      <c r="AB43" s="283"/>
      <c r="AC43" s="283"/>
      <c r="AD43" s="283"/>
      <c r="AE43" s="283" t="s">
        <v>136</v>
      </c>
      <c r="AF43" s="283" t="s">
        <v>142</v>
      </c>
      <c r="AG43" s="283" t="s">
        <v>131</v>
      </c>
      <c r="AH43" s="284" t="s">
        <v>143</v>
      </c>
      <c r="AI43" s="284" t="s">
        <v>143</v>
      </c>
      <c r="AJ43" s="284" t="s">
        <v>143</v>
      </c>
      <c r="AK43" s="283" t="s">
        <v>143</v>
      </c>
      <c r="AL43" s="283" t="s">
        <v>143</v>
      </c>
      <c r="AM43" s="283" t="s">
        <v>143</v>
      </c>
      <c r="AN43" s="283" t="s">
        <v>143</v>
      </c>
      <c r="AO43" s="285" t="s">
        <v>854</v>
      </c>
      <c r="AP43" s="283" t="s">
        <v>144</v>
      </c>
      <c r="AQ43" s="286" t="s">
        <v>144</v>
      </c>
      <c r="AR43" s="285" t="s">
        <v>144</v>
      </c>
      <c r="AS43" s="285" t="s">
        <v>144</v>
      </c>
      <c r="AT43" s="287" t="str">
        <f t="shared" si="1"/>
        <v>Higher</v>
      </c>
      <c r="AU43" s="288"/>
      <c r="AV43" s="288"/>
      <c r="AW43" s="283" t="s">
        <v>143</v>
      </c>
      <c r="AX43" s="267"/>
      <c r="AY43" s="279" t="s">
        <v>1665</v>
      </c>
      <c r="AZ43" s="288">
        <v>1</v>
      </c>
      <c r="BA43" s="289" t="s">
        <v>1854</v>
      </c>
      <c r="BB43" s="279" t="s">
        <v>680</v>
      </c>
      <c r="BC43" s="278" t="s">
        <v>1162</v>
      </c>
      <c r="BD43" s="290"/>
      <c r="BF43" s="247"/>
      <c r="BH43" s="267" t="s">
        <v>133</v>
      </c>
      <c r="BI43" s="267" t="s">
        <v>135</v>
      </c>
      <c r="BJ43" s="267" t="s">
        <v>135</v>
      </c>
      <c r="BK43" s="267" t="s">
        <v>133</v>
      </c>
      <c r="BL43" s="267" t="s">
        <v>135</v>
      </c>
      <c r="BN43" s="292"/>
      <c r="BO43" s="292"/>
      <c r="BP43" s="292"/>
      <c r="BQ43" s="292"/>
      <c r="BR43" s="292"/>
      <c r="BT43" s="283" t="s">
        <v>147</v>
      </c>
      <c r="BU43" s="283" t="s">
        <v>136</v>
      </c>
      <c r="BV43" s="288" t="s">
        <v>135</v>
      </c>
      <c r="BW43" s="288" t="s">
        <v>135</v>
      </c>
      <c r="BX43" s="288" t="s">
        <v>133</v>
      </c>
      <c r="BY43" s="288" t="s">
        <v>133</v>
      </c>
      <c r="BZ43" s="288" t="s">
        <v>135</v>
      </c>
      <c r="CA43" s="288" t="s">
        <v>135</v>
      </c>
      <c r="CB43" s="288" t="s">
        <v>133</v>
      </c>
      <c r="CC43" s="288" t="s">
        <v>135</v>
      </c>
    </row>
    <row r="44" spans="1:81" ht="13.5" customHeight="1">
      <c r="A44" s="277" t="s">
        <v>673</v>
      </c>
      <c r="B44" s="277" t="s">
        <v>933</v>
      </c>
      <c r="C44" s="267" t="s">
        <v>628</v>
      </c>
      <c r="D44" s="267" t="s">
        <v>719</v>
      </c>
      <c r="E44" s="267" t="s">
        <v>822</v>
      </c>
      <c r="F44" s="278" t="s">
        <v>809</v>
      </c>
      <c r="G44" s="279" t="s">
        <v>327</v>
      </c>
      <c r="H44" s="280" t="s">
        <v>1019</v>
      </c>
      <c r="I44" s="267" t="str">
        <f t="shared" si="0"/>
        <v>Lower</v>
      </c>
      <c r="J44" s="281" t="s">
        <v>1947</v>
      </c>
      <c r="K44" s="281" t="s">
        <v>837</v>
      </c>
      <c r="L44" s="281" t="s">
        <v>1234</v>
      </c>
      <c r="M44" s="281"/>
      <c r="N44" s="281"/>
      <c r="O44" s="282" t="s">
        <v>1912</v>
      </c>
      <c r="P44" s="278" t="s">
        <v>356</v>
      </c>
      <c r="Q44" s="278" t="s">
        <v>697</v>
      </c>
      <c r="R44" s="317"/>
      <c r="S44" s="317"/>
      <c r="T44" s="317"/>
      <c r="U44" s="317"/>
      <c r="V44" s="283" t="s">
        <v>130</v>
      </c>
      <c r="W44" s="283" t="s">
        <v>143</v>
      </c>
      <c r="X44" s="283"/>
      <c r="Y44" s="267"/>
      <c r="Z44" s="267"/>
      <c r="AA44" s="283"/>
      <c r="AB44" s="283"/>
      <c r="AC44" s="283"/>
      <c r="AD44" s="283"/>
      <c r="AE44" s="283" t="s">
        <v>131</v>
      </c>
      <c r="AF44" s="283" t="s">
        <v>142</v>
      </c>
      <c r="AG44" s="283" t="s">
        <v>131</v>
      </c>
      <c r="AH44" s="284" t="s">
        <v>143</v>
      </c>
      <c r="AI44" s="284" t="s">
        <v>143</v>
      </c>
      <c r="AJ44" s="284" t="s">
        <v>143</v>
      </c>
      <c r="AK44" s="283" t="s">
        <v>143</v>
      </c>
      <c r="AL44" s="283" t="s">
        <v>143</v>
      </c>
      <c r="AM44" s="283" t="s">
        <v>143</v>
      </c>
      <c r="AN44" s="283" t="s">
        <v>143</v>
      </c>
      <c r="AO44" s="285" t="s">
        <v>854</v>
      </c>
      <c r="AP44" s="283" t="s">
        <v>144</v>
      </c>
      <c r="AQ44" s="286" t="s">
        <v>360</v>
      </c>
      <c r="AR44" s="285" t="s">
        <v>144</v>
      </c>
      <c r="AS44" s="285" t="s">
        <v>144</v>
      </c>
      <c r="AT44" s="287" t="str">
        <f t="shared" si="1"/>
        <v>Not Higher</v>
      </c>
      <c r="AU44" s="288"/>
      <c r="AV44" s="288"/>
      <c r="AW44" s="283" t="s">
        <v>143</v>
      </c>
      <c r="AX44" s="267"/>
      <c r="AY44" s="279" t="s">
        <v>370</v>
      </c>
      <c r="AZ44" s="288">
        <f>VLOOKUP(AE44,'Sample Size'!$F$22:$G$28,2,)</f>
        <v>2</v>
      </c>
      <c r="BA44" s="289" t="s">
        <v>704</v>
      </c>
      <c r="BB44" s="279" t="s">
        <v>680</v>
      </c>
      <c r="BC44" s="278" t="s">
        <v>1162</v>
      </c>
      <c r="BD44" s="290"/>
      <c r="BF44" s="247"/>
      <c r="BH44" s="267" t="s">
        <v>133</v>
      </c>
      <c r="BI44" s="267" t="s">
        <v>135</v>
      </c>
      <c r="BJ44" s="267" t="s">
        <v>135</v>
      </c>
      <c r="BK44" s="267" t="s">
        <v>133</v>
      </c>
      <c r="BL44" s="267" t="s">
        <v>135</v>
      </c>
      <c r="BN44" s="292"/>
      <c r="BO44" s="292"/>
      <c r="BP44" s="292"/>
      <c r="BQ44" s="292"/>
      <c r="BR44" s="292"/>
      <c r="BT44" s="283" t="s">
        <v>147</v>
      </c>
      <c r="BU44" s="283" t="s">
        <v>131</v>
      </c>
      <c r="BV44" s="288" t="s">
        <v>135</v>
      </c>
      <c r="BW44" s="288" t="s">
        <v>135</v>
      </c>
      <c r="BX44" s="288" t="s">
        <v>133</v>
      </c>
      <c r="BY44" s="288" t="s">
        <v>135</v>
      </c>
      <c r="BZ44" s="288" t="s">
        <v>135</v>
      </c>
      <c r="CA44" s="288" t="s">
        <v>135</v>
      </c>
      <c r="CB44" s="288" t="s">
        <v>135</v>
      </c>
      <c r="CC44" s="288" t="s">
        <v>135</v>
      </c>
    </row>
    <row r="45" spans="1:81" ht="13.5" customHeight="1">
      <c r="A45" s="277" t="s">
        <v>673</v>
      </c>
      <c r="B45" s="277" t="s">
        <v>933</v>
      </c>
      <c r="C45" s="267" t="s">
        <v>628</v>
      </c>
      <c r="D45" s="267" t="s">
        <v>719</v>
      </c>
      <c r="E45" s="267" t="s">
        <v>844</v>
      </c>
      <c r="F45" s="278" t="s">
        <v>843</v>
      </c>
      <c r="G45" s="279" t="s">
        <v>1971</v>
      </c>
      <c r="H45" s="280" t="s">
        <v>476</v>
      </c>
      <c r="I45" s="267" t="str">
        <f t="shared" si="0"/>
        <v>Lower</v>
      </c>
      <c r="J45" s="281" t="s">
        <v>2013</v>
      </c>
      <c r="K45" s="281" t="s">
        <v>1488</v>
      </c>
      <c r="L45" s="286" t="s">
        <v>216</v>
      </c>
      <c r="M45" s="286"/>
      <c r="N45" s="286"/>
      <c r="O45" s="282" t="s">
        <v>2019</v>
      </c>
      <c r="P45" s="278" t="s">
        <v>1470</v>
      </c>
      <c r="Q45" s="278" t="s">
        <v>1216</v>
      </c>
      <c r="R45" s="317"/>
      <c r="S45" s="317"/>
      <c r="T45" s="317"/>
      <c r="U45" s="317"/>
      <c r="V45" s="283" t="s">
        <v>129</v>
      </c>
      <c r="W45" s="283" t="s">
        <v>143</v>
      </c>
      <c r="X45" s="283"/>
      <c r="Y45" s="267"/>
      <c r="Z45" s="267"/>
      <c r="AA45" s="283"/>
      <c r="AB45" s="283"/>
      <c r="AC45" s="283"/>
      <c r="AD45" s="283"/>
      <c r="AE45" s="283" t="s">
        <v>137</v>
      </c>
      <c r="AF45" s="283" t="s">
        <v>142</v>
      </c>
      <c r="AG45" s="283" t="s">
        <v>131</v>
      </c>
      <c r="AH45" s="284" t="s">
        <v>143</v>
      </c>
      <c r="AI45" s="284" t="s">
        <v>143</v>
      </c>
      <c r="AJ45" s="284" t="s">
        <v>156</v>
      </c>
      <c r="AK45" s="283" t="s">
        <v>156</v>
      </c>
      <c r="AL45" s="283" t="s">
        <v>156</v>
      </c>
      <c r="AM45" s="283" t="s">
        <v>143</v>
      </c>
      <c r="AN45" s="283" t="s">
        <v>143</v>
      </c>
      <c r="AO45" s="285" t="s">
        <v>1675</v>
      </c>
      <c r="AP45" s="283" t="s">
        <v>144</v>
      </c>
      <c r="AQ45" s="286" t="s">
        <v>144</v>
      </c>
      <c r="AR45" s="285" t="s">
        <v>144</v>
      </c>
      <c r="AS45" s="285" t="s">
        <v>144</v>
      </c>
      <c r="AT45" s="287" t="str">
        <f t="shared" si="1"/>
        <v>Not Higher</v>
      </c>
      <c r="AU45" s="288"/>
      <c r="AV45" s="288"/>
      <c r="AW45" s="283" t="s">
        <v>143</v>
      </c>
      <c r="AX45" s="267"/>
      <c r="AY45" s="279" t="s">
        <v>371</v>
      </c>
      <c r="AZ45" s="288">
        <f>VLOOKUP(AE45,'Sample Size'!$F$22:$G$28,2,)</f>
        <v>1</v>
      </c>
      <c r="BA45" s="289" t="s">
        <v>693</v>
      </c>
      <c r="BB45" s="279" t="s">
        <v>680</v>
      </c>
      <c r="BC45" s="278" t="s">
        <v>815</v>
      </c>
      <c r="BD45" s="290"/>
      <c r="BF45" s="247"/>
      <c r="BH45" s="267" t="s">
        <v>135</v>
      </c>
      <c r="BI45" s="267" t="s">
        <v>135</v>
      </c>
      <c r="BJ45" s="267" t="s">
        <v>135</v>
      </c>
      <c r="BK45" s="267" t="s">
        <v>135</v>
      </c>
      <c r="BL45" s="267" t="s">
        <v>135</v>
      </c>
      <c r="BN45" s="292"/>
      <c r="BO45" s="292"/>
      <c r="BP45" s="292"/>
      <c r="BQ45" s="292"/>
      <c r="BR45" s="292"/>
      <c r="BT45" s="283" t="s">
        <v>147</v>
      </c>
      <c r="BU45" s="283" t="s">
        <v>131</v>
      </c>
      <c r="BV45" s="288" t="s">
        <v>135</v>
      </c>
      <c r="BW45" s="288" t="s">
        <v>135</v>
      </c>
      <c r="BX45" s="288" t="s">
        <v>133</v>
      </c>
      <c r="BY45" s="288" t="s">
        <v>135</v>
      </c>
      <c r="BZ45" s="288" t="s">
        <v>135</v>
      </c>
      <c r="CA45" s="288" t="s">
        <v>135</v>
      </c>
      <c r="CB45" s="288" t="s">
        <v>135</v>
      </c>
      <c r="CC45" s="288" t="s">
        <v>135</v>
      </c>
    </row>
    <row r="46" spans="1:81" ht="13.5" customHeight="1">
      <c r="A46" s="277" t="s">
        <v>673</v>
      </c>
      <c r="B46" s="277" t="s">
        <v>933</v>
      </c>
      <c r="C46" s="267" t="s">
        <v>628</v>
      </c>
      <c r="D46" s="267" t="s">
        <v>719</v>
      </c>
      <c r="E46" s="267" t="s">
        <v>844</v>
      </c>
      <c r="F46" s="278" t="s">
        <v>843</v>
      </c>
      <c r="G46" s="279" t="s">
        <v>1965</v>
      </c>
      <c r="H46" s="280" t="s">
        <v>32</v>
      </c>
      <c r="I46" s="267" t="str">
        <f t="shared" si="0"/>
        <v>Lower</v>
      </c>
      <c r="J46" s="281" t="s">
        <v>2014</v>
      </c>
      <c r="K46" s="281" t="s">
        <v>1661</v>
      </c>
      <c r="L46" s="286" t="s">
        <v>270</v>
      </c>
      <c r="M46" s="286"/>
      <c r="N46" s="286"/>
      <c r="O46" s="282" t="s">
        <v>2015</v>
      </c>
      <c r="P46" s="278" t="s">
        <v>1669</v>
      </c>
      <c r="Q46" s="278" t="s">
        <v>429</v>
      </c>
      <c r="R46" s="317"/>
      <c r="S46" s="317"/>
      <c r="T46" s="317"/>
      <c r="U46" s="317"/>
      <c r="V46" s="283" t="s">
        <v>129</v>
      </c>
      <c r="W46" s="283"/>
      <c r="X46" s="283"/>
      <c r="Y46" s="267"/>
      <c r="Z46" s="267"/>
      <c r="AA46" s="283" t="s">
        <v>143</v>
      </c>
      <c r="AB46" s="283"/>
      <c r="AC46" s="283"/>
      <c r="AD46" s="283"/>
      <c r="AE46" s="283" t="s">
        <v>131</v>
      </c>
      <c r="AF46" s="283" t="s">
        <v>142</v>
      </c>
      <c r="AG46" s="283" t="s">
        <v>131</v>
      </c>
      <c r="AH46" s="284" t="s">
        <v>143</v>
      </c>
      <c r="AI46" s="284" t="s">
        <v>143</v>
      </c>
      <c r="AJ46" s="284" t="s">
        <v>156</v>
      </c>
      <c r="AK46" s="283" t="s">
        <v>156</v>
      </c>
      <c r="AL46" s="283" t="s">
        <v>156</v>
      </c>
      <c r="AM46" s="283" t="s">
        <v>143</v>
      </c>
      <c r="AN46" s="283" t="s">
        <v>143</v>
      </c>
      <c r="AO46" s="285" t="s">
        <v>1675</v>
      </c>
      <c r="AP46" s="283" t="s">
        <v>144</v>
      </c>
      <c r="AQ46" s="286" t="s">
        <v>144</v>
      </c>
      <c r="AR46" s="285" t="s">
        <v>144</v>
      </c>
      <c r="AS46" s="285" t="s">
        <v>144</v>
      </c>
      <c r="AT46" s="287" t="str">
        <f t="shared" si="1"/>
        <v>Not Higher</v>
      </c>
      <c r="AU46" s="288"/>
      <c r="AV46" s="288"/>
      <c r="AW46" s="283" t="s">
        <v>143</v>
      </c>
      <c r="AX46" s="267"/>
      <c r="AY46" s="279" t="s">
        <v>1432</v>
      </c>
      <c r="AZ46" s="288">
        <f>VLOOKUP(AE46,'Sample Size'!$F$22:$G$28,2,)</f>
        <v>2</v>
      </c>
      <c r="BA46" s="289" t="s">
        <v>1804</v>
      </c>
      <c r="BB46" s="279" t="s">
        <v>680</v>
      </c>
      <c r="BC46" s="278" t="s">
        <v>1890</v>
      </c>
      <c r="BD46" s="290"/>
      <c r="BF46" s="247"/>
      <c r="BH46" s="267" t="s">
        <v>135</v>
      </c>
      <c r="BI46" s="267" t="s">
        <v>135</v>
      </c>
      <c r="BJ46" s="267" t="s">
        <v>135</v>
      </c>
      <c r="BK46" s="267" t="s">
        <v>135</v>
      </c>
      <c r="BL46" s="267" t="s">
        <v>135</v>
      </c>
      <c r="BN46" s="292"/>
      <c r="BO46" s="292"/>
      <c r="BP46" s="292"/>
      <c r="BQ46" s="292"/>
      <c r="BR46" s="292"/>
      <c r="BT46" s="283" t="s">
        <v>147</v>
      </c>
      <c r="BU46" s="283" t="s">
        <v>131</v>
      </c>
      <c r="BV46" s="288" t="s">
        <v>135</v>
      </c>
      <c r="BW46" s="288" t="s">
        <v>135</v>
      </c>
      <c r="BX46" s="288" t="s">
        <v>133</v>
      </c>
      <c r="BY46" s="288" t="s">
        <v>135</v>
      </c>
      <c r="BZ46" s="288" t="s">
        <v>135</v>
      </c>
      <c r="CA46" s="288" t="s">
        <v>135</v>
      </c>
      <c r="CB46" s="288" t="s">
        <v>135</v>
      </c>
      <c r="CC46" s="288" t="s">
        <v>135</v>
      </c>
    </row>
    <row r="47" spans="1:81" ht="13.5" customHeight="1">
      <c r="A47" s="277" t="s">
        <v>673</v>
      </c>
      <c r="B47" s="277" t="s">
        <v>933</v>
      </c>
      <c r="C47" s="267" t="s">
        <v>628</v>
      </c>
      <c r="D47" s="267" t="s">
        <v>719</v>
      </c>
      <c r="E47" s="267" t="s">
        <v>844</v>
      </c>
      <c r="F47" s="278" t="s">
        <v>843</v>
      </c>
      <c r="G47" s="279" t="s">
        <v>1966</v>
      </c>
      <c r="H47" s="280" t="s">
        <v>32</v>
      </c>
      <c r="I47" s="267" t="str">
        <f t="shared" si="0"/>
        <v>Lower</v>
      </c>
      <c r="J47" s="281" t="s">
        <v>2025</v>
      </c>
      <c r="K47" s="281" t="s">
        <v>1482</v>
      </c>
      <c r="L47" s="286" t="s">
        <v>571</v>
      </c>
      <c r="M47" s="286"/>
      <c r="N47" s="286"/>
      <c r="O47" s="282" t="s">
        <v>2018</v>
      </c>
      <c r="P47" s="278" t="s">
        <v>1649</v>
      </c>
      <c r="Q47" s="278" t="s">
        <v>1352</v>
      </c>
      <c r="R47" s="317"/>
      <c r="S47" s="317"/>
      <c r="T47" s="317"/>
      <c r="U47" s="317"/>
      <c r="V47" s="283" t="s">
        <v>129</v>
      </c>
      <c r="W47" s="283"/>
      <c r="X47" s="283"/>
      <c r="Y47" s="267"/>
      <c r="Z47" s="267"/>
      <c r="AA47" s="283" t="s">
        <v>143</v>
      </c>
      <c r="AB47" s="283"/>
      <c r="AC47" s="283"/>
      <c r="AD47" s="283"/>
      <c r="AE47" s="283" t="s">
        <v>131</v>
      </c>
      <c r="AF47" s="283" t="s">
        <v>142</v>
      </c>
      <c r="AG47" s="283" t="s">
        <v>131</v>
      </c>
      <c r="AH47" s="284" t="s">
        <v>143</v>
      </c>
      <c r="AI47" s="284" t="s">
        <v>143</v>
      </c>
      <c r="AJ47" s="284" t="s">
        <v>156</v>
      </c>
      <c r="AK47" s="283" t="s">
        <v>156</v>
      </c>
      <c r="AL47" s="283" t="s">
        <v>156</v>
      </c>
      <c r="AM47" s="283" t="s">
        <v>143</v>
      </c>
      <c r="AN47" s="283" t="s">
        <v>143</v>
      </c>
      <c r="AO47" s="285" t="s">
        <v>1675</v>
      </c>
      <c r="AP47" s="283" t="s">
        <v>144</v>
      </c>
      <c r="AQ47" s="286" t="s">
        <v>144</v>
      </c>
      <c r="AR47" s="285" t="s">
        <v>144</v>
      </c>
      <c r="AS47" s="285" t="s">
        <v>144</v>
      </c>
      <c r="AT47" s="287" t="str">
        <f t="shared" si="1"/>
        <v>Not Higher</v>
      </c>
      <c r="AU47" s="288"/>
      <c r="AV47" s="288"/>
      <c r="AW47" s="283" t="s">
        <v>143</v>
      </c>
      <c r="AX47" s="267"/>
      <c r="AY47" s="279" t="s">
        <v>144</v>
      </c>
      <c r="AZ47" s="288">
        <f>VLOOKUP(AE47,'Sample Size'!$F$22:$G$28,2,)</f>
        <v>2</v>
      </c>
      <c r="BA47" s="289" t="s">
        <v>690</v>
      </c>
      <c r="BB47" s="279" t="s">
        <v>680</v>
      </c>
      <c r="BC47" s="278" t="s">
        <v>1890</v>
      </c>
      <c r="BD47" s="290"/>
      <c r="BF47" s="247"/>
      <c r="BH47" s="267" t="s">
        <v>135</v>
      </c>
      <c r="BI47" s="267" t="s">
        <v>135</v>
      </c>
      <c r="BJ47" s="267" t="s">
        <v>135</v>
      </c>
      <c r="BK47" s="267" t="s">
        <v>135</v>
      </c>
      <c r="BL47" s="267" t="s">
        <v>135</v>
      </c>
      <c r="BN47" s="292"/>
      <c r="BO47" s="292"/>
      <c r="BP47" s="292"/>
      <c r="BQ47" s="292"/>
      <c r="BR47" s="292"/>
      <c r="BT47" s="283" t="s">
        <v>147</v>
      </c>
      <c r="BU47" s="283" t="s">
        <v>131</v>
      </c>
      <c r="BV47" s="288" t="s">
        <v>135</v>
      </c>
      <c r="BW47" s="288" t="s">
        <v>135</v>
      </c>
      <c r="BX47" s="288" t="s">
        <v>133</v>
      </c>
      <c r="BY47" s="288" t="s">
        <v>135</v>
      </c>
      <c r="BZ47" s="288" t="s">
        <v>135</v>
      </c>
      <c r="CA47" s="288" t="s">
        <v>135</v>
      </c>
      <c r="CB47" s="288" t="s">
        <v>135</v>
      </c>
      <c r="CC47" s="288" t="s">
        <v>135</v>
      </c>
    </row>
    <row r="48" spans="1:81" ht="13.5" customHeight="1">
      <c r="A48" s="277" t="s">
        <v>673</v>
      </c>
      <c r="B48" s="277" t="s">
        <v>933</v>
      </c>
      <c r="C48" s="267" t="s">
        <v>628</v>
      </c>
      <c r="D48" s="267" t="s">
        <v>719</v>
      </c>
      <c r="E48" s="267" t="s">
        <v>844</v>
      </c>
      <c r="F48" s="278" t="s">
        <v>843</v>
      </c>
      <c r="G48" s="279" t="s">
        <v>1969</v>
      </c>
      <c r="H48" s="280" t="s">
        <v>246</v>
      </c>
      <c r="I48" s="267" t="str">
        <f t="shared" si="0"/>
        <v>Higher</v>
      </c>
      <c r="J48" s="281" t="s">
        <v>2023</v>
      </c>
      <c r="K48" s="281" t="s">
        <v>1479</v>
      </c>
      <c r="L48" s="281" t="s">
        <v>1265</v>
      </c>
      <c r="M48" s="281"/>
      <c r="N48" s="281"/>
      <c r="O48" s="282" t="s">
        <v>2020</v>
      </c>
      <c r="P48" s="278" t="s">
        <v>1925</v>
      </c>
      <c r="Q48" s="278" t="s">
        <v>423</v>
      </c>
      <c r="R48" s="317"/>
      <c r="S48" s="317"/>
      <c r="T48" s="317"/>
      <c r="U48" s="317"/>
      <c r="V48" s="283" t="s">
        <v>130</v>
      </c>
      <c r="W48" s="283" t="s">
        <v>143</v>
      </c>
      <c r="X48" s="283"/>
      <c r="Y48" s="267"/>
      <c r="Z48" s="267"/>
      <c r="AA48" s="283"/>
      <c r="AB48" s="283"/>
      <c r="AC48" s="283"/>
      <c r="AD48" s="283"/>
      <c r="AE48" s="283" t="s">
        <v>137</v>
      </c>
      <c r="AF48" s="283" t="s">
        <v>142</v>
      </c>
      <c r="AG48" s="283" t="s">
        <v>131</v>
      </c>
      <c r="AH48" s="284" t="s">
        <v>143</v>
      </c>
      <c r="AI48" s="284" t="s">
        <v>143</v>
      </c>
      <c r="AJ48" s="284" t="s">
        <v>156</v>
      </c>
      <c r="AK48" s="283" t="s">
        <v>156</v>
      </c>
      <c r="AL48" s="283" t="s">
        <v>156</v>
      </c>
      <c r="AM48" s="283" t="s">
        <v>143</v>
      </c>
      <c r="AN48" s="283" t="s">
        <v>143</v>
      </c>
      <c r="AO48" s="285" t="s">
        <v>1675</v>
      </c>
      <c r="AP48" s="283" t="s">
        <v>144</v>
      </c>
      <c r="AQ48" s="286" t="s">
        <v>826</v>
      </c>
      <c r="AR48" s="285" t="s">
        <v>144</v>
      </c>
      <c r="AS48" s="285" t="s">
        <v>144</v>
      </c>
      <c r="AT48" s="287" t="str">
        <f t="shared" si="1"/>
        <v>Higher</v>
      </c>
      <c r="AU48" s="288"/>
      <c r="AV48" s="288"/>
      <c r="AW48" s="283" t="s">
        <v>143</v>
      </c>
      <c r="AX48" s="267"/>
      <c r="AY48" s="279" t="s">
        <v>367</v>
      </c>
      <c r="AZ48" s="288">
        <f>VLOOKUP(AE48,'Sample Size'!$F$22:$G$28,2,)</f>
        <v>1</v>
      </c>
      <c r="BA48" s="289" t="s">
        <v>1210</v>
      </c>
      <c r="BB48" s="279" t="s">
        <v>680</v>
      </c>
      <c r="BC48" s="278" t="s">
        <v>1162</v>
      </c>
      <c r="BD48" s="290"/>
      <c r="BF48" s="247"/>
      <c r="BH48" s="267" t="s">
        <v>133</v>
      </c>
      <c r="BI48" s="267" t="s">
        <v>135</v>
      </c>
      <c r="BJ48" s="267" t="s">
        <v>133</v>
      </c>
      <c r="BK48" s="267" t="s">
        <v>133</v>
      </c>
      <c r="BL48" s="267" t="s">
        <v>135</v>
      </c>
      <c r="BN48" s="292"/>
      <c r="BO48" s="292"/>
      <c r="BP48" s="292"/>
      <c r="BQ48" s="292"/>
      <c r="BR48" s="292"/>
      <c r="BT48" s="283" t="s">
        <v>147</v>
      </c>
      <c r="BU48" s="283" t="s">
        <v>137</v>
      </c>
      <c r="BV48" s="288" t="s">
        <v>133</v>
      </c>
      <c r="BW48" s="288" t="s">
        <v>133</v>
      </c>
      <c r="BX48" s="288" t="s">
        <v>133</v>
      </c>
      <c r="BY48" s="288" t="s">
        <v>133</v>
      </c>
      <c r="BZ48" s="288" t="s">
        <v>135</v>
      </c>
      <c r="CA48" s="288" t="s">
        <v>133</v>
      </c>
      <c r="CB48" s="288" t="s">
        <v>135</v>
      </c>
      <c r="CC48" s="288" t="s">
        <v>135</v>
      </c>
    </row>
    <row r="49" spans="1:81" ht="13.5" customHeight="1">
      <c r="A49" s="277" t="s">
        <v>673</v>
      </c>
      <c r="B49" s="277" t="s">
        <v>933</v>
      </c>
      <c r="C49" s="267" t="s">
        <v>628</v>
      </c>
      <c r="D49" s="267" t="s">
        <v>719</v>
      </c>
      <c r="E49" s="267" t="s">
        <v>844</v>
      </c>
      <c r="F49" s="278" t="s">
        <v>843</v>
      </c>
      <c r="G49" s="279" t="s">
        <v>1970</v>
      </c>
      <c r="H49" s="280" t="s">
        <v>1028</v>
      </c>
      <c r="I49" s="267" t="str">
        <f t="shared" si="0"/>
        <v>Higher</v>
      </c>
      <c r="J49" s="281" t="s">
        <v>2024</v>
      </c>
      <c r="K49" s="281" t="s">
        <v>1923</v>
      </c>
      <c r="L49" s="286" t="s">
        <v>1217</v>
      </c>
      <c r="M49" s="286"/>
      <c r="N49" s="286"/>
      <c r="O49" s="282" t="s">
        <v>2027</v>
      </c>
      <c r="P49" s="278" t="s">
        <v>1450</v>
      </c>
      <c r="Q49" s="278" t="s">
        <v>1226</v>
      </c>
      <c r="R49" s="317"/>
      <c r="S49" s="317"/>
      <c r="T49" s="317"/>
      <c r="U49" s="317"/>
      <c r="V49" s="283" t="s">
        <v>130</v>
      </c>
      <c r="W49" s="283"/>
      <c r="X49" s="283"/>
      <c r="Y49" s="267"/>
      <c r="Z49" s="267"/>
      <c r="AA49" s="283"/>
      <c r="AB49" s="283" t="s">
        <v>143</v>
      </c>
      <c r="AC49" s="283"/>
      <c r="AD49" s="283"/>
      <c r="AE49" s="283" t="s">
        <v>137</v>
      </c>
      <c r="AF49" s="283" t="s">
        <v>142</v>
      </c>
      <c r="AG49" s="283" t="s">
        <v>131</v>
      </c>
      <c r="AH49" s="284" t="s">
        <v>143</v>
      </c>
      <c r="AI49" s="284" t="s">
        <v>143</v>
      </c>
      <c r="AJ49" s="284" t="s">
        <v>156</v>
      </c>
      <c r="AK49" s="283" t="s">
        <v>156</v>
      </c>
      <c r="AL49" s="283" t="s">
        <v>156</v>
      </c>
      <c r="AM49" s="283" t="s">
        <v>143</v>
      </c>
      <c r="AN49" s="283" t="s">
        <v>143</v>
      </c>
      <c r="AO49" s="285" t="s">
        <v>1647</v>
      </c>
      <c r="AP49" s="283" t="s">
        <v>144</v>
      </c>
      <c r="AQ49" s="286" t="s">
        <v>365</v>
      </c>
      <c r="AR49" s="285" t="s">
        <v>144</v>
      </c>
      <c r="AS49" s="285" t="s">
        <v>144</v>
      </c>
      <c r="AT49" s="287" t="str">
        <f t="shared" si="1"/>
        <v>Higher</v>
      </c>
      <c r="AU49" s="288"/>
      <c r="AV49" s="288"/>
      <c r="AW49" s="283" t="s">
        <v>143</v>
      </c>
      <c r="AX49" s="267"/>
      <c r="AY49" s="279" t="s">
        <v>373</v>
      </c>
      <c r="AZ49" s="288">
        <f>VLOOKUP(AE49,'Sample Size'!$F$22:$G$28,2,)</f>
        <v>1</v>
      </c>
      <c r="BA49" s="289" t="s">
        <v>12</v>
      </c>
      <c r="BB49" s="279" t="s">
        <v>680</v>
      </c>
      <c r="BC49" s="278" t="s">
        <v>1162</v>
      </c>
      <c r="BD49" s="290"/>
      <c r="BF49" s="247"/>
      <c r="BH49" s="267" t="s">
        <v>133</v>
      </c>
      <c r="BI49" s="267" t="s">
        <v>135</v>
      </c>
      <c r="BJ49" s="267" t="s">
        <v>133</v>
      </c>
      <c r="BK49" s="267" t="s">
        <v>133</v>
      </c>
      <c r="BL49" s="267" t="s">
        <v>135</v>
      </c>
      <c r="BN49" s="292"/>
      <c r="BO49" s="292"/>
      <c r="BP49" s="292"/>
      <c r="BQ49" s="292"/>
      <c r="BR49" s="292"/>
      <c r="BT49" s="283" t="s">
        <v>147</v>
      </c>
      <c r="BU49" s="283" t="s">
        <v>137</v>
      </c>
      <c r="BV49" s="288" t="s">
        <v>133</v>
      </c>
      <c r="BW49" s="288" t="s">
        <v>133</v>
      </c>
      <c r="BX49" s="288" t="s">
        <v>133</v>
      </c>
      <c r="BY49" s="288" t="s">
        <v>133</v>
      </c>
      <c r="BZ49" s="288" t="s">
        <v>135</v>
      </c>
      <c r="CA49" s="288" t="s">
        <v>133</v>
      </c>
      <c r="CB49" s="288" t="s">
        <v>135</v>
      </c>
      <c r="CC49" s="288" t="s">
        <v>135</v>
      </c>
    </row>
    <row r="50" spans="1:81" ht="13.5" customHeight="1">
      <c r="A50" s="277" t="s">
        <v>673</v>
      </c>
      <c r="B50" s="277" t="s">
        <v>933</v>
      </c>
      <c r="C50" s="267" t="s">
        <v>628</v>
      </c>
      <c r="D50" s="267" t="s">
        <v>719</v>
      </c>
      <c r="E50" s="267" t="s">
        <v>798</v>
      </c>
      <c r="F50" s="278" t="s">
        <v>842</v>
      </c>
      <c r="G50" s="279" t="s">
        <v>1972</v>
      </c>
      <c r="H50" s="280" t="s">
        <v>1360</v>
      </c>
      <c r="I50" s="267" t="str">
        <f t="shared" si="0"/>
        <v>Lower</v>
      </c>
      <c r="J50" s="281" t="s">
        <v>349</v>
      </c>
      <c r="K50" s="281" t="s">
        <v>1924</v>
      </c>
      <c r="L50" s="286" t="s">
        <v>589</v>
      </c>
      <c r="M50" s="286"/>
      <c r="N50" s="286"/>
      <c r="O50" s="282" t="s">
        <v>1916</v>
      </c>
      <c r="P50" s="278" t="s">
        <v>1456</v>
      </c>
      <c r="Q50" s="278" t="s">
        <v>1207</v>
      </c>
      <c r="R50" s="317"/>
      <c r="S50" s="317"/>
      <c r="T50" s="317"/>
      <c r="U50" s="317"/>
      <c r="V50" s="283" t="s">
        <v>129</v>
      </c>
      <c r="W50" s="283"/>
      <c r="X50" s="283"/>
      <c r="Y50" s="267"/>
      <c r="Z50" s="267"/>
      <c r="AA50" s="283" t="s">
        <v>143</v>
      </c>
      <c r="AB50" s="283"/>
      <c r="AC50" s="283"/>
      <c r="AD50" s="283"/>
      <c r="AE50" s="283" t="s">
        <v>131</v>
      </c>
      <c r="AF50" s="283" t="s">
        <v>142</v>
      </c>
      <c r="AG50" s="283" t="s">
        <v>131</v>
      </c>
      <c r="AH50" s="284" t="s">
        <v>143</v>
      </c>
      <c r="AI50" s="284" t="s">
        <v>143</v>
      </c>
      <c r="AJ50" s="284" t="s">
        <v>156</v>
      </c>
      <c r="AK50" s="283" t="s">
        <v>156</v>
      </c>
      <c r="AL50" s="283" t="s">
        <v>156</v>
      </c>
      <c r="AM50" s="283" t="s">
        <v>143</v>
      </c>
      <c r="AN50" s="283" t="s">
        <v>143</v>
      </c>
      <c r="AO50" s="285" t="s">
        <v>1943</v>
      </c>
      <c r="AP50" s="283" t="s">
        <v>144</v>
      </c>
      <c r="AQ50" s="286" t="s">
        <v>144</v>
      </c>
      <c r="AR50" s="285" t="s">
        <v>144</v>
      </c>
      <c r="AS50" s="285" t="s">
        <v>144</v>
      </c>
      <c r="AT50" s="287" t="str">
        <f t="shared" si="1"/>
        <v>Not Higher</v>
      </c>
      <c r="AU50" s="288"/>
      <c r="AV50" s="288"/>
      <c r="AW50" s="283"/>
      <c r="AX50" s="267" t="s">
        <v>143</v>
      </c>
      <c r="AY50" s="279" t="s">
        <v>368</v>
      </c>
      <c r="AZ50" s="288">
        <f>VLOOKUP(AE50,'Sample Size'!$F$22:$G$28,2,)</f>
        <v>2</v>
      </c>
      <c r="BA50" s="289" t="s">
        <v>162</v>
      </c>
      <c r="BB50" s="279" t="s">
        <v>680</v>
      </c>
      <c r="BC50" s="278" t="s">
        <v>1884</v>
      </c>
      <c r="BD50" s="290"/>
      <c r="BF50" s="247"/>
      <c r="BH50" s="267" t="s">
        <v>135</v>
      </c>
      <c r="BI50" s="267" t="s">
        <v>135</v>
      </c>
      <c r="BJ50" s="267" t="s">
        <v>135</v>
      </c>
      <c r="BK50" s="267" t="s">
        <v>135</v>
      </c>
      <c r="BL50" s="267" t="s">
        <v>135</v>
      </c>
      <c r="BN50" s="292"/>
      <c r="BO50" s="292"/>
      <c r="BP50" s="292"/>
      <c r="BQ50" s="292"/>
      <c r="BR50" s="292"/>
      <c r="BT50" s="283" t="s">
        <v>147</v>
      </c>
      <c r="BU50" s="283" t="s">
        <v>131</v>
      </c>
      <c r="BV50" s="288" t="s">
        <v>135</v>
      </c>
      <c r="BW50" s="288" t="s">
        <v>135</v>
      </c>
      <c r="BX50" s="288" t="s">
        <v>133</v>
      </c>
      <c r="BY50" s="288" t="s">
        <v>135</v>
      </c>
      <c r="BZ50" s="288" t="s">
        <v>135</v>
      </c>
      <c r="CA50" s="288" t="s">
        <v>135</v>
      </c>
      <c r="CB50" s="288" t="s">
        <v>135</v>
      </c>
      <c r="CC50" s="288" t="s">
        <v>135</v>
      </c>
    </row>
    <row r="51" spans="1:81" ht="13.5" customHeight="1">
      <c r="A51" s="277" t="s">
        <v>673</v>
      </c>
      <c r="B51" s="277" t="s">
        <v>933</v>
      </c>
      <c r="C51" s="267" t="s">
        <v>628</v>
      </c>
      <c r="D51" s="267" t="s">
        <v>719</v>
      </c>
      <c r="E51" s="267" t="s">
        <v>798</v>
      </c>
      <c r="F51" s="278" t="s">
        <v>842</v>
      </c>
      <c r="G51" s="279" t="s">
        <v>324</v>
      </c>
      <c r="H51" s="280" t="s">
        <v>1360</v>
      </c>
      <c r="I51" s="267" t="str">
        <f t="shared" si="0"/>
        <v>Lower</v>
      </c>
      <c r="J51" s="281" t="s">
        <v>343</v>
      </c>
      <c r="K51" s="281" t="s">
        <v>1469</v>
      </c>
      <c r="L51" s="286" t="s">
        <v>701</v>
      </c>
      <c r="M51" s="286"/>
      <c r="N51" s="286"/>
      <c r="O51" s="282" t="s">
        <v>1915</v>
      </c>
      <c r="P51" s="278" t="s">
        <v>1462</v>
      </c>
      <c r="Q51" s="278" t="s">
        <v>1584</v>
      </c>
      <c r="R51" s="317"/>
      <c r="S51" s="317"/>
      <c r="T51" s="317"/>
      <c r="U51" s="317"/>
      <c r="V51" s="283" t="s">
        <v>129</v>
      </c>
      <c r="W51" s="283"/>
      <c r="X51" s="283"/>
      <c r="Y51" s="267"/>
      <c r="Z51" s="267"/>
      <c r="AA51" s="283" t="s">
        <v>143</v>
      </c>
      <c r="AB51" s="283"/>
      <c r="AC51" s="283"/>
      <c r="AD51" s="283"/>
      <c r="AE51" s="283" t="s">
        <v>131</v>
      </c>
      <c r="AF51" s="283" t="s">
        <v>142</v>
      </c>
      <c r="AG51" s="283" t="s">
        <v>131</v>
      </c>
      <c r="AH51" s="284" t="s">
        <v>143</v>
      </c>
      <c r="AI51" s="284" t="s">
        <v>143</v>
      </c>
      <c r="AJ51" s="284" t="s">
        <v>156</v>
      </c>
      <c r="AK51" s="283" t="s">
        <v>156</v>
      </c>
      <c r="AL51" s="283" t="s">
        <v>156</v>
      </c>
      <c r="AM51" s="283" t="s">
        <v>143</v>
      </c>
      <c r="AN51" s="283" t="s">
        <v>143</v>
      </c>
      <c r="AO51" s="285" t="s">
        <v>1943</v>
      </c>
      <c r="AP51" s="283" t="s">
        <v>144</v>
      </c>
      <c r="AQ51" s="286" t="s">
        <v>144</v>
      </c>
      <c r="AR51" s="285" t="s">
        <v>144</v>
      </c>
      <c r="AS51" s="285" t="s">
        <v>144</v>
      </c>
      <c r="AT51" s="287" t="str">
        <f t="shared" si="1"/>
        <v>Not Higher</v>
      </c>
      <c r="AU51" s="288"/>
      <c r="AV51" s="288"/>
      <c r="AW51" s="283"/>
      <c r="AX51" s="267" t="s">
        <v>143</v>
      </c>
      <c r="AY51" s="279" t="s">
        <v>813</v>
      </c>
      <c r="AZ51" s="288">
        <f>VLOOKUP(AE51,'Sample Size'!$F$22:$G$28,2,)</f>
        <v>2</v>
      </c>
      <c r="BA51" s="289" t="s">
        <v>164</v>
      </c>
      <c r="BB51" s="279" t="s">
        <v>680</v>
      </c>
      <c r="BC51" s="278" t="s">
        <v>1884</v>
      </c>
      <c r="BD51" s="290"/>
      <c r="BF51" s="247"/>
      <c r="BH51" s="267" t="s">
        <v>135</v>
      </c>
      <c r="BI51" s="267" t="s">
        <v>135</v>
      </c>
      <c r="BJ51" s="267" t="s">
        <v>135</v>
      </c>
      <c r="BK51" s="267" t="s">
        <v>135</v>
      </c>
      <c r="BL51" s="267" t="s">
        <v>135</v>
      </c>
      <c r="BN51" s="292"/>
      <c r="BO51" s="292"/>
      <c r="BP51" s="292"/>
      <c r="BQ51" s="292"/>
      <c r="BR51" s="292"/>
      <c r="BT51" s="283" t="s">
        <v>147</v>
      </c>
      <c r="BU51" s="283" t="s">
        <v>131</v>
      </c>
      <c r="BV51" s="288" t="s">
        <v>135</v>
      </c>
      <c r="BW51" s="288" t="s">
        <v>135</v>
      </c>
      <c r="BX51" s="288" t="s">
        <v>133</v>
      </c>
      <c r="BY51" s="288" t="s">
        <v>135</v>
      </c>
      <c r="BZ51" s="288" t="s">
        <v>135</v>
      </c>
      <c r="CA51" s="288" t="s">
        <v>135</v>
      </c>
      <c r="CB51" s="288" t="s">
        <v>135</v>
      </c>
      <c r="CC51" s="288" t="s">
        <v>135</v>
      </c>
    </row>
    <row r="52" spans="1:81" ht="13.5" customHeight="1">
      <c r="A52" s="277" t="s">
        <v>673</v>
      </c>
      <c r="B52" s="277" t="s">
        <v>933</v>
      </c>
      <c r="C52" s="267" t="s">
        <v>628</v>
      </c>
      <c r="D52" s="267" t="s">
        <v>719</v>
      </c>
      <c r="E52" s="267" t="s">
        <v>798</v>
      </c>
      <c r="F52" s="278" t="s">
        <v>842</v>
      </c>
      <c r="G52" s="279" t="s">
        <v>330</v>
      </c>
      <c r="H52" s="280" t="s">
        <v>1360</v>
      </c>
      <c r="I52" s="267" t="str">
        <f t="shared" si="0"/>
        <v>Lower</v>
      </c>
      <c r="J52" s="281" t="s">
        <v>2016</v>
      </c>
      <c r="K52" s="281" t="s">
        <v>1480</v>
      </c>
      <c r="L52" s="286" t="s">
        <v>456</v>
      </c>
      <c r="M52" s="286"/>
      <c r="N52" s="286"/>
      <c r="O52" s="282" t="s">
        <v>2028</v>
      </c>
      <c r="P52" s="278" t="s">
        <v>355</v>
      </c>
      <c r="Q52" s="278" t="s">
        <v>438</v>
      </c>
      <c r="R52" s="317"/>
      <c r="S52" s="317"/>
      <c r="T52" s="317"/>
      <c r="U52" s="317"/>
      <c r="V52" s="283" t="s">
        <v>130</v>
      </c>
      <c r="W52" s="283" t="s">
        <v>143</v>
      </c>
      <c r="X52" s="283" t="s">
        <v>143</v>
      </c>
      <c r="Y52" s="267"/>
      <c r="Z52" s="267"/>
      <c r="AA52" s="283"/>
      <c r="AB52" s="283"/>
      <c r="AC52" s="283"/>
      <c r="AD52" s="283"/>
      <c r="AE52" s="283" t="s">
        <v>131</v>
      </c>
      <c r="AF52" s="283" t="s">
        <v>142</v>
      </c>
      <c r="AG52" s="283" t="s">
        <v>131</v>
      </c>
      <c r="AH52" s="284" t="s">
        <v>143</v>
      </c>
      <c r="AI52" s="284" t="s">
        <v>143</v>
      </c>
      <c r="AJ52" s="284" t="s">
        <v>156</v>
      </c>
      <c r="AK52" s="283" t="s">
        <v>156</v>
      </c>
      <c r="AL52" s="283" t="s">
        <v>156</v>
      </c>
      <c r="AM52" s="283" t="s">
        <v>143</v>
      </c>
      <c r="AN52" s="283" t="s">
        <v>143</v>
      </c>
      <c r="AO52" s="285" t="s">
        <v>1943</v>
      </c>
      <c r="AP52" s="283" t="s">
        <v>144</v>
      </c>
      <c r="AQ52" s="286" t="s">
        <v>359</v>
      </c>
      <c r="AR52" s="285" t="s">
        <v>144</v>
      </c>
      <c r="AS52" s="285" t="s">
        <v>144</v>
      </c>
      <c r="AT52" s="287" t="str">
        <f t="shared" si="1"/>
        <v>Not Higher</v>
      </c>
      <c r="AU52" s="288"/>
      <c r="AV52" s="288"/>
      <c r="AW52" s="283" t="s">
        <v>143</v>
      </c>
      <c r="AX52" s="267"/>
      <c r="AY52" s="279" t="s">
        <v>814</v>
      </c>
      <c r="AZ52" s="288">
        <f>VLOOKUP(AE52,'Sample Size'!$F$22:$G$28,2,)</f>
        <v>2</v>
      </c>
      <c r="BA52" s="289" t="s">
        <v>1358</v>
      </c>
      <c r="BB52" s="279" t="s">
        <v>680</v>
      </c>
      <c r="BC52" s="278" t="s">
        <v>1162</v>
      </c>
      <c r="BD52" s="290"/>
      <c r="BF52" s="247"/>
      <c r="BH52" s="267" t="s">
        <v>133</v>
      </c>
      <c r="BI52" s="267" t="s">
        <v>135</v>
      </c>
      <c r="BJ52" s="267" t="s">
        <v>135</v>
      </c>
      <c r="BK52" s="267" t="s">
        <v>133</v>
      </c>
      <c r="BL52" s="267" t="s">
        <v>135</v>
      </c>
      <c r="BN52" s="292"/>
      <c r="BO52" s="292"/>
      <c r="BP52" s="292"/>
      <c r="BQ52" s="292"/>
      <c r="BR52" s="292"/>
      <c r="BT52" s="283" t="s">
        <v>147</v>
      </c>
      <c r="BU52" s="283" t="s">
        <v>131</v>
      </c>
      <c r="BV52" s="288" t="s">
        <v>135</v>
      </c>
      <c r="BW52" s="288" t="s">
        <v>135</v>
      </c>
      <c r="BX52" s="288" t="s">
        <v>133</v>
      </c>
      <c r="BY52" s="288" t="s">
        <v>135</v>
      </c>
      <c r="BZ52" s="288" t="s">
        <v>135</v>
      </c>
      <c r="CA52" s="288" t="s">
        <v>135</v>
      </c>
      <c r="CB52" s="288" t="s">
        <v>135</v>
      </c>
      <c r="CC52" s="288" t="s">
        <v>135</v>
      </c>
    </row>
    <row r="53" spans="1:81" ht="13.5" customHeight="1">
      <c r="A53" s="277" t="s">
        <v>673</v>
      </c>
      <c r="B53" s="277" t="s">
        <v>655</v>
      </c>
      <c r="C53" s="267" t="s">
        <v>628</v>
      </c>
      <c r="D53" s="267" t="s">
        <v>719</v>
      </c>
      <c r="E53" s="267" t="s">
        <v>820</v>
      </c>
      <c r="F53" s="278" t="s">
        <v>1421</v>
      </c>
      <c r="G53" s="279" t="s">
        <v>319</v>
      </c>
      <c r="H53" s="280" t="s">
        <v>1034</v>
      </c>
      <c r="I53" s="267" t="str">
        <f t="shared" si="0"/>
        <v>Lower</v>
      </c>
      <c r="J53" s="281" t="s">
        <v>340</v>
      </c>
      <c r="K53" s="281" t="s">
        <v>1967</v>
      </c>
      <c r="L53" s="281" t="s">
        <v>1085</v>
      </c>
      <c r="M53" s="281"/>
      <c r="N53" s="281"/>
      <c r="O53" s="281" t="s">
        <v>1886</v>
      </c>
      <c r="P53" s="278" t="s">
        <v>1144</v>
      </c>
      <c r="Q53" s="278" t="s">
        <v>226</v>
      </c>
      <c r="R53" s="317"/>
      <c r="S53" s="317"/>
      <c r="T53" s="317"/>
      <c r="U53" s="317"/>
      <c r="V53" s="283" t="s">
        <v>130</v>
      </c>
      <c r="W53" s="283"/>
      <c r="X53" s="283"/>
      <c r="Y53" s="267"/>
      <c r="Z53" s="267"/>
      <c r="AA53" s="283" t="s">
        <v>143</v>
      </c>
      <c r="AB53" s="283"/>
      <c r="AC53" s="283"/>
      <c r="AD53" s="283"/>
      <c r="AE53" s="283" t="s">
        <v>137</v>
      </c>
      <c r="AF53" s="283" t="s">
        <v>142</v>
      </c>
      <c r="AG53" s="283" t="s">
        <v>131</v>
      </c>
      <c r="AH53" s="284" t="s">
        <v>143</v>
      </c>
      <c r="AI53" s="284" t="s">
        <v>143</v>
      </c>
      <c r="AJ53" s="284" t="s">
        <v>143</v>
      </c>
      <c r="AK53" s="283" t="s">
        <v>143</v>
      </c>
      <c r="AL53" s="283" t="s">
        <v>143</v>
      </c>
      <c r="AM53" s="283" t="s">
        <v>143</v>
      </c>
      <c r="AN53" s="283" t="s">
        <v>143</v>
      </c>
      <c r="AO53" s="285" t="s">
        <v>833</v>
      </c>
      <c r="AP53" s="283" t="s">
        <v>144</v>
      </c>
      <c r="AQ53" s="285" t="s">
        <v>1325</v>
      </c>
      <c r="AR53" s="285" t="s">
        <v>144</v>
      </c>
      <c r="AS53" s="285" t="s">
        <v>144</v>
      </c>
      <c r="AT53" s="287" t="str">
        <f t="shared" ref="AT53:AT116" si="2">IF(BW53="H","Higher",IF(ROUND((IF(BT53="MC",1,0)+IF(OR(BU53="M",BU53="Q",BU53="A"),1,0)+COUNTIF(BX53:CC53,"H")+COUNTIF(BV53,"H"))/10,)=1,"Higher","Not Higher"))</f>
        <v>Not Higher</v>
      </c>
      <c r="AU53" s="288"/>
      <c r="AV53" s="288"/>
      <c r="AW53" s="283" t="s">
        <v>143</v>
      </c>
      <c r="AX53" s="267"/>
      <c r="AY53" s="279" t="s">
        <v>1944</v>
      </c>
      <c r="AZ53" s="288">
        <f>VLOOKUP(AE53,'Sample Size'!$F$22:$G$28,2,)</f>
        <v>1</v>
      </c>
      <c r="BA53" s="289" t="s">
        <v>7</v>
      </c>
      <c r="BB53" s="279" t="s">
        <v>680</v>
      </c>
      <c r="BC53" s="278" t="s">
        <v>815</v>
      </c>
      <c r="BD53" s="290"/>
      <c r="BF53" s="247"/>
      <c r="BH53" s="267" t="s">
        <v>135</v>
      </c>
      <c r="BI53" s="267" t="s">
        <v>135</v>
      </c>
      <c r="BJ53" s="267" t="s">
        <v>133</v>
      </c>
      <c r="BK53" s="267" t="s">
        <v>135</v>
      </c>
      <c r="BL53" s="267" t="s">
        <v>135</v>
      </c>
      <c r="BN53" s="292"/>
      <c r="BO53" s="292"/>
      <c r="BP53" s="292"/>
      <c r="BQ53" s="292"/>
      <c r="BR53" s="292"/>
      <c r="BT53" s="283"/>
      <c r="BU53" s="283"/>
      <c r="BV53" s="288"/>
      <c r="BW53" s="288"/>
      <c r="BX53" s="288"/>
      <c r="BY53" s="288"/>
      <c r="BZ53" s="288"/>
      <c r="CA53" s="288"/>
      <c r="CB53" s="288"/>
      <c r="CC53" s="288"/>
    </row>
    <row r="54" spans="1:81" ht="13.5" customHeight="1">
      <c r="A54" s="277" t="s">
        <v>673</v>
      </c>
      <c r="B54" s="277" t="s">
        <v>655</v>
      </c>
      <c r="C54" s="267" t="s">
        <v>628</v>
      </c>
      <c r="D54" s="267" t="s">
        <v>719</v>
      </c>
      <c r="E54" s="267" t="s">
        <v>821</v>
      </c>
      <c r="F54" s="278" t="s">
        <v>810</v>
      </c>
      <c r="G54" s="279" t="s">
        <v>312</v>
      </c>
      <c r="H54" s="280" t="s">
        <v>1590</v>
      </c>
      <c r="I54" s="267" t="str">
        <f t="shared" ref="I54:I55" si="3">IF(((IF(BI54="H",5,0)+(COUNTIF(BJ54:BL54,"H")+COUNTIF(BH54,"H"))*1.25)/10)&lt;0.33,"Lower",IF(((IF(BI54="H",5,0)+(COUNTIF(BJ54:BL54,"H")+COUNTIF(BH54,"H"))*1.25)/10)&gt;0.66,"Significant","Higher"))</f>
        <v>Lower</v>
      </c>
      <c r="J54" s="281" t="s">
        <v>335</v>
      </c>
      <c r="K54" s="281" t="s">
        <v>1471</v>
      </c>
      <c r="L54" s="281" t="s">
        <v>1365</v>
      </c>
      <c r="M54" s="281"/>
      <c r="N54" s="281"/>
      <c r="O54" s="281" t="s">
        <v>1894</v>
      </c>
      <c r="P54" s="278" t="s">
        <v>1140</v>
      </c>
      <c r="Q54" s="278" t="s">
        <v>601</v>
      </c>
      <c r="R54" s="317"/>
      <c r="S54" s="317"/>
      <c r="T54" s="317"/>
      <c r="U54" s="317"/>
      <c r="V54" s="283" t="s">
        <v>129</v>
      </c>
      <c r="W54" s="283"/>
      <c r="X54" s="283" t="s">
        <v>143</v>
      </c>
      <c r="Y54" s="267"/>
      <c r="Z54" s="267"/>
      <c r="AA54" s="283"/>
      <c r="AB54" s="283"/>
      <c r="AC54" s="283"/>
      <c r="AD54" s="283"/>
      <c r="AE54" s="283" t="s">
        <v>136</v>
      </c>
      <c r="AF54" s="283" t="s">
        <v>142</v>
      </c>
      <c r="AG54" s="283" t="s">
        <v>131</v>
      </c>
      <c r="AH54" s="284" t="s">
        <v>143</v>
      </c>
      <c r="AI54" s="284" t="s">
        <v>143</v>
      </c>
      <c r="AJ54" s="284" t="s">
        <v>143</v>
      </c>
      <c r="AK54" s="283" t="s">
        <v>143</v>
      </c>
      <c r="AL54" s="283" t="s">
        <v>143</v>
      </c>
      <c r="AM54" s="283" t="s">
        <v>143</v>
      </c>
      <c r="AN54" s="283" t="s">
        <v>143</v>
      </c>
      <c r="AO54" s="285" t="s">
        <v>833</v>
      </c>
      <c r="AP54" s="283" t="s">
        <v>144</v>
      </c>
      <c r="AQ54" s="285" t="s">
        <v>1650</v>
      </c>
      <c r="AR54" s="285" t="s">
        <v>144</v>
      </c>
      <c r="AS54" s="285" t="s">
        <v>144</v>
      </c>
      <c r="AT54" s="287" t="str">
        <f t="shared" ref="AT54:AT55" si="4">IF(BW54="H","Higher",IF(ROUND((IF(BT54="MC",1,0)+IF(OR(BU54="M",BU54="Q",BU54="A"),1,0)+COUNTIF(BX54:CC54,"H")+COUNTIF(BV54,"H"))/10,)=1,"Higher","Not Higher"))</f>
        <v>Not Higher</v>
      </c>
      <c r="AU54" s="288" t="s">
        <v>143</v>
      </c>
      <c r="AV54" s="288"/>
      <c r="AW54" s="283" t="s">
        <v>143</v>
      </c>
      <c r="AX54" s="267"/>
      <c r="AY54" s="279" t="s">
        <v>1466</v>
      </c>
      <c r="AZ54" s="288">
        <f>VLOOKUP(AE54,'Sample Size'!$F$22:$G$28,2,)</f>
        <v>2</v>
      </c>
      <c r="BA54" s="289" t="s">
        <v>1296</v>
      </c>
      <c r="BB54" s="279" t="s">
        <v>680</v>
      </c>
      <c r="BC54" s="278" t="s">
        <v>815</v>
      </c>
      <c r="BD54" s="290"/>
      <c r="BF54" s="247"/>
      <c r="BH54" s="267" t="s">
        <v>135</v>
      </c>
      <c r="BI54" s="267" t="s">
        <v>135</v>
      </c>
      <c r="BJ54" s="267" t="s">
        <v>135</v>
      </c>
      <c r="BK54" s="267" t="s">
        <v>135</v>
      </c>
      <c r="BL54" s="267" t="s">
        <v>135</v>
      </c>
      <c r="BN54" s="292"/>
      <c r="BO54" s="292"/>
      <c r="BP54" s="292"/>
      <c r="BQ54" s="292"/>
      <c r="BR54" s="292"/>
      <c r="BT54" s="283"/>
      <c r="BU54" s="283"/>
      <c r="BV54" s="288"/>
      <c r="BW54" s="288"/>
      <c r="BX54" s="288"/>
      <c r="BY54" s="288"/>
      <c r="BZ54" s="288"/>
      <c r="CA54" s="288"/>
      <c r="CB54" s="288"/>
      <c r="CC54" s="288"/>
    </row>
    <row r="55" spans="1:81" ht="13.5" customHeight="1">
      <c r="A55" s="277" t="s">
        <v>673</v>
      </c>
      <c r="B55" s="277" t="s">
        <v>655</v>
      </c>
      <c r="C55" s="267" t="s">
        <v>628</v>
      </c>
      <c r="D55" s="267" t="s">
        <v>719</v>
      </c>
      <c r="E55" s="267" t="s">
        <v>821</v>
      </c>
      <c r="F55" s="278" t="s">
        <v>810</v>
      </c>
      <c r="G55" s="279" t="s">
        <v>1963</v>
      </c>
      <c r="H55" s="280" t="s">
        <v>1769</v>
      </c>
      <c r="I55" s="267" t="str">
        <f t="shared" si="3"/>
        <v>Lower</v>
      </c>
      <c r="J55" s="281" t="s">
        <v>1928</v>
      </c>
      <c r="K55" s="281" t="s">
        <v>1974</v>
      </c>
      <c r="L55" s="281" t="s">
        <v>1221</v>
      </c>
      <c r="M55" s="281"/>
      <c r="N55" s="281"/>
      <c r="O55" s="281" t="s">
        <v>1885</v>
      </c>
      <c r="P55" s="278" t="s">
        <v>1483</v>
      </c>
      <c r="Q55" s="278" t="s">
        <v>1208</v>
      </c>
      <c r="R55" s="317"/>
      <c r="S55" s="317"/>
      <c r="T55" s="317"/>
      <c r="U55" s="317"/>
      <c r="V55" s="283" t="s">
        <v>129</v>
      </c>
      <c r="W55" s="283"/>
      <c r="X55" s="283"/>
      <c r="Y55" s="267"/>
      <c r="Z55" s="267"/>
      <c r="AA55" s="283" t="s">
        <v>143</v>
      </c>
      <c r="AB55" s="283"/>
      <c r="AC55" s="283"/>
      <c r="AD55" s="283"/>
      <c r="AE55" s="283" t="s">
        <v>136</v>
      </c>
      <c r="AF55" s="283" t="s">
        <v>142</v>
      </c>
      <c r="AG55" s="283" t="s">
        <v>131</v>
      </c>
      <c r="AH55" s="284" t="s">
        <v>143</v>
      </c>
      <c r="AI55" s="284" t="s">
        <v>143</v>
      </c>
      <c r="AJ55" s="284" t="s">
        <v>143</v>
      </c>
      <c r="AK55" s="283" t="s">
        <v>143</v>
      </c>
      <c r="AL55" s="283" t="s">
        <v>143</v>
      </c>
      <c r="AM55" s="283" t="s">
        <v>143</v>
      </c>
      <c r="AN55" s="283" t="s">
        <v>143</v>
      </c>
      <c r="AO55" s="285" t="s">
        <v>861</v>
      </c>
      <c r="AP55" s="283" t="s">
        <v>157</v>
      </c>
      <c r="AQ55" s="285" t="s">
        <v>832</v>
      </c>
      <c r="AR55" s="285" t="s">
        <v>144</v>
      </c>
      <c r="AS55" s="285" t="s">
        <v>144</v>
      </c>
      <c r="AT55" s="287" t="str">
        <f t="shared" si="4"/>
        <v>Not Higher</v>
      </c>
      <c r="AU55" s="288" t="s">
        <v>143</v>
      </c>
      <c r="AV55" s="288"/>
      <c r="AW55" s="283" t="s">
        <v>143</v>
      </c>
      <c r="AX55" s="267"/>
      <c r="AY55" s="279" t="s">
        <v>1486</v>
      </c>
      <c r="AZ55" s="288">
        <f>VLOOKUP(AE55,'Sample Size'!$F$22:$G$28,2,)</f>
        <v>2</v>
      </c>
      <c r="BA55" s="289" t="s">
        <v>97</v>
      </c>
      <c r="BB55" s="279" t="s">
        <v>680</v>
      </c>
      <c r="BC55" s="278" t="s">
        <v>815</v>
      </c>
      <c r="BD55" s="290"/>
      <c r="BF55" s="247"/>
      <c r="BH55" s="267" t="s">
        <v>135</v>
      </c>
      <c r="BI55" s="267" t="s">
        <v>135</v>
      </c>
      <c r="BJ55" s="267" t="s">
        <v>133</v>
      </c>
      <c r="BK55" s="267" t="s">
        <v>135</v>
      </c>
      <c r="BL55" s="267" t="s">
        <v>135</v>
      </c>
      <c r="BN55" s="292"/>
      <c r="BO55" s="292"/>
      <c r="BP55" s="292"/>
      <c r="BQ55" s="292"/>
      <c r="BR55" s="292"/>
      <c r="BT55" s="283"/>
      <c r="BU55" s="283"/>
      <c r="BV55" s="288"/>
      <c r="BW55" s="288"/>
      <c r="BX55" s="288"/>
      <c r="BY55" s="288"/>
      <c r="BZ55" s="288"/>
      <c r="CA55" s="288"/>
      <c r="CB55" s="288"/>
      <c r="CC55" s="288"/>
    </row>
    <row r="56" spans="1:81" ht="13.5" customHeight="1">
      <c r="A56" s="277" t="s">
        <v>673</v>
      </c>
      <c r="B56" s="277" t="s">
        <v>655</v>
      </c>
      <c r="C56" s="267" t="s">
        <v>628</v>
      </c>
      <c r="D56" s="267" t="s">
        <v>719</v>
      </c>
      <c r="E56" s="267" t="s">
        <v>821</v>
      </c>
      <c r="F56" s="278" t="s">
        <v>810</v>
      </c>
      <c r="G56" s="279" t="s">
        <v>1964</v>
      </c>
      <c r="H56" s="280" t="s">
        <v>1219</v>
      </c>
      <c r="I56" s="267" t="str">
        <f t="shared" si="0"/>
        <v>Lower</v>
      </c>
      <c r="J56" s="281" t="s">
        <v>1929</v>
      </c>
      <c r="K56" s="281" t="s">
        <v>1472</v>
      </c>
      <c r="L56" s="281" t="s">
        <v>107</v>
      </c>
      <c r="M56" s="281"/>
      <c r="N56" s="281"/>
      <c r="O56" s="281" t="s">
        <v>1893</v>
      </c>
      <c r="P56" s="278" t="s">
        <v>1930</v>
      </c>
      <c r="Q56" s="278" t="s">
        <v>945</v>
      </c>
      <c r="R56" s="317"/>
      <c r="S56" s="317"/>
      <c r="T56" s="317"/>
      <c r="U56" s="317"/>
      <c r="V56" s="283" t="s">
        <v>130</v>
      </c>
      <c r="W56" s="283" t="s">
        <v>143</v>
      </c>
      <c r="X56" s="283"/>
      <c r="Y56" s="267"/>
      <c r="Z56" s="267"/>
      <c r="AA56" s="283"/>
      <c r="AB56" s="283"/>
      <c r="AC56" s="283"/>
      <c r="AD56" s="283"/>
      <c r="AE56" s="283" t="s">
        <v>143</v>
      </c>
      <c r="AF56" s="283" t="s">
        <v>142</v>
      </c>
      <c r="AG56" s="283" t="s">
        <v>131</v>
      </c>
      <c r="AH56" s="284" t="s">
        <v>143</v>
      </c>
      <c r="AI56" s="284" t="s">
        <v>143</v>
      </c>
      <c r="AJ56" s="284" t="s">
        <v>143</v>
      </c>
      <c r="AK56" s="283" t="s">
        <v>143</v>
      </c>
      <c r="AL56" s="283" t="s">
        <v>143</v>
      </c>
      <c r="AM56" s="283" t="s">
        <v>143</v>
      </c>
      <c r="AN56" s="283" t="s">
        <v>143</v>
      </c>
      <c r="AO56" s="285" t="s">
        <v>833</v>
      </c>
      <c r="AP56" s="283" t="s">
        <v>157</v>
      </c>
      <c r="AQ56" s="285" t="s">
        <v>1464</v>
      </c>
      <c r="AR56" s="285" t="s">
        <v>144</v>
      </c>
      <c r="AS56" s="285" t="s">
        <v>144</v>
      </c>
      <c r="AT56" s="287" t="str">
        <f t="shared" si="2"/>
        <v>Not Higher</v>
      </c>
      <c r="AU56" s="288" t="s">
        <v>143</v>
      </c>
      <c r="AV56" s="288"/>
      <c r="AW56" s="283" t="s">
        <v>143</v>
      </c>
      <c r="AX56" s="267"/>
      <c r="AY56" s="279" t="s">
        <v>1651</v>
      </c>
      <c r="AZ56" s="288">
        <f>VLOOKUP(AE56,'Sample Size'!$F$22:$G$28,2,)</f>
        <v>25</v>
      </c>
      <c r="BA56" s="289" t="s">
        <v>99</v>
      </c>
      <c r="BB56" s="279" t="s">
        <v>680</v>
      </c>
      <c r="BC56" s="278" t="s">
        <v>815</v>
      </c>
      <c r="BD56" s="290"/>
      <c r="BF56" s="247"/>
      <c r="BH56" s="267" t="s">
        <v>133</v>
      </c>
      <c r="BI56" s="267" t="s">
        <v>135</v>
      </c>
      <c r="BJ56" s="267" t="s">
        <v>135</v>
      </c>
      <c r="BK56" s="267" t="s">
        <v>135</v>
      </c>
      <c r="BL56" s="267" t="s">
        <v>135</v>
      </c>
      <c r="BN56" s="292"/>
      <c r="BO56" s="292"/>
      <c r="BP56" s="292"/>
      <c r="BQ56" s="292"/>
      <c r="BR56" s="292"/>
      <c r="BT56" s="283"/>
      <c r="BU56" s="283"/>
      <c r="BV56" s="288"/>
      <c r="BW56" s="288"/>
      <c r="BX56" s="288"/>
      <c r="BY56" s="288"/>
      <c r="BZ56" s="288"/>
      <c r="CA56" s="288"/>
      <c r="CB56" s="288"/>
      <c r="CC56" s="288"/>
    </row>
    <row r="57" spans="1:81" ht="13.2" customHeight="1">
      <c r="A57" s="277" t="s">
        <v>673</v>
      </c>
      <c r="B57" s="277" t="s">
        <v>655</v>
      </c>
      <c r="C57" s="267" t="s">
        <v>628</v>
      </c>
      <c r="D57" s="267" t="s">
        <v>719</v>
      </c>
      <c r="E57" s="267" t="s">
        <v>821</v>
      </c>
      <c r="F57" s="278" t="s">
        <v>810</v>
      </c>
      <c r="G57" s="279" t="s">
        <v>1964</v>
      </c>
      <c r="H57" s="280" t="s">
        <v>1219</v>
      </c>
      <c r="I57" s="267" t="str">
        <f t="shared" si="0"/>
        <v>Lower</v>
      </c>
      <c r="J57" s="281" t="s">
        <v>1929</v>
      </c>
      <c r="K57" s="281" t="s">
        <v>1473</v>
      </c>
      <c r="L57" s="281" t="s">
        <v>94</v>
      </c>
      <c r="M57" s="281"/>
      <c r="N57" s="281"/>
      <c r="O57" s="281" t="s">
        <v>1893</v>
      </c>
      <c r="P57" s="278" t="s">
        <v>1931</v>
      </c>
      <c r="Q57" s="278" t="s">
        <v>106</v>
      </c>
      <c r="R57" s="317"/>
      <c r="S57" s="317"/>
      <c r="T57" s="317"/>
      <c r="U57" s="317"/>
      <c r="V57" s="283" t="s">
        <v>130</v>
      </c>
      <c r="W57" s="283" t="s">
        <v>143</v>
      </c>
      <c r="X57" s="283"/>
      <c r="Y57" s="267"/>
      <c r="Z57" s="267"/>
      <c r="AA57" s="283"/>
      <c r="AB57" s="283"/>
      <c r="AC57" s="283"/>
      <c r="AD57" s="283"/>
      <c r="AE57" s="283" t="s">
        <v>143</v>
      </c>
      <c r="AF57" s="283" t="s">
        <v>142</v>
      </c>
      <c r="AG57" s="283" t="s">
        <v>131</v>
      </c>
      <c r="AH57" s="284" t="s">
        <v>143</v>
      </c>
      <c r="AI57" s="284" t="s">
        <v>143</v>
      </c>
      <c r="AJ57" s="284" t="s">
        <v>143</v>
      </c>
      <c r="AK57" s="283" t="s">
        <v>143</v>
      </c>
      <c r="AL57" s="283" t="s">
        <v>143</v>
      </c>
      <c r="AM57" s="283" t="s">
        <v>143</v>
      </c>
      <c r="AN57" s="283" t="s">
        <v>143</v>
      </c>
      <c r="AO57" s="285" t="s">
        <v>861</v>
      </c>
      <c r="AP57" s="283" t="s">
        <v>157</v>
      </c>
      <c r="AQ57" s="285" t="s">
        <v>830</v>
      </c>
      <c r="AR57" s="285" t="s">
        <v>144</v>
      </c>
      <c r="AS57" s="285" t="s">
        <v>144</v>
      </c>
      <c r="AT57" s="287" t="str">
        <f t="shared" si="2"/>
        <v>Not Higher</v>
      </c>
      <c r="AU57" s="288"/>
      <c r="AV57" s="288"/>
      <c r="AW57" s="283" t="s">
        <v>143</v>
      </c>
      <c r="AX57" s="267"/>
      <c r="AY57" s="279" t="s">
        <v>1489</v>
      </c>
      <c r="AZ57" s="288">
        <f>VLOOKUP(AE57,'Sample Size'!$F$22:$G$28,2,)</f>
        <v>25</v>
      </c>
      <c r="BA57" s="289" t="s">
        <v>568</v>
      </c>
      <c r="BB57" s="279" t="s">
        <v>652</v>
      </c>
      <c r="BC57" s="278" t="s">
        <v>859</v>
      </c>
      <c r="BD57" s="290"/>
      <c r="BF57" s="247"/>
      <c r="BH57" s="267" t="s">
        <v>133</v>
      </c>
      <c r="BI57" s="267" t="s">
        <v>135</v>
      </c>
      <c r="BJ57" s="267" t="s">
        <v>135</v>
      </c>
      <c r="BK57" s="267" t="s">
        <v>135</v>
      </c>
      <c r="BL57" s="267" t="s">
        <v>135</v>
      </c>
      <c r="BN57" s="292"/>
      <c r="BO57" s="292"/>
      <c r="BP57" s="292"/>
      <c r="BQ57" s="292"/>
      <c r="BR57" s="292"/>
      <c r="BT57" s="283"/>
      <c r="BU57" s="283"/>
      <c r="BV57" s="288"/>
      <c r="BW57" s="288"/>
      <c r="BX57" s="288"/>
      <c r="BY57" s="288"/>
      <c r="BZ57" s="288"/>
      <c r="CA57" s="288"/>
      <c r="CB57" s="288"/>
      <c r="CC57" s="288"/>
    </row>
    <row r="58" spans="1:81" ht="13.5" customHeight="1">
      <c r="A58" s="277" t="s">
        <v>673</v>
      </c>
      <c r="B58" s="277" t="s">
        <v>655</v>
      </c>
      <c r="C58" s="267" t="s">
        <v>628</v>
      </c>
      <c r="D58" s="267" t="s">
        <v>719</v>
      </c>
      <c r="E58" s="267" t="s">
        <v>827</v>
      </c>
      <c r="F58" s="278" t="s">
        <v>852</v>
      </c>
      <c r="G58" s="279" t="s">
        <v>313</v>
      </c>
      <c r="H58" s="280" t="s">
        <v>1323</v>
      </c>
      <c r="I58" s="267" t="str">
        <f>IF(((IF(BI58="H",5,0)+(COUNTIF(BJ58:BL58,"H")+COUNTIF(BH58,"H"))*1.25)/10)&lt;0.33,"Lower",IF(((IF(BI58="H",5,0)+(COUNTIF(BJ58:BL58,"H")+COUNTIF(BH58,"H"))*1.25)/10)&gt;0.66,"Significant","Higher"))</f>
        <v>Lower</v>
      </c>
      <c r="J58" s="281" t="s">
        <v>339</v>
      </c>
      <c r="K58" s="281" t="s">
        <v>1975</v>
      </c>
      <c r="L58" s="281" t="s">
        <v>1017</v>
      </c>
      <c r="M58" s="281"/>
      <c r="N58" s="281"/>
      <c r="O58" s="281" t="s">
        <v>1889</v>
      </c>
      <c r="P58" s="278" t="s">
        <v>1939</v>
      </c>
      <c r="Q58" s="278" t="s">
        <v>59</v>
      </c>
      <c r="R58" s="317"/>
      <c r="S58" s="317"/>
      <c r="T58" s="317"/>
      <c r="U58" s="317"/>
      <c r="V58" s="283" t="s">
        <v>129</v>
      </c>
      <c r="W58" s="283"/>
      <c r="X58" s="283"/>
      <c r="Y58" s="267"/>
      <c r="Z58" s="267"/>
      <c r="AA58" s="283" t="s">
        <v>143</v>
      </c>
      <c r="AB58" s="283"/>
      <c r="AC58" s="283"/>
      <c r="AD58" s="283"/>
      <c r="AE58" s="283" t="s">
        <v>131</v>
      </c>
      <c r="AF58" s="283" t="s">
        <v>140</v>
      </c>
      <c r="AG58" s="283" t="s">
        <v>131</v>
      </c>
      <c r="AH58" s="284" t="s">
        <v>143</v>
      </c>
      <c r="AI58" s="284" t="s">
        <v>143</v>
      </c>
      <c r="AJ58" s="284" t="s">
        <v>143</v>
      </c>
      <c r="AK58" s="283" t="s">
        <v>143</v>
      </c>
      <c r="AL58" s="283" t="s">
        <v>143</v>
      </c>
      <c r="AM58" s="283" t="s">
        <v>143</v>
      </c>
      <c r="AN58" s="283" t="s">
        <v>143</v>
      </c>
      <c r="AO58" s="285" t="s">
        <v>833</v>
      </c>
      <c r="AP58" s="283" t="s">
        <v>157</v>
      </c>
      <c r="AQ58" s="285" t="s">
        <v>1467</v>
      </c>
      <c r="AR58" s="285" t="s">
        <v>144</v>
      </c>
      <c r="AS58" s="285" t="s">
        <v>144</v>
      </c>
      <c r="AT58" s="287" t="str">
        <f>IF(BW58="H","Higher",IF(ROUND((IF(BT58="MC",1,0)+IF(OR(BU58="M",BU58="Q",BU58="A"),1,0)+COUNTIF(BX58:CC58,"H")+COUNTIF(BV58,"H"))/10,)=1,"Higher","Not Higher"))</f>
        <v>Not Higher</v>
      </c>
      <c r="AU58" s="288"/>
      <c r="AV58" s="288" t="s">
        <v>143</v>
      </c>
      <c r="AW58" s="283"/>
      <c r="AX58" s="267"/>
      <c r="AY58" s="279" t="s">
        <v>1776</v>
      </c>
      <c r="AZ58" s="288">
        <f>VLOOKUP(AE58,'Sample Size'!$F$22:$G$28,2,)</f>
        <v>2</v>
      </c>
      <c r="BA58" s="289" t="s">
        <v>1040</v>
      </c>
      <c r="BB58" s="279" t="s">
        <v>680</v>
      </c>
      <c r="BC58" s="278" t="s">
        <v>815</v>
      </c>
      <c r="BD58" s="290"/>
      <c r="BF58" s="247"/>
      <c r="BH58" s="267" t="s">
        <v>135</v>
      </c>
      <c r="BI58" s="267" t="s">
        <v>135</v>
      </c>
      <c r="BJ58" s="267" t="s">
        <v>135</v>
      </c>
      <c r="BK58" s="267" t="s">
        <v>135</v>
      </c>
      <c r="BL58" s="267" t="s">
        <v>135</v>
      </c>
      <c r="BN58" s="292"/>
      <c r="BO58" s="292"/>
      <c r="BP58" s="292"/>
      <c r="BQ58" s="292"/>
      <c r="BR58" s="292"/>
      <c r="BT58" s="283"/>
      <c r="BU58" s="283"/>
      <c r="BV58" s="288"/>
      <c r="BW58" s="288"/>
      <c r="BX58" s="288"/>
      <c r="BY58" s="288"/>
      <c r="BZ58" s="288"/>
      <c r="CA58" s="288"/>
      <c r="CB58" s="288"/>
      <c r="CC58" s="288"/>
    </row>
    <row r="59" spans="1:81" ht="13.5" customHeight="1">
      <c r="A59" s="277" t="s">
        <v>673</v>
      </c>
      <c r="B59" s="277" t="s">
        <v>655</v>
      </c>
      <c r="C59" s="267" t="s">
        <v>628</v>
      </c>
      <c r="D59" s="267" t="s">
        <v>719</v>
      </c>
      <c r="E59" s="267" t="s">
        <v>827</v>
      </c>
      <c r="F59" s="278" t="s">
        <v>852</v>
      </c>
      <c r="G59" s="279" t="s">
        <v>320</v>
      </c>
      <c r="H59" s="280" t="s">
        <v>2</v>
      </c>
      <c r="I59" s="267" t="str">
        <f>IF(((IF(BI59="H",5,0)+(COUNTIF(BJ59:BL59,"H")+COUNTIF(BH59,"H"))*1.25)/10)&lt;0.33,"Lower",IF(((IF(BI59="H",5,0)+(COUNTIF(BJ59:BL59,"H")+COUNTIF(BH59,"H"))*1.25)/10)&gt;0.66,"Significant","Higher"))</f>
        <v>Lower</v>
      </c>
      <c r="J59" s="281" t="s">
        <v>336</v>
      </c>
      <c r="K59" s="281" t="s">
        <v>1696</v>
      </c>
      <c r="L59" s="281" t="s">
        <v>695</v>
      </c>
      <c r="M59" s="281"/>
      <c r="N59" s="281"/>
      <c r="O59" s="281" t="s">
        <v>1887</v>
      </c>
      <c r="P59" s="278" t="s">
        <v>1484</v>
      </c>
      <c r="Q59" s="278" t="s">
        <v>1295</v>
      </c>
      <c r="R59" s="317"/>
      <c r="S59" s="317"/>
      <c r="T59" s="317"/>
      <c r="U59" s="317"/>
      <c r="V59" s="283" t="s">
        <v>129</v>
      </c>
      <c r="W59" s="283"/>
      <c r="X59" s="283"/>
      <c r="Y59" s="267"/>
      <c r="Z59" s="267"/>
      <c r="AA59" s="283" t="s">
        <v>143</v>
      </c>
      <c r="AB59" s="283"/>
      <c r="AC59" s="283"/>
      <c r="AD59" s="283"/>
      <c r="AE59" s="283" t="s">
        <v>136</v>
      </c>
      <c r="AF59" s="283" t="s">
        <v>140</v>
      </c>
      <c r="AG59" s="283" t="s">
        <v>131</v>
      </c>
      <c r="AH59" s="284" t="s">
        <v>143</v>
      </c>
      <c r="AI59" s="284" t="s">
        <v>143</v>
      </c>
      <c r="AJ59" s="284" t="s">
        <v>143</v>
      </c>
      <c r="AK59" s="283" t="s">
        <v>143</v>
      </c>
      <c r="AL59" s="283" t="s">
        <v>143</v>
      </c>
      <c r="AM59" s="283" t="s">
        <v>143</v>
      </c>
      <c r="AN59" s="283" t="s">
        <v>143</v>
      </c>
      <c r="AO59" s="285" t="s">
        <v>833</v>
      </c>
      <c r="AP59" s="283" t="s">
        <v>157</v>
      </c>
      <c r="AQ59" s="285" t="s">
        <v>830</v>
      </c>
      <c r="AR59" s="285" t="s">
        <v>144</v>
      </c>
      <c r="AS59" s="285" t="s">
        <v>144</v>
      </c>
      <c r="AT59" s="287" t="str">
        <f>IF(BW59="H","Higher",IF(ROUND((IF(BT59="MC",1,0)+IF(OR(BU59="M",BU59="Q",BU59="A"),1,0)+COUNTIF(BX59:CC59,"H")+COUNTIF(BV59,"H"))/10,)=1,"Higher","Not Higher"))</f>
        <v>Not Higher</v>
      </c>
      <c r="AU59" s="288"/>
      <c r="AV59" s="288"/>
      <c r="AW59" s="283"/>
      <c r="AX59" s="267" t="s">
        <v>143</v>
      </c>
      <c r="AY59" s="279" t="s">
        <v>1656</v>
      </c>
      <c r="AZ59" s="288">
        <f>VLOOKUP(AE59,'Sample Size'!$F$22:$G$28,2,)</f>
        <v>2</v>
      </c>
      <c r="BA59" s="289" t="s">
        <v>462</v>
      </c>
      <c r="BB59" s="279" t="s">
        <v>680</v>
      </c>
      <c r="BC59" s="278" t="s">
        <v>815</v>
      </c>
      <c r="BD59" s="290"/>
      <c r="BF59" s="247"/>
      <c r="BH59" s="267" t="s">
        <v>135</v>
      </c>
      <c r="BI59" s="267" t="s">
        <v>135</v>
      </c>
      <c r="BJ59" s="267" t="s">
        <v>135</v>
      </c>
      <c r="BK59" s="267" t="s">
        <v>135</v>
      </c>
      <c r="BL59" s="267" t="s">
        <v>135</v>
      </c>
      <c r="BN59" s="292"/>
      <c r="BO59" s="292"/>
      <c r="BP59" s="292"/>
      <c r="BQ59" s="292"/>
      <c r="BR59" s="292"/>
      <c r="BT59" s="283"/>
      <c r="BU59" s="283"/>
      <c r="BV59" s="288"/>
      <c r="BW59" s="288"/>
      <c r="BX59" s="288"/>
      <c r="BY59" s="288"/>
      <c r="BZ59" s="288"/>
      <c r="CA59" s="288"/>
      <c r="CB59" s="288"/>
      <c r="CC59" s="288"/>
    </row>
    <row r="60" spans="1:81" ht="13.5" customHeight="1">
      <c r="A60" s="277" t="s">
        <v>673</v>
      </c>
      <c r="B60" s="277" t="s">
        <v>655</v>
      </c>
      <c r="C60" s="267" t="s">
        <v>628</v>
      </c>
      <c r="D60" s="267" t="s">
        <v>719</v>
      </c>
      <c r="E60" s="267" t="s">
        <v>827</v>
      </c>
      <c r="F60" s="278" t="s">
        <v>852</v>
      </c>
      <c r="G60" s="279" t="s">
        <v>311</v>
      </c>
      <c r="H60" s="280" t="s">
        <v>1354</v>
      </c>
      <c r="I60" s="267" t="str">
        <f>IF(((IF(BI60="H",5,0)+(COUNTIF(BJ60:BL60,"H")+COUNTIF(BH60,"H"))*1.25)/10)&lt;0.33,"Lower",IF(((IF(BI60="H",5,0)+(COUNTIF(BJ60:BL60,"H")+COUNTIF(BH60,"H"))*1.25)/10)&gt;0.66,"Significant","Higher"))</f>
        <v>Lower</v>
      </c>
      <c r="J60" s="281" t="s">
        <v>333</v>
      </c>
      <c r="K60" s="281" t="s">
        <v>1976</v>
      </c>
      <c r="L60" s="281" t="s">
        <v>687</v>
      </c>
      <c r="M60" s="281"/>
      <c r="N60" s="281"/>
      <c r="O60" s="281" t="s">
        <v>1891</v>
      </c>
      <c r="P60" s="278" t="s">
        <v>835</v>
      </c>
      <c r="Q60" s="278" t="s">
        <v>440</v>
      </c>
      <c r="R60" s="317"/>
      <c r="S60" s="317"/>
      <c r="T60" s="317"/>
      <c r="U60" s="317"/>
      <c r="V60" s="283" t="s">
        <v>129</v>
      </c>
      <c r="W60" s="283"/>
      <c r="X60" s="283"/>
      <c r="Y60" s="267"/>
      <c r="Z60" s="267"/>
      <c r="AA60" s="283" t="s">
        <v>143</v>
      </c>
      <c r="AB60" s="283"/>
      <c r="AC60" s="283"/>
      <c r="AD60" s="283"/>
      <c r="AE60" s="283" t="s">
        <v>131</v>
      </c>
      <c r="AF60" s="283" t="s">
        <v>140</v>
      </c>
      <c r="AG60" s="283" t="s">
        <v>131</v>
      </c>
      <c r="AH60" s="284" t="s">
        <v>143</v>
      </c>
      <c r="AI60" s="284" t="s">
        <v>143</v>
      </c>
      <c r="AJ60" s="284" t="s">
        <v>143</v>
      </c>
      <c r="AK60" s="283" t="s">
        <v>143</v>
      </c>
      <c r="AL60" s="283" t="s">
        <v>143</v>
      </c>
      <c r="AM60" s="283" t="s">
        <v>143</v>
      </c>
      <c r="AN60" s="283" t="s">
        <v>143</v>
      </c>
      <c r="AO60" s="285" t="s">
        <v>833</v>
      </c>
      <c r="AP60" s="283" t="s">
        <v>157</v>
      </c>
      <c r="AQ60" s="285" t="s">
        <v>830</v>
      </c>
      <c r="AR60" s="285" t="s">
        <v>144</v>
      </c>
      <c r="AS60" s="285" t="s">
        <v>144</v>
      </c>
      <c r="AT60" s="287" t="str">
        <f>IF(BW60="H","Higher",IF(ROUND((IF(BT60="MC",1,0)+IF(OR(BU60="M",BU60="Q",BU60="A"),1,0)+COUNTIF(BX60:CC60,"H")+COUNTIF(BV60,"H"))/10,)=1,"Higher","Not Higher"))</f>
        <v>Not Higher</v>
      </c>
      <c r="AU60" s="288"/>
      <c r="AV60" s="288"/>
      <c r="AW60" s="283" t="s">
        <v>143</v>
      </c>
      <c r="AX60" s="267"/>
      <c r="AY60" s="279" t="s">
        <v>1465</v>
      </c>
      <c r="AZ60" s="288">
        <f>VLOOKUP(AE60,'Sample Size'!$F$22:$G$28,2,)</f>
        <v>2</v>
      </c>
      <c r="BA60" s="289" t="s">
        <v>1291</v>
      </c>
      <c r="BB60" s="279" t="s">
        <v>680</v>
      </c>
      <c r="BC60" s="278" t="s">
        <v>815</v>
      </c>
      <c r="BD60" s="290"/>
      <c r="BF60" s="247"/>
      <c r="BH60" s="267" t="s">
        <v>135</v>
      </c>
      <c r="BI60" s="267" t="s">
        <v>135</v>
      </c>
      <c r="BJ60" s="267" t="s">
        <v>135</v>
      </c>
      <c r="BK60" s="267" t="s">
        <v>135</v>
      </c>
      <c r="BL60" s="267" t="s">
        <v>133</v>
      </c>
      <c r="BN60" s="292"/>
      <c r="BO60" s="292"/>
      <c r="BP60" s="292"/>
      <c r="BQ60" s="292"/>
      <c r="BR60" s="292"/>
      <c r="BT60" s="283"/>
      <c r="BU60" s="283"/>
      <c r="BV60" s="288"/>
      <c r="BW60" s="288"/>
      <c r="BX60" s="288"/>
      <c r="BY60" s="288"/>
      <c r="BZ60" s="288"/>
      <c r="CA60" s="288"/>
      <c r="CB60" s="288"/>
      <c r="CC60" s="288"/>
    </row>
    <row r="61" spans="1:81" ht="13.5" customHeight="1">
      <c r="A61" s="277" t="s">
        <v>673</v>
      </c>
      <c r="B61" s="277" t="s">
        <v>655</v>
      </c>
      <c r="C61" s="267" t="s">
        <v>628</v>
      </c>
      <c r="D61" s="267" t="s">
        <v>719</v>
      </c>
      <c r="E61" s="267" t="s">
        <v>827</v>
      </c>
      <c r="F61" s="278" t="s">
        <v>852</v>
      </c>
      <c r="G61" s="279" t="s">
        <v>316</v>
      </c>
      <c r="H61" s="280" t="s">
        <v>1032</v>
      </c>
      <c r="I61" s="267" t="str">
        <f>IF(((IF(BI61="H",5,0)+(COUNTIF(BJ61:BL61,"H")+COUNTIF(BH61,"H"))*1.25)/10)&lt;0.33,"Lower",IF(((IF(BI61="H",5,0)+(COUNTIF(BJ61:BL61,"H")+COUNTIF(BH61,"H"))*1.25)/10)&gt;0.66,"Significant","Higher"))</f>
        <v>Lower</v>
      </c>
      <c r="J61" s="281" t="s">
        <v>334</v>
      </c>
      <c r="K61" s="281" t="s">
        <v>846</v>
      </c>
      <c r="L61" s="281" t="s">
        <v>1786</v>
      </c>
      <c r="M61" s="281"/>
      <c r="N61" s="281"/>
      <c r="O61" s="281" t="s">
        <v>1910</v>
      </c>
      <c r="P61" s="278" t="s">
        <v>1933</v>
      </c>
      <c r="Q61" s="278" t="s">
        <v>1609</v>
      </c>
      <c r="R61" s="317"/>
      <c r="S61" s="317"/>
      <c r="T61" s="317"/>
      <c r="U61" s="317"/>
      <c r="V61" s="283" t="s">
        <v>129</v>
      </c>
      <c r="W61" s="283"/>
      <c r="X61" s="283"/>
      <c r="Y61" s="267"/>
      <c r="Z61" s="283" t="s">
        <v>143</v>
      </c>
      <c r="AA61" s="283"/>
      <c r="AB61" s="283"/>
      <c r="AC61" s="283"/>
      <c r="AD61" s="283"/>
      <c r="AE61" s="283" t="s">
        <v>137</v>
      </c>
      <c r="AF61" s="283" t="s">
        <v>140</v>
      </c>
      <c r="AG61" s="283" t="s">
        <v>137</v>
      </c>
      <c r="AH61" s="284" t="s">
        <v>143</v>
      </c>
      <c r="AI61" s="284" t="s">
        <v>143</v>
      </c>
      <c r="AJ61" s="284" t="s">
        <v>143</v>
      </c>
      <c r="AK61" s="283" t="s">
        <v>143</v>
      </c>
      <c r="AL61" s="283" t="s">
        <v>143</v>
      </c>
      <c r="AM61" s="283" t="s">
        <v>143</v>
      </c>
      <c r="AN61" s="283" t="s">
        <v>143</v>
      </c>
      <c r="AO61" s="285" t="s">
        <v>833</v>
      </c>
      <c r="AP61" s="283" t="s">
        <v>157</v>
      </c>
      <c r="AQ61" s="285" t="s">
        <v>1940</v>
      </c>
      <c r="AR61" s="285" t="s">
        <v>144</v>
      </c>
      <c r="AS61" s="285" t="s">
        <v>144</v>
      </c>
      <c r="AT61" s="287" t="str">
        <f>IF(BW61="H","Higher",IF(ROUND((IF(BT61="MC",1,0)+IF(OR(BU61="M",BU61="Q",BU61="A"),1,0)+COUNTIF(BX61:CC61,"H")+COUNTIF(BV61,"H"))/10,)=1,"Higher","Not Higher"))</f>
        <v>Not Higher</v>
      </c>
      <c r="AU61" s="288"/>
      <c r="AV61" s="288"/>
      <c r="AW61" s="283"/>
      <c r="AX61" s="267" t="s">
        <v>143</v>
      </c>
      <c r="AY61" s="279" t="s">
        <v>850</v>
      </c>
      <c r="AZ61" s="288">
        <v>1</v>
      </c>
      <c r="BA61" s="289" t="s">
        <v>53</v>
      </c>
      <c r="BB61" s="279" t="s">
        <v>680</v>
      </c>
      <c r="BC61" s="278" t="s">
        <v>815</v>
      </c>
      <c r="BD61" s="290"/>
      <c r="BF61" s="247"/>
      <c r="BH61" s="267" t="s">
        <v>135</v>
      </c>
      <c r="BI61" s="267" t="s">
        <v>135</v>
      </c>
      <c r="BJ61" s="267" t="s">
        <v>135</v>
      </c>
      <c r="BK61" s="267" t="s">
        <v>135</v>
      </c>
      <c r="BL61" s="267" t="s">
        <v>133</v>
      </c>
      <c r="BN61" s="292"/>
      <c r="BO61" s="292"/>
      <c r="BP61" s="292"/>
      <c r="BQ61" s="292"/>
      <c r="BR61" s="292"/>
      <c r="BT61" s="283"/>
      <c r="BU61" s="283"/>
      <c r="BV61" s="288"/>
      <c r="BW61" s="288"/>
      <c r="BX61" s="288"/>
      <c r="BY61" s="288"/>
      <c r="BZ61" s="288"/>
      <c r="CA61" s="288"/>
      <c r="CB61" s="288"/>
      <c r="CC61" s="288"/>
    </row>
    <row r="62" spans="1:81" ht="13.5" customHeight="1">
      <c r="A62" s="277" t="s">
        <v>673</v>
      </c>
      <c r="B62" s="277" t="s">
        <v>655</v>
      </c>
      <c r="C62" s="267" t="s">
        <v>628</v>
      </c>
      <c r="D62" s="267" t="s">
        <v>719</v>
      </c>
      <c r="E62" s="267" t="s">
        <v>827</v>
      </c>
      <c r="F62" s="278" t="s">
        <v>852</v>
      </c>
      <c r="G62" s="279" t="s">
        <v>315</v>
      </c>
      <c r="H62" s="280" t="s">
        <v>590</v>
      </c>
      <c r="I62" s="267" t="str">
        <f t="shared" si="0"/>
        <v>Significant</v>
      </c>
      <c r="J62" s="281" t="s">
        <v>337</v>
      </c>
      <c r="K62" s="281" t="s">
        <v>1680</v>
      </c>
      <c r="L62" s="286" t="s">
        <v>942</v>
      </c>
      <c r="M62" s="286"/>
      <c r="N62" s="286"/>
      <c r="O62" s="281" t="s">
        <v>1896</v>
      </c>
      <c r="P62" s="278" t="s">
        <v>1687</v>
      </c>
      <c r="Q62" s="278" t="s">
        <v>2144</v>
      </c>
      <c r="R62" s="317"/>
      <c r="S62" s="317"/>
      <c r="T62" s="317"/>
      <c r="U62" s="317"/>
      <c r="V62" s="283" t="s">
        <v>130</v>
      </c>
      <c r="W62" s="283" t="s">
        <v>143</v>
      </c>
      <c r="X62" s="283" t="s">
        <v>143</v>
      </c>
      <c r="Y62" s="267"/>
      <c r="Z62" s="267"/>
      <c r="AA62" s="283"/>
      <c r="AB62" s="283" t="s">
        <v>143</v>
      </c>
      <c r="AC62" s="283" t="s">
        <v>143</v>
      </c>
      <c r="AD62" s="283"/>
      <c r="AE62" s="283" t="s">
        <v>136</v>
      </c>
      <c r="AF62" s="283" t="s">
        <v>142</v>
      </c>
      <c r="AG62" s="283" t="s">
        <v>131</v>
      </c>
      <c r="AH62" s="284"/>
      <c r="AI62" s="284" t="s">
        <v>143</v>
      </c>
      <c r="AJ62" s="284"/>
      <c r="AK62" s="283" t="s">
        <v>143</v>
      </c>
      <c r="AL62" s="283"/>
      <c r="AM62" s="283"/>
      <c r="AN62" s="283" t="s">
        <v>143</v>
      </c>
      <c r="AO62" s="285" t="s">
        <v>833</v>
      </c>
      <c r="AP62" s="283" t="s">
        <v>157</v>
      </c>
      <c r="AQ62" s="285" t="s">
        <v>702</v>
      </c>
      <c r="AR62" s="285" t="s">
        <v>144</v>
      </c>
      <c r="AS62" s="285" t="s">
        <v>144</v>
      </c>
      <c r="AT62" s="287" t="str">
        <f t="shared" si="2"/>
        <v>Not Higher</v>
      </c>
      <c r="AU62" s="288" t="s">
        <v>143</v>
      </c>
      <c r="AV62" s="288"/>
      <c r="AW62" s="283" t="s">
        <v>143</v>
      </c>
      <c r="AX62" s="267"/>
      <c r="AY62" s="279" t="s">
        <v>1327</v>
      </c>
      <c r="AZ62" s="288">
        <f>VLOOKUP(AE62,'Sample Size'!$F$22:$G$28,2,)</f>
        <v>2</v>
      </c>
      <c r="BA62" s="289" t="s">
        <v>946</v>
      </c>
      <c r="BB62" s="279" t="s">
        <v>680</v>
      </c>
      <c r="BC62" s="278" t="s">
        <v>1511</v>
      </c>
      <c r="BD62" s="290"/>
      <c r="BF62" s="247"/>
      <c r="BH62" s="267" t="s">
        <v>133</v>
      </c>
      <c r="BI62" s="267" t="s">
        <v>133</v>
      </c>
      <c r="BJ62" s="267" t="s">
        <v>133</v>
      </c>
      <c r="BK62" s="267" t="s">
        <v>133</v>
      </c>
      <c r="BL62" s="267" t="s">
        <v>135</v>
      </c>
      <c r="BN62" s="292"/>
      <c r="BO62" s="292"/>
      <c r="BP62" s="292"/>
      <c r="BQ62" s="292"/>
      <c r="BR62" s="292"/>
      <c r="BT62" s="283"/>
      <c r="BU62" s="283"/>
      <c r="BV62" s="288"/>
      <c r="BW62" s="288"/>
      <c r="BX62" s="288"/>
      <c r="BY62" s="288"/>
      <c r="BZ62" s="288"/>
      <c r="CA62" s="288"/>
      <c r="CB62" s="288"/>
      <c r="CC62" s="288"/>
    </row>
    <row r="63" spans="1:81" ht="13.5" customHeight="1">
      <c r="A63" s="277" t="s">
        <v>673</v>
      </c>
      <c r="B63" s="277" t="s">
        <v>655</v>
      </c>
      <c r="C63" s="267" t="s">
        <v>628</v>
      </c>
      <c r="D63" s="267" t="s">
        <v>719</v>
      </c>
      <c r="E63" s="267" t="s">
        <v>827</v>
      </c>
      <c r="F63" s="278" t="s">
        <v>852</v>
      </c>
      <c r="G63" s="279" t="s">
        <v>317</v>
      </c>
      <c r="H63" s="280" t="s">
        <v>600</v>
      </c>
      <c r="I63" s="267" t="str">
        <f t="shared" si="0"/>
        <v>Significant</v>
      </c>
      <c r="J63" s="281" t="s">
        <v>338</v>
      </c>
      <c r="K63" s="278" t="s">
        <v>1474</v>
      </c>
      <c r="L63" s="286" t="s">
        <v>1744</v>
      </c>
      <c r="M63" s="286"/>
      <c r="N63" s="286"/>
      <c r="O63" s="281" t="s">
        <v>1902</v>
      </c>
      <c r="P63" s="278" t="s">
        <v>1481</v>
      </c>
      <c r="Q63" s="278" t="s">
        <v>280</v>
      </c>
      <c r="R63" s="317"/>
      <c r="S63" s="317"/>
      <c r="T63" s="317"/>
      <c r="U63" s="317"/>
      <c r="V63" s="283" t="s">
        <v>130</v>
      </c>
      <c r="W63" s="283"/>
      <c r="X63" s="283" t="s">
        <v>143</v>
      </c>
      <c r="Y63" s="267"/>
      <c r="Z63" s="267"/>
      <c r="AA63" s="283"/>
      <c r="AB63" s="283"/>
      <c r="AC63" s="283"/>
      <c r="AD63" s="283"/>
      <c r="AE63" s="283" t="s">
        <v>131</v>
      </c>
      <c r="AF63" s="283" t="s">
        <v>142</v>
      </c>
      <c r="AG63" s="283" t="s">
        <v>131</v>
      </c>
      <c r="AH63" s="284" t="s">
        <v>143</v>
      </c>
      <c r="AI63" s="284" t="s">
        <v>143</v>
      </c>
      <c r="AJ63" s="284"/>
      <c r="AK63" s="283" t="s">
        <v>143</v>
      </c>
      <c r="AL63" s="283"/>
      <c r="AM63" s="283"/>
      <c r="AN63" s="283" t="s">
        <v>143</v>
      </c>
      <c r="AO63" s="285" t="s">
        <v>833</v>
      </c>
      <c r="AP63" s="283" t="s">
        <v>157</v>
      </c>
      <c r="AQ63" s="285" t="s">
        <v>694</v>
      </c>
      <c r="AR63" s="285" t="s">
        <v>144</v>
      </c>
      <c r="AS63" s="285" t="s">
        <v>144</v>
      </c>
      <c r="AT63" s="287" t="str">
        <f t="shared" si="2"/>
        <v>Not Higher</v>
      </c>
      <c r="AU63" s="288" t="s">
        <v>143</v>
      </c>
      <c r="AV63" s="288"/>
      <c r="AW63" s="283" t="s">
        <v>143</v>
      </c>
      <c r="AX63" s="267"/>
      <c r="AY63" s="279" t="s">
        <v>1652</v>
      </c>
      <c r="AZ63" s="288">
        <f>VLOOKUP(AE63,'Sample Size'!$F$22:$G$28,2,)</f>
        <v>2</v>
      </c>
      <c r="BA63" s="289" t="s">
        <v>67</v>
      </c>
      <c r="BB63" s="279" t="s">
        <v>680</v>
      </c>
      <c r="BC63" s="278" t="s">
        <v>815</v>
      </c>
      <c r="BD63" s="290"/>
      <c r="BF63" s="247"/>
      <c r="BH63" s="267" t="s">
        <v>133</v>
      </c>
      <c r="BI63" s="267" t="s">
        <v>133</v>
      </c>
      <c r="BJ63" s="267" t="s">
        <v>133</v>
      </c>
      <c r="BK63" s="267" t="s">
        <v>135</v>
      </c>
      <c r="BL63" s="267" t="s">
        <v>135</v>
      </c>
      <c r="BN63" s="292"/>
      <c r="BO63" s="292"/>
      <c r="BP63" s="292"/>
      <c r="BQ63" s="292"/>
      <c r="BR63" s="292"/>
      <c r="BT63" s="283"/>
      <c r="BU63" s="283"/>
      <c r="BV63" s="288"/>
      <c r="BW63" s="288"/>
      <c r="BX63" s="288"/>
      <c r="BY63" s="288"/>
      <c r="BZ63" s="288"/>
      <c r="CA63" s="288"/>
      <c r="CB63" s="288"/>
      <c r="CC63" s="288"/>
    </row>
    <row r="64" spans="1:81" ht="13.5" customHeight="1">
      <c r="A64" s="277" t="s">
        <v>673</v>
      </c>
      <c r="B64" s="277" t="s">
        <v>655</v>
      </c>
      <c r="C64" s="267" t="s">
        <v>628</v>
      </c>
      <c r="D64" s="267" t="s">
        <v>719</v>
      </c>
      <c r="E64" s="267" t="s">
        <v>822</v>
      </c>
      <c r="F64" s="293" t="s">
        <v>809</v>
      </c>
      <c r="G64" s="279" t="s">
        <v>321</v>
      </c>
      <c r="H64" s="280" t="s">
        <v>700</v>
      </c>
      <c r="I64" s="267" t="str">
        <f t="shared" si="0"/>
        <v>Lower</v>
      </c>
      <c r="J64" s="281" t="s">
        <v>341</v>
      </c>
      <c r="K64" s="281" t="s">
        <v>848</v>
      </c>
      <c r="L64" s="281" t="s">
        <v>1039</v>
      </c>
      <c r="M64" s="281"/>
      <c r="N64" s="281"/>
      <c r="O64" s="281" t="s">
        <v>1901</v>
      </c>
      <c r="P64" s="278" t="s">
        <v>838</v>
      </c>
      <c r="Q64" s="278" t="s">
        <v>243</v>
      </c>
      <c r="R64" s="317"/>
      <c r="S64" s="317"/>
      <c r="T64" s="317"/>
      <c r="U64" s="317"/>
      <c r="V64" s="283" t="s">
        <v>130</v>
      </c>
      <c r="W64" s="283" t="s">
        <v>143</v>
      </c>
      <c r="X64" s="283"/>
      <c r="Y64" s="267"/>
      <c r="Z64" s="267"/>
      <c r="AA64" s="283"/>
      <c r="AB64" s="283"/>
      <c r="AC64" s="283"/>
      <c r="AD64" s="283"/>
      <c r="AE64" s="283" t="s">
        <v>137</v>
      </c>
      <c r="AF64" s="283" t="s">
        <v>142</v>
      </c>
      <c r="AG64" s="283" t="s">
        <v>131</v>
      </c>
      <c r="AH64" s="284"/>
      <c r="AI64" s="284" t="s">
        <v>143</v>
      </c>
      <c r="AJ64" s="284"/>
      <c r="AK64" s="283"/>
      <c r="AL64" s="283"/>
      <c r="AM64" s="283"/>
      <c r="AN64" s="283" t="s">
        <v>143</v>
      </c>
      <c r="AO64" s="285" t="s">
        <v>1468</v>
      </c>
      <c r="AP64" s="283" t="s">
        <v>144</v>
      </c>
      <c r="AQ64" s="285" t="s">
        <v>839</v>
      </c>
      <c r="AR64" s="285" t="s">
        <v>144</v>
      </c>
      <c r="AS64" s="285" t="s">
        <v>144</v>
      </c>
      <c r="AT64" s="287" t="str">
        <f t="shared" si="2"/>
        <v>Not Higher</v>
      </c>
      <c r="AU64" s="288" t="s">
        <v>143</v>
      </c>
      <c r="AV64" s="288"/>
      <c r="AW64" s="283" t="s">
        <v>143</v>
      </c>
      <c r="AX64" s="267"/>
      <c r="AY64" s="279" t="s">
        <v>1955</v>
      </c>
      <c r="AZ64" s="288">
        <f>VLOOKUP(AE64,'Sample Size'!$F$22:$G$28,2,)</f>
        <v>1</v>
      </c>
      <c r="BA64" s="289" t="s">
        <v>95</v>
      </c>
      <c r="BB64" s="279" t="s">
        <v>855</v>
      </c>
      <c r="BC64" s="278" t="s">
        <v>856</v>
      </c>
      <c r="BD64" s="290"/>
      <c r="BF64" s="247"/>
      <c r="BH64" s="267" t="s">
        <v>133</v>
      </c>
      <c r="BI64" s="267" t="s">
        <v>135</v>
      </c>
      <c r="BJ64" s="267" t="s">
        <v>135</v>
      </c>
      <c r="BK64" s="267" t="s">
        <v>135</v>
      </c>
      <c r="BL64" s="267" t="s">
        <v>135</v>
      </c>
      <c r="BN64" s="292"/>
      <c r="BO64" s="292"/>
      <c r="BP64" s="292"/>
      <c r="BQ64" s="292"/>
      <c r="BR64" s="292"/>
      <c r="BT64" s="283"/>
      <c r="BU64" s="283"/>
      <c r="BV64" s="288"/>
      <c r="BW64" s="288"/>
      <c r="BX64" s="288"/>
      <c r="BY64" s="288"/>
      <c r="BZ64" s="288"/>
      <c r="CA64" s="288"/>
      <c r="CB64" s="288"/>
      <c r="CC64" s="288"/>
    </row>
    <row r="65" spans="1:81" ht="13.5" customHeight="1">
      <c r="A65" s="277" t="s">
        <v>673</v>
      </c>
      <c r="B65" s="277" t="s">
        <v>655</v>
      </c>
      <c r="C65" s="267" t="s">
        <v>628</v>
      </c>
      <c r="D65" s="267" t="s">
        <v>719</v>
      </c>
      <c r="E65" s="267" t="s">
        <v>822</v>
      </c>
      <c r="F65" s="293" t="s">
        <v>809</v>
      </c>
      <c r="G65" s="279" t="s">
        <v>325</v>
      </c>
      <c r="H65" s="280" t="s">
        <v>460</v>
      </c>
      <c r="I65" s="267" t="str">
        <f t="shared" si="0"/>
        <v>Lower</v>
      </c>
      <c r="J65" s="281" t="s">
        <v>345</v>
      </c>
      <c r="K65" s="281" t="s">
        <v>1980</v>
      </c>
      <c r="L65" s="281" t="s">
        <v>1366</v>
      </c>
      <c r="M65" s="281"/>
      <c r="N65" s="281"/>
      <c r="O65" s="281" t="s">
        <v>1905</v>
      </c>
      <c r="P65" s="278" t="s">
        <v>1935</v>
      </c>
      <c r="Q65" s="278" t="s">
        <v>583</v>
      </c>
      <c r="R65" s="317"/>
      <c r="S65" s="317"/>
      <c r="T65" s="317"/>
      <c r="U65" s="317"/>
      <c r="V65" s="283" t="s">
        <v>130</v>
      </c>
      <c r="W65" s="283"/>
      <c r="X65" s="283"/>
      <c r="Y65" s="267"/>
      <c r="Z65" s="267"/>
      <c r="AA65" s="283"/>
      <c r="AB65" s="283" t="s">
        <v>143</v>
      </c>
      <c r="AC65" s="283" t="s">
        <v>143</v>
      </c>
      <c r="AD65" s="283"/>
      <c r="AE65" s="283" t="s">
        <v>137</v>
      </c>
      <c r="AF65" s="283" t="s">
        <v>142</v>
      </c>
      <c r="AG65" s="283" t="s">
        <v>131</v>
      </c>
      <c r="AH65" s="284"/>
      <c r="AI65" s="284" t="s">
        <v>143</v>
      </c>
      <c r="AJ65" s="284"/>
      <c r="AK65" s="283" t="s">
        <v>143</v>
      </c>
      <c r="AL65" s="283" t="s">
        <v>143</v>
      </c>
      <c r="AM65" s="283"/>
      <c r="AN65" s="283" t="s">
        <v>143</v>
      </c>
      <c r="AO65" s="285" t="s">
        <v>192</v>
      </c>
      <c r="AP65" s="283" t="s">
        <v>144</v>
      </c>
      <c r="AQ65" s="285" t="s">
        <v>1326</v>
      </c>
      <c r="AR65" s="285" t="s">
        <v>144</v>
      </c>
      <c r="AS65" s="285" t="s">
        <v>144</v>
      </c>
      <c r="AT65" s="287" t="str">
        <f t="shared" si="2"/>
        <v>Not Higher</v>
      </c>
      <c r="AU65" s="288" t="s">
        <v>143</v>
      </c>
      <c r="AV65" s="288"/>
      <c r="AW65" s="283" t="s">
        <v>143</v>
      </c>
      <c r="AX65" s="267"/>
      <c r="AY65" s="279" t="s">
        <v>1962</v>
      </c>
      <c r="AZ65" s="288">
        <f>VLOOKUP(AE65,'Sample Size'!$F$22:$G$28,2,)</f>
        <v>1</v>
      </c>
      <c r="BA65" s="289" t="s">
        <v>566</v>
      </c>
      <c r="BB65" s="279" t="s">
        <v>680</v>
      </c>
      <c r="BC65" s="278" t="s">
        <v>815</v>
      </c>
      <c r="BD65" s="290"/>
      <c r="BF65" s="247"/>
      <c r="BH65" s="267" t="s">
        <v>133</v>
      </c>
      <c r="BI65" s="267" t="s">
        <v>135</v>
      </c>
      <c r="BJ65" s="267" t="s">
        <v>133</v>
      </c>
      <c r="BK65" s="267" t="s">
        <v>135</v>
      </c>
      <c r="BL65" s="267" t="s">
        <v>135</v>
      </c>
      <c r="BN65" s="292"/>
      <c r="BO65" s="292"/>
      <c r="BP65" s="292"/>
      <c r="BQ65" s="292"/>
      <c r="BR65" s="292"/>
      <c r="BT65" s="283"/>
      <c r="BU65" s="283"/>
      <c r="BV65" s="288"/>
      <c r="BW65" s="288"/>
      <c r="BX65" s="288"/>
      <c r="BY65" s="288"/>
      <c r="BZ65" s="288"/>
      <c r="CA65" s="288"/>
      <c r="CB65" s="288"/>
      <c r="CC65" s="288"/>
    </row>
    <row r="66" spans="1:81" ht="13.5" customHeight="1">
      <c r="A66" s="277" t="s">
        <v>673</v>
      </c>
      <c r="B66" s="277" t="s">
        <v>655</v>
      </c>
      <c r="C66" s="267" t="s">
        <v>628</v>
      </c>
      <c r="D66" s="267" t="s">
        <v>719</v>
      </c>
      <c r="E66" s="267" t="s">
        <v>822</v>
      </c>
      <c r="F66" s="293" t="s">
        <v>809</v>
      </c>
      <c r="G66" s="279" t="s">
        <v>326</v>
      </c>
      <c r="H66" s="280" t="s">
        <v>1166</v>
      </c>
      <c r="I66" s="267" t="str">
        <f t="shared" si="0"/>
        <v>Lower</v>
      </c>
      <c r="J66" s="281" t="s">
        <v>348</v>
      </c>
      <c r="K66" s="281" t="s">
        <v>1477</v>
      </c>
      <c r="L66" s="281" t="s">
        <v>1209</v>
      </c>
      <c r="M66" s="281"/>
      <c r="N66" s="281"/>
      <c r="O66" s="281" t="s">
        <v>1908</v>
      </c>
      <c r="P66" s="278" t="s">
        <v>1490</v>
      </c>
      <c r="Q66" s="278" t="s">
        <v>564</v>
      </c>
      <c r="R66" s="317"/>
      <c r="S66" s="317"/>
      <c r="T66" s="317"/>
      <c r="U66" s="317"/>
      <c r="V66" s="283" t="s">
        <v>130</v>
      </c>
      <c r="W66" s="283"/>
      <c r="X66" s="283" t="s">
        <v>143</v>
      </c>
      <c r="Y66" s="267"/>
      <c r="Z66" s="267"/>
      <c r="AA66" s="283"/>
      <c r="AB66" s="283"/>
      <c r="AC66" s="283"/>
      <c r="AD66" s="283"/>
      <c r="AE66" s="283" t="s">
        <v>136</v>
      </c>
      <c r="AF66" s="283" t="s">
        <v>142</v>
      </c>
      <c r="AG66" s="283" t="s">
        <v>131</v>
      </c>
      <c r="AH66" s="284"/>
      <c r="AI66" s="284" t="s">
        <v>143</v>
      </c>
      <c r="AJ66" s="284"/>
      <c r="AK66" s="283"/>
      <c r="AL66" s="283" t="s">
        <v>143</v>
      </c>
      <c r="AM66" s="283"/>
      <c r="AN66" s="283" t="s">
        <v>143</v>
      </c>
      <c r="AO66" s="285" t="s">
        <v>833</v>
      </c>
      <c r="AP66" s="283" t="s">
        <v>157</v>
      </c>
      <c r="AQ66" s="285" t="s">
        <v>1476</v>
      </c>
      <c r="AR66" s="285" t="s">
        <v>1951</v>
      </c>
      <c r="AS66" s="285" t="s">
        <v>144</v>
      </c>
      <c r="AT66" s="287" t="str">
        <f t="shared" si="2"/>
        <v>Not Higher</v>
      </c>
      <c r="AU66" s="288" t="s">
        <v>143</v>
      </c>
      <c r="AV66" s="288"/>
      <c r="AW66" s="283" t="s">
        <v>143</v>
      </c>
      <c r="AX66" s="267"/>
      <c r="AY66" s="279" t="s">
        <v>1951</v>
      </c>
      <c r="AZ66" s="288">
        <f>VLOOKUP(AE66,'Sample Size'!$F$22:$G$28,2,)</f>
        <v>2</v>
      </c>
      <c r="BA66" s="289" t="s">
        <v>1290</v>
      </c>
      <c r="BB66" s="279" t="s">
        <v>680</v>
      </c>
      <c r="BC66" s="278" t="s">
        <v>815</v>
      </c>
      <c r="BD66" s="290"/>
      <c r="BF66" s="247"/>
      <c r="BH66" s="267" t="s">
        <v>133</v>
      </c>
      <c r="BI66" s="267" t="s">
        <v>135</v>
      </c>
      <c r="BJ66" s="267" t="s">
        <v>135</v>
      </c>
      <c r="BK66" s="267" t="s">
        <v>135</v>
      </c>
      <c r="BL66" s="267" t="s">
        <v>135</v>
      </c>
      <c r="BN66" s="292"/>
      <c r="BO66" s="292"/>
      <c r="BP66" s="292"/>
      <c r="BQ66" s="292"/>
      <c r="BR66" s="292"/>
      <c r="BT66" s="283"/>
      <c r="BU66" s="283"/>
      <c r="BV66" s="288"/>
      <c r="BW66" s="288"/>
      <c r="BX66" s="288"/>
      <c r="BY66" s="288"/>
      <c r="BZ66" s="288"/>
      <c r="CA66" s="288"/>
      <c r="CB66" s="288"/>
      <c r="CC66" s="288"/>
    </row>
    <row r="67" spans="1:81" ht="13.5" customHeight="1">
      <c r="A67" s="277" t="s">
        <v>673</v>
      </c>
      <c r="B67" s="277" t="s">
        <v>655</v>
      </c>
      <c r="C67" s="267" t="s">
        <v>628</v>
      </c>
      <c r="D67" s="267" t="s">
        <v>719</v>
      </c>
      <c r="E67" s="267" t="s">
        <v>822</v>
      </c>
      <c r="F67" s="293" t="s">
        <v>809</v>
      </c>
      <c r="G67" s="279" t="s">
        <v>331</v>
      </c>
      <c r="H67" s="280" t="s">
        <v>1774</v>
      </c>
      <c r="I67" s="267" t="str">
        <f t="shared" si="0"/>
        <v>Lower</v>
      </c>
      <c r="J67" s="281" t="s">
        <v>342</v>
      </c>
      <c r="K67" s="281" t="s">
        <v>1978</v>
      </c>
      <c r="L67" s="281" t="s">
        <v>76</v>
      </c>
      <c r="M67" s="281"/>
      <c r="N67" s="281"/>
      <c r="O67" s="281" t="s">
        <v>1897</v>
      </c>
      <c r="P67" s="278" t="s">
        <v>1937</v>
      </c>
      <c r="Q67" s="278" t="s">
        <v>75</v>
      </c>
      <c r="R67" s="317"/>
      <c r="S67" s="317"/>
      <c r="T67" s="317"/>
      <c r="U67" s="317"/>
      <c r="V67" s="283" t="s">
        <v>130</v>
      </c>
      <c r="W67" s="283"/>
      <c r="X67" s="283" t="s">
        <v>143</v>
      </c>
      <c r="Y67" s="267"/>
      <c r="Z67" s="267"/>
      <c r="AA67" s="283"/>
      <c r="AB67" s="283"/>
      <c r="AC67" s="283"/>
      <c r="AD67" s="283"/>
      <c r="AE67" s="283" t="s">
        <v>136</v>
      </c>
      <c r="AF67" s="283" t="s">
        <v>142</v>
      </c>
      <c r="AG67" s="283" t="s">
        <v>131</v>
      </c>
      <c r="AH67" s="284"/>
      <c r="AI67" s="284" t="s">
        <v>143</v>
      </c>
      <c r="AJ67" s="284"/>
      <c r="AK67" s="283"/>
      <c r="AL67" s="283" t="s">
        <v>143</v>
      </c>
      <c r="AM67" s="283"/>
      <c r="AN67" s="283" t="s">
        <v>143</v>
      </c>
      <c r="AO67" s="285" t="s">
        <v>833</v>
      </c>
      <c r="AP67" s="283" t="s">
        <v>144</v>
      </c>
      <c r="AQ67" s="285" t="s">
        <v>1156</v>
      </c>
      <c r="AR67" s="285" t="s">
        <v>1949</v>
      </c>
      <c r="AS67" s="285" t="s">
        <v>144</v>
      </c>
      <c r="AT67" s="287" t="str">
        <f t="shared" si="2"/>
        <v>Not Higher</v>
      </c>
      <c r="AU67" s="288" t="s">
        <v>143</v>
      </c>
      <c r="AV67" s="288"/>
      <c r="AW67" s="283" t="s">
        <v>143</v>
      </c>
      <c r="AX67" s="267"/>
      <c r="AY67" s="279" t="s">
        <v>1949</v>
      </c>
      <c r="AZ67" s="288">
        <f>VLOOKUP(AE67,'Sample Size'!$F$22:$G$28,2,)</f>
        <v>2</v>
      </c>
      <c r="BA67" s="289" t="s">
        <v>1272</v>
      </c>
      <c r="BB67" s="279" t="s">
        <v>680</v>
      </c>
      <c r="BC67" s="278" t="s">
        <v>815</v>
      </c>
      <c r="BD67" s="290"/>
      <c r="BF67" s="247"/>
      <c r="BH67" s="267" t="s">
        <v>133</v>
      </c>
      <c r="BI67" s="267" t="s">
        <v>135</v>
      </c>
      <c r="BJ67" s="267" t="s">
        <v>135</v>
      </c>
      <c r="BK67" s="267" t="s">
        <v>135</v>
      </c>
      <c r="BL67" s="267" t="s">
        <v>135</v>
      </c>
      <c r="BN67" s="292"/>
      <c r="BO67" s="292"/>
      <c r="BP67" s="292"/>
      <c r="BQ67" s="292"/>
      <c r="BR67" s="292"/>
      <c r="BT67" s="283"/>
      <c r="BU67" s="283"/>
      <c r="BV67" s="288"/>
      <c r="BW67" s="288"/>
      <c r="BX67" s="288"/>
      <c r="BY67" s="288"/>
      <c r="BZ67" s="288"/>
      <c r="CA67" s="288"/>
      <c r="CB67" s="288"/>
      <c r="CC67" s="288"/>
    </row>
    <row r="68" spans="1:81" ht="13.2" customHeight="1">
      <c r="A68" s="277" t="s">
        <v>673</v>
      </c>
      <c r="B68" s="277" t="s">
        <v>655</v>
      </c>
      <c r="C68" s="267" t="s">
        <v>628</v>
      </c>
      <c r="D68" s="267" t="s">
        <v>719</v>
      </c>
      <c r="E68" s="267" t="s">
        <v>822</v>
      </c>
      <c r="F68" s="293" t="s">
        <v>809</v>
      </c>
      <c r="G68" s="279" t="s">
        <v>328</v>
      </c>
      <c r="H68" s="280" t="s">
        <v>1025</v>
      </c>
      <c r="I68" s="267" t="str">
        <f>IF(((IF(BI68="H",5,0)+(COUNTIF(BJ68:BL68,"H")+COUNTIF(BH68,"H"))*1.25)/10)&lt;0.33,"Lower",IF(((IF(BI68="H",5,0)+(COUNTIF(BJ68:BL68,"H")+COUNTIF(BH68,"H"))*1.25)/10)&gt;0.66,"Significant","Higher"))</f>
        <v>Lower</v>
      </c>
      <c r="J68" s="281" t="s">
        <v>344</v>
      </c>
      <c r="K68" s="281" t="s">
        <v>1979</v>
      </c>
      <c r="L68" s="281" t="s">
        <v>63</v>
      </c>
      <c r="M68" s="281"/>
      <c r="N68" s="281"/>
      <c r="O68" s="281" t="s">
        <v>1911</v>
      </c>
      <c r="P68" s="278" t="s">
        <v>1938</v>
      </c>
      <c r="Q68" s="278" t="s">
        <v>266</v>
      </c>
      <c r="R68" s="317"/>
      <c r="S68" s="317"/>
      <c r="T68" s="317"/>
      <c r="U68" s="317"/>
      <c r="V68" s="283" t="s">
        <v>129</v>
      </c>
      <c r="W68" s="283"/>
      <c r="X68" s="283" t="s">
        <v>143</v>
      </c>
      <c r="Y68" s="267"/>
      <c r="Z68" s="267"/>
      <c r="AA68" s="283"/>
      <c r="AB68" s="283"/>
      <c r="AC68" s="283"/>
      <c r="AD68" s="283"/>
      <c r="AE68" s="283" t="s">
        <v>136</v>
      </c>
      <c r="AF68" s="283" t="s">
        <v>140</v>
      </c>
      <c r="AG68" s="283" t="s">
        <v>131</v>
      </c>
      <c r="AH68" s="284" t="s">
        <v>143</v>
      </c>
      <c r="AI68" s="284" t="s">
        <v>143</v>
      </c>
      <c r="AJ68" s="284" t="s">
        <v>143</v>
      </c>
      <c r="AK68" s="283" t="s">
        <v>143</v>
      </c>
      <c r="AL68" s="283" t="s">
        <v>143</v>
      </c>
      <c r="AM68" s="283" t="s">
        <v>143</v>
      </c>
      <c r="AN68" s="283" t="s">
        <v>143</v>
      </c>
      <c r="AO68" s="285" t="s">
        <v>833</v>
      </c>
      <c r="AP68" s="283" t="s">
        <v>144</v>
      </c>
      <c r="AQ68" s="285" t="s">
        <v>1648</v>
      </c>
      <c r="AR68" s="285" t="s">
        <v>144</v>
      </c>
      <c r="AS68" s="285" t="s">
        <v>144</v>
      </c>
      <c r="AT68" s="287" t="str">
        <f>IF(BW68="H","Higher",IF(ROUND((IF(BT68="MC",1,0)+IF(OR(BU68="M",BU68="Q",BU68="A"),1,0)+COUNTIF(BX68:CC68,"H")+COUNTIF(BV68,"H"))/10,)=1,"Higher","Not Higher"))</f>
        <v>Not Higher</v>
      </c>
      <c r="AU68" s="288" t="s">
        <v>143</v>
      </c>
      <c r="AV68" s="288"/>
      <c r="AW68" s="283" t="s">
        <v>143</v>
      </c>
      <c r="AX68" s="267"/>
      <c r="AY68" s="279" t="s">
        <v>1959</v>
      </c>
      <c r="AZ68" s="288">
        <f>VLOOKUP(AE68,'Sample Size'!$F$22:$G$28,2,)</f>
        <v>2</v>
      </c>
      <c r="BA68" s="289" t="s">
        <v>73</v>
      </c>
      <c r="BB68" s="279" t="s">
        <v>680</v>
      </c>
      <c r="BC68" s="278" t="s">
        <v>815</v>
      </c>
      <c r="BD68" s="290"/>
      <c r="BF68" s="247"/>
      <c r="BH68" s="267" t="s">
        <v>135</v>
      </c>
      <c r="BI68" s="267" t="s">
        <v>135</v>
      </c>
      <c r="BJ68" s="267" t="s">
        <v>135</v>
      </c>
      <c r="BK68" s="267" t="s">
        <v>135</v>
      </c>
      <c r="BL68" s="267" t="s">
        <v>135</v>
      </c>
      <c r="BN68" s="292"/>
      <c r="BO68" s="292"/>
      <c r="BP68" s="292"/>
      <c r="BQ68" s="292"/>
      <c r="BR68" s="292"/>
      <c r="BT68" s="283"/>
      <c r="BU68" s="283"/>
      <c r="BV68" s="288"/>
      <c r="BW68" s="288"/>
      <c r="BX68" s="288"/>
      <c r="BY68" s="288"/>
      <c r="BZ68" s="288"/>
      <c r="CA68" s="288"/>
      <c r="CB68" s="288"/>
      <c r="CC68" s="288"/>
    </row>
    <row r="69" spans="1:81" ht="13.5" customHeight="1">
      <c r="A69" s="277" t="s">
        <v>673</v>
      </c>
      <c r="B69" s="277" t="s">
        <v>655</v>
      </c>
      <c r="C69" s="267" t="s">
        <v>628</v>
      </c>
      <c r="D69" s="267" t="s">
        <v>719</v>
      </c>
      <c r="E69" s="267" t="s">
        <v>822</v>
      </c>
      <c r="F69" s="293" t="s">
        <v>809</v>
      </c>
      <c r="G69" s="279" t="s">
        <v>323</v>
      </c>
      <c r="H69" s="280" t="s">
        <v>1045</v>
      </c>
      <c r="I69" s="267" t="str">
        <f>IF(((IF(BI69="H",5,0)+(COUNTIF(BJ69:BL69,"H")+COUNTIF(BH69,"H"))*1.25)/10)&lt;0.33,"Lower",IF(((IF(BI69="H",5,0)+(COUNTIF(BJ69:BL69,"H")+COUNTIF(BH69,"H"))*1.25)/10)&gt;0.66,"Significant","Higher"))</f>
        <v>Lower</v>
      </c>
      <c r="J69" s="281" t="s">
        <v>347</v>
      </c>
      <c r="K69" s="281" t="s">
        <v>1922</v>
      </c>
      <c r="L69" s="281" t="s">
        <v>1086</v>
      </c>
      <c r="M69" s="281"/>
      <c r="N69" s="281"/>
      <c r="O69" s="281" t="s">
        <v>1906</v>
      </c>
      <c r="P69" s="278" t="s">
        <v>354</v>
      </c>
      <c r="Q69" s="278" t="s">
        <v>1811</v>
      </c>
      <c r="R69" s="317"/>
      <c r="S69" s="317"/>
      <c r="T69" s="317"/>
      <c r="U69" s="317"/>
      <c r="V69" s="283" t="s">
        <v>129</v>
      </c>
      <c r="W69" s="283" t="s">
        <v>143</v>
      </c>
      <c r="X69" s="283"/>
      <c r="Y69" s="267"/>
      <c r="Z69" s="267"/>
      <c r="AA69" s="283"/>
      <c r="AB69" s="283"/>
      <c r="AC69" s="283"/>
      <c r="AD69" s="283"/>
      <c r="AE69" s="283" t="s">
        <v>136</v>
      </c>
      <c r="AF69" s="283" t="s">
        <v>140</v>
      </c>
      <c r="AG69" s="283" t="s">
        <v>131</v>
      </c>
      <c r="AH69" s="284" t="s">
        <v>143</v>
      </c>
      <c r="AI69" s="284" t="s">
        <v>143</v>
      </c>
      <c r="AJ69" s="284" t="s">
        <v>143</v>
      </c>
      <c r="AK69" s="283" t="s">
        <v>143</v>
      </c>
      <c r="AL69" s="283" t="s">
        <v>143</v>
      </c>
      <c r="AM69" s="283" t="s">
        <v>143</v>
      </c>
      <c r="AN69" s="283" t="s">
        <v>143</v>
      </c>
      <c r="AO69" s="285" t="s">
        <v>833</v>
      </c>
      <c r="AP69" s="283" t="s">
        <v>144</v>
      </c>
      <c r="AQ69" s="285" t="s">
        <v>840</v>
      </c>
      <c r="AR69" s="285" t="s">
        <v>144</v>
      </c>
      <c r="AS69" s="285" t="s">
        <v>144</v>
      </c>
      <c r="AT69" s="287" t="str">
        <f>IF(BW69="H","Higher",IF(ROUND((IF(BT69="MC",1,0)+IF(OR(BU69="M",BU69="Q",BU69="A"),1,0)+COUNTIF(BX69:CC69,"H")+COUNTIF(BV69,"H"))/10,)=1,"Higher","Not Higher"))</f>
        <v>Not Higher</v>
      </c>
      <c r="AU69" s="288" t="s">
        <v>143</v>
      </c>
      <c r="AV69" s="288"/>
      <c r="AW69" s="283" t="s">
        <v>143</v>
      </c>
      <c r="AX69" s="267"/>
      <c r="AY69" s="279" t="s">
        <v>1956</v>
      </c>
      <c r="AZ69" s="288">
        <f>VLOOKUP(AE69,'Sample Size'!$F$22:$G$28,2,)</f>
        <v>2</v>
      </c>
      <c r="BA69" s="289" t="s">
        <v>42</v>
      </c>
      <c r="BB69" s="279" t="s">
        <v>680</v>
      </c>
      <c r="BC69" s="278" t="s">
        <v>815</v>
      </c>
      <c r="BD69" s="290"/>
      <c r="BF69" s="247"/>
      <c r="BH69" s="267" t="s">
        <v>135</v>
      </c>
      <c r="BI69" s="267" t="s">
        <v>135</v>
      </c>
      <c r="BJ69" s="267" t="s">
        <v>135</v>
      </c>
      <c r="BK69" s="267" t="s">
        <v>135</v>
      </c>
      <c r="BL69" s="267" t="s">
        <v>133</v>
      </c>
      <c r="BN69" s="292"/>
      <c r="BO69" s="292"/>
      <c r="BP69" s="292"/>
      <c r="BQ69" s="292"/>
      <c r="BR69" s="292"/>
      <c r="BT69" s="283"/>
      <c r="BU69" s="283"/>
      <c r="BV69" s="288"/>
      <c r="BW69" s="288"/>
      <c r="BX69" s="288"/>
      <c r="BY69" s="288"/>
      <c r="BZ69" s="288"/>
      <c r="CA69" s="288"/>
      <c r="CB69" s="288"/>
      <c r="CC69" s="288"/>
    </row>
    <row r="70" spans="1:81" ht="13.2" customHeight="1">
      <c r="A70" s="277" t="s">
        <v>673</v>
      </c>
      <c r="B70" s="277" t="s">
        <v>655</v>
      </c>
      <c r="C70" s="267" t="s">
        <v>628</v>
      </c>
      <c r="D70" s="267" t="s">
        <v>719</v>
      </c>
      <c r="E70" s="267" t="s">
        <v>822</v>
      </c>
      <c r="F70" s="293" t="s">
        <v>809</v>
      </c>
      <c r="G70" s="279" t="s">
        <v>327</v>
      </c>
      <c r="H70" s="280" t="s">
        <v>1607</v>
      </c>
      <c r="I70" s="267" t="str">
        <f t="shared" si="0"/>
        <v>Lower</v>
      </c>
      <c r="J70" s="281" t="s">
        <v>350</v>
      </c>
      <c r="K70" s="278" t="s">
        <v>1705</v>
      </c>
      <c r="L70" s="281" t="s">
        <v>1595</v>
      </c>
      <c r="M70" s="281"/>
      <c r="N70" s="281"/>
      <c r="O70" s="281" t="s">
        <v>1898</v>
      </c>
      <c r="P70" s="278" t="s">
        <v>1677</v>
      </c>
      <c r="Q70" s="278" t="s">
        <v>582</v>
      </c>
      <c r="R70" s="317"/>
      <c r="S70" s="317"/>
      <c r="T70" s="317"/>
      <c r="U70" s="317"/>
      <c r="V70" s="283" t="s">
        <v>130</v>
      </c>
      <c r="W70" s="283"/>
      <c r="X70" s="283"/>
      <c r="Y70" s="267"/>
      <c r="Z70" s="267"/>
      <c r="AA70" s="283" t="s">
        <v>143</v>
      </c>
      <c r="AB70" s="283"/>
      <c r="AC70" s="283"/>
      <c r="AD70" s="283"/>
      <c r="AE70" s="283" t="s">
        <v>137</v>
      </c>
      <c r="AF70" s="283" t="s">
        <v>140</v>
      </c>
      <c r="AG70" s="283" t="s">
        <v>131</v>
      </c>
      <c r="AH70" s="284" t="s">
        <v>143</v>
      </c>
      <c r="AI70" s="284" t="s">
        <v>143</v>
      </c>
      <c r="AJ70" s="284" t="s">
        <v>143</v>
      </c>
      <c r="AK70" s="283" t="s">
        <v>143</v>
      </c>
      <c r="AL70" s="283" t="s">
        <v>143</v>
      </c>
      <c r="AM70" s="283" t="s">
        <v>143</v>
      </c>
      <c r="AN70" s="283" t="s">
        <v>143</v>
      </c>
      <c r="AO70" s="285" t="s">
        <v>833</v>
      </c>
      <c r="AP70" s="283" t="s">
        <v>144</v>
      </c>
      <c r="AQ70" s="285" t="s">
        <v>840</v>
      </c>
      <c r="AR70" s="285" t="s">
        <v>144</v>
      </c>
      <c r="AS70" s="285" t="s">
        <v>144</v>
      </c>
      <c r="AT70" s="287" t="str">
        <f t="shared" si="2"/>
        <v>Not Higher</v>
      </c>
      <c r="AU70" s="288" t="s">
        <v>143</v>
      </c>
      <c r="AV70" s="288"/>
      <c r="AW70" s="283" t="s">
        <v>143</v>
      </c>
      <c r="AX70" s="267"/>
      <c r="AY70" s="279" t="s">
        <v>1655</v>
      </c>
      <c r="AZ70" s="288">
        <f>VLOOKUP(AE70,'Sample Size'!$F$22:$G$28,2,)</f>
        <v>1</v>
      </c>
      <c r="BA70" s="289" t="s">
        <v>215</v>
      </c>
      <c r="BB70" s="279" t="s">
        <v>680</v>
      </c>
      <c r="BC70" s="278" t="s">
        <v>815</v>
      </c>
      <c r="BD70" s="290"/>
      <c r="BF70" s="247"/>
      <c r="BH70" s="267" t="s">
        <v>135</v>
      </c>
      <c r="BI70" s="267" t="s">
        <v>135</v>
      </c>
      <c r="BJ70" s="267" t="s">
        <v>133</v>
      </c>
      <c r="BK70" s="267" t="s">
        <v>135</v>
      </c>
      <c r="BL70" s="267" t="s">
        <v>135</v>
      </c>
      <c r="BN70" s="292"/>
      <c r="BO70" s="292"/>
      <c r="BP70" s="292"/>
      <c r="BQ70" s="292"/>
      <c r="BR70" s="292"/>
      <c r="BT70" s="283"/>
      <c r="BU70" s="283"/>
      <c r="BV70" s="288"/>
      <c r="BW70" s="288"/>
      <c r="BX70" s="288"/>
      <c r="BY70" s="288"/>
      <c r="BZ70" s="288"/>
      <c r="CA70" s="288"/>
      <c r="CB70" s="288"/>
      <c r="CC70" s="288"/>
    </row>
    <row r="71" spans="1:81" ht="13.5" customHeight="1">
      <c r="A71" s="277" t="s">
        <v>673</v>
      </c>
      <c r="B71" s="277" t="s">
        <v>655</v>
      </c>
      <c r="C71" s="267" t="s">
        <v>628</v>
      </c>
      <c r="D71" s="267" t="s">
        <v>719</v>
      </c>
      <c r="E71" s="267" t="s">
        <v>822</v>
      </c>
      <c r="F71" s="293" t="s">
        <v>809</v>
      </c>
      <c r="G71" s="279" t="s">
        <v>1973</v>
      </c>
      <c r="H71" s="280" t="s">
        <v>696</v>
      </c>
      <c r="I71" s="267" t="str">
        <f t="shared" si="0"/>
        <v>Lower</v>
      </c>
      <c r="J71" s="281" t="s">
        <v>1946</v>
      </c>
      <c r="K71" s="278" t="s">
        <v>1981</v>
      </c>
      <c r="L71" s="281" t="s">
        <v>1218</v>
      </c>
      <c r="M71" s="281"/>
      <c r="N71" s="281"/>
      <c r="O71" s="281" t="s">
        <v>1899</v>
      </c>
      <c r="P71" s="278" t="s">
        <v>1936</v>
      </c>
      <c r="Q71" s="278" t="s">
        <v>52</v>
      </c>
      <c r="R71" s="317"/>
      <c r="S71" s="317"/>
      <c r="T71" s="317"/>
      <c r="U71" s="317"/>
      <c r="V71" s="283" t="s">
        <v>129</v>
      </c>
      <c r="W71" s="283" t="s">
        <v>143</v>
      </c>
      <c r="X71" s="283"/>
      <c r="Y71" s="267"/>
      <c r="Z71" s="267"/>
      <c r="AA71" s="283"/>
      <c r="AB71" s="283"/>
      <c r="AC71" s="283"/>
      <c r="AD71" s="283"/>
      <c r="AE71" s="283" t="s">
        <v>136</v>
      </c>
      <c r="AF71" s="283" t="s">
        <v>142</v>
      </c>
      <c r="AG71" s="283" t="s">
        <v>131</v>
      </c>
      <c r="AH71" s="284" t="s">
        <v>143</v>
      </c>
      <c r="AI71" s="284" t="s">
        <v>143</v>
      </c>
      <c r="AJ71" s="284" t="s">
        <v>143</v>
      </c>
      <c r="AK71" s="283" t="s">
        <v>143</v>
      </c>
      <c r="AL71" s="283" t="s">
        <v>143</v>
      </c>
      <c r="AM71" s="283" t="s">
        <v>143</v>
      </c>
      <c r="AN71" s="283" t="s">
        <v>143</v>
      </c>
      <c r="AO71" s="285" t="s">
        <v>833</v>
      </c>
      <c r="AP71" s="283" t="s">
        <v>144</v>
      </c>
      <c r="AQ71" s="285" t="s">
        <v>1941</v>
      </c>
      <c r="AR71" s="285" t="s">
        <v>144</v>
      </c>
      <c r="AS71" s="285" t="s">
        <v>144</v>
      </c>
      <c r="AT71" s="287" t="str">
        <f t="shared" si="2"/>
        <v>Not Higher</v>
      </c>
      <c r="AU71" s="288"/>
      <c r="AV71" s="288"/>
      <c r="AW71" s="283" t="s">
        <v>143</v>
      </c>
      <c r="AX71" s="267"/>
      <c r="AY71" s="279" t="s">
        <v>1491</v>
      </c>
      <c r="AZ71" s="288">
        <f>VLOOKUP(AE71,'Sample Size'!$F$22:$G$28,2,)</f>
        <v>2</v>
      </c>
      <c r="BA71" s="289" t="s">
        <v>1087</v>
      </c>
      <c r="BB71" s="279" t="s">
        <v>680</v>
      </c>
      <c r="BC71" s="278" t="s">
        <v>815</v>
      </c>
      <c r="BD71" s="290"/>
      <c r="BF71" s="247"/>
      <c r="BH71" s="267" t="s">
        <v>135</v>
      </c>
      <c r="BI71" s="267" t="s">
        <v>135</v>
      </c>
      <c r="BJ71" s="267" t="s">
        <v>133</v>
      </c>
      <c r="BK71" s="267" t="s">
        <v>135</v>
      </c>
      <c r="BL71" s="267" t="s">
        <v>135</v>
      </c>
      <c r="BN71" s="292"/>
      <c r="BO71" s="292"/>
      <c r="BP71" s="292"/>
      <c r="BQ71" s="292"/>
      <c r="BR71" s="292"/>
      <c r="BT71" s="283"/>
      <c r="BU71" s="283"/>
      <c r="BV71" s="288"/>
      <c r="BW71" s="288"/>
      <c r="BX71" s="288"/>
      <c r="BY71" s="288"/>
      <c r="BZ71" s="288"/>
      <c r="CA71" s="288"/>
      <c r="CB71" s="288"/>
      <c r="CC71" s="288"/>
    </row>
    <row r="72" spans="1:81" ht="13.5" customHeight="1">
      <c r="A72" s="277" t="s">
        <v>673</v>
      </c>
      <c r="B72" s="277" t="s">
        <v>655</v>
      </c>
      <c r="C72" s="267" t="s">
        <v>628</v>
      </c>
      <c r="D72" s="267" t="s">
        <v>719</v>
      </c>
      <c r="E72" s="267" t="s">
        <v>844</v>
      </c>
      <c r="F72" s="278" t="s">
        <v>843</v>
      </c>
      <c r="G72" s="279" t="s">
        <v>1971</v>
      </c>
      <c r="H72" s="280" t="s">
        <v>416</v>
      </c>
      <c r="I72" s="267" t="str">
        <f>IF(((IF(BI72="H",5,0)+(COUNTIF(BJ72:BL72,"H")+COUNTIF(BH72,"H"))*1.25)/10)&lt;0.33,"Lower",IF(((IF(BI72="H",5,0)+(COUNTIF(BJ72:BL72,"H")+COUNTIF(BH72,"H"))*1.25)/10)&gt;0.66,"Significant","Higher"))</f>
        <v>Lower</v>
      </c>
      <c r="J72" s="281" t="s">
        <v>2013</v>
      </c>
      <c r="K72" s="278" t="s">
        <v>1475</v>
      </c>
      <c r="L72" s="281" t="s">
        <v>1758</v>
      </c>
      <c r="M72" s="281"/>
      <c r="N72" s="281"/>
      <c r="O72" s="281" t="s">
        <v>2019</v>
      </c>
      <c r="P72" s="278" t="s">
        <v>1977</v>
      </c>
      <c r="Q72" s="278" t="s">
        <v>574</v>
      </c>
      <c r="R72" s="317"/>
      <c r="S72" s="317"/>
      <c r="T72" s="317"/>
      <c r="U72" s="317"/>
      <c r="V72" s="283" t="s">
        <v>129</v>
      </c>
      <c r="W72" s="283" t="s">
        <v>143</v>
      </c>
      <c r="X72" s="283"/>
      <c r="Y72" s="267"/>
      <c r="Z72" s="267"/>
      <c r="AA72" s="283"/>
      <c r="AB72" s="283"/>
      <c r="AC72" s="283"/>
      <c r="AD72" s="283"/>
      <c r="AE72" s="283" t="s">
        <v>137</v>
      </c>
      <c r="AF72" s="283" t="s">
        <v>142</v>
      </c>
      <c r="AG72" s="283" t="s">
        <v>131</v>
      </c>
      <c r="AH72" s="284" t="s">
        <v>143</v>
      </c>
      <c r="AI72" s="284" t="s">
        <v>143</v>
      </c>
      <c r="AJ72" s="284" t="s">
        <v>143</v>
      </c>
      <c r="AK72" s="283" t="s">
        <v>143</v>
      </c>
      <c r="AL72" s="283" t="s">
        <v>143</v>
      </c>
      <c r="AM72" s="283" t="s">
        <v>143</v>
      </c>
      <c r="AN72" s="283" t="s">
        <v>143</v>
      </c>
      <c r="AO72" s="285" t="s">
        <v>1674</v>
      </c>
      <c r="AP72" s="283" t="s">
        <v>144</v>
      </c>
      <c r="AQ72" s="285" t="s">
        <v>1012</v>
      </c>
      <c r="AR72" s="285" t="s">
        <v>144</v>
      </c>
      <c r="AS72" s="285" t="s">
        <v>144</v>
      </c>
      <c r="AT72" s="287" t="str">
        <f>IF(BW72="H","Higher",IF(ROUND((IF(BT72="MC",1,0)+IF(OR(BU72="M",BU72="Q",BU72="A"),1,0)+COUNTIF(BX72:CC72,"H")+COUNTIF(BV72,"H"))/10,)=1,"Higher","Not Higher"))</f>
        <v>Not Higher</v>
      </c>
      <c r="AU72" s="288" t="s">
        <v>143</v>
      </c>
      <c r="AV72" s="288"/>
      <c r="AW72" s="283" t="s">
        <v>143</v>
      </c>
      <c r="AX72" s="267"/>
      <c r="AY72" s="279" t="s">
        <v>847</v>
      </c>
      <c r="AZ72" s="288">
        <f>VLOOKUP(AE72,'Sample Size'!$F$22:$G$28,2,)</f>
        <v>1</v>
      </c>
      <c r="BA72" s="289" t="s">
        <v>70</v>
      </c>
      <c r="BB72" s="279" t="s">
        <v>680</v>
      </c>
      <c r="BC72" s="278" t="s">
        <v>815</v>
      </c>
      <c r="BD72" s="290"/>
      <c r="BF72" s="247"/>
      <c r="BH72" s="267" t="s">
        <v>135</v>
      </c>
      <c r="BI72" s="267" t="s">
        <v>135</v>
      </c>
      <c r="BJ72" s="267" t="s">
        <v>135</v>
      </c>
      <c r="BK72" s="267" t="s">
        <v>135</v>
      </c>
      <c r="BL72" s="267" t="s">
        <v>135</v>
      </c>
      <c r="BN72" s="292"/>
      <c r="BO72" s="292"/>
      <c r="BP72" s="292"/>
      <c r="BQ72" s="292"/>
      <c r="BR72" s="292"/>
      <c r="BT72" s="283"/>
      <c r="BU72" s="283"/>
      <c r="BV72" s="288"/>
      <c r="BW72" s="288"/>
      <c r="BX72" s="288"/>
      <c r="BY72" s="288"/>
      <c r="BZ72" s="288"/>
      <c r="CA72" s="288"/>
      <c r="CB72" s="288"/>
      <c r="CC72" s="288"/>
    </row>
    <row r="73" spans="1:81" ht="13.5" customHeight="1">
      <c r="A73" s="277" t="s">
        <v>673</v>
      </c>
      <c r="B73" s="277" t="s">
        <v>655</v>
      </c>
      <c r="C73" s="267" t="s">
        <v>628</v>
      </c>
      <c r="D73" s="267" t="s">
        <v>719</v>
      </c>
      <c r="E73" s="267" t="s">
        <v>844</v>
      </c>
      <c r="F73" s="278" t="s">
        <v>843</v>
      </c>
      <c r="G73" s="279" t="s">
        <v>1965</v>
      </c>
      <c r="H73" s="280" t="s">
        <v>1006</v>
      </c>
      <c r="I73" s="267" t="str">
        <f t="shared" si="0"/>
        <v>Lower</v>
      </c>
      <c r="J73" s="281" t="s">
        <v>2014</v>
      </c>
      <c r="K73" s="278" t="s">
        <v>1488</v>
      </c>
      <c r="L73" s="281" t="s">
        <v>88</v>
      </c>
      <c r="M73" s="281"/>
      <c r="N73" s="281"/>
      <c r="O73" s="281" t="s">
        <v>2015</v>
      </c>
      <c r="P73" s="278" t="s">
        <v>1785</v>
      </c>
      <c r="Q73" s="278" t="s">
        <v>240</v>
      </c>
      <c r="R73" s="317"/>
      <c r="S73" s="317"/>
      <c r="T73" s="317"/>
      <c r="U73" s="317"/>
      <c r="V73" s="283" t="s">
        <v>130</v>
      </c>
      <c r="W73" s="283" t="s">
        <v>143</v>
      </c>
      <c r="X73" s="283"/>
      <c r="Y73" s="267"/>
      <c r="Z73" s="267"/>
      <c r="AA73" s="283"/>
      <c r="AB73" s="283"/>
      <c r="AC73" s="283"/>
      <c r="AD73" s="283"/>
      <c r="AE73" s="283" t="s">
        <v>137</v>
      </c>
      <c r="AF73" s="283" t="s">
        <v>142</v>
      </c>
      <c r="AG73" s="283" t="s">
        <v>131</v>
      </c>
      <c r="AH73" s="284"/>
      <c r="AI73" s="284" t="s">
        <v>143</v>
      </c>
      <c r="AJ73" s="284"/>
      <c r="AK73" s="283"/>
      <c r="AL73" s="283"/>
      <c r="AM73" s="283" t="s">
        <v>143</v>
      </c>
      <c r="AN73" s="283" t="s">
        <v>143</v>
      </c>
      <c r="AO73" s="285" t="s">
        <v>1674</v>
      </c>
      <c r="AP73" s="283" t="s">
        <v>144</v>
      </c>
      <c r="AQ73" s="285" t="s">
        <v>1942</v>
      </c>
      <c r="AR73" s="285" t="s">
        <v>144</v>
      </c>
      <c r="AS73" s="285" t="s">
        <v>144</v>
      </c>
      <c r="AT73" s="287" t="str">
        <f t="shared" si="2"/>
        <v>Not Higher</v>
      </c>
      <c r="AU73" s="288" t="s">
        <v>143</v>
      </c>
      <c r="AV73" s="288"/>
      <c r="AW73" s="283" t="s">
        <v>143</v>
      </c>
      <c r="AX73" s="267"/>
      <c r="AY73" s="279" t="s">
        <v>1961</v>
      </c>
      <c r="AZ73" s="288">
        <f>VLOOKUP(AE73,'Sample Size'!$F$22:$G$28,2,)</f>
        <v>1</v>
      </c>
      <c r="BA73" s="289" t="s">
        <v>1</v>
      </c>
      <c r="BB73" s="279" t="s">
        <v>680</v>
      </c>
      <c r="BC73" s="278" t="s">
        <v>815</v>
      </c>
      <c r="BD73" s="290"/>
      <c r="BF73" s="247"/>
      <c r="BH73" s="267" t="s">
        <v>133</v>
      </c>
      <c r="BI73" s="267" t="s">
        <v>135</v>
      </c>
      <c r="BJ73" s="267" t="s">
        <v>135</v>
      </c>
      <c r="BK73" s="267" t="s">
        <v>135</v>
      </c>
      <c r="BL73" s="267" t="s">
        <v>135</v>
      </c>
      <c r="BN73" s="292"/>
      <c r="BO73" s="292"/>
      <c r="BP73" s="292"/>
      <c r="BQ73" s="292"/>
      <c r="BR73" s="292"/>
      <c r="BT73" s="283"/>
      <c r="BU73" s="283"/>
      <c r="BV73" s="288"/>
      <c r="BW73" s="288"/>
      <c r="BX73" s="288"/>
      <c r="BY73" s="288"/>
      <c r="BZ73" s="288"/>
      <c r="CA73" s="288"/>
      <c r="CB73" s="288"/>
      <c r="CC73" s="288"/>
    </row>
    <row r="74" spans="1:81" ht="13.5" customHeight="1">
      <c r="A74" s="277" t="s">
        <v>673</v>
      </c>
      <c r="B74" s="277" t="s">
        <v>655</v>
      </c>
      <c r="C74" s="267" t="s">
        <v>628</v>
      </c>
      <c r="D74" s="267" t="s">
        <v>719</v>
      </c>
      <c r="E74" s="267" t="s">
        <v>844</v>
      </c>
      <c r="F74" s="278" t="s">
        <v>843</v>
      </c>
      <c r="G74" s="279" t="s">
        <v>1966</v>
      </c>
      <c r="H74" s="280" t="s">
        <v>5</v>
      </c>
      <c r="I74" s="267" t="str">
        <f t="shared" si="0"/>
        <v>Lower</v>
      </c>
      <c r="J74" s="281" t="s">
        <v>2025</v>
      </c>
      <c r="K74" s="281" t="s">
        <v>1478</v>
      </c>
      <c r="L74" s="281" t="s">
        <v>98</v>
      </c>
      <c r="M74" s="281"/>
      <c r="N74" s="281"/>
      <c r="O74" s="281" t="s">
        <v>2018</v>
      </c>
      <c r="P74" s="278" t="s">
        <v>1701</v>
      </c>
      <c r="Q74" s="278" t="s">
        <v>242</v>
      </c>
      <c r="R74" s="317"/>
      <c r="S74" s="317"/>
      <c r="T74" s="317"/>
      <c r="U74" s="317"/>
      <c r="V74" s="283" t="s">
        <v>130</v>
      </c>
      <c r="W74" s="283"/>
      <c r="X74" s="283" t="s">
        <v>143</v>
      </c>
      <c r="Y74" s="267"/>
      <c r="Z74" s="267"/>
      <c r="AA74" s="283"/>
      <c r="AB74" s="283"/>
      <c r="AC74" s="283"/>
      <c r="AD74" s="283"/>
      <c r="AE74" s="283" t="s">
        <v>137</v>
      </c>
      <c r="AF74" s="283" t="s">
        <v>142</v>
      </c>
      <c r="AG74" s="283" t="s">
        <v>131</v>
      </c>
      <c r="AH74" s="284"/>
      <c r="AI74" s="284" t="s">
        <v>143</v>
      </c>
      <c r="AJ74" s="284"/>
      <c r="AK74" s="283"/>
      <c r="AL74" s="283"/>
      <c r="AM74" s="283" t="s">
        <v>143</v>
      </c>
      <c r="AN74" s="283" t="s">
        <v>143</v>
      </c>
      <c r="AO74" s="285" t="s">
        <v>831</v>
      </c>
      <c r="AP74" s="283" t="s">
        <v>144</v>
      </c>
      <c r="AQ74" s="285" t="s">
        <v>1948</v>
      </c>
      <c r="AR74" s="285" t="s">
        <v>1948</v>
      </c>
      <c r="AS74" s="285" t="s">
        <v>144</v>
      </c>
      <c r="AT74" s="287" t="str">
        <f t="shared" si="2"/>
        <v>Not Higher</v>
      </c>
      <c r="AU74" s="288" t="s">
        <v>143</v>
      </c>
      <c r="AV74" s="288"/>
      <c r="AW74" s="283" t="s">
        <v>143</v>
      </c>
      <c r="AX74" s="267"/>
      <c r="AY74" s="279" t="s">
        <v>1960</v>
      </c>
      <c r="AZ74" s="288">
        <f>VLOOKUP(AE74,'Sample Size'!$F$22:$G$28,2,)</f>
        <v>1</v>
      </c>
      <c r="BA74" s="289" t="s">
        <v>454</v>
      </c>
      <c r="BB74" s="279" t="s">
        <v>680</v>
      </c>
      <c r="BC74" s="278" t="s">
        <v>815</v>
      </c>
      <c r="BD74" s="290"/>
      <c r="BF74" s="247"/>
      <c r="BH74" s="267" t="s">
        <v>135</v>
      </c>
      <c r="BI74" s="267" t="s">
        <v>135</v>
      </c>
      <c r="BJ74" s="267" t="s">
        <v>133</v>
      </c>
      <c r="BK74" s="267" t="s">
        <v>135</v>
      </c>
      <c r="BL74" s="267" t="s">
        <v>135</v>
      </c>
      <c r="BN74" s="292"/>
      <c r="BO74" s="292"/>
      <c r="BP74" s="292"/>
      <c r="BQ74" s="292"/>
      <c r="BR74" s="292"/>
      <c r="BT74" s="283"/>
      <c r="BU74" s="283"/>
      <c r="BV74" s="288"/>
      <c r="BW74" s="288"/>
      <c r="BX74" s="288"/>
      <c r="BY74" s="288"/>
      <c r="BZ74" s="288"/>
      <c r="CA74" s="288"/>
      <c r="CB74" s="288"/>
      <c r="CC74" s="288"/>
    </row>
    <row r="75" spans="1:81" ht="13.2" customHeight="1">
      <c r="A75" s="277" t="s">
        <v>673</v>
      </c>
      <c r="B75" s="277" t="s">
        <v>655</v>
      </c>
      <c r="C75" s="267" t="s">
        <v>628</v>
      </c>
      <c r="D75" s="267" t="s">
        <v>719</v>
      </c>
      <c r="E75" s="267" t="s">
        <v>844</v>
      </c>
      <c r="F75" s="278" t="s">
        <v>843</v>
      </c>
      <c r="G75" s="279" t="s">
        <v>1969</v>
      </c>
      <c r="H75" s="280" t="s">
        <v>439</v>
      </c>
      <c r="I75" s="267" t="str">
        <f t="shared" si="0"/>
        <v>Lower</v>
      </c>
      <c r="J75" s="281" t="s">
        <v>2023</v>
      </c>
      <c r="K75" s="281" t="s">
        <v>1501</v>
      </c>
      <c r="L75" s="281" t="s">
        <v>418</v>
      </c>
      <c r="M75" s="281"/>
      <c r="N75" s="281"/>
      <c r="O75" s="281" t="s">
        <v>2020</v>
      </c>
      <c r="P75" s="278" t="s">
        <v>1805</v>
      </c>
      <c r="Q75" s="278" t="s">
        <v>1808</v>
      </c>
      <c r="R75" s="317"/>
      <c r="S75" s="317"/>
      <c r="T75" s="317"/>
      <c r="U75" s="317"/>
      <c r="V75" s="283" t="s">
        <v>130</v>
      </c>
      <c r="W75" s="283" t="s">
        <v>143</v>
      </c>
      <c r="X75" s="283" t="s">
        <v>143</v>
      </c>
      <c r="Y75" s="267"/>
      <c r="Z75" s="267"/>
      <c r="AA75" s="283"/>
      <c r="AB75" s="283"/>
      <c r="AC75" s="283"/>
      <c r="AD75" s="283"/>
      <c r="AE75" s="283" t="s">
        <v>136</v>
      </c>
      <c r="AF75" s="283" t="s">
        <v>142</v>
      </c>
      <c r="AG75" s="283" t="s">
        <v>131</v>
      </c>
      <c r="AH75" s="284"/>
      <c r="AI75" s="284" t="s">
        <v>143</v>
      </c>
      <c r="AJ75" s="284"/>
      <c r="AK75" s="283"/>
      <c r="AL75" s="283"/>
      <c r="AM75" s="283" t="s">
        <v>143</v>
      </c>
      <c r="AN75" s="283" t="s">
        <v>143</v>
      </c>
      <c r="AO75" s="285" t="s">
        <v>1674</v>
      </c>
      <c r="AP75" s="283" t="s">
        <v>144</v>
      </c>
      <c r="AQ75" s="285" t="s">
        <v>1037</v>
      </c>
      <c r="AR75" s="285" t="s">
        <v>144</v>
      </c>
      <c r="AS75" s="285" t="s">
        <v>144</v>
      </c>
      <c r="AT75" s="287" t="str">
        <f t="shared" si="2"/>
        <v>Not Higher</v>
      </c>
      <c r="AU75" s="288" t="s">
        <v>143</v>
      </c>
      <c r="AV75" s="288"/>
      <c r="AW75" s="283" t="s">
        <v>143</v>
      </c>
      <c r="AX75" s="267"/>
      <c r="AY75" s="279" t="s">
        <v>834</v>
      </c>
      <c r="AZ75" s="288">
        <f>VLOOKUP(AE75,'Sample Size'!$F$22:$G$28,2,)</f>
        <v>2</v>
      </c>
      <c r="BA75" s="289" t="s">
        <v>2151</v>
      </c>
      <c r="BB75" s="279" t="s">
        <v>680</v>
      </c>
      <c r="BC75" s="278" t="s">
        <v>815</v>
      </c>
      <c r="BD75" s="290"/>
      <c r="BF75" s="247"/>
      <c r="BH75" s="267" t="s">
        <v>133</v>
      </c>
      <c r="BI75" s="267" t="s">
        <v>135</v>
      </c>
      <c r="BJ75" s="267" t="s">
        <v>133</v>
      </c>
      <c r="BK75" s="267" t="s">
        <v>135</v>
      </c>
      <c r="BL75" s="267" t="s">
        <v>135</v>
      </c>
      <c r="BN75" s="292"/>
      <c r="BO75" s="292"/>
      <c r="BP75" s="292"/>
      <c r="BQ75" s="292"/>
      <c r="BR75" s="292"/>
      <c r="BT75" s="283"/>
      <c r="BU75" s="283"/>
      <c r="BV75" s="288"/>
      <c r="BW75" s="288"/>
      <c r="BX75" s="288"/>
      <c r="BY75" s="288"/>
      <c r="BZ75" s="288"/>
      <c r="CA75" s="288"/>
      <c r="CB75" s="288"/>
      <c r="CC75" s="288"/>
    </row>
    <row r="76" spans="1:81" ht="13.5" customHeight="1">
      <c r="A76" s="277" t="s">
        <v>673</v>
      </c>
      <c r="B76" s="277" t="s">
        <v>655</v>
      </c>
      <c r="C76" s="267" t="s">
        <v>628</v>
      </c>
      <c r="D76" s="267" t="s">
        <v>719</v>
      </c>
      <c r="E76" s="267" t="s">
        <v>844</v>
      </c>
      <c r="F76" s="278" t="s">
        <v>843</v>
      </c>
      <c r="G76" s="279" t="s">
        <v>1970</v>
      </c>
      <c r="H76" s="280" t="s">
        <v>415</v>
      </c>
      <c r="I76" s="267" t="str">
        <f t="shared" si="0"/>
        <v>Lower</v>
      </c>
      <c r="J76" s="281" t="s">
        <v>2024</v>
      </c>
      <c r="K76" s="278" t="s">
        <v>1775</v>
      </c>
      <c r="L76" s="281" t="s">
        <v>596</v>
      </c>
      <c r="M76" s="281"/>
      <c r="N76" s="281"/>
      <c r="O76" s="281" t="s">
        <v>2027</v>
      </c>
      <c r="P76" s="278" t="s">
        <v>1775</v>
      </c>
      <c r="Q76" s="278" t="s">
        <v>596</v>
      </c>
      <c r="R76" s="317"/>
      <c r="S76" s="317"/>
      <c r="T76" s="317"/>
      <c r="U76" s="317"/>
      <c r="V76" s="283" t="s">
        <v>129</v>
      </c>
      <c r="W76" s="283"/>
      <c r="X76" s="283"/>
      <c r="Y76" s="283" t="s">
        <v>143</v>
      </c>
      <c r="Z76" s="267"/>
      <c r="AA76" s="283" t="s">
        <v>143</v>
      </c>
      <c r="AB76" s="283"/>
      <c r="AC76" s="283"/>
      <c r="AD76" s="283"/>
      <c r="AE76" s="283" t="s">
        <v>143</v>
      </c>
      <c r="AF76" s="283" t="s">
        <v>142</v>
      </c>
      <c r="AG76" s="283" t="s">
        <v>131</v>
      </c>
      <c r="AH76" s="284" t="s">
        <v>143</v>
      </c>
      <c r="AI76" s="284" t="s">
        <v>143</v>
      </c>
      <c r="AJ76" s="284" t="s">
        <v>143</v>
      </c>
      <c r="AK76" s="283" t="s">
        <v>143</v>
      </c>
      <c r="AL76" s="283" t="s">
        <v>143</v>
      </c>
      <c r="AM76" s="283" t="s">
        <v>143</v>
      </c>
      <c r="AN76" s="283" t="s">
        <v>143</v>
      </c>
      <c r="AO76" s="285" t="s">
        <v>1674</v>
      </c>
      <c r="AP76" s="283" t="s">
        <v>144</v>
      </c>
      <c r="AQ76" s="285" t="s">
        <v>1141</v>
      </c>
      <c r="AR76" s="285" t="s">
        <v>144</v>
      </c>
      <c r="AS76" s="285" t="s">
        <v>144</v>
      </c>
      <c r="AT76" s="287" t="str">
        <f t="shared" si="2"/>
        <v>Not Higher</v>
      </c>
      <c r="AU76" s="288" t="s">
        <v>143</v>
      </c>
      <c r="AV76" s="288"/>
      <c r="AW76" s="283" t="s">
        <v>143</v>
      </c>
      <c r="AX76" s="267"/>
      <c r="AY76" s="279" t="s">
        <v>841</v>
      </c>
      <c r="AZ76" s="288">
        <f>VLOOKUP(AE76,'Sample Size'!$F$22:$G$28,2,)</f>
        <v>25</v>
      </c>
      <c r="BA76" s="289" t="s">
        <v>1359</v>
      </c>
      <c r="BB76" s="279" t="s">
        <v>680</v>
      </c>
      <c r="BC76" s="278" t="s">
        <v>815</v>
      </c>
      <c r="BD76" s="290"/>
      <c r="BF76" s="247"/>
      <c r="BH76" s="267" t="s">
        <v>133</v>
      </c>
      <c r="BI76" s="267" t="s">
        <v>135</v>
      </c>
      <c r="BJ76" s="267" t="s">
        <v>135</v>
      </c>
      <c r="BK76" s="267" t="s">
        <v>135</v>
      </c>
      <c r="BL76" s="267" t="s">
        <v>135</v>
      </c>
      <c r="BN76" s="292"/>
      <c r="BO76" s="292"/>
      <c r="BP76" s="292"/>
      <c r="BQ76" s="292"/>
      <c r="BR76" s="292"/>
      <c r="BT76" s="283"/>
      <c r="BU76" s="283"/>
      <c r="BV76" s="288"/>
      <c r="BW76" s="288"/>
      <c r="BX76" s="288"/>
      <c r="BY76" s="288"/>
      <c r="BZ76" s="288"/>
      <c r="CA76" s="288"/>
      <c r="CB76" s="288"/>
      <c r="CC76" s="288"/>
    </row>
    <row r="77" spans="1:81" ht="13.5" customHeight="1">
      <c r="A77" s="277" t="s">
        <v>673</v>
      </c>
      <c r="B77" s="277" t="s">
        <v>655</v>
      </c>
      <c r="C77" s="267" t="s">
        <v>628</v>
      </c>
      <c r="D77" s="267" t="s">
        <v>719</v>
      </c>
      <c r="E77" s="267" t="s">
        <v>798</v>
      </c>
      <c r="F77" s="278" t="s">
        <v>842</v>
      </c>
      <c r="G77" s="279" t="s">
        <v>1972</v>
      </c>
      <c r="H77" s="280" t="s">
        <v>1046</v>
      </c>
      <c r="I77" s="267" t="str">
        <f t="shared" si="0"/>
        <v>Lower</v>
      </c>
      <c r="J77" s="281" t="s">
        <v>349</v>
      </c>
      <c r="K77" s="281" t="s">
        <v>1982</v>
      </c>
      <c r="L77" s="281" t="s">
        <v>248</v>
      </c>
      <c r="M77" s="281"/>
      <c r="N77" s="281"/>
      <c r="O77" s="281" t="s">
        <v>1916</v>
      </c>
      <c r="P77" s="278" t="s">
        <v>1673</v>
      </c>
      <c r="Q77" s="278" t="s">
        <v>458</v>
      </c>
      <c r="R77" s="317"/>
      <c r="S77" s="317"/>
      <c r="T77" s="317"/>
      <c r="U77" s="317"/>
      <c r="V77" s="283" t="s">
        <v>130</v>
      </c>
      <c r="W77" s="283" t="s">
        <v>143</v>
      </c>
      <c r="X77" s="283"/>
      <c r="Y77" s="267"/>
      <c r="Z77" s="267"/>
      <c r="AA77" s="283" t="s">
        <v>143</v>
      </c>
      <c r="AB77" s="283"/>
      <c r="AC77" s="283"/>
      <c r="AD77" s="283"/>
      <c r="AE77" s="283" t="s">
        <v>131</v>
      </c>
      <c r="AF77" s="283" t="s">
        <v>142</v>
      </c>
      <c r="AG77" s="283" t="s">
        <v>131</v>
      </c>
      <c r="AH77" s="284" t="s">
        <v>143</v>
      </c>
      <c r="AI77" s="284" t="s">
        <v>143</v>
      </c>
      <c r="AJ77" s="284"/>
      <c r="AK77" s="283"/>
      <c r="AL77" s="283"/>
      <c r="AM77" s="283"/>
      <c r="AN77" s="283"/>
      <c r="AO77" s="285" t="s">
        <v>1487</v>
      </c>
      <c r="AP77" s="283" t="s">
        <v>144</v>
      </c>
      <c r="AQ77" s="285" t="s">
        <v>1767</v>
      </c>
      <c r="AR77" s="285" t="s">
        <v>144</v>
      </c>
      <c r="AS77" s="285" t="s">
        <v>144</v>
      </c>
      <c r="AT77" s="287" t="str">
        <f t="shared" si="2"/>
        <v>Not Higher</v>
      </c>
      <c r="AU77" s="288" t="s">
        <v>143</v>
      </c>
      <c r="AV77" s="288"/>
      <c r="AW77" s="283" t="s">
        <v>143</v>
      </c>
      <c r="AX77" s="267"/>
      <c r="AY77" s="279" t="s">
        <v>1958</v>
      </c>
      <c r="AZ77" s="288">
        <f>VLOOKUP(AE77,'Sample Size'!$F$22:$G$28,2,)</f>
        <v>2</v>
      </c>
      <c r="BA77" s="289" t="s">
        <v>1807</v>
      </c>
      <c r="BB77" s="279" t="s">
        <v>680</v>
      </c>
      <c r="BC77" s="278" t="s">
        <v>815</v>
      </c>
      <c r="BD77" s="290"/>
      <c r="BF77" s="247"/>
      <c r="BH77" s="267" t="s">
        <v>135</v>
      </c>
      <c r="BI77" s="267" t="s">
        <v>135</v>
      </c>
      <c r="BJ77" s="267" t="s">
        <v>135</v>
      </c>
      <c r="BK77" s="267" t="s">
        <v>135</v>
      </c>
      <c r="BL77" s="267" t="s">
        <v>135</v>
      </c>
      <c r="BN77" s="292"/>
      <c r="BO77" s="292"/>
      <c r="BP77" s="292"/>
      <c r="BQ77" s="292"/>
      <c r="BR77" s="292"/>
      <c r="BT77" s="283"/>
      <c r="BU77" s="283"/>
      <c r="BV77" s="288"/>
      <c r="BW77" s="288"/>
      <c r="BX77" s="288"/>
      <c r="BY77" s="288"/>
      <c r="BZ77" s="288"/>
      <c r="CA77" s="288"/>
      <c r="CB77" s="288"/>
      <c r="CC77" s="288"/>
    </row>
    <row r="78" spans="1:81" ht="13.5" customHeight="1">
      <c r="A78" s="277" t="s">
        <v>673</v>
      </c>
      <c r="B78" s="277" t="s">
        <v>655</v>
      </c>
      <c r="C78" s="267" t="s">
        <v>628</v>
      </c>
      <c r="D78" s="267" t="s">
        <v>719</v>
      </c>
      <c r="E78" s="267" t="s">
        <v>798</v>
      </c>
      <c r="F78" s="278" t="s">
        <v>842</v>
      </c>
      <c r="G78" s="279" t="s">
        <v>324</v>
      </c>
      <c r="H78" s="280" t="s">
        <v>1768</v>
      </c>
      <c r="I78" s="267" t="str">
        <f t="shared" si="0"/>
        <v>Lower</v>
      </c>
      <c r="J78" s="281" t="s">
        <v>343</v>
      </c>
      <c r="K78" s="281" t="s">
        <v>1514</v>
      </c>
      <c r="L78" s="286" t="s">
        <v>219</v>
      </c>
      <c r="M78" s="286"/>
      <c r="N78" s="286"/>
      <c r="O78" s="281" t="s">
        <v>1915</v>
      </c>
      <c r="P78" s="278" t="s">
        <v>1008</v>
      </c>
      <c r="Q78" s="278" t="s">
        <v>453</v>
      </c>
      <c r="R78" s="317"/>
      <c r="S78" s="317"/>
      <c r="T78" s="317"/>
      <c r="U78" s="317"/>
      <c r="V78" s="283" t="s">
        <v>130</v>
      </c>
      <c r="W78" s="283"/>
      <c r="X78" s="283" t="s">
        <v>143</v>
      </c>
      <c r="Y78" s="267"/>
      <c r="Z78" s="267"/>
      <c r="AA78" s="283"/>
      <c r="AB78" s="283"/>
      <c r="AC78" s="283"/>
      <c r="AD78" s="283"/>
      <c r="AE78" s="283" t="s">
        <v>136</v>
      </c>
      <c r="AF78" s="283" t="s">
        <v>142</v>
      </c>
      <c r="AG78" s="283" t="s">
        <v>131</v>
      </c>
      <c r="AH78" s="284" t="s">
        <v>143</v>
      </c>
      <c r="AI78" s="284" t="s">
        <v>143</v>
      </c>
      <c r="AJ78" s="284" t="s">
        <v>143</v>
      </c>
      <c r="AK78" s="283"/>
      <c r="AL78" s="283" t="s">
        <v>143</v>
      </c>
      <c r="AM78" s="283"/>
      <c r="AN78" s="283"/>
      <c r="AO78" s="285" t="s">
        <v>1487</v>
      </c>
      <c r="AP78" s="283" t="s">
        <v>144</v>
      </c>
      <c r="AQ78" s="285" t="s">
        <v>1954</v>
      </c>
      <c r="AR78" s="285" t="s">
        <v>144</v>
      </c>
      <c r="AS78" s="285" t="s">
        <v>144</v>
      </c>
      <c r="AT78" s="287" t="str">
        <f t="shared" si="2"/>
        <v>Not Higher</v>
      </c>
      <c r="AU78" s="288"/>
      <c r="AV78" s="288"/>
      <c r="AW78" s="283" t="s">
        <v>143</v>
      </c>
      <c r="AX78" s="267"/>
      <c r="AY78" s="279" t="s">
        <v>1492</v>
      </c>
      <c r="AZ78" s="288">
        <f>VLOOKUP(AE78,'Sample Size'!$F$22:$G$28,2,)</f>
        <v>2</v>
      </c>
      <c r="BA78" s="289" t="s">
        <v>490</v>
      </c>
      <c r="BB78" s="279" t="s">
        <v>680</v>
      </c>
      <c r="BC78" s="278" t="s">
        <v>815</v>
      </c>
      <c r="BD78" s="290"/>
      <c r="BF78" s="247"/>
      <c r="BH78" s="267" t="s">
        <v>135</v>
      </c>
      <c r="BI78" s="267" t="s">
        <v>135</v>
      </c>
      <c r="BJ78" s="267" t="s">
        <v>135</v>
      </c>
      <c r="BK78" s="267" t="s">
        <v>135</v>
      </c>
      <c r="BL78" s="267" t="s">
        <v>133</v>
      </c>
      <c r="BN78" s="292"/>
      <c r="BO78" s="292"/>
      <c r="BP78" s="292"/>
      <c r="BQ78" s="292"/>
      <c r="BR78" s="292"/>
      <c r="BT78" s="283"/>
      <c r="BU78" s="283"/>
      <c r="BV78" s="288"/>
      <c r="BW78" s="288"/>
      <c r="BX78" s="288"/>
      <c r="BY78" s="288"/>
      <c r="BZ78" s="288"/>
      <c r="CA78" s="288"/>
      <c r="CB78" s="288"/>
      <c r="CC78" s="288"/>
    </row>
    <row r="79" spans="1:81" ht="13.5" customHeight="1">
      <c r="A79" s="277" t="s">
        <v>673</v>
      </c>
      <c r="B79" s="277" t="s">
        <v>891</v>
      </c>
      <c r="C79" s="267" t="s">
        <v>628</v>
      </c>
      <c r="D79" s="267" t="s">
        <v>719</v>
      </c>
      <c r="E79" s="267" t="s">
        <v>820</v>
      </c>
      <c r="F79" s="278" t="s">
        <v>1497</v>
      </c>
      <c r="G79" s="279" t="s">
        <v>319</v>
      </c>
      <c r="H79" s="280" t="s">
        <v>1088</v>
      </c>
      <c r="I79" s="267" t="str">
        <f t="shared" si="0"/>
        <v>Higher</v>
      </c>
      <c r="J79" s="279" t="s">
        <v>340</v>
      </c>
      <c r="K79" s="281" t="s">
        <v>1792</v>
      </c>
      <c r="L79" s="281" t="s">
        <v>60</v>
      </c>
      <c r="M79" s="281"/>
      <c r="N79" s="281"/>
      <c r="O79" s="279" t="s">
        <v>1886</v>
      </c>
      <c r="P79" s="278" t="s">
        <v>1691</v>
      </c>
      <c r="Q79" s="278" t="s">
        <v>581</v>
      </c>
      <c r="R79" s="317"/>
      <c r="S79" s="317"/>
      <c r="T79" s="317"/>
      <c r="U79" s="317"/>
      <c r="V79" s="283" t="s">
        <v>130</v>
      </c>
      <c r="W79" s="283" t="s">
        <v>143</v>
      </c>
      <c r="X79" s="283"/>
      <c r="Y79" s="267"/>
      <c r="Z79" s="267"/>
      <c r="AA79" s="283"/>
      <c r="AB79" s="283"/>
      <c r="AC79" s="283" t="s">
        <v>143</v>
      </c>
      <c r="AD79" s="283"/>
      <c r="AE79" s="283" t="s">
        <v>136</v>
      </c>
      <c r="AF79" s="283" t="s">
        <v>142</v>
      </c>
      <c r="AG79" s="283" t="s">
        <v>131</v>
      </c>
      <c r="AH79" s="284" t="s">
        <v>143</v>
      </c>
      <c r="AI79" s="284" t="s">
        <v>143</v>
      </c>
      <c r="AJ79" s="284" t="s">
        <v>143</v>
      </c>
      <c r="AK79" s="283" t="s">
        <v>143</v>
      </c>
      <c r="AL79" s="283" t="s">
        <v>143</v>
      </c>
      <c r="AM79" s="283" t="s">
        <v>143</v>
      </c>
      <c r="AN79" s="283" t="s">
        <v>143</v>
      </c>
      <c r="AO79" s="286" t="s">
        <v>854</v>
      </c>
      <c r="AP79" s="283" t="s">
        <v>129</v>
      </c>
      <c r="AQ79" s="285" t="s">
        <v>1989</v>
      </c>
      <c r="AR79" s="285" t="s">
        <v>129</v>
      </c>
      <c r="AS79" s="285" t="s">
        <v>129</v>
      </c>
      <c r="AT79" s="287" t="str">
        <f t="shared" si="2"/>
        <v>Higher</v>
      </c>
      <c r="AU79" s="288"/>
      <c r="AV79" s="288"/>
      <c r="AW79" s="283" t="s">
        <v>143</v>
      </c>
      <c r="AX79" s="267"/>
      <c r="AY79" s="279" t="s">
        <v>1773</v>
      </c>
      <c r="AZ79" s="288">
        <v>2</v>
      </c>
      <c r="BA79" s="289" t="s">
        <v>2145</v>
      </c>
      <c r="BB79" s="279" t="s">
        <v>1520</v>
      </c>
      <c r="BC79" s="278" t="s">
        <v>2029</v>
      </c>
      <c r="BD79" s="290"/>
      <c r="BF79" s="247"/>
      <c r="BH79" s="267" t="s">
        <v>133</v>
      </c>
      <c r="BI79" s="267" t="s">
        <v>135</v>
      </c>
      <c r="BJ79" s="267" t="s">
        <v>133</v>
      </c>
      <c r="BK79" s="267" t="s">
        <v>135</v>
      </c>
      <c r="BL79" s="267" t="s">
        <v>133</v>
      </c>
      <c r="BN79" s="292"/>
      <c r="BO79" s="292"/>
      <c r="BP79" s="292"/>
      <c r="BQ79" s="292"/>
      <c r="BR79" s="292"/>
      <c r="BT79" s="283" t="s">
        <v>147</v>
      </c>
      <c r="BU79" s="283" t="s">
        <v>136</v>
      </c>
      <c r="BV79" s="288" t="s">
        <v>133</v>
      </c>
      <c r="BW79" s="288" t="s">
        <v>133</v>
      </c>
      <c r="BX79" s="288" t="s">
        <v>133</v>
      </c>
      <c r="BY79" s="288" t="s">
        <v>135</v>
      </c>
      <c r="BZ79" s="288" t="s">
        <v>135</v>
      </c>
      <c r="CA79" s="288" t="s">
        <v>133</v>
      </c>
      <c r="CB79" s="288" t="s">
        <v>135</v>
      </c>
      <c r="CC79" s="288" t="s">
        <v>135</v>
      </c>
    </row>
    <row r="80" spans="1:81" ht="13.5" customHeight="1">
      <c r="A80" s="277" t="s">
        <v>673</v>
      </c>
      <c r="B80" s="277" t="s">
        <v>891</v>
      </c>
      <c r="C80" s="267" t="s">
        <v>628</v>
      </c>
      <c r="D80" s="267" t="s">
        <v>719</v>
      </c>
      <c r="E80" s="267" t="s">
        <v>820</v>
      </c>
      <c r="F80" s="278" t="s">
        <v>1497</v>
      </c>
      <c r="G80" s="279" t="s">
        <v>2007</v>
      </c>
      <c r="H80" s="280" t="s">
        <v>473</v>
      </c>
      <c r="I80" s="267" t="str">
        <f t="shared" si="0"/>
        <v>Higher</v>
      </c>
      <c r="J80" s="279" t="s">
        <v>1926</v>
      </c>
      <c r="K80" s="281" t="s">
        <v>1518</v>
      </c>
      <c r="L80" s="281" t="s">
        <v>235</v>
      </c>
      <c r="M80" s="281"/>
      <c r="N80" s="281"/>
      <c r="O80" s="279" t="s">
        <v>2011</v>
      </c>
      <c r="P80" s="278" t="s">
        <v>1142</v>
      </c>
      <c r="Q80" s="278" t="s">
        <v>1601</v>
      </c>
      <c r="R80" s="317"/>
      <c r="S80" s="317"/>
      <c r="T80" s="317"/>
      <c r="U80" s="317"/>
      <c r="V80" s="283" t="s">
        <v>130</v>
      </c>
      <c r="W80" s="283" t="s">
        <v>143</v>
      </c>
      <c r="X80" s="283"/>
      <c r="Y80" s="267"/>
      <c r="Z80" s="267"/>
      <c r="AA80" s="283"/>
      <c r="AB80" s="283"/>
      <c r="AC80" s="283"/>
      <c r="AD80" s="283"/>
      <c r="AE80" s="283" t="s">
        <v>136</v>
      </c>
      <c r="AF80" s="283" t="s">
        <v>142</v>
      </c>
      <c r="AG80" s="283" t="s">
        <v>131</v>
      </c>
      <c r="AH80" s="284" t="s">
        <v>143</v>
      </c>
      <c r="AI80" s="284" t="s">
        <v>143</v>
      </c>
      <c r="AJ80" s="284" t="s">
        <v>143</v>
      </c>
      <c r="AK80" s="283" t="s">
        <v>143</v>
      </c>
      <c r="AL80" s="283" t="s">
        <v>143</v>
      </c>
      <c r="AM80" s="283" t="s">
        <v>143</v>
      </c>
      <c r="AN80" s="283" t="s">
        <v>143</v>
      </c>
      <c r="AO80" s="286" t="s">
        <v>854</v>
      </c>
      <c r="AP80" s="283" t="s">
        <v>129</v>
      </c>
      <c r="AQ80" s="285" t="s">
        <v>1989</v>
      </c>
      <c r="AR80" s="285" t="s">
        <v>129</v>
      </c>
      <c r="AS80" s="285" t="s">
        <v>129</v>
      </c>
      <c r="AT80" s="287" t="str">
        <f t="shared" si="2"/>
        <v>Higher</v>
      </c>
      <c r="AU80" s="288" t="s">
        <v>143</v>
      </c>
      <c r="AV80" s="288"/>
      <c r="AW80" s="283" t="s">
        <v>143</v>
      </c>
      <c r="AX80" s="267"/>
      <c r="AY80" s="279" t="s">
        <v>1773</v>
      </c>
      <c r="AZ80" s="288">
        <v>2</v>
      </c>
      <c r="BA80" s="289" t="s">
        <v>947</v>
      </c>
      <c r="BB80" s="279" t="s">
        <v>680</v>
      </c>
      <c r="BC80" s="278" t="s">
        <v>815</v>
      </c>
      <c r="BD80" s="290"/>
      <c r="BF80" s="247"/>
      <c r="BH80" s="267" t="s">
        <v>133</v>
      </c>
      <c r="BI80" s="267" t="s">
        <v>135</v>
      </c>
      <c r="BJ80" s="267" t="s">
        <v>133</v>
      </c>
      <c r="BK80" s="267" t="s">
        <v>133</v>
      </c>
      <c r="BL80" s="267" t="s">
        <v>133</v>
      </c>
      <c r="BN80" s="292"/>
      <c r="BO80" s="292"/>
      <c r="BP80" s="292"/>
      <c r="BQ80" s="292"/>
      <c r="BR80" s="292"/>
      <c r="BT80" s="283" t="s">
        <v>147</v>
      </c>
      <c r="BU80" s="283" t="s">
        <v>136</v>
      </c>
      <c r="BV80" s="288" t="s">
        <v>133</v>
      </c>
      <c r="BW80" s="288" t="s">
        <v>133</v>
      </c>
      <c r="BX80" s="288" t="s">
        <v>133</v>
      </c>
      <c r="BY80" s="288" t="s">
        <v>135</v>
      </c>
      <c r="BZ80" s="288" t="s">
        <v>135</v>
      </c>
      <c r="CA80" s="288" t="s">
        <v>133</v>
      </c>
      <c r="CB80" s="288" t="s">
        <v>135</v>
      </c>
      <c r="CC80" s="288" t="s">
        <v>135</v>
      </c>
    </row>
    <row r="81" spans="1:81" ht="13.5" customHeight="1">
      <c r="A81" s="277" t="s">
        <v>673</v>
      </c>
      <c r="B81" s="277" t="s">
        <v>891</v>
      </c>
      <c r="C81" s="267" t="s">
        <v>628</v>
      </c>
      <c r="D81" s="267" t="s">
        <v>719</v>
      </c>
      <c r="E81" s="267" t="s">
        <v>820</v>
      </c>
      <c r="F81" s="278" t="s">
        <v>1497</v>
      </c>
      <c r="G81" s="279" t="s">
        <v>2008</v>
      </c>
      <c r="H81" s="280" t="s">
        <v>1771</v>
      </c>
      <c r="I81" s="267" t="str">
        <f t="shared" si="0"/>
        <v>Lower</v>
      </c>
      <c r="J81" s="279" t="s">
        <v>1932</v>
      </c>
      <c r="K81" s="281" t="s">
        <v>1521</v>
      </c>
      <c r="L81" s="281" t="s">
        <v>1754</v>
      </c>
      <c r="M81" s="281"/>
      <c r="N81" s="281"/>
      <c r="O81" s="279" t="s">
        <v>2022</v>
      </c>
      <c r="P81" s="278" t="s">
        <v>1158</v>
      </c>
      <c r="Q81" s="278" t="s">
        <v>58</v>
      </c>
      <c r="R81" s="317"/>
      <c r="S81" s="317"/>
      <c r="T81" s="317"/>
      <c r="U81" s="317"/>
      <c r="V81" s="283" t="s">
        <v>129</v>
      </c>
      <c r="W81" s="283"/>
      <c r="X81" s="283"/>
      <c r="Y81" s="267"/>
      <c r="Z81" s="267"/>
      <c r="AA81" s="283"/>
      <c r="AB81" s="283" t="s">
        <v>143</v>
      </c>
      <c r="AC81" s="283"/>
      <c r="AD81" s="283"/>
      <c r="AE81" s="283" t="s">
        <v>136</v>
      </c>
      <c r="AF81" s="283" t="s">
        <v>142</v>
      </c>
      <c r="AG81" s="283" t="s">
        <v>131</v>
      </c>
      <c r="AH81" s="284" t="s">
        <v>143</v>
      </c>
      <c r="AI81" s="284" t="s">
        <v>143</v>
      </c>
      <c r="AJ81" s="284" t="s">
        <v>143</v>
      </c>
      <c r="AK81" s="283" t="s">
        <v>143</v>
      </c>
      <c r="AL81" s="283" t="s">
        <v>143</v>
      </c>
      <c r="AM81" s="283" t="s">
        <v>143</v>
      </c>
      <c r="AN81" s="283" t="s">
        <v>143</v>
      </c>
      <c r="AO81" s="286" t="s">
        <v>854</v>
      </c>
      <c r="AP81" s="283" t="s">
        <v>129</v>
      </c>
      <c r="AQ81" s="285" t="s">
        <v>1056</v>
      </c>
      <c r="AR81" s="285" t="s">
        <v>129</v>
      </c>
      <c r="AS81" s="285" t="s">
        <v>129</v>
      </c>
      <c r="AT81" s="287" t="str">
        <f t="shared" si="2"/>
        <v>Not Higher</v>
      </c>
      <c r="AU81" s="288" t="s">
        <v>143</v>
      </c>
      <c r="AV81" s="288"/>
      <c r="AW81" s="283" t="s">
        <v>143</v>
      </c>
      <c r="AX81" s="267"/>
      <c r="AY81" s="279" t="s">
        <v>1332</v>
      </c>
      <c r="AZ81" s="288">
        <v>2</v>
      </c>
      <c r="BA81" s="289" t="s">
        <v>1264</v>
      </c>
      <c r="BB81" s="279" t="s">
        <v>680</v>
      </c>
      <c r="BC81" s="278" t="s">
        <v>815</v>
      </c>
      <c r="BD81" s="290"/>
      <c r="BF81" s="247"/>
      <c r="BH81" s="267" t="s">
        <v>135</v>
      </c>
      <c r="BI81" s="267" t="s">
        <v>135</v>
      </c>
      <c r="BJ81" s="267" t="s">
        <v>135</v>
      </c>
      <c r="BK81" s="267" t="s">
        <v>135</v>
      </c>
      <c r="BL81" s="267" t="s">
        <v>135</v>
      </c>
      <c r="BN81" s="292"/>
      <c r="BO81" s="292"/>
      <c r="BP81" s="292"/>
      <c r="BQ81" s="292"/>
      <c r="BR81" s="292"/>
      <c r="BT81" s="283" t="s">
        <v>147</v>
      </c>
      <c r="BU81" s="283" t="s">
        <v>136</v>
      </c>
      <c r="BV81" s="288" t="s">
        <v>133</v>
      </c>
      <c r="BW81" s="288" t="s">
        <v>135</v>
      </c>
      <c r="BX81" s="288" t="s">
        <v>135</v>
      </c>
      <c r="BY81" s="288" t="s">
        <v>135</v>
      </c>
      <c r="BZ81" s="288" t="s">
        <v>135</v>
      </c>
      <c r="CA81" s="288" t="s">
        <v>133</v>
      </c>
      <c r="CB81" s="288" t="s">
        <v>135</v>
      </c>
      <c r="CC81" s="288" t="s">
        <v>135</v>
      </c>
    </row>
    <row r="82" spans="1:81" ht="13.5" customHeight="1">
      <c r="A82" s="277" t="s">
        <v>673</v>
      </c>
      <c r="B82" s="277" t="s">
        <v>891</v>
      </c>
      <c r="C82" s="267" t="s">
        <v>628</v>
      </c>
      <c r="D82" s="267" t="s">
        <v>719</v>
      </c>
      <c r="E82" s="267" t="s">
        <v>821</v>
      </c>
      <c r="F82" s="278" t="s">
        <v>810</v>
      </c>
      <c r="G82" s="279" t="s">
        <v>312</v>
      </c>
      <c r="H82" s="280" t="s">
        <v>1368</v>
      </c>
      <c r="I82" s="267" t="str">
        <f t="shared" si="0"/>
        <v>Higher</v>
      </c>
      <c r="J82" s="279" t="s">
        <v>335</v>
      </c>
      <c r="K82" s="281" t="s">
        <v>2002</v>
      </c>
      <c r="L82" s="281" t="s">
        <v>1615</v>
      </c>
      <c r="M82" s="281"/>
      <c r="N82" s="281"/>
      <c r="O82" s="279" t="s">
        <v>1894</v>
      </c>
      <c r="P82" s="278" t="s">
        <v>1679</v>
      </c>
      <c r="Q82" s="278" t="s">
        <v>1377</v>
      </c>
      <c r="R82" s="317"/>
      <c r="S82" s="317"/>
      <c r="T82" s="317"/>
      <c r="U82" s="317"/>
      <c r="V82" s="283" t="s">
        <v>130</v>
      </c>
      <c r="W82" s="283" t="s">
        <v>143</v>
      </c>
      <c r="X82" s="283"/>
      <c r="Y82" s="267"/>
      <c r="Z82" s="267"/>
      <c r="AA82" s="283"/>
      <c r="AB82" s="283"/>
      <c r="AC82" s="283"/>
      <c r="AD82" s="283" t="s">
        <v>143</v>
      </c>
      <c r="AE82" s="283" t="s">
        <v>143</v>
      </c>
      <c r="AF82" s="283" t="s">
        <v>142</v>
      </c>
      <c r="AG82" s="283" t="s">
        <v>131</v>
      </c>
      <c r="AH82" s="284" t="s">
        <v>143</v>
      </c>
      <c r="AI82" s="284"/>
      <c r="AJ82" s="284" t="s">
        <v>143</v>
      </c>
      <c r="AK82" s="283" t="s">
        <v>143</v>
      </c>
      <c r="AL82" s="283" t="s">
        <v>143</v>
      </c>
      <c r="AM82" s="283" t="s">
        <v>143</v>
      </c>
      <c r="AN82" s="283" t="s">
        <v>143</v>
      </c>
      <c r="AO82" s="286" t="s">
        <v>854</v>
      </c>
      <c r="AP82" s="283" t="s">
        <v>657</v>
      </c>
      <c r="AQ82" s="285"/>
      <c r="AR82" s="285" t="s">
        <v>129</v>
      </c>
      <c r="AS82" s="285" t="s">
        <v>129</v>
      </c>
      <c r="AT82" s="287" t="str">
        <f t="shared" si="2"/>
        <v>Higher</v>
      </c>
      <c r="AU82" s="288" t="s">
        <v>143</v>
      </c>
      <c r="AV82" s="288"/>
      <c r="AW82" s="283" t="s">
        <v>143</v>
      </c>
      <c r="AX82" s="267"/>
      <c r="AY82" s="279" t="s">
        <v>864</v>
      </c>
      <c r="AZ82" s="288">
        <v>35</v>
      </c>
      <c r="BA82" s="289" t="s">
        <v>1287</v>
      </c>
      <c r="BB82" s="279" t="s">
        <v>680</v>
      </c>
      <c r="BC82" s="278" t="s">
        <v>815</v>
      </c>
      <c r="BD82" s="290"/>
      <c r="BF82" s="247"/>
      <c r="BH82" s="267" t="s">
        <v>131</v>
      </c>
      <c r="BI82" s="267" t="s">
        <v>133</v>
      </c>
      <c r="BJ82" s="267" t="s">
        <v>135</v>
      </c>
      <c r="BK82" s="267" t="s">
        <v>133</v>
      </c>
      <c r="BL82" s="267" t="s">
        <v>135</v>
      </c>
      <c r="BN82" s="292"/>
      <c r="BO82" s="292"/>
      <c r="BP82" s="292"/>
      <c r="BQ82" s="292"/>
      <c r="BR82" s="292"/>
      <c r="BT82" s="283" t="s">
        <v>147</v>
      </c>
      <c r="BU82" s="283" t="s">
        <v>143</v>
      </c>
      <c r="BV82" s="288" t="s">
        <v>133</v>
      </c>
      <c r="BW82" s="288" t="s">
        <v>133</v>
      </c>
      <c r="BX82" s="288" t="s">
        <v>135</v>
      </c>
      <c r="BY82" s="288" t="s">
        <v>135</v>
      </c>
      <c r="BZ82" s="288" t="s">
        <v>135</v>
      </c>
      <c r="CA82" s="288" t="s">
        <v>133</v>
      </c>
      <c r="CB82" s="288" t="s">
        <v>135</v>
      </c>
      <c r="CC82" s="288" t="s">
        <v>135</v>
      </c>
    </row>
    <row r="83" spans="1:81" ht="13.5" customHeight="1">
      <c r="A83" s="277" t="s">
        <v>673</v>
      </c>
      <c r="B83" s="277" t="s">
        <v>891</v>
      </c>
      <c r="C83" s="267" t="s">
        <v>628</v>
      </c>
      <c r="D83" s="267" t="s">
        <v>719</v>
      </c>
      <c r="E83" s="267" t="s">
        <v>821</v>
      </c>
      <c r="F83" s="278" t="s">
        <v>810</v>
      </c>
      <c r="G83" s="279" t="s">
        <v>1963</v>
      </c>
      <c r="H83" s="280" t="s">
        <v>464</v>
      </c>
      <c r="I83" s="267" t="str">
        <f t="shared" ref="I83:I146" si="5">IF(((IF(BI83="H",5,0)+(COUNTIF(BJ83:BL83,"H")+COUNTIF(BH83,"H"))*1.25)/10)&lt;0.33,"Lower",IF(((IF(BI83="H",5,0)+(COUNTIF(BJ83:BL83,"H")+COUNTIF(BH83,"H"))*1.25)/10)&gt;0.66,"Significant","Higher"))</f>
        <v>Lower</v>
      </c>
      <c r="J83" s="279" t="s">
        <v>1928</v>
      </c>
      <c r="K83" s="281" t="s">
        <v>886</v>
      </c>
      <c r="L83" s="281" t="s">
        <v>936</v>
      </c>
      <c r="M83" s="281"/>
      <c r="N83" s="281"/>
      <c r="O83" s="279" t="s">
        <v>1885</v>
      </c>
      <c r="P83" s="278" t="s">
        <v>1499</v>
      </c>
      <c r="Q83" s="278" t="s">
        <v>1076</v>
      </c>
      <c r="R83" s="317"/>
      <c r="S83" s="317"/>
      <c r="T83" s="317"/>
      <c r="U83" s="317"/>
      <c r="V83" s="283" t="s">
        <v>129</v>
      </c>
      <c r="W83" s="283" t="s">
        <v>143</v>
      </c>
      <c r="X83" s="283"/>
      <c r="Y83" s="267"/>
      <c r="Z83" s="267"/>
      <c r="AA83" s="283"/>
      <c r="AB83" s="283"/>
      <c r="AC83" s="283"/>
      <c r="AD83" s="283" t="s">
        <v>143</v>
      </c>
      <c r="AE83" s="283" t="s">
        <v>143</v>
      </c>
      <c r="AF83" s="283" t="s">
        <v>140</v>
      </c>
      <c r="AG83" s="283" t="s">
        <v>131</v>
      </c>
      <c r="AH83" s="284" t="s">
        <v>143</v>
      </c>
      <c r="AI83" s="284" t="s">
        <v>143</v>
      </c>
      <c r="AJ83" s="284" t="s">
        <v>143</v>
      </c>
      <c r="AK83" s="283" t="s">
        <v>143</v>
      </c>
      <c r="AL83" s="283" t="s">
        <v>143</v>
      </c>
      <c r="AM83" s="283" t="s">
        <v>143</v>
      </c>
      <c r="AN83" s="283" t="s">
        <v>143</v>
      </c>
      <c r="AO83" s="286" t="s">
        <v>854</v>
      </c>
      <c r="AP83" s="283" t="s">
        <v>657</v>
      </c>
      <c r="AQ83" s="285"/>
      <c r="AR83" s="285" t="s">
        <v>129</v>
      </c>
      <c r="AS83" s="285" t="s">
        <v>129</v>
      </c>
      <c r="AT83" s="287" t="str">
        <f t="shared" si="2"/>
        <v>Not Higher</v>
      </c>
      <c r="AU83" s="288" t="s">
        <v>143</v>
      </c>
      <c r="AV83" s="288"/>
      <c r="AW83" s="283" t="s">
        <v>143</v>
      </c>
      <c r="AX83" s="267"/>
      <c r="AY83" s="279" t="s">
        <v>873</v>
      </c>
      <c r="AZ83" s="288">
        <v>10</v>
      </c>
      <c r="BA83" s="289" t="s">
        <v>232</v>
      </c>
      <c r="BB83" s="279" t="s">
        <v>680</v>
      </c>
      <c r="BC83" s="278" t="s">
        <v>815</v>
      </c>
      <c r="BD83" s="290"/>
      <c r="BF83" s="247"/>
      <c r="BH83" s="267" t="s">
        <v>131</v>
      </c>
      <c r="BI83" s="267" t="s">
        <v>131</v>
      </c>
      <c r="BJ83" s="267" t="s">
        <v>135</v>
      </c>
      <c r="BK83" s="267" t="s">
        <v>135</v>
      </c>
      <c r="BL83" s="267" t="s">
        <v>135</v>
      </c>
      <c r="BN83" s="292"/>
      <c r="BO83" s="292"/>
      <c r="BP83" s="292"/>
      <c r="BQ83" s="292"/>
      <c r="BR83" s="292"/>
      <c r="BT83" s="283" t="s">
        <v>147</v>
      </c>
      <c r="BU83" s="283" t="s">
        <v>143</v>
      </c>
      <c r="BV83" s="288" t="s">
        <v>135</v>
      </c>
      <c r="BW83" s="288" t="s">
        <v>135</v>
      </c>
      <c r="BX83" s="288" t="s">
        <v>135</v>
      </c>
      <c r="BY83" s="288" t="s">
        <v>135</v>
      </c>
      <c r="BZ83" s="288" t="s">
        <v>135</v>
      </c>
      <c r="CA83" s="288" t="s">
        <v>135</v>
      </c>
      <c r="CB83" s="288" t="s">
        <v>135</v>
      </c>
      <c r="CC83" s="288" t="s">
        <v>135</v>
      </c>
    </row>
    <row r="84" spans="1:81" ht="13.5" customHeight="1">
      <c r="A84" s="277" t="s">
        <v>673</v>
      </c>
      <c r="B84" s="277" t="s">
        <v>891</v>
      </c>
      <c r="C84" s="267" t="s">
        <v>628</v>
      </c>
      <c r="D84" s="267" t="s">
        <v>719</v>
      </c>
      <c r="E84" s="267" t="s">
        <v>821</v>
      </c>
      <c r="F84" s="278" t="s">
        <v>810</v>
      </c>
      <c r="G84" s="279" t="s">
        <v>1964</v>
      </c>
      <c r="H84" s="280" t="s">
        <v>461</v>
      </c>
      <c r="I84" s="267" t="str">
        <f t="shared" si="5"/>
        <v>Higher</v>
      </c>
      <c r="J84" s="279" t="s">
        <v>1929</v>
      </c>
      <c r="K84" s="281" t="s">
        <v>1149</v>
      </c>
      <c r="L84" s="281" t="s">
        <v>1286</v>
      </c>
      <c r="M84" s="281"/>
      <c r="N84" s="281"/>
      <c r="O84" s="279" t="s">
        <v>1893</v>
      </c>
      <c r="P84" s="278" t="s">
        <v>1494</v>
      </c>
      <c r="Q84" s="278" t="s">
        <v>1813</v>
      </c>
      <c r="R84" s="317"/>
      <c r="S84" s="317"/>
      <c r="T84" s="317"/>
      <c r="U84" s="317"/>
      <c r="V84" s="283" t="s">
        <v>130</v>
      </c>
      <c r="W84" s="283" t="s">
        <v>143</v>
      </c>
      <c r="X84" s="283" t="s">
        <v>143</v>
      </c>
      <c r="Y84" s="267"/>
      <c r="Z84" s="267"/>
      <c r="AA84" s="283"/>
      <c r="AB84" s="283"/>
      <c r="AC84" s="283"/>
      <c r="AD84" s="283"/>
      <c r="AE84" s="283" t="s">
        <v>143</v>
      </c>
      <c r="AF84" s="283" t="s">
        <v>142</v>
      </c>
      <c r="AG84" s="283" t="s">
        <v>131</v>
      </c>
      <c r="AH84" s="284"/>
      <c r="AI84" s="284" t="s">
        <v>143</v>
      </c>
      <c r="AJ84" s="284"/>
      <c r="AK84" s="283"/>
      <c r="AL84" s="283"/>
      <c r="AM84" s="283" t="s">
        <v>143</v>
      </c>
      <c r="AN84" s="283" t="s">
        <v>143</v>
      </c>
      <c r="AO84" s="286" t="s">
        <v>854</v>
      </c>
      <c r="AP84" s="283" t="s">
        <v>657</v>
      </c>
      <c r="AQ84" s="285"/>
      <c r="AR84" s="285" t="s">
        <v>129</v>
      </c>
      <c r="AS84" s="285" t="s">
        <v>129</v>
      </c>
      <c r="AT84" s="287" t="str">
        <f t="shared" si="2"/>
        <v>Higher</v>
      </c>
      <c r="AU84" s="288"/>
      <c r="AV84" s="288"/>
      <c r="AW84" s="283" t="s">
        <v>143</v>
      </c>
      <c r="AX84" s="267"/>
      <c r="AY84" s="279" t="s">
        <v>871</v>
      </c>
      <c r="AZ84" s="288">
        <v>35</v>
      </c>
      <c r="BA84" s="289" t="s">
        <v>77</v>
      </c>
      <c r="BB84" s="279" t="s">
        <v>674</v>
      </c>
      <c r="BC84" s="278" t="s">
        <v>872</v>
      </c>
      <c r="BD84" s="290"/>
      <c r="BF84" s="247"/>
      <c r="BH84" s="267" t="s">
        <v>133</v>
      </c>
      <c r="BI84" s="267" t="s">
        <v>131</v>
      </c>
      <c r="BJ84" s="267" t="s">
        <v>135</v>
      </c>
      <c r="BK84" s="267" t="s">
        <v>133</v>
      </c>
      <c r="BL84" s="267" t="s">
        <v>133</v>
      </c>
      <c r="BN84" s="292"/>
      <c r="BO84" s="292"/>
      <c r="BP84" s="292"/>
      <c r="BQ84" s="292"/>
      <c r="BR84" s="292"/>
      <c r="BT84" s="283" t="s">
        <v>147</v>
      </c>
      <c r="BU84" s="283" t="s">
        <v>143</v>
      </c>
      <c r="BV84" s="288" t="s">
        <v>135</v>
      </c>
      <c r="BW84" s="288" t="s">
        <v>133</v>
      </c>
      <c r="BX84" s="288" t="s">
        <v>135</v>
      </c>
      <c r="BY84" s="288" t="s">
        <v>135</v>
      </c>
      <c r="BZ84" s="288" t="s">
        <v>135</v>
      </c>
      <c r="CA84" s="288" t="s">
        <v>133</v>
      </c>
      <c r="CB84" s="288" t="s">
        <v>135</v>
      </c>
      <c r="CC84" s="288" t="s">
        <v>135</v>
      </c>
    </row>
    <row r="85" spans="1:81" ht="13.5" customHeight="1">
      <c r="A85" s="277" t="s">
        <v>673</v>
      </c>
      <c r="B85" s="277" t="s">
        <v>891</v>
      </c>
      <c r="C85" s="267" t="s">
        <v>628</v>
      </c>
      <c r="D85" s="267" t="s">
        <v>719</v>
      </c>
      <c r="E85" s="267" t="s">
        <v>821</v>
      </c>
      <c r="F85" s="278" t="s">
        <v>810</v>
      </c>
      <c r="G85" s="279" t="s">
        <v>2010</v>
      </c>
      <c r="H85" s="280" t="s">
        <v>3</v>
      </c>
      <c r="I85" s="267" t="str">
        <f t="shared" si="5"/>
        <v>Higher</v>
      </c>
      <c r="J85" s="279" t="s">
        <v>1945</v>
      </c>
      <c r="K85" s="281" t="s">
        <v>1151</v>
      </c>
      <c r="L85" s="286" t="s">
        <v>1745</v>
      </c>
      <c r="M85" s="286"/>
      <c r="N85" s="286"/>
      <c r="O85" s="279" t="s">
        <v>1895</v>
      </c>
      <c r="P85" s="278" t="s">
        <v>1508</v>
      </c>
      <c r="Q85" s="278" t="s">
        <v>2186</v>
      </c>
      <c r="R85" s="317"/>
      <c r="S85" s="317"/>
      <c r="T85" s="317"/>
      <c r="U85" s="317"/>
      <c r="V85" s="283" t="s">
        <v>130</v>
      </c>
      <c r="W85" s="283"/>
      <c r="X85" s="283" t="s">
        <v>143</v>
      </c>
      <c r="Y85" s="267"/>
      <c r="Z85" s="267"/>
      <c r="AA85" s="283"/>
      <c r="AB85" s="283"/>
      <c r="AC85" s="283"/>
      <c r="AD85" s="283"/>
      <c r="AE85" s="283" t="s">
        <v>143</v>
      </c>
      <c r="AF85" s="283" t="s">
        <v>140</v>
      </c>
      <c r="AG85" s="283" t="s">
        <v>131</v>
      </c>
      <c r="AH85" s="284" t="s">
        <v>143</v>
      </c>
      <c r="AI85" s="284" t="s">
        <v>143</v>
      </c>
      <c r="AJ85" s="284" t="s">
        <v>143</v>
      </c>
      <c r="AK85" s="283" t="s">
        <v>143</v>
      </c>
      <c r="AL85" s="283" t="s">
        <v>143</v>
      </c>
      <c r="AM85" s="283" t="s">
        <v>143</v>
      </c>
      <c r="AN85" s="283" t="s">
        <v>143</v>
      </c>
      <c r="AO85" s="286" t="s">
        <v>854</v>
      </c>
      <c r="AP85" s="283" t="s">
        <v>657</v>
      </c>
      <c r="AQ85" s="285"/>
      <c r="AR85" s="285" t="s">
        <v>129</v>
      </c>
      <c r="AS85" s="285" t="s">
        <v>129</v>
      </c>
      <c r="AT85" s="287" t="str">
        <f t="shared" si="2"/>
        <v>Higher</v>
      </c>
      <c r="AU85" s="288" t="s">
        <v>143</v>
      </c>
      <c r="AV85" s="288"/>
      <c r="AW85" s="283" t="s">
        <v>143</v>
      </c>
      <c r="AX85" s="267"/>
      <c r="AY85" s="279" t="s">
        <v>1678</v>
      </c>
      <c r="AZ85" s="288">
        <v>35</v>
      </c>
      <c r="BA85" s="289" t="s">
        <v>275</v>
      </c>
      <c r="BB85" s="279" t="s">
        <v>680</v>
      </c>
      <c r="BC85" s="278" t="s">
        <v>815</v>
      </c>
      <c r="BD85" s="290"/>
      <c r="BF85" s="247"/>
      <c r="BH85" s="267" t="s">
        <v>135</v>
      </c>
      <c r="BI85" s="267" t="s">
        <v>133</v>
      </c>
      <c r="BJ85" s="267" t="s">
        <v>133</v>
      </c>
      <c r="BK85" s="267" t="s">
        <v>135</v>
      </c>
      <c r="BL85" s="267" t="s">
        <v>135</v>
      </c>
      <c r="BN85" s="292"/>
      <c r="BO85" s="292"/>
      <c r="BP85" s="292"/>
      <c r="BQ85" s="292"/>
      <c r="BR85" s="292"/>
      <c r="BT85" s="283" t="s">
        <v>147</v>
      </c>
      <c r="BU85" s="283" t="s">
        <v>143</v>
      </c>
      <c r="BV85" s="288" t="s">
        <v>135</v>
      </c>
      <c r="BW85" s="288" t="s">
        <v>133</v>
      </c>
      <c r="BX85" s="288" t="s">
        <v>133</v>
      </c>
      <c r="BY85" s="288" t="s">
        <v>135</v>
      </c>
      <c r="BZ85" s="288" t="s">
        <v>135</v>
      </c>
      <c r="CA85" s="288" t="s">
        <v>133</v>
      </c>
      <c r="CB85" s="288" t="s">
        <v>135</v>
      </c>
      <c r="CC85" s="288" t="s">
        <v>135</v>
      </c>
    </row>
    <row r="86" spans="1:81" ht="13.5" customHeight="1">
      <c r="A86" s="277" t="s">
        <v>673</v>
      </c>
      <c r="B86" s="277" t="s">
        <v>891</v>
      </c>
      <c r="C86" s="267" t="s">
        <v>628</v>
      </c>
      <c r="D86" s="267" t="s">
        <v>719</v>
      </c>
      <c r="E86" s="267" t="s">
        <v>827</v>
      </c>
      <c r="F86" s="278" t="s">
        <v>1985</v>
      </c>
      <c r="G86" s="279" t="s">
        <v>313</v>
      </c>
      <c r="H86" s="280" t="s">
        <v>467</v>
      </c>
      <c r="I86" s="267" t="str">
        <f t="shared" si="5"/>
        <v>Lower</v>
      </c>
      <c r="J86" s="279" t="s">
        <v>339</v>
      </c>
      <c r="K86" s="281" t="s">
        <v>2000</v>
      </c>
      <c r="L86" s="281" t="s">
        <v>1284</v>
      </c>
      <c r="M86" s="281"/>
      <c r="N86" s="281"/>
      <c r="O86" s="279" t="s">
        <v>1889</v>
      </c>
      <c r="P86" s="278" t="s">
        <v>1703</v>
      </c>
      <c r="Q86" s="278" t="s">
        <v>575</v>
      </c>
      <c r="R86" s="317"/>
      <c r="S86" s="317"/>
      <c r="T86" s="317"/>
      <c r="U86" s="317"/>
      <c r="V86" s="283" t="s">
        <v>129</v>
      </c>
      <c r="W86" s="283" t="s">
        <v>143</v>
      </c>
      <c r="X86" s="283"/>
      <c r="Y86" s="267"/>
      <c r="Z86" s="267"/>
      <c r="AA86" s="283"/>
      <c r="AB86" s="283"/>
      <c r="AC86" s="283"/>
      <c r="AD86" s="283"/>
      <c r="AE86" s="283" t="s">
        <v>131</v>
      </c>
      <c r="AF86" s="283" t="s">
        <v>140</v>
      </c>
      <c r="AG86" s="283" t="s">
        <v>131</v>
      </c>
      <c r="AH86" s="284" t="s">
        <v>143</v>
      </c>
      <c r="AI86" s="284" t="s">
        <v>143</v>
      </c>
      <c r="AJ86" s="284" t="s">
        <v>143</v>
      </c>
      <c r="AK86" s="283" t="s">
        <v>143</v>
      </c>
      <c r="AL86" s="283" t="s">
        <v>143</v>
      </c>
      <c r="AM86" s="283" t="s">
        <v>143</v>
      </c>
      <c r="AN86" s="283" t="s">
        <v>143</v>
      </c>
      <c r="AO86" s="286" t="s">
        <v>854</v>
      </c>
      <c r="AP86" s="283" t="s">
        <v>657</v>
      </c>
      <c r="AQ86" s="285" t="s">
        <v>885</v>
      </c>
      <c r="AR86" s="285" t="s">
        <v>129</v>
      </c>
      <c r="AS86" s="285" t="s">
        <v>129</v>
      </c>
      <c r="AT86" s="287" t="str">
        <f t="shared" si="2"/>
        <v>Not Higher</v>
      </c>
      <c r="AU86" s="288" t="s">
        <v>143</v>
      </c>
      <c r="AV86" s="288"/>
      <c r="AW86" s="283" t="s">
        <v>143</v>
      </c>
      <c r="AX86" s="267"/>
      <c r="AY86" s="279" t="s">
        <v>1689</v>
      </c>
      <c r="AZ86" s="288">
        <v>2</v>
      </c>
      <c r="BA86" s="289" t="s">
        <v>1857</v>
      </c>
      <c r="BB86" s="279" t="s">
        <v>680</v>
      </c>
      <c r="BC86" s="278" t="s">
        <v>815</v>
      </c>
      <c r="BD86" s="290"/>
      <c r="BF86" s="247"/>
      <c r="BH86" s="267" t="s">
        <v>131</v>
      </c>
      <c r="BI86" s="267" t="s">
        <v>131</v>
      </c>
      <c r="BJ86" s="267" t="s">
        <v>135</v>
      </c>
      <c r="BK86" s="267" t="s">
        <v>135</v>
      </c>
      <c r="BL86" s="267" t="s">
        <v>135</v>
      </c>
      <c r="BN86" s="292"/>
      <c r="BO86" s="292"/>
      <c r="BP86" s="292"/>
      <c r="BQ86" s="292"/>
      <c r="BR86" s="292"/>
      <c r="BT86" s="283" t="s">
        <v>147</v>
      </c>
      <c r="BU86" s="283" t="s">
        <v>131</v>
      </c>
      <c r="BV86" s="288" t="s">
        <v>135</v>
      </c>
      <c r="BW86" s="288" t="s">
        <v>135</v>
      </c>
      <c r="BX86" s="288" t="s">
        <v>135</v>
      </c>
      <c r="BY86" s="288" t="s">
        <v>135</v>
      </c>
      <c r="BZ86" s="288" t="s">
        <v>135</v>
      </c>
      <c r="CA86" s="288" t="s">
        <v>133</v>
      </c>
      <c r="CB86" s="288" t="s">
        <v>135</v>
      </c>
      <c r="CC86" s="288" t="s">
        <v>135</v>
      </c>
    </row>
    <row r="87" spans="1:81" ht="13.5" customHeight="1">
      <c r="A87" s="277" t="s">
        <v>673</v>
      </c>
      <c r="B87" s="277" t="s">
        <v>891</v>
      </c>
      <c r="C87" s="267" t="s">
        <v>628</v>
      </c>
      <c r="D87" s="267" t="s">
        <v>719</v>
      </c>
      <c r="E87" s="267" t="s">
        <v>827</v>
      </c>
      <c r="F87" s="278" t="s">
        <v>1985</v>
      </c>
      <c r="G87" s="279" t="s">
        <v>320</v>
      </c>
      <c r="H87" s="280" t="s">
        <v>1010</v>
      </c>
      <c r="I87" s="267" t="str">
        <f t="shared" si="5"/>
        <v>Lower</v>
      </c>
      <c r="J87" s="279" t="s">
        <v>336</v>
      </c>
      <c r="K87" s="281" t="s">
        <v>1692</v>
      </c>
      <c r="L87" s="286" t="s">
        <v>951</v>
      </c>
      <c r="M87" s="286"/>
      <c r="N87" s="286"/>
      <c r="O87" s="279" t="s">
        <v>1887</v>
      </c>
      <c r="P87" s="278" t="s">
        <v>1681</v>
      </c>
      <c r="Q87" s="278" t="s">
        <v>108</v>
      </c>
      <c r="R87" s="317"/>
      <c r="S87" s="317"/>
      <c r="T87" s="317"/>
      <c r="U87" s="317"/>
      <c r="V87" s="283" t="s">
        <v>129</v>
      </c>
      <c r="W87" s="283"/>
      <c r="X87" s="283" t="s">
        <v>143</v>
      </c>
      <c r="Y87" s="267"/>
      <c r="Z87" s="267"/>
      <c r="AA87" s="283"/>
      <c r="AB87" s="283"/>
      <c r="AC87" s="283"/>
      <c r="AD87" s="283"/>
      <c r="AE87" s="283" t="s">
        <v>131</v>
      </c>
      <c r="AF87" s="283" t="s">
        <v>142</v>
      </c>
      <c r="AG87" s="283" t="s">
        <v>131</v>
      </c>
      <c r="AH87" s="284" t="s">
        <v>143</v>
      </c>
      <c r="AI87" s="284" t="s">
        <v>143</v>
      </c>
      <c r="AJ87" s="284" t="s">
        <v>143</v>
      </c>
      <c r="AK87" s="283" t="s">
        <v>143</v>
      </c>
      <c r="AL87" s="283" t="s">
        <v>143</v>
      </c>
      <c r="AM87" s="283" t="s">
        <v>143</v>
      </c>
      <c r="AN87" s="283" t="s">
        <v>143</v>
      </c>
      <c r="AO87" s="286" t="s">
        <v>854</v>
      </c>
      <c r="AP87" s="283" t="s">
        <v>657</v>
      </c>
      <c r="AQ87" s="285" t="s">
        <v>1020</v>
      </c>
      <c r="AR87" s="285" t="s">
        <v>129</v>
      </c>
      <c r="AS87" s="285" t="s">
        <v>129</v>
      </c>
      <c r="AT87" s="287" t="str">
        <f t="shared" si="2"/>
        <v>Not Higher</v>
      </c>
      <c r="AU87" s="288" t="s">
        <v>143</v>
      </c>
      <c r="AV87" s="288"/>
      <c r="AW87" s="283" t="s">
        <v>143</v>
      </c>
      <c r="AX87" s="267"/>
      <c r="AY87" s="279" t="s">
        <v>1707</v>
      </c>
      <c r="AZ87" s="288">
        <v>2</v>
      </c>
      <c r="BA87" s="289" t="s">
        <v>2170</v>
      </c>
      <c r="BB87" s="279" t="s">
        <v>680</v>
      </c>
      <c r="BC87" s="278" t="s">
        <v>815</v>
      </c>
      <c r="BD87" s="290"/>
      <c r="BF87" s="247"/>
      <c r="BH87" s="267" t="s">
        <v>135</v>
      </c>
      <c r="BI87" s="267" t="s">
        <v>135</v>
      </c>
      <c r="BJ87" s="267" t="s">
        <v>135</v>
      </c>
      <c r="BK87" s="267" t="s">
        <v>135</v>
      </c>
      <c r="BL87" s="267" t="s">
        <v>135</v>
      </c>
      <c r="BN87" s="292"/>
      <c r="BO87" s="292"/>
      <c r="BP87" s="292"/>
      <c r="BQ87" s="292"/>
      <c r="BR87" s="292"/>
      <c r="BT87" s="283" t="s">
        <v>147</v>
      </c>
      <c r="BU87" s="283" t="s">
        <v>131</v>
      </c>
      <c r="BV87" s="288" t="s">
        <v>135</v>
      </c>
      <c r="BW87" s="288" t="s">
        <v>135</v>
      </c>
      <c r="BX87" s="288" t="s">
        <v>135</v>
      </c>
      <c r="BY87" s="288" t="s">
        <v>135</v>
      </c>
      <c r="BZ87" s="288" t="s">
        <v>135</v>
      </c>
      <c r="CA87" s="288" t="s">
        <v>135</v>
      </c>
      <c r="CB87" s="288" t="s">
        <v>135</v>
      </c>
      <c r="CC87" s="288" t="s">
        <v>135</v>
      </c>
    </row>
    <row r="88" spans="1:81" ht="13.5" customHeight="1">
      <c r="A88" s="277" t="s">
        <v>673</v>
      </c>
      <c r="B88" s="277" t="s">
        <v>891</v>
      </c>
      <c r="C88" s="267" t="s">
        <v>628</v>
      </c>
      <c r="D88" s="267" t="s">
        <v>719</v>
      </c>
      <c r="E88" s="267" t="s">
        <v>827</v>
      </c>
      <c r="F88" s="278" t="s">
        <v>1985</v>
      </c>
      <c r="G88" s="279" t="s">
        <v>311</v>
      </c>
      <c r="H88" s="280" t="s">
        <v>1013</v>
      </c>
      <c r="I88" s="267" t="str">
        <f t="shared" si="5"/>
        <v>Higher</v>
      </c>
      <c r="J88" s="279" t="s">
        <v>333</v>
      </c>
      <c r="K88" s="281" t="s">
        <v>2003</v>
      </c>
      <c r="L88" s="281" t="s">
        <v>263</v>
      </c>
      <c r="M88" s="281"/>
      <c r="N88" s="281"/>
      <c r="O88" s="279" t="s">
        <v>1891</v>
      </c>
      <c r="P88" s="278" t="s">
        <v>1986</v>
      </c>
      <c r="Q88" s="278" t="s">
        <v>1164</v>
      </c>
      <c r="R88" s="317"/>
      <c r="S88" s="317"/>
      <c r="T88" s="317"/>
      <c r="U88" s="317"/>
      <c r="V88" s="283" t="s">
        <v>130</v>
      </c>
      <c r="W88" s="283"/>
      <c r="X88" s="283"/>
      <c r="Y88" s="267"/>
      <c r="Z88" s="267"/>
      <c r="AA88" s="283"/>
      <c r="AB88" s="283" t="s">
        <v>143</v>
      </c>
      <c r="AC88" s="283"/>
      <c r="AD88" s="283"/>
      <c r="AE88" s="283" t="s">
        <v>131</v>
      </c>
      <c r="AF88" s="283" t="s">
        <v>142</v>
      </c>
      <c r="AG88" s="283" t="s">
        <v>131</v>
      </c>
      <c r="AH88" s="284"/>
      <c r="AI88" s="284" t="s">
        <v>143</v>
      </c>
      <c r="AJ88" s="284"/>
      <c r="AK88" s="283"/>
      <c r="AL88" s="283"/>
      <c r="AM88" s="283" t="s">
        <v>143</v>
      </c>
      <c r="AN88" s="283" t="s">
        <v>143</v>
      </c>
      <c r="AO88" s="286" t="s">
        <v>854</v>
      </c>
      <c r="AP88" s="283" t="s">
        <v>657</v>
      </c>
      <c r="AQ88" s="285"/>
      <c r="AR88" s="285" t="s">
        <v>129</v>
      </c>
      <c r="AS88" s="285" t="s">
        <v>129</v>
      </c>
      <c r="AT88" s="287" t="str">
        <f t="shared" si="2"/>
        <v>Higher</v>
      </c>
      <c r="AU88" s="288"/>
      <c r="AV88" s="288"/>
      <c r="AW88" s="283" t="s">
        <v>143</v>
      </c>
      <c r="AX88" s="267"/>
      <c r="AY88" s="279" t="s">
        <v>1502</v>
      </c>
      <c r="AZ88" s="288">
        <v>3</v>
      </c>
      <c r="BA88" s="289" t="s">
        <v>2178</v>
      </c>
      <c r="BB88" s="279" t="s">
        <v>680</v>
      </c>
      <c r="BC88" s="278" t="s">
        <v>815</v>
      </c>
      <c r="BD88" s="290"/>
      <c r="BF88" s="247"/>
      <c r="BH88" s="267" t="s">
        <v>133</v>
      </c>
      <c r="BI88" s="267" t="s">
        <v>135</v>
      </c>
      <c r="BJ88" s="267" t="s">
        <v>133</v>
      </c>
      <c r="BK88" s="267" t="s">
        <v>133</v>
      </c>
      <c r="BL88" s="267" t="s">
        <v>131</v>
      </c>
      <c r="BN88" s="292"/>
      <c r="BO88" s="292"/>
      <c r="BP88" s="292"/>
      <c r="BQ88" s="292"/>
      <c r="BR88" s="292"/>
      <c r="BT88" s="283" t="s">
        <v>147</v>
      </c>
      <c r="BU88" s="283" t="s">
        <v>131</v>
      </c>
      <c r="BV88" s="288" t="s">
        <v>135</v>
      </c>
      <c r="BW88" s="288" t="s">
        <v>133</v>
      </c>
      <c r="BX88" s="288" t="s">
        <v>135</v>
      </c>
      <c r="BY88" s="288" t="s">
        <v>135</v>
      </c>
      <c r="BZ88" s="288" t="s">
        <v>135</v>
      </c>
      <c r="CA88" s="288" t="s">
        <v>133</v>
      </c>
      <c r="CB88" s="288" t="s">
        <v>135</v>
      </c>
      <c r="CC88" s="288" t="s">
        <v>135</v>
      </c>
    </row>
    <row r="89" spans="1:81" ht="13.5" customHeight="1">
      <c r="A89" s="277" t="s">
        <v>673</v>
      </c>
      <c r="B89" s="277" t="s">
        <v>891</v>
      </c>
      <c r="C89" s="267" t="s">
        <v>628</v>
      </c>
      <c r="D89" s="267" t="s">
        <v>719</v>
      </c>
      <c r="E89" s="267" t="s">
        <v>827</v>
      </c>
      <c r="F89" s="278" t="s">
        <v>1985</v>
      </c>
      <c r="G89" s="279" t="s">
        <v>316</v>
      </c>
      <c r="H89" s="280" t="s">
        <v>1014</v>
      </c>
      <c r="I89" s="267" t="str">
        <f t="shared" si="5"/>
        <v>Lower</v>
      </c>
      <c r="J89" s="279" t="s">
        <v>334</v>
      </c>
      <c r="K89" s="281" t="s">
        <v>889</v>
      </c>
      <c r="L89" s="281" t="s">
        <v>1285</v>
      </c>
      <c r="M89" s="281"/>
      <c r="N89" s="281"/>
      <c r="O89" s="279" t="s">
        <v>1910</v>
      </c>
      <c r="P89" s="278" t="s">
        <v>877</v>
      </c>
      <c r="Q89" s="278" t="s">
        <v>1579</v>
      </c>
      <c r="R89" s="317"/>
      <c r="S89" s="317"/>
      <c r="T89" s="317"/>
      <c r="U89" s="317"/>
      <c r="V89" s="283" t="s">
        <v>129</v>
      </c>
      <c r="W89" s="283"/>
      <c r="X89" s="283" t="s">
        <v>143</v>
      </c>
      <c r="Y89" s="267"/>
      <c r="Z89" s="267"/>
      <c r="AA89" s="283"/>
      <c r="AB89" s="283"/>
      <c r="AC89" s="283"/>
      <c r="AD89" s="283" t="s">
        <v>143</v>
      </c>
      <c r="AE89" s="283" t="s">
        <v>131</v>
      </c>
      <c r="AF89" s="283" t="s">
        <v>140</v>
      </c>
      <c r="AG89" s="283" t="s">
        <v>131</v>
      </c>
      <c r="AH89" s="284"/>
      <c r="AI89" s="284" t="s">
        <v>143</v>
      </c>
      <c r="AJ89" s="284"/>
      <c r="AK89" s="283" t="s">
        <v>143</v>
      </c>
      <c r="AL89" s="283"/>
      <c r="AM89" s="283"/>
      <c r="AN89" s="283" t="s">
        <v>143</v>
      </c>
      <c r="AO89" s="286" t="s">
        <v>854</v>
      </c>
      <c r="AP89" s="283" t="s">
        <v>657</v>
      </c>
      <c r="AQ89" s="285"/>
      <c r="AR89" s="285" t="s">
        <v>129</v>
      </c>
      <c r="AS89" s="285" t="s">
        <v>129</v>
      </c>
      <c r="AT89" s="287" t="str">
        <f t="shared" si="2"/>
        <v>Not Higher</v>
      </c>
      <c r="AU89" s="288" t="s">
        <v>143</v>
      </c>
      <c r="AV89" s="288"/>
      <c r="AW89" s="283" t="s">
        <v>143</v>
      </c>
      <c r="AX89" s="267"/>
      <c r="AY89" s="279" t="s">
        <v>1789</v>
      </c>
      <c r="AZ89" s="288">
        <v>2</v>
      </c>
      <c r="BA89" s="289" t="s">
        <v>211</v>
      </c>
      <c r="BB89" s="279" t="s">
        <v>680</v>
      </c>
      <c r="BC89" s="278" t="s">
        <v>815</v>
      </c>
      <c r="BD89" s="290"/>
      <c r="BF89" s="247"/>
      <c r="BH89" s="267" t="s">
        <v>135</v>
      </c>
      <c r="BI89" s="267" t="s">
        <v>135</v>
      </c>
      <c r="BJ89" s="267" t="s">
        <v>133</v>
      </c>
      <c r="BK89" s="267" t="s">
        <v>133</v>
      </c>
      <c r="BL89" s="267" t="s">
        <v>135</v>
      </c>
      <c r="BN89" s="292"/>
      <c r="BO89" s="292"/>
      <c r="BP89" s="292"/>
      <c r="BQ89" s="292"/>
      <c r="BR89" s="292"/>
      <c r="BT89" s="283" t="s">
        <v>147</v>
      </c>
      <c r="BU89" s="283" t="s">
        <v>131</v>
      </c>
      <c r="BV89" s="288" t="s">
        <v>135</v>
      </c>
      <c r="BW89" s="288" t="s">
        <v>135</v>
      </c>
      <c r="BX89" s="288" t="s">
        <v>135</v>
      </c>
      <c r="BY89" s="288" t="s">
        <v>135</v>
      </c>
      <c r="BZ89" s="288" t="s">
        <v>135</v>
      </c>
      <c r="CA89" s="288" t="s">
        <v>133</v>
      </c>
      <c r="CB89" s="288" t="s">
        <v>133</v>
      </c>
      <c r="CC89" s="288" t="s">
        <v>135</v>
      </c>
    </row>
    <row r="90" spans="1:81" ht="13.5" customHeight="1">
      <c r="A90" s="277" t="s">
        <v>673</v>
      </c>
      <c r="B90" s="277" t="s">
        <v>891</v>
      </c>
      <c r="C90" s="267" t="s">
        <v>628</v>
      </c>
      <c r="D90" s="267" t="s">
        <v>719</v>
      </c>
      <c r="E90" s="267" t="s">
        <v>827</v>
      </c>
      <c r="F90" s="278" t="s">
        <v>1985</v>
      </c>
      <c r="G90" s="279" t="s">
        <v>315</v>
      </c>
      <c r="H90" s="280" t="s">
        <v>1212</v>
      </c>
      <c r="I90" s="267" t="str">
        <f t="shared" si="5"/>
        <v>Higher</v>
      </c>
      <c r="J90" s="279" t="s">
        <v>337</v>
      </c>
      <c r="K90" s="281" t="s">
        <v>1682</v>
      </c>
      <c r="L90" s="281" t="s">
        <v>1742</v>
      </c>
      <c r="M90" s="281"/>
      <c r="N90" s="281"/>
      <c r="O90" s="279" t="s">
        <v>1896</v>
      </c>
      <c r="P90" s="278" t="s">
        <v>1148</v>
      </c>
      <c r="Q90" s="278" t="s">
        <v>1369</v>
      </c>
      <c r="R90" s="317"/>
      <c r="S90" s="317"/>
      <c r="T90" s="317"/>
      <c r="U90" s="317"/>
      <c r="V90" s="283" t="s">
        <v>130</v>
      </c>
      <c r="W90" s="283"/>
      <c r="X90" s="283" t="s">
        <v>143</v>
      </c>
      <c r="Y90" s="267"/>
      <c r="Z90" s="267"/>
      <c r="AA90" s="283"/>
      <c r="AB90" s="283"/>
      <c r="AC90" s="283" t="s">
        <v>143</v>
      </c>
      <c r="AD90" s="283"/>
      <c r="AE90" s="283" t="s">
        <v>131</v>
      </c>
      <c r="AF90" s="283" t="s">
        <v>142</v>
      </c>
      <c r="AG90" s="283" t="s">
        <v>131</v>
      </c>
      <c r="AH90" s="284"/>
      <c r="AI90" s="284" t="s">
        <v>143</v>
      </c>
      <c r="AJ90" s="284"/>
      <c r="AK90" s="283" t="s">
        <v>143</v>
      </c>
      <c r="AL90" s="283" t="s">
        <v>143</v>
      </c>
      <c r="AM90" s="283"/>
      <c r="AN90" s="283" t="s">
        <v>143</v>
      </c>
      <c r="AO90" s="286" t="s">
        <v>854</v>
      </c>
      <c r="AP90" s="283" t="s">
        <v>657</v>
      </c>
      <c r="AQ90" s="285" t="s">
        <v>885</v>
      </c>
      <c r="AR90" s="285" t="s">
        <v>875</v>
      </c>
      <c r="AS90" s="285" t="s">
        <v>129</v>
      </c>
      <c r="AT90" s="287" t="str">
        <f t="shared" si="2"/>
        <v>Higher</v>
      </c>
      <c r="AU90" s="288" t="s">
        <v>143</v>
      </c>
      <c r="AV90" s="288"/>
      <c r="AW90" s="283" t="s">
        <v>143</v>
      </c>
      <c r="AX90" s="267"/>
      <c r="AY90" s="279" t="s">
        <v>1690</v>
      </c>
      <c r="AZ90" s="288">
        <v>3</v>
      </c>
      <c r="BA90" s="289" t="s">
        <v>2175</v>
      </c>
      <c r="BB90" s="279" t="s">
        <v>1520</v>
      </c>
      <c r="BC90" s="278" t="s">
        <v>2029</v>
      </c>
      <c r="BD90" s="290"/>
      <c r="BF90" s="247"/>
      <c r="BH90" s="267" t="s">
        <v>133</v>
      </c>
      <c r="BI90" s="267" t="s">
        <v>135</v>
      </c>
      <c r="BJ90" s="267" t="s">
        <v>133</v>
      </c>
      <c r="BK90" s="267" t="s">
        <v>133</v>
      </c>
      <c r="BL90" s="267" t="s">
        <v>135</v>
      </c>
      <c r="BN90" s="292"/>
      <c r="BO90" s="292"/>
      <c r="BP90" s="292"/>
      <c r="BQ90" s="292"/>
      <c r="BR90" s="292"/>
      <c r="BT90" s="283" t="s">
        <v>147</v>
      </c>
      <c r="BU90" s="283" t="s">
        <v>131</v>
      </c>
      <c r="BV90" s="288" t="s">
        <v>133</v>
      </c>
      <c r="BW90" s="288" t="s">
        <v>133</v>
      </c>
      <c r="BX90" s="288" t="s">
        <v>133</v>
      </c>
      <c r="BY90" s="288" t="s">
        <v>135</v>
      </c>
      <c r="BZ90" s="288" t="s">
        <v>135</v>
      </c>
      <c r="CA90" s="288" t="s">
        <v>135</v>
      </c>
      <c r="CB90" s="288" t="s">
        <v>135</v>
      </c>
      <c r="CC90" s="288" t="s">
        <v>135</v>
      </c>
    </row>
    <row r="91" spans="1:81" ht="13.5" customHeight="1">
      <c r="A91" s="277" t="s">
        <v>673</v>
      </c>
      <c r="B91" s="277" t="s">
        <v>891</v>
      </c>
      <c r="C91" s="267" t="s">
        <v>628</v>
      </c>
      <c r="D91" s="267" t="s">
        <v>719</v>
      </c>
      <c r="E91" s="267" t="s">
        <v>827</v>
      </c>
      <c r="F91" s="278" t="s">
        <v>1985</v>
      </c>
      <c r="G91" s="279" t="s">
        <v>317</v>
      </c>
      <c r="H91" s="280" t="s">
        <v>484</v>
      </c>
      <c r="I91" s="267" t="str">
        <f t="shared" si="5"/>
        <v>Higher</v>
      </c>
      <c r="J91" s="279" t="s">
        <v>338</v>
      </c>
      <c r="K91" s="281" t="s">
        <v>1153</v>
      </c>
      <c r="L91" s="286" t="s">
        <v>1613</v>
      </c>
      <c r="M91" s="286"/>
      <c r="N91" s="286"/>
      <c r="O91" s="279" t="s">
        <v>1902</v>
      </c>
      <c r="P91" s="278" t="s">
        <v>1143</v>
      </c>
      <c r="Q91" s="278" t="s">
        <v>68</v>
      </c>
      <c r="R91" s="317"/>
      <c r="S91" s="317"/>
      <c r="T91" s="317"/>
      <c r="U91" s="317"/>
      <c r="V91" s="283" t="s">
        <v>130</v>
      </c>
      <c r="W91" s="283" t="s">
        <v>143</v>
      </c>
      <c r="X91" s="283"/>
      <c r="Y91" s="267"/>
      <c r="Z91" s="267"/>
      <c r="AA91" s="283"/>
      <c r="AB91" s="283"/>
      <c r="AC91" s="283" t="s">
        <v>143</v>
      </c>
      <c r="AD91" s="283"/>
      <c r="AE91" s="283" t="s">
        <v>136</v>
      </c>
      <c r="AF91" s="283" t="s">
        <v>140</v>
      </c>
      <c r="AG91" s="283" t="s">
        <v>131</v>
      </c>
      <c r="AH91" s="284" t="s">
        <v>143</v>
      </c>
      <c r="AI91" s="284" t="s">
        <v>143</v>
      </c>
      <c r="AJ91" s="284" t="s">
        <v>143</v>
      </c>
      <c r="AK91" s="283" t="s">
        <v>143</v>
      </c>
      <c r="AL91" s="283" t="s">
        <v>143</v>
      </c>
      <c r="AM91" s="283" t="s">
        <v>143</v>
      </c>
      <c r="AN91" s="283" t="s">
        <v>143</v>
      </c>
      <c r="AO91" s="286" t="s">
        <v>854</v>
      </c>
      <c r="AP91" s="283" t="s">
        <v>657</v>
      </c>
      <c r="AQ91" s="285" t="s">
        <v>1990</v>
      </c>
      <c r="AR91" s="285" t="s">
        <v>1495</v>
      </c>
      <c r="AS91" s="285" t="s">
        <v>129</v>
      </c>
      <c r="AT91" s="287" t="str">
        <f t="shared" si="2"/>
        <v>Higher</v>
      </c>
      <c r="AU91" s="288"/>
      <c r="AV91" s="288"/>
      <c r="AW91" s="283" t="s">
        <v>143</v>
      </c>
      <c r="AX91" s="267"/>
      <c r="AY91" s="279" t="s">
        <v>1994</v>
      </c>
      <c r="AZ91" s="288">
        <v>2</v>
      </c>
      <c r="BA91" s="289" t="s">
        <v>2162</v>
      </c>
      <c r="BB91" s="279" t="s">
        <v>1520</v>
      </c>
      <c r="BC91" s="278" t="s">
        <v>2029</v>
      </c>
      <c r="BD91" s="290"/>
      <c r="BF91" s="247"/>
      <c r="BH91" s="267" t="s">
        <v>133</v>
      </c>
      <c r="BI91" s="267" t="s">
        <v>135</v>
      </c>
      <c r="BJ91" s="267" t="s">
        <v>135</v>
      </c>
      <c r="BK91" s="267" t="s">
        <v>133</v>
      </c>
      <c r="BL91" s="267" t="s">
        <v>133</v>
      </c>
      <c r="BN91" s="292"/>
      <c r="BO91" s="292"/>
      <c r="BP91" s="292"/>
      <c r="BQ91" s="292"/>
      <c r="BR91" s="292"/>
      <c r="BT91" s="283" t="s">
        <v>147</v>
      </c>
      <c r="BU91" s="283" t="s">
        <v>136</v>
      </c>
      <c r="BV91" s="288" t="s">
        <v>135</v>
      </c>
      <c r="BW91" s="288" t="s">
        <v>133</v>
      </c>
      <c r="BX91" s="288" t="s">
        <v>133</v>
      </c>
      <c r="BY91" s="288" t="s">
        <v>135</v>
      </c>
      <c r="BZ91" s="288" t="s">
        <v>135</v>
      </c>
      <c r="CA91" s="288" t="s">
        <v>133</v>
      </c>
      <c r="CB91" s="288" t="s">
        <v>135</v>
      </c>
      <c r="CC91" s="288" t="s">
        <v>135</v>
      </c>
    </row>
    <row r="92" spans="1:81" ht="13.5" customHeight="1">
      <c r="A92" s="277" t="s">
        <v>673</v>
      </c>
      <c r="B92" s="277" t="s">
        <v>891</v>
      </c>
      <c r="C92" s="267" t="s">
        <v>628</v>
      </c>
      <c r="D92" s="267" t="s">
        <v>719</v>
      </c>
      <c r="E92" s="267" t="s">
        <v>827</v>
      </c>
      <c r="F92" s="278" t="s">
        <v>1985</v>
      </c>
      <c r="G92" s="279" t="s">
        <v>329</v>
      </c>
      <c r="H92" s="280" t="s">
        <v>1353</v>
      </c>
      <c r="I92" s="267" t="str">
        <f t="shared" si="5"/>
        <v>Higher</v>
      </c>
      <c r="J92" s="279" t="s">
        <v>351</v>
      </c>
      <c r="K92" s="281" t="s">
        <v>1500</v>
      </c>
      <c r="L92" s="281" t="s">
        <v>1853</v>
      </c>
      <c r="M92" s="281"/>
      <c r="N92" s="281"/>
      <c r="O92" s="279" t="s">
        <v>1907</v>
      </c>
      <c r="P92" s="278" t="s">
        <v>1330</v>
      </c>
      <c r="Q92" s="278" t="s">
        <v>1814</v>
      </c>
      <c r="R92" s="317"/>
      <c r="S92" s="317"/>
      <c r="T92" s="317"/>
      <c r="U92" s="317"/>
      <c r="V92" s="283" t="s">
        <v>130</v>
      </c>
      <c r="W92" s="283" t="s">
        <v>143</v>
      </c>
      <c r="X92" s="283"/>
      <c r="Y92" s="267"/>
      <c r="Z92" s="267"/>
      <c r="AA92" s="283"/>
      <c r="AB92" s="283"/>
      <c r="AC92" s="283"/>
      <c r="AD92" s="283"/>
      <c r="AE92" s="283" t="s">
        <v>136</v>
      </c>
      <c r="AF92" s="283" t="s">
        <v>140</v>
      </c>
      <c r="AG92" s="283" t="s">
        <v>131</v>
      </c>
      <c r="AH92" s="284" t="s">
        <v>143</v>
      </c>
      <c r="AI92" s="284" t="s">
        <v>143</v>
      </c>
      <c r="AJ92" s="284" t="s">
        <v>143</v>
      </c>
      <c r="AK92" s="283" t="s">
        <v>143</v>
      </c>
      <c r="AL92" s="283" t="s">
        <v>143</v>
      </c>
      <c r="AM92" s="283" t="s">
        <v>143</v>
      </c>
      <c r="AN92" s="283" t="s">
        <v>143</v>
      </c>
      <c r="AO92" s="286" t="s">
        <v>854</v>
      </c>
      <c r="AP92" s="283" t="s">
        <v>657</v>
      </c>
      <c r="AQ92" s="285"/>
      <c r="AR92" s="285" t="s">
        <v>129</v>
      </c>
      <c r="AS92" s="285" t="s">
        <v>129</v>
      </c>
      <c r="AT92" s="287" t="str">
        <f t="shared" si="2"/>
        <v>Higher</v>
      </c>
      <c r="AU92" s="288" t="s">
        <v>143</v>
      </c>
      <c r="AV92" s="288"/>
      <c r="AW92" s="283" t="s">
        <v>143</v>
      </c>
      <c r="AX92" s="267"/>
      <c r="AY92" s="279" t="s">
        <v>1697</v>
      </c>
      <c r="AZ92" s="288">
        <v>2</v>
      </c>
      <c r="BA92" s="289" t="s">
        <v>1877</v>
      </c>
      <c r="BB92" s="279" t="s">
        <v>680</v>
      </c>
      <c r="BC92" s="278" t="s">
        <v>815</v>
      </c>
      <c r="BD92" s="290"/>
      <c r="BF92" s="247"/>
      <c r="BH92" s="267" t="s">
        <v>133</v>
      </c>
      <c r="BI92" s="267" t="s">
        <v>135</v>
      </c>
      <c r="BJ92" s="267" t="s">
        <v>133</v>
      </c>
      <c r="BK92" s="267" t="s">
        <v>133</v>
      </c>
      <c r="BL92" s="267" t="s">
        <v>133</v>
      </c>
      <c r="BN92" s="292"/>
      <c r="BO92" s="292"/>
      <c r="BP92" s="292"/>
      <c r="BQ92" s="292"/>
      <c r="BR92" s="292"/>
      <c r="BT92" s="283" t="s">
        <v>147</v>
      </c>
      <c r="BU92" s="283" t="s">
        <v>136</v>
      </c>
      <c r="BV92" s="288" t="s">
        <v>135</v>
      </c>
      <c r="BW92" s="288" t="s">
        <v>133</v>
      </c>
      <c r="BX92" s="288" t="s">
        <v>133</v>
      </c>
      <c r="BY92" s="288" t="s">
        <v>135</v>
      </c>
      <c r="BZ92" s="288" t="s">
        <v>135</v>
      </c>
      <c r="CA92" s="288" t="s">
        <v>133</v>
      </c>
      <c r="CB92" s="288" t="s">
        <v>135</v>
      </c>
      <c r="CC92" s="288" t="s">
        <v>135</v>
      </c>
    </row>
    <row r="93" spans="1:81" ht="13.5" customHeight="1">
      <c r="A93" s="277" t="s">
        <v>673</v>
      </c>
      <c r="B93" s="277" t="s">
        <v>891</v>
      </c>
      <c r="C93" s="267" t="s">
        <v>628</v>
      </c>
      <c r="D93" s="267" t="s">
        <v>719</v>
      </c>
      <c r="E93" s="267" t="s">
        <v>827</v>
      </c>
      <c r="F93" s="278" t="s">
        <v>1985</v>
      </c>
      <c r="G93" s="279" t="s">
        <v>2021</v>
      </c>
      <c r="H93" s="280" t="s">
        <v>9</v>
      </c>
      <c r="I93" s="267" t="str">
        <f t="shared" si="5"/>
        <v>Higher</v>
      </c>
      <c r="J93" s="279" t="s">
        <v>1952</v>
      </c>
      <c r="K93" s="281" t="s">
        <v>1154</v>
      </c>
      <c r="L93" s="286" t="s">
        <v>553</v>
      </c>
      <c r="M93" s="286"/>
      <c r="N93" s="286"/>
      <c r="O93" s="279" t="s">
        <v>1909</v>
      </c>
      <c r="P93" s="278" t="s">
        <v>1021</v>
      </c>
      <c r="Q93" s="278" t="s">
        <v>1743</v>
      </c>
      <c r="R93" s="317"/>
      <c r="S93" s="317"/>
      <c r="T93" s="317"/>
      <c r="U93" s="317"/>
      <c r="V93" s="283" t="s">
        <v>130</v>
      </c>
      <c r="W93" s="283" t="s">
        <v>143</v>
      </c>
      <c r="X93" s="283"/>
      <c r="Y93" s="267"/>
      <c r="Z93" s="267"/>
      <c r="AA93" s="283"/>
      <c r="AB93" s="283"/>
      <c r="AC93" s="283"/>
      <c r="AD93" s="283"/>
      <c r="AE93" s="283" t="s">
        <v>136</v>
      </c>
      <c r="AF93" s="283" t="s">
        <v>140</v>
      </c>
      <c r="AG93" s="283" t="s">
        <v>131</v>
      </c>
      <c r="AH93" s="284" t="s">
        <v>143</v>
      </c>
      <c r="AI93" s="284" t="s">
        <v>143</v>
      </c>
      <c r="AJ93" s="284" t="s">
        <v>143</v>
      </c>
      <c r="AK93" s="283" t="s">
        <v>143</v>
      </c>
      <c r="AL93" s="283" t="s">
        <v>143</v>
      </c>
      <c r="AM93" s="283" t="s">
        <v>143</v>
      </c>
      <c r="AN93" s="283" t="s">
        <v>143</v>
      </c>
      <c r="AO93" s="286" t="s">
        <v>854</v>
      </c>
      <c r="AP93" s="283" t="s">
        <v>657</v>
      </c>
      <c r="AQ93" s="285"/>
      <c r="AR93" s="285" t="s">
        <v>129</v>
      </c>
      <c r="AS93" s="285" t="s">
        <v>129</v>
      </c>
      <c r="AT93" s="287" t="str">
        <f t="shared" si="2"/>
        <v>Higher</v>
      </c>
      <c r="AU93" s="288" t="s">
        <v>143</v>
      </c>
      <c r="AV93" s="288"/>
      <c r="AW93" s="283" t="s">
        <v>143</v>
      </c>
      <c r="AX93" s="267"/>
      <c r="AY93" s="279" t="s">
        <v>1067</v>
      </c>
      <c r="AZ93" s="288">
        <v>2</v>
      </c>
      <c r="BA93" s="289" t="s">
        <v>38</v>
      </c>
      <c r="BB93" s="279" t="s">
        <v>680</v>
      </c>
      <c r="BC93" s="278" t="s">
        <v>815</v>
      </c>
      <c r="BD93" s="290"/>
      <c r="BF93" s="247"/>
      <c r="BH93" s="267" t="s">
        <v>133</v>
      </c>
      <c r="BI93" s="267" t="s">
        <v>135</v>
      </c>
      <c r="BJ93" s="267" t="s">
        <v>133</v>
      </c>
      <c r="BK93" s="267" t="s">
        <v>131</v>
      </c>
      <c r="BL93" s="267" t="s">
        <v>133</v>
      </c>
      <c r="BN93" s="292"/>
      <c r="BO93" s="292"/>
      <c r="BP93" s="292"/>
      <c r="BQ93" s="292"/>
      <c r="BR93" s="292"/>
      <c r="BT93" s="283" t="s">
        <v>147</v>
      </c>
      <c r="BU93" s="283" t="s">
        <v>136</v>
      </c>
      <c r="BV93" s="288" t="s">
        <v>135</v>
      </c>
      <c r="BW93" s="288" t="s">
        <v>133</v>
      </c>
      <c r="BX93" s="288" t="s">
        <v>133</v>
      </c>
      <c r="BY93" s="288" t="s">
        <v>135</v>
      </c>
      <c r="BZ93" s="288" t="s">
        <v>135</v>
      </c>
      <c r="CA93" s="288" t="s">
        <v>133</v>
      </c>
      <c r="CB93" s="288" t="s">
        <v>135</v>
      </c>
      <c r="CC93" s="288" t="s">
        <v>135</v>
      </c>
    </row>
    <row r="94" spans="1:81" ht="13.5" customHeight="1">
      <c r="A94" s="277" t="s">
        <v>673</v>
      </c>
      <c r="B94" s="277" t="s">
        <v>891</v>
      </c>
      <c r="C94" s="267" t="s">
        <v>628</v>
      </c>
      <c r="D94" s="267" t="s">
        <v>719</v>
      </c>
      <c r="E94" s="267" t="s">
        <v>827</v>
      </c>
      <c r="F94" s="278" t="s">
        <v>1985</v>
      </c>
      <c r="G94" s="279" t="s">
        <v>322</v>
      </c>
      <c r="H94" s="280" t="s">
        <v>426</v>
      </c>
      <c r="I94" s="267" t="str">
        <f t="shared" si="5"/>
        <v>Higher</v>
      </c>
      <c r="J94" s="279" t="s">
        <v>346</v>
      </c>
      <c r="K94" s="281" t="s">
        <v>1159</v>
      </c>
      <c r="L94" s="286" t="s">
        <v>1875</v>
      </c>
      <c r="M94" s="286"/>
      <c r="N94" s="286"/>
      <c r="O94" s="279" t="s">
        <v>1903</v>
      </c>
      <c r="P94" s="278" t="s">
        <v>1759</v>
      </c>
      <c r="Q94" s="278" t="s">
        <v>249</v>
      </c>
      <c r="R94" s="317"/>
      <c r="S94" s="317"/>
      <c r="T94" s="317"/>
      <c r="U94" s="317"/>
      <c r="V94" s="283" t="s">
        <v>130</v>
      </c>
      <c r="W94" s="283"/>
      <c r="X94" s="283"/>
      <c r="Y94" s="267"/>
      <c r="Z94" s="267"/>
      <c r="AA94" s="283"/>
      <c r="AB94" s="283" t="s">
        <v>143</v>
      </c>
      <c r="AC94" s="283"/>
      <c r="AD94" s="283"/>
      <c r="AE94" s="283" t="s">
        <v>136</v>
      </c>
      <c r="AF94" s="283" t="s">
        <v>140</v>
      </c>
      <c r="AG94" s="283" t="s">
        <v>131</v>
      </c>
      <c r="AH94" s="284" t="s">
        <v>143</v>
      </c>
      <c r="AI94" s="284" t="s">
        <v>143</v>
      </c>
      <c r="AJ94" s="284" t="s">
        <v>143</v>
      </c>
      <c r="AK94" s="283" t="s">
        <v>143</v>
      </c>
      <c r="AL94" s="283" t="s">
        <v>143</v>
      </c>
      <c r="AM94" s="283" t="s">
        <v>143</v>
      </c>
      <c r="AN94" s="283" t="s">
        <v>143</v>
      </c>
      <c r="AO94" s="286" t="s">
        <v>854</v>
      </c>
      <c r="AP94" s="283" t="s">
        <v>657</v>
      </c>
      <c r="AQ94" s="285"/>
      <c r="AR94" s="285" t="s">
        <v>129</v>
      </c>
      <c r="AS94" s="285" t="s">
        <v>129</v>
      </c>
      <c r="AT94" s="287" t="str">
        <f t="shared" si="2"/>
        <v>Higher</v>
      </c>
      <c r="AU94" s="288" t="s">
        <v>143</v>
      </c>
      <c r="AV94" s="288"/>
      <c r="AW94" s="283" t="s">
        <v>143</v>
      </c>
      <c r="AX94" s="267"/>
      <c r="AY94" s="279" t="s">
        <v>1998</v>
      </c>
      <c r="AZ94" s="288">
        <v>2</v>
      </c>
      <c r="BA94" s="289" t="s">
        <v>1612</v>
      </c>
      <c r="BB94" s="279" t="s">
        <v>680</v>
      </c>
      <c r="BC94" s="278" t="s">
        <v>815</v>
      </c>
      <c r="BD94" s="290"/>
      <c r="BF94" s="247"/>
      <c r="BH94" s="267" t="s">
        <v>133</v>
      </c>
      <c r="BI94" s="267" t="s">
        <v>135</v>
      </c>
      <c r="BJ94" s="267" t="s">
        <v>133</v>
      </c>
      <c r="BK94" s="267" t="s">
        <v>131</v>
      </c>
      <c r="BL94" s="267" t="s">
        <v>133</v>
      </c>
      <c r="BN94" s="292"/>
      <c r="BO94" s="292"/>
      <c r="BP94" s="292"/>
      <c r="BQ94" s="292"/>
      <c r="BR94" s="292"/>
      <c r="BT94" s="283" t="s">
        <v>147</v>
      </c>
      <c r="BU94" s="283" t="s">
        <v>136</v>
      </c>
      <c r="BV94" s="288" t="s">
        <v>135</v>
      </c>
      <c r="BW94" s="288" t="s">
        <v>133</v>
      </c>
      <c r="BX94" s="288" t="s">
        <v>133</v>
      </c>
      <c r="BY94" s="288" t="s">
        <v>135</v>
      </c>
      <c r="BZ94" s="288" t="s">
        <v>135</v>
      </c>
      <c r="CA94" s="288" t="s">
        <v>133</v>
      </c>
      <c r="CB94" s="288" t="s">
        <v>135</v>
      </c>
      <c r="CC94" s="288" t="s">
        <v>135</v>
      </c>
    </row>
    <row r="95" spans="1:81" ht="13.5" customHeight="1">
      <c r="A95" s="277" t="s">
        <v>673</v>
      </c>
      <c r="B95" s="277" t="s">
        <v>891</v>
      </c>
      <c r="C95" s="267" t="s">
        <v>628</v>
      </c>
      <c r="D95" s="267" t="s">
        <v>719</v>
      </c>
      <c r="E95" s="267" t="s">
        <v>827</v>
      </c>
      <c r="F95" s="278" t="s">
        <v>1985</v>
      </c>
      <c r="G95" s="279" t="s">
        <v>2017</v>
      </c>
      <c r="H95" s="280" t="s">
        <v>419</v>
      </c>
      <c r="I95" s="267" t="str">
        <f t="shared" si="5"/>
        <v>Higher</v>
      </c>
      <c r="J95" s="279" t="s">
        <v>2012</v>
      </c>
      <c r="K95" s="281" t="s">
        <v>2009</v>
      </c>
      <c r="L95" s="281" t="s">
        <v>1282</v>
      </c>
      <c r="M95" s="281"/>
      <c r="N95" s="281"/>
      <c r="O95" s="279" t="s">
        <v>2026</v>
      </c>
      <c r="P95" s="278" t="s">
        <v>1329</v>
      </c>
      <c r="Q95" s="278" t="s">
        <v>2184</v>
      </c>
      <c r="R95" s="317"/>
      <c r="S95" s="317"/>
      <c r="T95" s="317"/>
      <c r="U95" s="317"/>
      <c r="V95" s="283" t="s">
        <v>130</v>
      </c>
      <c r="W95" s="283"/>
      <c r="X95" s="283"/>
      <c r="Y95" s="267"/>
      <c r="Z95" s="267"/>
      <c r="AA95" s="283"/>
      <c r="AB95" s="283" t="s">
        <v>143</v>
      </c>
      <c r="AC95" s="283" t="s">
        <v>143</v>
      </c>
      <c r="AD95" s="283"/>
      <c r="AE95" s="283" t="s">
        <v>136</v>
      </c>
      <c r="AF95" s="283" t="s">
        <v>140</v>
      </c>
      <c r="AG95" s="283" t="s">
        <v>131</v>
      </c>
      <c r="AH95" s="284" t="s">
        <v>143</v>
      </c>
      <c r="AI95" s="284" t="s">
        <v>143</v>
      </c>
      <c r="AJ95" s="284" t="s">
        <v>143</v>
      </c>
      <c r="AK95" s="283" t="s">
        <v>143</v>
      </c>
      <c r="AL95" s="283" t="s">
        <v>143</v>
      </c>
      <c r="AM95" s="283" t="s">
        <v>143</v>
      </c>
      <c r="AN95" s="283" t="s">
        <v>143</v>
      </c>
      <c r="AO95" s="286" t="s">
        <v>868</v>
      </c>
      <c r="AP95" s="283" t="s">
        <v>657</v>
      </c>
      <c r="AQ95" s="285"/>
      <c r="AR95" s="285" t="s">
        <v>862</v>
      </c>
      <c r="AS95" s="285" t="s">
        <v>862</v>
      </c>
      <c r="AT95" s="287" t="str">
        <f t="shared" si="2"/>
        <v>Higher</v>
      </c>
      <c r="AU95" s="288" t="s">
        <v>143</v>
      </c>
      <c r="AV95" s="288"/>
      <c r="AW95" s="283" t="s">
        <v>143</v>
      </c>
      <c r="AX95" s="267"/>
      <c r="AY95" s="279" t="s">
        <v>862</v>
      </c>
      <c r="AZ95" s="288">
        <v>2</v>
      </c>
      <c r="BA95" s="289" t="s">
        <v>1739</v>
      </c>
      <c r="BB95" s="279" t="s">
        <v>2001</v>
      </c>
      <c r="BC95" s="278" t="s">
        <v>1522</v>
      </c>
      <c r="BD95" s="290"/>
      <c r="BF95" s="247"/>
      <c r="BH95" s="267" t="s">
        <v>133</v>
      </c>
      <c r="BI95" s="267" t="s">
        <v>135</v>
      </c>
      <c r="BJ95" s="267" t="s">
        <v>133</v>
      </c>
      <c r="BK95" s="267" t="s">
        <v>133</v>
      </c>
      <c r="BL95" s="267" t="s">
        <v>133</v>
      </c>
      <c r="BN95" s="292"/>
      <c r="BO95" s="292"/>
      <c r="BP95" s="292"/>
      <c r="BQ95" s="292"/>
      <c r="BR95" s="292"/>
      <c r="BT95" s="283" t="s">
        <v>147</v>
      </c>
      <c r="BU95" s="283" t="s">
        <v>136</v>
      </c>
      <c r="BV95" s="288" t="s">
        <v>133</v>
      </c>
      <c r="BW95" s="288" t="s">
        <v>133</v>
      </c>
      <c r="BX95" s="288" t="s">
        <v>133</v>
      </c>
      <c r="BY95" s="288" t="s">
        <v>135</v>
      </c>
      <c r="BZ95" s="288" t="s">
        <v>135</v>
      </c>
      <c r="CA95" s="288" t="s">
        <v>135</v>
      </c>
      <c r="CB95" s="288" t="s">
        <v>135</v>
      </c>
      <c r="CC95" s="288" t="s">
        <v>135</v>
      </c>
    </row>
    <row r="96" spans="1:81" ht="13.5" customHeight="1">
      <c r="A96" s="277" t="s">
        <v>673</v>
      </c>
      <c r="B96" s="277" t="s">
        <v>891</v>
      </c>
      <c r="C96" s="267" t="s">
        <v>628</v>
      </c>
      <c r="D96" s="267" t="s">
        <v>719</v>
      </c>
      <c r="E96" s="267" t="s">
        <v>822</v>
      </c>
      <c r="F96" s="278" t="s">
        <v>1498</v>
      </c>
      <c r="G96" s="279" t="s">
        <v>321</v>
      </c>
      <c r="H96" s="280" t="s">
        <v>1192</v>
      </c>
      <c r="I96" s="267" t="str">
        <f t="shared" si="5"/>
        <v>Higher</v>
      </c>
      <c r="J96" s="279" t="s">
        <v>341</v>
      </c>
      <c r="K96" s="281" t="s">
        <v>1683</v>
      </c>
      <c r="L96" s="281" t="s">
        <v>555</v>
      </c>
      <c r="M96" s="281"/>
      <c r="N96" s="281"/>
      <c r="O96" s="279" t="s">
        <v>1901</v>
      </c>
      <c r="P96" s="278" t="s">
        <v>1331</v>
      </c>
      <c r="Q96" s="278" t="s">
        <v>1355</v>
      </c>
      <c r="R96" s="317"/>
      <c r="S96" s="317"/>
      <c r="T96" s="317"/>
      <c r="U96" s="317"/>
      <c r="V96" s="283" t="s">
        <v>129</v>
      </c>
      <c r="W96" s="283" t="s">
        <v>143</v>
      </c>
      <c r="X96" s="283"/>
      <c r="Y96" s="267"/>
      <c r="Z96" s="267"/>
      <c r="AA96" s="283"/>
      <c r="AB96" s="283"/>
      <c r="AC96" s="283"/>
      <c r="AD96" s="283"/>
      <c r="AE96" s="283" t="s">
        <v>136</v>
      </c>
      <c r="AF96" s="283" t="s">
        <v>140</v>
      </c>
      <c r="AG96" s="283" t="s">
        <v>131</v>
      </c>
      <c r="AH96" s="284" t="s">
        <v>143</v>
      </c>
      <c r="AI96" s="284" t="s">
        <v>143</v>
      </c>
      <c r="AJ96" s="284" t="s">
        <v>143</v>
      </c>
      <c r="AK96" s="283" t="s">
        <v>143</v>
      </c>
      <c r="AL96" s="283" t="s">
        <v>143</v>
      </c>
      <c r="AM96" s="283" t="s">
        <v>143</v>
      </c>
      <c r="AN96" s="283" t="s">
        <v>143</v>
      </c>
      <c r="AO96" s="286" t="s">
        <v>854</v>
      </c>
      <c r="AP96" s="283" t="s">
        <v>657</v>
      </c>
      <c r="AQ96" s="285"/>
      <c r="AR96" s="285" t="s">
        <v>129</v>
      </c>
      <c r="AS96" s="285" t="s">
        <v>1996</v>
      </c>
      <c r="AT96" s="287" t="str">
        <f t="shared" si="2"/>
        <v>Not Higher</v>
      </c>
      <c r="AU96" s="288" t="s">
        <v>143</v>
      </c>
      <c r="AV96" s="288"/>
      <c r="AW96" s="283" t="s">
        <v>143</v>
      </c>
      <c r="AX96" s="267"/>
      <c r="AY96" s="279" t="s">
        <v>1699</v>
      </c>
      <c r="AZ96" s="288">
        <v>2</v>
      </c>
      <c r="BA96" s="289" t="s">
        <v>289</v>
      </c>
      <c r="BB96" s="279" t="s">
        <v>680</v>
      </c>
      <c r="BC96" s="278" t="s">
        <v>815</v>
      </c>
      <c r="BD96" s="290"/>
      <c r="BF96" s="247"/>
      <c r="BH96" s="267" t="s">
        <v>135</v>
      </c>
      <c r="BI96" s="267" t="s">
        <v>135</v>
      </c>
      <c r="BJ96" s="267" t="s">
        <v>133</v>
      </c>
      <c r="BK96" s="267" t="s">
        <v>133</v>
      </c>
      <c r="BL96" s="267" t="s">
        <v>133</v>
      </c>
      <c r="BN96" s="292"/>
      <c r="BO96" s="292"/>
      <c r="BP96" s="292"/>
      <c r="BQ96" s="292"/>
      <c r="BR96" s="292"/>
      <c r="BT96" s="283" t="s">
        <v>147</v>
      </c>
      <c r="BU96" s="283" t="s">
        <v>136</v>
      </c>
      <c r="BV96" s="288" t="s">
        <v>133</v>
      </c>
      <c r="BW96" s="288" t="s">
        <v>135</v>
      </c>
      <c r="BX96" s="288" t="s">
        <v>135</v>
      </c>
      <c r="BY96" s="288" t="s">
        <v>135</v>
      </c>
      <c r="BZ96" s="288" t="s">
        <v>135</v>
      </c>
      <c r="CA96" s="288" t="s">
        <v>133</v>
      </c>
      <c r="CB96" s="288" t="s">
        <v>135</v>
      </c>
      <c r="CC96" s="288" t="s">
        <v>135</v>
      </c>
    </row>
    <row r="97" spans="1:81" ht="13.5" customHeight="1">
      <c r="A97" s="277" t="s">
        <v>673</v>
      </c>
      <c r="B97" s="277" t="s">
        <v>891</v>
      </c>
      <c r="C97" s="267" t="s">
        <v>628</v>
      </c>
      <c r="D97" s="267" t="s">
        <v>719</v>
      </c>
      <c r="E97" s="267" t="s">
        <v>822</v>
      </c>
      <c r="F97" s="278" t="s">
        <v>1498</v>
      </c>
      <c r="G97" s="279" t="s">
        <v>325</v>
      </c>
      <c r="H97" s="280" t="s">
        <v>1160</v>
      </c>
      <c r="I97" s="267" t="str">
        <f t="shared" si="5"/>
        <v>Higher</v>
      </c>
      <c r="J97" s="279" t="s">
        <v>345</v>
      </c>
      <c r="K97" s="281" t="s">
        <v>2004</v>
      </c>
      <c r="L97" s="281" t="s">
        <v>1746</v>
      </c>
      <c r="M97" s="281"/>
      <c r="N97" s="281"/>
      <c r="O97" s="279" t="s">
        <v>1905</v>
      </c>
      <c r="P97" s="278" t="s">
        <v>1709</v>
      </c>
      <c r="Q97" s="278" t="s">
        <v>706</v>
      </c>
      <c r="R97" s="317"/>
      <c r="S97" s="317"/>
      <c r="T97" s="317"/>
      <c r="U97" s="317"/>
      <c r="V97" s="283" t="s">
        <v>130</v>
      </c>
      <c r="W97" s="283" t="s">
        <v>143</v>
      </c>
      <c r="X97" s="283"/>
      <c r="Y97" s="267"/>
      <c r="Z97" s="267"/>
      <c r="AA97" s="283"/>
      <c r="AB97" s="283" t="s">
        <v>143</v>
      </c>
      <c r="AC97" s="283" t="s">
        <v>143</v>
      </c>
      <c r="AD97" s="283"/>
      <c r="AE97" s="283" t="s">
        <v>136</v>
      </c>
      <c r="AF97" s="283" t="s">
        <v>140</v>
      </c>
      <c r="AG97" s="283" t="s">
        <v>131</v>
      </c>
      <c r="AH97" s="284"/>
      <c r="AI97" s="284" t="s">
        <v>143</v>
      </c>
      <c r="AJ97" s="284"/>
      <c r="AK97" s="283"/>
      <c r="AL97" s="283"/>
      <c r="AM97" s="283" t="s">
        <v>143</v>
      </c>
      <c r="AN97" s="283" t="s">
        <v>143</v>
      </c>
      <c r="AO97" s="286" t="s">
        <v>854</v>
      </c>
      <c r="AP97" s="283" t="s">
        <v>657</v>
      </c>
      <c r="AQ97" s="285"/>
      <c r="AR97" s="285" t="s">
        <v>129</v>
      </c>
      <c r="AS97" s="285" t="s">
        <v>129</v>
      </c>
      <c r="AT97" s="287" t="str">
        <f t="shared" si="2"/>
        <v>Higher</v>
      </c>
      <c r="AU97" s="288"/>
      <c r="AV97" s="288"/>
      <c r="AW97" s="283" t="s">
        <v>143</v>
      </c>
      <c r="AX97" s="267"/>
      <c r="AY97" s="279" t="s">
        <v>865</v>
      </c>
      <c r="AZ97" s="288">
        <v>2</v>
      </c>
      <c r="BA97" s="289" t="s">
        <v>11</v>
      </c>
      <c r="BB97" s="279" t="s">
        <v>1520</v>
      </c>
      <c r="BC97" s="278" t="s">
        <v>2029</v>
      </c>
      <c r="BD97" s="290"/>
      <c r="BF97" s="247"/>
      <c r="BH97" s="267" t="s">
        <v>133</v>
      </c>
      <c r="BI97" s="267" t="s">
        <v>135</v>
      </c>
      <c r="BJ97" s="267" t="s">
        <v>133</v>
      </c>
      <c r="BK97" s="267" t="s">
        <v>135</v>
      </c>
      <c r="BL97" s="267" t="s">
        <v>133</v>
      </c>
      <c r="BN97" s="292"/>
      <c r="BO97" s="292"/>
      <c r="BP97" s="292"/>
      <c r="BQ97" s="292"/>
      <c r="BR97" s="292"/>
      <c r="BT97" s="283" t="s">
        <v>147</v>
      </c>
      <c r="BU97" s="283" t="s">
        <v>136</v>
      </c>
      <c r="BV97" s="288" t="s">
        <v>135</v>
      </c>
      <c r="BW97" s="288" t="s">
        <v>133</v>
      </c>
      <c r="BX97" s="288" t="s">
        <v>133</v>
      </c>
      <c r="BY97" s="288" t="s">
        <v>135</v>
      </c>
      <c r="BZ97" s="288" t="s">
        <v>135</v>
      </c>
      <c r="CA97" s="288" t="s">
        <v>133</v>
      </c>
      <c r="CB97" s="288" t="s">
        <v>135</v>
      </c>
      <c r="CC97" s="288" t="s">
        <v>135</v>
      </c>
    </row>
    <row r="98" spans="1:81" ht="13.5" customHeight="1">
      <c r="A98" s="277" t="s">
        <v>673</v>
      </c>
      <c r="B98" s="277" t="s">
        <v>891</v>
      </c>
      <c r="C98" s="267" t="s">
        <v>628</v>
      </c>
      <c r="D98" s="267" t="s">
        <v>719</v>
      </c>
      <c r="E98" s="267" t="s">
        <v>822</v>
      </c>
      <c r="F98" s="278" t="s">
        <v>1498</v>
      </c>
      <c r="G98" s="279" t="s">
        <v>326</v>
      </c>
      <c r="H98" s="280" t="s">
        <v>420</v>
      </c>
      <c r="I98" s="267" t="str">
        <f t="shared" si="5"/>
        <v>Higher</v>
      </c>
      <c r="J98" s="279" t="s">
        <v>348</v>
      </c>
      <c r="K98" s="281" t="s">
        <v>1981</v>
      </c>
      <c r="L98" s="281" t="s">
        <v>89</v>
      </c>
      <c r="M98" s="281"/>
      <c r="N98" s="281"/>
      <c r="O98" s="279" t="s">
        <v>1908</v>
      </c>
      <c r="P98" s="278" t="s">
        <v>1706</v>
      </c>
      <c r="Q98" s="278" t="s">
        <v>576</v>
      </c>
      <c r="R98" s="317"/>
      <c r="S98" s="317"/>
      <c r="T98" s="317"/>
      <c r="U98" s="317"/>
      <c r="V98" s="283" t="s">
        <v>129</v>
      </c>
      <c r="W98" s="283" t="s">
        <v>143</v>
      </c>
      <c r="X98" s="283"/>
      <c r="Y98" s="267"/>
      <c r="Z98" s="267"/>
      <c r="AA98" s="283"/>
      <c r="AB98" s="283" t="s">
        <v>143</v>
      </c>
      <c r="AC98" s="283" t="s">
        <v>143</v>
      </c>
      <c r="AD98" s="283"/>
      <c r="AE98" s="283" t="s">
        <v>136</v>
      </c>
      <c r="AF98" s="283" t="s">
        <v>140</v>
      </c>
      <c r="AG98" s="283" t="s">
        <v>131</v>
      </c>
      <c r="AH98" s="284" t="s">
        <v>143</v>
      </c>
      <c r="AI98" s="284" t="s">
        <v>143</v>
      </c>
      <c r="AJ98" s="284" t="s">
        <v>143</v>
      </c>
      <c r="AK98" s="283" t="s">
        <v>143</v>
      </c>
      <c r="AL98" s="283" t="s">
        <v>143</v>
      </c>
      <c r="AM98" s="283" t="s">
        <v>143</v>
      </c>
      <c r="AN98" s="283" t="s">
        <v>143</v>
      </c>
      <c r="AO98" s="286" t="s">
        <v>854</v>
      </c>
      <c r="AP98" s="283" t="s">
        <v>657</v>
      </c>
      <c r="AQ98" s="285"/>
      <c r="AR98" s="285" t="s">
        <v>129</v>
      </c>
      <c r="AS98" s="285" t="s">
        <v>129</v>
      </c>
      <c r="AT98" s="287" t="str">
        <f t="shared" si="2"/>
        <v>Higher</v>
      </c>
      <c r="AU98" s="288"/>
      <c r="AV98" s="288"/>
      <c r="AW98" s="283" t="s">
        <v>143</v>
      </c>
      <c r="AX98" s="267"/>
      <c r="AY98" s="279" t="s">
        <v>882</v>
      </c>
      <c r="AZ98" s="288">
        <v>2</v>
      </c>
      <c r="BA98" s="289" t="s">
        <v>689</v>
      </c>
      <c r="BB98" s="279" t="s">
        <v>1520</v>
      </c>
      <c r="BC98" s="278" t="s">
        <v>2029</v>
      </c>
      <c r="BD98" s="290"/>
      <c r="BF98" s="247"/>
      <c r="BH98" s="267" t="s">
        <v>131</v>
      </c>
      <c r="BI98" s="267" t="s">
        <v>133</v>
      </c>
      <c r="BJ98" s="267" t="s">
        <v>131</v>
      </c>
      <c r="BK98" s="267" t="s">
        <v>131</v>
      </c>
      <c r="BL98" s="267" t="s">
        <v>131</v>
      </c>
      <c r="BN98" s="292"/>
      <c r="BO98" s="292"/>
      <c r="BP98" s="292"/>
      <c r="BQ98" s="292"/>
      <c r="BR98" s="292"/>
      <c r="BT98" s="283" t="s">
        <v>147</v>
      </c>
      <c r="BU98" s="283" t="s">
        <v>136</v>
      </c>
      <c r="BV98" s="288" t="s">
        <v>135</v>
      </c>
      <c r="BW98" s="288" t="s">
        <v>133</v>
      </c>
      <c r="BX98" s="288" t="s">
        <v>133</v>
      </c>
      <c r="BY98" s="288" t="s">
        <v>135</v>
      </c>
      <c r="BZ98" s="288" t="s">
        <v>135</v>
      </c>
      <c r="CA98" s="288" t="s">
        <v>133</v>
      </c>
      <c r="CB98" s="288" t="s">
        <v>135</v>
      </c>
      <c r="CC98" s="288" t="s">
        <v>135</v>
      </c>
    </row>
    <row r="99" spans="1:81" ht="13.5" customHeight="1">
      <c r="A99" s="277" t="s">
        <v>673</v>
      </c>
      <c r="B99" s="277" t="s">
        <v>891</v>
      </c>
      <c r="C99" s="267" t="s">
        <v>628</v>
      </c>
      <c r="D99" s="267" t="s">
        <v>719</v>
      </c>
      <c r="E99" s="267" t="s">
        <v>822</v>
      </c>
      <c r="F99" s="278" t="s">
        <v>1983</v>
      </c>
      <c r="G99" s="279" t="s">
        <v>331</v>
      </c>
      <c r="H99" s="280" t="s">
        <v>431</v>
      </c>
      <c r="I99" s="267" t="str">
        <f t="shared" si="5"/>
        <v>Higher</v>
      </c>
      <c r="J99" s="279" t="s">
        <v>342</v>
      </c>
      <c r="K99" s="281" t="s">
        <v>1504</v>
      </c>
      <c r="L99" s="281" t="s">
        <v>2161</v>
      </c>
      <c r="M99" s="281"/>
      <c r="N99" s="281"/>
      <c r="O99" s="279" t="s">
        <v>1897</v>
      </c>
      <c r="P99" s="278" t="s">
        <v>1333</v>
      </c>
      <c r="Q99" s="278" t="s">
        <v>688</v>
      </c>
      <c r="R99" s="317"/>
      <c r="S99" s="317"/>
      <c r="T99" s="317"/>
      <c r="U99" s="317"/>
      <c r="V99" s="283" t="s">
        <v>130</v>
      </c>
      <c r="W99" s="283" t="s">
        <v>143</v>
      </c>
      <c r="X99" s="283"/>
      <c r="Y99" s="267"/>
      <c r="Z99" s="267"/>
      <c r="AA99" s="283"/>
      <c r="AB99" s="283" t="s">
        <v>143</v>
      </c>
      <c r="AC99" s="283"/>
      <c r="AD99" s="283"/>
      <c r="AE99" s="283" t="s">
        <v>136</v>
      </c>
      <c r="AF99" s="283" t="s">
        <v>142</v>
      </c>
      <c r="AG99" s="283" t="s">
        <v>131</v>
      </c>
      <c r="AH99" s="284" t="s">
        <v>143</v>
      </c>
      <c r="AI99" s="284" t="s">
        <v>143</v>
      </c>
      <c r="AJ99" s="284" t="s">
        <v>143</v>
      </c>
      <c r="AK99" s="283" t="s">
        <v>143</v>
      </c>
      <c r="AL99" s="283" t="s">
        <v>143</v>
      </c>
      <c r="AM99" s="283" t="s">
        <v>143</v>
      </c>
      <c r="AN99" s="283" t="s">
        <v>143</v>
      </c>
      <c r="AO99" s="286" t="s">
        <v>854</v>
      </c>
      <c r="AP99" s="283" t="s">
        <v>657</v>
      </c>
      <c r="AQ99" s="285"/>
      <c r="AR99" s="285" t="s">
        <v>1995</v>
      </c>
      <c r="AS99" s="285" t="s">
        <v>129</v>
      </c>
      <c r="AT99" s="287" t="str">
        <f t="shared" si="2"/>
        <v>Higher</v>
      </c>
      <c r="AU99" s="288"/>
      <c r="AV99" s="288"/>
      <c r="AW99" s="283" t="s">
        <v>143</v>
      </c>
      <c r="AX99" s="267"/>
      <c r="AY99" s="279" t="s">
        <v>1992</v>
      </c>
      <c r="AZ99" s="288">
        <v>2</v>
      </c>
      <c r="BA99" s="289" t="s">
        <v>222</v>
      </c>
      <c r="BB99" s="279" t="s">
        <v>1520</v>
      </c>
      <c r="BC99" s="278" t="s">
        <v>2029</v>
      </c>
      <c r="BD99" s="290"/>
      <c r="BF99" s="247"/>
      <c r="BH99" s="267" t="s">
        <v>133</v>
      </c>
      <c r="BI99" s="267" t="s">
        <v>135</v>
      </c>
      <c r="BJ99" s="267" t="s">
        <v>131</v>
      </c>
      <c r="BK99" s="267" t="s">
        <v>133</v>
      </c>
      <c r="BL99" s="267" t="s">
        <v>133</v>
      </c>
      <c r="BN99" s="292"/>
      <c r="BO99" s="292"/>
      <c r="BP99" s="292"/>
      <c r="BQ99" s="292"/>
      <c r="BR99" s="292"/>
      <c r="BT99" s="283" t="s">
        <v>147</v>
      </c>
      <c r="BU99" s="283" t="s">
        <v>136</v>
      </c>
      <c r="BV99" s="288" t="s">
        <v>135</v>
      </c>
      <c r="BW99" s="288" t="s">
        <v>133</v>
      </c>
      <c r="BX99" s="288" t="s">
        <v>133</v>
      </c>
      <c r="BY99" s="288" t="s">
        <v>135</v>
      </c>
      <c r="BZ99" s="288" t="s">
        <v>135</v>
      </c>
      <c r="CA99" s="288" t="s">
        <v>133</v>
      </c>
      <c r="CB99" s="288" t="s">
        <v>135</v>
      </c>
      <c r="CC99" s="288" t="s">
        <v>135</v>
      </c>
    </row>
    <row r="100" spans="1:81" ht="13.5" customHeight="1">
      <c r="A100" s="277" t="s">
        <v>673</v>
      </c>
      <c r="B100" s="277" t="s">
        <v>891</v>
      </c>
      <c r="C100" s="267" t="s">
        <v>628</v>
      </c>
      <c r="D100" s="267" t="s">
        <v>719</v>
      </c>
      <c r="E100" s="267" t="s">
        <v>822</v>
      </c>
      <c r="F100" s="278" t="s">
        <v>1983</v>
      </c>
      <c r="G100" s="279" t="s">
        <v>328</v>
      </c>
      <c r="H100" s="280" t="s">
        <v>1018</v>
      </c>
      <c r="I100" s="267" t="str">
        <f t="shared" si="5"/>
        <v>Lower</v>
      </c>
      <c r="J100" s="279" t="s">
        <v>344</v>
      </c>
      <c r="K100" s="281" t="s">
        <v>1505</v>
      </c>
      <c r="L100" s="281" t="s">
        <v>552</v>
      </c>
      <c r="M100" s="281"/>
      <c r="N100" s="281"/>
      <c r="O100" s="279" t="s">
        <v>1911</v>
      </c>
      <c r="P100" s="278" t="s">
        <v>1513</v>
      </c>
      <c r="Q100" s="278" t="s">
        <v>1592</v>
      </c>
      <c r="R100" s="317"/>
      <c r="S100" s="317"/>
      <c r="T100" s="317"/>
      <c r="U100" s="317"/>
      <c r="V100" s="283" t="s">
        <v>129</v>
      </c>
      <c r="W100" s="283" t="s">
        <v>143</v>
      </c>
      <c r="X100" s="283"/>
      <c r="Y100" s="267"/>
      <c r="Z100" s="267"/>
      <c r="AA100" s="283"/>
      <c r="AB100" s="283"/>
      <c r="AC100" s="283"/>
      <c r="AD100" s="283"/>
      <c r="AE100" s="283" t="s">
        <v>136</v>
      </c>
      <c r="AF100" s="283" t="s">
        <v>142</v>
      </c>
      <c r="AG100" s="283" t="s">
        <v>131</v>
      </c>
      <c r="AH100" s="284"/>
      <c r="AI100" s="284" t="s">
        <v>143</v>
      </c>
      <c r="AJ100" s="284"/>
      <c r="AK100" s="283"/>
      <c r="AL100" s="283" t="s">
        <v>143</v>
      </c>
      <c r="AM100" s="283" t="s">
        <v>143</v>
      </c>
      <c r="AN100" s="283"/>
      <c r="AO100" s="286" t="s">
        <v>1512</v>
      </c>
      <c r="AP100" s="283" t="s">
        <v>657</v>
      </c>
      <c r="AQ100" s="285"/>
      <c r="AR100" s="285" t="s">
        <v>129</v>
      </c>
      <c r="AS100" s="285" t="s">
        <v>129</v>
      </c>
      <c r="AT100" s="287" t="str">
        <f t="shared" si="2"/>
        <v>Not Higher</v>
      </c>
      <c r="AU100" s="288"/>
      <c r="AV100" s="288"/>
      <c r="AW100" s="283" t="s">
        <v>143</v>
      </c>
      <c r="AX100" s="267"/>
      <c r="AY100" s="279" t="s">
        <v>1992</v>
      </c>
      <c r="AZ100" s="288">
        <v>2</v>
      </c>
      <c r="BA100" s="289" t="s">
        <v>228</v>
      </c>
      <c r="BB100" s="279" t="s">
        <v>680</v>
      </c>
      <c r="BC100" s="278" t="s">
        <v>815</v>
      </c>
      <c r="BD100" s="290"/>
      <c r="BF100" s="247"/>
      <c r="BH100" s="267" t="s">
        <v>131</v>
      </c>
      <c r="BI100" s="267" t="s">
        <v>135</v>
      </c>
      <c r="BJ100" s="267" t="s">
        <v>131</v>
      </c>
      <c r="BK100" s="267" t="s">
        <v>133</v>
      </c>
      <c r="BL100" s="267" t="s">
        <v>131</v>
      </c>
      <c r="BN100" s="292"/>
      <c r="BO100" s="292"/>
      <c r="BP100" s="292"/>
      <c r="BQ100" s="292"/>
      <c r="BR100" s="292"/>
      <c r="BT100" s="283" t="s">
        <v>147</v>
      </c>
      <c r="BU100" s="283" t="s">
        <v>136</v>
      </c>
      <c r="BV100" s="288" t="s">
        <v>133</v>
      </c>
      <c r="BW100" s="288" t="s">
        <v>135</v>
      </c>
      <c r="BX100" s="288" t="s">
        <v>135</v>
      </c>
      <c r="BY100" s="288" t="s">
        <v>135</v>
      </c>
      <c r="BZ100" s="288" t="s">
        <v>135</v>
      </c>
      <c r="CA100" s="288" t="s">
        <v>133</v>
      </c>
      <c r="CB100" s="288" t="s">
        <v>135</v>
      </c>
      <c r="CC100" s="288" t="s">
        <v>135</v>
      </c>
    </row>
    <row r="101" spans="1:81" ht="13.5" customHeight="1">
      <c r="A101" s="277" t="s">
        <v>673</v>
      </c>
      <c r="B101" s="277" t="s">
        <v>891</v>
      </c>
      <c r="C101" s="267" t="s">
        <v>628</v>
      </c>
      <c r="D101" s="267" t="s">
        <v>719</v>
      </c>
      <c r="E101" s="267" t="s">
        <v>822</v>
      </c>
      <c r="F101" s="278" t="s">
        <v>1983</v>
      </c>
      <c r="G101" s="279" t="s">
        <v>323</v>
      </c>
      <c r="H101" s="280" t="s">
        <v>466</v>
      </c>
      <c r="I101" s="267" t="str">
        <f t="shared" si="5"/>
        <v>Higher</v>
      </c>
      <c r="J101" s="279" t="s">
        <v>347</v>
      </c>
      <c r="K101" s="281" t="s">
        <v>2005</v>
      </c>
      <c r="L101" s="281" t="s">
        <v>1851</v>
      </c>
      <c r="M101" s="281"/>
      <c r="N101" s="281"/>
      <c r="O101" s="279" t="s">
        <v>1906</v>
      </c>
      <c r="P101" s="278" t="s">
        <v>1704</v>
      </c>
      <c r="Q101" s="278" t="s">
        <v>480</v>
      </c>
      <c r="R101" s="317"/>
      <c r="S101" s="317"/>
      <c r="T101" s="317"/>
      <c r="U101" s="317"/>
      <c r="V101" s="283" t="s">
        <v>130</v>
      </c>
      <c r="W101" s="283" t="s">
        <v>143</v>
      </c>
      <c r="X101" s="283" t="s">
        <v>143</v>
      </c>
      <c r="Y101" s="267"/>
      <c r="Z101" s="267"/>
      <c r="AA101" s="283"/>
      <c r="AB101" s="283"/>
      <c r="AC101" s="283"/>
      <c r="AD101" s="283"/>
      <c r="AE101" s="283" t="s">
        <v>136</v>
      </c>
      <c r="AF101" s="283" t="s">
        <v>140</v>
      </c>
      <c r="AG101" s="283" t="s">
        <v>131</v>
      </c>
      <c r="AH101" s="284"/>
      <c r="AI101" s="284" t="s">
        <v>143</v>
      </c>
      <c r="AJ101" s="284"/>
      <c r="AK101" s="283"/>
      <c r="AL101" s="283" t="s">
        <v>143</v>
      </c>
      <c r="AM101" s="283" t="s">
        <v>143</v>
      </c>
      <c r="AN101" s="283" t="s">
        <v>143</v>
      </c>
      <c r="AO101" s="286" t="s">
        <v>1991</v>
      </c>
      <c r="AP101" s="283" t="s">
        <v>657</v>
      </c>
      <c r="AQ101" s="285"/>
      <c r="AR101" s="285" t="s">
        <v>129</v>
      </c>
      <c r="AS101" s="285" t="s">
        <v>129</v>
      </c>
      <c r="AT101" s="287" t="str">
        <f t="shared" si="2"/>
        <v>Higher</v>
      </c>
      <c r="AU101" s="288" t="s">
        <v>143</v>
      </c>
      <c r="AV101" s="288"/>
      <c r="AW101" s="283" t="s">
        <v>143</v>
      </c>
      <c r="AX101" s="267"/>
      <c r="AY101" s="279" t="s">
        <v>1147</v>
      </c>
      <c r="AZ101" s="288">
        <v>2</v>
      </c>
      <c r="BA101" s="289" t="s">
        <v>1270</v>
      </c>
      <c r="BB101" s="279" t="s">
        <v>680</v>
      </c>
      <c r="BC101" s="278" t="s">
        <v>815</v>
      </c>
      <c r="BD101" s="290"/>
      <c r="BF101" s="247"/>
      <c r="BH101" s="267" t="s">
        <v>133</v>
      </c>
      <c r="BI101" s="267" t="s">
        <v>135</v>
      </c>
      <c r="BJ101" s="267" t="s">
        <v>133</v>
      </c>
      <c r="BK101" s="267" t="s">
        <v>133</v>
      </c>
      <c r="BL101" s="267" t="s">
        <v>131</v>
      </c>
      <c r="BN101" s="292"/>
      <c r="BO101" s="292"/>
      <c r="BP101" s="292"/>
      <c r="BQ101" s="292"/>
      <c r="BR101" s="292"/>
      <c r="BT101" s="283" t="s">
        <v>147</v>
      </c>
      <c r="BU101" s="283" t="s">
        <v>136</v>
      </c>
      <c r="BV101" s="288" t="s">
        <v>133</v>
      </c>
      <c r="BW101" s="288" t="s">
        <v>133</v>
      </c>
      <c r="BX101" s="288" t="s">
        <v>135</v>
      </c>
      <c r="BY101" s="288" t="s">
        <v>135</v>
      </c>
      <c r="BZ101" s="288" t="s">
        <v>135</v>
      </c>
      <c r="CA101" s="288" t="s">
        <v>133</v>
      </c>
      <c r="CB101" s="288" t="s">
        <v>135</v>
      </c>
      <c r="CC101" s="288" t="s">
        <v>135</v>
      </c>
    </row>
    <row r="102" spans="1:81" ht="13.5" customHeight="1">
      <c r="A102" s="277" t="s">
        <v>673</v>
      </c>
      <c r="B102" s="277" t="s">
        <v>891</v>
      </c>
      <c r="C102" s="267" t="s">
        <v>628</v>
      </c>
      <c r="D102" s="267" t="s">
        <v>719</v>
      </c>
      <c r="E102" s="267" t="s">
        <v>822</v>
      </c>
      <c r="F102" s="278" t="s">
        <v>1983</v>
      </c>
      <c r="G102" s="279" t="s">
        <v>323</v>
      </c>
      <c r="H102" s="280" t="s">
        <v>466</v>
      </c>
      <c r="I102" s="267" t="str">
        <f t="shared" si="5"/>
        <v>Higher</v>
      </c>
      <c r="J102" s="279" t="s">
        <v>350</v>
      </c>
      <c r="K102" s="281" t="s">
        <v>2006</v>
      </c>
      <c r="L102" s="281" t="s">
        <v>1297</v>
      </c>
      <c r="M102" s="281"/>
      <c r="N102" s="281"/>
      <c r="O102" s="279" t="s">
        <v>1898</v>
      </c>
      <c r="P102" s="278" t="s">
        <v>1704</v>
      </c>
      <c r="Q102" s="278" t="s">
        <v>1328</v>
      </c>
      <c r="R102" s="317"/>
      <c r="S102" s="317"/>
      <c r="T102" s="317"/>
      <c r="U102" s="317"/>
      <c r="V102" s="283" t="s">
        <v>130</v>
      </c>
      <c r="W102" s="283" t="s">
        <v>143</v>
      </c>
      <c r="X102" s="283" t="s">
        <v>143</v>
      </c>
      <c r="Y102" s="267"/>
      <c r="Z102" s="267"/>
      <c r="AA102" s="283"/>
      <c r="AB102" s="283"/>
      <c r="AC102" s="283"/>
      <c r="AD102" s="283"/>
      <c r="AE102" s="283" t="s">
        <v>136</v>
      </c>
      <c r="AF102" s="283" t="s">
        <v>140</v>
      </c>
      <c r="AG102" s="283" t="s">
        <v>131</v>
      </c>
      <c r="AH102" s="284"/>
      <c r="AI102" s="284" t="s">
        <v>143</v>
      </c>
      <c r="AJ102" s="284"/>
      <c r="AK102" s="283"/>
      <c r="AL102" s="283" t="s">
        <v>143</v>
      </c>
      <c r="AM102" s="283" t="s">
        <v>143</v>
      </c>
      <c r="AN102" s="283" t="s">
        <v>143</v>
      </c>
      <c r="AO102" s="286" t="s">
        <v>1991</v>
      </c>
      <c r="AP102" s="283" t="s">
        <v>657</v>
      </c>
      <c r="AQ102" s="285"/>
      <c r="AR102" s="285" t="s">
        <v>1993</v>
      </c>
      <c r="AS102" s="285" t="s">
        <v>1993</v>
      </c>
      <c r="AT102" s="287" t="str">
        <f t="shared" si="2"/>
        <v>Higher</v>
      </c>
      <c r="AU102" s="288" t="s">
        <v>143</v>
      </c>
      <c r="AV102" s="288"/>
      <c r="AW102" s="283" t="s">
        <v>143</v>
      </c>
      <c r="AX102" s="267"/>
      <c r="AY102" s="279" t="s">
        <v>1686</v>
      </c>
      <c r="AZ102" s="288">
        <v>2</v>
      </c>
      <c r="BA102" s="289" t="s">
        <v>2152</v>
      </c>
      <c r="BB102" s="279" t="s">
        <v>680</v>
      </c>
      <c r="BC102" s="278" t="s">
        <v>815</v>
      </c>
      <c r="BD102" s="290"/>
      <c r="BF102" s="247"/>
      <c r="BH102" s="267" t="s">
        <v>133</v>
      </c>
      <c r="BI102" s="267" t="s">
        <v>135</v>
      </c>
      <c r="BJ102" s="267" t="s">
        <v>133</v>
      </c>
      <c r="BK102" s="267" t="s">
        <v>133</v>
      </c>
      <c r="BL102" s="267" t="s">
        <v>131</v>
      </c>
      <c r="BN102" s="292"/>
      <c r="BO102" s="292"/>
      <c r="BP102" s="292"/>
      <c r="BQ102" s="292"/>
      <c r="BR102" s="292"/>
      <c r="BT102" s="283" t="s">
        <v>147</v>
      </c>
      <c r="BU102" s="283" t="s">
        <v>136</v>
      </c>
      <c r="BV102" s="288" t="s">
        <v>133</v>
      </c>
      <c r="BW102" s="288" t="s">
        <v>133</v>
      </c>
      <c r="BX102" s="288" t="s">
        <v>135</v>
      </c>
      <c r="BY102" s="288" t="s">
        <v>135</v>
      </c>
      <c r="BZ102" s="288" t="s">
        <v>135</v>
      </c>
      <c r="CA102" s="288" t="s">
        <v>135</v>
      </c>
      <c r="CB102" s="288" t="s">
        <v>135</v>
      </c>
      <c r="CC102" s="288" t="s">
        <v>135</v>
      </c>
    </row>
    <row r="103" spans="1:81" ht="13.5" customHeight="1">
      <c r="A103" s="277" t="s">
        <v>673</v>
      </c>
      <c r="B103" s="277" t="s">
        <v>891</v>
      </c>
      <c r="C103" s="267" t="s">
        <v>628</v>
      </c>
      <c r="D103" s="267" t="s">
        <v>719</v>
      </c>
      <c r="E103" s="267" t="s">
        <v>844</v>
      </c>
      <c r="F103" s="278" t="s">
        <v>843</v>
      </c>
      <c r="G103" s="279" t="s">
        <v>1971</v>
      </c>
      <c r="H103" s="280" t="s">
        <v>1356</v>
      </c>
      <c r="I103" s="267" t="str">
        <f t="shared" si="5"/>
        <v>Higher</v>
      </c>
      <c r="J103" s="279" t="s">
        <v>2013</v>
      </c>
      <c r="K103" s="281" t="s">
        <v>1334</v>
      </c>
      <c r="L103" s="281" t="s">
        <v>592</v>
      </c>
      <c r="M103" s="281"/>
      <c r="N103" s="281"/>
      <c r="O103" s="279" t="s">
        <v>2019</v>
      </c>
      <c r="P103" s="278" t="s">
        <v>1987</v>
      </c>
      <c r="Q103" s="278" t="s">
        <v>1283</v>
      </c>
      <c r="R103" s="317"/>
      <c r="S103" s="317"/>
      <c r="T103" s="317"/>
      <c r="U103" s="317"/>
      <c r="V103" s="283" t="s">
        <v>130</v>
      </c>
      <c r="W103" s="283"/>
      <c r="X103" s="283" t="s">
        <v>143</v>
      </c>
      <c r="Y103" s="267"/>
      <c r="Z103" s="267"/>
      <c r="AA103" s="283"/>
      <c r="AB103" s="283"/>
      <c r="AC103" s="283" t="s">
        <v>143</v>
      </c>
      <c r="AD103" s="283"/>
      <c r="AE103" s="283" t="s">
        <v>136</v>
      </c>
      <c r="AF103" s="283" t="s">
        <v>142</v>
      </c>
      <c r="AG103" s="283" t="s">
        <v>131</v>
      </c>
      <c r="AH103" s="284" t="s">
        <v>143</v>
      </c>
      <c r="AI103" s="284" t="s">
        <v>143</v>
      </c>
      <c r="AJ103" s="284"/>
      <c r="AK103" s="283"/>
      <c r="AL103" s="283"/>
      <c r="AM103" s="283"/>
      <c r="AN103" s="283" t="s">
        <v>143</v>
      </c>
      <c r="AO103" s="286" t="s">
        <v>1695</v>
      </c>
      <c r="AP103" s="283" t="s">
        <v>657</v>
      </c>
      <c r="AQ103" s="285"/>
      <c r="AR103" s="285" t="s">
        <v>1997</v>
      </c>
      <c r="AS103" s="285" t="s">
        <v>1997</v>
      </c>
      <c r="AT103" s="287" t="str">
        <f t="shared" si="2"/>
        <v>Higher</v>
      </c>
      <c r="AU103" s="288"/>
      <c r="AV103" s="288"/>
      <c r="AW103" s="283" t="s">
        <v>143</v>
      </c>
      <c r="AX103" s="267"/>
      <c r="AY103" s="279" t="s">
        <v>1708</v>
      </c>
      <c r="AZ103" s="288">
        <v>2</v>
      </c>
      <c r="BA103" s="289" t="s">
        <v>273</v>
      </c>
      <c r="BB103" s="279" t="s">
        <v>1520</v>
      </c>
      <c r="BC103" s="278" t="s">
        <v>2029</v>
      </c>
      <c r="BD103" s="290"/>
      <c r="BF103" s="247"/>
      <c r="BH103" s="267" t="s">
        <v>133</v>
      </c>
      <c r="BI103" s="267" t="s">
        <v>133</v>
      </c>
      <c r="BJ103" s="267" t="s">
        <v>131</v>
      </c>
      <c r="BK103" s="267" t="s">
        <v>135</v>
      </c>
      <c r="BL103" s="267" t="s">
        <v>135</v>
      </c>
      <c r="BN103" s="292"/>
      <c r="BO103" s="292"/>
      <c r="BP103" s="292"/>
      <c r="BQ103" s="292"/>
      <c r="BR103" s="292"/>
      <c r="BT103" s="283" t="s">
        <v>147</v>
      </c>
      <c r="BU103" s="283" t="s">
        <v>136</v>
      </c>
      <c r="BV103" s="288" t="s">
        <v>133</v>
      </c>
      <c r="BW103" s="288" t="s">
        <v>133</v>
      </c>
      <c r="BX103" s="288" t="s">
        <v>133</v>
      </c>
      <c r="BY103" s="288" t="s">
        <v>135</v>
      </c>
      <c r="BZ103" s="288" t="s">
        <v>135</v>
      </c>
      <c r="CA103" s="288" t="s">
        <v>133</v>
      </c>
      <c r="CB103" s="288" t="s">
        <v>135</v>
      </c>
      <c r="CC103" s="288" t="s">
        <v>135</v>
      </c>
    </row>
    <row r="104" spans="1:81" ht="13.5" customHeight="1">
      <c r="A104" s="277" t="s">
        <v>673</v>
      </c>
      <c r="B104" s="277" t="s">
        <v>891</v>
      </c>
      <c r="C104" s="267" t="s">
        <v>628</v>
      </c>
      <c r="D104" s="267" t="s">
        <v>719</v>
      </c>
      <c r="E104" s="267" t="s">
        <v>844</v>
      </c>
      <c r="F104" s="278" t="s">
        <v>843</v>
      </c>
      <c r="G104" s="279" t="s">
        <v>1965</v>
      </c>
      <c r="H104" s="280" t="s">
        <v>241</v>
      </c>
      <c r="I104" s="267" t="str">
        <f t="shared" si="5"/>
        <v>Lower</v>
      </c>
      <c r="J104" s="279" t="s">
        <v>2014</v>
      </c>
      <c r="K104" s="281" t="s">
        <v>1506</v>
      </c>
      <c r="L104" s="281" t="s">
        <v>277</v>
      </c>
      <c r="M104" s="281"/>
      <c r="N104" s="281"/>
      <c r="O104" s="279" t="s">
        <v>2015</v>
      </c>
      <c r="P104" s="278" t="s">
        <v>1519</v>
      </c>
      <c r="Q104" s="278" t="s">
        <v>1065</v>
      </c>
      <c r="R104" s="317"/>
      <c r="S104" s="317"/>
      <c r="T104" s="317"/>
      <c r="U104" s="317"/>
      <c r="V104" s="283" t="s">
        <v>129</v>
      </c>
      <c r="W104" s="283" t="s">
        <v>143</v>
      </c>
      <c r="X104" s="283"/>
      <c r="Y104" s="267"/>
      <c r="Z104" s="267"/>
      <c r="AA104" s="283" t="s">
        <v>143</v>
      </c>
      <c r="AB104" s="283"/>
      <c r="AC104" s="283"/>
      <c r="AD104" s="283"/>
      <c r="AE104" s="283" t="s">
        <v>136</v>
      </c>
      <c r="AF104" s="283" t="s">
        <v>140</v>
      </c>
      <c r="AG104" s="283" t="s">
        <v>131</v>
      </c>
      <c r="AH104" s="284"/>
      <c r="AI104" s="284" t="s">
        <v>143</v>
      </c>
      <c r="AJ104" s="284"/>
      <c r="AK104" s="283"/>
      <c r="AL104" s="283"/>
      <c r="AM104" s="283"/>
      <c r="AN104" s="283" t="s">
        <v>143</v>
      </c>
      <c r="AO104" s="286" t="s">
        <v>1988</v>
      </c>
      <c r="AP104" s="283" t="s">
        <v>657</v>
      </c>
      <c r="AQ104" s="285"/>
      <c r="AR104" s="285" t="s">
        <v>129</v>
      </c>
      <c r="AS104" s="285" t="s">
        <v>129</v>
      </c>
      <c r="AT104" s="287" t="str">
        <f t="shared" si="2"/>
        <v>Not Higher</v>
      </c>
      <c r="AU104" s="288"/>
      <c r="AV104" s="288"/>
      <c r="AW104" s="283" t="s">
        <v>143</v>
      </c>
      <c r="AX104" s="267"/>
      <c r="AY104" s="279" t="s">
        <v>888</v>
      </c>
      <c r="AZ104" s="288">
        <v>2</v>
      </c>
      <c r="BA104" s="289" t="s">
        <v>1755</v>
      </c>
      <c r="BB104" s="279" t="s">
        <v>680</v>
      </c>
      <c r="BC104" s="278" t="s">
        <v>815</v>
      </c>
      <c r="BD104" s="290"/>
      <c r="BF104" s="247"/>
      <c r="BH104" s="267" t="s">
        <v>131</v>
      </c>
      <c r="BI104" s="267" t="s">
        <v>135</v>
      </c>
      <c r="BJ104" s="267" t="s">
        <v>135</v>
      </c>
      <c r="BK104" s="267" t="s">
        <v>135</v>
      </c>
      <c r="BL104" s="267" t="s">
        <v>135</v>
      </c>
      <c r="BN104" s="292"/>
      <c r="BO104" s="292"/>
      <c r="BP104" s="292"/>
      <c r="BQ104" s="292"/>
      <c r="BR104" s="292"/>
      <c r="BT104" s="283" t="s">
        <v>147</v>
      </c>
      <c r="BU104" s="283" t="s">
        <v>136</v>
      </c>
      <c r="BV104" s="288" t="s">
        <v>135</v>
      </c>
      <c r="BW104" s="288" t="s">
        <v>135</v>
      </c>
      <c r="BX104" s="288" t="s">
        <v>135</v>
      </c>
      <c r="BY104" s="288" t="s">
        <v>135</v>
      </c>
      <c r="BZ104" s="288" t="s">
        <v>135</v>
      </c>
      <c r="CA104" s="288" t="s">
        <v>135</v>
      </c>
      <c r="CB104" s="288" t="s">
        <v>135</v>
      </c>
      <c r="CC104" s="288" t="s">
        <v>135</v>
      </c>
    </row>
    <row r="105" spans="1:81" ht="13.5" customHeight="1">
      <c r="A105" s="277" t="s">
        <v>673</v>
      </c>
      <c r="B105" s="277" t="s">
        <v>891</v>
      </c>
      <c r="C105" s="267" t="s">
        <v>628</v>
      </c>
      <c r="D105" s="267" t="s">
        <v>719</v>
      </c>
      <c r="E105" s="267" t="s">
        <v>798</v>
      </c>
      <c r="F105" s="278" t="s">
        <v>842</v>
      </c>
      <c r="G105" s="279" t="s">
        <v>1972</v>
      </c>
      <c r="H105" s="280" t="s">
        <v>468</v>
      </c>
      <c r="I105" s="267" t="str">
        <f t="shared" si="5"/>
        <v>Lower</v>
      </c>
      <c r="J105" s="279" t="s">
        <v>349</v>
      </c>
      <c r="K105" s="281" t="s">
        <v>1023</v>
      </c>
      <c r="L105" s="286" t="s">
        <v>2158</v>
      </c>
      <c r="M105" s="286"/>
      <c r="N105" s="286"/>
      <c r="O105" s="279" t="s">
        <v>1916</v>
      </c>
      <c r="P105" s="278" t="s">
        <v>1493</v>
      </c>
      <c r="Q105" s="278" t="s">
        <v>1372</v>
      </c>
      <c r="R105" s="317"/>
      <c r="S105" s="317"/>
      <c r="T105" s="317"/>
      <c r="U105" s="317"/>
      <c r="V105" s="283" t="s">
        <v>129</v>
      </c>
      <c r="W105" s="283" t="s">
        <v>143</v>
      </c>
      <c r="X105" s="283"/>
      <c r="Y105" s="267"/>
      <c r="Z105" s="267"/>
      <c r="AA105" s="283"/>
      <c r="AB105" s="283"/>
      <c r="AC105" s="283"/>
      <c r="AD105" s="283"/>
      <c r="AE105" s="283" t="s">
        <v>136</v>
      </c>
      <c r="AF105" s="283" t="s">
        <v>140</v>
      </c>
      <c r="AG105" s="283" t="s">
        <v>131</v>
      </c>
      <c r="AH105" s="284"/>
      <c r="AI105" s="284" t="s">
        <v>143</v>
      </c>
      <c r="AJ105" s="284"/>
      <c r="AK105" s="283"/>
      <c r="AL105" s="283"/>
      <c r="AM105" s="283"/>
      <c r="AN105" s="283" t="s">
        <v>143</v>
      </c>
      <c r="AO105" s="286" t="s">
        <v>892</v>
      </c>
      <c r="AP105" s="283" t="s">
        <v>657</v>
      </c>
      <c r="AQ105" s="285"/>
      <c r="AR105" s="285" t="s">
        <v>129</v>
      </c>
      <c r="AS105" s="285" t="s">
        <v>129</v>
      </c>
      <c r="AT105" s="287" t="str">
        <f t="shared" si="2"/>
        <v>Not Higher</v>
      </c>
      <c r="AU105" s="288"/>
      <c r="AV105" s="288"/>
      <c r="AW105" s="283" t="s">
        <v>143</v>
      </c>
      <c r="AX105" s="267"/>
      <c r="AY105" s="279" t="s">
        <v>1503</v>
      </c>
      <c r="AZ105" s="288">
        <v>2</v>
      </c>
      <c r="BA105" s="289" t="s">
        <v>1374</v>
      </c>
      <c r="BB105" s="279" t="s">
        <v>1999</v>
      </c>
      <c r="BC105" s="278" t="s">
        <v>2030</v>
      </c>
      <c r="BD105" s="290"/>
      <c r="BF105" s="247"/>
      <c r="BH105" s="267" t="s">
        <v>131</v>
      </c>
      <c r="BI105" s="267" t="s">
        <v>661</v>
      </c>
      <c r="BJ105" s="267" t="s">
        <v>135</v>
      </c>
      <c r="BK105" s="267" t="s">
        <v>135</v>
      </c>
      <c r="BL105" s="267" t="s">
        <v>135</v>
      </c>
      <c r="BN105" s="292"/>
      <c r="BO105" s="292"/>
      <c r="BP105" s="292"/>
      <c r="BQ105" s="292"/>
      <c r="BR105" s="292"/>
      <c r="BT105" s="283" t="s">
        <v>147</v>
      </c>
      <c r="BU105" s="283" t="s">
        <v>136</v>
      </c>
      <c r="BV105" s="288" t="s">
        <v>135</v>
      </c>
      <c r="BW105" s="288" t="s">
        <v>135</v>
      </c>
      <c r="BX105" s="288" t="s">
        <v>135</v>
      </c>
      <c r="BY105" s="288" t="s">
        <v>135</v>
      </c>
      <c r="BZ105" s="288" t="s">
        <v>135</v>
      </c>
      <c r="CA105" s="288" t="s">
        <v>135</v>
      </c>
      <c r="CB105" s="288" t="s">
        <v>135</v>
      </c>
      <c r="CC105" s="288" t="s">
        <v>135</v>
      </c>
    </row>
    <row r="106" spans="1:81" ht="13.5" customHeight="1">
      <c r="A106" s="277" t="s">
        <v>673</v>
      </c>
      <c r="B106" s="277" t="s">
        <v>881</v>
      </c>
      <c r="C106" s="267" t="s">
        <v>628</v>
      </c>
      <c r="D106" s="267" t="s">
        <v>719</v>
      </c>
      <c r="E106" s="267" t="s">
        <v>821</v>
      </c>
      <c r="F106" s="278" t="s">
        <v>890</v>
      </c>
      <c r="G106" s="279" t="s">
        <v>312</v>
      </c>
      <c r="H106" s="278" t="s">
        <v>1024</v>
      </c>
      <c r="I106" s="267" t="str">
        <f t="shared" si="5"/>
        <v>Lower</v>
      </c>
      <c r="J106" s="279" t="s">
        <v>335</v>
      </c>
      <c r="K106" s="281" t="s">
        <v>1180</v>
      </c>
      <c r="L106" s="294" t="s">
        <v>225</v>
      </c>
      <c r="M106" s="294"/>
      <c r="N106" s="294"/>
      <c r="O106" s="279" t="s">
        <v>1894</v>
      </c>
      <c r="P106" s="278" t="s">
        <v>1509</v>
      </c>
      <c r="Q106" s="278" t="s">
        <v>1816</v>
      </c>
      <c r="R106" s="317"/>
      <c r="S106" s="317"/>
      <c r="T106" s="317"/>
      <c r="U106" s="317"/>
      <c r="V106" s="283" t="s">
        <v>129</v>
      </c>
      <c r="W106" s="283"/>
      <c r="X106" s="282"/>
      <c r="Y106" s="292"/>
      <c r="Z106" s="267"/>
      <c r="AA106" s="282"/>
      <c r="AB106" s="283"/>
      <c r="AC106" s="283"/>
      <c r="AD106" s="283"/>
      <c r="AE106" s="283"/>
      <c r="AF106" s="283" t="s">
        <v>142</v>
      </c>
      <c r="AG106" s="283" t="s">
        <v>677</v>
      </c>
      <c r="AH106" s="284"/>
      <c r="AI106" s="284" t="s">
        <v>143</v>
      </c>
      <c r="AJ106" s="284"/>
      <c r="AK106" s="283"/>
      <c r="AL106" s="283"/>
      <c r="AM106" s="283" t="s">
        <v>143</v>
      </c>
      <c r="AN106" s="283"/>
      <c r="AO106" s="286" t="s">
        <v>669</v>
      </c>
      <c r="AP106" s="283" t="s">
        <v>675</v>
      </c>
      <c r="AQ106" s="285" t="s">
        <v>144</v>
      </c>
      <c r="AR106" s="285" t="s">
        <v>144</v>
      </c>
      <c r="AS106" s="285"/>
      <c r="AT106" s="287" t="str">
        <f t="shared" si="2"/>
        <v>Not Higher</v>
      </c>
      <c r="AU106" s="288"/>
      <c r="AV106" s="288" t="s">
        <v>143</v>
      </c>
      <c r="AW106" s="283"/>
      <c r="AX106" s="267"/>
      <c r="AY106" s="279" t="s">
        <v>2042</v>
      </c>
      <c r="AZ106" s="288">
        <v>10</v>
      </c>
      <c r="BA106" s="289" t="s">
        <v>224</v>
      </c>
      <c r="BB106" s="279" t="s">
        <v>669</v>
      </c>
      <c r="BC106" s="278"/>
      <c r="BD106" s="290"/>
      <c r="BF106" s="247"/>
      <c r="BH106" s="267" t="s">
        <v>135</v>
      </c>
      <c r="BI106" s="267" t="s">
        <v>135</v>
      </c>
      <c r="BJ106" s="267" t="s">
        <v>135</v>
      </c>
      <c r="BK106" s="267" t="s">
        <v>135</v>
      </c>
      <c r="BL106" s="267" t="s">
        <v>135</v>
      </c>
      <c r="BN106" s="292"/>
      <c r="BO106" s="292"/>
      <c r="BP106" s="292"/>
      <c r="BQ106" s="292"/>
      <c r="BR106" s="292"/>
      <c r="BT106" s="283" t="s">
        <v>677</v>
      </c>
      <c r="BU106" s="283" t="s">
        <v>135</v>
      </c>
      <c r="BV106" s="288" t="s">
        <v>135</v>
      </c>
      <c r="BW106" s="288" t="s">
        <v>135</v>
      </c>
      <c r="BX106" s="288" t="s">
        <v>135</v>
      </c>
      <c r="BY106" s="288" t="s">
        <v>135</v>
      </c>
      <c r="BZ106" s="288" t="s">
        <v>135</v>
      </c>
      <c r="CA106" s="288" t="s">
        <v>135</v>
      </c>
      <c r="CB106" s="288" t="s">
        <v>135</v>
      </c>
      <c r="CC106" s="288" t="s">
        <v>135</v>
      </c>
    </row>
    <row r="107" spans="1:81" ht="13.5" customHeight="1">
      <c r="A107" s="277" t="s">
        <v>673</v>
      </c>
      <c r="B107" s="277" t="s">
        <v>881</v>
      </c>
      <c r="C107" s="267" t="s">
        <v>628</v>
      </c>
      <c r="D107" s="267" t="s">
        <v>719</v>
      </c>
      <c r="E107" s="267" t="s">
        <v>821</v>
      </c>
      <c r="F107" s="278" t="s">
        <v>890</v>
      </c>
      <c r="G107" s="279" t="s">
        <v>312</v>
      </c>
      <c r="H107" s="278" t="s">
        <v>1024</v>
      </c>
      <c r="I107" s="267" t="str">
        <f t="shared" si="5"/>
        <v>Lower</v>
      </c>
      <c r="J107" s="279" t="s">
        <v>1928</v>
      </c>
      <c r="K107" s="281" t="s">
        <v>1733</v>
      </c>
      <c r="L107" s="294" t="s">
        <v>2199</v>
      </c>
      <c r="M107" s="294"/>
      <c r="N107" s="294"/>
      <c r="O107" s="279" t="s">
        <v>1885</v>
      </c>
      <c r="P107" s="278" t="s">
        <v>1510</v>
      </c>
      <c r="Q107" s="278" t="s">
        <v>2189</v>
      </c>
      <c r="R107" s="317"/>
      <c r="S107" s="317"/>
      <c r="T107" s="317"/>
      <c r="U107" s="317"/>
      <c r="V107" s="283" t="s">
        <v>129</v>
      </c>
      <c r="W107" s="283"/>
      <c r="X107" s="282"/>
      <c r="Y107" s="292"/>
      <c r="Z107" s="267"/>
      <c r="AA107" s="282"/>
      <c r="AB107" s="283"/>
      <c r="AC107" s="283"/>
      <c r="AD107" s="283"/>
      <c r="AE107" s="283"/>
      <c r="AF107" s="283" t="s">
        <v>142</v>
      </c>
      <c r="AG107" s="283" t="s">
        <v>677</v>
      </c>
      <c r="AH107" s="284"/>
      <c r="AI107" s="284"/>
      <c r="AJ107" s="284"/>
      <c r="AK107" s="283"/>
      <c r="AL107" s="283"/>
      <c r="AM107" s="283"/>
      <c r="AN107" s="283" t="s">
        <v>143</v>
      </c>
      <c r="AO107" s="286" t="s">
        <v>669</v>
      </c>
      <c r="AP107" s="283" t="s">
        <v>675</v>
      </c>
      <c r="AQ107" s="285" t="s">
        <v>144</v>
      </c>
      <c r="AR107" s="285" t="s">
        <v>144</v>
      </c>
      <c r="AS107" s="285"/>
      <c r="AT107" s="287" t="str">
        <f t="shared" si="2"/>
        <v>Not Higher</v>
      </c>
      <c r="AU107" s="288"/>
      <c r="AV107" s="288" t="s">
        <v>143</v>
      </c>
      <c r="AW107" s="283"/>
      <c r="AX107" s="267"/>
      <c r="AY107" s="279" t="s">
        <v>144</v>
      </c>
      <c r="AZ107" s="288">
        <v>1</v>
      </c>
      <c r="BA107" s="289" t="s">
        <v>78</v>
      </c>
      <c r="BB107" s="279" t="s">
        <v>669</v>
      </c>
      <c r="BC107" s="278"/>
      <c r="BD107" s="290"/>
      <c r="BF107" s="247"/>
      <c r="BH107" s="267" t="s">
        <v>135</v>
      </c>
      <c r="BI107" s="267" t="s">
        <v>135</v>
      </c>
      <c r="BJ107" s="267" t="s">
        <v>135</v>
      </c>
      <c r="BK107" s="267" t="s">
        <v>135</v>
      </c>
      <c r="BL107" s="267" t="s">
        <v>135</v>
      </c>
      <c r="BN107" s="292"/>
      <c r="BO107" s="292"/>
      <c r="BP107" s="292"/>
      <c r="BQ107" s="292"/>
      <c r="BR107" s="292"/>
      <c r="BT107" s="283" t="s">
        <v>677</v>
      </c>
      <c r="BU107" s="283" t="s">
        <v>135</v>
      </c>
      <c r="BV107" s="288" t="s">
        <v>135</v>
      </c>
      <c r="BW107" s="288" t="s">
        <v>135</v>
      </c>
      <c r="BX107" s="288" t="s">
        <v>135</v>
      </c>
      <c r="BY107" s="288" t="s">
        <v>135</v>
      </c>
      <c r="BZ107" s="288" t="s">
        <v>135</v>
      </c>
      <c r="CA107" s="288" t="s">
        <v>135</v>
      </c>
      <c r="CB107" s="288" t="s">
        <v>135</v>
      </c>
      <c r="CC107" s="288" t="s">
        <v>135</v>
      </c>
    </row>
    <row r="108" spans="1:81" ht="13.5" customHeight="1">
      <c r="A108" s="277" t="s">
        <v>673</v>
      </c>
      <c r="B108" s="277" t="s">
        <v>881</v>
      </c>
      <c r="C108" s="267" t="s">
        <v>628</v>
      </c>
      <c r="D108" s="267" t="s">
        <v>719</v>
      </c>
      <c r="E108" s="267" t="s">
        <v>821</v>
      </c>
      <c r="F108" s="278" t="s">
        <v>890</v>
      </c>
      <c r="G108" s="279" t="s">
        <v>312</v>
      </c>
      <c r="H108" s="278" t="s">
        <v>1024</v>
      </c>
      <c r="I108" s="267" t="str">
        <f t="shared" si="5"/>
        <v>Lower</v>
      </c>
      <c r="J108" s="279" t="s">
        <v>1929</v>
      </c>
      <c r="K108" s="281" t="s">
        <v>2110</v>
      </c>
      <c r="L108" s="294" t="s">
        <v>2191</v>
      </c>
      <c r="M108" s="294"/>
      <c r="N108" s="294"/>
      <c r="O108" s="279" t="s">
        <v>1893</v>
      </c>
      <c r="P108" s="278" t="s">
        <v>2034</v>
      </c>
      <c r="Q108" s="278" t="s">
        <v>442</v>
      </c>
      <c r="R108" s="317"/>
      <c r="S108" s="317"/>
      <c r="T108" s="317"/>
      <c r="U108" s="317"/>
      <c r="V108" s="283" t="s">
        <v>129</v>
      </c>
      <c r="W108" s="283"/>
      <c r="X108" s="282"/>
      <c r="Y108" s="292"/>
      <c r="Z108" s="267"/>
      <c r="AA108" s="282"/>
      <c r="AB108" s="283"/>
      <c r="AC108" s="283"/>
      <c r="AD108" s="283"/>
      <c r="AE108" s="283"/>
      <c r="AF108" s="283" t="s">
        <v>142</v>
      </c>
      <c r="AG108" s="283" t="s">
        <v>677</v>
      </c>
      <c r="AH108" s="284"/>
      <c r="AI108" s="284" t="s">
        <v>143</v>
      </c>
      <c r="AJ108" s="284"/>
      <c r="AK108" s="283"/>
      <c r="AL108" s="283" t="s">
        <v>143</v>
      </c>
      <c r="AM108" s="283" t="s">
        <v>143</v>
      </c>
      <c r="AN108" s="283" t="s">
        <v>143</v>
      </c>
      <c r="AO108" s="286" t="s">
        <v>669</v>
      </c>
      <c r="AP108" s="283" t="s">
        <v>675</v>
      </c>
      <c r="AQ108" s="285" t="s">
        <v>144</v>
      </c>
      <c r="AR108" s="285" t="s">
        <v>144</v>
      </c>
      <c r="AS108" s="285"/>
      <c r="AT108" s="287" t="str">
        <f t="shared" si="2"/>
        <v>Not Higher</v>
      </c>
      <c r="AU108" s="288"/>
      <c r="AV108" s="288" t="s">
        <v>143</v>
      </c>
      <c r="AW108" s="283"/>
      <c r="AX108" s="267"/>
      <c r="AY108" s="279" t="s">
        <v>144</v>
      </c>
      <c r="AZ108" s="288">
        <v>1</v>
      </c>
      <c r="BA108" s="289" t="s">
        <v>110</v>
      </c>
      <c r="BB108" s="279" t="s">
        <v>669</v>
      </c>
      <c r="BC108" s="278"/>
      <c r="BD108" s="290"/>
      <c r="BF108" s="247"/>
      <c r="BH108" s="267" t="s">
        <v>135</v>
      </c>
      <c r="BI108" s="267" t="s">
        <v>135</v>
      </c>
      <c r="BJ108" s="267" t="s">
        <v>135</v>
      </c>
      <c r="BK108" s="267" t="s">
        <v>135</v>
      </c>
      <c r="BL108" s="267" t="s">
        <v>135</v>
      </c>
      <c r="BN108" s="292"/>
      <c r="BO108" s="292"/>
      <c r="BP108" s="292"/>
      <c r="BQ108" s="292"/>
      <c r="BR108" s="292"/>
      <c r="BT108" s="283" t="s">
        <v>677</v>
      </c>
      <c r="BU108" s="283" t="s">
        <v>135</v>
      </c>
      <c r="BV108" s="288" t="s">
        <v>135</v>
      </c>
      <c r="BW108" s="288" t="s">
        <v>135</v>
      </c>
      <c r="BX108" s="288" t="s">
        <v>135</v>
      </c>
      <c r="BY108" s="288" t="s">
        <v>135</v>
      </c>
      <c r="BZ108" s="288" t="s">
        <v>135</v>
      </c>
      <c r="CA108" s="288" t="s">
        <v>135</v>
      </c>
      <c r="CB108" s="288" t="s">
        <v>135</v>
      </c>
      <c r="CC108" s="288" t="s">
        <v>135</v>
      </c>
    </row>
    <row r="109" spans="1:81" ht="13.5" customHeight="1">
      <c r="A109" s="277" t="s">
        <v>673</v>
      </c>
      <c r="B109" s="277" t="s">
        <v>881</v>
      </c>
      <c r="C109" s="267" t="s">
        <v>628</v>
      </c>
      <c r="D109" s="267" t="s">
        <v>719</v>
      </c>
      <c r="E109" s="267" t="s">
        <v>821</v>
      </c>
      <c r="F109" s="278" t="s">
        <v>890</v>
      </c>
      <c r="G109" s="279" t="s">
        <v>312</v>
      </c>
      <c r="H109" s="278" t="s">
        <v>1024</v>
      </c>
      <c r="I109" s="267" t="str">
        <f t="shared" si="5"/>
        <v>Higher</v>
      </c>
      <c r="J109" s="279" t="s">
        <v>1945</v>
      </c>
      <c r="K109" s="281" t="s">
        <v>1167</v>
      </c>
      <c r="L109" s="294" t="s">
        <v>691</v>
      </c>
      <c r="M109" s="294"/>
      <c r="N109" s="294"/>
      <c r="O109" s="279" t="s">
        <v>1895</v>
      </c>
      <c r="P109" s="278" t="s">
        <v>2031</v>
      </c>
      <c r="Q109" s="278" t="s">
        <v>1815</v>
      </c>
      <c r="R109" s="317"/>
      <c r="S109" s="317"/>
      <c r="T109" s="317"/>
      <c r="U109" s="317"/>
      <c r="V109" s="283" t="s">
        <v>130</v>
      </c>
      <c r="W109" s="283"/>
      <c r="X109" s="282"/>
      <c r="Y109" s="292"/>
      <c r="Z109" s="267"/>
      <c r="AA109" s="282"/>
      <c r="AB109" s="283"/>
      <c r="AC109" s="283"/>
      <c r="AD109" s="283"/>
      <c r="AE109" s="283"/>
      <c r="AF109" s="283" t="s">
        <v>142</v>
      </c>
      <c r="AG109" s="283" t="s">
        <v>147</v>
      </c>
      <c r="AH109" s="284"/>
      <c r="AI109" s="284"/>
      <c r="AJ109" s="284"/>
      <c r="AK109" s="283"/>
      <c r="AL109" s="283"/>
      <c r="AM109" s="283" t="s">
        <v>143</v>
      </c>
      <c r="AN109" s="283" t="s">
        <v>143</v>
      </c>
      <c r="AO109" s="286" t="s">
        <v>669</v>
      </c>
      <c r="AP109" s="283"/>
      <c r="AQ109" s="285" t="s">
        <v>144</v>
      </c>
      <c r="AR109" s="285" t="s">
        <v>144</v>
      </c>
      <c r="AS109" s="285"/>
      <c r="AT109" s="287" t="str">
        <f t="shared" si="2"/>
        <v>Not Higher</v>
      </c>
      <c r="AU109" s="288"/>
      <c r="AV109" s="288"/>
      <c r="AW109" s="283" t="s">
        <v>143</v>
      </c>
      <c r="AX109" s="267"/>
      <c r="AY109" s="279" t="s">
        <v>193</v>
      </c>
      <c r="AZ109" s="288">
        <v>25</v>
      </c>
      <c r="BA109" s="289" t="s">
        <v>1856</v>
      </c>
      <c r="BB109" s="279" t="s">
        <v>857</v>
      </c>
      <c r="BC109" s="278"/>
      <c r="BD109" s="290"/>
      <c r="BF109" s="247"/>
      <c r="BH109" s="267" t="s">
        <v>133</v>
      </c>
      <c r="BI109" s="267" t="s">
        <v>135</v>
      </c>
      <c r="BJ109" s="267" t="s">
        <v>133</v>
      </c>
      <c r="BK109" s="267" t="s">
        <v>133</v>
      </c>
      <c r="BL109" s="267" t="s">
        <v>133</v>
      </c>
      <c r="BN109" s="292"/>
      <c r="BO109" s="292"/>
      <c r="BP109" s="292"/>
      <c r="BQ109" s="292"/>
      <c r="BR109" s="292"/>
      <c r="BT109" s="283" t="s">
        <v>147</v>
      </c>
      <c r="BU109" s="283" t="s">
        <v>135</v>
      </c>
      <c r="BV109" s="288" t="s">
        <v>135</v>
      </c>
      <c r="BW109" s="288" t="s">
        <v>135</v>
      </c>
      <c r="BX109" s="288" t="s">
        <v>135</v>
      </c>
      <c r="BY109" s="288" t="s">
        <v>135</v>
      </c>
      <c r="BZ109" s="288" t="s">
        <v>135</v>
      </c>
      <c r="CA109" s="288" t="s">
        <v>135</v>
      </c>
      <c r="CB109" s="288" t="s">
        <v>135</v>
      </c>
      <c r="CC109" s="288" t="s">
        <v>135</v>
      </c>
    </row>
    <row r="110" spans="1:81" ht="13.5" customHeight="1">
      <c r="A110" s="277" t="s">
        <v>673</v>
      </c>
      <c r="B110" s="277" t="s">
        <v>881</v>
      </c>
      <c r="C110" s="267" t="s">
        <v>628</v>
      </c>
      <c r="D110" s="267" t="s">
        <v>719</v>
      </c>
      <c r="E110" s="267" t="s">
        <v>821</v>
      </c>
      <c r="F110" s="278" t="s">
        <v>890</v>
      </c>
      <c r="G110" s="279" t="s">
        <v>312</v>
      </c>
      <c r="H110" s="278" t="s">
        <v>1024</v>
      </c>
      <c r="I110" s="267" t="str">
        <f t="shared" si="5"/>
        <v>Higher</v>
      </c>
      <c r="J110" s="279" t="s">
        <v>2113</v>
      </c>
      <c r="K110" s="281" t="s">
        <v>1728</v>
      </c>
      <c r="L110" s="294" t="s">
        <v>1261</v>
      </c>
      <c r="M110" s="294"/>
      <c r="N110" s="294"/>
      <c r="O110" s="279" t="s">
        <v>2116</v>
      </c>
      <c r="P110" s="278" t="s">
        <v>2032</v>
      </c>
      <c r="Q110" s="278" t="s">
        <v>434</v>
      </c>
      <c r="R110" s="317"/>
      <c r="S110" s="317"/>
      <c r="T110" s="317"/>
      <c r="U110" s="317"/>
      <c r="V110" s="283" t="s">
        <v>130</v>
      </c>
      <c r="W110" s="283"/>
      <c r="X110" s="282"/>
      <c r="Y110" s="292"/>
      <c r="Z110" s="267"/>
      <c r="AA110" s="282"/>
      <c r="AB110" s="283"/>
      <c r="AC110" s="283"/>
      <c r="AD110" s="283"/>
      <c r="AE110" s="283"/>
      <c r="AF110" s="283" t="s">
        <v>142</v>
      </c>
      <c r="AG110" s="283" t="s">
        <v>147</v>
      </c>
      <c r="AH110" s="284" t="s">
        <v>143</v>
      </c>
      <c r="AI110" s="284" t="s">
        <v>143</v>
      </c>
      <c r="AJ110" s="284" t="s">
        <v>143</v>
      </c>
      <c r="AK110" s="283" t="s">
        <v>143</v>
      </c>
      <c r="AL110" s="283"/>
      <c r="AM110" s="283" t="s">
        <v>143</v>
      </c>
      <c r="AN110" s="283" t="s">
        <v>143</v>
      </c>
      <c r="AO110" s="286" t="s">
        <v>669</v>
      </c>
      <c r="AP110" s="283"/>
      <c r="AQ110" s="285" t="s">
        <v>144</v>
      </c>
      <c r="AR110" s="285" t="s">
        <v>144</v>
      </c>
      <c r="AS110" s="285"/>
      <c r="AT110" s="287" t="str">
        <f t="shared" si="2"/>
        <v>Not Higher</v>
      </c>
      <c r="AU110" s="288"/>
      <c r="AV110" s="288"/>
      <c r="AW110" s="283" t="s">
        <v>143</v>
      </c>
      <c r="AX110" s="267"/>
      <c r="AY110" s="279" t="s">
        <v>193</v>
      </c>
      <c r="AZ110" s="288">
        <v>45</v>
      </c>
      <c r="BA110" s="289" t="s">
        <v>2187</v>
      </c>
      <c r="BB110" s="279" t="s">
        <v>680</v>
      </c>
      <c r="BC110" s="278"/>
      <c r="BD110" s="290"/>
      <c r="BF110" s="247"/>
      <c r="BH110" s="267" t="s">
        <v>133</v>
      </c>
      <c r="BI110" s="267" t="s">
        <v>135</v>
      </c>
      <c r="BJ110" s="267" t="s">
        <v>133</v>
      </c>
      <c r="BK110" s="267" t="s">
        <v>133</v>
      </c>
      <c r="BL110" s="267" t="s">
        <v>133</v>
      </c>
      <c r="BN110" s="292"/>
      <c r="BO110" s="292"/>
      <c r="BP110" s="292"/>
      <c r="BQ110" s="292"/>
      <c r="BR110" s="292"/>
      <c r="BT110" s="283" t="s">
        <v>147</v>
      </c>
      <c r="BU110" s="283" t="s">
        <v>135</v>
      </c>
      <c r="BV110" s="288" t="s">
        <v>135</v>
      </c>
      <c r="BW110" s="288" t="s">
        <v>135</v>
      </c>
      <c r="BX110" s="288" t="s">
        <v>135</v>
      </c>
      <c r="BY110" s="288" t="s">
        <v>135</v>
      </c>
      <c r="BZ110" s="288" t="s">
        <v>135</v>
      </c>
      <c r="CA110" s="288" t="s">
        <v>135</v>
      </c>
      <c r="CB110" s="288" t="s">
        <v>135</v>
      </c>
      <c r="CC110" s="288" t="s">
        <v>135</v>
      </c>
    </row>
    <row r="111" spans="1:81" ht="13.5" customHeight="1">
      <c r="A111" s="277" t="s">
        <v>673</v>
      </c>
      <c r="B111" s="277" t="s">
        <v>881</v>
      </c>
      <c r="C111" s="267" t="s">
        <v>628</v>
      </c>
      <c r="D111" s="267" t="s">
        <v>719</v>
      </c>
      <c r="E111" s="267" t="s">
        <v>821</v>
      </c>
      <c r="F111" s="278" t="s">
        <v>890</v>
      </c>
      <c r="G111" s="279" t="s">
        <v>1963</v>
      </c>
      <c r="H111" s="278" t="s">
        <v>977</v>
      </c>
      <c r="I111" s="267" t="str">
        <f t="shared" si="5"/>
        <v>Higher</v>
      </c>
      <c r="J111" s="279" t="s">
        <v>2117</v>
      </c>
      <c r="K111" s="281" t="s">
        <v>931</v>
      </c>
      <c r="L111" s="294" t="s">
        <v>244</v>
      </c>
      <c r="M111" s="294"/>
      <c r="N111" s="294"/>
      <c r="O111" s="279" t="s">
        <v>2115</v>
      </c>
      <c r="P111" s="278" t="s">
        <v>2035</v>
      </c>
      <c r="Q111" s="278" t="s">
        <v>1078</v>
      </c>
      <c r="R111" s="317"/>
      <c r="S111" s="317"/>
      <c r="T111" s="317"/>
      <c r="U111" s="317"/>
      <c r="V111" s="283" t="s">
        <v>130</v>
      </c>
      <c r="W111" s="283"/>
      <c r="X111" s="282"/>
      <c r="Y111" s="292"/>
      <c r="Z111" s="267"/>
      <c r="AA111" s="282"/>
      <c r="AB111" s="283"/>
      <c r="AC111" s="283"/>
      <c r="AD111" s="283"/>
      <c r="AE111" s="283"/>
      <c r="AF111" s="283" t="s">
        <v>142</v>
      </c>
      <c r="AG111" s="283" t="s">
        <v>147</v>
      </c>
      <c r="AH111" s="284" t="s">
        <v>143</v>
      </c>
      <c r="AI111" s="284" t="s">
        <v>143</v>
      </c>
      <c r="AJ111" s="284" t="s">
        <v>143</v>
      </c>
      <c r="AK111" s="283" t="s">
        <v>143</v>
      </c>
      <c r="AL111" s="283"/>
      <c r="AM111" s="283" t="s">
        <v>143</v>
      </c>
      <c r="AN111" s="283" t="s">
        <v>143</v>
      </c>
      <c r="AO111" s="286" t="s">
        <v>669</v>
      </c>
      <c r="AP111" s="283"/>
      <c r="AQ111" s="285" t="s">
        <v>144</v>
      </c>
      <c r="AR111" s="285" t="s">
        <v>144</v>
      </c>
      <c r="AS111" s="285"/>
      <c r="AT111" s="287" t="str">
        <f t="shared" si="2"/>
        <v>Not Higher</v>
      </c>
      <c r="AU111" s="288" t="s">
        <v>143</v>
      </c>
      <c r="AV111" s="288"/>
      <c r="AW111" s="283" t="s">
        <v>143</v>
      </c>
      <c r="AX111" s="267"/>
      <c r="AY111" s="279" t="s">
        <v>2040</v>
      </c>
      <c r="AZ111" s="288">
        <v>25</v>
      </c>
      <c r="BA111" s="289" t="s">
        <v>1266</v>
      </c>
      <c r="BB111" s="279" t="s">
        <v>680</v>
      </c>
      <c r="BC111" s="278"/>
      <c r="BD111" s="290"/>
      <c r="BF111" s="247"/>
      <c r="BH111" s="267" t="s">
        <v>133</v>
      </c>
      <c r="BI111" s="267" t="s">
        <v>135</v>
      </c>
      <c r="BJ111" s="267" t="s">
        <v>133</v>
      </c>
      <c r="BK111" s="267" t="s">
        <v>133</v>
      </c>
      <c r="BL111" s="267" t="s">
        <v>133</v>
      </c>
      <c r="BN111" s="292"/>
      <c r="BO111" s="292"/>
      <c r="BP111" s="292"/>
      <c r="BQ111" s="292"/>
      <c r="BR111" s="292"/>
      <c r="BT111" s="283" t="s">
        <v>147</v>
      </c>
      <c r="BU111" s="283" t="s">
        <v>135</v>
      </c>
      <c r="BV111" s="288" t="s">
        <v>135</v>
      </c>
      <c r="BW111" s="288" t="s">
        <v>135</v>
      </c>
      <c r="BX111" s="288" t="s">
        <v>135</v>
      </c>
      <c r="BY111" s="288" t="s">
        <v>135</v>
      </c>
      <c r="BZ111" s="288" t="s">
        <v>135</v>
      </c>
      <c r="CA111" s="288" t="s">
        <v>135</v>
      </c>
      <c r="CB111" s="288" t="s">
        <v>135</v>
      </c>
      <c r="CC111" s="288" t="s">
        <v>135</v>
      </c>
    </row>
    <row r="112" spans="1:81" ht="13.5" customHeight="1">
      <c r="A112" s="277" t="s">
        <v>673</v>
      </c>
      <c r="B112" s="277" t="s">
        <v>881</v>
      </c>
      <c r="C112" s="267" t="s">
        <v>628</v>
      </c>
      <c r="D112" s="267" t="s">
        <v>719</v>
      </c>
      <c r="E112" s="267" t="s">
        <v>821</v>
      </c>
      <c r="F112" s="278" t="s">
        <v>890</v>
      </c>
      <c r="G112" s="279" t="s">
        <v>1963</v>
      </c>
      <c r="H112" s="278" t="s">
        <v>977</v>
      </c>
      <c r="I112" s="267" t="str">
        <f t="shared" si="5"/>
        <v>Lower</v>
      </c>
      <c r="J112" s="279" t="s">
        <v>2112</v>
      </c>
      <c r="K112" s="281"/>
      <c r="L112" s="294" t="s">
        <v>939</v>
      </c>
      <c r="M112" s="294"/>
      <c r="N112" s="294"/>
      <c r="O112" s="279" t="s">
        <v>2109</v>
      </c>
      <c r="P112" s="278" t="s">
        <v>2033</v>
      </c>
      <c r="Q112" s="278" t="s">
        <v>64</v>
      </c>
      <c r="R112" s="317"/>
      <c r="S112" s="317"/>
      <c r="T112" s="317"/>
      <c r="U112" s="317"/>
      <c r="V112" s="283" t="s">
        <v>129</v>
      </c>
      <c r="W112" s="283"/>
      <c r="X112" s="282"/>
      <c r="Y112" s="292"/>
      <c r="Z112" s="267"/>
      <c r="AA112" s="282"/>
      <c r="AB112" s="283"/>
      <c r="AC112" s="283"/>
      <c r="AD112" s="283"/>
      <c r="AE112" s="283"/>
      <c r="AF112" s="283" t="s">
        <v>142</v>
      </c>
      <c r="AG112" s="283" t="s">
        <v>147</v>
      </c>
      <c r="AH112" s="284" t="s">
        <v>143</v>
      </c>
      <c r="AI112" s="284" t="s">
        <v>143</v>
      </c>
      <c r="AJ112" s="284" t="s">
        <v>143</v>
      </c>
      <c r="AK112" s="283" t="s">
        <v>143</v>
      </c>
      <c r="AL112" s="283"/>
      <c r="AM112" s="283" t="s">
        <v>143</v>
      </c>
      <c r="AN112" s="283" t="s">
        <v>143</v>
      </c>
      <c r="AO112" s="286" t="s">
        <v>669</v>
      </c>
      <c r="AP112" s="283"/>
      <c r="AQ112" s="285" t="s">
        <v>144</v>
      </c>
      <c r="AR112" s="285" t="s">
        <v>144</v>
      </c>
      <c r="AS112" s="285"/>
      <c r="AT112" s="287" t="str">
        <f t="shared" si="2"/>
        <v>Not Higher</v>
      </c>
      <c r="AU112" s="288"/>
      <c r="AV112" s="288"/>
      <c r="AW112" s="283" t="s">
        <v>143</v>
      </c>
      <c r="AX112" s="267"/>
      <c r="AY112" s="279" t="s">
        <v>880</v>
      </c>
      <c r="AZ112" s="288">
        <v>2</v>
      </c>
      <c r="BA112" s="289" t="s">
        <v>113</v>
      </c>
      <c r="BB112" s="279" t="s">
        <v>2049</v>
      </c>
      <c r="BC112" s="278"/>
      <c r="BD112" s="290"/>
      <c r="BF112" s="247"/>
      <c r="BH112" s="267" t="s">
        <v>135</v>
      </c>
      <c r="BI112" s="267" t="s">
        <v>135</v>
      </c>
      <c r="BJ112" s="267" t="s">
        <v>135</v>
      </c>
      <c r="BK112" s="267" t="s">
        <v>135</v>
      </c>
      <c r="BL112" s="267" t="s">
        <v>135</v>
      </c>
      <c r="BN112" s="292"/>
      <c r="BO112" s="292"/>
      <c r="BP112" s="292"/>
      <c r="BQ112" s="292"/>
      <c r="BR112" s="292"/>
      <c r="BT112" s="283" t="s">
        <v>147</v>
      </c>
      <c r="BU112" s="283" t="s">
        <v>135</v>
      </c>
      <c r="BV112" s="288" t="s">
        <v>135</v>
      </c>
      <c r="BW112" s="288" t="s">
        <v>135</v>
      </c>
      <c r="BX112" s="288" t="s">
        <v>135</v>
      </c>
      <c r="BY112" s="288" t="s">
        <v>135</v>
      </c>
      <c r="BZ112" s="288" t="s">
        <v>135</v>
      </c>
      <c r="CA112" s="288" t="s">
        <v>135</v>
      </c>
      <c r="CB112" s="288" t="s">
        <v>135</v>
      </c>
      <c r="CC112" s="288" t="s">
        <v>135</v>
      </c>
    </row>
    <row r="113" spans="1:81" ht="13.5" customHeight="1">
      <c r="A113" s="277" t="s">
        <v>673</v>
      </c>
      <c r="B113" s="277" t="s">
        <v>881</v>
      </c>
      <c r="C113" s="267" t="s">
        <v>628</v>
      </c>
      <c r="D113" s="267" t="s">
        <v>719</v>
      </c>
      <c r="E113" s="267" t="s">
        <v>821</v>
      </c>
      <c r="F113" s="278" t="s">
        <v>890</v>
      </c>
      <c r="G113" s="279" t="s">
        <v>1964</v>
      </c>
      <c r="H113" s="278" t="s">
        <v>461</v>
      </c>
      <c r="I113" s="267" t="str">
        <f t="shared" si="5"/>
        <v>Lower</v>
      </c>
      <c r="J113" s="279" t="s">
        <v>2111</v>
      </c>
      <c r="K113" s="281"/>
      <c r="L113" s="294" t="s">
        <v>81</v>
      </c>
      <c r="M113" s="294"/>
      <c r="N113" s="294"/>
      <c r="O113" s="279" t="s">
        <v>2114</v>
      </c>
      <c r="P113" s="278" t="s">
        <v>1494</v>
      </c>
      <c r="Q113" s="278" t="s">
        <v>577</v>
      </c>
      <c r="R113" s="317"/>
      <c r="S113" s="317"/>
      <c r="T113" s="317"/>
      <c r="U113" s="317"/>
      <c r="V113" s="283" t="s">
        <v>129</v>
      </c>
      <c r="W113" s="283"/>
      <c r="X113" s="282"/>
      <c r="Y113" s="292"/>
      <c r="Z113" s="267"/>
      <c r="AA113" s="282"/>
      <c r="AB113" s="283"/>
      <c r="AC113" s="283"/>
      <c r="AD113" s="283"/>
      <c r="AE113" s="283"/>
      <c r="AF113" s="283" t="s">
        <v>142</v>
      </c>
      <c r="AG113" s="283" t="s">
        <v>147</v>
      </c>
      <c r="AH113" s="284" t="s">
        <v>143</v>
      </c>
      <c r="AI113" s="284" t="s">
        <v>143</v>
      </c>
      <c r="AJ113" s="284" t="s">
        <v>143</v>
      </c>
      <c r="AK113" s="283" t="s">
        <v>143</v>
      </c>
      <c r="AL113" s="283"/>
      <c r="AM113" s="283" t="s">
        <v>143</v>
      </c>
      <c r="AN113" s="283" t="s">
        <v>143</v>
      </c>
      <c r="AO113" s="286" t="s">
        <v>669</v>
      </c>
      <c r="AP113" s="283"/>
      <c r="AQ113" s="285" t="s">
        <v>144</v>
      </c>
      <c r="AR113" s="285" t="s">
        <v>144</v>
      </c>
      <c r="AS113" s="285"/>
      <c r="AT113" s="287" t="str">
        <f t="shared" si="2"/>
        <v>Not Higher</v>
      </c>
      <c r="AU113" s="288"/>
      <c r="AV113" s="288"/>
      <c r="AW113" s="283" t="s">
        <v>143</v>
      </c>
      <c r="AX113" s="267"/>
      <c r="AY113" s="279" t="s">
        <v>2043</v>
      </c>
      <c r="AZ113" s="288">
        <v>2</v>
      </c>
      <c r="BA113" s="289" t="s">
        <v>1738</v>
      </c>
      <c r="BB113" s="279" t="s">
        <v>884</v>
      </c>
      <c r="BC113" s="278"/>
      <c r="BD113" s="290"/>
      <c r="BF113" s="247"/>
      <c r="BH113" s="267" t="s">
        <v>135</v>
      </c>
      <c r="BI113" s="267" t="s">
        <v>135</v>
      </c>
      <c r="BJ113" s="267" t="s">
        <v>135</v>
      </c>
      <c r="BK113" s="267" t="s">
        <v>135</v>
      </c>
      <c r="BL113" s="267" t="s">
        <v>135</v>
      </c>
      <c r="BN113" s="292"/>
      <c r="BO113" s="292"/>
      <c r="BP113" s="292"/>
      <c r="BQ113" s="292"/>
      <c r="BR113" s="292"/>
      <c r="BT113" s="283" t="s">
        <v>147</v>
      </c>
      <c r="BU113" s="283" t="s">
        <v>135</v>
      </c>
      <c r="BV113" s="288" t="s">
        <v>135</v>
      </c>
      <c r="BW113" s="288" t="s">
        <v>135</v>
      </c>
      <c r="BX113" s="288" t="s">
        <v>135</v>
      </c>
      <c r="BY113" s="288" t="s">
        <v>135</v>
      </c>
      <c r="BZ113" s="288" t="s">
        <v>135</v>
      </c>
      <c r="CA113" s="288" t="s">
        <v>135</v>
      </c>
      <c r="CB113" s="288" t="s">
        <v>135</v>
      </c>
      <c r="CC113" s="288" t="s">
        <v>135</v>
      </c>
    </row>
    <row r="114" spans="1:81" ht="13.5" customHeight="1">
      <c r="A114" s="277" t="s">
        <v>673</v>
      </c>
      <c r="B114" s="277" t="s">
        <v>881</v>
      </c>
      <c r="C114" s="267" t="s">
        <v>628</v>
      </c>
      <c r="D114" s="267" t="s">
        <v>719</v>
      </c>
      <c r="E114" s="267" t="s">
        <v>822</v>
      </c>
      <c r="F114" s="278" t="s">
        <v>809</v>
      </c>
      <c r="G114" s="279"/>
      <c r="H114" s="278" t="s">
        <v>4</v>
      </c>
      <c r="I114" s="267" t="str">
        <f t="shared" si="5"/>
        <v>Higher</v>
      </c>
      <c r="J114" s="283"/>
      <c r="K114" s="281"/>
      <c r="L114" s="294" t="s">
        <v>1277</v>
      </c>
      <c r="M114" s="294"/>
      <c r="N114" s="294"/>
      <c r="O114" s="279"/>
      <c r="P114" s="278" t="s">
        <v>1496</v>
      </c>
      <c r="Q114" s="278" t="s">
        <v>1277</v>
      </c>
      <c r="R114" s="317"/>
      <c r="S114" s="317"/>
      <c r="T114" s="317"/>
      <c r="U114" s="317"/>
      <c r="V114" s="283" t="s">
        <v>129</v>
      </c>
      <c r="W114" s="283"/>
      <c r="X114" s="282"/>
      <c r="Y114" s="292"/>
      <c r="Z114" s="267"/>
      <c r="AA114" s="282"/>
      <c r="AB114" s="283"/>
      <c r="AC114" s="283"/>
      <c r="AD114" s="283"/>
      <c r="AE114" s="283"/>
      <c r="AF114" s="283" t="s">
        <v>142</v>
      </c>
      <c r="AG114" s="283" t="s">
        <v>147</v>
      </c>
      <c r="AH114" s="284"/>
      <c r="AI114" s="284" t="s">
        <v>143</v>
      </c>
      <c r="AJ114" s="284"/>
      <c r="AK114" s="283" t="s">
        <v>143</v>
      </c>
      <c r="AL114" s="283" t="s">
        <v>143</v>
      </c>
      <c r="AM114" s="283"/>
      <c r="AN114" s="283" t="s">
        <v>143</v>
      </c>
      <c r="AO114" s="286" t="s">
        <v>669</v>
      </c>
      <c r="AP114" s="283"/>
      <c r="AQ114" s="285" t="s">
        <v>144</v>
      </c>
      <c r="AR114" s="285" t="s">
        <v>144</v>
      </c>
      <c r="AS114" s="285"/>
      <c r="AT114" s="287" t="str">
        <f t="shared" si="2"/>
        <v>Not Higher</v>
      </c>
      <c r="AU114" s="288" t="s">
        <v>143</v>
      </c>
      <c r="AV114" s="288"/>
      <c r="AW114" s="283"/>
      <c r="AX114" s="267"/>
      <c r="AY114" s="279" t="s">
        <v>144</v>
      </c>
      <c r="AZ114" s="288">
        <v>1</v>
      </c>
      <c r="BA114" s="289" t="s">
        <v>1596</v>
      </c>
      <c r="BB114" s="279" t="s">
        <v>680</v>
      </c>
      <c r="BC114" s="278"/>
      <c r="BD114" s="290"/>
      <c r="BF114" s="247"/>
      <c r="BH114" s="267" t="s">
        <v>133</v>
      </c>
      <c r="BI114" s="267" t="s">
        <v>135</v>
      </c>
      <c r="BJ114" s="267" t="s">
        <v>133</v>
      </c>
      <c r="BK114" s="267" t="s">
        <v>133</v>
      </c>
      <c r="BL114" s="267" t="s">
        <v>133</v>
      </c>
      <c r="BN114" s="292"/>
      <c r="BO114" s="292"/>
      <c r="BP114" s="292"/>
      <c r="BQ114" s="292"/>
      <c r="BR114" s="292"/>
      <c r="BT114" s="283" t="s">
        <v>147</v>
      </c>
      <c r="BU114" s="283" t="s">
        <v>135</v>
      </c>
      <c r="BV114" s="288" t="s">
        <v>135</v>
      </c>
      <c r="BW114" s="288" t="s">
        <v>135</v>
      </c>
      <c r="BX114" s="288" t="s">
        <v>135</v>
      </c>
      <c r="BY114" s="288" t="s">
        <v>135</v>
      </c>
      <c r="BZ114" s="288" t="s">
        <v>135</v>
      </c>
      <c r="CA114" s="288" t="s">
        <v>135</v>
      </c>
      <c r="CB114" s="288" t="s">
        <v>135</v>
      </c>
      <c r="CC114" s="288" t="s">
        <v>135</v>
      </c>
    </row>
    <row r="115" spans="1:81" ht="13.5" customHeight="1">
      <c r="A115" s="277" t="s">
        <v>673</v>
      </c>
      <c r="B115" s="277" t="s">
        <v>881</v>
      </c>
      <c r="C115" s="267" t="s">
        <v>628</v>
      </c>
      <c r="D115" s="267" t="s">
        <v>719</v>
      </c>
      <c r="E115" s="267" t="s">
        <v>822</v>
      </c>
      <c r="F115" s="278" t="s">
        <v>809</v>
      </c>
      <c r="G115" s="279"/>
      <c r="H115" s="278" t="s">
        <v>1794</v>
      </c>
      <c r="I115" s="267" t="str">
        <f t="shared" si="5"/>
        <v>Higher</v>
      </c>
      <c r="J115" s="283"/>
      <c r="K115" s="281"/>
      <c r="L115" s="294" t="s">
        <v>74</v>
      </c>
      <c r="M115" s="316"/>
      <c r="N115" s="316"/>
      <c r="O115" s="282"/>
      <c r="P115" s="278" t="s">
        <v>2036</v>
      </c>
      <c r="Q115" s="278" t="s">
        <v>74</v>
      </c>
      <c r="R115" s="317"/>
      <c r="S115" s="317"/>
      <c r="T115" s="317"/>
      <c r="U115" s="317"/>
      <c r="V115" s="283" t="s">
        <v>130</v>
      </c>
      <c r="W115" s="283"/>
      <c r="X115" s="282"/>
      <c r="Y115" s="292"/>
      <c r="Z115" s="267"/>
      <c r="AA115" s="282"/>
      <c r="AB115" s="283"/>
      <c r="AC115" s="283"/>
      <c r="AD115" s="283"/>
      <c r="AE115" s="283"/>
      <c r="AF115" s="283" t="s">
        <v>142</v>
      </c>
      <c r="AG115" s="283" t="s">
        <v>147</v>
      </c>
      <c r="AH115" s="284"/>
      <c r="AI115" s="284" t="s">
        <v>143</v>
      </c>
      <c r="AJ115" s="284"/>
      <c r="AK115" s="283"/>
      <c r="AL115" s="283"/>
      <c r="AM115" s="283"/>
      <c r="AN115" s="283"/>
      <c r="AO115" s="286" t="s">
        <v>669</v>
      </c>
      <c r="AP115" s="283"/>
      <c r="AQ115" s="285" t="s">
        <v>144</v>
      </c>
      <c r="AR115" s="285" t="s">
        <v>144</v>
      </c>
      <c r="AS115" s="285"/>
      <c r="AT115" s="287" t="str">
        <f t="shared" si="2"/>
        <v>Not Higher</v>
      </c>
      <c r="AU115" s="288"/>
      <c r="AV115" s="288" t="s">
        <v>143</v>
      </c>
      <c r="AW115" s="283"/>
      <c r="AX115" s="267"/>
      <c r="AY115" s="279" t="s">
        <v>144</v>
      </c>
      <c r="AZ115" s="288">
        <v>1</v>
      </c>
      <c r="BA115" s="289" t="s">
        <v>111</v>
      </c>
      <c r="BB115" s="279" t="s">
        <v>680</v>
      </c>
      <c r="BC115" s="278"/>
      <c r="BD115" s="290"/>
      <c r="BF115" s="247"/>
      <c r="BH115" s="267" t="s">
        <v>133</v>
      </c>
      <c r="BI115" s="267" t="s">
        <v>135</v>
      </c>
      <c r="BJ115" s="267" t="s">
        <v>133</v>
      </c>
      <c r="BK115" s="267" t="s">
        <v>133</v>
      </c>
      <c r="BL115" s="267" t="s">
        <v>133</v>
      </c>
      <c r="BN115" s="292"/>
      <c r="BO115" s="292"/>
      <c r="BP115" s="292"/>
      <c r="BQ115" s="292"/>
      <c r="BR115" s="292"/>
      <c r="BT115" s="283" t="s">
        <v>147</v>
      </c>
      <c r="BU115" s="283" t="s">
        <v>135</v>
      </c>
      <c r="BV115" s="288" t="s">
        <v>135</v>
      </c>
      <c r="BW115" s="288" t="s">
        <v>135</v>
      </c>
      <c r="BX115" s="288" t="s">
        <v>135</v>
      </c>
      <c r="BY115" s="288" t="s">
        <v>135</v>
      </c>
      <c r="BZ115" s="288" t="s">
        <v>135</v>
      </c>
      <c r="CA115" s="288" t="s">
        <v>135</v>
      </c>
      <c r="CB115" s="288" t="s">
        <v>135</v>
      </c>
      <c r="CC115" s="288" t="s">
        <v>135</v>
      </c>
    </row>
    <row r="116" spans="1:81" ht="13.5" customHeight="1">
      <c r="A116" s="277" t="s">
        <v>673</v>
      </c>
      <c r="B116" s="277" t="s">
        <v>881</v>
      </c>
      <c r="C116" s="267" t="s">
        <v>628</v>
      </c>
      <c r="D116" s="267" t="s">
        <v>719</v>
      </c>
      <c r="E116" s="267" t="s">
        <v>822</v>
      </c>
      <c r="F116" s="278" t="s">
        <v>809</v>
      </c>
      <c r="G116" s="279"/>
      <c r="H116" s="278" t="s">
        <v>1229</v>
      </c>
      <c r="I116" s="267" t="str">
        <f t="shared" si="5"/>
        <v>Higher</v>
      </c>
      <c r="J116" s="283"/>
      <c r="K116" s="281"/>
      <c r="L116" s="294" t="s">
        <v>278</v>
      </c>
      <c r="M116" s="316"/>
      <c r="N116" s="316"/>
      <c r="O116" s="282"/>
      <c r="P116" s="278" t="s">
        <v>1698</v>
      </c>
      <c r="Q116" s="278" t="s">
        <v>2190</v>
      </c>
      <c r="R116" s="317"/>
      <c r="S116" s="317"/>
      <c r="T116" s="317"/>
      <c r="U116" s="317"/>
      <c r="V116" s="283" t="s">
        <v>130</v>
      </c>
      <c r="W116" s="283"/>
      <c r="X116" s="282"/>
      <c r="Y116" s="292"/>
      <c r="Z116" s="267"/>
      <c r="AA116" s="282"/>
      <c r="AB116" s="283"/>
      <c r="AC116" s="283"/>
      <c r="AD116" s="283"/>
      <c r="AE116" s="283"/>
      <c r="AF116" s="283" t="s">
        <v>142</v>
      </c>
      <c r="AG116" s="283" t="s">
        <v>147</v>
      </c>
      <c r="AH116" s="284"/>
      <c r="AI116" s="284" t="s">
        <v>143</v>
      </c>
      <c r="AJ116" s="284"/>
      <c r="AK116" s="283" t="s">
        <v>143</v>
      </c>
      <c r="AL116" s="283" t="s">
        <v>143</v>
      </c>
      <c r="AM116" s="283"/>
      <c r="AN116" s="283" t="s">
        <v>143</v>
      </c>
      <c r="AO116" s="286" t="s">
        <v>669</v>
      </c>
      <c r="AP116" s="283"/>
      <c r="AQ116" s="285" t="s">
        <v>144</v>
      </c>
      <c r="AR116" s="285" t="s">
        <v>144</v>
      </c>
      <c r="AS116" s="285"/>
      <c r="AT116" s="287" t="str">
        <f t="shared" si="2"/>
        <v>Not Higher</v>
      </c>
      <c r="AU116" s="288"/>
      <c r="AV116" s="288"/>
      <c r="AW116" s="283" t="s">
        <v>143</v>
      </c>
      <c r="AX116" s="267"/>
      <c r="AY116" s="279" t="s">
        <v>867</v>
      </c>
      <c r="AZ116" s="288">
        <v>1</v>
      </c>
      <c r="BA116" s="289" t="s">
        <v>1751</v>
      </c>
      <c r="BB116" s="279" t="s">
        <v>680</v>
      </c>
      <c r="BC116" s="278"/>
      <c r="BD116" s="290"/>
      <c r="BF116" s="247"/>
      <c r="BH116" s="267" t="s">
        <v>133</v>
      </c>
      <c r="BI116" s="267" t="s">
        <v>135</v>
      </c>
      <c r="BJ116" s="267" t="s">
        <v>133</v>
      </c>
      <c r="BK116" s="267" t="s">
        <v>133</v>
      </c>
      <c r="BL116" s="267" t="s">
        <v>133</v>
      </c>
      <c r="BN116" s="292"/>
      <c r="BO116" s="292"/>
      <c r="BP116" s="292"/>
      <c r="BQ116" s="292"/>
      <c r="BR116" s="292"/>
      <c r="BT116" s="283" t="s">
        <v>147</v>
      </c>
      <c r="BU116" s="283" t="s">
        <v>135</v>
      </c>
      <c r="BV116" s="288" t="s">
        <v>135</v>
      </c>
      <c r="BW116" s="288" t="s">
        <v>135</v>
      </c>
      <c r="BX116" s="288" t="s">
        <v>135</v>
      </c>
      <c r="BY116" s="288" t="s">
        <v>135</v>
      </c>
      <c r="BZ116" s="288" t="s">
        <v>135</v>
      </c>
      <c r="CA116" s="288" t="s">
        <v>135</v>
      </c>
      <c r="CB116" s="288" t="s">
        <v>135</v>
      </c>
      <c r="CC116" s="288" t="s">
        <v>135</v>
      </c>
    </row>
    <row r="117" spans="1:81" ht="13.5" customHeight="1">
      <c r="A117" s="277" t="s">
        <v>673</v>
      </c>
      <c r="B117" s="277" t="s">
        <v>881</v>
      </c>
      <c r="C117" s="267" t="s">
        <v>628</v>
      </c>
      <c r="D117" s="267" t="s">
        <v>719</v>
      </c>
      <c r="E117" s="267" t="s">
        <v>822</v>
      </c>
      <c r="F117" s="278" t="s">
        <v>809</v>
      </c>
      <c r="G117" s="279"/>
      <c r="H117" s="278" t="s">
        <v>6</v>
      </c>
      <c r="I117" s="267" t="str">
        <f t="shared" si="5"/>
        <v>Lower</v>
      </c>
      <c r="J117" s="283"/>
      <c r="K117" s="281"/>
      <c r="L117" s="294" t="s">
        <v>2167</v>
      </c>
      <c r="M117" s="316"/>
      <c r="N117" s="316"/>
      <c r="O117" s="282"/>
      <c r="P117" s="278" t="s">
        <v>1523</v>
      </c>
      <c r="Q117" s="278" t="s">
        <v>1817</v>
      </c>
      <c r="R117" s="317"/>
      <c r="S117" s="317"/>
      <c r="T117" s="317"/>
      <c r="U117" s="317"/>
      <c r="V117" s="283" t="s">
        <v>129</v>
      </c>
      <c r="W117" s="283"/>
      <c r="X117" s="282"/>
      <c r="Y117" s="292"/>
      <c r="Z117" s="267"/>
      <c r="AA117" s="282"/>
      <c r="AB117" s="283"/>
      <c r="AC117" s="283"/>
      <c r="AD117" s="283"/>
      <c r="AE117" s="283"/>
      <c r="AF117" s="283" t="s">
        <v>140</v>
      </c>
      <c r="AG117" s="283" t="s">
        <v>147</v>
      </c>
      <c r="AH117" s="284"/>
      <c r="AI117" s="284"/>
      <c r="AJ117" s="284"/>
      <c r="AK117" s="283"/>
      <c r="AL117" s="283"/>
      <c r="AM117" s="283"/>
      <c r="AN117" s="283" t="s">
        <v>143</v>
      </c>
      <c r="AO117" s="286" t="s">
        <v>878</v>
      </c>
      <c r="AP117" s="283"/>
      <c r="AQ117" s="285" t="s">
        <v>144</v>
      </c>
      <c r="AR117" s="285" t="s">
        <v>2046</v>
      </c>
      <c r="AS117" s="285"/>
      <c r="AT117" s="287" t="str">
        <f t="shared" ref="AT117:AT180" si="6">IF(BW117="H","Higher",IF(ROUND((IF(BT117="MC",1,0)+IF(OR(BU117="M",BU117="Q",BU117="A"),1,0)+COUNTIF(BX117:CC117,"H")+COUNTIF(BV117,"H"))/10,)=1,"Higher","Not Higher"))</f>
        <v>Not Higher</v>
      </c>
      <c r="AU117" s="288"/>
      <c r="AV117" s="288"/>
      <c r="AW117" s="283" t="s">
        <v>143</v>
      </c>
      <c r="AX117" s="267" t="s">
        <v>143</v>
      </c>
      <c r="AY117" s="279" t="s">
        <v>2046</v>
      </c>
      <c r="AZ117" s="288">
        <v>1</v>
      </c>
      <c r="BA117" s="289" t="s">
        <v>276</v>
      </c>
      <c r="BB117" s="279" t="s">
        <v>680</v>
      </c>
      <c r="BC117" s="278"/>
      <c r="BD117" s="290"/>
      <c r="BF117" s="247"/>
      <c r="BH117" s="267" t="s">
        <v>135</v>
      </c>
      <c r="BI117" s="267" t="s">
        <v>135</v>
      </c>
      <c r="BJ117" s="267" t="s">
        <v>135</v>
      </c>
      <c r="BK117" s="267" t="s">
        <v>135</v>
      </c>
      <c r="BL117" s="267" t="s">
        <v>135</v>
      </c>
      <c r="BN117" s="292"/>
      <c r="BO117" s="292"/>
      <c r="BP117" s="292"/>
      <c r="BQ117" s="292"/>
      <c r="BR117" s="292"/>
      <c r="BT117" s="283" t="s">
        <v>147</v>
      </c>
      <c r="BU117" s="283" t="s">
        <v>135</v>
      </c>
      <c r="BV117" s="288" t="s">
        <v>135</v>
      </c>
      <c r="BW117" s="288" t="s">
        <v>135</v>
      </c>
      <c r="BX117" s="288" t="s">
        <v>135</v>
      </c>
      <c r="BY117" s="288" t="s">
        <v>135</v>
      </c>
      <c r="BZ117" s="288" t="s">
        <v>135</v>
      </c>
      <c r="CA117" s="288" t="s">
        <v>135</v>
      </c>
      <c r="CB117" s="288" t="s">
        <v>135</v>
      </c>
      <c r="CC117" s="288" t="s">
        <v>135</v>
      </c>
    </row>
    <row r="118" spans="1:81" ht="13.5" customHeight="1">
      <c r="A118" s="277" t="s">
        <v>673</v>
      </c>
      <c r="B118" s="277" t="s">
        <v>881</v>
      </c>
      <c r="C118" s="267" t="s">
        <v>628</v>
      </c>
      <c r="D118" s="267" t="s">
        <v>719</v>
      </c>
      <c r="E118" s="267" t="s">
        <v>822</v>
      </c>
      <c r="F118" s="278" t="s">
        <v>809</v>
      </c>
      <c r="G118" s="279"/>
      <c r="H118" s="278" t="s">
        <v>1061</v>
      </c>
      <c r="I118" s="267" t="str">
        <f t="shared" si="5"/>
        <v>Higher</v>
      </c>
      <c r="J118" s="283"/>
      <c r="K118" s="281"/>
      <c r="L118" s="294" t="s">
        <v>2195</v>
      </c>
      <c r="M118" s="316"/>
      <c r="N118" s="316"/>
      <c r="O118" s="282"/>
      <c r="P118" s="278" t="s">
        <v>1507</v>
      </c>
      <c r="Q118" s="278" t="s">
        <v>1233</v>
      </c>
      <c r="R118" s="317"/>
      <c r="S118" s="317"/>
      <c r="T118" s="317"/>
      <c r="U118" s="317"/>
      <c r="V118" s="283" t="s">
        <v>129</v>
      </c>
      <c r="W118" s="283"/>
      <c r="X118" s="282"/>
      <c r="Y118" s="292"/>
      <c r="Z118" s="267"/>
      <c r="AA118" s="282"/>
      <c r="AB118" s="283"/>
      <c r="AC118" s="283"/>
      <c r="AD118" s="283"/>
      <c r="AE118" s="283"/>
      <c r="AF118" s="283" t="s">
        <v>140</v>
      </c>
      <c r="AG118" s="283" t="s">
        <v>147</v>
      </c>
      <c r="AH118" s="284"/>
      <c r="AI118" s="284" t="s">
        <v>143</v>
      </c>
      <c r="AJ118" s="284"/>
      <c r="AK118" s="283"/>
      <c r="AL118" s="283"/>
      <c r="AM118" s="283"/>
      <c r="AN118" s="283"/>
      <c r="AO118" s="286" t="s">
        <v>187</v>
      </c>
      <c r="AP118" s="283"/>
      <c r="AQ118" s="285" t="s">
        <v>144</v>
      </c>
      <c r="AR118" s="285" t="s">
        <v>144</v>
      </c>
      <c r="AS118" s="285"/>
      <c r="AT118" s="287" t="str">
        <f t="shared" si="6"/>
        <v>Not Higher</v>
      </c>
      <c r="AU118" s="288"/>
      <c r="AV118" s="288"/>
      <c r="AW118" s="283"/>
      <c r="AX118" s="267" t="s">
        <v>143</v>
      </c>
      <c r="AY118" s="279" t="s">
        <v>2044</v>
      </c>
      <c r="AZ118" s="288">
        <v>2</v>
      </c>
      <c r="BA118" s="289" t="s">
        <v>573</v>
      </c>
      <c r="BB118" s="279" t="s">
        <v>680</v>
      </c>
      <c r="BC118" s="278"/>
      <c r="BD118" s="290"/>
      <c r="BF118" s="247"/>
      <c r="BH118" s="267" t="s">
        <v>133</v>
      </c>
      <c r="BI118" s="267" t="s">
        <v>135</v>
      </c>
      <c r="BJ118" s="267" t="s">
        <v>133</v>
      </c>
      <c r="BK118" s="267" t="s">
        <v>133</v>
      </c>
      <c r="BL118" s="267" t="s">
        <v>133</v>
      </c>
      <c r="BN118" s="292"/>
      <c r="BO118" s="292"/>
      <c r="BP118" s="292"/>
      <c r="BQ118" s="292"/>
      <c r="BR118" s="292"/>
      <c r="BT118" s="283" t="s">
        <v>147</v>
      </c>
      <c r="BU118" s="283" t="s">
        <v>135</v>
      </c>
      <c r="BV118" s="288" t="s">
        <v>135</v>
      </c>
      <c r="BW118" s="288" t="s">
        <v>135</v>
      </c>
      <c r="BX118" s="288" t="s">
        <v>135</v>
      </c>
      <c r="BY118" s="288" t="s">
        <v>135</v>
      </c>
      <c r="BZ118" s="288" t="s">
        <v>135</v>
      </c>
      <c r="CA118" s="288" t="s">
        <v>135</v>
      </c>
      <c r="CB118" s="288" t="s">
        <v>135</v>
      </c>
      <c r="CC118" s="288" t="s">
        <v>135</v>
      </c>
    </row>
    <row r="119" spans="1:81" ht="13.5" customHeight="1">
      <c r="A119" s="277" t="s">
        <v>673</v>
      </c>
      <c r="B119" s="277" t="s">
        <v>881</v>
      </c>
      <c r="C119" s="267" t="s">
        <v>628</v>
      </c>
      <c r="D119" s="267" t="s">
        <v>719</v>
      </c>
      <c r="E119" s="267" t="s">
        <v>822</v>
      </c>
      <c r="F119" s="278" t="s">
        <v>809</v>
      </c>
      <c r="G119" s="279"/>
      <c r="H119" s="278" t="s">
        <v>1061</v>
      </c>
      <c r="I119" s="267" t="str">
        <f t="shared" si="5"/>
        <v>Higher</v>
      </c>
      <c r="J119" s="283"/>
      <c r="K119" s="281"/>
      <c r="L119" s="294" t="s">
        <v>285</v>
      </c>
      <c r="M119" s="316"/>
      <c r="N119" s="316"/>
      <c r="O119" s="282"/>
      <c r="P119" s="278" t="s">
        <v>1694</v>
      </c>
      <c r="Q119" s="278" t="s">
        <v>560</v>
      </c>
      <c r="R119" s="317"/>
      <c r="S119" s="317"/>
      <c r="T119" s="317"/>
      <c r="U119" s="317"/>
      <c r="V119" s="283" t="s">
        <v>129</v>
      </c>
      <c r="W119" s="283"/>
      <c r="X119" s="282"/>
      <c r="Y119" s="292"/>
      <c r="Z119" s="267"/>
      <c r="AA119" s="282"/>
      <c r="AB119" s="283"/>
      <c r="AC119" s="283"/>
      <c r="AD119" s="283"/>
      <c r="AE119" s="283"/>
      <c r="AF119" s="283" t="s">
        <v>140</v>
      </c>
      <c r="AG119" s="283" t="s">
        <v>147</v>
      </c>
      <c r="AH119" s="284" t="s">
        <v>143</v>
      </c>
      <c r="AI119" s="284"/>
      <c r="AJ119" s="284"/>
      <c r="AK119" s="283" t="s">
        <v>143</v>
      </c>
      <c r="AL119" s="283"/>
      <c r="AM119" s="283"/>
      <c r="AN119" s="283"/>
      <c r="AO119" s="286" t="s">
        <v>876</v>
      </c>
      <c r="AP119" s="283"/>
      <c r="AQ119" s="285" t="s">
        <v>144</v>
      </c>
      <c r="AR119" s="285" t="s">
        <v>1183</v>
      </c>
      <c r="AS119" s="285"/>
      <c r="AT119" s="287" t="str">
        <f t="shared" si="6"/>
        <v>Higher</v>
      </c>
      <c r="AU119" s="288"/>
      <c r="AV119" s="288"/>
      <c r="AW119" s="283" t="s">
        <v>143</v>
      </c>
      <c r="AX119" s="267" t="s">
        <v>143</v>
      </c>
      <c r="AY119" s="279" t="s">
        <v>2044</v>
      </c>
      <c r="AZ119" s="288">
        <v>2</v>
      </c>
      <c r="BA119" s="289" t="s">
        <v>2177</v>
      </c>
      <c r="BB119" s="279" t="s">
        <v>680</v>
      </c>
      <c r="BC119" s="278"/>
      <c r="BD119" s="290"/>
      <c r="BF119" s="247"/>
      <c r="BH119" s="267" t="s">
        <v>133</v>
      </c>
      <c r="BI119" s="267" t="s">
        <v>135</v>
      </c>
      <c r="BJ119" s="267" t="s">
        <v>133</v>
      </c>
      <c r="BK119" s="267" t="s">
        <v>133</v>
      </c>
      <c r="BL119" s="267" t="s">
        <v>133</v>
      </c>
      <c r="BN119" s="292"/>
      <c r="BO119" s="292"/>
      <c r="BP119" s="292"/>
      <c r="BQ119" s="292"/>
      <c r="BR119" s="292"/>
      <c r="BT119" s="283" t="s">
        <v>147</v>
      </c>
      <c r="BU119" s="283" t="s">
        <v>135</v>
      </c>
      <c r="BV119" s="288" t="s">
        <v>133</v>
      </c>
      <c r="BW119" s="288" t="s">
        <v>133</v>
      </c>
      <c r="BX119" s="288" t="s">
        <v>133</v>
      </c>
      <c r="BY119" s="288" t="s">
        <v>135</v>
      </c>
      <c r="BZ119" s="288" t="s">
        <v>135</v>
      </c>
      <c r="CA119" s="288" t="s">
        <v>133</v>
      </c>
      <c r="CB119" s="288" t="s">
        <v>135</v>
      </c>
      <c r="CC119" s="288" t="s">
        <v>135</v>
      </c>
    </row>
    <row r="120" spans="1:81" ht="13.5" customHeight="1">
      <c r="A120" s="277" t="s">
        <v>673</v>
      </c>
      <c r="B120" s="277" t="s">
        <v>881</v>
      </c>
      <c r="C120" s="267" t="s">
        <v>628</v>
      </c>
      <c r="D120" s="267" t="s">
        <v>719</v>
      </c>
      <c r="E120" s="267" t="s">
        <v>822</v>
      </c>
      <c r="F120" s="278" t="s">
        <v>809</v>
      </c>
      <c r="G120" s="279"/>
      <c r="H120" s="278" t="s">
        <v>1066</v>
      </c>
      <c r="I120" s="267" t="str">
        <f t="shared" si="5"/>
        <v>Lower</v>
      </c>
      <c r="J120" s="283"/>
      <c r="K120" s="281"/>
      <c r="L120" s="294" t="s">
        <v>1298</v>
      </c>
      <c r="M120" s="316"/>
      <c r="N120" s="316"/>
      <c r="O120" s="282"/>
      <c r="P120" s="278" t="s">
        <v>1515</v>
      </c>
      <c r="Q120" s="278" t="s">
        <v>1298</v>
      </c>
      <c r="R120" s="317"/>
      <c r="S120" s="317"/>
      <c r="T120" s="317"/>
      <c r="U120" s="317"/>
      <c r="V120" s="283" t="s">
        <v>129</v>
      </c>
      <c r="W120" s="283"/>
      <c r="X120" s="282"/>
      <c r="Y120" s="292"/>
      <c r="Z120" s="267"/>
      <c r="AA120" s="282"/>
      <c r="AB120" s="283"/>
      <c r="AC120" s="283"/>
      <c r="AD120" s="283"/>
      <c r="AE120" s="283"/>
      <c r="AF120" s="283" t="s">
        <v>140</v>
      </c>
      <c r="AG120" s="283" t="s">
        <v>147</v>
      </c>
      <c r="AH120" s="284"/>
      <c r="AI120" s="284"/>
      <c r="AJ120" s="284"/>
      <c r="AK120" s="283"/>
      <c r="AL120" s="283"/>
      <c r="AM120" s="283"/>
      <c r="AN120" s="283" t="s">
        <v>143</v>
      </c>
      <c r="AO120" s="286" t="s">
        <v>1530</v>
      </c>
      <c r="AP120" s="283"/>
      <c r="AQ120" s="285" t="s">
        <v>144</v>
      </c>
      <c r="AR120" s="285" t="s">
        <v>2039</v>
      </c>
      <c r="AS120" s="285"/>
      <c r="AT120" s="287" t="str">
        <f t="shared" si="6"/>
        <v>Not Higher</v>
      </c>
      <c r="AU120" s="288"/>
      <c r="AV120" s="288"/>
      <c r="AW120" s="283" t="s">
        <v>143</v>
      </c>
      <c r="AX120" s="267" t="s">
        <v>143</v>
      </c>
      <c r="AY120" s="279" t="s">
        <v>2045</v>
      </c>
      <c r="AZ120" s="288">
        <v>2</v>
      </c>
      <c r="BA120" s="289" t="s">
        <v>1614</v>
      </c>
      <c r="BB120" s="279" t="s">
        <v>2050</v>
      </c>
      <c r="BC120" s="278"/>
      <c r="BD120" s="290"/>
      <c r="BF120" s="247"/>
      <c r="BH120" s="267" t="s">
        <v>135</v>
      </c>
      <c r="BI120" s="267" t="s">
        <v>135</v>
      </c>
      <c r="BJ120" s="267" t="s">
        <v>135</v>
      </c>
      <c r="BK120" s="267" t="s">
        <v>135</v>
      </c>
      <c r="BL120" s="267" t="s">
        <v>135</v>
      </c>
      <c r="BN120" s="292"/>
      <c r="BO120" s="292"/>
      <c r="BP120" s="292"/>
      <c r="BQ120" s="292"/>
      <c r="BR120" s="292"/>
      <c r="BT120" s="283" t="s">
        <v>147</v>
      </c>
      <c r="BU120" s="283" t="s">
        <v>135</v>
      </c>
      <c r="BV120" s="288" t="s">
        <v>135</v>
      </c>
      <c r="BW120" s="288" t="s">
        <v>135</v>
      </c>
      <c r="BX120" s="288" t="s">
        <v>135</v>
      </c>
      <c r="BY120" s="288" t="s">
        <v>135</v>
      </c>
      <c r="BZ120" s="288" t="s">
        <v>135</v>
      </c>
      <c r="CA120" s="288" t="s">
        <v>135</v>
      </c>
      <c r="CB120" s="288" t="s">
        <v>135</v>
      </c>
      <c r="CC120" s="288" t="s">
        <v>135</v>
      </c>
    </row>
    <row r="121" spans="1:81" ht="13.5" customHeight="1">
      <c r="A121" s="277" t="s">
        <v>673</v>
      </c>
      <c r="B121" s="277" t="s">
        <v>881</v>
      </c>
      <c r="C121" s="267" t="s">
        <v>628</v>
      </c>
      <c r="D121" s="267" t="s">
        <v>719</v>
      </c>
      <c r="E121" s="267" t="s">
        <v>822</v>
      </c>
      <c r="F121" s="278" t="s">
        <v>809</v>
      </c>
      <c r="G121" s="279"/>
      <c r="H121" s="278" t="s">
        <v>963</v>
      </c>
      <c r="I121" s="267" t="str">
        <f t="shared" si="5"/>
        <v>Lower</v>
      </c>
      <c r="J121" s="283"/>
      <c r="K121" s="281"/>
      <c r="L121" s="294" t="s">
        <v>45</v>
      </c>
      <c r="M121" s="316"/>
      <c r="N121" s="316"/>
      <c r="O121" s="282"/>
      <c r="P121" s="278" t="s">
        <v>1684</v>
      </c>
      <c r="Q121" s="278" t="s">
        <v>597</v>
      </c>
      <c r="R121" s="317"/>
      <c r="S121" s="317"/>
      <c r="T121" s="317"/>
      <c r="U121" s="317"/>
      <c r="V121" s="283" t="s">
        <v>129</v>
      </c>
      <c r="W121" s="283"/>
      <c r="X121" s="282"/>
      <c r="Y121" s="292"/>
      <c r="Z121" s="267"/>
      <c r="AA121" s="282"/>
      <c r="AB121" s="283"/>
      <c r="AC121" s="283"/>
      <c r="AD121" s="283"/>
      <c r="AE121" s="283"/>
      <c r="AF121" s="283" t="s">
        <v>140</v>
      </c>
      <c r="AG121" s="283" t="s">
        <v>147</v>
      </c>
      <c r="AH121" s="284" t="s">
        <v>143</v>
      </c>
      <c r="AI121" s="284" t="s">
        <v>143</v>
      </c>
      <c r="AJ121" s="284" t="s">
        <v>143</v>
      </c>
      <c r="AK121" s="283" t="s">
        <v>143</v>
      </c>
      <c r="AL121" s="283"/>
      <c r="AM121" s="283"/>
      <c r="AN121" s="283"/>
      <c r="AO121" s="286" t="s">
        <v>2041</v>
      </c>
      <c r="AP121" s="283"/>
      <c r="AQ121" s="285" t="s">
        <v>144</v>
      </c>
      <c r="AR121" s="285" t="s">
        <v>1533</v>
      </c>
      <c r="AS121" s="285"/>
      <c r="AT121" s="287" t="str">
        <f t="shared" si="6"/>
        <v>Not Higher</v>
      </c>
      <c r="AU121" s="288"/>
      <c r="AV121" s="288"/>
      <c r="AW121" s="283" t="s">
        <v>143</v>
      </c>
      <c r="AX121" s="267" t="s">
        <v>143</v>
      </c>
      <c r="AY121" s="279" t="s">
        <v>1555</v>
      </c>
      <c r="AZ121" s="288">
        <v>2</v>
      </c>
      <c r="BA121" s="289" t="s">
        <v>563</v>
      </c>
      <c r="BB121" s="279" t="s">
        <v>680</v>
      </c>
      <c r="BC121" s="278"/>
      <c r="BD121" s="290"/>
      <c r="BF121" s="247"/>
      <c r="BH121" s="267" t="s">
        <v>135</v>
      </c>
      <c r="BI121" s="267" t="s">
        <v>135</v>
      </c>
      <c r="BJ121" s="267" t="s">
        <v>135</v>
      </c>
      <c r="BK121" s="267" t="s">
        <v>135</v>
      </c>
      <c r="BL121" s="267" t="s">
        <v>135</v>
      </c>
      <c r="BN121" s="292"/>
      <c r="BO121" s="292"/>
      <c r="BP121" s="292"/>
      <c r="BQ121" s="292"/>
      <c r="BR121" s="292"/>
      <c r="BT121" s="283" t="s">
        <v>147</v>
      </c>
      <c r="BU121" s="283" t="s">
        <v>135</v>
      </c>
      <c r="BV121" s="288" t="s">
        <v>135</v>
      </c>
      <c r="BW121" s="288" t="s">
        <v>135</v>
      </c>
      <c r="BX121" s="288" t="s">
        <v>135</v>
      </c>
      <c r="BY121" s="288" t="s">
        <v>135</v>
      </c>
      <c r="BZ121" s="288" t="s">
        <v>135</v>
      </c>
      <c r="CA121" s="288" t="s">
        <v>135</v>
      </c>
      <c r="CB121" s="288" t="s">
        <v>135</v>
      </c>
      <c r="CC121" s="288" t="s">
        <v>135</v>
      </c>
    </row>
    <row r="122" spans="1:81" ht="13.5" customHeight="1">
      <c r="A122" s="277" t="s">
        <v>673</v>
      </c>
      <c r="B122" s="277" t="s">
        <v>881</v>
      </c>
      <c r="C122" s="267" t="s">
        <v>628</v>
      </c>
      <c r="D122" s="267" t="s">
        <v>719</v>
      </c>
      <c r="E122" s="267" t="s">
        <v>822</v>
      </c>
      <c r="F122" s="278" t="s">
        <v>809</v>
      </c>
      <c r="G122" s="279"/>
      <c r="H122" s="278" t="s">
        <v>1072</v>
      </c>
      <c r="I122" s="267" t="str">
        <f t="shared" si="5"/>
        <v>Lower</v>
      </c>
      <c r="J122" s="283"/>
      <c r="K122" s="281"/>
      <c r="L122" s="294" t="s">
        <v>1879</v>
      </c>
      <c r="M122" s="316"/>
      <c r="N122" s="316"/>
      <c r="O122" s="282"/>
      <c r="P122" s="278" t="s">
        <v>1516</v>
      </c>
      <c r="Q122" s="278" t="s">
        <v>1271</v>
      </c>
      <c r="R122" s="317"/>
      <c r="S122" s="317"/>
      <c r="T122" s="317"/>
      <c r="U122" s="317"/>
      <c r="V122" s="283" t="s">
        <v>129</v>
      </c>
      <c r="W122" s="283"/>
      <c r="X122" s="282"/>
      <c r="Y122" s="292"/>
      <c r="Z122" s="267"/>
      <c r="AA122" s="282"/>
      <c r="AB122" s="283"/>
      <c r="AC122" s="283"/>
      <c r="AD122" s="283"/>
      <c r="AE122" s="283"/>
      <c r="AF122" s="283" t="s">
        <v>140</v>
      </c>
      <c r="AG122" s="283" t="s">
        <v>147</v>
      </c>
      <c r="AH122" s="284" t="s">
        <v>143</v>
      </c>
      <c r="AI122" s="284" t="s">
        <v>143</v>
      </c>
      <c r="AJ122" s="284"/>
      <c r="AK122" s="283"/>
      <c r="AL122" s="283"/>
      <c r="AM122" s="283"/>
      <c r="AN122" s="283" t="s">
        <v>143</v>
      </c>
      <c r="AO122" s="286" t="s">
        <v>866</v>
      </c>
      <c r="AP122" s="283"/>
      <c r="AQ122" s="285" t="s">
        <v>144</v>
      </c>
      <c r="AR122" s="285" t="s">
        <v>879</v>
      </c>
      <c r="AS122" s="285"/>
      <c r="AT122" s="287" t="str">
        <f t="shared" si="6"/>
        <v>Not Higher</v>
      </c>
      <c r="AU122" s="288"/>
      <c r="AV122" s="288"/>
      <c r="AW122" s="283" t="s">
        <v>143</v>
      </c>
      <c r="AX122" s="267" t="s">
        <v>143</v>
      </c>
      <c r="AY122" s="279" t="s">
        <v>2047</v>
      </c>
      <c r="AZ122" s="288">
        <v>2</v>
      </c>
      <c r="BA122" s="289" t="s">
        <v>1288</v>
      </c>
      <c r="BB122" s="279" t="s">
        <v>680</v>
      </c>
      <c r="BC122" s="278"/>
      <c r="BD122" s="290"/>
      <c r="BF122" s="247"/>
      <c r="BH122" s="267" t="s">
        <v>135</v>
      </c>
      <c r="BI122" s="267" t="s">
        <v>135</v>
      </c>
      <c r="BJ122" s="267" t="s">
        <v>135</v>
      </c>
      <c r="BK122" s="267" t="s">
        <v>135</v>
      </c>
      <c r="BL122" s="267" t="s">
        <v>135</v>
      </c>
      <c r="BN122" s="292"/>
      <c r="BO122" s="292"/>
      <c r="BP122" s="292"/>
      <c r="BQ122" s="292"/>
      <c r="BR122" s="292"/>
      <c r="BT122" s="283" t="s">
        <v>147</v>
      </c>
      <c r="BU122" s="283" t="s">
        <v>135</v>
      </c>
      <c r="BV122" s="288" t="s">
        <v>135</v>
      </c>
      <c r="BW122" s="288" t="s">
        <v>135</v>
      </c>
      <c r="BX122" s="288" t="s">
        <v>135</v>
      </c>
      <c r="BY122" s="288" t="s">
        <v>135</v>
      </c>
      <c r="BZ122" s="288" t="s">
        <v>135</v>
      </c>
      <c r="CA122" s="288" t="s">
        <v>135</v>
      </c>
      <c r="CB122" s="288" t="s">
        <v>135</v>
      </c>
      <c r="CC122" s="288" t="s">
        <v>135</v>
      </c>
    </row>
    <row r="123" spans="1:81" ht="13.5" customHeight="1">
      <c r="A123" s="277" t="s">
        <v>673</v>
      </c>
      <c r="B123" s="277" t="s">
        <v>881</v>
      </c>
      <c r="C123" s="267" t="s">
        <v>628</v>
      </c>
      <c r="D123" s="267" t="s">
        <v>719</v>
      </c>
      <c r="E123" s="267" t="s">
        <v>822</v>
      </c>
      <c r="F123" s="278" t="s">
        <v>809</v>
      </c>
      <c r="G123" s="279"/>
      <c r="H123" s="278" t="s">
        <v>1231</v>
      </c>
      <c r="I123" s="267" t="str">
        <f t="shared" si="5"/>
        <v>Higher</v>
      </c>
      <c r="J123" s="283"/>
      <c r="K123" s="281"/>
      <c r="L123" s="294" t="s">
        <v>510</v>
      </c>
      <c r="M123" s="316"/>
      <c r="N123" s="316"/>
      <c r="O123" s="282"/>
      <c r="P123" s="278" t="s">
        <v>2037</v>
      </c>
      <c r="Q123" s="278" t="s">
        <v>603</v>
      </c>
      <c r="R123" s="317"/>
      <c r="S123" s="317"/>
      <c r="T123" s="317"/>
      <c r="U123" s="317"/>
      <c r="V123" s="283" t="s">
        <v>130</v>
      </c>
      <c r="W123" s="283"/>
      <c r="X123" s="282"/>
      <c r="Y123" s="292"/>
      <c r="Z123" s="267"/>
      <c r="AA123" s="282"/>
      <c r="AB123" s="283"/>
      <c r="AC123" s="283"/>
      <c r="AD123" s="283"/>
      <c r="AE123" s="283"/>
      <c r="AF123" s="283" t="s">
        <v>140</v>
      </c>
      <c r="AG123" s="283" t="s">
        <v>147</v>
      </c>
      <c r="AH123" s="284" t="s">
        <v>143</v>
      </c>
      <c r="AI123" s="284" t="s">
        <v>143</v>
      </c>
      <c r="AJ123" s="284" t="s">
        <v>143</v>
      </c>
      <c r="AK123" s="283"/>
      <c r="AL123" s="283"/>
      <c r="AM123" s="283"/>
      <c r="AN123" s="283"/>
      <c r="AO123" s="286" t="s">
        <v>1702</v>
      </c>
      <c r="AP123" s="283"/>
      <c r="AQ123" s="285" t="s">
        <v>144</v>
      </c>
      <c r="AR123" s="285" t="s">
        <v>144</v>
      </c>
      <c r="AS123" s="285"/>
      <c r="AT123" s="287" t="str">
        <f t="shared" si="6"/>
        <v>Higher</v>
      </c>
      <c r="AU123" s="288"/>
      <c r="AV123" s="288" t="s">
        <v>143</v>
      </c>
      <c r="AW123" s="283" t="s">
        <v>143</v>
      </c>
      <c r="AX123" s="267"/>
      <c r="AY123" s="279" t="s">
        <v>883</v>
      </c>
      <c r="AZ123" s="288">
        <v>2</v>
      </c>
      <c r="BA123" s="289" t="s">
        <v>269</v>
      </c>
      <c r="BB123" s="279" t="s">
        <v>680</v>
      </c>
      <c r="BC123" s="278"/>
      <c r="BD123" s="290"/>
      <c r="BF123" s="247"/>
      <c r="BH123" s="267" t="s">
        <v>133</v>
      </c>
      <c r="BI123" s="267" t="s">
        <v>135</v>
      </c>
      <c r="BJ123" s="267" t="s">
        <v>133</v>
      </c>
      <c r="BK123" s="267" t="s">
        <v>133</v>
      </c>
      <c r="BL123" s="267" t="s">
        <v>133</v>
      </c>
      <c r="BN123" s="292"/>
      <c r="BO123" s="292"/>
      <c r="BP123" s="292"/>
      <c r="BQ123" s="292"/>
      <c r="BR123" s="292"/>
      <c r="BT123" s="283" t="s">
        <v>147</v>
      </c>
      <c r="BU123" s="283" t="s">
        <v>135</v>
      </c>
      <c r="BV123" s="288" t="s">
        <v>135</v>
      </c>
      <c r="BW123" s="288" t="s">
        <v>133</v>
      </c>
      <c r="BX123" s="288" t="s">
        <v>133</v>
      </c>
      <c r="BY123" s="288" t="s">
        <v>135</v>
      </c>
      <c r="BZ123" s="288" t="s">
        <v>135</v>
      </c>
      <c r="CA123" s="288" t="s">
        <v>135</v>
      </c>
      <c r="CB123" s="288" t="s">
        <v>135</v>
      </c>
      <c r="CC123" s="288" t="s">
        <v>135</v>
      </c>
    </row>
    <row r="124" spans="1:81" ht="13.5" customHeight="1">
      <c r="A124" s="277" t="s">
        <v>673</v>
      </c>
      <c r="B124" s="277" t="s">
        <v>881</v>
      </c>
      <c r="C124" s="267" t="s">
        <v>628</v>
      </c>
      <c r="D124" s="267" t="s">
        <v>719</v>
      </c>
      <c r="E124" s="267" t="s">
        <v>822</v>
      </c>
      <c r="F124" s="278" t="s">
        <v>809</v>
      </c>
      <c r="G124" s="279"/>
      <c r="H124" s="278" t="s">
        <v>26</v>
      </c>
      <c r="I124" s="267" t="str">
        <f t="shared" si="5"/>
        <v>Higher</v>
      </c>
      <c r="J124" s="283"/>
      <c r="K124" s="281"/>
      <c r="L124" s="294" t="s">
        <v>1289</v>
      </c>
      <c r="M124" s="316"/>
      <c r="N124" s="316"/>
      <c r="O124" s="282"/>
      <c r="P124" s="278" t="s">
        <v>1517</v>
      </c>
      <c r="Q124" s="278" t="s">
        <v>486</v>
      </c>
      <c r="R124" s="317"/>
      <c r="S124" s="317"/>
      <c r="T124" s="317"/>
      <c r="U124" s="317"/>
      <c r="V124" s="283" t="s">
        <v>130</v>
      </c>
      <c r="W124" s="283"/>
      <c r="X124" s="282"/>
      <c r="Y124" s="292"/>
      <c r="Z124" s="267"/>
      <c r="AA124" s="282"/>
      <c r="AB124" s="283"/>
      <c r="AC124" s="283"/>
      <c r="AD124" s="283"/>
      <c r="AE124" s="283"/>
      <c r="AF124" s="283" t="s">
        <v>140</v>
      </c>
      <c r="AG124" s="283" t="s">
        <v>147</v>
      </c>
      <c r="AH124" s="284" t="s">
        <v>143</v>
      </c>
      <c r="AI124" s="284" t="s">
        <v>143</v>
      </c>
      <c r="AJ124" s="284" t="s">
        <v>143</v>
      </c>
      <c r="AK124" s="283" t="s">
        <v>143</v>
      </c>
      <c r="AL124" s="283"/>
      <c r="AM124" s="283" t="s">
        <v>143</v>
      </c>
      <c r="AN124" s="283" t="s">
        <v>143</v>
      </c>
      <c r="AO124" s="286" t="s">
        <v>669</v>
      </c>
      <c r="AP124" s="283"/>
      <c r="AQ124" s="285" t="s">
        <v>144</v>
      </c>
      <c r="AR124" s="285" t="s">
        <v>144</v>
      </c>
      <c r="AS124" s="285"/>
      <c r="AT124" s="287" t="str">
        <f t="shared" si="6"/>
        <v>Higher</v>
      </c>
      <c r="AU124" s="288" t="s">
        <v>143</v>
      </c>
      <c r="AV124" s="288"/>
      <c r="AW124" s="283" t="s">
        <v>143</v>
      </c>
      <c r="AX124" s="267"/>
      <c r="AY124" s="279" t="s">
        <v>883</v>
      </c>
      <c r="AZ124" s="288">
        <v>2</v>
      </c>
      <c r="BA124" s="289" t="s">
        <v>109</v>
      </c>
      <c r="BB124" s="279" t="s">
        <v>680</v>
      </c>
      <c r="BC124" s="278"/>
      <c r="BD124" s="290"/>
      <c r="BF124" s="247"/>
      <c r="BH124" s="267" t="s">
        <v>133</v>
      </c>
      <c r="BI124" s="267" t="s">
        <v>135</v>
      </c>
      <c r="BJ124" s="267" t="s">
        <v>133</v>
      </c>
      <c r="BK124" s="267" t="s">
        <v>133</v>
      </c>
      <c r="BL124" s="267" t="s">
        <v>133</v>
      </c>
      <c r="BN124" s="292"/>
      <c r="BO124" s="292"/>
      <c r="BP124" s="292"/>
      <c r="BQ124" s="292"/>
      <c r="BR124" s="292"/>
      <c r="BT124" s="283" t="s">
        <v>147</v>
      </c>
      <c r="BU124" s="283" t="s">
        <v>135</v>
      </c>
      <c r="BV124" s="288" t="s">
        <v>133</v>
      </c>
      <c r="BW124" s="288" t="s">
        <v>133</v>
      </c>
      <c r="BX124" s="288" t="s">
        <v>133</v>
      </c>
      <c r="BY124" s="288" t="s">
        <v>135</v>
      </c>
      <c r="BZ124" s="288" t="s">
        <v>135</v>
      </c>
      <c r="CA124" s="288" t="s">
        <v>133</v>
      </c>
      <c r="CB124" s="288" t="s">
        <v>133</v>
      </c>
      <c r="CC124" s="288" t="s">
        <v>135</v>
      </c>
    </row>
    <row r="125" spans="1:81" ht="13.5" customHeight="1">
      <c r="A125" s="277" t="s">
        <v>673</v>
      </c>
      <c r="B125" s="277" t="s">
        <v>881</v>
      </c>
      <c r="C125" s="267" t="s">
        <v>628</v>
      </c>
      <c r="D125" s="267" t="s">
        <v>719</v>
      </c>
      <c r="E125" s="267" t="s">
        <v>822</v>
      </c>
      <c r="F125" s="278" t="s">
        <v>809</v>
      </c>
      <c r="G125" s="279"/>
      <c r="H125" s="278" t="s">
        <v>1586</v>
      </c>
      <c r="I125" s="267" t="str">
        <f t="shared" si="5"/>
        <v>Higher</v>
      </c>
      <c r="J125" s="283"/>
      <c r="K125" s="281"/>
      <c r="L125" s="294" t="s">
        <v>578</v>
      </c>
      <c r="M125" s="316"/>
      <c r="N125" s="316"/>
      <c r="O125" s="282"/>
      <c r="P125" s="278" t="s">
        <v>1524</v>
      </c>
      <c r="Q125" s="278" t="s">
        <v>578</v>
      </c>
      <c r="R125" s="317"/>
      <c r="S125" s="317"/>
      <c r="T125" s="317"/>
      <c r="U125" s="317"/>
      <c r="V125" s="283" t="s">
        <v>129</v>
      </c>
      <c r="W125" s="283"/>
      <c r="X125" s="282"/>
      <c r="Y125" s="292"/>
      <c r="Z125" s="267"/>
      <c r="AA125" s="282"/>
      <c r="AB125" s="283"/>
      <c r="AC125" s="283"/>
      <c r="AD125" s="283"/>
      <c r="AE125" s="283"/>
      <c r="AF125" s="283" t="s">
        <v>140</v>
      </c>
      <c r="AG125" s="283" t="s">
        <v>147</v>
      </c>
      <c r="AH125" s="284" t="s">
        <v>143</v>
      </c>
      <c r="AI125" s="284" t="s">
        <v>143</v>
      </c>
      <c r="AJ125" s="284" t="s">
        <v>143</v>
      </c>
      <c r="AK125" s="283" t="s">
        <v>143</v>
      </c>
      <c r="AL125" s="283"/>
      <c r="AM125" s="283" t="s">
        <v>143</v>
      </c>
      <c r="AN125" s="283" t="s">
        <v>143</v>
      </c>
      <c r="AO125" s="286" t="s">
        <v>669</v>
      </c>
      <c r="AP125" s="283"/>
      <c r="AQ125" s="285" t="s">
        <v>144</v>
      </c>
      <c r="AR125" s="285" t="s">
        <v>144</v>
      </c>
      <c r="AS125" s="285" t="s">
        <v>883</v>
      </c>
      <c r="AT125" s="287" t="str">
        <f t="shared" si="6"/>
        <v>Not Higher</v>
      </c>
      <c r="AU125" s="288" t="s">
        <v>143</v>
      </c>
      <c r="AV125" s="288"/>
      <c r="AW125" s="283" t="s">
        <v>143</v>
      </c>
      <c r="AX125" s="267"/>
      <c r="AY125" s="279"/>
      <c r="AZ125" s="288">
        <v>1</v>
      </c>
      <c r="BA125" s="289" t="s">
        <v>1224</v>
      </c>
      <c r="BB125" s="279" t="s">
        <v>680</v>
      </c>
      <c r="BC125" s="278"/>
      <c r="BD125" s="290"/>
      <c r="BF125" s="247"/>
      <c r="BH125" s="267" t="s">
        <v>133</v>
      </c>
      <c r="BI125" s="267" t="s">
        <v>135</v>
      </c>
      <c r="BJ125" s="267" t="s">
        <v>133</v>
      </c>
      <c r="BK125" s="267" t="s">
        <v>133</v>
      </c>
      <c r="BL125" s="267" t="s">
        <v>133</v>
      </c>
      <c r="BN125" s="292"/>
      <c r="BO125" s="292"/>
      <c r="BP125" s="292"/>
      <c r="BQ125" s="292"/>
      <c r="BR125" s="292"/>
      <c r="BT125" s="283" t="s">
        <v>147</v>
      </c>
      <c r="BU125" s="283" t="s">
        <v>135</v>
      </c>
      <c r="BV125" s="288" t="s">
        <v>135</v>
      </c>
      <c r="BW125" s="288" t="s">
        <v>135</v>
      </c>
      <c r="BX125" s="288" t="s">
        <v>135</v>
      </c>
      <c r="BY125" s="288" t="s">
        <v>135</v>
      </c>
      <c r="BZ125" s="288" t="s">
        <v>135</v>
      </c>
      <c r="CA125" s="288" t="s">
        <v>135</v>
      </c>
      <c r="CB125" s="288" t="s">
        <v>135</v>
      </c>
      <c r="CC125" s="288" t="s">
        <v>135</v>
      </c>
    </row>
    <row r="126" spans="1:81" ht="13.5" customHeight="1">
      <c r="A126" s="277" t="s">
        <v>673</v>
      </c>
      <c r="B126" s="277" t="s">
        <v>881</v>
      </c>
      <c r="C126" s="267" t="s">
        <v>628</v>
      </c>
      <c r="D126" s="267" t="s">
        <v>719</v>
      </c>
      <c r="E126" s="267" t="s">
        <v>822</v>
      </c>
      <c r="F126" s="278" t="s">
        <v>809</v>
      </c>
      <c r="G126" s="279"/>
      <c r="H126" s="278" t="s">
        <v>1089</v>
      </c>
      <c r="I126" s="267" t="str">
        <f t="shared" si="5"/>
        <v>Lower</v>
      </c>
      <c r="J126" s="283"/>
      <c r="K126" s="281"/>
      <c r="L126" s="294" t="s">
        <v>2182</v>
      </c>
      <c r="M126" s="316"/>
      <c r="N126" s="316"/>
      <c r="O126" s="282"/>
      <c r="P126" s="278" t="s">
        <v>1335</v>
      </c>
      <c r="Q126" s="278" t="s">
        <v>2182</v>
      </c>
      <c r="R126" s="317"/>
      <c r="S126" s="317"/>
      <c r="T126" s="317"/>
      <c r="U126" s="317"/>
      <c r="V126" s="283" t="s">
        <v>129</v>
      </c>
      <c r="W126" s="283"/>
      <c r="X126" s="282"/>
      <c r="Y126" s="292"/>
      <c r="Z126" s="267"/>
      <c r="AA126" s="282"/>
      <c r="AB126" s="283"/>
      <c r="AC126" s="283"/>
      <c r="AD126" s="283"/>
      <c r="AE126" s="283"/>
      <c r="AF126" s="283" t="s">
        <v>140</v>
      </c>
      <c r="AG126" s="283" t="s">
        <v>147</v>
      </c>
      <c r="AH126" s="284"/>
      <c r="AI126" s="284"/>
      <c r="AJ126" s="284"/>
      <c r="AK126" s="283"/>
      <c r="AL126" s="283" t="s">
        <v>143</v>
      </c>
      <c r="AM126" s="283"/>
      <c r="AN126" s="283"/>
      <c r="AO126" s="286" t="s">
        <v>669</v>
      </c>
      <c r="AP126" s="283"/>
      <c r="AQ126" s="285" t="s">
        <v>144</v>
      </c>
      <c r="AR126" s="285" t="s">
        <v>144</v>
      </c>
      <c r="AS126" s="285"/>
      <c r="AT126" s="287" t="str">
        <f t="shared" si="6"/>
        <v>Not Higher</v>
      </c>
      <c r="AU126" s="288"/>
      <c r="AV126" s="288"/>
      <c r="AW126" s="283" t="s">
        <v>143</v>
      </c>
      <c r="AX126" s="267"/>
      <c r="AY126" s="279" t="s">
        <v>867</v>
      </c>
      <c r="AZ126" s="288">
        <v>1</v>
      </c>
      <c r="BA126" s="289" t="s">
        <v>488</v>
      </c>
      <c r="BB126" s="279" t="s">
        <v>680</v>
      </c>
      <c r="BC126" s="278"/>
      <c r="BD126" s="290"/>
      <c r="BF126" s="247"/>
      <c r="BH126" s="267" t="s">
        <v>135</v>
      </c>
      <c r="BI126" s="267" t="s">
        <v>135</v>
      </c>
      <c r="BJ126" s="267" t="s">
        <v>135</v>
      </c>
      <c r="BK126" s="267" t="s">
        <v>135</v>
      </c>
      <c r="BL126" s="267" t="s">
        <v>133</v>
      </c>
      <c r="BN126" s="292"/>
      <c r="BO126" s="292"/>
      <c r="BP126" s="292"/>
      <c r="BQ126" s="292"/>
      <c r="BR126" s="292"/>
      <c r="BT126" s="283" t="s">
        <v>147</v>
      </c>
      <c r="BU126" s="283" t="s">
        <v>135</v>
      </c>
      <c r="BV126" s="288" t="s">
        <v>135</v>
      </c>
      <c r="BW126" s="288" t="s">
        <v>135</v>
      </c>
      <c r="BX126" s="288" t="s">
        <v>135</v>
      </c>
      <c r="BY126" s="288" t="s">
        <v>135</v>
      </c>
      <c r="BZ126" s="288" t="s">
        <v>135</v>
      </c>
      <c r="CA126" s="288" t="s">
        <v>135</v>
      </c>
      <c r="CB126" s="288" t="s">
        <v>135</v>
      </c>
      <c r="CC126" s="288" t="s">
        <v>135</v>
      </c>
    </row>
    <row r="127" spans="1:81" ht="13.5" customHeight="1">
      <c r="A127" s="277" t="s">
        <v>673</v>
      </c>
      <c r="B127" s="277" t="s">
        <v>881</v>
      </c>
      <c r="C127" s="267" t="s">
        <v>628</v>
      </c>
      <c r="D127" s="267" t="s">
        <v>719</v>
      </c>
      <c r="E127" s="267" t="s">
        <v>822</v>
      </c>
      <c r="F127" s="278" t="s">
        <v>809</v>
      </c>
      <c r="G127" s="279"/>
      <c r="H127" s="278" t="s">
        <v>1166</v>
      </c>
      <c r="I127" s="267" t="str">
        <f t="shared" si="5"/>
        <v>Lower</v>
      </c>
      <c r="J127" s="283"/>
      <c r="K127" s="281"/>
      <c r="L127" s="294" t="s">
        <v>46</v>
      </c>
      <c r="M127" s="316"/>
      <c r="N127" s="316"/>
      <c r="O127" s="282"/>
      <c r="P127" s="278" t="s">
        <v>1685</v>
      </c>
      <c r="Q127" s="278" t="s">
        <v>1821</v>
      </c>
      <c r="R127" s="317"/>
      <c r="S127" s="317"/>
      <c r="T127" s="317"/>
      <c r="U127" s="317"/>
      <c r="V127" s="283" t="s">
        <v>129</v>
      </c>
      <c r="W127" s="283"/>
      <c r="X127" s="282"/>
      <c r="Y127" s="292"/>
      <c r="Z127" s="267"/>
      <c r="AA127" s="282"/>
      <c r="AB127" s="283"/>
      <c r="AC127" s="283"/>
      <c r="AD127" s="283"/>
      <c r="AE127" s="283"/>
      <c r="AF127" s="283" t="s">
        <v>142</v>
      </c>
      <c r="AG127" s="283" t="s">
        <v>147</v>
      </c>
      <c r="AH127" s="284"/>
      <c r="AI127" s="284"/>
      <c r="AJ127" s="284"/>
      <c r="AK127" s="283"/>
      <c r="AL127" s="283" t="s">
        <v>143</v>
      </c>
      <c r="AM127" s="283"/>
      <c r="AN127" s="283"/>
      <c r="AO127" s="286" t="s">
        <v>669</v>
      </c>
      <c r="AP127" s="283"/>
      <c r="AQ127" s="285" t="s">
        <v>144</v>
      </c>
      <c r="AR127" s="285" t="s">
        <v>144</v>
      </c>
      <c r="AS127" s="285"/>
      <c r="AT127" s="287" t="str">
        <f t="shared" si="6"/>
        <v>Not Higher</v>
      </c>
      <c r="AU127" s="288" t="s">
        <v>143</v>
      </c>
      <c r="AV127" s="288" t="s">
        <v>143</v>
      </c>
      <c r="AW127" s="283"/>
      <c r="AX127" s="267"/>
      <c r="AY127" s="279"/>
      <c r="AZ127" s="288">
        <v>1</v>
      </c>
      <c r="BA127" s="289" t="s">
        <v>699</v>
      </c>
      <c r="BB127" s="279" t="s">
        <v>680</v>
      </c>
      <c r="BC127" s="278"/>
      <c r="BD127" s="290"/>
      <c r="BF127" s="247"/>
      <c r="BH127" s="267" t="s">
        <v>135</v>
      </c>
      <c r="BI127" s="267" t="s">
        <v>135</v>
      </c>
      <c r="BJ127" s="267" t="s">
        <v>135</v>
      </c>
      <c r="BK127" s="267" t="s">
        <v>135</v>
      </c>
      <c r="BL127" s="267" t="s">
        <v>133</v>
      </c>
      <c r="BN127" s="292"/>
      <c r="BO127" s="292"/>
      <c r="BP127" s="292"/>
      <c r="BQ127" s="292"/>
      <c r="BR127" s="292"/>
      <c r="BT127" s="283" t="s">
        <v>147</v>
      </c>
      <c r="BU127" s="283" t="s">
        <v>135</v>
      </c>
      <c r="BV127" s="288" t="s">
        <v>135</v>
      </c>
      <c r="BW127" s="288" t="s">
        <v>135</v>
      </c>
      <c r="BX127" s="288" t="s">
        <v>135</v>
      </c>
      <c r="BY127" s="288" t="s">
        <v>135</v>
      </c>
      <c r="BZ127" s="288" t="s">
        <v>135</v>
      </c>
      <c r="CA127" s="288" t="s">
        <v>135</v>
      </c>
      <c r="CB127" s="288" t="s">
        <v>135</v>
      </c>
      <c r="CC127" s="288" t="s">
        <v>135</v>
      </c>
    </row>
    <row r="128" spans="1:81" ht="13.5" customHeight="1">
      <c r="A128" s="277" t="s">
        <v>673</v>
      </c>
      <c r="B128" s="277" t="s">
        <v>881</v>
      </c>
      <c r="C128" s="267" t="s">
        <v>628</v>
      </c>
      <c r="D128" s="267" t="s">
        <v>719</v>
      </c>
      <c r="E128" s="267" t="s">
        <v>822</v>
      </c>
      <c r="F128" s="278" t="s">
        <v>809</v>
      </c>
      <c r="G128" s="279"/>
      <c r="H128" s="278" t="s">
        <v>1166</v>
      </c>
      <c r="I128" s="267" t="str">
        <f t="shared" si="5"/>
        <v>Lower</v>
      </c>
      <c r="J128" s="283"/>
      <c r="K128" s="281"/>
      <c r="L128" s="294" t="s">
        <v>511</v>
      </c>
      <c r="M128" s="316"/>
      <c r="N128" s="316"/>
      <c r="O128" s="282"/>
      <c r="P128" s="278" t="s">
        <v>1693</v>
      </c>
      <c r="Q128" s="278" t="s">
        <v>579</v>
      </c>
      <c r="R128" s="317"/>
      <c r="S128" s="317"/>
      <c r="T128" s="317"/>
      <c r="U128" s="317"/>
      <c r="V128" s="283" t="s">
        <v>129</v>
      </c>
      <c r="W128" s="283"/>
      <c r="X128" s="282"/>
      <c r="Y128" s="292"/>
      <c r="Z128" s="267"/>
      <c r="AA128" s="282"/>
      <c r="AB128" s="283"/>
      <c r="AC128" s="283"/>
      <c r="AD128" s="283"/>
      <c r="AE128" s="283"/>
      <c r="AF128" s="283" t="s">
        <v>140</v>
      </c>
      <c r="AG128" s="283" t="s">
        <v>147</v>
      </c>
      <c r="AH128" s="284"/>
      <c r="AI128" s="284"/>
      <c r="AJ128" s="284"/>
      <c r="AK128" s="283"/>
      <c r="AL128" s="283" t="s">
        <v>143</v>
      </c>
      <c r="AM128" s="283"/>
      <c r="AN128" s="283"/>
      <c r="AO128" s="286" t="s">
        <v>669</v>
      </c>
      <c r="AP128" s="283"/>
      <c r="AQ128" s="285" t="s">
        <v>144</v>
      </c>
      <c r="AR128" s="285" t="s">
        <v>144</v>
      </c>
      <c r="AS128" s="285"/>
      <c r="AT128" s="287" t="str">
        <f t="shared" si="6"/>
        <v>Higher</v>
      </c>
      <c r="AU128" s="288" t="s">
        <v>143</v>
      </c>
      <c r="AV128" s="288"/>
      <c r="AW128" s="283" t="s">
        <v>143</v>
      </c>
      <c r="AX128" s="267"/>
      <c r="AY128" s="279"/>
      <c r="AZ128" s="288">
        <v>1</v>
      </c>
      <c r="BA128" s="289" t="s">
        <v>1220</v>
      </c>
      <c r="BB128" s="279" t="s">
        <v>680</v>
      </c>
      <c r="BC128" s="278"/>
      <c r="BD128" s="290"/>
      <c r="BF128" s="247"/>
      <c r="BH128" s="267" t="s">
        <v>135</v>
      </c>
      <c r="BI128" s="267" t="s">
        <v>135</v>
      </c>
      <c r="BJ128" s="267" t="s">
        <v>135</v>
      </c>
      <c r="BK128" s="267" t="s">
        <v>135</v>
      </c>
      <c r="BL128" s="267" t="s">
        <v>135</v>
      </c>
      <c r="BN128" s="292"/>
      <c r="BO128" s="292"/>
      <c r="BP128" s="292"/>
      <c r="BQ128" s="292"/>
      <c r="BR128" s="292"/>
      <c r="BT128" s="283" t="s">
        <v>147</v>
      </c>
      <c r="BU128" s="283" t="s">
        <v>135</v>
      </c>
      <c r="BV128" s="288" t="s">
        <v>135</v>
      </c>
      <c r="BW128" s="288" t="s">
        <v>133</v>
      </c>
      <c r="BX128" s="288" t="s">
        <v>133</v>
      </c>
      <c r="BY128" s="288" t="s">
        <v>133</v>
      </c>
      <c r="BZ128" s="288" t="s">
        <v>133</v>
      </c>
      <c r="CA128" s="288" t="s">
        <v>133</v>
      </c>
      <c r="CB128" s="288" t="s">
        <v>135</v>
      </c>
      <c r="CC128" s="288" t="s">
        <v>135</v>
      </c>
    </row>
    <row r="129" spans="1:81" ht="13.5" customHeight="1">
      <c r="A129" s="277" t="s">
        <v>673</v>
      </c>
      <c r="B129" s="277" t="s">
        <v>881</v>
      </c>
      <c r="C129" s="267" t="s">
        <v>628</v>
      </c>
      <c r="D129" s="267" t="s">
        <v>719</v>
      </c>
      <c r="E129" s="267" t="s">
        <v>844</v>
      </c>
      <c r="F129" s="278" t="s">
        <v>843</v>
      </c>
      <c r="G129" s="279"/>
      <c r="H129" s="278" t="s">
        <v>1052</v>
      </c>
      <c r="I129" s="267" t="str">
        <f t="shared" si="5"/>
        <v>Lower</v>
      </c>
      <c r="J129" s="283"/>
      <c r="K129" s="281"/>
      <c r="L129" s="294" t="s">
        <v>279</v>
      </c>
      <c r="M129" s="316"/>
      <c r="N129" s="316"/>
      <c r="O129" s="282"/>
      <c r="P129" s="278" t="s">
        <v>2038</v>
      </c>
      <c r="Q129" s="278" t="s">
        <v>279</v>
      </c>
      <c r="R129" s="317"/>
      <c r="S129" s="317"/>
      <c r="T129" s="317"/>
      <c r="U129" s="317"/>
      <c r="V129" s="283" t="s">
        <v>129</v>
      </c>
      <c r="W129" s="283"/>
      <c r="X129" s="282"/>
      <c r="Y129" s="292"/>
      <c r="Z129" s="267"/>
      <c r="AA129" s="282"/>
      <c r="AB129" s="283"/>
      <c r="AC129" s="283"/>
      <c r="AD129" s="283"/>
      <c r="AE129" s="283"/>
      <c r="AF129" s="283" t="s">
        <v>142</v>
      </c>
      <c r="AG129" s="283" t="s">
        <v>147</v>
      </c>
      <c r="AH129" s="284"/>
      <c r="AI129" s="284" t="s">
        <v>143</v>
      </c>
      <c r="AJ129" s="284" t="s">
        <v>143</v>
      </c>
      <c r="AK129" s="283" t="s">
        <v>143</v>
      </c>
      <c r="AL129" s="283" t="s">
        <v>143</v>
      </c>
      <c r="AM129" s="283"/>
      <c r="AN129" s="283" t="s">
        <v>143</v>
      </c>
      <c r="AO129" s="286" t="s">
        <v>1724</v>
      </c>
      <c r="AP129" s="283"/>
      <c r="AQ129" s="285" t="s">
        <v>144</v>
      </c>
      <c r="AR129" s="285" t="s">
        <v>144</v>
      </c>
      <c r="AS129" s="285"/>
      <c r="AT129" s="287" t="str">
        <f t="shared" si="6"/>
        <v>Not Higher</v>
      </c>
      <c r="AU129" s="288" t="s">
        <v>143</v>
      </c>
      <c r="AV129" s="288"/>
      <c r="AW129" s="283"/>
      <c r="AX129" s="267"/>
      <c r="AY129" s="279" t="s">
        <v>144</v>
      </c>
      <c r="AZ129" s="288">
        <v>1</v>
      </c>
      <c r="BA129" s="289" t="s">
        <v>1580</v>
      </c>
      <c r="BB129" s="279" t="s">
        <v>680</v>
      </c>
      <c r="BC129" s="278"/>
      <c r="BD129" s="290"/>
      <c r="BF129" s="247"/>
      <c r="BH129" s="267" t="s">
        <v>133</v>
      </c>
      <c r="BI129" s="267" t="s">
        <v>135</v>
      </c>
      <c r="BJ129" s="267" t="s">
        <v>133</v>
      </c>
      <c r="BK129" s="267" t="s">
        <v>135</v>
      </c>
      <c r="BL129" s="267" t="s">
        <v>135</v>
      </c>
      <c r="BN129" s="292"/>
      <c r="BO129" s="292"/>
      <c r="BP129" s="292"/>
      <c r="BQ129" s="292"/>
      <c r="BR129" s="292"/>
      <c r="BT129" s="283" t="s">
        <v>147</v>
      </c>
      <c r="BU129" s="283" t="s">
        <v>135</v>
      </c>
      <c r="BV129" s="288" t="s">
        <v>135</v>
      </c>
      <c r="BW129" s="288" t="s">
        <v>135</v>
      </c>
      <c r="BX129" s="288" t="s">
        <v>135</v>
      </c>
      <c r="BY129" s="288" t="s">
        <v>135</v>
      </c>
      <c r="BZ129" s="288" t="s">
        <v>135</v>
      </c>
      <c r="CA129" s="288" t="s">
        <v>135</v>
      </c>
      <c r="CB129" s="288" t="s">
        <v>135</v>
      </c>
      <c r="CC129" s="288" t="s">
        <v>135</v>
      </c>
    </row>
    <row r="130" spans="1:81" ht="13.5" customHeight="1">
      <c r="A130" s="277" t="s">
        <v>673</v>
      </c>
      <c r="B130" s="277" t="s">
        <v>881</v>
      </c>
      <c r="C130" s="267" t="s">
        <v>628</v>
      </c>
      <c r="D130" s="267" t="s">
        <v>719</v>
      </c>
      <c r="E130" s="267" t="s">
        <v>844</v>
      </c>
      <c r="F130" s="278" t="s">
        <v>843</v>
      </c>
      <c r="G130" s="279"/>
      <c r="H130" s="278" t="s">
        <v>478</v>
      </c>
      <c r="I130" s="267" t="str">
        <f t="shared" si="5"/>
        <v>Lower</v>
      </c>
      <c r="J130" s="283"/>
      <c r="K130" s="281"/>
      <c r="L130" s="294" t="s">
        <v>1268</v>
      </c>
      <c r="M130" s="316"/>
      <c r="N130" s="316"/>
      <c r="O130" s="282"/>
      <c r="P130" s="278" t="s">
        <v>1688</v>
      </c>
      <c r="Q130" s="278" t="s">
        <v>565</v>
      </c>
      <c r="R130" s="317"/>
      <c r="S130" s="317"/>
      <c r="T130" s="317"/>
      <c r="U130" s="317"/>
      <c r="V130" s="283" t="s">
        <v>129</v>
      </c>
      <c r="W130" s="283"/>
      <c r="X130" s="282"/>
      <c r="Y130" s="292"/>
      <c r="Z130" s="267"/>
      <c r="AA130" s="282"/>
      <c r="AB130" s="283"/>
      <c r="AC130" s="283"/>
      <c r="AD130" s="283"/>
      <c r="AE130" s="283"/>
      <c r="AF130" s="283" t="s">
        <v>142</v>
      </c>
      <c r="AG130" s="283" t="s">
        <v>147</v>
      </c>
      <c r="AH130" s="284"/>
      <c r="AI130" s="284" t="s">
        <v>143</v>
      </c>
      <c r="AJ130" s="284"/>
      <c r="AK130" s="283" t="s">
        <v>143</v>
      </c>
      <c r="AL130" s="283"/>
      <c r="AM130" s="283" t="s">
        <v>143</v>
      </c>
      <c r="AN130" s="283" t="s">
        <v>143</v>
      </c>
      <c r="AO130" s="286" t="s">
        <v>1724</v>
      </c>
      <c r="AP130" s="283"/>
      <c r="AQ130" s="285" t="s">
        <v>144</v>
      </c>
      <c r="AR130" s="285" t="s">
        <v>144</v>
      </c>
      <c r="AS130" s="285"/>
      <c r="AT130" s="287" t="str">
        <f t="shared" si="6"/>
        <v>Not Higher</v>
      </c>
      <c r="AU130" s="288" t="s">
        <v>143</v>
      </c>
      <c r="AV130" s="288"/>
      <c r="AW130" s="283" t="s">
        <v>143</v>
      </c>
      <c r="AX130" s="267"/>
      <c r="AY130" s="279" t="s">
        <v>2048</v>
      </c>
      <c r="AZ130" s="288">
        <v>1</v>
      </c>
      <c r="BA130" s="289" t="s">
        <v>1273</v>
      </c>
      <c r="BB130" s="279" t="s">
        <v>680</v>
      </c>
      <c r="BC130" s="278"/>
      <c r="BD130" s="290"/>
      <c r="BF130" s="247"/>
      <c r="BH130" s="267" t="s">
        <v>133</v>
      </c>
      <c r="BI130" s="267" t="s">
        <v>135</v>
      </c>
      <c r="BJ130" s="267" t="s">
        <v>135</v>
      </c>
      <c r="BK130" s="267" t="s">
        <v>135</v>
      </c>
      <c r="BL130" s="267" t="s">
        <v>135</v>
      </c>
      <c r="BN130" s="292"/>
      <c r="BO130" s="292"/>
      <c r="BP130" s="292"/>
      <c r="BQ130" s="292"/>
      <c r="BR130" s="292"/>
      <c r="BT130" s="283" t="s">
        <v>147</v>
      </c>
      <c r="BU130" s="283" t="s">
        <v>135</v>
      </c>
      <c r="BV130" s="288" t="s">
        <v>135</v>
      </c>
      <c r="BW130" s="288" t="s">
        <v>135</v>
      </c>
      <c r="BX130" s="288" t="s">
        <v>135</v>
      </c>
      <c r="BY130" s="288" t="s">
        <v>135</v>
      </c>
      <c r="BZ130" s="288" t="s">
        <v>135</v>
      </c>
      <c r="CA130" s="288" t="s">
        <v>135</v>
      </c>
      <c r="CB130" s="288" t="s">
        <v>135</v>
      </c>
      <c r="CC130" s="288" t="s">
        <v>135</v>
      </c>
    </row>
    <row r="131" spans="1:81" ht="13.5" customHeight="1">
      <c r="A131" s="277" t="s">
        <v>673</v>
      </c>
      <c r="B131" s="277" t="s">
        <v>881</v>
      </c>
      <c r="C131" s="267" t="s">
        <v>628</v>
      </c>
      <c r="D131" s="267" t="s">
        <v>719</v>
      </c>
      <c r="E131" s="267" t="s">
        <v>844</v>
      </c>
      <c r="F131" s="278" t="s">
        <v>843</v>
      </c>
      <c r="G131" s="279"/>
      <c r="H131" s="278" t="s">
        <v>441</v>
      </c>
      <c r="I131" s="267" t="str">
        <f t="shared" si="5"/>
        <v>Lower</v>
      </c>
      <c r="J131" s="283"/>
      <c r="K131" s="281"/>
      <c r="L131" s="294" t="s">
        <v>559</v>
      </c>
      <c r="M131" s="316"/>
      <c r="N131" s="316"/>
      <c r="O131" s="282"/>
      <c r="P131" s="278" t="s">
        <v>1526</v>
      </c>
      <c r="Q131" s="278" t="s">
        <v>2155</v>
      </c>
      <c r="R131" s="317"/>
      <c r="S131" s="317"/>
      <c r="T131" s="317"/>
      <c r="U131" s="317"/>
      <c r="V131" s="283" t="s">
        <v>129</v>
      </c>
      <c r="W131" s="283"/>
      <c r="X131" s="282"/>
      <c r="Y131" s="292"/>
      <c r="Z131" s="267"/>
      <c r="AA131" s="282"/>
      <c r="AB131" s="283"/>
      <c r="AC131" s="283"/>
      <c r="AD131" s="283"/>
      <c r="AE131" s="283"/>
      <c r="AF131" s="283" t="s">
        <v>140</v>
      </c>
      <c r="AG131" s="283" t="s">
        <v>147</v>
      </c>
      <c r="AH131" s="284"/>
      <c r="AI131" s="284" t="s">
        <v>143</v>
      </c>
      <c r="AJ131" s="284"/>
      <c r="AK131" s="283" t="s">
        <v>143</v>
      </c>
      <c r="AL131" s="283" t="s">
        <v>143</v>
      </c>
      <c r="AM131" s="283"/>
      <c r="AN131" s="283"/>
      <c r="AO131" s="286" t="s">
        <v>1724</v>
      </c>
      <c r="AP131" s="283"/>
      <c r="AQ131" s="285" t="s">
        <v>144</v>
      </c>
      <c r="AR131" s="285" t="s">
        <v>144</v>
      </c>
      <c r="AS131" s="285" t="s">
        <v>1539</v>
      </c>
      <c r="AT131" s="287" t="str">
        <f t="shared" si="6"/>
        <v>Higher</v>
      </c>
      <c r="AU131" s="288" t="s">
        <v>143</v>
      </c>
      <c r="AV131" s="288"/>
      <c r="AW131" s="283" t="s">
        <v>143</v>
      </c>
      <c r="AX131" s="267"/>
      <c r="AY131" s="279" t="s">
        <v>1529</v>
      </c>
      <c r="AZ131" s="288">
        <v>1</v>
      </c>
      <c r="BA131" s="289" t="s">
        <v>954</v>
      </c>
      <c r="BB131" s="279" t="s">
        <v>680</v>
      </c>
      <c r="BC131" s="278"/>
      <c r="BD131" s="290"/>
      <c r="BF131" s="247"/>
      <c r="BH131" s="267" t="s">
        <v>133</v>
      </c>
      <c r="BI131" s="267" t="s">
        <v>135</v>
      </c>
      <c r="BJ131" s="267" t="s">
        <v>133</v>
      </c>
      <c r="BK131" s="267" t="s">
        <v>135</v>
      </c>
      <c r="BL131" s="267" t="s">
        <v>135</v>
      </c>
      <c r="BN131" s="292"/>
      <c r="BO131" s="292"/>
      <c r="BP131" s="292"/>
      <c r="BQ131" s="292"/>
      <c r="BR131" s="292"/>
      <c r="BT131" s="283" t="s">
        <v>147</v>
      </c>
      <c r="BU131" s="283" t="s">
        <v>135</v>
      </c>
      <c r="BV131" s="288" t="s">
        <v>133</v>
      </c>
      <c r="BW131" s="288" t="s">
        <v>133</v>
      </c>
      <c r="BX131" s="288" t="s">
        <v>133</v>
      </c>
      <c r="BY131" s="288" t="s">
        <v>133</v>
      </c>
      <c r="BZ131" s="288" t="s">
        <v>135</v>
      </c>
      <c r="CA131" s="288" t="s">
        <v>133</v>
      </c>
      <c r="CB131" s="288" t="s">
        <v>135</v>
      </c>
      <c r="CC131" s="288" t="s">
        <v>133</v>
      </c>
    </row>
    <row r="132" spans="1:81" ht="13.5" customHeight="1">
      <c r="A132" s="277" t="s">
        <v>673</v>
      </c>
      <c r="B132" s="277" t="s">
        <v>881</v>
      </c>
      <c r="C132" s="267" t="s">
        <v>628</v>
      </c>
      <c r="D132" s="267" t="s">
        <v>719</v>
      </c>
      <c r="E132" s="267" t="s">
        <v>844</v>
      </c>
      <c r="F132" s="278" t="s">
        <v>843</v>
      </c>
      <c r="G132" s="279"/>
      <c r="H132" s="278" t="s">
        <v>483</v>
      </c>
      <c r="I132" s="267" t="str">
        <f t="shared" si="5"/>
        <v>Lower</v>
      </c>
      <c r="J132" s="283"/>
      <c r="K132" s="281"/>
      <c r="L132" s="294" t="s">
        <v>2163</v>
      </c>
      <c r="M132" s="316"/>
      <c r="N132" s="316"/>
      <c r="O132" s="282"/>
      <c r="P132" s="278" t="s">
        <v>1700</v>
      </c>
      <c r="Q132" s="278" t="s">
        <v>580</v>
      </c>
      <c r="R132" s="317"/>
      <c r="S132" s="317"/>
      <c r="T132" s="317"/>
      <c r="U132" s="317"/>
      <c r="V132" s="283" t="s">
        <v>130</v>
      </c>
      <c r="W132" s="283"/>
      <c r="X132" s="282"/>
      <c r="Y132" s="292"/>
      <c r="Z132" s="267"/>
      <c r="AA132" s="282"/>
      <c r="AB132" s="283"/>
      <c r="AC132" s="283"/>
      <c r="AD132" s="283"/>
      <c r="AE132" s="283"/>
      <c r="AF132" s="283" t="s">
        <v>140</v>
      </c>
      <c r="AG132" s="283" t="s">
        <v>147</v>
      </c>
      <c r="AH132" s="284"/>
      <c r="AI132" s="284" t="s">
        <v>143</v>
      </c>
      <c r="AJ132" s="284"/>
      <c r="AK132" s="283" t="s">
        <v>143</v>
      </c>
      <c r="AL132" s="283" t="s">
        <v>143</v>
      </c>
      <c r="AM132" s="283"/>
      <c r="AN132" s="283" t="s">
        <v>143</v>
      </c>
      <c r="AO132" s="286" t="s">
        <v>1724</v>
      </c>
      <c r="AP132" s="283"/>
      <c r="AQ132" s="285" t="s">
        <v>144</v>
      </c>
      <c r="AR132" s="285" t="s">
        <v>144</v>
      </c>
      <c r="AS132" s="285" t="s">
        <v>824</v>
      </c>
      <c r="AT132" s="287" t="str">
        <f t="shared" si="6"/>
        <v>Higher</v>
      </c>
      <c r="AU132" s="288"/>
      <c r="AV132" s="288" t="s">
        <v>143</v>
      </c>
      <c r="AW132" s="283" t="s">
        <v>143</v>
      </c>
      <c r="AX132" s="267"/>
      <c r="AY132" s="279" t="s">
        <v>824</v>
      </c>
      <c r="AZ132" s="288">
        <v>1</v>
      </c>
      <c r="BA132" s="289" t="s">
        <v>65</v>
      </c>
      <c r="BB132" s="279" t="s">
        <v>680</v>
      </c>
      <c r="BC132" s="278"/>
      <c r="BD132" s="290"/>
      <c r="BF132" s="247"/>
      <c r="BH132" s="267" t="s">
        <v>133</v>
      </c>
      <c r="BI132" s="267" t="s">
        <v>135</v>
      </c>
      <c r="BJ132" s="267" t="s">
        <v>133</v>
      </c>
      <c r="BK132" s="267" t="s">
        <v>135</v>
      </c>
      <c r="BL132" s="267" t="s">
        <v>135</v>
      </c>
      <c r="BN132" s="292"/>
      <c r="BO132" s="292"/>
      <c r="BP132" s="292"/>
      <c r="BQ132" s="292"/>
      <c r="BR132" s="292"/>
      <c r="BT132" s="283" t="s">
        <v>147</v>
      </c>
      <c r="BU132" s="283" t="s">
        <v>135</v>
      </c>
      <c r="BV132" s="288" t="s">
        <v>133</v>
      </c>
      <c r="BW132" s="288" t="s">
        <v>133</v>
      </c>
      <c r="BX132" s="288" t="s">
        <v>133</v>
      </c>
      <c r="BY132" s="288" t="s">
        <v>133</v>
      </c>
      <c r="BZ132" s="288" t="s">
        <v>135</v>
      </c>
      <c r="CA132" s="288" t="s">
        <v>133</v>
      </c>
      <c r="CB132" s="288" t="s">
        <v>133</v>
      </c>
      <c r="CC132" s="288" t="s">
        <v>133</v>
      </c>
    </row>
    <row r="133" spans="1:81" ht="13.5" customHeight="1">
      <c r="A133" s="277" t="s">
        <v>673</v>
      </c>
      <c r="B133" s="277" t="s">
        <v>881</v>
      </c>
      <c r="C133" s="267" t="s">
        <v>628</v>
      </c>
      <c r="D133" s="267" t="s">
        <v>719</v>
      </c>
      <c r="E133" s="267" t="s">
        <v>844</v>
      </c>
      <c r="F133" s="278" t="s">
        <v>843</v>
      </c>
      <c r="G133" s="279"/>
      <c r="H133" s="278" t="s">
        <v>171</v>
      </c>
      <c r="I133" s="267" t="str">
        <f t="shared" si="5"/>
        <v>Lower</v>
      </c>
      <c r="J133" s="283"/>
      <c r="K133" s="281"/>
      <c r="L133" s="294" t="s">
        <v>2166</v>
      </c>
      <c r="M133" s="316"/>
      <c r="N133" s="316"/>
      <c r="O133" s="282"/>
      <c r="P133" s="278" t="s">
        <v>1549</v>
      </c>
      <c r="Q133" s="278" t="s">
        <v>567</v>
      </c>
      <c r="R133" s="317"/>
      <c r="S133" s="317"/>
      <c r="T133" s="317"/>
      <c r="U133" s="317"/>
      <c r="V133" s="283" t="s">
        <v>130</v>
      </c>
      <c r="W133" s="283"/>
      <c r="X133" s="282"/>
      <c r="Y133" s="292"/>
      <c r="Z133" s="267"/>
      <c r="AA133" s="282"/>
      <c r="AB133" s="283"/>
      <c r="AC133" s="283"/>
      <c r="AD133" s="283"/>
      <c r="AE133" s="283"/>
      <c r="AF133" s="283" t="s">
        <v>140</v>
      </c>
      <c r="AG133" s="283" t="s">
        <v>147</v>
      </c>
      <c r="AH133" s="284" t="s">
        <v>143</v>
      </c>
      <c r="AI133" s="284" t="s">
        <v>143</v>
      </c>
      <c r="AJ133" s="284"/>
      <c r="AK133" s="283" t="s">
        <v>143</v>
      </c>
      <c r="AL133" s="283" t="s">
        <v>143</v>
      </c>
      <c r="AM133" s="283"/>
      <c r="AN133" s="283" t="s">
        <v>143</v>
      </c>
      <c r="AO133" s="286" t="s">
        <v>1181</v>
      </c>
      <c r="AP133" s="283"/>
      <c r="AQ133" s="285" t="s">
        <v>144</v>
      </c>
      <c r="AR133" s="285" t="s">
        <v>144</v>
      </c>
      <c r="AS133" s="285" t="s">
        <v>887</v>
      </c>
      <c r="AT133" s="287" t="str">
        <f t="shared" si="6"/>
        <v>Higher</v>
      </c>
      <c r="AU133" s="288"/>
      <c r="AV133" s="288"/>
      <c r="AW133" s="283" t="s">
        <v>143</v>
      </c>
      <c r="AX133" s="267" t="s">
        <v>143</v>
      </c>
      <c r="AY133" s="279"/>
      <c r="AZ133" s="288">
        <v>1</v>
      </c>
      <c r="BA133" s="289" t="s">
        <v>267</v>
      </c>
      <c r="BB133" s="279" t="s">
        <v>680</v>
      </c>
      <c r="BC133" s="278"/>
      <c r="BD133" s="290"/>
      <c r="BF133" s="247"/>
      <c r="BH133" s="267" t="s">
        <v>133</v>
      </c>
      <c r="BI133" s="267" t="s">
        <v>135</v>
      </c>
      <c r="BJ133" s="267" t="s">
        <v>133</v>
      </c>
      <c r="BK133" s="267" t="s">
        <v>135</v>
      </c>
      <c r="BL133" s="267" t="s">
        <v>135</v>
      </c>
      <c r="BN133" s="292"/>
      <c r="BO133" s="292"/>
      <c r="BP133" s="292"/>
      <c r="BQ133" s="292"/>
      <c r="BR133" s="292"/>
      <c r="BT133" s="283" t="s">
        <v>147</v>
      </c>
      <c r="BU133" s="283" t="s">
        <v>135</v>
      </c>
      <c r="BV133" s="288" t="s">
        <v>133</v>
      </c>
      <c r="BW133" s="288" t="s">
        <v>133</v>
      </c>
      <c r="BX133" s="288" t="s">
        <v>133</v>
      </c>
      <c r="BY133" s="288" t="s">
        <v>133</v>
      </c>
      <c r="BZ133" s="288" t="s">
        <v>135</v>
      </c>
      <c r="CA133" s="288" t="s">
        <v>133</v>
      </c>
      <c r="CB133" s="288" t="s">
        <v>135</v>
      </c>
      <c r="CC133" s="288" t="s">
        <v>135</v>
      </c>
    </row>
    <row r="134" spans="1:81" ht="13.5" customHeight="1">
      <c r="A134" s="277" t="s">
        <v>673</v>
      </c>
      <c r="B134" s="277" t="s">
        <v>893</v>
      </c>
      <c r="C134" s="295" t="s">
        <v>628</v>
      </c>
      <c r="D134" s="295" t="s">
        <v>719</v>
      </c>
      <c r="E134" s="295" t="s">
        <v>820</v>
      </c>
      <c r="F134" s="296" t="s">
        <v>1421</v>
      </c>
      <c r="G134" s="279" t="s">
        <v>319</v>
      </c>
      <c r="H134" s="278" t="s">
        <v>974</v>
      </c>
      <c r="I134" s="267" t="str">
        <f t="shared" si="5"/>
        <v>Lower</v>
      </c>
      <c r="J134" s="283"/>
      <c r="K134" s="281"/>
      <c r="L134" s="281" t="s">
        <v>1213</v>
      </c>
      <c r="M134" s="281"/>
      <c r="N134" s="281"/>
      <c r="O134" s="282" t="s">
        <v>1886</v>
      </c>
      <c r="P134" s="278" t="s">
        <v>1535</v>
      </c>
      <c r="Q134" s="278" t="s">
        <v>1373</v>
      </c>
      <c r="R134" s="317"/>
      <c r="S134" s="317"/>
      <c r="T134" s="317"/>
      <c r="U134" s="317"/>
      <c r="V134" s="313" t="str">
        <f>IF(BP134="N",IF(SUM(IF(BN134="High","3",IF(BN134="Medium","2","1")),IF(BO134="High","3",IF(BO134="Medium","2","1")))/2&lt;2,"N","Y"),IF(SUM(IF(BN134="High","3",IF(BN134="Medium","2","1"))*1,IF(BO134="High","3",IF(BO134="Medium","2","1"))*1,IF(BQ134="High","3",IF(BQ134="Medium","2","1"))*1,IF(BR134="High","3",IF(BR134="Medium","2","1"))*1)/4&lt;3,"N","Y"))</f>
        <v>N</v>
      </c>
      <c r="W134" s="283" t="s">
        <v>143</v>
      </c>
      <c r="X134" s="283"/>
      <c r="Y134" s="267"/>
      <c r="Z134" s="267"/>
      <c r="AA134" s="283"/>
      <c r="AB134" s="283"/>
      <c r="AC134" s="283"/>
      <c r="AD134" s="283"/>
      <c r="AE134" s="283"/>
      <c r="AF134" s="283" t="s">
        <v>131</v>
      </c>
      <c r="AG134" s="283" t="s">
        <v>142</v>
      </c>
      <c r="AH134" s="284" t="s">
        <v>131</v>
      </c>
      <c r="AI134" s="284" t="s">
        <v>143</v>
      </c>
      <c r="AJ134" s="284" t="s">
        <v>143</v>
      </c>
      <c r="AK134" s="283" t="s">
        <v>143</v>
      </c>
      <c r="AL134" s="283" t="s">
        <v>143</v>
      </c>
      <c r="AM134" s="283" t="s">
        <v>143</v>
      </c>
      <c r="AN134" s="283" t="s">
        <v>143</v>
      </c>
      <c r="AO134" s="286" t="s">
        <v>143</v>
      </c>
      <c r="AP134" s="283" t="s">
        <v>854</v>
      </c>
      <c r="AQ134" s="285" t="s">
        <v>144</v>
      </c>
      <c r="AR134" s="285" t="s">
        <v>2061</v>
      </c>
      <c r="AS134" s="285" t="s">
        <v>144</v>
      </c>
      <c r="AT134" s="287" t="s">
        <v>144</v>
      </c>
      <c r="AU134" s="288" t="s">
        <v>143</v>
      </c>
      <c r="AV134" s="288"/>
      <c r="AW134" s="283" t="s">
        <v>143</v>
      </c>
      <c r="AX134" s="267"/>
      <c r="AY134" s="279" t="s">
        <v>1540</v>
      </c>
      <c r="AZ134" s="288">
        <v>2</v>
      </c>
      <c r="BA134" s="289" t="s">
        <v>1858</v>
      </c>
      <c r="BB134" s="279" t="s">
        <v>870</v>
      </c>
      <c r="BC134" s="278" t="s">
        <v>919</v>
      </c>
      <c r="BD134" s="290"/>
      <c r="BF134" s="247"/>
      <c r="BH134" s="267" t="s">
        <v>135</v>
      </c>
      <c r="BI134" s="267" t="s">
        <v>135</v>
      </c>
      <c r="BJ134" s="267" t="s">
        <v>135</v>
      </c>
      <c r="BK134" s="267" t="s">
        <v>135</v>
      </c>
      <c r="BL134" s="267" t="s">
        <v>135</v>
      </c>
      <c r="BN134" s="267" t="s">
        <v>199</v>
      </c>
      <c r="BO134" s="267" t="s">
        <v>199</v>
      </c>
      <c r="BP134" s="267" t="s">
        <v>130</v>
      </c>
      <c r="BQ134" s="267" t="s">
        <v>199</v>
      </c>
      <c r="BR134" s="267" t="s">
        <v>199</v>
      </c>
      <c r="BT134" s="283" t="s">
        <v>147</v>
      </c>
      <c r="BU134" s="283" t="s">
        <v>133</v>
      </c>
      <c r="BV134" s="288" t="s">
        <v>135</v>
      </c>
      <c r="BW134" s="288" t="s">
        <v>135</v>
      </c>
      <c r="BX134" s="288" t="s">
        <v>133</v>
      </c>
      <c r="BY134" s="288" t="s">
        <v>133</v>
      </c>
      <c r="BZ134" s="288" t="s">
        <v>135</v>
      </c>
      <c r="CA134" s="288" t="s">
        <v>135</v>
      </c>
      <c r="CB134" s="288" t="s">
        <v>133</v>
      </c>
      <c r="CC134" s="288" t="s">
        <v>135</v>
      </c>
    </row>
    <row r="135" spans="1:81" ht="13.5" customHeight="1">
      <c r="A135" s="277" t="s">
        <v>673</v>
      </c>
      <c r="B135" s="277" t="s">
        <v>893</v>
      </c>
      <c r="C135" s="295" t="s">
        <v>628</v>
      </c>
      <c r="D135" s="295" t="s">
        <v>719</v>
      </c>
      <c r="E135" s="295" t="s">
        <v>808</v>
      </c>
      <c r="F135" s="296" t="s">
        <v>804</v>
      </c>
      <c r="G135" s="279" t="s">
        <v>314</v>
      </c>
      <c r="H135" s="278" t="s">
        <v>36</v>
      </c>
      <c r="I135" s="267" t="str">
        <f t="shared" si="5"/>
        <v>Lower</v>
      </c>
      <c r="J135" s="283"/>
      <c r="K135" s="281"/>
      <c r="L135" s="281" t="s">
        <v>1376</v>
      </c>
      <c r="M135" s="281"/>
      <c r="N135" s="281"/>
      <c r="O135" s="282" t="s">
        <v>1892</v>
      </c>
      <c r="P135" s="278" t="s">
        <v>2057</v>
      </c>
      <c r="Q135" s="278" t="s">
        <v>66</v>
      </c>
      <c r="R135" s="317"/>
      <c r="S135" s="317"/>
      <c r="T135" s="317"/>
      <c r="U135" s="317"/>
      <c r="V135" s="313" t="str">
        <f t="shared" ref="V135:V205" si="7">IF(BP135="N",IF(SUM(IF(BN135="High","3",IF(BN135="Medium","2","1")),IF(BO135="High","3",IF(BO135="Medium","2","1")))/2&lt;2,"N","Y"),IF(SUM(IF(BN135="High","3",IF(BN135="Medium","2","1"))*1,IF(BO135="High","3",IF(BO135="Medium","2","1"))*1,IF(BQ135="High","3",IF(BQ135="Medium","2","1"))*1,IF(BR135="High","3",IF(BR135="Medium","2","1"))*1)/4&lt;3,"N","Y"))</f>
        <v>N</v>
      </c>
      <c r="W135" s="283" t="s">
        <v>143</v>
      </c>
      <c r="X135" s="283"/>
      <c r="Y135" s="267"/>
      <c r="Z135" s="267"/>
      <c r="AA135" s="283"/>
      <c r="AB135" s="283"/>
      <c r="AC135" s="283"/>
      <c r="AD135" s="283"/>
      <c r="AE135" s="283"/>
      <c r="AF135" s="283" t="s">
        <v>137</v>
      </c>
      <c r="AG135" s="283" t="s">
        <v>142</v>
      </c>
      <c r="AH135" s="284" t="s">
        <v>131</v>
      </c>
      <c r="AI135" s="284" t="s">
        <v>143</v>
      </c>
      <c r="AJ135" s="284" t="s">
        <v>143</v>
      </c>
      <c r="AK135" s="283" t="s">
        <v>143</v>
      </c>
      <c r="AL135" s="283" t="s">
        <v>143</v>
      </c>
      <c r="AM135" s="283" t="s">
        <v>143</v>
      </c>
      <c r="AN135" s="283" t="s">
        <v>143</v>
      </c>
      <c r="AO135" s="286" t="s">
        <v>143</v>
      </c>
      <c r="AP135" s="283" t="s">
        <v>854</v>
      </c>
      <c r="AQ135" s="285" t="s">
        <v>144</v>
      </c>
      <c r="AR135" s="285" t="s">
        <v>1717</v>
      </c>
      <c r="AS135" s="285" t="s">
        <v>144</v>
      </c>
      <c r="AT135" s="287" t="s">
        <v>144</v>
      </c>
      <c r="AU135" s="288" t="s">
        <v>143</v>
      </c>
      <c r="AV135" s="288"/>
      <c r="AW135" s="283" t="s">
        <v>143</v>
      </c>
      <c r="AX135" s="267"/>
      <c r="AY135" s="279" t="s">
        <v>1541</v>
      </c>
      <c r="AZ135" s="288">
        <v>1</v>
      </c>
      <c r="BA135" s="289" t="s">
        <v>168</v>
      </c>
      <c r="BB135" s="279" t="s">
        <v>870</v>
      </c>
      <c r="BC135" s="278" t="s">
        <v>919</v>
      </c>
      <c r="BD135" s="290"/>
      <c r="BF135" s="247"/>
      <c r="BH135" s="267" t="s">
        <v>133</v>
      </c>
      <c r="BI135" s="267" t="s">
        <v>135</v>
      </c>
      <c r="BJ135" s="267" t="s">
        <v>135</v>
      </c>
      <c r="BK135" s="267" t="s">
        <v>135</v>
      </c>
      <c r="BL135" s="267" t="s">
        <v>135</v>
      </c>
      <c r="BN135" s="267" t="s">
        <v>199</v>
      </c>
      <c r="BO135" s="267" t="s">
        <v>199</v>
      </c>
      <c r="BP135" s="267" t="s">
        <v>130</v>
      </c>
      <c r="BQ135" s="267" t="s">
        <v>199</v>
      </c>
      <c r="BR135" s="267" t="s">
        <v>199</v>
      </c>
      <c r="BT135" s="283" t="s">
        <v>147</v>
      </c>
      <c r="BU135" s="283" t="s">
        <v>133</v>
      </c>
      <c r="BV135" s="288" t="s">
        <v>135</v>
      </c>
      <c r="BW135" s="288" t="s">
        <v>135</v>
      </c>
      <c r="BX135" s="288" t="s">
        <v>133</v>
      </c>
      <c r="BY135" s="288" t="s">
        <v>135</v>
      </c>
      <c r="BZ135" s="288" t="s">
        <v>135</v>
      </c>
      <c r="CA135" s="288" t="s">
        <v>135</v>
      </c>
      <c r="CB135" s="288" t="s">
        <v>135</v>
      </c>
      <c r="CC135" s="288" t="s">
        <v>135</v>
      </c>
    </row>
    <row r="136" spans="1:81" ht="13.5" customHeight="1">
      <c r="A136" s="277" t="s">
        <v>673</v>
      </c>
      <c r="B136" s="277" t="s">
        <v>893</v>
      </c>
      <c r="C136" s="295" t="s">
        <v>628</v>
      </c>
      <c r="D136" s="295" t="s">
        <v>719</v>
      </c>
      <c r="E136" s="295" t="s">
        <v>821</v>
      </c>
      <c r="F136" s="296" t="s">
        <v>810</v>
      </c>
      <c r="G136" s="279" t="s">
        <v>312</v>
      </c>
      <c r="H136" s="278" t="s">
        <v>1599</v>
      </c>
      <c r="I136" s="267" t="str">
        <f t="shared" si="5"/>
        <v>Higher</v>
      </c>
      <c r="J136" s="283"/>
      <c r="K136" s="281"/>
      <c r="L136" s="281" t="s">
        <v>494</v>
      </c>
      <c r="M136" s="281"/>
      <c r="N136" s="281"/>
      <c r="O136" s="282" t="s">
        <v>1894</v>
      </c>
      <c r="P136" s="278" t="s">
        <v>2054</v>
      </c>
      <c r="Q136" s="278" t="s">
        <v>1097</v>
      </c>
      <c r="R136" s="317"/>
      <c r="S136" s="317"/>
      <c r="T136" s="317"/>
      <c r="U136" s="317"/>
      <c r="V136" s="313" t="str">
        <f t="shared" si="7"/>
        <v>N</v>
      </c>
      <c r="W136" s="283" t="s">
        <v>143</v>
      </c>
      <c r="X136" s="283"/>
      <c r="Y136" s="267"/>
      <c r="Z136" s="267"/>
      <c r="AA136" s="283"/>
      <c r="AB136" s="283"/>
      <c r="AC136" s="283"/>
      <c r="AD136" s="283"/>
      <c r="AE136" s="283"/>
      <c r="AF136" s="283" t="s">
        <v>143</v>
      </c>
      <c r="AG136" s="283" t="s">
        <v>142</v>
      </c>
      <c r="AH136" s="284" t="s">
        <v>131</v>
      </c>
      <c r="AI136" s="284" t="s">
        <v>143</v>
      </c>
      <c r="AJ136" s="284" t="s">
        <v>143</v>
      </c>
      <c r="AK136" s="283" t="s">
        <v>143</v>
      </c>
      <c r="AL136" s="283" t="s">
        <v>143</v>
      </c>
      <c r="AM136" s="283" t="s">
        <v>143</v>
      </c>
      <c r="AN136" s="283" t="s">
        <v>143</v>
      </c>
      <c r="AO136" s="286" t="s">
        <v>143</v>
      </c>
      <c r="AP136" s="283" t="s">
        <v>854</v>
      </c>
      <c r="AQ136" s="285" t="s">
        <v>157</v>
      </c>
      <c r="AR136" s="285" t="s">
        <v>1186</v>
      </c>
      <c r="AS136" s="285" t="s">
        <v>144</v>
      </c>
      <c r="AT136" s="287" t="s">
        <v>144</v>
      </c>
      <c r="AU136" s="288" t="s">
        <v>143</v>
      </c>
      <c r="AV136" s="288"/>
      <c r="AW136" s="283" t="s">
        <v>143</v>
      </c>
      <c r="AX136" s="267"/>
      <c r="AY136" s="279" t="s">
        <v>906</v>
      </c>
      <c r="AZ136" s="288">
        <v>25</v>
      </c>
      <c r="BA136" s="289" t="s">
        <v>272</v>
      </c>
      <c r="BB136" s="279" t="s">
        <v>911</v>
      </c>
      <c r="BC136" s="278" t="s">
        <v>916</v>
      </c>
      <c r="BD136" s="290"/>
      <c r="BF136" s="247"/>
      <c r="BH136" s="267" t="s">
        <v>133</v>
      </c>
      <c r="BI136" s="267" t="s">
        <v>135</v>
      </c>
      <c r="BJ136" s="267" t="s">
        <v>133</v>
      </c>
      <c r="BK136" s="267" t="s">
        <v>133</v>
      </c>
      <c r="BL136" s="267" t="s">
        <v>135</v>
      </c>
      <c r="BN136" s="267" t="s">
        <v>199</v>
      </c>
      <c r="BO136" s="267" t="s">
        <v>199</v>
      </c>
      <c r="BP136" s="267" t="s">
        <v>130</v>
      </c>
      <c r="BQ136" s="267" t="s">
        <v>199</v>
      </c>
      <c r="BR136" s="267" t="s">
        <v>199</v>
      </c>
      <c r="BT136" s="283" t="s">
        <v>147</v>
      </c>
      <c r="BU136" s="283" t="s">
        <v>135</v>
      </c>
      <c r="BV136" s="288" t="s">
        <v>135</v>
      </c>
      <c r="BW136" s="288" t="s">
        <v>135</v>
      </c>
      <c r="BX136" s="288" t="s">
        <v>133</v>
      </c>
      <c r="BY136" s="288" t="s">
        <v>133</v>
      </c>
      <c r="BZ136" s="288" t="s">
        <v>135</v>
      </c>
      <c r="CA136" s="288" t="s">
        <v>135</v>
      </c>
      <c r="CB136" s="288" t="s">
        <v>135</v>
      </c>
      <c r="CC136" s="288" t="s">
        <v>135</v>
      </c>
    </row>
    <row r="137" spans="1:81" ht="13.5" customHeight="1">
      <c r="A137" s="277" t="s">
        <v>673</v>
      </c>
      <c r="B137" s="277" t="s">
        <v>893</v>
      </c>
      <c r="C137" s="295" t="s">
        <v>628</v>
      </c>
      <c r="D137" s="295" t="s">
        <v>719</v>
      </c>
      <c r="E137" s="295" t="s">
        <v>821</v>
      </c>
      <c r="F137" s="296" t="s">
        <v>810</v>
      </c>
      <c r="G137" s="279" t="s">
        <v>312</v>
      </c>
      <c r="H137" s="278" t="s">
        <v>1599</v>
      </c>
      <c r="I137" s="267" t="str">
        <f t="shared" si="5"/>
        <v>Higher</v>
      </c>
      <c r="J137" s="283"/>
      <c r="K137" s="281"/>
      <c r="L137" s="281" t="s">
        <v>1069</v>
      </c>
      <c r="M137" s="281"/>
      <c r="N137" s="281"/>
      <c r="O137" s="282" t="s">
        <v>1885</v>
      </c>
      <c r="P137" s="278" t="s">
        <v>2056</v>
      </c>
      <c r="Q137" s="278" t="s">
        <v>1094</v>
      </c>
      <c r="R137" s="317"/>
      <c r="S137" s="317"/>
      <c r="T137" s="317"/>
      <c r="U137" s="317"/>
      <c r="V137" s="313" t="str">
        <f t="shared" si="7"/>
        <v>N</v>
      </c>
      <c r="W137" s="283"/>
      <c r="X137" s="283" t="s">
        <v>143</v>
      </c>
      <c r="Y137" s="267"/>
      <c r="Z137" s="267"/>
      <c r="AA137" s="283" t="s">
        <v>143</v>
      </c>
      <c r="AB137" s="283"/>
      <c r="AC137" s="283"/>
      <c r="AD137" s="283"/>
      <c r="AE137" s="283"/>
      <c r="AF137" s="283" t="s">
        <v>143</v>
      </c>
      <c r="AG137" s="283" t="s">
        <v>142</v>
      </c>
      <c r="AH137" s="284" t="s">
        <v>131</v>
      </c>
      <c r="AI137" s="284" t="s">
        <v>143</v>
      </c>
      <c r="AJ137" s="284" t="s">
        <v>143</v>
      </c>
      <c r="AK137" s="283" t="s">
        <v>143</v>
      </c>
      <c r="AL137" s="283" t="s">
        <v>143</v>
      </c>
      <c r="AM137" s="283" t="s">
        <v>143</v>
      </c>
      <c r="AN137" s="283" t="s">
        <v>143</v>
      </c>
      <c r="AO137" s="286" t="s">
        <v>143</v>
      </c>
      <c r="AP137" s="283" t="s">
        <v>854</v>
      </c>
      <c r="AQ137" s="285" t="s">
        <v>157</v>
      </c>
      <c r="AR137" s="285" t="s">
        <v>1186</v>
      </c>
      <c r="AS137" s="285" t="s">
        <v>144</v>
      </c>
      <c r="AT137" s="287" t="s">
        <v>144</v>
      </c>
      <c r="AU137" s="288" t="s">
        <v>143</v>
      </c>
      <c r="AV137" s="288"/>
      <c r="AW137" s="283" t="s">
        <v>143</v>
      </c>
      <c r="AX137" s="267"/>
      <c r="AY137" s="279" t="s">
        <v>906</v>
      </c>
      <c r="AZ137" s="288">
        <v>25</v>
      </c>
      <c r="BA137" s="289" t="s">
        <v>261</v>
      </c>
      <c r="BB137" s="279" t="s">
        <v>911</v>
      </c>
      <c r="BC137" s="278" t="s">
        <v>916</v>
      </c>
      <c r="BD137" s="290"/>
      <c r="BF137" s="247"/>
      <c r="BH137" s="267" t="s">
        <v>133</v>
      </c>
      <c r="BI137" s="267" t="s">
        <v>135</v>
      </c>
      <c r="BJ137" s="267" t="s">
        <v>133</v>
      </c>
      <c r="BK137" s="267" t="s">
        <v>133</v>
      </c>
      <c r="BL137" s="267" t="s">
        <v>135</v>
      </c>
      <c r="BN137" s="267" t="s">
        <v>199</v>
      </c>
      <c r="BO137" s="267" t="s">
        <v>199</v>
      </c>
      <c r="BP137" s="267" t="s">
        <v>130</v>
      </c>
      <c r="BQ137" s="267" t="s">
        <v>199</v>
      </c>
      <c r="BR137" s="267" t="s">
        <v>199</v>
      </c>
      <c r="BT137" s="283" t="s">
        <v>147</v>
      </c>
      <c r="BU137" s="283" t="s">
        <v>135</v>
      </c>
      <c r="BV137" s="288" t="s">
        <v>135</v>
      </c>
      <c r="BW137" s="288" t="s">
        <v>135</v>
      </c>
      <c r="BX137" s="288" t="s">
        <v>133</v>
      </c>
      <c r="BY137" s="288" t="s">
        <v>133</v>
      </c>
      <c r="BZ137" s="288" t="s">
        <v>135</v>
      </c>
      <c r="CA137" s="288" t="s">
        <v>135</v>
      </c>
      <c r="CB137" s="288" t="s">
        <v>135</v>
      </c>
      <c r="CC137" s="288" t="s">
        <v>135</v>
      </c>
    </row>
    <row r="138" spans="1:81" ht="13.5" customHeight="1">
      <c r="A138" s="277" t="s">
        <v>673</v>
      </c>
      <c r="B138" s="277" t="s">
        <v>893</v>
      </c>
      <c r="C138" s="295" t="s">
        <v>628</v>
      </c>
      <c r="D138" s="295" t="s">
        <v>719</v>
      </c>
      <c r="E138" s="295" t="s">
        <v>821</v>
      </c>
      <c r="F138" s="296" t="s">
        <v>810</v>
      </c>
      <c r="G138" s="279" t="s">
        <v>312</v>
      </c>
      <c r="H138" s="278" t="s">
        <v>1599</v>
      </c>
      <c r="I138" s="267" t="str">
        <f t="shared" si="5"/>
        <v>Higher</v>
      </c>
      <c r="J138" s="283"/>
      <c r="K138" s="281"/>
      <c r="L138" s="281" t="s">
        <v>413</v>
      </c>
      <c r="M138" s="281"/>
      <c r="N138" s="281"/>
      <c r="O138" s="282" t="s">
        <v>1893</v>
      </c>
      <c r="P138" s="278" t="s">
        <v>2055</v>
      </c>
      <c r="Q138" s="278" t="s">
        <v>707</v>
      </c>
      <c r="R138" s="317"/>
      <c r="S138" s="317"/>
      <c r="T138" s="317"/>
      <c r="U138" s="317"/>
      <c r="V138" s="313" t="str">
        <f t="shared" si="7"/>
        <v>Y</v>
      </c>
      <c r="W138" s="283" t="s">
        <v>143</v>
      </c>
      <c r="X138" s="283"/>
      <c r="Y138" s="267"/>
      <c r="Z138" s="267"/>
      <c r="AA138" s="283"/>
      <c r="AB138" s="283"/>
      <c r="AC138" s="283"/>
      <c r="AD138" s="283"/>
      <c r="AE138" s="283"/>
      <c r="AF138" s="283" t="s">
        <v>143</v>
      </c>
      <c r="AG138" s="283" t="s">
        <v>142</v>
      </c>
      <c r="AH138" s="284" t="s">
        <v>131</v>
      </c>
      <c r="AI138" s="284" t="s">
        <v>143</v>
      </c>
      <c r="AJ138" s="284" t="s">
        <v>143</v>
      </c>
      <c r="AK138" s="283" t="s">
        <v>143</v>
      </c>
      <c r="AL138" s="283" t="s">
        <v>143</v>
      </c>
      <c r="AM138" s="283" t="s">
        <v>143</v>
      </c>
      <c r="AN138" s="283" t="s">
        <v>143</v>
      </c>
      <c r="AO138" s="286" t="s">
        <v>143</v>
      </c>
      <c r="AP138" s="283" t="s">
        <v>854</v>
      </c>
      <c r="AQ138" s="285" t="s">
        <v>157</v>
      </c>
      <c r="AR138" s="285" t="s">
        <v>1186</v>
      </c>
      <c r="AS138" s="285" t="s">
        <v>144</v>
      </c>
      <c r="AT138" s="287" t="s">
        <v>144</v>
      </c>
      <c r="AU138" s="288" t="s">
        <v>143</v>
      </c>
      <c r="AV138" s="288"/>
      <c r="AW138" s="283" t="s">
        <v>143</v>
      </c>
      <c r="AX138" s="267"/>
      <c r="AY138" s="279" t="s">
        <v>906</v>
      </c>
      <c r="AZ138" s="288">
        <v>25</v>
      </c>
      <c r="BA138" s="289" t="s">
        <v>1280</v>
      </c>
      <c r="BB138" s="279" t="s">
        <v>870</v>
      </c>
      <c r="BC138" s="278" t="s">
        <v>919</v>
      </c>
      <c r="BD138" s="290"/>
      <c r="BF138" s="247"/>
      <c r="BH138" s="267" t="s">
        <v>133</v>
      </c>
      <c r="BI138" s="267" t="s">
        <v>135</v>
      </c>
      <c r="BJ138" s="267" t="s">
        <v>133</v>
      </c>
      <c r="BK138" s="267" t="s">
        <v>133</v>
      </c>
      <c r="BL138" s="267" t="s">
        <v>135</v>
      </c>
      <c r="BN138" s="267" t="s">
        <v>203</v>
      </c>
      <c r="BO138" s="267" t="s">
        <v>203</v>
      </c>
      <c r="BP138" s="267" t="s">
        <v>129</v>
      </c>
      <c r="BQ138" s="267" t="s">
        <v>199</v>
      </c>
      <c r="BR138" s="267" t="s">
        <v>199</v>
      </c>
      <c r="BT138" s="283" t="s">
        <v>147</v>
      </c>
      <c r="BU138" s="283" t="s">
        <v>135</v>
      </c>
      <c r="BV138" s="288" t="s">
        <v>135</v>
      </c>
      <c r="BW138" s="288" t="s">
        <v>135</v>
      </c>
      <c r="BX138" s="288" t="s">
        <v>133</v>
      </c>
      <c r="BY138" s="288" t="s">
        <v>133</v>
      </c>
      <c r="BZ138" s="288" t="s">
        <v>135</v>
      </c>
      <c r="CA138" s="288" t="s">
        <v>135</v>
      </c>
      <c r="CB138" s="288" t="s">
        <v>135</v>
      </c>
      <c r="CC138" s="288" t="s">
        <v>135</v>
      </c>
    </row>
    <row r="139" spans="1:81" ht="13.5" customHeight="1">
      <c r="A139" s="277" t="s">
        <v>673</v>
      </c>
      <c r="B139" s="277" t="s">
        <v>893</v>
      </c>
      <c r="C139" s="295" t="s">
        <v>628</v>
      </c>
      <c r="D139" s="295" t="s">
        <v>719</v>
      </c>
      <c r="E139" s="295" t="s">
        <v>827</v>
      </c>
      <c r="F139" s="296" t="s">
        <v>852</v>
      </c>
      <c r="G139" s="279" t="s">
        <v>313</v>
      </c>
      <c r="H139" s="278" t="s">
        <v>705</v>
      </c>
      <c r="I139" s="267" t="str">
        <f t="shared" si="5"/>
        <v>Lower</v>
      </c>
      <c r="J139" s="283"/>
      <c r="K139" s="281"/>
      <c r="L139" s="281" t="s">
        <v>1194</v>
      </c>
      <c r="M139" s="281"/>
      <c r="N139" s="281"/>
      <c r="O139" s="282" t="s">
        <v>1889</v>
      </c>
      <c r="P139" s="278" t="s">
        <v>2053</v>
      </c>
      <c r="Q139" s="278" t="s">
        <v>1362</v>
      </c>
      <c r="R139" s="317"/>
      <c r="S139" s="317"/>
      <c r="T139" s="317"/>
      <c r="U139" s="317"/>
      <c r="V139" s="313" t="str">
        <f t="shared" si="7"/>
        <v>N</v>
      </c>
      <c r="W139" s="283"/>
      <c r="X139" s="283" t="s">
        <v>143</v>
      </c>
      <c r="Y139" s="267"/>
      <c r="Z139" s="267"/>
      <c r="AA139" s="283"/>
      <c r="AB139" s="283"/>
      <c r="AC139" s="283"/>
      <c r="AD139" s="283"/>
      <c r="AE139" s="283"/>
      <c r="AF139" s="283" t="s">
        <v>143</v>
      </c>
      <c r="AG139" s="283" t="s">
        <v>140</v>
      </c>
      <c r="AH139" s="284" t="s">
        <v>131</v>
      </c>
      <c r="AI139" s="284" t="s">
        <v>143</v>
      </c>
      <c r="AJ139" s="284" t="s">
        <v>143</v>
      </c>
      <c r="AK139" s="283" t="s">
        <v>143</v>
      </c>
      <c r="AL139" s="283" t="s">
        <v>143</v>
      </c>
      <c r="AM139" s="283" t="s">
        <v>143</v>
      </c>
      <c r="AN139" s="283" t="s">
        <v>143</v>
      </c>
      <c r="AO139" s="286" t="s">
        <v>143</v>
      </c>
      <c r="AP139" s="283" t="s">
        <v>854</v>
      </c>
      <c r="AQ139" s="285" t="s">
        <v>157</v>
      </c>
      <c r="AR139" s="285" t="s">
        <v>144</v>
      </c>
      <c r="AS139" s="285" t="s">
        <v>144</v>
      </c>
      <c r="AT139" s="287" t="s">
        <v>144</v>
      </c>
      <c r="AU139" s="288" t="s">
        <v>143</v>
      </c>
      <c r="AV139" s="288"/>
      <c r="AW139" s="283"/>
      <c r="AX139" s="267"/>
      <c r="AY139" s="279" t="s">
        <v>904</v>
      </c>
      <c r="AZ139" s="288">
        <v>2</v>
      </c>
      <c r="BA139" s="289" t="s">
        <v>451</v>
      </c>
      <c r="BB139" s="279" t="s">
        <v>870</v>
      </c>
      <c r="BC139" s="278" t="s">
        <v>2070</v>
      </c>
      <c r="BD139" s="290"/>
      <c r="BF139" s="247"/>
      <c r="BH139" s="267" t="s">
        <v>135</v>
      </c>
      <c r="BI139" s="267" t="s">
        <v>135</v>
      </c>
      <c r="BJ139" s="267" t="s">
        <v>135</v>
      </c>
      <c r="BK139" s="267" t="s">
        <v>135</v>
      </c>
      <c r="BL139" s="267" t="s">
        <v>135</v>
      </c>
      <c r="BN139" s="267" t="s">
        <v>199</v>
      </c>
      <c r="BO139" s="267" t="s">
        <v>199</v>
      </c>
      <c r="BP139" s="267" t="s">
        <v>130</v>
      </c>
      <c r="BQ139" s="267" t="s">
        <v>199</v>
      </c>
      <c r="BR139" s="267" t="s">
        <v>199</v>
      </c>
      <c r="BT139" s="283" t="s">
        <v>147</v>
      </c>
      <c r="BU139" s="283" t="s">
        <v>135</v>
      </c>
      <c r="BV139" s="288" t="s">
        <v>135</v>
      </c>
      <c r="BW139" s="288" t="s">
        <v>135</v>
      </c>
      <c r="BX139" s="288" t="s">
        <v>135</v>
      </c>
      <c r="BY139" s="288" t="s">
        <v>135</v>
      </c>
      <c r="BZ139" s="288" t="s">
        <v>135</v>
      </c>
      <c r="CA139" s="288" t="s">
        <v>135</v>
      </c>
      <c r="CB139" s="288" t="s">
        <v>135</v>
      </c>
      <c r="CC139" s="288" t="s">
        <v>135</v>
      </c>
    </row>
    <row r="140" spans="1:81" ht="13.5" customHeight="1">
      <c r="A140" s="277" t="s">
        <v>673</v>
      </c>
      <c r="B140" s="277" t="s">
        <v>893</v>
      </c>
      <c r="C140" s="295" t="s">
        <v>628</v>
      </c>
      <c r="D140" s="295" t="s">
        <v>719</v>
      </c>
      <c r="E140" s="295" t="s">
        <v>827</v>
      </c>
      <c r="F140" s="296" t="s">
        <v>852</v>
      </c>
      <c r="G140" s="279" t="s">
        <v>313</v>
      </c>
      <c r="H140" s="278" t="s">
        <v>705</v>
      </c>
      <c r="I140" s="267" t="str">
        <f t="shared" si="5"/>
        <v>Lower</v>
      </c>
      <c r="J140" s="283"/>
      <c r="K140" s="281"/>
      <c r="L140" s="281" t="s">
        <v>1194</v>
      </c>
      <c r="M140" s="281"/>
      <c r="N140" s="281"/>
      <c r="O140" s="282" t="s">
        <v>1887</v>
      </c>
      <c r="P140" s="278" t="s">
        <v>2052</v>
      </c>
      <c r="Q140" s="278" t="s">
        <v>1581</v>
      </c>
      <c r="R140" s="317"/>
      <c r="S140" s="317"/>
      <c r="T140" s="317"/>
      <c r="U140" s="317"/>
      <c r="V140" s="313" t="str">
        <f t="shared" si="7"/>
        <v>Y</v>
      </c>
      <c r="W140" s="283"/>
      <c r="X140" s="283"/>
      <c r="Y140" s="267"/>
      <c r="Z140" s="267"/>
      <c r="AA140" s="283" t="s">
        <v>143</v>
      </c>
      <c r="AB140" s="283"/>
      <c r="AC140" s="283"/>
      <c r="AD140" s="283"/>
      <c r="AE140" s="283"/>
      <c r="AF140" s="283" t="s">
        <v>131</v>
      </c>
      <c r="AG140" s="283" t="s">
        <v>140</v>
      </c>
      <c r="AH140" s="284" t="s">
        <v>131</v>
      </c>
      <c r="AI140" s="284" t="s">
        <v>143</v>
      </c>
      <c r="AJ140" s="284" t="s">
        <v>143</v>
      </c>
      <c r="AK140" s="283" t="s">
        <v>143</v>
      </c>
      <c r="AL140" s="283" t="s">
        <v>143</v>
      </c>
      <c r="AM140" s="283" t="s">
        <v>143</v>
      </c>
      <c r="AN140" s="283" t="s">
        <v>143</v>
      </c>
      <c r="AO140" s="286" t="s">
        <v>143</v>
      </c>
      <c r="AP140" s="283" t="s">
        <v>854</v>
      </c>
      <c r="AQ140" s="285" t="s">
        <v>157</v>
      </c>
      <c r="AR140" s="285" t="s">
        <v>2060</v>
      </c>
      <c r="AS140" s="285" t="s">
        <v>144</v>
      </c>
      <c r="AT140" s="287" t="s">
        <v>144</v>
      </c>
      <c r="AU140" s="288"/>
      <c r="AV140" s="288"/>
      <c r="AW140" s="283"/>
      <c r="AX140" s="267" t="s">
        <v>143</v>
      </c>
      <c r="AY140" s="279" t="s">
        <v>2067</v>
      </c>
      <c r="AZ140" s="288">
        <v>2</v>
      </c>
      <c r="BA140" s="289" t="s">
        <v>2194</v>
      </c>
      <c r="BB140" s="279" t="s">
        <v>870</v>
      </c>
      <c r="BC140" s="278" t="s">
        <v>2070</v>
      </c>
      <c r="BD140" s="290"/>
      <c r="BF140" s="247"/>
      <c r="BH140" s="267" t="s">
        <v>135</v>
      </c>
      <c r="BI140" s="267" t="s">
        <v>135</v>
      </c>
      <c r="BJ140" s="267" t="s">
        <v>135</v>
      </c>
      <c r="BK140" s="267" t="s">
        <v>135</v>
      </c>
      <c r="BL140" s="267" t="s">
        <v>135</v>
      </c>
      <c r="BN140" s="267" t="s">
        <v>203</v>
      </c>
      <c r="BO140" s="267" t="s">
        <v>203</v>
      </c>
      <c r="BP140" s="267" t="s">
        <v>129</v>
      </c>
      <c r="BQ140" s="267" t="s">
        <v>199</v>
      </c>
      <c r="BR140" s="267" t="s">
        <v>199</v>
      </c>
      <c r="BT140" s="283" t="s">
        <v>147</v>
      </c>
      <c r="BU140" s="283" t="s">
        <v>135</v>
      </c>
      <c r="BV140" s="288" t="s">
        <v>135</v>
      </c>
      <c r="BW140" s="288" t="s">
        <v>135</v>
      </c>
      <c r="BX140" s="288" t="s">
        <v>135</v>
      </c>
      <c r="BY140" s="288" t="s">
        <v>135</v>
      </c>
      <c r="BZ140" s="288" t="s">
        <v>135</v>
      </c>
      <c r="CA140" s="288" t="s">
        <v>135</v>
      </c>
      <c r="CB140" s="288" t="s">
        <v>135</v>
      </c>
      <c r="CC140" s="288" t="s">
        <v>135</v>
      </c>
    </row>
    <row r="141" spans="1:81" ht="13.5" customHeight="1">
      <c r="A141" s="277" t="s">
        <v>673</v>
      </c>
      <c r="B141" s="277" t="s">
        <v>893</v>
      </c>
      <c r="C141" s="295" t="s">
        <v>628</v>
      </c>
      <c r="D141" s="295" t="s">
        <v>719</v>
      </c>
      <c r="E141" s="295" t="s">
        <v>827</v>
      </c>
      <c r="F141" s="296" t="s">
        <v>852</v>
      </c>
      <c r="G141" s="279" t="s">
        <v>320</v>
      </c>
      <c r="H141" s="278" t="s">
        <v>969</v>
      </c>
      <c r="I141" s="267" t="str">
        <f t="shared" si="5"/>
        <v>Lower</v>
      </c>
      <c r="J141" s="283"/>
      <c r="K141" s="281"/>
      <c r="L141" s="281" t="s">
        <v>112</v>
      </c>
      <c r="M141" s="281"/>
      <c r="N141" s="281"/>
      <c r="O141" s="282" t="s">
        <v>1891</v>
      </c>
      <c r="P141" s="278" t="s">
        <v>1545</v>
      </c>
      <c r="Q141" s="278" t="s">
        <v>1380</v>
      </c>
      <c r="R141" s="317"/>
      <c r="S141" s="317"/>
      <c r="T141" s="317"/>
      <c r="U141" s="317"/>
      <c r="V141" s="313" t="str">
        <f t="shared" si="7"/>
        <v>N</v>
      </c>
      <c r="W141" s="283"/>
      <c r="X141" s="283" t="s">
        <v>143</v>
      </c>
      <c r="Y141" s="267"/>
      <c r="Z141" s="267"/>
      <c r="AA141" s="283"/>
      <c r="AB141" s="283"/>
      <c r="AC141" s="283"/>
      <c r="AD141" s="283"/>
      <c r="AE141" s="283"/>
      <c r="AF141" s="283" t="s">
        <v>143</v>
      </c>
      <c r="AG141" s="283" t="s">
        <v>142</v>
      </c>
      <c r="AH141" s="284" t="s">
        <v>137</v>
      </c>
      <c r="AI141" s="284" t="s">
        <v>143</v>
      </c>
      <c r="AJ141" s="284" t="s">
        <v>143</v>
      </c>
      <c r="AK141" s="283"/>
      <c r="AL141" s="283"/>
      <c r="AM141" s="283"/>
      <c r="AN141" s="283"/>
      <c r="AO141" s="286" t="s">
        <v>143</v>
      </c>
      <c r="AP141" s="283" t="s">
        <v>1336</v>
      </c>
      <c r="AQ141" s="285" t="s">
        <v>157</v>
      </c>
      <c r="AR141" s="285" t="s">
        <v>144</v>
      </c>
      <c r="AS141" s="285" t="s">
        <v>144</v>
      </c>
      <c r="AT141" s="287" t="s">
        <v>144</v>
      </c>
      <c r="AU141" s="288"/>
      <c r="AV141" s="288"/>
      <c r="AW141" s="283" t="s">
        <v>143</v>
      </c>
      <c r="AX141" s="267"/>
      <c r="AY141" s="279" t="s">
        <v>2068</v>
      </c>
      <c r="AZ141" s="288">
        <v>1</v>
      </c>
      <c r="BA141" s="289" t="s">
        <v>223</v>
      </c>
      <c r="BB141" s="279" t="s">
        <v>870</v>
      </c>
      <c r="BC141" s="278" t="s">
        <v>2070</v>
      </c>
      <c r="BD141" s="290"/>
      <c r="BF141" s="247"/>
      <c r="BH141" s="267" t="s">
        <v>135</v>
      </c>
      <c r="BI141" s="267" t="s">
        <v>135</v>
      </c>
      <c r="BJ141" s="267" t="s">
        <v>135</v>
      </c>
      <c r="BK141" s="267" t="s">
        <v>135</v>
      </c>
      <c r="BL141" s="267" t="s">
        <v>135</v>
      </c>
      <c r="BN141" s="267" t="s">
        <v>199</v>
      </c>
      <c r="BO141" s="267" t="s">
        <v>199</v>
      </c>
      <c r="BP141" s="267" t="s">
        <v>130</v>
      </c>
      <c r="BQ141" s="267" t="s">
        <v>199</v>
      </c>
      <c r="BR141" s="267" t="s">
        <v>199</v>
      </c>
      <c r="BT141" s="283" t="s">
        <v>677</v>
      </c>
      <c r="BU141" s="283" t="s">
        <v>135</v>
      </c>
      <c r="BV141" s="288" t="s">
        <v>135</v>
      </c>
      <c r="BW141" s="288" t="s">
        <v>135</v>
      </c>
      <c r="BX141" s="288" t="s">
        <v>135</v>
      </c>
      <c r="BY141" s="288" t="s">
        <v>135</v>
      </c>
      <c r="BZ141" s="288" t="s">
        <v>135</v>
      </c>
      <c r="CA141" s="288" t="s">
        <v>135</v>
      </c>
      <c r="CB141" s="288" t="s">
        <v>135</v>
      </c>
      <c r="CC141" s="288" t="s">
        <v>135</v>
      </c>
    </row>
    <row r="142" spans="1:81" ht="13.5" customHeight="1">
      <c r="A142" s="277" t="s">
        <v>673</v>
      </c>
      <c r="B142" s="277" t="s">
        <v>893</v>
      </c>
      <c r="C142" s="295" t="s">
        <v>628</v>
      </c>
      <c r="D142" s="295" t="s">
        <v>719</v>
      </c>
      <c r="E142" s="295" t="s">
        <v>827</v>
      </c>
      <c r="F142" s="296" t="s">
        <v>852</v>
      </c>
      <c r="G142" s="279" t="s">
        <v>311</v>
      </c>
      <c r="H142" s="278" t="s">
        <v>1071</v>
      </c>
      <c r="I142" s="267" t="str">
        <f t="shared" si="5"/>
        <v>Higher</v>
      </c>
      <c r="J142" s="283"/>
      <c r="K142" s="281"/>
      <c r="L142" s="286" t="s">
        <v>1818</v>
      </c>
      <c r="M142" s="286"/>
      <c r="N142" s="286"/>
      <c r="O142" s="282" t="s">
        <v>1910</v>
      </c>
      <c r="P142" s="278" t="s">
        <v>1536</v>
      </c>
      <c r="Q142" s="278" t="s">
        <v>1228</v>
      </c>
      <c r="R142" s="317"/>
      <c r="S142" s="317"/>
      <c r="T142" s="317"/>
      <c r="U142" s="317"/>
      <c r="V142" s="313" t="str">
        <f t="shared" si="7"/>
        <v>Y</v>
      </c>
      <c r="W142" s="283" t="s">
        <v>143</v>
      </c>
      <c r="X142" s="283"/>
      <c r="Y142" s="267"/>
      <c r="Z142" s="267"/>
      <c r="AA142" s="283"/>
      <c r="AB142" s="283"/>
      <c r="AC142" s="283"/>
      <c r="AD142" s="283"/>
      <c r="AE142" s="283"/>
      <c r="AF142" s="283" t="s">
        <v>131</v>
      </c>
      <c r="AG142" s="283" t="s">
        <v>142</v>
      </c>
      <c r="AH142" s="284" t="s">
        <v>131</v>
      </c>
      <c r="AI142" s="284" t="s">
        <v>143</v>
      </c>
      <c r="AJ142" s="284" t="s">
        <v>143</v>
      </c>
      <c r="AK142" s="283"/>
      <c r="AL142" s="283"/>
      <c r="AM142" s="283"/>
      <c r="AN142" s="283"/>
      <c r="AO142" s="286" t="s">
        <v>143</v>
      </c>
      <c r="AP142" s="283" t="s">
        <v>25</v>
      </c>
      <c r="AQ142" s="285" t="s">
        <v>157</v>
      </c>
      <c r="AR142" s="285" t="s">
        <v>144</v>
      </c>
      <c r="AS142" s="285" t="s">
        <v>25</v>
      </c>
      <c r="AT142" s="287" t="s">
        <v>25</v>
      </c>
      <c r="AU142" s="288"/>
      <c r="AV142" s="288"/>
      <c r="AW142" s="283" t="s">
        <v>143</v>
      </c>
      <c r="AX142" s="267"/>
      <c r="AY142" s="279" t="s">
        <v>2072</v>
      </c>
      <c r="AZ142" s="288">
        <v>2</v>
      </c>
      <c r="BA142" s="289" t="s">
        <v>268</v>
      </c>
      <c r="BB142" s="279" t="s">
        <v>870</v>
      </c>
      <c r="BC142" s="278" t="s">
        <v>919</v>
      </c>
      <c r="BD142" s="290"/>
      <c r="BF142" s="247"/>
      <c r="BH142" s="267" t="s">
        <v>133</v>
      </c>
      <c r="BI142" s="267" t="s">
        <v>135</v>
      </c>
      <c r="BJ142" s="267" t="s">
        <v>133</v>
      </c>
      <c r="BK142" s="267" t="s">
        <v>133</v>
      </c>
      <c r="BL142" s="267" t="s">
        <v>135</v>
      </c>
      <c r="BN142" s="267" t="s">
        <v>203</v>
      </c>
      <c r="BO142" s="267" t="s">
        <v>203</v>
      </c>
      <c r="BP142" s="267" t="s">
        <v>129</v>
      </c>
      <c r="BQ142" s="267" t="s">
        <v>199</v>
      </c>
      <c r="BR142" s="267" t="s">
        <v>199</v>
      </c>
      <c r="BT142" s="283" t="s">
        <v>147</v>
      </c>
      <c r="BU142" s="283" t="s">
        <v>135</v>
      </c>
      <c r="BV142" s="288" t="s">
        <v>135</v>
      </c>
      <c r="BW142" s="288" t="s">
        <v>135</v>
      </c>
      <c r="BX142" s="288" t="s">
        <v>135</v>
      </c>
      <c r="BY142" s="288" t="s">
        <v>135</v>
      </c>
      <c r="BZ142" s="288" t="s">
        <v>135</v>
      </c>
      <c r="CA142" s="288" t="s">
        <v>135</v>
      </c>
      <c r="CB142" s="288" t="s">
        <v>135</v>
      </c>
      <c r="CC142" s="288" t="s">
        <v>135</v>
      </c>
    </row>
    <row r="143" spans="1:81" ht="13.5" customHeight="1">
      <c r="A143" s="277" t="s">
        <v>673</v>
      </c>
      <c r="B143" s="277" t="s">
        <v>893</v>
      </c>
      <c r="C143" s="295" t="s">
        <v>628</v>
      </c>
      <c r="D143" s="295" t="s">
        <v>719</v>
      </c>
      <c r="E143" s="295" t="s">
        <v>827</v>
      </c>
      <c r="F143" s="296" t="s">
        <v>852</v>
      </c>
      <c r="G143" s="279" t="s">
        <v>316</v>
      </c>
      <c r="H143" s="278" t="s">
        <v>24</v>
      </c>
      <c r="I143" s="267" t="str">
        <f t="shared" si="5"/>
        <v>Lower</v>
      </c>
      <c r="J143" s="283"/>
      <c r="K143" s="281"/>
      <c r="L143" s="281" t="s">
        <v>1227</v>
      </c>
      <c r="M143" s="281"/>
      <c r="N143" s="281"/>
      <c r="O143" s="282" t="s">
        <v>1896</v>
      </c>
      <c r="P143" s="278" t="s">
        <v>2058</v>
      </c>
      <c r="Q143" s="278" t="s">
        <v>445</v>
      </c>
      <c r="R143" s="317"/>
      <c r="S143" s="317"/>
      <c r="T143" s="317"/>
      <c r="U143" s="317"/>
      <c r="V143" s="313" t="str">
        <f t="shared" si="7"/>
        <v>Y</v>
      </c>
      <c r="W143" s="283"/>
      <c r="X143" s="283"/>
      <c r="Y143" s="267"/>
      <c r="Z143" s="267"/>
      <c r="AA143" s="267"/>
      <c r="AB143" s="283" t="s">
        <v>143</v>
      </c>
      <c r="AC143" s="283"/>
      <c r="AD143" s="283"/>
      <c r="AE143" s="283"/>
      <c r="AF143" s="283" t="s">
        <v>131</v>
      </c>
      <c r="AG143" s="283" t="s">
        <v>142</v>
      </c>
      <c r="AH143" s="284" t="s">
        <v>131</v>
      </c>
      <c r="AI143" s="284" t="s">
        <v>143</v>
      </c>
      <c r="AJ143" s="284" t="s">
        <v>143</v>
      </c>
      <c r="AK143" s="283" t="s">
        <v>143</v>
      </c>
      <c r="AL143" s="283" t="s">
        <v>143</v>
      </c>
      <c r="AM143" s="283" t="s">
        <v>143</v>
      </c>
      <c r="AN143" s="283" t="s">
        <v>143</v>
      </c>
      <c r="AO143" s="286" t="s">
        <v>143</v>
      </c>
      <c r="AP143" s="283" t="s">
        <v>854</v>
      </c>
      <c r="AQ143" s="285" t="s">
        <v>144</v>
      </c>
      <c r="AR143" s="285" t="s">
        <v>869</v>
      </c>
      <c r="AS143" s="285" t="s">
        <v>144</v>
      </c>
      <c r="AT143" s="287" t="s">
        <v>144</v>
      </c>
      <c r="AU143" s="288"/>
      <c r="AV143" s="288"/>
      <c r="AW143" s="283" t="s">
        <v>143</v>
      </c>
      <c r="AX143" s="267"/>
      <c r="AY143" s="279" t="s">
        <v>2069</v>
      </c>
      <c r="AZ143" s="288">
        <v>2</v>
      </c>
      <c r="BA143" s="289" t="s">
        <v>1859</v>
      </c>
      <c r="BB143" s="279" t="s">
        <v>870</v>
      </c>
      <c r="BC143" s="278" t="s">
        <v>2073</v>
      </c>
      <c r="BD143" s="290"/>
      <c r="BF143" s="247"/>
      <c r="BH143" s="267" t="s">
        <v>135</v>
      </c>
      <c r="BI143" s="267" t="s">
        <v>135</v>
      </c>
      <c r="BJ143" s="267" t="s">
        <v>135</v>
      </c>
      <c r="BK143" s="267" t="s">
        <v>135</v>
      </c>
      <c r="BL143" s="267" t="s">
        <v>135</v>
      </c>
      <c r="BN143" s="267" t="s">
        <v>203</v>
      </c>
      <c r="BO143" s="267" t="s">
        <v>203</v>
      </c>
      <c r="BP143" s="267" t="s">
        <v>129</v>
      </c>
      <c r="BQ143" s="267" t="s">
        <v>199</v>
      </c>
      <c r="BR143" s="267" t="s">
        <v>199</v>
      </c>
      <c r="BT143" s="283" t="s">
        <v>147</v>
      </c>
      <c r="BU143" s="283" t="s">
        <v>135</v>
      </c>
      <c r="BV143" s="288" t="s">
        <v>135</v>
      </c>
      <c r="BW143" s="288" t="s">
        <v>135</v>
      </c>
      <c r="BX143" s="288" t="s">
        <v>133</v>
      </c>
      <c r="BY143" s="288" t="s">
        <v>133</v>
      </c>
      <c r="BZ143" s="288" t="s">
        <v>135</v>
      </c>
      <c r="CA143" s="288" t="s">
        <v>135</v>
      </c>
      <c r="CB143" s="288" t="s">
        <v>135</v>
      </c>
      <c r="CC143" s="288" t="s">
        <v>135</v>
      </c>
    </row>
    <row r="144" spans="1:81" ht="13.5" customHeight="1">
      <c r="A144" s="277" t="s">
        <v>673</v>
      </c>
      <c r="B144" s="277" t="s">
        <v>893</v>
      </c>
      <c r="C144" s="295" t="s">
        <v>628</v>
      </c>
      <c r="D144" s="295" t="s">
        <v>719</v>
      </c>
      <c r="E144" s="295" t="s">
        <v>822</v>
      </c>
      <c r="F144" s="296" t="s">
        <v>1525</v>
      </c>
      <c r="G144" s="279" t="s">
        <v>321</v>
      </c>
      <c r="H144" s="278" t="s">
        <v>1788</v>
      </c>
      <c r="I144" s="267" t="str">
        <f t="shared" si="5"/>
        <v>Higher</v>
      </c>
      <c r="J144" s="283"/>
      <c r="K144" s="281"/>
      <c r="L144" s="281" t="s">
        <v>252</v>
      </c>
      <c r="M144" s="281"/>
      <c r="N144" s="281"/>
      <c r="O144" s="282" t="s">
        <v>1901</v>
      </c>
      <c r="P144" s="278" t="s">
        <v>1527</v>
      </c>
      <c r="Q144" s="278" t="s">
        <v>1600</v>
      </c>
      <c r="R144" s="317"/>
      <c r="S144" s="317"/>
      <c r="T144" s="317"/>
      <c r="U144" s="317"/>
      <c r="V144" s="313" t="str">
        <f t="shared" si="7"/>
        <v>Y</v>
      </c>
      <c r="W144" s="283"/>
      <c r="X144" s="283"/>
      <c r="Y144" s="267"/>
      <c r="Z144" s="267"/>
      <c r="AA144" s="283"/>
      <c r="AB144" s="283" t="s">
        <v>143</v>
      </c>
      <c r="AC144" s="283" t="s">
        <v>143</v>
      </c>
      <c r="AD144" s="283"/>
      <c r="AE144" s="283"/>
      <c r="AF144" s="283" t="s">
        <v>131</v>
      </c>
      <c r="AG144" s="283" t="s">
        <v>142</v>
      </c>
      <c r="AH144" s="284" t="s">
        <v>131</v>
      </c>
      <c r="AI144" s="284" t="s">
        <v>143</v>
      </c>
      <c r="AJ144" s="284" t="s">
        <v>143</v>
      </c>
      <c r="AK144" s="283" t="s">
        <v>143</v>
      </c>
      <c r="AL144" s="283" t="s">
        <v>143</v>
      </c>
      <c r="AM144" s="283" t="s">
        <v>143</v>
      </c>
      <c r="AN144" s="283" t="s">
        <v>143</v>
      </c>
      <c r="AO144" s="286" t="s">
        <v>143</v>
      </c>
      <c r="AP144" s="283" t="s">
        <v>2065</v>
      </c>
      <c r="AQ144" s="285" t="s">
        <v>144</v>
      </c>
      <c r="AR144" s="285" t="s">
        <v>144</v>
      </c>
      <c r="AS144" s="285" t="s">
        <v>2044</v>
      </c>
      <c r="AT144" s="287" t="s">
        <v>2044</v>
      </c>
      <c r="AU144" s="288"/>
      <c r="AV144" s="288"/>
      <c r="AW144" s="283" t="s">
        <v>143</v>
      </c>
      <c r="AX144" s="267"/>
      <c r="AY144" s="279" t="s">
        <v>1552</v>
      </c>
      <c r="AZ144" s="288">
        <v>2</v>
      </c>
      <c r="BA144" s="289" t="s">
        <v>1278</v>
      </c>
      <c r="BB144" s="279" t="s">
        <v>870</v>
      </c>
      <c r="BC144" s="278" t="s">
        <v>2073</v>
      </c>
      <c r="BD144" s="290"/>
      <c r="BF144" s="247"/>
      <c r="BH144" s="267" t="s">
        <v>133</v>
      </c>
      <c r="BI144" s="267" t="s">
        <v>135</v>
      </c>
      <c r="BJ144" s="267" t="s">
        <v>133</v>
      </c>
      <c r="BK144" s="267" t="s">
        <v>133</v>
      </c>
      <c r="BL144" s="267" t="s">
        <v>135</v>
      </c>
      <c r="BN144" s="267" t="s">
        <v>203</v>
      </c>
      <c r="BO144" s="267" t="s">
        <v>203</v>
      </c>
      <c r="BP144" s="267" t="s">
        <v>129</v>
      </c>
      <c r="BQ144" s="267" t="s">
        <v>199</v>
      </c>
      <c r="BR144" s="267" t="s">
        <v>199</v>
      </c>
      <c r="BT144" s="283" t="s">
        <v>147</v>
      </c>
      <c r="BU144" s="283" t="s">
        <v>133</v>
      </c>
      <c r="BV144" s="288" t="s">
        <v>133</v>
      </c>
      <c r="BW144" s="288" t="s">
        <v>133</v>
      </c>
      <c r="BX144" s="288" t="s">
        <v>133</v>
      </c>
      <c r="BY144" s="288" t="s">
        <v>133</v>
      </c>
      <c r="BZ144" s="288" t="s">
        <v>135</v>
      </c>
      <c r="CA144" s="288" t="s">
        <v>133</v>
      </c>
      <c r="CB144" s="288" t="s">
        <v>133</v>
      </c>
      <c r="CC144" s="288" t="s">
        <v>135</v>
      </c>
    </row>
    <row r="145" spans="1:81" ht="13.5" customHeight="1">
      <c r="A145" s="277" t="s">
        <v>673</v>
      </c>
      <c r="B145" s="277" t="s">
        <v>893</v>
      </c>
      <c r="C145" s="295" t="s">
        <v>628</v>
      </c>
      <c r="D145" s="295" t="s">
        <v>719</v>
      </c>
      <c r="E145" s="295" t="s">
        <v>822</v>
      </c>
      <c r="F145" s="296" t="s">
        <v>1525</v>
      </c>
      <c r="G145" s="279" t="s">
        <v>325</v>
      </c>
      <c r="H145" s="278" t="s">
        <v>968</v>
      </c>
      <c r="I145" s="267" t="str">
        <f t="shared" si="5"/>
        <v>Higher</v>
      </c>
      <c r="J145" s="283"/>
      <c r="K145" s="281"/>
      <c r="L145" s="281" t="s">
        <v>1092</v>
      </c>
      <c r="M145" s="281"/>
      <c r="N145" s="281"/>
      <c r="O145" s="282" t="s">
        <v>1905</v>
      </c>
      <c r="P145" s="278" t="s">
        <v>1534</v>
      </c>
      <c r="Q145" s="278" t="s">
        <v>1603</v>
      </c>
      <c r="R145" s="317"/>
      <c r="S145" s="317"/>
      <c r="T145" s="317"/>
      <c r="U145" s="317"/>
      <c r="V145" s="313" t="str">
        <f t="shared" si="7"/>
        <v>Y</v>
      </c>
      <c r="W145" s="283"/>
      <c r="X145" s="283"/>
      <c r="Y145" s="267"/>
      <c r="Z145" s="267"/>
      <c r="AA145" s="283"/>
      <c r="AB145" s="283" t="s">
        <v>143</v>
      </c>
      <c r="AC145" s="283" t="s">
        <v>143</v>
      </c>
      <c r="AD145" s="283"/>
      <c r="AE145" s="283"/>
      <c r="AF145" s="283" t="s">
        <v>131</v>
      </c>
      <c r="AG145" s="283" t="s">
        <v>142</v>
      </c>
      <c r="AH145" s="284" t="s">
        <v>131</v>
      </c>
      <c r="AI145" s="284" t="s">
        <v>143</v>
      </c>
      <c r="AJ145" s="284" t="s">
        <v>143</v>
      </c>
      <c r="AK145" s="283" t="s">
        <v>143</v>
      </c>
      <c r="AL145" s="283" t="s">
        <v>143</v>
      </c>
      <c r="AM145" s="283" t="s">
        <v>143</v>
      </c>
      <c r="AN145" s="283" t="s">
        <v>143</v>
      </c>
      <c r="AO145" s="286" t="s">
        <v>143</v>
      </c>
      <c r="AP145" s="283" t="s">
        <v>2064</v>
      </c>
      <c r="AQ145" s="285" t="s">
        <v>144</v>
      </c>
      <c r="AR145" s="285" t="s">
        <v>144</v>
      </c>
      <c r="AS145" s="285" t="s">
        <v>2066</v>
      </c>
      <c r="AT145" s="287" t="s">
        <v>2066</v>
      </c>
      <c r="AU145" s="288"/>
      <c r="AV145" s="288"/>
      <c r="AW145" s="283" t="s">
        <v>143</v>
      </c>
      <c r="AX145" s="267"/>
      <c r="AY145" s="279" t="s">
        <v>2071</v>
      </c>
      <c r="AZ145" s="288">
        <v>2</v>
      </c>
      <c r="BA145" s="289" t="s">
        <v>1860</v>
      </c>
      <c r="BB145" s="279" t="s">
        <v>870</v>
      </c>
      <c r="BC145" s="278" t="s">
        <v>2073</v>
      </c>
      <c r="BD145" s="290"/>
      <c r="BF145" s="247"/>
      <c r="BH145" s="267" t="s">
        <v>133</v>
      </c>
      <c r="BI145" s="267" t="s">
        <v>135</v>
      </c>
      <c r="BJ145" s="267" t="s">
        <v>133</v>
      </c>
      <c r="BK145" s="267" t="s">
        <v>133</v>
      </c>
      <c r="BL145" s="267" t="s">
        <v>135</v>
      </c>
      <c r="BN145" s="267" t="s">
        <v>203</v>
      </c>
      <c r="BO145" s="267" t="s">
        <v>203</v>
      </c>
      <c r="BP145" s="267" t="s">
        <v>129</v>
      </c>
      <c r="BQ145" s="267" t="s">
        <v>199</v>
      </c>
      <c r="BR145" s="267" t="s">
        <v>199</v>
      </c>
      <c r="BT145" s="283" t="s">
        <v>147</v>
      </c>
      <c r="BU145" s="283" t="s">
        <v>135</v>
      </c>
      <c r="BV145" s="288" t="s">
        <v>135</v>
      </c>
      <c r="BW145" s="288" t="s">
        <v>135</v>
      </c>
      <c r="BX145" s="288" t="s">
        <v>133</v>
      </c>
      <c r="BY145" s="288" t="s">
        <v>133</v>
      </c>
      <c r="BZ145" s="288" t="s">
        <v>135</v>
      </c>
      <c r="CA145" s="288" t="s">
        <v>135</v>
      </c>
      <c r="CB145" s="288" t="s">
        <v>135</v>
      </c>
      <c r="CC145" s="288" t="s">
        <v>135</v>
      </c>
    </row>
    <row r="146" spans="1:81" ht="13.5" customHeight="1">
      <c r="A146" s="277" t="s">
        <v>673</v>
      </c>
      <c r="B146" s="277" t="s">
        <v>893</v>
      </c>
      <c r="C146" s="295" t="s">
        <v>628</v>
      </c>
      <c r="D146" s="295" t="s">
        <v>719</v>
      </c>
      <c r="E146" s="295" t="s">
        <v>822</v>
      </c>
      <c r="F146" s="296" t="s">
        <v>1525</v>
      </c>
      <c r="G146" s="279" t="s">
        <v>326</v>
      </c>
      <c r="H146" s="278" t="s">
        <v>493</v>
      </c>
      <c r="I146" s="267" t="str">
        <f t="shared" si="5"/>
        <v>Higher</v>
      </c>
      <c r="J146" s="283"/>
      <c r="K146" s="281"/>
      <c r="L146" s="281" t="s">
        <v>1606</v>
      </c>
      <c r="M146" s="281"/>
      <c r="N146" s="281"/>
      <c r="O146" s="282" t="s">
        <v>1908</v>
      </c>
      <c r="P146" s="278" t="s">
        <v>1528</v>
      </c>
      <c r="Q146" s="278" t="s">
        <v>238</v>
      </c>
      <c r="R146" s="317"/>
      <c r="S146" s="317"/>
      <c r="T146" s="317"/>
      <c r="U146" s="317"/>
      <c r="V146" s="313" t="str">
        <f t="shared" si="7"/>
        <v>Y</v>
      </c>
      <c r="W146" s="283"/>
      <c r="X146" s="283" t="s">
        <v>143</v>
      </c>
      <c r="Y146" s="267"/>
      <c r="Z146" s="267"/>
      <c r="AA146" s="283"/>
      <c r="AB146" s="283"/>
      <c r="AC146" s="283"/>
      <c r="AD146" s="283"/>
      <c r="AE146" s="283"/>
      <c r="AF146" s="283" t="s">
        <v>136</v>
      </c>
      <c r="AG146" s="283" t="s">
        <v>142</v>
      </c>
      <c r="AH146" s="284" t="s">
        <v>131</v>
      </c>
      <c r="AI146" s="284" t="s">
        <v>143</v>
      </c>
      <c r="AJ146" s="284" t="s">
        <v>143</v>
      </c>
      <c r="AK146" s="283" t="s">
        <v>143</v>
      </c>
      <c r="AL146" s="283" t="s">
        <v>143</v>
      </c>
      <c r="AM146" s="283" t="s">
        <v>143</v>
      </c>
      <c r="AN146" s="283" t="s">
        <v>143</v>
      </c>
      <c r="AO146" s="286" t="s">
        <v>143</v>
      </c>
      <c r="AP146" s="283" t="s">
        <v>1718</v>
      </c>
      <c r="AQ146" s="285" t="s">
        <v>144</v>
      </c>
      <c r="AR146" s="285" t="s">
        <v>144</v>
      </c>
      <c r="AS146" s="285" t="s">
        <v>1546</v>
      </c>
      <c r="AT146" s="287" t="s">
        <v>1546</v>
      </c>
      <c r="AU146" s="288"/>
      <c r="AV146" s="288"/>
      <c r="AW146" s="283" t="s">
        <v>143</v>
      </c>
      <c r="AX146" s="267"/>
      <c r="AY146" s="279" t="s">
        <v>1542</v>
      </c>
      <c r="AZ146" s="288">
        <v>2</v>
      </c>
      <c r="BA146" s="289" t="s">
        <v>271</v>
      </c>
      <c r="BB146" s="279" t="s">
        <v>870</v>
      </c>
      <c r="BC146" s="278" t="s">
        <v>919</v>
      </c>
      <c r="BD146" s="290"/>
      <c r="BF146" s="247"/>
      <c r="BH146" s="267" t="s">
        <v>133</v>
      </c>
      <c r="BI146" s="267" t="s">
        <v>135</v>
      </c>
      <c r="BJ146" s="267" t="s">
        <v>133</v>
      </c>
      <c r="BK146" s="267" t="s">
        <v>133</v>
      </c>
      <c r="BL146" s="267" t="s">
        <v>135</v>
      </c>
      <c r="BN146" s="267" t="s">
        <v>203</v>
      </c>
      <c r="BO146" s="267" t="s">
        <v>203</v>
      </c>
      <c r="BP146" s="267" t="s">
        <v>129</v>
      </c>
      <c r="BQ146" s="267" t="s">
        <v>199</v>
      </c>
      <c r="BR146" s="267" t="s">
        <v>199</v>
      </c>
      <c r="BT146" s="283" t="s">
        <v>147</v>
      </c>
      <c r="BU146" s="283" t="s">
        <v>135</v>
      </c>
      <c r="BV146" s="288" t="s">
        <v>135</v>
      </c>
      <c r="BW146" s="288" t="s">
        <v>135</v>
      </c>
      <c r="BX146" s="288" t="s">
        <v>133</v>
      </c>
      <c r="BY146" s="288" t="s">
        <v>133</v>
      </c>
      <c r="BZ146" s="288" t="s">
        <v>135</v>
      </c>
      <c r="CA146" s="288" t="s">
        <v>135</v>
      </c>
      <c r="CB146" s="288" t="s">
        <v>135</v>
      </c>
      <c r="CC146" s="288" t="s">
        <v>135</v>
      </c>
    </row>
    <row r="147" spans="1:81" ht="13.5" customHeight="1">
      <c r="A147" s="277" t="s">
        <v>673</v>
      </c>
      <c r="B147" s="277" t="s">
        <v>893</v>
      </c>
      <c r="C147" s="295" t="s">
        <v>628</v>
      </c>
      <c r="D147" s="295" t="s">
        <v>719</v>
      </c>
      <c r="E147" s="295" t="s">
        <v>822</v>
      </c>
      <c r="F147" s="296" t="s">
        <v>1525</v>
      </c>
      <c r="G147" s="279" t="s">
        <v>331</v>
      </c>
      <c r="H147" s="278" t="s">
        <v>1222</v>
      </c>
      <c r="I147" s="267" t="str">
        <f t="shared" ref="I147:I210" si="8">IF(((IF(BI147="H",5,0)+(COUNTIF(BJ147:BL147,"H")+COUNTIF(BH147,"H"))*1.25)/10)&lt;0.33,"Lower",IF(((IF(BI147="H",5,0)+(COUNTIF(BJ147:BL147,"H")+COUNTIF(BH147,"H"))*1.25)/10)&gt;0.66,"Significant","Higher"))</f>
        <v>Higher</v>
      </c>
      <c r="J147" s="283"/>
      <c r="K147" s="281"/>
      <c r="L147" s="281" t="s">
        <v>1099</v>
      </c>
      <c r="M147" s="281"/>
      <c r="N147" s="281"/>
      <c r="O147" s="282" t="s">
        <v>1897</v>
      </c>
      <c r="P147" s="278" t="s">
        <v>1797</v>
      </c>
      <c r="Q147" s="278" t="s">
        <v>1214</v>
      </c>
      <c r="R147" s="317"/>
      <c r="S147" s="317"/>
      <c r="T147" s="317"/>
      <c r="U147" s="317"/>
      <c r="V147" s="313" t="str">
        <f t="shared" si="7"/>
        <v>Y</v>
      </c>
      <c r="W147" s="283" t="s">
        <v>143</v>
      </c>
      <c r="X147" s="283"/>
      <c r="Y147" s="267"/>
      <c r="Z147" s="267"/>
      <c r="AA147" s="283"/>
      <c r="AB147" s="283"/>
      <c r="AC147" s="283"/>
      <c r="AD147" s="283"/>
      <c r="AE147" s="283"/>
      <c r="AF147" s="283" t="s">
        <v>136</v>
      </c>
      <c r="AG147" s="283" t="s">
        <v>142</v>
      </c>
      <c r="AH147" s="284" t="s">
        <v>131</v>
      </c>
      <c r="AI147" s="284" t="s">
        <v>143</v>
      </c>
      <c r="AJ147" s="284" t="s">
        <v>143</v>
      </c>
      <c r="AK147" s="283" t="s">
        <v>143</v>
      </c>
      <c r="AL147" s="283" t="s">
        <v>143</v>
      </c>
      <c r="AM147" s="283" t="s">
        <v>143</v>
      </c>
      <c r="AN147" s="283" t="s">
        <v>143</v>
      </c>
      <c r="AO147" s="286" t="s">
        <v>143</v>
      </c>
      <c r="AP147" s="283" t="s">
        <v>1556</v>
      </c>
      <c r="AQ147" s="285" t="s">
        <v>144</v>
      </c>
      <c r="AR147" s="285" t="s">
        <v>144</v>
      </c>
      <c r="AS147" s="285" t="s">
        <v>1337</v>
      </c>
      <c r="AT147" s="287" t="s">
        <v>1337</v>
      </c>
      <c r="AU147" s="288"/>
      <c r="AV147" s="288"/>
      <c r="AW147" s="283" t="s">
        <v>143</v>
      </c>
      <c r="AX147" s="267"/>
      <c r="AY147" s="279" t="s">
        <v>1790</v>
      </c>
      <c r="AZ147" s="288">
        <v>2</v>
      </c>
      <c r="BA147" s="289" t="s">
        <v>1748</v>
      </c>
      <c r="BB147" s="279" t="s">
        <v>870</v>
      </c>
      <c r="BC147" s="278" t="s">
        <v>919</v>
      </c>
      <c r="BD147" s="290"/>
      <c r="BF147" s="247"/>
      <c r="BH147" s="267" t="s">
        <v>133</v>
      </c>
      <c r="BI147" s="267" t="s">
        <v>135</v>
      </c>
      <c r="BJ147" s="267" t="s">
        <v>133</v>
      </c>
      <c r="BK147" s="267" t="s">
        <v>133</v>
      </c>
      <c r="BL147" s="267" t="s">
        <v>135</v>
      </c>
      <c r="BN147" s="267" t="s">
        <v>203</v>
      </c>
      <c r="BO147" s="267" t="s">
        <v>203</v>
      </c>
      <c r="BP147" s="267" t="s">
        <v>129</v>
      </c>
      <c r="BQ147" s="267" t="s">
        <v>199</v>
      </c>
      <c r="BR147" s="267" t="s">
        <v>199</v>
      </c>
      <c r="BT147" s="283" t="s">
        <v>147</v>
      </c>
      <c r="BU147" s="283" t="s">
        <v>135</v>
      </c>
      <c r="BV147" s="288" t="s">
        <v>135</v>
      </c>
      <c r="BW147" s="288" t="s">
        <v>135</v>
      </c>
      <c r="BX147" s="288" t="s">
        <v>133</v>
      </c>
      <c r="BY147" s="288" t="s">
        <v>133</v>
      </c>
      <c r="BZ147" s="288" t="s">
        <v>135</v>
      </c>
      <c r="CA147" s="288" t="s">
        <v>135</v>
      </c>
      <c r="CB147" s="288" t="s">
        <v>135</v>
      </c>
      <c r="CC147" s="288" t="s">
        <v>135</v>
      </c>
    </row>
    <row r="148" spans="1:81" ht="13.5" customHeight="1">
      <c r="A148" s="277" t="s">
        <v>673</v>
      </c>
      <c r="B148" s="277" t="s">
        <v>893</v>
      </c>
      <c r="C148" s="295" t="s">
        <v>628</v>
      </c>
      <c r="D148" s="295" t="s">
        <v>719</v>
      </c>
      <c r="E148" s="295" t="s">
        <v>822</v>
      </c>
      <c r="F148" s="296" t="s">
        <v>1525</v>
      </c>
      <c r="G148" s="279" t="s">
        <v>328</v>
      </c>
      <c r="H148" s="278" t="s">
        <v>37</v>
      </c>
      <c r="I148" s="267" t="str">
        <f t="shared" si="8"/>
        <v>Higher</v>
      </c>
      <c r="J148" s="283"/>
      <c r="K148" s="281"/>
      <c r="L148" s="281" t="s">
        <v>47</v>
      </c>
      <c r="M148" s="281"/>
      <c r="N148" s="281"/>
      <c r="O148" s="282" t="s">
        <v>1911</v>
      </c>
      <c r="P148" s="278" t="s">
        <v>1548</v>
      </c>
      <c r="Q148" s="278" t="s">
        <v>1588</v>
      </c>
      <c r="R148" s="317"/>
      <c r="S148" s="317"/>
      <c r="T148" s="317"/>
      <c r="U148" s="317"/>
      <c r="V148" s="313" t="str">
        <f t="shared" si="7"/>
        <v>Y</v>
      </c>
      <c r="W148" s="283" t="s">
        <v>143</v>
      </c>
      <c r="X148" s="283"/>
      <c r="Y148" s="267"/>
      <c r="Z148" s="267"/>
      <c r="AA148" s="283"/>
      <c r="AB148" s="283"/>
      <c r="AC148" s="283"/>
      <c r="AD148" s="283"/>
      <c r="AE148" s="283"/>
      <c r="AF148" s="283" t="s">
        <v>136</v>
      </c>
      <c r="AG148" s="283" t="s">
        <v>142</v>
      </c>
      <c r="AH148" s="284" t="s">
        <v>131</v>
      </c>
      <c r="AI148" s="284" t="s">
        <v>143</v>
      </c>
      <c r="AJ148" s="284" t="s">
        <v>143</v>
      </c>
      <c r="AK148" s="283" t="s">
        <v>143</v>
      </c>
      <c r="AL148" s="283" t="s">
        <v>143</v>
      </c>
      <c r="AM148" s="283" t="s">
        <v>143</v>
      </c>
      <c r="AN148" s="283" t="s">
        <v>143</v>
      </c>
      <c r="AO148" s="286" t="s">
        <v>143</v>
      </c>
      <c r="AP148" s="283" t="s">
        <v>154</v>
      </c>
      <c r="AQ148" s="285" t="s">
        <v>144</v>
      </c>
      <c r="AR148" s="285" t="s">
        <v>144</v>
      </c>
      <c r="AS148" s="285" t="s">
        <v>1476</v>
      </c>
      <c r="AT148" s="287" t="s">
        <v>1476</v>
      </c>
      <c r="AU148" s="288"/>
      <c r="AV148" s="288"/>
      <c r="AW148" s="283" t="s">
        <v>143</v>
      </c>
      <c r="AX148" s="267"/>
      <c r="AY148" s="279" t="s">
        <v>1731</v>
      </c>
      <c r="AZ148" s="288">
        <v>2</v>
      </c>
      <c r="BA148" s="289" t="s">
        <v>1870</v>
      </c>
      <c r="BB148" s="279" t="s">
        <v>870</v>
      </c>
      <c r="BC148" s="278" t="s">
        <v>919</v>
      </c>
      <c r="BD148" s="290"/>
      <c r="BF148" s="247"/>
      <c r="BH148" s="267" t="s">
        <v>133</v>
      </c>
      <c r="BI148" s="267" t="s">
        <v>135</v>
      </c>
      <c r="BJ148" s="267" t="s">
        <v>133</v>
      </c>
      <c r="BK148" s="267" t="s">
        <v>133</v>
      </c>
      <c r="BL148" s="267" t="s">
        <v>135</v>
      </c>
      <c r="BN148" s="267" t="s">
        <v>203</v>
      </c>
      <c r="BO148" s="267" t="s">
        <v>203</v>
      </c>
      <c r="BP148" s="267" t="s">
        <v>129</v>
      </c>
      <c r="BQ148" s="267" t="s">
        <v>199</v>
      </c>
      <c r="BR148" s="267" t="s">
        <v>199</v>
      </c>
      <c r="BT148" s="283" t="s">
        <v>147</v>
      </c>
      <c r="BU148" s="283" t="s">
        <v>135</v>
      </c>
      <c r="BV148" s="288" t="s">
        <v>135</v>
      </c>
      <c r="BW148" s="288" t="s">
        <v>135</v>
      </c>
      <c r="BX148" s="288" t="s">
        <v>133</v>
      </c>
      <c r="BY148" s="288" t="s">
        <v>133</v>
      </c>
      <c r="BZ148" s="288" t="s">
        <v>135</v>
      </c>
      <c r="CA148" s="288" t="s">
        <v>135</v>
      </c>
      <c r="CB148" s="288" t="s">
        <v>135</v>
      </c>
      <c r="CC148" s="288" t="s">
        <v>135</v>
      </c>
    </row>
    <row r="149" spans="1:81" ht="13.5" customHeight="1">
      <c r="A149" s="277" t="s">
        <v>673</v>
      </c>
      <c r="B149" s="277" t="s">
        <v>893</v>
      </c>
      <c r="C149" s="295" t="s">
        <v>628</v>
      </c>
      <c r="D149" s="295" t="s">
        <v>719</v>
      </c>
      <c r="E149" s="295" t="s">
        <v>822</v>
      </c>
      <c r="F149" s="296" t="s">
        <v>1525</v>
      </c>
      <c r="G149" s="279" t="s">
        <v>323</v>
      </c>
      <c r="H149" s="278" t="s">
        <v>978</v>
      </c>
      <c r="I149" s="267" t="str">
        <f t="shared" si="8"/>
        <v>Higher</v>
      </c>
      <c r="J149" s="283"/>
      <c r="K149" s="281"/>
      <c r="L149" s="281" t="s">
        <v>1232</v>
      </c>
      <c r="M149" s="281"/>
      <c r="N149" s="281"/>
      <c r="O149" s="282" t="s">
        <v>1906</v>
      </c>
      <c r="P149" s="278" t="s">
        <v>838</v>
      </c>
      <c r="Q149" s="278" t="s">
        <v>23</v>
      </c>
      <c r="R149" s="317"/>
      <c r="S149" s="317"/>
      <c r="T149" s="317"/>
      <c r="U149" s="317"/>
      <c r="V149" s="313" t="str">
        <f t="shared" si="7"/>
        <v>Y</v>
      </c>
      <c r="W149" s="283" t="s">
        <v>143</v>
      </c>
      <c r="X149" s="283"/>
      <c r="Y149" s="267"/>
      <c r="Z149" s="267"/>
      <c r="AA149" s="283"/>
      <c r="AB149" s="283"/>
      <c r="AC149" s="283"/>
      <c r="AD149" s="283"/>
      <c r="AE149" s="283"/>
      <c r="AF149" s="283" t="s">
        <v>137</v>
      </c>
      <c r="AG149" s="283" t="s">
        <v>142</v>
      </c>
      <c r="AH149" s="284" t="s">
        <v>131</v>
      </c>
      <c r="AI149" s="284" t="s">
        <v>143</v>
      </c>
      <c r="AJ149" s="284" t="s">
        <v>143</v>
      </c>
      <c r="AK149" s="283" t="s">
        <v>143</v>
      </c>
      <c r="AL149" s="283" t="s">
        <v>143</v>
      </c>
      <c r="AM149" s="283" t="s">
        <v>143</v>
      </c>
      <c r="AN149" s="283" t="s">
        <v>143</v>
      </c>
      <c r="AO149" s="286" t="s">
        <v>143</v>
      </c>
      <c r="AP149" s="283" t="s">
        <v>154</v>
      </c>
      <c r="AQ149" s="285" t="s">
        <v>144</v>
      </c>
      <c r="AR149" s="285" t="s">
        <v>144</v>
      </c>
      <c r="AS149" s="285" t="s">
        <v>839</v>
      </c>
      <c r="AT149" s="287" t="s">
        <v>839</v>
      </c>
      <c r="AU149" s="288"/>
      <c r="AV149" s="288"/>
      <c r="AW149" s="283" t="s">
        <v>143</v>
      </c>
      <c r="AX149" s="267"/>
      <c r="AY149" s="279" t="s">
        <v>907</v>
      </c>
      <c r="AZ149" s="288">
        <v>1</v>
      </c>
      <c r="BA149" s="289" t="s">
        <v>86</v>
      </c>
      <c r="BB149" s="279" t="s">
        <v>893</v>
      </c>
      <c r="BC149" s="278" t="s">
        <v>204</v>
      </c>
      <c r="BD149" s="290"/>
      <c r="BF149" s="247"/>
      <c r="BH149" s="267" t="s">
        <v>133</v>
      </c>
      <c r="BI149" s="267" t="s">
        <v>135</v>
      </c>
      <c r="BJ149" s="267" t="s">
        <v>133</v>
      </c>
      <c r="BK149" s="267" t="s">
        <v>133</v>
      </c>
      <c r="BL149" s="267" t="s">
        <v>135</v>
      </c>
      <c r="BN149" s="267" t="s">
        <v>203</v>
      </c>
      <c r="BO149" s="267" t="s">
        <v>203</v>
      </c>
      <c r="BP149" s="267" t="s">
        <v>129</v>
      </c>
      <c r="BQ149" s="267" t="s">
        <v>199</v>
      </c>
      <c r="BR149" s="267" t="s">
        <v>199</v>
      </c>
      <c r="BT149" s="283" t="s">
        <v>147</v>
      </c>
      <c r="BU149" s="283" t="s">
        <v>135</v>
      </c>
      <c r="BV149" s="288" t="s">
        <v>135</v>
      </c>
      <c r="BW149" s="288" t="s">
        <v>135</v>
      </c>
      <c r="BX149" s="288" t="s">
        <v>133</v>
      </c>
      <c r="BY149" s="288" t="s">
        <v>133</v>
      </c>
      <c r="BZ149" s="288" t="s">
        <v>135</v>
      </c>
      <c r="CA149" s="288" t="s">
        <v>135</v>
      </c>
      <c r="CB149" s="288" t="s">
        <v>135</v>
      </c>
      <c r="CC149" s="288" t="s">
        <v>135</v>
      </c>
    </row>
    <row r="150" spans="1:81" ht="13.5" customHeight="1">
      <c r="A150" s="277" t="s">
        <v>673</v>
      </c>
      <c r="B150" s="277" t="s">
        <v>893</v>
      </c>
      <c r="C150" s="295" t="s">
        <v>628</v>
      </c>
      <c r="D150" s="295" t="s">
        <v>719</v>
      </c>
      <c r="E150" s="295" t="s">
        <v>822</v>
      </c>
      <c r="F150" s="296" t="s">
        <v>1525</v>
      </c>
      <c r="G150" s="279" t="s">
        <v>327</v>
      </c>
      <c r="H150" s="278" t="s">
        <v>501</v>
      </c>
      <c r="I150" s="267" t="str">
        <f t="shared" si="8"/>
        <v>Higher</v>
      </c>
      <c r="J150" s="283"/>
      <c r="K150" s="281"/>
      <c r="L150" s="281" t="s">
        <v>79</v>
      </c>
      <c r="M150" s="281"/>
      <c r="N150" s="281"/>
      <c r="O150" s="282" t="s">
        <v>1898</v>
      </c>
      <c r="P150" s="278" t="s">
        <v>1550</v>
      </c>
      <c r="Q150" s="278" t="s">
        <v>1193</v>
      </c>
      <c r="R150" s="317"/>
      <c r="S150" s="317"/>
      <c r="T150" s="317"/>
      <c r="U150" s="317"/>
      <c r="V150" s="313" t="str">
        <f t="shared" si="7"/>
        <v>Y</v>
      </c>
      <c r="W150" s="283" t="s">
        <v>143</v>
      </c>
      <c r="X150" s="283"/>
      <c r="Y150" s="267"/>
      <c r="Z150" s="267"/>
      <c r="AA150" s="283"/>
      <c r="AB150" s="283"/>
      <c r="AC150" s="283"/>
      <c r="AD150" s="283"/>
      <c r="AE150" s="283"/>
      <c r="AF150" s="283" t="s">
        <v>136</v>
      </c>
      <c r="AG150" s="283" t="s">
        <v>142</v>
      </c>
      <c r="AH150" s="284" t="s">
        <v>131</v>
      </c>
      <c r="AI150" s="284" t="s">
        <v>143</v>
      </c>
      <c r="AJ150" s="284" t="s">
        <v>143</v>
      </c>
      <c r="AK150" s="283" t="s">
        <v>143</v>
      </c>
      <c r="AL150" s="283" t="s">
        <v>143</v>
      </c>
      <c r="AM150" s="283" t="s">
        <v>143</v>
      </c>
      <c r="AN150" s="283" t="s">
        <v>143</v>
      </c>
      <c r="AO150" s="286" t="s">
        <v>143</v>
      </c>
      <c r="AP150" s="283" t="s">
        <v>1675</v>
      </c>
      <c r="AQ150" s="285" t="s">
        <v>144</v>
      </c>
      <c r="AR150" s="285" t="s">
        <v>144</v>
      </c>
      <c r="AS150" s="285" t="s">
        <v>1997</v>
      </c>
      <c r="AT150" s="287" t="s">
        <v>1997</v>
      </c>
      <c r="AU150" s="288"/>
      <c r="AV150" s="288"/>
      <c r="AW150" s="283" t="s">
        <v>143</v>
      </c>
      <c r="AX150" s="267"/>
      <c r="AY150" s="279" t="s">
        <v>1385</v>
      </c>
      <c r="AZ150" s="288">
        <v>2</v>
      </c>
      <c r="BA150" s="289" t="s">
        <v>569</v>
      </c>
      <c r="BB150" s="279" t="s">
        <v>870</v>
      </c>
      <c r="BC150" s="278" t="s">
        <v>919</v>
      </c>
      <c r="BD150" s="290"/>
      <c r="BF150" s="247"/>
      <c r="BH150" s="267" t="s">
        <v>133</v>
      </c>
      <c r="BI150" s="267" t="s">
        <v>135</v>
      </c>
      <c r="BJ150" s="267" t="s">
        <v>133</v>
      </c>
      <c r="BK150" s="267" t="s">
        <v>133</v>
      </c>
      <c r="BL150" s="267" t="s">
        <v>135</v>
      </c>
      <c r="BN150" s="267" t="s">
        <v>203</v>
      </c>
      <c r="BO150" s="267" t="s">
        <v>203</v>
      </c>
      <c r="BP150" s="267" t="s">
        <v>129</v>
      </c>
      <c r="BQ150" s="267" t="s">
        <v>199</v>
      </c>
      <c r="BR150" s="267" t="s">
        <v>199</v>
      </c>
      <c r="BT150" s="283" t="s">
        <v>147</v>
      </c>
      <c r="BU150" s="283" t="s">
        <v>135</v>
      </c>
      <c r="BV150" s="288" t="s">
        <v>135</v>
      </c>
      <c r="BW150" s="288" t="s">
        <v>135</v>
      </c>
      <c r="BX150" s="288" t="s">
        <v>133</v>
      </c>
      <c r="BY150" s="288" t="s">
        <v>133</v>
      </c>
      <c r="BZ150" s="288" t="s">
        <v>135</v>
      </c>
      <c r="CA150" s="288" t="s">
        <v>135</v>
      </c>
      <c r="CB150" s="288" t="s">
        <v>135</v>
      </c>
      <c r="CC150" s="288" t="s">
        <v>135</v>
      </c>
    </row>
    <row r="151" spans="1:81" ht="13.5" customHeight="1">
      <c r="A151" s="277" t="s">
        <v>673</v>
      </c>
      <c r="B151" s="277" t="s">
        <v>893</v>
      </c>
      <c r="C151" s="295" t="s">
        <v>628</v>
      </c>
      <c r="D151" s="295" t="s">
        <v>719</v>
      </c>
      <c r="E151" s="295" t="s">
        <v>822</v>
      </c>
      <c r="F151" s="296" t="s">
        <v>1525</v>
      </c>
      <c r="G151" s="279" t="s">
        <v>1973</v>
      </c>
      <c r="H151" s="278" t="s">
        <v>973</v>
      </c>
      <c r="I151" s="267" t="str">
        <f t="shared" si="8"/>
        <v>Higher</v>
      </c>
      <c r="J151" s="283"/>
      <c r="K151" s="281"/>
      <c r="L151" s="281" t="s">
        <v>424</v>
      </c>
      <c r="M151" s="281"/>
      <c r="N151" s="281"/>
      <c r="O151" s="282" t="s">
        <v>1899</v>
      </c>
      <c r="P151" s="278" t="s">
        <v>2059</v>
      </c>
      <c r="Q151" s="278" t="s">
        <v>1204</v>
      </c>
      <c r="R151" s="317"/>
      <c r="S151" s="317"/>
      <c r="T151" s="317"/>
      <c r="U151" s="317"/>
      <c r="V151" s="313" t="str">
        <f t="shared" si="7"/>
        <v>Y</v>
      </c>
      <c r="W151" s="283"/>
      <c r="X151" s="283" t="s">
        <v>143</v>
      </c>
      <c r="Y151" s="267"/>
      <c r="Z151" s="267"/>
      <c r="AA151" s="283"/>
      <c r="AB151" s="283"/>
      <c r="AC151" s="283"/>
      <c r="AD151" s="283"/>
      <c r="AE151" s="283"/>
      <c r="AF151" s="283" t="s">
        <v>136</v>
      </c>
      <c r="AG151" s="283" t="s">
        <v>142</v>
      </c>
      <c r="AH151" s="284" t="s">
        <v>131</v>
      </c>
      <c r="AI151" s="284" t="s">
        <v>143</v>
      </c>
      <c r="AJ151" s="284" t="s">
        <v>143</v>
      </c>
      <c r="AK151" s="283" t="s">
        <v>143</v>
      </c>
      <c r="AL151" s="283" t="s">
        <v>143</v>
      </c>
      <c r="AM151" s="283" t="s">
        <v>143</v>
      </c>
      <c r="AN151" s="283" t="s">
        <v>143</v>
      </c>
      <c r="AO151" s="286" t="s">
        <v>143</v>
      </c>
      <c r="AP151" s="283" t="s">
        <v>154</v>
      </c>
      <c r="AQ151" s="285" t="s">
        <v>144</v>
      </c>
      <c r="AR151" s="285" t="s">
        <v>144</v>
      </c>
      <c r="AS151" s="285" t="s">
        <v>1547</v>
      </c>
      <c r="AT151" s="287" t="s">
        <v>1547</v>
      </c>
      <c r="AU151" s="288"/>
      <c r="AV151" s="288"/>
      <c r="AW151" s="283" t="s">
        <v>143</v>
      </c>
      <c r="AX151" s="267"/>
      <c r="AY151" s="279" t="s">
        <v>1711</v>
      </c>
      <c r="AZ151" s="288">
        <v>2</v>
      </c>
      <c r="BA151" s="289" t="s">
        <v>604</v>
      </c>
      <c r="BB151" s="279" t="s">
        <v>870</v>
      </c>
      <c r="BC151" s="278" t="s">
        <v>919</v>
      </c>
      <c r="BD151" s="290"/>
      <c r="BF151" s="247"/>
      <c r="BH151" s="267" t="s">
        <v>133</v>
      </c>
      <c r="BI151" s="267" t="s">
        <v>135</v>
      </c>
      <c r="BJ151" s="267" t="s">
        <v>133</v>
      </c>
      <c r="BK151" s="267" t="s">
        <v>133</v>
      </c>
      <c r="BL151" s="267" t="s">
        <v>135</v>
      </c>
      <c r="BN151" s="267" t="s">
        <v>203</v>
      </c>
      <c r="BO151" s="267" t="s">
        <v>203</v>
      </c>
      <c r="BP151" s="267" t="s">
        <v>129</v>
      </c>
      <c r="BQ151" s="267" t="s">
        <v>199</v>
      </c>
      <c r="BR151" s="267" t="s">
        <v>199</v>
      </c>
      <c r="BT151" s="283" t="s">
        <v>147</v>
      </c>
      <c r="BU151" s="283" t="s">
        <v>135</v>
      </c>
      <c r="BV151" s="288" t="s">
        <v>135</v>
      </c>
      <c r="BW151" s="288" t="s">
        <v>135</v>
      </c>
      <c r="BX151" s="288" t="s">
        <v>133</v>
      </c>
      <c r="BY151" s="288" t="s">
        <v>133</v>
      </c>
      <c r="BZ151" s="288" t="s">
        <v>135</v>
      </c>
      <c r="CA151" s="288" t="s">
        <v>135</v>
      </c>
      <c r="CB151" s="288" t="s">
        <v>135</v>
      </c>
      <c r="CC151" s="288" t="s">
        <v>135</v>
      </c>
    </row>
    <row r="152" spans="1:81" ht="13.5" customHeight="1">
      <c r="A152" s="277" t="s">
        <v>673</v>
      </c>
      <c r="B152" s="277" t="s">
        <v>893</v>
      </c>
      <c r="C152" s="295" t="s">
        <v>628</v>
      </c>
      <c r="D152" s="295" t="s">
        <v>719</v>
      </c>
      <c r="E152" s="295" t="s">
        <v>822</v>
      </c>
      <c r="F152" s="296" t="s">
        <v>1525</v>
      </c>
      <c r="G152" s="279" t="s">
        <v>2051</v>
      </c>
      <c r="H152" s="278" t="s">
        <v>1795</v>
      </c>
      <c r="I152" s="267" t="str">
        <f t="shared" si="8"/>
        <v>Higher</v>
      </c>
      <c r="J152" s="283"/>
      <c r="K152" s="281"/>
      <c r="L152" s="281" t="s">
        <v>1063</v>
      </c>
      <c r="M152" s="281"/>
      <c r="N152" s="281"/>
      <c r="O152" s="282" t="s">
        <v>1900</v>
      </c>
      <c r="P152" s="278" t="s">
        <v>1551</v>
      </c>
      <c r="Q152" s="278" t="s">
        <v>1378</v>
      </c>
      <c r="R152" s="317"/>
      <c r="S152" s="317"/>
      <c r="T152" s="317"/>
      <c r="U152" s="317"/>
      <c r="V152" s="313" t="str">
        <f t="shared" si="7"/>
        <v>N</v>
      </c>
      <c r="W152" s="283" t="s">
        <v>143</v>
      </c>
      <c r="X152" s="283"/>
      <c r="Y152" s="267"/>
      <c r="Z152" s="267"/>
      <c r="AA152" s="283"/>
      <c r="AB152" s="283"/>
      <c r="AC152" s="283"/>
      <c r="AD152" s="283"/>
      <c r="AE152" s="283"/>
      <c r="AF152" s="283" t="s">
        <v>137</v>
      </c>
      <c r="AG152" s="283" t="s">
        <v>142</v>
      </c>
      <c r="AH152" s="284" t="s">
        <v>131</v>
      </c>
      <c r="AI152" s="284" t="s">
        <v>143</v>
      </c>
      <c r="AJ152" s="284" t="s">
        <v>143</v>
      </c>
      <c r="AK152" s="283" t="s">
        <v>143</v>
      </c>
      <c r="AL152" s="283" t="s">
        <v>143</v>
      </c>
      <c r="AM152" s="283" t="s">
        <v>143</v>
      </c>
      <c r="AN152" s="283" t="s">
        <v>143</v>
      </c>
      <c r="AO152" s="286" t="s">
        <v>143</v>
      </c>
      <c r="AP152" s="283" t="s">
        <v>854</v>
      </c>
      <c r="AQ152" s="285" t="s">
        <v>144</v>
      </c>
      <c r="AR152" s="285" t="s">
        <v>2063</v>
      </c>
      <c r="AS152" s="285" t="s">
        <v>144</v>
      </c>
      <c r="AT152" s="287" t="s">
        <v>144</v>
      </c>
      <c r="AU152" s="288"/>
      <c r="AV152" s="288"/>
      <c r="AW152" s="283" t="s">
        <v>143</v>
      </c>
      <c r="AX152" s="267"/>
      <c r="AY152" s="279" t="s">
        <v>1543</v>
      </c>
      <c r="AZ152" s="288">
        <v>1</v>
      </c>
      <c r="BA152" s="289" t="s">
        <v>48</v>
      </c>
      <c r="BB152" s="279" t="s">
        <v>870</v>
      </c>
      <c r="BC152" s="278" t="s">
        <v>919</v>
      </c>
      <c r="BD152" s="290"/>
      <c r="BF152" s="247"/>
      <c r="BH152" s="267" t="s">
        <v>133</v>
      </c>
      <c r="BI152" s="267" t="s">
        <v>135</v>
      </c>
      <c r="BJ152" s="267" t="s">
        <v>133</v>
      </c>
      <c r="BK152" s="267" t="s">
        <v>133</v>
      </c>
      <c r="BL152" s="267" t="s">
        <v>135</v>
      </c>
      <c r="BN152" s="267" t="s">
        <v>199</v>
      </c>
      <c r="BO152" s="267" t="s">
        <v>199</v>
      </c>
      <c r="BP152" s="267" t="s">
        <v>130</v>
      </c>
      <c r="BQ152" s="267" t="s">
        <v>199</v>
      </c>
      <c r="BR152" s="267" t="s">
        <v>199</v>
      </c>
      <c r="BT152" s="283" t="s">
        <v>147</v>
      </c>
      <c r="BU152" s="283" t="s">
        <v>135</v>
      </c>
      <c r="BV152" s="288" t="s">
        <v>135</v>
      </c>
      <c r="BW152" s="288" t="s">
        <v>135</v>
      </c>
      <c r="BX152" s="288" t="s">
        <v>133</v>
      </c>
      <c r="BY152" s="288" t="s">
        <v>133</v>
      </c>
      <c r="BZ152" s="288" t="s">
        <v>135</v>
      </c>
      <c r="CA152" s="288" t="s">
        <v>135</v>
      </c>
      <c r="CB152" s="288" t="s">
        <v>135</v>
      </c>
      <c r="CC152" s="288" t="s">
        <v>135</v>
      </c>
    </row>
    <row r="153" spans="1:81" ht="13.5" customHeight="1">
      <c r="A153" s="277" t="s">
        <v>673</v>
      </c>
      <c r="B153" s="277" t="s">
        <v>893</v>
      </c>
      <c r="C153" s="295" t="s">
        <v>628</v>
      </c>
      <c r="D153" s="295" t="s">
        <v>719</v>
      </c>
      <c r="E153" s="295" t="s">
        <v>844</v>
      </c>
      <c r="F153" s="296" t="s">
        <v>843</v>
      </c>
      <c r="G153" s="279" t="s">
        <v>1971</v>
      </c>
      <c r="H153" s="278" t="s">
        <v>1062</v>
      </c>
      <c r="I153" s="267" t="str">
        <f t="shared" si="8"/>
        <v>Lower</v>
      </c>
      <c r="J153" s="283"/>
      <c r="K153" s="281"/>
      <c r="L153" s="281" t="s">
        <v>101</v>
      </c>
      <c r="M153" s="281"/>
      <c r="N153" s="281"/>
      <c r="O153" s="282" t="s">
        <v>2019</v>
      </c>
      <c r="P153" s="278" t="s">
        <v>127</v>
      </c>
      <c r="Q153" s="278" t="s">
        <v>2188</v>
      </c>
      <c r="R153" s="317"/>
      <c r="S153" s="317"/>
      <c r="T153" s="317"/>
      <c r="U153" s="317"/>
      <c r="V153" s="313" t="str">
        <f t="shared" si="7"/>
        <v>Y</v>
      </c>
      <c r="W153" s="283" t="s">
        <v>143</v>
      </c>
      <c r="X153" s="283"/>
      <c r="Y153" s="267"/>
      <c r="Z153" s="267"/>
      <c r="AA153" s="283"/>
      <c r="AB153" s="283"/>
      <c r="AC153" s="283"/>
      <c r="AD153" s="283"/>
      <c r="AE153" s="283"/>
      <c r="AF153" s="283" t="s">
        <v>137</v>
      </c>
      <c r="AG153" s="283" t="s">
        <v>142</v>
      </c>
      <c r="AH153" s="284" t="s">
        <v>131</v>
      </c>
      <c r="AI153" s="284" t="s">
        <v>143</v>
      </c>
      <c r="AJ153" s="284" t="s">
        <v>143</v>
      </c>
      <c r="AK153" s="283" t="s">
        <v>143</v>
      </c>
      <c r="AL153" s="283" t="s">
        <v>143</v>
      </c>
      <c r="AM153" s="283" t="s">
        <v>143</v>
      </c>
      <c r="AN153" s="283"/>
      <c r="AO153" s="286" t="s">
        <v>143</v>
      </c>
      <c r="AP153" s="283" t="s">
        <v>1675</v>
      </c>
      <c r="AQ153" s="285" t="s">
        <v>144</v>
      </c>
      <c r="AR153" s="285" t="s">
        <v>1531</v>
      </c>
      <c r="AS153" s="285" t="s">
        <v>144</v>
      </c>
      <c r="AT153" s="287" t="s">
        <v>144</v>
      </c>
      <c r="AU153" s="288"/>
      <c r="AV153" s="288"/>
      <c r="AW153" s="283" t="s">
        <v>143</v>
      </c>
      <c r="AX153" s="267"/>
      <c r="AY153" s="279" t="s">
        <v>2077</v>
      </c>
      <c r="AZ153" s="288">
        <v>1</v>
      </c>
      <c r="BA153" s="289" t="s">
        <v>2183</v>
      </c>
      <c r="BB153" s="279" t="s">
        <v>870</v>
      </c>
      <c r="BC153" s="278" t="s">
        <v>919</v>
      </c>
      <c r="BD153" s="290"/>
      <c r="BF153" s="247"/>
      <c r="BH153" s="267" t="s">
        <v>133</v>
      </c>
      <c r="BI153" s="267" t="s">
        <v>135</v>
      </c>
      <c r="BJ153" s="267" t="s">
        <v>135</v>
      </c>
      <c r="BK153" s="267" t="s">
        <v>135</v>
      </c>
      <c r="BL153" s="267" t="s">
        <v>135</v>
      </c>
      <c r="BN153" s="267" t="s">
        <v>203</v>
      </c>
      <c r="BO153" s="267" t="s">
        <v>203</v>
      </c>
      <c r="BP153" s="267" t="s">
        <v>129</v>
      </c>
      <c r="BQ153" s="267" t="s">
        <v>199</v>
      </c>
      <c r="BR153" s="267" t="s">
        <v>199</v>
      </c>
      <c r="BT153" s="283" t="s">
        <v>147</v>
      </c>
      <c r="BU153" s="283" t="s">
        <v>135</v>
      </c>
      <c r="BV153" s="288" t="s">
        <v>135</v>
      </c>
      <c r="BW153" s="288" t="s">
        <v>135</v>
      </c>
      <c r="BX153" s="288" t="s">
        <v>133</v>
      </c>
      <c r="BY153" s="288" t="s">
        <v>133</v>
      </c>
      <c r="BZ153" s="288" t="s">
        <v>135</v>
      </c>
      <c r="CA153" s="288" t="s">
        <v>135</v>
      </c>
      <c r="CB153" s="288" t="s">
        <v>135</v>
      </c>
      <c r="CC153" s="288" t="s">
        <v>135</v>
      </c>
    </row>
    <row r="154" spans="1:81" ht="13.5" customHeight="1">
      <c r="A154" s="277" t="s">
        <v>673</v>
      </c>
      <c r="B154" s="277" t="s">
        <v>893</v>
      </c>
      <c r="C154" s="295" t="s">
        <v>628</v>
      </c>
      <c r="D154" s="295" t="s">
        <v>719</v>
      </c>
      <c r="E154" s="295" t="s">
        <v>798</v>
      </c>
      <c r="F154" s="296" t="s">
        <v>842</v>
      </c>
      <c r="G154" s="279" t="s">
        <v>1965</v>
      </c>
      <c r="H154" s="278" t="s">
        <v>1058</v>
      </c>
      <c r="I154" s="267" t="str">
        <f t="shared" si="8"/>
        <v>Lower</v>
      </c>
      <c r="J154" s="283"/>
      <c r="K154" s="281"/>
      <c r="L154" s="281" t="s">
        <v>1371</v>
      </c>
      <c r="M154" s="281"/>
      <c r="N154" s="281"/>
      <c r="O154" s="282" t="s">
        <v>2015</v>
      </c>
      <c r="P154" s="278" t="s">
        <v>1720</v>
      </c>
      <c r="Q154" s="278" t="s">
        <v>1095</v>
      </c>
      <c r="R154" s="317"/>
      <c r="S154" s="317"/>
      <c r="T154" s="317"/>
      <c r="U154" s="317"/>
      <c r="V154" s="313" t="str">
        <f t="shared" si="7"/>
        <v>N</v>
      </c>
      <c r="W154" s="283" t="s">
        <v>143</v>
      </c>
      <c r="X154" s="283"/>
      <c r="Y154" s="267"/>
      <c r="Z154" s="267"/>
      <c r="AA154" s="283"/>
      <c r="AB154" s="283"/>
      <c r="AC154" s="283"/>
      <c r="AD154" s="283"/>
      <c r="AE154" s="283"/>
      <c r="AF154" s="283" t="s">
        <v>131</v>
      </c>
      <c r="AG154" s="283" t="s">
        <v>142</v>
      </c>
      <c r="AH154" s="284" t="s">
        <v>131</v>
      </c>
      <c r="AI154" s="284" t="s">
        <v>143</v>
      </c>
      <c r="AJ154" s="284" t="s">
        <v>143</v>
      </c>
      <c r="AK154" s="283" t="s">
        <v>143</v>
      </c>
      <c r="AL154" s="283" t="s">
        <v>143</v>
      </c>
      <c r="AM154" s="283" t="s">
        <v>143</v>
      </c>
      <c r="AN154" s="283"/>
      <c r="AO154" s="286" t="s">
        <v>143</v>
      </c>
      <c r="AP154" s="283" t="s">
        <v>1532</v>
      </c>
      <c r="AQ154" s="285" t="s">
        <v>144</v>
      </c>
      <c r="AR154" s="285" t="s">
        <v>1537</v>
      </c>
      <c r="AS154" s="285" t="s">
        <v>144</v>
      </c>
      <c r="AT154" s="287" t="s">
        <v>144</v>
      </c>
      <c r="AU154" s="288"/>
      <c r="AV154" s="288"/>
      <c r="AW154" s="283" t="s">
        <v>143</v>
      </c>
      <c r="AX154" s="267"/>
      <c r="AY154" s="279" t="s">
        <v>2078</v>
      </c>
      <c r="AZ154" s="288">
        <v>2</v>
      </c>
      <c r="BA154" s="289" t="s">
        <v>2181</v>
      </c>
      <c r="BB154" s="279" t="s">
        <v>870</v>
      </c>
      <c r="BC154" s="278" t="s">
        <v>919</v>
      </c>
      <c r="BD154" s="290"/>
      <c r="BF154" s="247"/>
      <c r="BH154" s="267" t="s">
        <v>133</v>
      </c>
      <c r="BI154" s="267" t="s">
        <v>135</v>
      </c>
      <c r="BJ154" s="267" t="s">
        <v>135</v>
      </c>
      <c r="BK154" s="267" t="s">
        <v>135</v>
      </c>
      <c r="BL154" s="267" t="s">
        <v>135</v>
      </c>
      <c r="BN154" s="267" t="s">
        <v>199</v>
      </c>
      <c r="BO154" s="267" t="s">
        <v>199</v>
      </c>
      <c r="BP154" s="267" t="s">
        <v>130</v>
      </c>
      <c r="BQ154" s="267" t="s">
        <v>199</v>
      </c>
      <c r="BR154" s="267" t="s">
        <v>199</v>
      </c>
      <c r="BT154" s="283" t="s">
        <v>147</v>
      </c>
      <c r="BU154" s="283" t="s">
        <v>135</v>
      </c>
      <c r="BV154" s="288" t="s">
        <v>135</v>
      </c>
      <c r="BW154" s="288" t="s">
        <v>135</v>
      </c>
      <c r="BX154" s="288" t="s">
        <v>133</v>
      </c>
      <c r="BY154" s="288" t="s">
        <v>133</v>
      </c>
      <c r="BZ154" s="288" t="s">
        <v>135</v>
      </c>
      <c r="CA154" s="288" t="s">
        <v>135</v>
      </c>
      <c r="CB154" s="288" t="s">
        <v>135</v>
      </c>
      <c r="CC154" s="288" t="s">
        <v>135</v>
      </c>
    </row>
    <row r="155" spans="1:81" ht="13.5" customHeight="1">
      <c r="A155" s="277" t="s">
        <v>673</v>
      </c>
      <c r="B155" s="277" t="s">
        <v>893</v>
      </c>
      <c r="C155" s="295" t="s">
        <v>628</v>
      </c>
      <c r="D155" s="295" t="s">
        <v>719</v>
      </c>
      <c r="E155" s="295" t="s">
        <v>798</v>
      </c>
      <c r="F155" s="296" t="s">
        <v>842</v>
      </c>
      <c r="G155" s="279" t="s">
        <v>1965</v>
      </c>
      <c r="H155" s="278" t="s">
        <v>1068</v>
      </c>
      <c r="I155" s="267" t="str">
        <f t="shared" si="8"/>
        <v>Lower</v>
      </c>
      <c r="J155" s="283"/>
      <c r="K155" s="281"/>
      <c r="L155" s="281" t="s">
        <v>90</v>
      </c>
      <c r="M155" s="281"/>
      <c r="N155" s="281"/>
      <c r="O155" s="282" t="s">
        <v>2015</v>
      </c>
      <c r="P155" s="278" t="s">
        <v>1721</v>
      </c>
      <c r="Q155" s="278" t="s">
        <v>1223</v>
      </c>
      <c r="R155" s="317"/>
      <c r="S155" s="317"/>
      <c r="T155" s="317"/>
      <c r="U155" s="317"/>
      <c r="V155" s="313" t="str">
        <f t="shared" si="7"/>
        <v>N</v>
      </c>
      <c r="W155" s="283" t="s">
        <v>143</v>
      </c>
      <c r="X155" s="283"/>
      <c r="Y155" s="267"/>
      <c r="Z155" s="267"/>
      <c r="AA155" s="283"/>
      <c r="AB155" s="283"/>
      <c r="AC155" s="283"/>
      <c r="AD155" s="283"/>
      <c r="AE155" s="283"/>
      <c r="AF155" s="283" t="s">
        <v>131</v>
      </c>
      <c r="AG155" s="283" t="s">
        <v>142</v>
      </c>
      <c r="AH155" s="284" t="s">
        <v>131</v>
      </c>
      <c r="AI155" s="284" t="s">
        <v>143</v>
      </c>
      <c r="AJ155" s="284" t="s">
        <v>143</v>
      </c>
      <c r="AK155" s="283" t="s">
        <v>143</v>
      </c>
      <c r="AL155" s="283" t="s">
        <v>143</v>
      </c>
      <c r="AM155" s="283" t="s">
        <v>143</v>
      </c>
      <c r="AN155" s="283"/>
      <c r="AO155" s="286" t="s">
        <v>143</v>
      </c>
      <c r="AP155" s="283" t="s">
        <v>2062</v>
      </c>
      <c r="AQ155" s="285" t="s">
        <v>144</v>
      </c>
      <c r="AR155" s="285" t="s">
        <v>1538</v>
      </c>
      <c r="AS155" s="285" t="s">
        <v>144</v>
      </c>
      <c r="AT155" s="287" t="s">
        <v>144</v>
      </c>
      <c r="AU155" s="288"/>
      <c r="AV155" s="288"/>
      <c r="AW155" s="283" t="s">
        <v>143</v>
      </c>
      <c r="AX155" s="267"/>
      <c r="AY155" s="279" t="s">
        <v>2075</v>
      </c>
      <c r="AZ155" s="288">
        <v>2</v>
      </c>
      <c r="BA155" s="289" t="s">
        <v>2179</v>
      </c>
      <c r="BB155" s="279" t="s">
        <v>870</v>
      </c>
      <c r="BC155" s="278" t="s">
        <v>919</v>
      </c>
      <c r="BD155" s="290"/>
      <c r="BF155" s="247"/>
      <c r="BH155" s="267" t="s">
        <v>133</v>
      </c>
      <c r="BI155" s="267" t="s">
        <v>135</v>
      </c>
      <c r="BJ155" s="267" t="s">
        <v>135</v>
      </c>
      <c r="BK155" s="267" t="s">
        <v>135</v>
      </c>
      <c r="BL155" s="267" t="s">
        <v>135</v>
      </c>
      <c r="BN155" s="267" t="s">
        <v>199</v>
      </c>
      <c r="BO155" s="267" t="s">
        <v>199</v>
      </c>
      <c r="BP155" s="267" t="s">
        <v>130</v>
      </c>
      <c r="BQ155" s="267" t="s">
        <v>199</v>
      </c>
      <c r="BR155" s="267" t="s">
        <v>199</v>
      </c>
      <c r="BT155" s="283" t="s">
        <v>147</v>
      </c>
      <c r="BU155" s="283" t="s">
        <v>135</v>
      </c>
      <c r="BV155" s="288" t="s">
        <v>135</v>
      </c>
      <c r="BW155" s="288" t="s">
        <v>135</v>
      </c>
      <c r="BX155" s="288" t="s">
        <v>133</v>
      </c>
      <c r="BY155" s="288" t="s">
        <v>133</v>
      </c>
      <c r="BZ155" s="288" t="s">
        <v>135</v>
      </c>
      <c r="CA155" s="288" t="s">
        <v>135</v>
      </c>
      <c r="CB155" s="288" t="s">
        <v>135</v>
      </c>
      <c r="CC155" s="288" t="s">
        <v>135</v>
      </c>
    </row>
    <row r="156" spans="1:81" ht="13.5" customHeight="1">
      <c r="A156" s="277" t="s">
        <v>673</v>
      </c>
      <c r="B156" s="277" t="s">
        <v>903</v>
      </c>
      <c r="C156" s="267" t="s">
        <v>628</v>
      </c>
      <c r="D156" s="267" t="s">
        <v>719</v>
      </c>
      <c r="E156" s="267" t="s">
        <v>820</v>
      </c>
      <c r="F156" s="278" t="s">
        <v>1421</v>
      </c>
      <c r="G156" s="279" t="s">
        <v>319</v>
      </c>
      <c r="H156" s="278" t="s">
        <v>1357</v>
      </c>
      <c r="I156" s="267" t="str">
        <f t="shared" si="8"/>
        <v>Lower</v>
      </c>
      <c r="J156" s="283"/>
      <c r="K156" s="281"/>
      <c r="L156" s="281" t="s">
        <v>1820</v>
      </c>
      <c r="M156" s="281"/>
      <c r="N156" s="281"/>
      <c r="O156" s="282" t="s">
        <v>1886</v>
      </c>
      <c r="P156" s="278" t="s">
        <v>1630</v>
      </c>
      <c r="Q156" s="278" t="s">
        <v>1190</v>
      </c>
      <c r="R156" s="317"/>
      <c r="S156" s="317"/>
      <c r="T156" s="317"/>
      <c r="U156" s="317"/>
      <c r="V156" s="313" t="str">
        <f t="shared" si="7"/>
        <v>Y</v>
      </c>
      <c r="W156" s="283" t="s">
        <v>143</v>
      </c>
      <c r="X156" s="282" t="s">
        <v>143</v>
      </c>
      <c r="Y156" s="292"/>
      <c r="Z156" s="267"/>
      <c r="AA156" s="282"/>
      <c r="AB156" s="283"/>
      <c r="AC156" s="283"/>
      <c r="AD156" s="283"/>
      <c r="AE156" s="283" t="s">
        <v>136</v>
      </c>
      <c r="AF156" s="283" t="s">
        <v>142</v>
      </c>
      <c r="AG156" s="283" t="s">
        <v>131</v>
      </c>
      <c r="AH156" s="284" t="s">
        <v>143</v>
      </c>
      <c r="AI156" s="284" t="s">
        <v>143</v>
      </c>
      <c r="AJ156" s="284" t="s">
        <v>143</v>
      </c>
      <c r="AK156" s="283" t="s">
        <v>143</v>
      </c>
      <c r="AL156" s="283" t="s">
        <v>143</v>
      </c>
      <c r="AM156" s="283" t="s">
        <v>143</v>
      </c>
      <c r="AN156" s="283" t="s">
        <v>143</v>
      </c>
      <c r="AO156" s="286" t="s">
        <v>854</v>
      </c>
      <c r="AP156" s="283" t="s">
        <v>144</v>
      </c>
      <c r="AQ156" s="285" t="s">
        <v>1458</v>
      </c>
      <c r="AR156" s="285" t="s">
        <v>144</v>
      </c>
      <c r="AS156" s="285" t="s">
        <v>144</v>
      </c>
      <c r="AT156" s="287" t="str">
        <f t="shared" si="6"/>
        <v>Higher</v>
      </c>
      <c r="AU156" s="288"/>
      <c r="AV156" s="288"/>
      <c r="AW156" s="283" t="s">
        <v>143</v>
      </c>
      <c r="AX156" s="267"/>
      <c r="AY156" s="279" t="s">
        <v>2094</v>
      </c>
      <c r="AZ156" s="288">
        <v>2</v>
      </c>
      <c r="BA156" s="289" t="s">
        <v>85</v>
      </c>
      <c r="BB156" s="279" t="s">
        <v>134</v>
      </c>
      <c r="BC156" s="278" t="s">
        <v>189</v>
      </c>
      <c r="BD156" s="290"/>
      <c r="BF156" s="247"/>
      <c r="BH156" s="267" t="s">
        <v>135</v>
      </c>
      <c r="BI156" s="267" t="s">
        <v>135</v>
      </c>
      <c r="BJ156" s="267" t="s">
        <v>135</v>
      </c>
      <c r="BK156" s="267" t="s">
        <v>135</v>
      </c>
      <c r="BL156" s="267" t="s">
        <v>135</v>
      </c>
      <c r="BN156" s="267" t="s">
        <v>199</v>
      </c>
      <c r="BO156" s="267" t="s">
        <v>199</v>
      </c>
      <c r="BP156" s="267" t="s">
        <v>129</v>
      </c>
      <c r="BQ156" s="267" t="s">
        <v>199</v>
      </c>
      <c r="BR156" s="267" t="s">
        <v>155</v>
      </c>
      <c r="BT156" s="283" t="s">
        <v>147</v>
      </c>
      <c r="BU156" s="283" t="s">
        <v>136</v>
      </c>
      <c r="BV156" s="288" t="s">
        <v>135</v>
      </c>
      <c r="BW156" s="288" t="s">
        <v>135</v>
      </c>
      <c r="BX156" s="288" t="s">
        <v>133</v>
      </c>
      <c r="BY156" s="288" t="s">
        <v>133</v>
      </c>
      <c r="BZ156" s="288" t="s">
        <v>135</v>
      </c>
      <c r="CA156" s="288" t="s">
        <v>135</v>
      </c>
      <c r="CB156" s="288" t="s">
        <v>133</v>
      </c>
      <c r="CC156" s="288" t="s">
        <v>135</v>
      </c>
    </row>
    <row r="157" spans="1:81" ht="13.5" customHeight="1">
      <c r="A157" s="277" t="s">
        <v>673</v>
      </c>
      <c r="B157" s="277" t="s">
        <v>903</v>
      </c>
      <c r="C157" s="267" t="s">
        <v>628</v>
      </c>
      <c r="D157" s="267" t="s">
        <v>719</v>
      </c>
      <c r="E157" s="267" t="s">
        <v>808</v>
      </c>
      <c r="F157" s="278" t="s">
        <v>804</v>
      </c>
      <c r="G157" s="279" t="s">
        <v>314</v>
      </c>
      <c r="H157" s="278" t="s">
        <v>36</v>
      </c>
      <c r="I157" s="267" t="str">
        <f t="shared" si="8"/>
        <v>Lower</v>
      </c>
      <c r="J157" s="283"/>
      <c r="K157" s="281"/>
      <c r="L157" s="281" t="s">
        <v>1096</v>
      </c>
      <c r="M157" s="281"/>
      <c r="N157" s="281"/>
      <c r="O157" s="282" t="s">
        <v>1892</v>
      </c>
      <c r="P157" s="278" t="s">
        <v>1415</v>
      </c>
      <c r="Q157" s="278" t="s">
        <v>20</v>
      </c>
      <c r="R157" s="317"/>
      <c r="S157" s="317"/>
      <c r="T157" s="317"/>
      <c r="U157" s="317"/>
      <c r="V157" s="313" t="str">
        <f t="shared" si="7"/>
        <v>Y</v>
      </c>
      <c r="W157" s="283" t="s">
        <v>143</v>
      </c>
      <c r="X157" s="282"/>
      <c r="Y157" s="292"/>
      <c r="Z157" s="267"/>
      <c r="AA157" s="282"/>
      <c r="AB157" s="283"/>
      <c r="AC157" s="283"/>
      <c r="AD157" s="283"/>
      <c r="AE157" s="283" t="s">
        <v>136</v>
      </c>
      <c r="AF157" s="283" t="s">
        <v>142</v>
      </c>
      <c r="AG157" s="283" t="s">
        <v>131</v>
      </c>
      <c r="AH157" s="284" t="s">
        <v>143</v>
      </c>
      <c r="AI157" s="284" t="s">
        <v>143</v>
      </c>
      <c r="AJ157" s="284" t="s">
        <v>143</v>
      </c>
      <c r="AK157" s="283" t="s">
        <v>143</v>
      </c>
      <c r="AL157" s="283" t="s">
        <v>143</v>
      </c>
      <c r="AM157" s="283" t="s">
        <v>143</v>
      </c>
      <c r="AN157" s="283" t="s">
        <v>143</v>
      </c>
      <c r="AO157" s="286" t="s">
        <v>854</v>
      </c>
      <c r="AP157" s="283" t="s">
        <v>657</v>
      </c>
      <c r="AQ157" s="285" t="s">
        <v>1710</v>
      </c>
      <c r="AR157" s="285" t="s">
        <v>144</v>
      </c>
      <c r="AS157" s="285" t="s">
        <v>144</v>
      </c>
      <c r="AT157" s="287" t="str">
        <f t="shared" si="6"/>
        <v>Not Higher</v>
      </c>
      <c r="AU157" s="288"/>
      <c r="AV157" s="288"/>
      <c r="AW157" s="283" t="s">
        <v>143</v>
      </c>
      <c r="AX157" s="267"/>
      <c r="AY157" s="279" t="s">
        <v>811</v>
      </c>
      <c r="AZ157" s="288">
        <v>2</v>
      </c>
      <c r="BA157" s="289" t="s">
        <v>1747</v>
      </c>
      <c r="BB157" s="279" t="s">
        <v>134</v>
      </c>
      <c r="BC157" s="278" t="s">
        <v>189</v>
      </c>
      <c r="BD157" s="290"/>
      <c r="BF157" s="247"/>
      <c r="BH157" s="267" t="s">
        <v>133</v>
      </c>
      <c r="BI157" s="267" t="s">
        <v>135</v>
      </c>
      <c r="BJ157" s="267" t="s">
        <v>135</v>
      </c>
      <c r="BK157" s="267" t="s">
        <v>135</v>
      </c>
      <c r="BL157" s="267" t="s">
        <v>135</v>
      </c>
      <c r="BN157" s="267" t="s">
        <v>199</v>
      </c>
      <c r="BO157" s="267" t="s">
        <v>199</v>
      </c>
      <c r="BP157" s="267" t="s">
        <v>129</v>
      </c>
      <c r="BQ157" s="267" t="s">
        <v>199</v>
      </c>
      <c r="BR157" s="267" t="s">
        <v>155</v>
      </c>
      <c r="BT157" s="283" t="s">
        <v>147</v>
      </c>
      <c r="BU157" s="283" t="s">
        <v>136</v>
      </c>
      <c r="BV157" s="288" t="s">
        <v>135</v>
      </c>
      <c r="BW157" s="288" t="s">
        <v>135</v>
      </c>
      <c r="BX157" s="288" t="s">
        <v>133</v>
      </c>
      <c r="BY157" s="288" t="s">
        <v>135</v>
      </c>
      <c r="BZ157" s="288" t="s">
        <v>135</v>
      </c>
      <c r="CA157" s="288" t="s">
        <v>135</v>
      </c>
      <c r="CB157" s="288" t="s">
        <v>135</v>
      </c>
      <c r="CC157" s="288" t="s">
        <v>135</v>
      </c>
    </row>
    <row r="158" spans="1:81" ht="13.5" customHeight="1">
      <c r="A158" s="277" t="s">
        <v>673</v>
      </c>
      <c r="B158" s="277" t="s">
        <v>903</v>
      </c>
      <c r="C158" s="267" t="s">
        <v>628</v>
      </c>
      <c r="D158" s="267" t="s">
        <v>719</v>
      </c>
      <c r="E158" s="267" t="s">
        <v>821</v>
      </c>
      <c r="F158" s="278" t="s">
        <v>810</v>
      </c>
      <c r="G158" s="279" t="s">
        <v>312</v>
      </c>
      <c r="H158" s="278" t="s">
        <v>1599</v>
      </c>
      <c r="I158" s="267" t="str">
        <f t="shared" si="8"/>
        <v>Lower</v>
      </c>
      <c r="J158" s="267"/>
      <c r="K158" s="279"/>
      <c r="L158" s="280" t="s">
        <v>1872</v>
      </c>
      <c r="M158" s="280"/>
      <c r="N158" s="280"/>
      <c r="O158" s="279" t="s">
        <v>1894</v>
      </c>
      <c r="P158" s="278" t="s">
        <v>1664</v>
      </c>
      <c r="Q158" s="278" t="s">
        <v>1011</v>
      </c>
      <c r="R158" s="317"/>
      <c r="S158" s="317"/>
      <c r="T158" s="317"/>
      <c r="U158" s="317"/>
      <c r="V158" s="313" t="str">
        <f t="shared" si="7"/>
        <v>Y</v>
      </c>
      <c r="W158" s="283" t="s">
        <v>143</v>
      </c>
      <c r="X158" s="282"/>
      <c r="Y158" s="292"/>
      <c r="Z158" s="267"/>
      <c r="AA158" s="282"/>
      <c r="AB158" s="283"/>
      <c r="AC158" s="283"/>
      <c r="AD158" s="283" t="s">
        <v>678</v>
      </c>
      <c r="AE158" s="283" t="s">
        <v>143</v>
      </c>
      <c r="AF158" s="283" t="s">
        <v>142</v>
      </c>
      <c r="AG158" s="283" t="s">
        <v>137</v>
      </c>
      <c r="AH158" s="284" t="s">
        <v>143</v>
      </c>
      <c r="AI158" s="284" t="s">
        <v>143</v>
      </c>
      <c r="AJ158" s="284" t="s">
        <v>143</v>
      </c>
      <c r="AK158" s="283" t="s">
        <v>143</v>
      </c>
      <c r="AL158" s="283" t="s">
        <v>143</v>
      </c>
      <c r="AM158" s="283" t="s">
        <v>143</v>
      </c>
      <c r="AN158" s="283" t="s">
        <v>143</v>
      </c>
      <c r="AO158" s="286" t="s">
        <v>854</v>
      </c>
      <c r="AP158" s="283" t="s">
        <v>657</v>
      </c>
      <c r="AQ158" s="285" t="s">
        <v>1155</v>
      </c>
      <c r="AR158" s="285" t="s">
        <v>144</v>
      </c>
      <c r="AS158" s="285" t="s">
        <v>144</v>
      </c>
      <c r="AT158" s="287" t="str">
        <f t="shared" si="6"/>
        <v>Not Higher</v>
      </c>
      <c r="AU158" s="288"/>
      <c r="AV158" s="288" t="s">
        <v>143</v>
      </c>
      <c r="AW158" s="283"/>
      <c r="AX158" s="267"/>
      <c r="AY158" s="279" t="s">
        <v>2095</v>
      </c>
      <c r="AZ158" s="288">
        <v>1</v>
      </c>
      <c r="BA158" s="289" t="s">
        <v>1809</v>
      </c>
      <c r="BB158" s="279" t="s">
        <v>2099</v>
      </c>
      <c r="BC158" s="278" t="s">
        <v>1342</v>
      </c>
      <c r="BD158" s="290"/>
      <c r="BF158" s="247"/>
      <c r="BH158" s="267" t="s">
        <v>133</v>
      </c>
      <c r="BI158" s="267" t="s">
        <v>135</v>
      </c>
      <c r="BJ158" s="267" t="s">
        <v>133</v>
      </c>
      <c r="BK158" s="267" t="s">
        <v>135</v>
      </c>
      <c r="BL158" s="267" t="s">
        <v>135</v>
      </c>
      <c r="BN158" s="267" t="s">
        <v>199</v>
      </c>
      <c r="BO158" s="267" t="s">
        <v>199</v>
      </c>
      <c r="BP158" s="267" t="s">
        <v>129</v>
      </c>
      <c r="BQ158" s="267" t="s">
        <v>199</v>
      </c>
      <c r="BR158" s="267" t="s">
        <v>155</v>
      </c>
      <c r="BT158" s="283" t="s">
        <v>677</v>
      </c>
      <c r="BU158" s="283" t="s">
        <v>143</v>
      </c>
      <c r="BV158" s="288" t="s">
        <v>135</v>
      </c>
      <c r="BW158" s="288" t="s">
        <v>135</v>
      </c>
      <c r="BX158" s="288" t="s">
        <v>135</v>
      </c>
      <c r="BY158" s="288" t="s">
        <v>135</v>
      </c>
      <c r="BZ158" s="288" t="s">
        <v>135</v>
      </c>
      <c r="CA158" s="288" t="s">
        <v>135</v>
      </c>
      <c r="CB158" s="288" t="s">
        <v>135</v>
      </c>
      <c r="CC158" s="288" t="s">
        <v>135</v>
      </c>
    </row>
    <row r="159" spans="1:81" ht="13.5" customHeight="1">
      <c r="A159" s="277" t="s">
        <v>673</v>
      </c>
      <c r="B159" s="277" t="s">
        <v>903</v>
      </c>
      <c r="C159" s="267" t="s">
        <v>628</v>
      </c>
      <c r="D159" s="267" t="s">
        <v>719</v>
      </c>
      <c r="E159" s="267" t="s">
        <v>821</v>
      </c>
      <c r="F159" s="278" t="s">
        <v>810</v>
      </c>
      <c r="G159" s="279" t="s">
        <v>1963</v>
      </c>
      <c r="H159" s="278" t="s">
        <v>1599</v>
      </c>
      <c r="I159" s="267" t="str">
        <f t="shared" si="8"/>
        <v>Higher</v>
      </c>
      <c r="J159" s="283"/>
      <c r="K159" s="281"/>
      <c r="L159" s="281" t="s">
        <v>236</v>
      </c>
      <c r="M159" s="281"/>
      <c r="N159" s="281"/>
      <c r="O159" s="282" t="s">
        <v>1885</v>
      </c>
      <c r="P159" s="278" t="s">
        <v>1553</v>
      </c>
      <c r="Q159" s="278" t="s">
        <v>447</v>
      </c>
      <c r="R159" s="317"/>
      <c r="S159" s="317"/>
      <c r="T159" s="317"/>
      <c r="U159" s="317"/>
      <c r="V159" s="313" t="str">
        <f t="shared" si="7"/>
        <v>Y</v>
      </c>
      <c r="W159" s="283" t="s">
        <v>143</v>
      </c>
      <c r="X159" s="282"/>
      <c r="Y159" s="292"/>
      <c r="Z159" s="267"/>
      <c r="AA159" s="282"/>
      <c r="AB159" s="283"/>
      <c r="AC159" s="283"/>
      <c r="AD159" s="283"/>
      <c r="AE159" s="283" t="s">
        <v>143</v>
      </c>
      <c r="AF159" s="283" t="s">
        <v>142</v>
      </c>
      <c r="AG159" s="283" t="s">
        <v>131</v>
      </c>
      <c r="AH159" s="284" t="s">
        <v>143</v>
      </c>
      <c r="AI159" s="284" t="s">
        <v>143</v>
      </c>
      <c r="AJ159" s="284" t="s">
        <v>143</v>
      </c>
      <c r="AK159" s="283" t="s">
        <v>143</v>
      </c>
      <c r="AL159" s="283" t="s">
        <v>143</v>
      </c>
      <c r="AM159" s="283" t="s">
        <v>143</v>
      </c>
      <c r="AN159" s="283" t="s">
        <v>143</v>
      </c>
      <c r="AO159" s="286" t="s">
        <v>854</v>
      </c>
      <c r="AP159" s="283" t="s">
        <v>657</v>
      </c>
      <c r="AQ159" s="285" t="s">
        <v>358</v>
      </c>
      <c r="AR159" s="285" t="s">
        <v>144</v>
      </c>
      <c r="AS159" s="285" t="s">
        <v>144</v>
      </c>
      <c r="AT159" s="287" t="str">
        <f t="shared" si="6"/>
        <v>Not Higher</v>
      </c>
      <c r="AU159" s="288"/>
      <c r="AV159" s="288"/>
      <c r="AW159" s="283" t="s">
        <v>143</v>
      </c>
      <c r="AX159" s="267"/>
      <c r="AY159" s="279" t="s">
        <v>190</v>
      </c>
      <c r="AZ159" s="288">
        <v>25</v>
      </c>
      <c r="BA159" s="289" t="s">
        <v>2154</v>
      </c>
      <c r="BB159" s="279" t="s">
        <v>857</v>
      </c>
      <c r="BC159" s="278" t="s">
        <v>378</v>
      </c>
      <c r="BD159" s="290"/>
      <c r="BF159" s="247"/>
      <c r="BH159" s="267" t="s">
        <v>133</v>
      </c>
      <c r="BI159" s="267" t="s">
        <v>135</v>
      </c>
      <c r="BJ159" s="267" t="s">
        <v>133</v>
      </c>
      <c r="BK159" s="267" t="s">
        <v>133</v>
      </c>
      <c r="BL159" s="267" t="s">
        <v>135</v>
      </c>
      <c r="BN159" s="267" t="s">
        <v>199</v>
      </c>
      <c r="BO159" s="267" t="s">
        <v>199</v>
      </c>
      <c r="BP159" s="267" t="s">
        <v>129</v>
      </c>
      <c r="BQ159" s="267" t="s">
        <v>199</v>
      </c>
      <c r="BR159" s="267" t="s">
        <v>155</v>
      </c>
      <c r="BT159" s="283" t="s">
        <v>147</v>
      </c>
      <c r="BU159" s="283" t="s">
        <v>143</v>
      </c>
      <c r="BV159" s="288" t="s">
        <v>135</v>
      </c>
      <c r="BW159" s="288" t="s">
        <v>135</v>
      </c>
      <c r="BX159" s="288" t="s">
        <v>133</v>
      </c>
      <c r="BY159" s="288" t="s">
        <v>133</v>
      </c>
      <c r="BZ159" s="288" t="s">
        <v>135</v>
      </c>
      <c r="CA159" s="288" t="s">
        <v>133</v>
      </c>
      <c r="CB159" s="288" t="s">
        <v>135</v>
      </c>
      <c r="CC159" s="288" t="s">
        <v>135</v>
      </c>
    </row>
    <row r="160" spans="1:81" ht="13.5" customHeight="1">
      <c r="A160" s="277" t="s">
        <v>673</v>
      </c>
      <c r="B160" s="277" t="s">
        <v>903</v>
      </c>
      <c r="C160" s="267" t="s">
        <v>628</v>
      </c>
      <c r="D160" s="267" t="s">
        <v>719</v>
      </c>
      <c r="E160" s="267" t="s">
        <v>821</v>
      </c>
      <c r="F160" s="278" t="s">
        <v>810</v>
      </c>
      <c r="G160" s="279" t="s">
        <v>1964</v>
      </c>
      <c r="H160" s="278" t="s">
        <v>498</v>
      </c>
      <c r="I160" s="267" t="str">
        <f t="shared" si="8"/>
        <v>Lower</v>
      </c>
      <c r="J160" s="283"/>
      <c r="K160" s="281"/>
      <c r="L160" s="281" t="s">
        <v>212</v>
      </c>
      <c r="M160" s="281"/>
      <c r="N160" s="281"/>
      <c r="O160" s="282" t="s">
        <v>1893</v>
      </c>
      <c r="P160" s="278" t="s">
        <v>496</v>
      </c>
      <c r="Q160" s="278" t="s">
        <v>965</v>
      </c>
      <c r="R160" s="317"/>
      <c r="S160" s="317"/>
      <c r="T160" s="317"/>
      <c r="U160" s="317"/>
      <c r="V160" s="313" t="str">
        <f t="shared" si="7"/>
        <v>Y</v>
      </c>
      <c r="W160" s="283"/>
      <c r="X160" s="282"/>
      <c r="Y160" s="292"/>
      <c r="Z160" s="267"/>
      <c r="AA160" s="282"/>
      <c r="AB160" s="283"/>
      <c r="AC160" s="283"/>
      <c r="AD160" s="283"/>
      <c r="AE160" s="283" t="s">
        <v>143</v>
      </c>
      <c r="AF160" s="283" t="s">
        <v>142</v>
      </c>
      <c r="AG160" s="283" t="s">
        <v>137</v>
      </c>
      <c r="AH160" s="284" t="s">
        <v>143</v>
      </c>
      <c r="AI160" s="284" t="s">
        <v>143</v>
      </c>
      <c r="AJ160" s="284" t="s">
        <v>143</v>
      </c>
      <c r="AK160" s="283" t="s">
        <v>143</v>
      </c>
      <c r="AL160" s="283" t="s">
        <v>143</v>
      </c>
      <c r="AM160" s="283" t="s">
        <v>143</v>
      </c>
      <c r="AN160" s="283" t="s">
        <v>143</v>
      </c>
      <c r="AO160" s="286" t="s">
        <v>854</v>
      </c>
      <c r="AP160" s="283" t="s">
        <v>1719</v>
      </c>
      <c r="AQ160" s="285" t="s">
        <v>922</v>
      </c>
      <c r="AR160" s="285" t="s">
        <v>144</v>
      </c>
      <c r="AS160" s="285" t="s">
        <v>144</v>
      </c>
      <c r="AT160" s="287" t="str">
        <f t="shared" si="6"/>
        <v>Not Higher</v>
      </c>
      <c r="AU160" s="288"/>
      <c r="AV160" s="288" t="s">
        <v>143</v>
      </c>
      <c r="AW160" s="283"/>
      <c r="AX160" s="267"/>
      <c r="AY160" s="279" t="s">
        <v>898</v>
      </c>
      <c r="AZ160" s="288">
        <v>1</v>
      </c>
      <c r="BA160" s="289" t="s">
        <v>2204</v>
      </c>
      <c r="BB160" s="279" t="s">
        <v>134</v>
      </c>
      <c r="BC160" s="278" t="s">
        <v>194</v>
      </c>
      <c r="BD160" s="290"/>
      <c r="BF160" s="247"/>
      <c r="BH160" s="267" t="s">
        <v>135</v>
      </c>
      <c r="BI160" s="267" t="s">
        <v>135</v>
      </c>
      <c r="BJ160" s="267" t="s">
        <v>135</v>
      </c>
      <c r="BK160" s="267" t="s">
        <v>135</v>
      </c>
      <c r="BL160" s="267" t="s">
        <v>135</v>
      </c>
      <c r="BN160" s="267" t="s">
        <v>199</v>
      </c>
      <c r="BO160" s="267" t="s">
        <v>199</v>
      </c>
      <c r="BP160" s="267" t="s">
        <v>129</v>
      </c>
      <c r="BQ160" s="267" t="s">
        <v>199</v>
      </c>
      <c r="BR160" s="267" t="s">
        <v>155</v>
      </c>
      <c r="BT160" s="283" t="s">
        <v>677</v>
      </c>
      <c r="BU160" s="283" t="s">
        <v>143</v>
      </c>
      <c r="BV160" s="288" t="s">
        <v>135</v>
      </c>
      <c r="BW160" s="288" t="s">
        <v>135</v>
      </c>
      <c r="BX160" s="288" t="s">
        <v>133</v>
      </c>
      <c r="BY160" s="288" t="s">
        <v>133</v>
      </c>
      <c r="BZ160" s="288" t="s">
        <v>135</v>
      </c>
      <c r="CA160" s="288" t="s">
        <v>135</v>
      </c>
      <c r="CB160" s="288" t="s">
        <v>135</v>
      </c>
      <c r="CC160" s="288" t="s">
        <v>135</v>
      </c>
    </row>
    <row r="161" spans="1:81" ht="13.5" customHeight="1">
      <c r="A161" s="277" t="s">
        <v>673</v>
      </c>
      <c r="B161" s="277" t="s">
        <v>903</v>
      </c>
      <c r="C161" s="267" t="s">
        <v>628</v>
      </c>
      <c r="D161" s="267" t="s">
        <v>719</v>
      </c>
      <c r="E161" s="267" t="s">
        <v>827</v>
      </c>
      <c r="F161" s="278" t="s">
        <v>852</v>
      </c>
      <c r="G161" s="279" t="s">
        <v>313</v>
      </c>
      <c r="H161" s="278" t="s">
        <v>705</v>
      </c>
      <c r="I161" s="267" t="str">
        <f t="shared" si="8"/>
        <v>Lower</v>
      </c>
      <c r="J161" s="283"/>
      <c r="K161" s="281"/>
      <c r="L161" s="281" t="s">
        <v>500</v>
      </c>
      <c r="M161" s="281"/>
      <c r="N161" s="281"/>
      <c r="O161" s="282" t="s">
        <v>1889</v>
      </c>
      <c r="P161" s="278" t="s">
        <v>1544</v>
      </c>
      <c r="Q161" s="278" t="s">
        <v>21</v>
      </c>
      <c r="R161" s="317"/>
      <c r="S161" s="317"/>
      <c r="T161" s="317"/>
      <c r="U161" s="317"/>
      <c r="V161" s="313" t="str">
        <f t="shared" si="7"/>
        <v>N</v>
      </c>
      <c r="W161" s="283" t="s">
        <v>143</v>
      </c>
      <c r="X161" s="282"/>
      <c r="Y161" s="292"/>
      <c r="Z161" s="267"/>
      <c r="AA161" s="282"/>
      <c r="AB161" s="283"/>
      <c r="AC161" s="283"/>
      <c r="AD161" s="283"/>
      <c r="AE161" s="283" t="s">
        <v>131</v>
      </c>
      <c r="AF161" s="283" t="s">
        <v>142</v>
      </c>
      <c r="AG161" s="283" t="s">
        <v>131</v>
      </c>
      <c r="AH161" s="284" t="s">
        <v>143</v>
      </c>
      <c r="AI161" s="284" t="s">
        <v>143</v>
      </c>
      <c r="AJ161" s="284" t="s">
        <v>143</v>
      </c>
      <c r="AK161" s="283" t="s">
        <v>143</v>
      </c>
      <c r="AL161" s="283" t="s">
        <v>143</v>
      </c>
      <c r="AM161" s="283" t="s">
        <v>143</v>
      </c>
      <c r="AN161" s="283" t="s">
        <v>143</v>
      </c>
      <c r="AO161" s="286" t="s">
        <v>854</v>
      </c>
      <c r="AP161" s="283" t="s">
        <v>657</v>
      </c>
      <c r="AQ161" s="285" t="s">
        <v>905</v>
      </c>
      <c r="AR161" s="285" t="s">
        <v>144</v>
      </c>
      <c r="AS161" s="285" t="s">
        <v>144</v>
      </c>
      <c r="AT161" s="287" t="str">
        <f t="shared" si="6"/>
        <v>Not Higher</v>
      </c>
      <c r="AU161" s="288"/>
      <c r="AV161" s="288"/>
      <c r="AW161" s="283" t="s">
        <v>143</v>
      </c>
      <c r="AX161" s="267"/>
      <c r="AY161" s="279" t="s">
        <v>1189</v>
      </c>
      <c r="AZ161" s="288">
        <v>2</v>
      </c>
      <c r="BA161" s="289" t="s">
        <v>609</v>
      </c>
      <c r="BB161" s="279" t="s">
        <v>134</v>
      </c>
      <c r="BC161" s="278" t="s">
        <v>1169</v>
      </c>
      <c r="BD161" s="290"/>
      <c r="BF161" s="247"/>
      <c r="BH161" s="267" t="s">
        <v>135</v>
      </c>
      <c r="BI161" s="267" t="s">
        <v>135</v>
      </c>
      <c r="BJ161" s="267" t="s">
        <v>135</v>
      </c>
      <c r="BK161" s="267" t="s">
        <v>135</v>
      </c>
      <c r="BL161" s="267" t="s">
        <v>135</v>
      </c>
      <c r="BN161" s="267" t="s">
        <v>155</v>
      </c>
      <c r="BO161" s="267" t="s">
        <v>155</v>
      </c>
      <c r="BP161" s="267" t="s">
        <v>129</v>
      </c>
      <c r="BQ161" s="267" t="s">
        <v>155</v>
      </c>
      <c r="BR161" s="267" t="s">
        <v>155</v>
      </c>
      <c r="BT161" s="283" t="s">
        <v>147</v>
      </c>
      <c r="BU161" s="283" t="s">
        <v>131</v>
      </c>
      <c r="BV161" s="288" t="s">
        <v>135</v>
      </c>
      <c r="BW161" s="288" t="s">
        <v>135</v>
      </c>
      <c r="BX161" s="288" t="s">
        <v>133</v>
      </c>
      <c r="BY161" s="288" t="s">
        <v>135</v>
      </c>
      <c r="BZ161" s="288" t="s">
        <v>135</v>
      </c>
      <c r="CA161" s="288" t="s">
        <v>135</v>
      </c>
      <c r="CB161" s="288" t="s">
        <v>135</v>
      </c>
      <c r="CC161" s="288" t="s">
        <v>135</v>
      </c>
    </row>
    <row r="162" spans="1:81" ht="13.5" customHeight="1">
      <c r="A162" s="277" t="s">
        <v>673</v>
      </c>
      <c r="B162" s="277" t="s">
        <v>903</v>
      </c>
      <c r="C162" s="267" t="s">
        <v>628</v>
      </c>
      <c r="D162" s="267" t="s">
        <v>719</v>
      </c>
      <c r="E162" s="267" t="s">
        <v>827</v>
      </c>
      <c r="F162" s="278" t="s">
        <v>852</v>
      </c>
      <c r="G162" s="279" t="s">
        <v>320</v>
      </c>
      <c r="H162" s="278" t="s">
        <v>969</v>
      </c>
      <c r="I162" s="267" t="str">
        <f t="shared" si="8"/>
        <v>Lower</v>
      </c>
      <c r="J162" s="283"/>
      <c r="K162" s="281"/>
      <c r="L162" s="286" t="s">
        <v>2198</v>
      </c>
      <c r="M162" s="286"/>
      <c r="N162" s="286"/>
      <c r="O162" s="282" t="s">
        <v>1887</v>
      </c>
      <c r="P162" s="278" t="s">
        <v>1653</v>
      </c>
      <c r="Q162" s="278" t="s">
        <v>102</v>
      </c>
      <c r="R162" s="317"/>
      <c r="S162" s="317"/>
      <c r="T162" s="317"/>
      <c r="U162" s="317"/>
      <c r="V162" s="313" t="str">
        <f t="shared" si="7"/>
        <v>Y</v>
      </c>
      <c r="W162" s="283" t="s">
        <v>143</v>
      </c>
      <c r="X162" s="282"/>
      <c r="Y162" s="292"/>
      <c r="Z162" s="267"/>
      <c r="AA162" s="282"/>
      <c r="AB162" s="283"/>
      <c r="AC162" s="283"/>
      <c r="AD162" s="283"/>
      <c r="AE162" s="283" t="s">
        <v>143</v>
      </c>
      <c r="AF162" s="283" t="s">
        <v>142</v>
      </c>
      <c r="AG162" s="283" t="s">
        <v>137</v>
      </c>
      <c r="AH162" s="284" t="s">
        <v>143</v>
      </c>
      <c r="AI162" s="284" t="s">
        <v>143</v>
      </c>
      <c r="AJ162" s="284"/>
      <c r="AK162" s="283" t="s">
        <v>143</v>
      </c>
      <c r="AL162" s="283" t="s">
        <v>156</v>
      </c>
      <c r="AM162" s="283" t="s">
        <v>156</v>
      </c>
      <c r="AN162" s="283" t="s">
        <v>143</v>
      </c>
      <c r="AO162" s="286" t="s">
        <v>1676</v>
      </c>
      <c r="AP162" s="283" t="s">
        <v>657</v>
      </c>
      <c r="AQ162" s="285" t="s">
        <v>922</v>
      </c>
      <c r="AR162" s="285" t="s">
        <v>144</v>
      </c>
      <c r="AS162" s="285" t="s">
        <v>144</v>
      </c>
      <c r="AT162" s="287" t="str">
        <f t="shared" si="6"/>
        <v>Not Higher</v>
      </c>
      <c r="AU162" s="288"/>
      <c r="AV162" s="288"/>
      <c r="AW162" s="283" t="s">
        <v>143</v>
      </c>
      <c r="AX162" s="267"/>
      <c r="AY162" s="279" t="s">
        <v>372</v>
      </c>
      <c r="AZ162" s="288">
        <v>1</v>
      </c>
      <c r="BA162" s="289" t="s">
        <v>509</v>
      </c>
      <c r="BB162" s="279" t="s">
        <v>134</v>
      </c>
      <c r="BC162" s="278" t="s">
        <v>910</v>
      </c>
      <c r="BD162" s="290"/>
      <c r="BF162" s="247"/>
      <c r="BH162" s="267" t="s">
        <v>135</v>
      </c>
      <c r="BI162" s="267" t="s">
        <v>135</v>
      </c>
      <c r="BJ162" s="267" t="s">
        <v>135</v>
      </c>
      <c r="BK162" s="267" t="s">
        <v>135</v>
      </c>
      <c r="BL162" s="267" t="s">
        <v>135</v>
      </c>
      <c r="BN162" s="267" t="s">
        <v>199</v>
      </c>
      <c r="BO162" s="267" t="s">
        <v>199</v>
      </c>
      <c r="BP162" s="267" t="s">
        <v>129</v>
      </c>
      <c r="BQ162" s="267" t="s">
        <v>199</v>
      </c>
      <c r="BR162" s="267" t="s">
        <v>155</v>
      </c>
      <c r="BT162" s="283" t="s">
        <v>677</v>
      </c>
      <c r="BU162" s="283" t="s">
        <v>143</v>
      </c>
      <c r="BV162" s="288" t="s">
        <v>135</v>
      </c>
      <c r="BW162" s="288" t="s">
        <v>135</v>
      </c>
      <c r="BX162" s="288" t="s">
        <v>135</v>
      </c>
      <c r="BY162" s="288" t="s">
        <v>135</v>
      </c>
      <c r="BZ162" s="288" t="s">
        <v>135</v>
      </c>
      <c r="CA162" s="288" t="s">
        <v>135</v>
      </c>
      <c r="CB162" s="288" t="s">
        <v>135</v>
      </c>
      <c r="CC162" s="288" t="s">
        <v>135</v>
      </c>
    </row>
    <row r="163" spans="1:81" ht="13.5" customHeight="1">
      <c r="A163" s="277" t="s">
        <v>673</v>
      </c>
      <c r="B163" s="277" t="s">
        <v>903</v>
      </c>
      <c r="C163" s="267" t="s">
        <v>628</v>
      </c>
      <c r="D163" s="267" t="s">
        <v>719</v>
      </c>
      <c r="E163" s="267" t="s">
        <v>827</v>
      </c>
      <c r="F163" s="278" t="s">
        <v>852</v>
      </c>
      <c r="G163" s="279" t="s">
        <v>311</v>
      </c>
      <c r="H163" s="278" t="s">
        <v>414</v>
      </c>
      <c r="I163" s="267" t="str">
        <f t="shared" si="8"/>
        <v>Lower</v>
      </c>
      <c r="J163" s="283"/>
      <c r="K163" s="281"/>
      <c r="L163" s="286" t="s">
        <v>2185</v>
      </c>
      <c r="M163" s="286"/>
      <c r="N163" s="286"/>
      <c r="O163" s="282" t="s">
        <v>1891</v>
      </c>
      <c r="P163" s="278" t="s">
        <v>1460</v>
      </c>
      <c r="Q163" s="278" t="s">
        <v>962</v>
      </c>
      <c r="R163" s="317"/>
      <c r="S163" s="317"/>
      <c r="T163" s="317"/>
      <c r="U163" s="317"/>
      <c r="V163" s="313" t="str">
        <f t="shared" si="7"/>
        <v>N</v>
      </c>
      <c r="W163" s="283" t="s">
        <v>143</v>
      </c>
      <c r="X163" s="282"/>
      <c r="Y163" s="292"/>
      <c r="Z163" s="267"/>
      <c r="AA163" s="282"/>
      <c r="AB163" s="283"/>
      <c r="AC163" s="283"/>
      <c r="AD163" s="283"/>
      <c r="AE163" s="283" t="s">
        <v>131</v>
      </c>
      <c r="AF163" s="283" t="s">
        <v>142</v>
      </c>
      <c r="AG163" s="283" t="s">
        <v>131</v>
      </c>
      <c r="AH163" s="284" t="s">
        <v>143</v>
      </c>
      <c r="AI163" s="284" t="s">
        <v>143</v>
      </c>
      <c r="AJ163" s="284"/>
      <c r="AK163" s="283" t="s">
        <v>143</v>
      </c>
      <c r="AL163" s="283" t="s">
        <v>143</v>
      </c>
      <c r="AM163" s="283" t="s">
        <v>156</v>
      </c>
      <c r="AN163" s="283" t="s">
        <v>156</v>
      </c>
      <c r="AO163" s="286" t="s">
        <v>1485</v>
      </c>
      <c r="AP163" s="283" t="s">
        <v>144</v>
      </c>
      <c r="AQ163" s="285" t="s">
        <v>1172</v>
      </c>
      <c r="AR163" s="285" t="s">
        <v>144</v>
      </c>
      <c r="AS163" s="285" t="s">
        <v>144</v>
      </c>
      <c r="AT163" s="287" t="str">
        <f t="shared" si="6"/>
        <v>Not Higher</v>
      </c>
      <c r="AU163" s="288"/>
      <c r="AV163" s="288"/>
      <c r="AW163" s="283" t="s">
        <v>143</v>
      </c>
      <c r="AX163" s="267"/>
      <c r="AY163" s="279" t="s">
        <v>1459</v>
      </c>
      <c r="AZ163" s="288">
        <v>2</v>
      </c>
      <c r="BA163" s="289" t="s">
        <v>605</v>
      </c>
      <c r="BB163" s="279" t="s">
        <v>912</v>
      </c>
      <c r="BC163" s="278" t="s">
        <v>913</v>
      </c>
      <c r="BD163" s="290"/>
      <c r="BF163" s="247"/>
      <c r="BH163" s="267" t="s">
        <v>133</v>
      </c>
      <c r="BI163" s="267" t="s">
        <v>135</v>
      </c>
      <c r="BJ163" s="267" t="s">
        <v>135</v>
      </c>
      <c r="BK163" s="267" t="s">
        <v>135</v>
      </c>
      <c r="BL163" s="267" t="s">
        <v>135</v>
      </c>
      <c r="BN163" s="267" t="s">
        <v>155</v>
      </c>
      <c r="BO163" s="267" t="s">
        <v>155</v>
      </c>
      <c r="BP163" s="267" t="s">
        <v>129</v>
      </c>
      <c r="BQ163" s="267" t="s">
        <v>155</v>
      </c>
      <c r="BR163" s="267" t="s">
        <v>155</v>
      </c>
      <c r="BT163" s="283" t="s">
        <v>147</v>
      </c>
      <c r="BU163" s="283" t="s">
        <v>131</v>
      </c>
      <c r="BV163" s="288" t="s">
        <v>135</v>
      </c>
      <c r="BW163" s="288" t="s">
        <v>135</v>
      </c>
      <c r="BX163" s="288" t="s">
        <v>135</v>
      </c>
      <c r="BY163" s="288" t="s">
        <v>135</v>
      </c>
      <c r="BZ163" s="288" t="s">
        <v>135</v>
      </c>
      <c r="CA163" s="288" t="s">
        <v>135</v>
      </c>
      <c r="CB163" s="288" t="s">
        <v>135</v>
      </c>
      <c r="CC163" s="288" t="s">
        <v>135</v>
      </c>
    </row>
    <row r="164" spans="1:81" ht="13.5" customHeight="1">
      <c r="A164" s="277" t="s">
        <v>673</v>
      </c>
      <c r="B164" s="277" t="s">
        <v>903</v>
      </c>
      <c r="C164" s="267" t="s">
        <v>628</v>
      </c>
      <c r="D164" s="267" t="s">
        <v>719</v>
      </c>
      <c r="E164" s="267" t="s">
        <v>827</v>
      </c>
      <c r="F164" s="278" t="s">
        <v>852</v>
      </c>
      <c r="G164" s="279" t="s">
        <v>316</v>
      </c>
      <c r="H164" s="278" t="s">
        <v>1225</v>
      </c>
      <c r="I164" s="267" t="str">
        <f t="shared" si="8"/>
        <v>Lower</v>
      </c>
      <c r="J164" s="283"/>
      <c r="K164" s="281"/>
      <c r="L164" s="286" t="s">
        <v>504</v>
      </c>
      <c r="M164" s="286"/>
      <c r="N164" s="286"/>
      <c r="O164" s="282" t="s">
        <v>1910</v>
      </c>
      <c r="P164" s="278" t="s">
        <v>2084</v>
      </c>
      <c r="Q164" s="278" t="s">
        <v>497</v>
      </c>
      <c r="R164" s="317"/>
      <c r="S164" s="317"/>
      <c r="T164" s="317"/>
      <c r="U164" s="317"/>
      <c r="V164" s="313" t="str">
        <f t="shared" si="7"/>
        <v>Y</v>
      </c>
      <c r="W164" s="283" t="s">
        <v>143</v>
      </c>
      <c r="X164" s="282"/>
      <c r="Y164" s="292"/>
      <c r="Z164" s="267"/>
      <c r="AA164" s="282"/>
      <c r="AB164" s="283" t="s">
        <v>143</v>
      </c>
      <c r="AC164" s="283"/>
      <c r="AD164" s="283"/>
      <c r="AE164" s="283" t="s">
        <v>136</v>
      </c>
      <c r="AF164" s="283" t="s">
        <v>142</v>
      </c>
      <c r="AG164" s="283" t="s">
        <v>131</v>
      </c>
      <c r="AH164" s="284" t="s">
        <v>143</v>
      </c>
      <c r="AI164" s="284"/>
      <c r="AJ164" s="284" t="s">
        <v>143</v>
      </c>
      <c r="AK164" s="283"/>
      <c r="AL164" s="283"/>
      <c r="AM164" s="283" t="s">
        <v>143</v>
      </c>
      <c r="AN164" s="283"/>
      <c r="AO164" s="286" t="s">
        <v>1339</v>
      </c>
      <c r="AP164" s="283" t="s">
        <v>144</v>
      </c>
      <c r="AQ164" s="285" t="s">
        <v>905</v>
      </c>
      <c r="AR164" s="285" t="s">
        <v>144</v>
      </c>
      <c r="AS164" s="285" t="s">
        <v>144</v>
      </c>
      <c r="AT164" s="287" t="str">
        <f t="shared" si="6"/>
        <v>Higher</v>
      </c>
      <c r="AU164" s="288" t="s">
        <v>143</v>
      </c>
      <c r="AV164" s="288"/>
      <c r="AW164" s="283" t="s">
        <v>143</v>
      </c>
      <c r="AX164" s="267"/>
      <c r="AY164" s="279" t="s">
        <v>925</v>
      </c>
      <c r="AZ164" s="288">
        <v>2</v>
      </c>
      <c r="BA164" s="289" t="s">
        <v>260</v>
      </c>
      <c r="BB164" s="279" t="s">
        <v>134</v>
      </c>
      <c r="BC164" s="278" t="s">
        <v>189</v>
      </c>
      <c r="BD164" s="290"/>
      <c r="BF164" s="247"/>
      <c r="BH164" s="267" t="s">
        <v>133</v>
      </c>
      <c r="BI164" s="267" t="s">
        <v>135</v>
      </c>
      <c r="BJ164" s="267" t="s">
        <v>133</v>
      </c>
      <c r="BK164" s="267" t="s">
        <v>135</v>
      </c>
      <c r="BL164" s="267" t="s">
        <v>135</v>
      </c>
      <c r="BN164" s="267" t="s">
        <v>199</v>
      </c>
      <c r="BO164" s="267" t="s">
        <v>199</v>
      </c>
      <c r="BP164" s="267" t="s">
        <v>129</v>
      </c>
      <c r="BQ164" s="267" t="s">
        <v>199</v>
      </c>
      <c r="BR164" s="267" t="s">
        <v>155</v>
      </c>
      <c r="BT164" s="283" t="s">
        <v>147</v>
      </c>
      <c r="BU164" s="283" t="s">
        <v>136</v>
      </c>
      <c r="BV164" s="288" t="s">
        <v>133</v>
      </c>
      <c r="BW164" s="288" t="s">
        <v>135</v>
      </c>
      <c r="BX164" s="288" t="s">
        <v>133</v>
      </c>
      <c r="BY164" s="288" t="s">
        <v>135</v>
      </c>
      <c r="BZ164" s="288" t="s">
        <v>135</v>
      </c>
      <c r="CA164" s="288" t="s">
        <v>133</v>
      </c>
      <c r="CB164" s="288" t="s">
        <v>135</v>
      </c>
      <c r="CC164" s="288" t="s">
        <v>135</v>
      </c>
    </row>
    <row r="165" spans="1:81" ht="13.5" customHeight="1">
      <c r="A165" s="277" t="s">
        <v>673</v>
      </c>
      <c r="B165" s="277" t="s">
        <v>903</v>
      </c>
      <c r="C165" s="267" t="s">
        <v>628</v>
      </c>
      <c r="D165" s="267" t="s">
        <v>719</v>
      </c>
      <c r="E165" s="267" t="s">
        <v>827</v>
      </c>
      <c r="F165" s="278" t="s">
        <v>852</v>
      </c>
      <c r="G165" s="279" t="s">
        <v>315</v>
      </c>
      <c r="H165" s="278" t="s">
        <v>1230</v>
      </c>
      <c r="I165" s="267" t="str">
        <f t="shared" si="8"/>
        <v>Lower</v>
      </c>
      <c r="J165" s="283"/>
      <c r="K165" s="281"/>
      <c r="L165" s="281" t="s">
        <v>593</v>
      </c>
      <c r="M165" s="281"/>
      <c r="N165" s="281"/>
      <c r="O165" s="282" t="s">
        <v>1896</v>
      </c>
      <c r="P165" s="278" t="s">
        <v>1170</v>
      </c>
      <c r="Q165" s="278" t="s">
        <v>1800</v>
      </c>
      <c r="R165" s="317"/>
      <c r="S165" s="317"/>
      <c r="T165" s="317"/>
      <c r="U165" s="317"/>
      <c r="V165" s="313" t="str">
        <f t="shared" si="7"/>
        <v>Y</v>
      </c>
      <c r="W165" s="283" t="s">
        <v>143</v>
      </c>
      <c r="X165" s="282"/>
      <c r="Y165" s="292"/>
      <c r="Z165" s="267"/>
      <c r="AA165" s="282"/>
      <c r="AB165" s="283" t="s">
        <v>143</v>
      </c>
      <c r="AC165" s="283"/>
      <c r="AD165" s="283"/>
      <c r="AE165" s="283" t="s">
        <v>136</v>
      </c>
      <c r="AF165" s="283" t="s">
        <v>142</v>
      </c>
      <c r="AG165" s="283" t="s">
        <v>131</v>
      </c>
      <c r="AH165" s="284" t="s">
        <v>143</v>
      </c>
      <c r="AI165" s="284" t="s">
        <v>143</v>
      </c>
      <c r="AJ165" s="284" t="s">
        <v>143</v>
      </c>
      <c r="AK165" s="283" t="s">
        <v>143</v>
      </c>
      <c r="AL165" s="283" t="s">
        <v>143</v>
      </c>
      <c r="AM165" s="283" t="s">
        <v>143</v>
      </c>
      <c r="AN165" s="283" t="s">
        <v>143</v>
      </c>
      <c r="AO165" s="286" t="s">
        <v>920</v>
      </c>
      <c r="AP165" s="283" t="s">
        <v>144</v>
      </c>
      <c r="AQ165" s="285" t="s">
        <v>905</v>
      </c>
      <c r="AR165" s="285" t="s">
        <v>144</v>
      </c>
      <c r="AS165" s="285" t="s">
        <v>896</v>
      </c>
      <c r="AT165" s="287" t="str">
        <f t="shared" si="6"/>
        <v>Higher</v>
      </c>
      <c r="AU165" s="288" t="s">
        <v>143</v>
      </c>
      <c r="AV165" s="288"/>
      <c r="AW165" s="283" t="s">
        <v>143</v>
      </c>
      <c r="AX165" s="267"/>
      <c r="AY165" s="279" t="s">
        <v>896</v>
      </c>
      <c r="AZ165" s="288">
        <v>2</v>
      </c>
      <c r="BA165" s="289" t="s">
        <v>0</v>
      </c>
      <c r="BB165" s="279" t="s">
        <v>134</v>
      </c>
      <c r="BC165" s="278" t="s">
        <v>189</v>
      </c>
      <c r="BD165" s="290"/>
      <c r="BF165" s="247"/>
      <c r="BH165" s="267" t="s">
        <v>133</v>
      </c>
      <c r="BI165" s="267" t="s">
        <v>135</v>
      </c>
      <c r="BJ165" s="267" t="s">
        <v>133</v>
      </c>
      <c r="BK165" s="267" t="s">
        <v>135</v>
      </c>
      <c r="BL165" s="267" t="s">
        <v>135</v>
      </c>
      <c r="BN165" s="267" t="s">
        <v>199</v>
      </c>
      <c r="BO165" s="267" t="s">
        <v>199</v>
      </c>
      <c r="BP165" s="267" t="s">
        <v>129</v>
      </c>
      <c r="BQ165" s="267" t="s">
        <v>199</v>
      </c>
      <c r="BR165" s="267" t="s">
        <v>155</v>
      </c>
      <c r="BT165" s="283" t="s">
        <v>147</v>
      </c>
      <c r="BU165" s="283" t="s">
        <v>136</v>
      </c>
      <c r="BV165" s="288" t="s">
        <v>133</v>
      </c>
      <c r="BW165" s="288" t="s">
        <v>135</v>
      </c>
      <c r="BX165" s="288" t="s">
        <v>133</v>
      </c>
      <c r="BY165" s="288" t="s">
        <v>135</v>
      </c>
      <c r="BZ165" s="288" t="s">
        <v>135</v>
      </c>
      <c r="CA165" s="288" t="s">
        <v>133</v>
      </c>
      <c r="CB165" s="288" t="s">
        <v>135</v>
      </c>
      <c r="CC165" s="288" t="s">
        <v>135</v>
      </c>
    </row>
    <row r="166" spans="1:81" ht="13.5" customHeight="1">
      <c r="A166" s="277" t="s">
        <v>673</v>
      </c>
      <c r="B166" s="277" t="s">
        <v>903</v>
      </c>
      <c r="C166" s="267" t="s">
        <v>628</v>
      </c>
      <c r="D166" s="267" t="s">
        <v>719</v>
      </c>
      <c r="E166" s="267" t="s">
        <v>827</v>
      </c>
      <c r="F166" s="278" t="s">
        <v>852</v>
      </c>
      <c r="G166" s="279" t="s">
        <v>317</v>
      </c>
      <c r="H166" s="278" t="s">
        <v>1057</v>
      </c>
      <c r="I166" s="267" t="str">
        <f t="shared" si="8"/>
        <v>Lower</v>
      </c>
      <c r="J166" s="283"/>
      <c r="K166" s="281"/>
      <c r="L166" s="281" t="s">
        <v>1281</v>
      </c>
      <c r="M166" s="281"/>
      <c r="N166" s="281"/>
      <c r="O166" s="282" t="s">
        <v>1902</v>
      </c>
      <c r="P166" s="278" t="s">
        <v>1340</v>
      </c>
      <c r="Q166" s="278" t="s">
        <v>970</v>
      </c>
      <c r="R166" s="317"/>
      <c r="S166" s="317"/>
      <c r="T166" s="317"/>
      <c r="U166" s="317"/>
      <c r="V166" s="313" t="str">
        <f t="shared" si="7"/>
        <v>Y</v>
      </c>
      <c r="W166" s="283" t="s">
        <v>143</v>
      </c>
      <c r="X166" s="282" t="s">
        <v>143</v>
      </c>
      <c r="Y166" s="292"/>
      <c r="Z166" s="267"/>
      <c r="AA166" s="282"/>
      <c r="AB166" s="283"/>
      <c r="AC166" s="283"/>
      <c r="AD166" s="283"/>
      <c r="AE166" s="283" t="s">
        <v>136</v>
      </c>
      <c r="AF166" s="283" t="s">
        <v>140</v>
      </c>
      <c r="AG166" s="283" t="s">
        <v>131</v>
      </c>
      <c r="AH166" s="284" t="s">
        <v>143</v>
      </c>
      <c r="AI166" s="284" t="s">
        <v>143</v>
      </c>
      <c r="AJ166" s="284"/>
      <c r="AK166" s="283" t="s">
        <v>143</v>
      </c>
      <c r="AL166" s="283" t="s">
        <v>143</v>
      </c>
      <c r="AM166" s="283"/>
      <c r="AN166" s="283"/>
      <c r="AO166" s="286" t="s">
        <v>897</v>
      </c>
      <c r="AP166" s="283" t="s">
        <v>1554</v>
      </c>
      <c r="AQ166" s="285" t="s">
        <v>905</v>
      </c>
      <c r="AR166" s="285" t="s">
        <v>144</v>
      </c>
      <c r="AS166" s="285" t="s">
        <v>2083</v>
      </c>
      <c r="AT166" s="287" t="str">
        <f t="shared" si="6"/>
        <v>Higher</v>
      </c>
      <c r="AU166" s="288" t="s">
        <v>143</v>
      </c>
      <c r="AV166" s="288"/>
      <c r="AW166" s="283" t="s">
        <v>143</v>
      </c>
      <c r="AX166" s="267"/>
      <c r="AY166" s="279" t="s">
        <v>1343</v>
      </c>
      <c r="AZ166" s="288">
        <v>2</v>
      </c>
      <c r="BA166" s="289" t="s">
        <v>2206</v>
      </c>
      <c r="BB166" s="279" t="s">
        <v>134</v>
      </c>
      <c r="BC166" s="278" t="s">
        <v>189</v>
      </c>
      <c r="BD166" s="290"/>
      <c r="BF166" s="247"/>
      <c r="BH166" s="267" t="s">
        <v>133</v>
      </c>
      <c r="BI166" s="267" t="s">
        <v>135</v>
      </c>
      <c r="BJ166" s="267" t="s">
        <v>135</v>
      </c>
      <c r="BK166" s="267" t="s">
        <v>135</v>
      </c>
      <c r="BL166" s="267" t="s">
        <v>135</v>
      </c>
      <c r="BN166" s="267" t="s">
        <v>199</v>
      </c>
      <c r="BO166" s="267" t="s">
        <v>199</v>
      </c>
      <c r="BP166" s="267" t="s">
        <v>129</v>
      </c>
      <c r="BQ166" s="267" t="s">
        <v>199</v>
      </c>
      <c r="BR166" s="267" t="s">
        <v>155</v>
      </c>
      <c r="BT166" s="283" t="s">
        <v>147</v>
      </c>
      <c r="BU166" s="283" t="s">
        <v>136</v>
      </c>
      <c r="BV166" s="288" t="s">
        <v>133</v>
      </c>
      <c r="BW166" s="288" t="s">
        <v>135</v>
      </c>
      <c r="BX166" s="288" t="s">
        <v>133</v>
      </c>
      <c r="BY166" s="288" t="s">
        <v>135</v>
      </c>
      <c r="BZ166" s="288" t="s">
        <v>135</v>
      </c>
      <c r="CA166" s="288" t="s">
        <v>133</v>
      </c>
      <c r="CB166" s="288" t="s">
        <v>135</v>
      </c>
      <c r="CC166" s="288" t="s">
        <v>135</v>
      </c>
    </row>
    <row r="167" spans="1:81" ht="13.5" customHeight="1">
      <c r="A167" s="277" t="s">
        <v>673</v>
      </c>
      <c r="B167" s="277" t="s">
        <v>903</v>
      </c>
      <c r="C167" s="267" t="s">
        <v>628</v>
      </c>
      <c r="D167" s="267" t="s">
        <v>719</v>
      </c>
      <c r="E167" s="267" t="s">
        <v>827</v>
      </c>
      <c r="F167" s="278" t="s">
        <v>852</v>
      </c>
      <c r="G167" s="279" t="s">
        <v>329</v>
      </c>
      <c r="H167" s="278" t="s">
        <v>422</v>
      </c>
      <c r="I167" s="267" t="str">
        <f t="shared" si="8"/>
        <v>Lower</v>
      </c>
      <c r="J167" s="283"/>
      <c r="K167" s="281"/>
      <c r="L167" s="286" t="s">
        <v>1749</v>
      </c>
      <c r="M167" s="286"/>
      <c r="N167" s="286"/>
      <c r="O167" s="282" t="s">
        <v>1907</v>
      </c>
      <c r="P167" s="278" t="s">
        <v>1188</v>
      </c>
      <c r="Q167" s="278" t="s">
        <v>971</v>
      </c>
      <c r="R167" s="317"/>
      <c r="S167" s="317"/>
      <c r="T167" s="317"/>
      <c r="U167" s="317"/>
      <c r="V167" s="313" t="str">
        <f t="shared" si="7"/>
        <v>Y</v>
      </c>
      <c r="W167" s="283" t="s">
        <v>143</v>
      </c>
      <c r="X167" s="282"/>
      <c r="Y167" s="292"/>
      <c r="Z167" s="267"/>
      <c r="AA167" s="282"/>
      <c r="AB167" s="283" t="s">
        <v>143</v>
      </c>
      <c r="AC167" s="283"/>
      <c r="AD167" s="283"/>
      <c r="AE167" s="283" t="s">
        <v>136</v>
      </c>
      <c r="AF167" s="283"/>
      <c r="AG167" s="283" t="s">
        <v>131</v>
      </c>
      <c r="AH167" s="284"/>
      <c r="AI167" s="284"/>
      <c r="AJ167" s="284"/>
      <c r="AK167" s="283"/>
      <c r="AL167" s="283"/>
      <c r="AM167" s="283"/>
      <c r="AN167" s="283"/>
      <c r="AO167" s="286" t="s">
        <v>897</v>
      </c>
      <c r="AP167" s="283" t="s">
        <v>1554</v>
      </c>
      <c r="AQ167" s="285" t="s">
        <v>1730</v>
      </c>
      <c r="AR167" s="285" t="s">
        <v>144</v>
      </c>
      <c r="AS167" s="285" t="s">
        <v>144</v>
      </c>
      <c r="AT167" s="287" t="str">
        <f t="shared" si="6"/>
        <v>Higher</v>
      </c>
      <c r="AU167" s="288"/>
      <c r="AV167" s="288"/>
      <c r="AW167" s="283" t="s">
        <v>143</v>
      </c>
      <c r="AX167" s="267"/>
      <c r="AY167" s="279" t="s">
        <v>2103</v>
      </c>
      <c r="AZ167" s="288">
        <v>2</v>
      </c>
      <c r="BA167" s="289" t="s">
        <v>2143</v>
      </c>
      <c r="BB167" s="279" t="s">
        <v>134</v>
      </c>
      <c r="BC167" s="278" t="s">
        <v>189</v>
      </c>
      <c r="BD167" s="290"/>
      <c r="BF167" s="247"/>
      <c r="BH167" s="267" t="s">
        <v>133</v>
      </c>
      <c r="BI167" s="267" t="s">
        <v>135</v>
      </c>
      <c r="BJ167" s="267" t="s">
        <v>135</v>
      </c>
      <c r="BK167" s="267" t="s">
        <v>135</v>
      </c>
      <c r="BL167" s="267" t="s">
        <v>135</v>
      </c>
      <c r="BN167" s="267" t="s">
        <v>199</v>
      </c>
      <c r="BO167" s="267" t="s">
        <v>199</v>
      </c>
      <c r="BP167" s="267" t="s">
        <v>129</v>
      </c>
      <c r="BQ167" s="267" t="s">
        <v>199</v>
      </c>
      <c r="BR167" s="267" t="s">
        <v>155</v>
      </c>
      <c r="BT167" s="283" t="s">
        <v>147</v>
      </c>
      <c r="BU167" s="283" t="s">
        <v>136</v>
      </c>
      <c r="BV167" s="288" t="s">
        <v>133</v>
      </c>
      <c r="BW167" s="288" t="s">
        <v>135</v>
      </c>
      <c r="BX167" s="288" t="s">
        <v>135</v>
      </c>
      <c r="BY167" s="288" t="s">
        <v>135</v>
      </c>
      <c r="BZ167" s="288" t="s">
        <v>135</v>
      </c>
      <c r="CA167" s="288" t="s">
        <v>133</v>
      </c>
      <c r="CB167" s="288" t="s">
        <v>133</v>
      </c>
      <c r="CC167" s="288" t="s">
        <v>135</v>
      </c>
    </row>
    <row r="168" spans="1:81" ht="13.5" customHeight="1">
      <c r="A168" s="277" t="s">
        <v>673</v>
      </c>
      <c r="B168" s="277" t="s">
        <v>903</v>
      </c>
      <c r="C168" s="267" t="s">
        <v>628</v>
      </c>
      <c r="D168" s="267" t="s">
        <v>719</v>
      </c>
      <c r="E168" s="267" t="s">
        <v>827</v>
      </c>
      <c r="F168" s="278" t="s">
        <v>852</v>
      </c>
      <c r="G168" s="279" t="s">
        <v>2021</v>
      </c>
      <c r="H168" s="278" t="s">
        <v>412</v>
      </c>
      <c r="I168" s="267" t="str">
        <f t="shared" si="8"/>
        <v>Lower</v>
      </c>
      <c r="J168" s="283"/>
      <c r="K168" s="281"/>
      <c r="L168" s="286" t="s">
        <v>221</v>
      </c>
      <c r="M168" s="286"/>
      <c r="N168" s="286"/>
      <c r="O168" s="282" t="s">
        <v>1909</v>
      </c>
      <c r="P168" s="278" t="s">
        <v>1138</v>
      </c>
      <c r="Q168" s="278" t="s">
        <v>22</v>
      </c>
      <c r="R168" s="317"/>
      <c r="S168" s="317"/>
      <c r="T168" s="317"/>
      <c r="U168" s="317"/>
      <c r="V168" s="313" t="str">
        <f t="shared" si="7"/>
        <v>Y</v>
      </c>
      <c r="W168" s="283" t="s">
        <v>143</v>
      </c>
      <c r="X168" s="282"/>
      <c r="Y168" s="292"/>
      <c r="Z168" s="267"/>
      <c r="AA168" s="282"/>
      <c r="AB168" s="283" t="s">
        <v>143</v>
      </c>
      <c r="AC168" s="283" t="s">
        <v>678</v>
      </c>
      <c r="AD168" s="283"/>
      <c r="AE168" s="283" t="s">
        <v>137</v>
      </c>
      <c r="AF168" s="283" t="s">
        <v>142</v>
      </c>
      <c r="AG168" s="283" t="s">
        <v>131</v>
      </c>
      <c r="AH168" s="284" t="s">
        <v>156</v>
      </c>
      <c r="AI168" s="284" t="s">
        <v>143</v>
      </c>
      <c r="AJ168" s="284"/>
      <c r="AK168" s="283" t="s">
        <v>143</v>
      </c>
      <c r="AL168" s="283" t="s">
        <v>156</v>
      </c>
      <c r="AM168" s="283" t="s">
        <v>156</v>
      </c>
      <c r="AN168" s="283" t="s">
        <v>143</v>
      </c>
      <c r="AO168" s="286" t="s">
        <v>1566</v>
      </c>
      <c r="AP168" s="283" t="s">
        <v>1554</v>
      </c>
      <c r="AQ168" s="285" t="s">
        <v>1187</v>
      </c>
      <c r="AR168" s="285" t="s">
        <v>361</v>
      </c>
      <c r="AS168" s="285" t="s">
        <v>144</v>
      </c>
      <c r="AT168" s="287" t="str">
        <f t="shared" si="6"/>
        <v>Higher</v>
      </c>
      <c r="AU168" s="288"/>
      <c r="AV168" s="288"/>
      <c r="AW168" s="283" t="s">
        <v>143</v>
      </c>
      <c r="AX168" s="267"/>
      <c r="AY168" s="279" t="s">
        <v>361</v>
      </c>
      <c r="AZ168" s="288">
        <v>1</v>
      </c>
      <c r="BA168" s="289" t="s">
        <v>159</v>
      </c>
      <c r="BB168" s="279" t="s">
        <v>134</v>
      </c>
      <c r="BC168" s="278" t="s">
        <v>921</v>
      </c>
      <c r="BD168" s="290"/>
      <c r="BF168" s="247"/>
      <c r="BH168" s="267" t="s">
        <v>133</v>
      </c>
      <c r="BI168" s="267" t="s">
        <v>135</v>
      </c>
      <c r="BJ168" s="267" t="s">
        <v>133</v>
      </c>
      <c r="BK168" s="267" t="s">
        <v>135</v>
      </c>
      <c r="BL168" s="267" t="s">
        <v>135</v>
      </c>
      <c r="BN168" s="267" t="s">
        <v>199</v>
      </c>
      <c r="BO168" s="267" t="s">
        <v>199</v>
      </c>
      <c r="BP168" s="267" t="s">
        <v>129</v>
      </c>
      <c r="BQ168" s="267" t="s">
        <v>199</v>
      </c>
      <c r="BR168" s="267" t="s">
        <v>155</v>
      </c>
      <c r="BT168" s="283" t="s">
        <v>147</v>
      </c>
      <c r="BU168" s="283" t="s">
        <v>137</v>
      </c>
      <c r="BV168" s="288" t="s">
        <v>133</v>
      </c>
      <c r="BW168" s="288" t="s">
        <v>135</v>
      </c>
      <c r="BX168" s="288" t="s">
        <v>133</v>
      </c>
      <c r="BY168" s="288" t="s">
        <v>135</v>
      </c>
      <c r="BZ168" s="288" t="s">
        <v>135</v>
      </c>
      <c r="CA168" s="288" t="s">
        <v>133</v>
      </c>
      <c r="CB168" s="288" t="s">
        <v>133</v>
      </c>
      <c r="CC168" s="288" t="s">
        <v>135</v>
      </c>
    </row>
    <row r="169" spans="1:81" ht="13.5" customHeight="1">
      <c r="A169" s="277" t="s">
        <v>673</v>
      </c>
      <c r="B169" s="277" t="s">
        <v>903</v>
      </c>
      <c r="C169" s="267" t="s">
        <v>628</v>
      </c>
      <c r="D169" s="267" t="s">
        <v>719</v>
      </c>
      <c r="E169" s="267" t="s">
        <v>827</v>
      </c>
      <c r="F169" s="278" t="s">
        <v>852</v>
      </c>
      <c r="G169" s="279" t="s">
        <v>322</v>
      </c>
      <c r="H169" s="278" t="s">
        <v>1054</v>
      </c>
      <c r="I169" s="267" t="str">
        <f t="shared" si="8"/>
        <v>Lower</v>
      </c>
      <c r="J169" s="283"/>
      <c r="K169" s="281"/>
      <c r="L169" s="286" t="s">
        <v>2142</v>
      </c>
      <c r="M169" s="286"/>
      <c r="N169" s="286"/>
      <c r="O169" s="282" t="s">
        <v>1903</v>
      </c>
      <c r="P169" s="278" t="s">
        <v>1791</v>
      </c>
      <c r="Q169" s="278" t="s">
        <v>1240</v>
      </c>
      <c r="R169" s="317"/>
      <c r="S169" s="317"/>
      <c r="T169" s="317"/>
      <c r="U169" s="317"/>
      <c r="V169" s="313" t="str">
        <f t="shared" si="7"/>
        <v>Y</v>
      </c>
      <c r="W169" s="283" t="s">
        <v>143</v>
      </c>
      <c r="X169" s="282" t="s">
        <v>143</v>
      </c>
      <c r="Y169" s="292"/>
      <c r="Z169" s="267"/>
      <c r="AA169" s="282"/>
      <c r="AB169" s="283"/>
      <c r="AC169" s="283"/>
      <c r="AD169" s="283"/>
      <c r="AE169" s="283" t="s">
        <v>136</v>
      </c>
      <c r="AF169" s="283" t="s">
        <v>140</v>
      </c>
      <c r="AG169" s="283" t="s">
        <v>131</v>
      </c>
      <c r="AH169" s="284" t="s">
        <v>143</v>
      </c>
      <c r="AI169" s="284" t="s">
        <v>143</v>
      </c>
      <c r="AJ169" s="284" t="s">
        <v>143</v>
      </c>
      <c r="AK169" s="283" t="s">
        <v>143</v>
      </c>
      <c r="AL169" s="283" t="s">
        <v>143</v>
      </c>
      <c r="AM169" s="283" t="s">
        <v>143</v>
      </c>
      <c r="AN169" s="283" t="s">
        <v>143</v>
      </c>
      <c r="AO169" s="286" t="s">
        <v>154</v>
      </c>
      <c r="AP169" s="283" t="s">
        <v>1554</v>
      </c>
      <c r="AQ169" s="285" t="s">
        <v>1574</v>
      </c>
      <c r="AR169" s="285" t="s">
        <v>144</v>
      </c>
      <c r="AS169" s="285" t="s">
        <v>2082</v>
      </c>
      <c r="AT169" s="287" t="str">
        <f t="shared" si="6"/>
        <v>Not Higher</v>
      </c>
      <c r="AU169" s="288" t="s">
        <v>143</v>
      </c>
      <c r="AV169" s="288"/>
      <c r="AW169" s="283" t="s">
        <v>143</v>
      </c>
      <c r="AX169" s="267"/>
      <c r="AY169" s="279" t="s">
        <v>1570</v>
      </c>
      <c r="AZ169" s="288">
        <v>2</v>
      </c>
      <c r="BA169" s="289" t="s">
        <v>513</v>
      </c>
      <c r="BB169" s="279" t="s">
        <v>134</v>
      </c>
      <c r="BC169" s="278" t="s">
        <v>189</v>
      </c>
      <c r="BD169" s="290"/>
      <c r="BF169" s="247"/>
      <c r="BH169" s="267" t="s">
        <v>135</v>
      </c>
      <c r="BI169" s="267" t="s">
        <v>135</v>
      </c>
      <c r="BJ169" s="267" t="s">
        <v>133</v>
      </c>
      <c r="BK169" s="267" t="s">
        <v>135</v>
      </c>
      <c r="BL169" s="267" t="s">
        <v>135</v>
      </c>
      <c r="BN169" s="267" t="s">
        <v>199</v>
      </c>
      <c r="BO169" s="267" t="s">
        <v>199</v>
      </c>
      <c r="BP169" s="267" t="s">
        <v>129</v>
      </c>
      <c r="BQ169" s="267" t="s">
        <v>199</v>
      </c>
      <c r="BR169" s="267" t="s">
        <v>155</v>
      </c>
      <c r="BT169" s="283" t="s">
        <v>147</v>
      </c>
      <c r="BU169" s="283" t="s">
        <v>136</v>
      </c>
      <c r="BV169" s="288" t="s">
        <v>133</v>
      </c>
      <c r="BW169" s="288" t="s">
        <v>135</v>
      </c>
      <c r="BX169" s="288" t="s">
        <v>135</v>
      </c>
      <c r="BY169" s="288" t="s">
        <v>135</v>
      </c>
      <c r="BZ169" s="288" t="s">
        <v>135</v>
      </c>
      <c r="CA169" s="288" t="s">
        <v>133</v>
      </c>
      <c r="CB169" s="288" t="s">
        <v>135</v>
      </c>
      <c r="CC169" s="288" t="s">
        <v>135</v>
      </c>
    </row>
    <row r="170" spans="1:81" ht="13.5" customHeight="1">
      <c r="A170" s="277" t="s">
        <v>673</v>
      </c>
      <c r="B170" s="277" t="s">
        <v>903</v>
      </c>
      <c r="C170" s="267" t="s">
        <v>628</v>
      </c>
      <c r="D170" s="267" t="s">
        <v>719</v>
      </c>
      <c r="E170" s="267" t="s">
        <v>827</v>
      </c>
      <c r="F170" s="278" t="s">
        <v>852</v>
      </c>
      <c r="G170" s="279" t="s">
        <v>2017</v>
      </c>
      <c r="H170" s="278" t="s">
        <v>27</v>
      </c>
      <c r="I170" s="267" t="str">
        <f t="shared" si="8"/>
        <v>Lower</v>
      </c>
      <c r="J170" s="283"/>
      <c r="K170" s="281"/>
      <c r="L170" s="281" t="s">
        <v>1195</v>
      </c>
      <c r="M170" s="281"/>
      <c r="N170" s="281"/>
      <c r="O170" s="282" t="s">
        <v>2026</v>
      </c>
      <c r="P170" s="278" t="s">
        <v>1557</v>
      </c>
      <c r="Q170" s="278" t="s">
        <v>1793</v>
      </c>
      <c r="R170" s="317"/>
      <c r="S170" s="317"/>
      <c r="T170" s="317"/>
      <c r="U170" s="317"/>
      <c r="V170" s="313" t="str">
        <f t="shared" si="7"/>
        <v>Y</v>
      </c>
      <c r="W170" s="283"/>
      <c r="X170" s="282"/>
      <c r="Y170" s="292" t="s">
        <v>143</v>
      </c>
      <c r="Z170" s="267"/>
      <c r="AA170" s="282"/>
      <c r="AB170" s="283"/>
      <c r="AC170" s="283"/>
      <c r="AD170" s="283" t="s">
        <v>678</v>
      </c>
      <c r="AE170" s="283" t="s">
        <v>131</v>
      </c>
      <c r="AF170" s="283" t="s">
        <v>142</v>
      </c>
      <c r="AG170" s="283" t="s">
        <v>137</v>
      </c>
      <c r="AH170" s="284" t="s">
        <v>143</v>
      </c>
      <c r="AI170" s="284" t="s">
        <v>143</v>
      </c>
      <c r="AJ170" s="284" t="s">
        <v>143</v>
      </c>
      <c r="AK170" s="283" t="s">
        <v>143</v>
      </c>
      <c r="AL170" s="283" t="s">
        <v>143</v>
      </c>
      <c r="AM170" s="283" t="s">
        <v>143</v>
      </c>
      <c r="AN170" s="283" t="s">
        <v>143</v>
      </c>
      <c r="AO170" s="286" t="s">
        <v>909</v>
      </c>
      <c r="AP170" s="283" t="s">
        <v>657</v>
      </c>
      <c r="AQ170" s="285" t="s">
        <v>922</v>
      </c>
      <c r="AR170" s="285" t="s">
        <v>144</v>
      </c>
      <c r="AS170" s="285" t="s">
        <v>144</v>
      </c>
      <c r="AT170" s="287" t="str">
        <f t="shared" si="6"/>
        <v>Not Higher</v>
      </c>
      <c r="AU170" s="288" t="s">
        <v>143</v>
      </c>
      <c r="AV170" s="288"/>
      <c r="AW170" s="283"/>
      <c r="AX170" s="267" t="s">
        <v>143</v>
      </c>
      <c r="AY170" s="279" t="s">
        <v>144</v>
      </c>
      <c r="AZ170" s="288">
        <v>1</v>
      </c>
      <c r="BA170" s="289" t="s">
        <v>938</v>
      </c>
      <c r="BB170" s="279" t="s">
        <v>134</v>
      </c>
      <c r="BC170" s="278" t="s">
        <v>189</v>
      </c>
      <c r="BD170" s="290"/>
      <c r="BF170" s="247"/>
      <c r="BH170" s="267" t="s">
        <v>135</v>
      </c>
      <c r="BI170" s="267" t="s">
        <v>135</v>
      </c>
      <c r="BJ170" s="267" t="s">
        <v>135</v>
      </c>
      <c r="BK170" s="267" t="s">
        <v>135</v>
      </c>
      <c r="BL170" s="267" t="s">
        <v>135</v>
      </c>
      <c r="BN170" s="267" t="s">
        <v>199</v>
      </c>
      <c r="BO170" s="267" t="s">
        <v>199</v>
      </c>
      <c r="BP170" s="267" t="s">
        <v>129</v>
      </c>
      <c r="BQ170" s="267" t="s">
        <v>199</v>
      </c>
      <c r="BR170" s="267" t="s">
        <v>155</v>
      </c>
      <c r="BT170" s="283" t="s">
        <v>677</v>
      </c>
      <c r="BU170" s="283" t="s">
        <v>131</v>
      </c>
      <c r="BV170" s="288" t="s">
        <v>135</v>
      </c>
      <c r="BW170" s="288" t="s">
        <v>135</v>
      </c>
      <c r="BX170" s="288" t="s">
        <v>135</v>
      </c>
      <c r="BY170" s="288" t="s">
        <v>135</v>
      </c>
      <c r="BZ170" s="288" t="s">
        <v>135</v>
      </c>
      <c r="CA170" s="288" t="s">
        <v>133</v>
      </c>
      <c r="CB170" s="288" t="s">
        <v>135</v>
      </c>
      <c r="CC170" s="288" t="s">
        <v>135</v>
      </c>
    </row>
    <row r="171" spans="1:81" ht="13.5" customHeight="1">
      <c r="A171" s="277" t="s">
        <v>673</v>
      </c>
      <c r="B171" s="277" t="s">
        <v>903</v>
      </c>
      <c r="C171" s="267" t="s">
        <v>628</v>
      </c>
      <c r="D171" s="267" t="s">
        <v>719</v>
      </c>
      <c r="E171" s="267" t="s">
        <v>827</v>
      </c>
      <c r="F171" s="278" t="s">
        <v>852</v>
      </c>
      <c r="G171" s="279" t="s">
        <v>2076</v>
      </c>
      <c r="H171" s="278" t="s">
        <v>979</v>
      </c>
      <c r="I171" s="267" t="str">
        <f t="shared" si="8"/>
        <v>Lower</v>
      </c>
      <c r="J171" s="283"/>
      <c r="K171" s="281"/>
      <c r="L171" s="281" t="s">
        <v>207</v>
      </c>
      <c r="M171" s="281"/>
      <c r="N171" s="281"/>
      <c r="O171" s="282" t="s">
        <v>1904</v>
      </c>
      <c r="P171" s="278" t="s">
        <v>1567</v>
      </c>
      <c r="Q171" s="278" t="s">
        <v>976</v>
      </c>
      <c r="R171" s="317"/>
      <c r="S171" s="317"/>
      <c r="T171" s="317"/>
      <c r="U171" s="317"/>
      <c r="V171" s="313" t="str">
        <f t="shared" si="7"/>
        <v>N</v>
      </c>
      <c r="W171" s="283"/>
      <c r="X171" s="282"/>
      <c r="Y171" s="292" t="s">
        <v>143</v>
      </c>
      <c r="Z171" s="267"/>
      <c r="AA171" s="282"/>
      <c r="AB171" s="283"/>
      <c r="AC171" s="283"/>
      <c r="AD171" s="283"/>
      <c r="AE171" s="283" t="s">
        <v>131</v>
      </c>
      <c r="AF171" s="283" t="s">
        <v>142</v>
      </c>
      <c r="AG171" s="283" t="s">
        <v>137</v>
      </c>
      <c r="AH171" s="284" t="s">
        <v>143</v>
      </c>
      <c r="AI171" s="284" t="s">
        <v>143</v>
      </c>
      <c r="AJ171" s="284" t="s">
        <v>143</v>
      </c>
      <c r="AK171" s="283" t="s">
        <v>143</v>
      </c>
      <c r="AL171" s="283" t="s">
        <v>143</v>
      </c>
      <c r="AM171" s="283" t="s">
        <v>143</v>
      </c>
      <c r="AN171" s="283" t="s">
        <v>143</v>
      </c>
      <c r="AO171" s="286" t="s">
        <v>909</v>
      </c>
      <c r="AP171" s="283" t="s">
        <v>657</v>
      </c>
      <c r="AQ171" s="285" t="s">
        <v>922</v>
      </c>
      <c r="AR171" s="285" t="s">
        <v>144</v>
      </c>
      <c r="AS171" s="285" t="s">
        <v>144</v>
      </c>
      <c r="AT171" s="287" t="str">
        <f t="shared" si="6"/>
        <v>Not Higher</v>
      </c>
      <c r="AU171" s="288" t="s">
        <v>143</v>
      </c>
      <c r="AV171" s="288"/>
      <c r="AW171" s="283"/>
      <c r="AX171" s="267" t="s">
        <v>143</v>
      </c>
      <c r="AY171" s="279" t="s">
        <v>144</v>
      </c>
      <c r="AZ171" s="288">
        <v>1</v>
      </c>
      <c r="BA171" s="289" t="s">
        <v>213</v>
      </c>
      <c r="BB171" s="279" t="s">
        <v>134</v>
      </c>
      <c r="BC171" s="278" t="s">
        <v>189</v>
      </c>
      <c r="BD171" s="290"/>
      <c r="BF171" s="247"/>
      <c r="BH171" s="267" t="s">
        <v>135</v>
      </c>
      <c r="BI171" s="267" t="s">
        <v>135</v>
      </c>
      <c r="BJ171" s="267" t="s">
        <v>135</v>
      </c>
      <c r="BK171" s="267" t="s">
        <v>135</v>
      </c>
      <c r="BL171" s="267" t="s">
        <v>135</v>
      </c>
      <c r="BN171" s="267" t="s">
        <v>155</v>
      </c>
      <c r="BO171" s="267" t="s">
        <v>155</v>
      </c>
      <c r="BP171" s="267" t="s">
        <v>129</v>
      </c>
      <c r="BQ171" s="267" t="s">
        <v>155</v>
      </c>
      <c r="BR171" s="267" t="s">
        <v>155</v>
      </c>
      <c r="BT171" s="283" t="s">
        <v>677</v>
      </c>
      <c r="BU171" s="283" t="s">
        <v>131</v>
      </c>
      <c r="BV171" s="288" t="s">
        <v>135</v>
      </c>
      <c r="BW171" s="288" t="s">
        <v>135</v>
      </c>
      <c r="BX171" s="288" t="s">
        <v>135</v>
      </c>
      <c r="BY171" s="288" t="s">
        <v>135</v>
      </c>
      <c r="BZ171" s="288" t="s">
        <v>135</v>
      </c>
      <c r="CA171" s="288" t="s">
        <v>135</v>
      </c>
      <c r="CB171" s="288" t="s">
        <v>135</v>
      </c>
      <c r="CC171" s="288" t="s">
        <v>135</v>
      </c>
    </row>
    <row r="172" spans="1:81" ht="13.5" customHeight="1">
      <c r="A172" s="277" t="s">
        <v>673</v>
      </c>
      <c r="B172" s="277" t="s">
        <v>903</v>
      </c>
      <c r="C172" s="267" t="s">
        <v>628</v>
      </c>
      <c r="D172" s="267" t="s">
        <v>719</v>
      </c>
      <c r="E172" s="267" t="s">
        <v>827</v>
      </c>
      <c r="F172" s="278" t="s">
        <v>852</v>
      </c>
      <c r="G172" s="279" t="s">
        <v>2074</v>
      </c>
      <c r="H172" s="278" t="s">
        <v>491</v>
      </c>
      <c r="I172" s="267" t="str">
        <f t="shared" si="8"/>
        <v>Lower</v>
      </c>
      <c r="J172" s="283"/>
      <c r="K172" s="281"/>
      <c r="L172" s="286" t="s">
        <v>956</v>
      </c>
      <c r="M172" s="286"/>
      <c r="N172" s="286"/>
      <c r="O172" s="282" t="s">
        <v>2085</v>
      </c>
      <c r="P172" s="278" t="s">
        <v>1725</v>
      </c>
      <c r="Q172" s="278" t="s">
        <v>980</v>
      </c>
      <c r="R172" s="317"/>
      <c r="S172" s="317"/>
      <c r="T172" s="317"/>
      <c r="U172" s="317"/>
      <c r="V172" s="313" t="str">
        <f t="shared" si="7"/>
        <v>N</v>
      </c>
      <c r="W172" s="283" t="s">
        <v>143</v>
      </c>
      <c r="X172" s="282" t="s">
        <v>143</v>
      </c>
      <c r="Y172" s="292"/>
      <c r="Z172" s="267"/>
      <c r="AA172" s="282"/>
      <c r="AB172" s="283"/>
      <c r="AC172" s="283"/>
      <c r="AD172" s="283"/>
      <c r="AE172" s="283" t="s">
        <v>131</v>
      </c>
      <c r="AF172" s="283" t="s">
        <v>142</v>
      </c>
      <c r="AG172" s="283" t="s">
        <v>131</v>
      </c>
      <c r="AH172" s="284" t="s">
        <v>143</v>
      </c>
      <c r="AI172" s="284" t="s">
        <v>143</v>
      </c>
      <c r="AJ172" s="284" t="s">
        <v>143</v>
      </c>
      <c r="AK172" s="283" t="s">
        <v>143</v>
      </c>
      <c r="AL172" s="283" t="s">
        <v>143</v>
      </c>
      <c r="AM172" s="283" t="s">
        <v>143</v>
      </c>
      <c r="AN172" s="283" t="s">
        <v>143</v>
      </c>
      <c r="AO172" s="286" t="s">
        <v>909</v>
      </c>
      <c r="AP172" s="283" t="s">
        <v>657</v>
      </c>
      <c r="AQ172" s="285" t="s">
        <v>922</v>
      </c>
      <c r="AR172" s="285" t="s">
        <v>144</v>
      </c>
      <c r="AS172" s="285" t="s">
        <v>144</v>
      </c>
      <c r="AT172" s="287" t="str">
        <f t="shared" si="6"/>
        <v>Not Higher</v>
      </c>
      <c r="AU172" s="288" t="s">
        <v>143</v>
      </c>
      <c r="AV172" s="288"/>
      <c r="AW172" s="283" t="s">
        <v>143</v>
      </c>
      <c r="AX172" s="267"/>
      <c r="AY172" s="279" t="s">
        <v>1178</v>
      </c>
      <c r="AZ172" s="288">
        <v>2</v>
      </c>
      <c r="BA172" s="289" t="s">
        <v>2153</v>
      </c>
      <c r="BB172" s="279" t="s">
        <v>134</v>
      </c>
      <c r="BC172" s="278" t="s">
        <v>189</v>
      </c>
      <c r="BD172" s="290"/>
      <c r="BF172" s="247"/>
      <c r="BH172" s="267" t="s">
        <v>135</v>
      </c>
      <c r="BI172" s="267" t="s">
        <v>135</v>
      </c>
      <c r="BJ172" s="267" t="s">
        <v>135</v>
      </c>
      <c r="BK172" s="267" t="s">
        <v>135</v>
      </c>
      <c r="BL172" s="267" t="s">
        <v>135</v>
      </c>
      <c r="BN172" s="267" t="s">
        <v>155</v>
      </c>
      <c r="BO172" s="267" t="s">
        <v>155</v>
      </c>
      <c r="BP172" s="267" t="s">
        <v>129</v>
      </c>
      <c r="BQ172" s="267" t="s">
        <v>155</v>
      </c>
      <c r="BR172" s="267" t="s">
        <v>155</v>
      </c>
      <c r="BT172" s="283" t="s">
        <v>147</v>
      </c>
      <c r="BU172" s="283" t="s">
        <v>131</v>
      </c>
      <c r="BV172" s="288" t="s">
        <v>135</v>
      </c>
      <c r="BW172" s="288" t="s">
        <v>135</v>
      </c>
      <c r="BX172" s="288" t="s">
        <v>135</v>
      </c>
      <c r="BY172" s="288" t="s">
        <v>135</v>
      </c>
      <c r="BZ172" s="288" t="s">
        <v>135</v>
      </c>
      <c r="CA172" s="288" t="s">
        <v>135</v>
      </c>
      <c r="CB172" s="288" t="s">
        <v>135</v>
      </c>
      <c r="CC172" s="288" t="s">
        <v>135</v>
      </c>
    </row>
    <row r="173" spans="1:81" ht="13.5" customHeight="1">
      <c r="A173" s="277" t="s">
        <v>673</v>
      </c>
      <c r="B173" s="277" t="s">
        <v>903</v>
      </c>
      <c r="C173" s="267" t="s">
        <v>628</v>
      </c>
      <c r="D173" s="267" t="s">
        <v>719</v>
      </c>
      <c r="E173" s="267" t="s">
        <v>827</v>
      </c>
      <c r="F173" s="278" t="s">
        <v>852</v>
      </c>
      <c r="G173" s="279" t="s">
        <v>321</v>
      </c>
      <c r="H173" s="278" t="s">
        <v>1199</v>
      </c>
      <c r="I173" s="267" t="str">
        <f t="shared" si="8"/>
        <v>Higher</v>
      </c>
      <c r="J173" s="283"/>
      <c r="K173" s="281"/>
      <c r="L173" s="281" t="s">
        <v>1876</v>
      </c>
      <c r="M173" s="281"/>
      <c r="N173" s="281"/>
      <c r="O173" s="282" t="s">
        <v>1901</v>
      </c>
      <c r="P173" s="278" t="s">
        <v>1173</v>
      </c>
      <c r="Q173" s="278" t="s">
        <v>256</v>
      </c>
      <c r="R173" s="317"/>
      <c r="S173" s="317"/>
      <c r="T173" s="317"/>
      <c r="U173" s="317"/>
      <c r="V173" s="313" t="str">
        <f t="shared" si="7"/>
        <v>Y</v>
      </c>
      <c r="W173" s="283"/>
      <c r="X173" s="282"/>
      <c r="Y173" s="292"/>
      <c r="Z173" s="267"/>
      <c r="AA173" s="282" t="s">
        <v>143</v>
      </c>
      <c r="AB173" s="283"/>
      <c r="AC173" s="283"/>
      <c r="AD173" s="283"/>
      <c r="AE173" s="283" t="s">
        <v>136</v>
      </c>
      <c r="AF173" s="283" t="s">
        <v>142</v>
      </c>
      <c r="AG173" s="283" t="s">
        <v>131</v>
      </c>
      <c r="AH173" s="284">
        <v>0</v>
      </c>
      <c r="AI173" s="284" t="s">
        <v>143</v>
      </c>
      <c r="AJ173" s="284" t="s">
        <v>143</v>
      </c>
      <c r="AK173" s="283"/>
      <c r="AL173" s="283" t="s">
        <v>143</v>
      </c>
      <c r="AM173" s="283"/>
      <c r="AN173" s="283"/>
      <c r="AO173" s="286" t="s">
        <v>1561</v>
      </c>
      <c r="AP173" s="283" t="s">
        <v>144</v>
      </c>
      <c r="AQ173" s="285" t="s">
        <v>905</v>
      </c>
      <c r="AR173" s="285" t="s">
        <v>144</v>
      </c>
      <c r="AS173" s="285" t="s">
        <v>144</v>
      </c>
      <c r="AT173" s="287" t="str">
        <f t="shared" si="6"/>
        <v>Higher</v>
      </c>
      <c r="AU173" s="288"/>
      <c r="AV173" s="288"/>
      <c r="AW173" s="283" t="s">
        <v>143</v>
      </c>
      <c r="AX173" s="267"/>
      <c r="AY173" s="279" t="s">
        <v>1713</v>
      </c>
      <c r="AZ173" s="288">
        <v>2</v>
      </c>
      <c r="BA173" s="289" t="s">
        <v>257</v>
      </c>
      <c r="BB173" s="279" t="s">
        <v>134</v>
      </c>
      <c r="BC173" s="278" t="s">
        <v>194</v>
      </c>
      <c r="BD173" s="290"/>
      <c r="BF173" s="247"/>
      <c r="BH173" s="267" t="s">
        <v>133</v>
      </c>
      <c r="BI173" s="267" t="s">
        <v>135</v>
      </c>
      <c r="BJ173" s="267" t="s">
        <v>135</v>
      </c>
      <c r="BK173" s="267" t="s">
        <v>133</v>
      </c>
      <c r="BL173" s="267" t="s">
        <v>133</v>
      </c>
      <c r="BN173" s="267" t="s">
        <v>199</v>
      </c>
      <c r="BO173" s="267" t="s">
        <v>199</v>
      </c>
      <c r="BP173" s="267" t="s">
        <v>129</v>
      </c>
      <c r="BQ173" s="267" t="s">
        <v>199</v>
      </c>
      <c r="BR173" s="267" t="s">
        <v>155</v>
      </c>
      <c r="BT173" s="283" t="s">
        <v>147</v>
      </c>
      <c r="BU173" s="283" t="s">
        <v>136</v>
      </c>
      <c r="BV173" s="288" t="s">
        <v>135</v>
      </c>
      <c r="BW173" s="288" t="s">
        <v>133</v>
      </c>
      <c r="BX173" s="288" t="s">
        <v>133</v>
      </c>
      <c r="BY173" s="288" t="s">
        <v>135</v>
      </c>
      <c r="BZ173" s="288" t="s">
        <v>135</v>
      </c>
      <c r="CA173" s="288" t="s">
        <v>133</v>
      </c>
      <c r="CB173" s="288" t="s">
        <v>135</v>
      </c>
      <c r="CC173" s="288" t="s">
        <v>135</v>
      </c>
    </row>
    <row r="174" spans="1:81" ht="13.5" customHeight="1">
      <c r="A174" s="277" t="s">
        <v>673</v>
      </c>
      <c r="B174" s="277" t="s">
        <v>903</v>
      </c>
      <c r="C174" s="267" t="s">
        <v>628</v>
      </c>
      <c r="D174" s="267" t="s">
        <v>719</v>
      </c>
      <c r="E174" s="267" t="s">
        <v>822</v>
      </c>
      <c r="F174" s="278" t="s">
        <v>809</v>
      </c>
      <c r="G174" s="279" t="s">
        <v>325</v>
      </c>
      <c r="H174" s="278" t="s">
        <v>975</v>
      </c>
      <c r="I174" s="267" t="str">
        <f t="shared" si="8"/>
        <v>Higher</v>
      </c>
      <c r="J174" s="283"/>
      <c r="K174" s="281"/>
      <c r="L174" s="286" t="s">
        <v>550</v>
      </c>
      <c r="M174" s="286"/>
      <c r="N174" s="286"/>
      <c r="O174" s="282" t="s">
        <v>1905</v>
      </c>
      <c r="P174" s="278" t="s">
        <v>1563</v>
      </c>
      <c r="Q174" s="278" t="s">
        <v>1059</v>
      </c>
      <c r="R174" s="317"/>
      <c r="S174" s="317"/>
      <c r="T174" s="317"/>
      <c r="U174" s="317"/>
      <c r="V174" s="313" t="str">
        <f t="shared" si="7"/>
        <v>N</v>
      </c>
      <c r="W174" s="283" t="s">
        <v>143</v>
      </c>
      <c r="X174" s="282" t="s">
        <v>143</v>
      </c>
      <c r="Y174" s="292"/>
      <c r="Z174" s="267"/>
      <c r="AA174" s="282"/>
      <c r="AB174" s="283"/>
      <c r="AC174" s="283"/>
      <c r="AD174" s="283"/>
      <c r="AE174" s="283" t="s">
        <v>136</v>
      </c>
      <c r="AF174" s="283" t="s">
        <v>142</v>
      </c>
      <c r="AG174" s="283" t="s">
        <v>131</v>
      </c>
      <c r="AH174" s="284">
        <v>0</v>
      </c>
      <c r="AI174" s="284" t="s">
        <v>143</v>
      </c>
      <c r="AJ174" s="284" t="s">
        <v>143</v>
      </c>
      <c r="AK174" s="283" t="s">
        <v>143</v>
      </c>
      <c r="AL174" s="283" t="s">
        <v>143</v>
      </c>
      <c r="AM174" s="283"/>
      <c r="AN174" s="283"/>
      <c r="AO174" s="286" t="s">
        <v>1177</v>
      </c>
      <c r="AP174" s="283" t="s">
        <v>1554</v>
      </c>
      <c r="AQ174" s="285" t="s">
        <v>905</v>
      </c>
      <c r="AR174" s="285" t="s">
        <v>144</v>
      </c>
      <c r="AS174" s="285" t="s">
        <v>144</v>
      </c>
      <c r="AT174" s="287" t="str">
        <f t="shared" si="6"/>
        <v>Higher</v>
      </c>
      <c r="AU174" s="288" t="s">
        <v>143</v>
      </c>
      <c r="AV174" s="288"/>
      <c r="AW174" s="283" t="s">
        <v>143</v>
      </c>
      <c r="AX174" s="267"/>
      <c r="AY174" s="279" t="s">
        <v>1168</v>
      </c>
      <c r="AZ174" s="288">
        <v>2</v>
      </c>
      <c r="BA174" s="289" t="s">
        <v>551</v>
      </c>
      <c r="BB174" s="279" t="s">
        <v>134</v>
      </c>
      <c r="BC174" s="278" t="s">
        <v>189</v>
      </c>
      <c r="BD174" s="290"/>
      <c r="BF174" s="247"/>
      <c r="BH174" s="267" t="s">
        <v>133</v>
      </c>
      <c r="BI174" s="267" t="s">
        <v>135</v>
      </c>
      <c r="BJ174" s="267" t="s">
        <v>135</v>
      </c>
      <c r="BK174" s="267" t="s">
        <v>133</v>
      </c>
      <c r="BL174" s="267" t="s">
        <v>133</v>
      </c>
      <c r="BN174" s="267" t="s">
        <v>155</v>
      </c>
      <c r="BO174" s="267" t="s">
        <v>155</v>
      </c>
      <c r="BP174" s="267" t="s">
        <v>129</v>
      </c>
      <c r="BQ174" s="267" t="s">
        <v>155</v>
      </c>
      <c r="BR174" s="267" t="s">
        <v>155</v>
      </c>
      <c r="BT174" s="283" t="s">
        <v>147</v>
      </c>
      <c r="BU174" s="283" t="s">
        <v>136</v>
      </c>
      <c r="BV174" s="288" t="s">
        <v>133</v>
      </c>
      <c r="BW174" s="288" t="s">
        <v>133</v>
      </c>
      <c r="BX174" s="288" t="s">
        <v>133</v>
      </c>
      <c r="BY174" s="288" t="s">
        <v>135</v>
      </c>
      <c r="BZ174" s="288" t="s">
        <v>135</v>
      </c>
      <c r="CA174" s="288" t="s">
        <v>133</v>
      </c>
      <c r="CB174" s="288" t="s">
        <v>135</v>
      </c>
      <c r="CC174" s="288" t="s">
        <v>135</v>
      </c>
    </row>
    <row r="175" spans="1:81" ht="13.5" customHeight="1">
      <c r="A175" s="277" t="s">
        <v>673</v>
      </c>
      <c r="B175" s="277" t="s">
        <v>903</v>
      </c>
      <c r="C175" s="267" t="s">
        <v>628</v>
      </c>
      <c r="D175" s="267" t="s">
        <v>719</v>
      </c>
      <c r="E175" s="267" t="s">
        <v>822</v>
      </c>
      <c r="F175" s="278" t="s">
        <v>809</v>
      </c>
      <c r="G175" s="279" t="s">
        <v>326</v>
      </c>
      <c r="H175" s="278" t="s">
        <v>1798</v>
      </c>
      <c r="I175" s="267" t="str">
        <f t="shared" si="8"/>
        <v>Lower</v>
      </c>
      <c r="J175" s="283"/>
      <c r="K175" s="281"/>
      <c r="L175" s="286" t="s">
        <v>2171</v>
      </c>
      <c r="M175" s="286"/>
      <c r="N175" s="286"/>
      <c r="O175" s="282" t="s">
        <v>1908</v>
      </c>
      <c r="P175" s="278" t="s">
        <v>1722</v>
      </c>
      <c r="Q175" s="278" t="s">
        <v>1073</v>
      </c>
      <c r="R175" s="317"/>
      <c r="S175" s="317"/>
      <c r="T175" s="317"/>
      <c r="U175" s="317"/>
      <c r="V175" s="313" t="str">
        <f t="shared" si="7"/>
        <v>Y</v>
      </c>
      <c r="W175" s="283" t="s">
        <v>143</v>
      </c>
      <c r="X175" s="282" t="s">
        <v>143</v>
      </c>
      <c r="Y175" s="292"/>
      <c r="Z175" s="267"/>
      <c r="AA175" s="282"/>
      <c r="AB175" s="283"/>
      <c r="AC175" s="283"/>
      <c r="AD175" s="283"/>
      <c r="AE175" s="283" t="s">
        <v>136</v>
      </c>
      <c r="AF175" s="283" t="s">
        <v>142</v>
      </c>
      <c r="AG175" s="283" t="s">
        <v>131</v>
      </c>
      <c r="AH175" s="284"/>
      <c r="AI175" s="284" t="s">
        <v>143</v>
      </c>
      <c r="AJ175" s="284"/>
      <c r="AK175" s="283"/>
      <c r="AL175" s="283" t="s">
        <v>143</v>
      </c>
      <c r="AM175" s="283"/>
      <c r="AN175" s="283"/>
      <c r="AO175" s="286" t="s">
        <v>1991</v>
      </c>
      <c r="AP175" s="283" t="s">
        <v>657</v>
      </c>
      <c r="AQ175" s="285" t="s">
        <v>905</v>
      </c>
      <c r="AR175" s="285" t="s">
        <v>1712</v>
      </c>
      <c r="AS175" s="285" t="s">
        <v>144</v>
      </c>
      <c r="AT175" s="287" t="str">
        <f t="shared" si="6"/>
        <v>Not Higher</v>
      </c>
      <c r="AU175" s="288" t="s">
        <v>143</v>
      </c>
      <c r="AV175" s="288"/>
      <c r="AW175" s="283" t="s">
        <v>143</v>
      </c>
      <c r="AX175" s="267"/>
      <c r="AY175" s="279" t="s">
        <v>2102</v>
      </c>
      <c r="AZ175" s="288">
        <v>2</v>
      </c>
      <c r="BA175" s="289" t="s">
        <v>258</v>
      </c>
      <c r="BB175" s="279" t="s">
        <v>134</v>
      </c>
      <c r="BC175" s="278" t="s">
        <v>189</v>
      </c>
      <c r="BD175" s="290"/>
      <c r="BF175" s="247"/>
      <c r="BH175" s="267" t="s">
        <v>133</v>
      </c>
      <c r="BI175" s="267" t="s">
        <v>135</v>
      </c>
      <c r="BJ175" s="267" t="s">
        <v>133</v>
      </c>
      <c r="BK175" s="267" t="s">
        <v>135</v>
      </c>
      <c r="BL175" s="267" t="s">
        <v>135</v>
      </c>
      <c r="BN175" s="267" t="s">
        <v>199</v>
      </c>
      <c r="BO175" s="267" t="s">
        <v>199</v>
      </c>
      <c r="BP175" s="267" t="s">
        <v>129</v>
      </c>
      <c r="BQ175" s="267" t="s">
        <v>199</v>
      </c>
      <c r="BR175" s="267" t="s">
        <v>155</v>
      </c>
      <c r="BT175" s="283" t="s">
        <v>147</v>
      </c>
      <c r="BU175" s="283" t="s">
        <v>136</v>
      </c>
      <c r="BV175" s="288" t="s">
        <v>135</v>
      </c>
      <c r="BW175" s="288" t="s">
        <v>135</v>
      </c>
      <c r="BX175" s="288" t="s">
        <v>133</v>
      </c>
      <c r="BY175" s="288" t="s">
        <v>135</v>
      </c>
      <c r="BZ175" s="288" t="s">
        <v>135</v>
      </c>
      <c r="CA175" s="288" t="s">
        <v>133</v>
      </c>
      <c r="CB175" s="288" t="s">
        <v>135</v>
      </c>
      <c r="CC175" s="288" t="s">
        <v>135</v>
      </c>
    </row>
    <row r="176" spans="1:81" ht="13.5" customHeight="1">
      <c r="A176" s="277" t="s">
        <v>673</v>
      </c>
      <c r="B176" s="277" t="s">
        <v>903</v>
      </c>
      <c r="C176" s="267" t="s">
        <v>628</v>
      </c>
      <c r="D176" s="267" t="s">
        <v>719</v>
      </c>
      <c r="E176" s="267" t="s">
        <v>822</v>
      </c>
      <c r="F176" s="278" t="s">
        <v>809</v>
      </c>
      <c r="G176" s="279" t="s">
        <v>331</v>
      </c>
      <c r="H176" s="278" t="s">
        <v>28</v>
      </c>
      <c r="I176" s="267" t="str">
        <f t="shared" si="8"/>
        <v>Lower</v>
      </c>
      <c r="J176" s="283"/>
      <c r="K176" s="281"/>
      <c r="L176" s="281" t="s">
        <v>1616</v>
      </c>
      <c r="M176" s="281"/>
      <c r="N176" s="281"/>
      <c r="O176" s="282" t="s">
        <v>1897</v>
      </c>
      <c r="P176" s="278" t="s">
        <v>1175</v>
      </c>
      <c r="Q176" s="278" t="s">
        <v>1197</v>
      </c>
      <c r="R176" s="317"/>
      <c r="S176" s="317"/>
      <c r="T176" s="317"/>
      <c r="U176" s="317"/>
      <c r="V176" s="313" t="str">
        <f t="shared" si="7"/>
        <v>Y</v>
      </c>
      <c r="W176" s="283" t="s">
        <v>143</v>
      </c>
      <c r="X176" s="282"/>
      <c r="Y176" s="292"/>
      <c r="Z176" s="267"/>
      <c r="AA176" s="282"/>
      <c r="AB176" s="283" t="s">
        <v>143</v>
      </c>
      <c r="AC176" s="283"/>
      <c r="AD176" s="283"/>
      <c r="AE176" s="283" t="s">
        <v>136</v>
      </c>
      <c r="AF176" s="283" t="s">
        <v>142</v>
      </c>
      <c r="AG176" s="283" t="s">
        <v>131</v>
      </c>
      <c r="AH176" s="284" t="s">
        <v>143</v>
      </c>
      <c r="AI176" s="284" t="s">
        <v>143</v>
      </c>
      <c r="AJ176" s="284" t="s">
        <v>143</v>
      </c>
      <c r="AK176" s="283" t="s">
        <v>143</v>
      </c>
      <c r="AL176" s="283" t="s">
        <v>143</v>
      </c>
      <c r="AM176" s="283" t="s">
        <v>143</v>
      </c>
      <c r="AN176" s="283" t="s">
        <v>143</v>
      </c>
      <c r="AO176" s="286" t="s">
        <v>1991</v>
      </c>
      <c r="AP176" s="283" t="s">
        <v>657</v>
      </c>
      <c r="AQ176" s="285" t="s">
        <v>905</v>
      </c>
      <c r="AR176" s="285" t="s">
        <v>1712</v>
      </c>
      <c r="AS176" s="285" t="s">
        <v>1184</v>
      </c>
      <c r="AT176" s="287" t="str">
        <f t="shared" si="6"/>
        <v>Higher</v>
      </c>
      <c r="AU176" s="288" t="s">
        <v>143</v>
      </c>
      <c r="AV176" s="288"/>
      <c r="AW176" s="283" t="s">
        <v>143</v>
      </c>
      <c r="AX176" s="267"/>
      <c r="AY176" s="279" t="s">
        <v>1184</v>
      </c>
      <c r="AZ176" s="288">
        <v>2</v>
      </c>
      <c r="BA176" s="289" t="s">
        <v>561</v>
      </c>
      <c r="BB176" s="279" t="s">
        <v>134</v>
      </c>
      <c r="BC176" s="278" t="s">
        <v>189</v>
      </c>
      <c r="BD176" s="290"/>
      <c r="BF176" s="247"/>
      <c r="BH176" s="267" t="s">
        <v>133</v>
      </c>
      <c r="BI176" s="267" t="s">
        <v>135</v>
      </c>
      <c r="BJ176" s="267" t="s">
        <v>133</v>
      </c>
      <c r="BK176" s="267" t="s">
        <v>135</v>
      </c>
      <c r="BL176" s="267" t="s">
        <v>135</v>
      </c>
      <c r="BN176" s="267" t="s">
        <v>199</v>
      </c>
      <c r="BO176" s="267" t="s">
        <v>199</v>
      </c>
      <c r="BP176" s="267" t="s">
        <v>129</v>
      </c>
      <c r="BQ176" s="267" t="s">
        <v>199</v>
      </c>
      <c r="BR176" s="267" t="s">
        <v>155</v>
      </c>
      <c r="BT176" s="283" t="s">
        <v>147</v>
      </c>
      <c r="BU176" s="283" t="s">
        <v>136</v>
      </c>
      <c r="BV176" s="288" t="s">
        <v>135</v>
      </c>
      <c r="BW176" s="288" t="s">
        <v>133</v>
      </c>
      <c r="BX176" s="288" t="s">
        <v>133</v>
      </c>
      <c r="BY176" s="288" t="s">
        <v>135</v>
      </c>
      <c r="BZ176" s="288" t="s">
        <v>135</v>
      </c>
      <c r="CA176" s="288" t="s">
        <v>133</v>
      </c>
      <c r="CB176" s="288" t="s">
        <v>135</v>
      </c>
      <c r="CC176" s="288" t="s">
        <v>135</v>
      </c>
    </row>
    <row r="177" spans="1:81" ht="13.5" customHeight="1">
      <c r="A177" s="277" t="s">
        <v>673</v>
      </c>
      <c r="B177" s="277" t="s">
        <v>903</v>
      </c>
      <c r="C177" s="267" t="s">
        <v>628</v>
      </c>
      <c r="D177" s="267" t="s">
        <v>719</v>
      </c>
      <c r="E177" s="267" t="s">
        <v>822</v>
      </c>
      <c r="F177" s="278" t="s">
        <v>809</v>
      </c>
      <c r="G177" s="279" t="s">
        <v>328</v>
      </c>
      <c r="H177" s="278" t="s">
        <v>1338</v>
      </c>
      <c r="I177" s="267" t="str">
        <f t="shared" si="8"/>
        <v>Higher</v>
      </c>
      <c r="J177" s="283"/>
      <c r="K177" s="281"/>
      <c r="L177" s="286" t="s">
        <v>1267</v>
      </c>
      <c r="M177" s="286"/>
      <c r="N177" s="286"/>
      <c r="O177" s="282" t="s">
        <v>1911</v>
      </c>
      <c r="P177" s="278" t="s">
        <v>1723</v>
      </c>
      <c r="Q177" s="278" t="s">
        <v>1201</v>
      </c>
      <c r="R177" s="317"/>
      <c r="S177" s="317"/>
      <c r="T177" s="317"/>
      <c r="U177" s="317"/>
      <c r="V177" s="313" t="str">
        <f t="shared" si="7"/>
        <v>Y</v>
      </c>
      <c r="W177" s="283"/>
      <c r="X177" s="282" t="s">
        <v>143</v>
      </c>
      <c r="Y177" s="292"/>
      <c r="Z177" s="267"/>
      <c r="AA177" s="282"/>
      <c r="AB177" s="283"/>
      <c r="AC177" s="283"/>
      <c r="AD177" s="283"/>
      <c r="AE177" s="283" t="s">
        <v>136</v>
      </c>
      <c r="AF177" s="283" t="s">
        <v>142</v>
      </c>
      <c r="AG177" s="283" t="s">
        <v>131</v>
      </c>
      <c r="AH177" s="284"/>
      <c r="AI177" s="284" t="s">
        <v>143</v>
      </c>
      <c r="AJ177" s="284"/>
      <c r="AK177" s="283"/>
      <c r="AL177" s="283" t="s">
        <v>143</v>
      </c>
      <c r="AM177" s="283"/>
      <c r="AN177" s="283"/>
      <c r="AO177" s="286" t="s">
        <v>924</v>
      </c>
      <c r="AP177" s="283" t="s">
        <v>144</v>
      </c>
      <c r="AQ177" s="285" t="s">
        <v>905</v>
      </c>
      <c r="AR177" s="285" t="s">
        <v>144</v>
      </c>
      <c r="AS177" s="285" t="s">
        <v>144</v>
      </c>
      <c r="AT177" s="287" t="str">
        <f t="shared" si="6"/>
        <v>Not Higher</v>
      </c>
      <c r="AU177" s="288" t="s">
        <v>143</v>
      </c>
      <c r="AV177" s="288"/>
      <c r="AW177" s="283" t="s">
        <v>143</v>
      </c>
      <c r="AX177" s="267"/>
      <c r="AY177" s="279" t="s">
        <v>1344</v>
      </c>
      <c r="AZ177" s="288">
        <v>2</v>
      </c>
      <c r="BA177" s="289" t="s">
        <v>288</v>
      </c>
      <c r="BB177" s="279" t="s">
        <v>134</v>
      </c>
      <c r="BC177" s="278" t="s">
        <v>189</v>
      </c>
      <c r="BD177" s="290"/>
      <c r="BF177" s="247"/>
      <c r="BH177" s="267" t="s">
        <v>133</v>
      </c>
      <c r="BI177" s="267" t="s">
        <v>135</v>
      </c>
      <c r="BJ177" s="267" t="s">
        <v>135</v>
      </c>
      <c r="BK177" s="267" t="s">
        <v>133</v>
      </c>
      <c r="BL177" s="267" t="s">
        <v>133</v>
      </c>
      <c r="BN177" s="267" t="s">
        <v>199</v>
      </c>
      <c r="BO177" s="267" t="s">
        <v>199</v>
      </c>
      <c r="BP177" s="267" t="s">
        <v>129</v>
      </c>
      <c r="BQ177" s="267" t="s">
        <v>199</v>
      </c>
      <c r="BR177" s="267" t="s">
        <v>155</v>
      </c>
      <c r="BT177" s="283" t="s">
        <v>147</v>
      </c>
      <c r="BU177" s="283" t="s">
        <v>136</v>
      </c>
      <c r="BV177" s="288" t="s">
        <v>133</v>
      </c>
      <c r="BW177" s="288" t="s">
        <v>135</v>
      </c>
      <c r="BX177" s="288" t="s">
        <v>135</v>
      </c>
      <c r="BY177" s="288" t="s">
        <v>135</v>
      </c>
      <c r="BZ177" s="288" t="s">
        <v>135</v>
      </c>
      <c r="CA177" s="288" t="s">
        <v>133</v>
      </c>
      <c r="CB177" s="288" t="s">
        <v>135</v>
      </c>
      <c r="CC177" s="288" t="s">
        <v>135</v>
      </c>
    </row>
    <row r="178" spans="1:81" ht="13.5" customHeight="1">
      <c r="A178" s="277" t="s">
        <v>673</v>
      </c>
      <c r="B178" s="277" t="s">
        <v>903</v>
      </c>
      <c r="C178" s="267" t="s">
        <v>628</v>
      </c>
      <c r="D178" s="267" t="s">
        <v>719</v>
      </c>
      <c r="E178" s="267" t="s">
        <v>822</v>
      </c>
      <c r="F178" s="278" t="s">
        <v>809</v>
      </c>
      <c r="G178" s="279" t="s">
        <v>323</v>
      </c>
      <c r="H178" s="278" t="s">
        <v>1160</v>
      </c>
      <c r="I178" s="267" t="str">
        <f t="shared" si="8"/>
        <v>Lower</v>
      </c>
      <c r="J178" s="283"/>
      <c r="K178" s="281"/>
      <c r="L178" s="286" t="s">
        <v>50</v>
      </c>
      <c r="M178" s="286"/>
      <c r="N178" s="286"/>
      <c r="O178" s="282" t="s">
        <v>1906</v>
      </c>
      <c r="P178" s="278" t="s">
        <v>1572</v>
      </c>
      <c r="Q178" s="278" t="s">
        <v>233</v>
      </c>
      <c r="R178" s="317"/>
      <c r="S178" s="317"/>
      <c r="T178" s="317"/>
      <c r="U178" s="317"/>
      <c r="V178" s="313" t="str">
        <f t="shared" si="7"/>
        <v>Y</v>
      </c>
      <c r="W178" s="283" t="s">
        <v>143</v>
      </c>
      <c r="X178" s="282" t="s">
        <v>143</v>
      </c>
      <c r="Y178" s="292"/>
      <c r="Z178" s="267"/>
      <c r="AA178" s="282"/>
      <c r="AB178" s="283"/>
      <c r="AC178" s="283"/>
      <c r="AD178" s="283"/>
      <c r="AE178" s="283" t="s">
        <v>136</v>
      </c>
      <c r="AF178" s="283" t="s">
        <v>140</v>
      </c>
      <c r="AG178" s="283" t="s">
        <v>131</v>
      </c>
      <c r="AH178" s="284" t="s">
        <v>143</v>
      </c>
      <c r="AI178" s="284" t="s">
        <v>143</v>
      </c>
      <c r="AJ178" s="284" t="s">
        <v>143</v>
      </c>
      <c r="AK178" s="283" t="s">
        <v>143</v>
      </c>
      <c r="AL178" s="283" t="s">
        <v>143</v>
      </c>
      <c r="AM178" s="283" t="s">
        <v>143</v>
      </c>
      <c r="AN178" s="283" t="s">
        <v>143</v>
      </c>
      <c r="AO178" s="286" t="s">
        <v>154</v>
      </c>
      <c r="AP178" s="283" t="s">
        <v>144</v>
      </c>
      <c r="AQ178" s="285" t="s">
        <v>905</v>
      </c>
      <c r="AR178" s="285" t="s">
        <v>144</v>
      </c>
      <c r="AS178" s="285" t="s">
        <v>144</v>
      </c>
      <c r="AT178" s="287" t="str">
        <f t="shared" si="6"/>
        <v>Higher</v>
      </c>
      <c r="AU178" s="288"/>
      <c r="AV178" s="288"/>
      <c r="AW178" s="283" t="s">
        <v>143</v>
      </c>
      <c r="AX178" s="267"/>
      <c r="AY178" s="279" t="s">
        <v>2106</v>
      </c>
      <c r="AZ178" s="288">
        <v>2</v>
      </c>
      <c r="BA178" s="289" t="s">
        <v>49</v>
      </c>
      <c r="BB178" s="279" t="s">
        <v>134</v>
      </c>
      <c r="BC178" s="278" t="s">
        <v>189</v>
      </c>
      <c r="BD178" s="290"/>
      <c r="BF178" s="247"/>
      <c r="BH178" s="267" t="s">
        <v>135</v>
      </c>
      <c r="BI178" s="267" t="s">
        <v>135</v>
      </c>
      <c r="BJ178" s="267" t="s">
        <v>135</v>
      </c>
      <c r="BK178" s="267" t="s">
        <v>133</v>
      </c>
      <c r="BL178" s="267" t="s">
        <v>133</v>
      </c>
      <c r="BN178" s="267" t="s">
        <v>199</v>
      </c>
      <c r="BO178" s="267" t="s">
        <v>199</v>
      </c>
      <c r="BP178" s="267" t="s">
        <v>129</v>
      </c>
      <c r="BQ178" s="267" t="s">
        <v>199</v>
      </c>
      <c r="BR178" s="267" t="s">
        <v>155</v>
      </c>
      <c r="BT178" s="283" t="s">
        <v>147</v>
      </c>
      <c r="BU178" s="283" t="s">
        <v>136</v>
      </c>
      <c r="BV178" s="288" t="s">
        <v>133</v>
      </c>
      <c r="BW178" s="288" t="s">
        <v>135</v>
      </c>
      <c r="BX178" s="288" t="s">
        <v>133</v>
      </c>
      <c r="BY178" s="288" t="s">
        <v>135</v>
      </c>
      <c r="BZ178" s="288" t="s">
        <v>135</v>
      </c>
      <c r="CA178" s="288" t="s">
        <v>133</v>
      </c>
      <c r="CB178" s="288" t="s">
        <v>135</v>
      </c>
      <c r="CC178" s="288" t="s">
        <v>135</v>
      </c>
    </row>
    <row r="179" spans="1:81" ht="13.5" customHeight="1">
      <c r="A179" s="277" t="s">
        <v>673</v>
      </c>
      <c r="B179" s="277" t="s">
        <v>903</v>
      </c>
      <c r="C179" s="267" t="s">
        <v>628</v>
      </c>
      <c r="D179" s="267" t="s">
        <v>719</v>
      </c>
      <c r="E179" s="267" t="s">
        <v>822</v>
      </c>
      <c r="F179" s="278" t="s">
        <v>809</v>
      </c>
      <c r="G179" s="279" t="s">
        <v>327</v>
      </c>
      <c r="H179" s="278" t="s">
        <v>964</v>
      </c>
      <c r="I179" s="267" t="str">
        <f t="shared" si="8"/>
        <v>Lower</v>
      </c>
      <c r="J179" s="283"/>
      <c r="K179" s="281"/>
      <c r="L179" s="286" t="s">
        <v>283</v>
      </c>
      <c r="M179" s="286"/>
      <c r="N179" s="286"/>
      <c r="O179" s="282" t="s">
        <v>1898</v>
      </c>
      <c r="P179" s="278" t="s">
        <v>1726</v>
      </c>
      <c r="Q179" s="278" t="s">
        <v>1799</v>
      </c>
      <c r="R179" s="317"/>
      <c r="S179" s="317"/>
      <c r="T179" s="317"/>
      <c r="U179" s="317"/>
      <c r="V179" s="313" t="str">
        <f t="shared" si="7"/>
        <v>Y</v>
      </c>
      <c r="W179" s="283" t="s">
        <v>143</v>
      </c>
      <c r="X179" s="282" t="s">
        <v>143</v>
      </c>
      <c r="Y179" s="292"/>
      <c r="Z179" s="267"/>
      <c r="AA179" s="282"/>
      <c r="AB179" s="283"/>
      <c r="AC179" s="283"/>
      <c r="AD179" s="283"/>
      <c r="AE179" s="283" t="s">
        <v>136</v>
      </c>
      <c r="AF179" s="283" t="s">
        <v>142</v>
      </c>
      <c r="AG179" s="283" t="s">
        <v>131</v>
      </c>
      <c r="AH179" s="284"/>
      <c r="AI179" s="284"/>
      <c r="AJ179" s="284"/>
      <c r="AK179" s="283"/>
      <c r="AL179" s="283" t="s">
        <v>143</v>
      </c>
      <c r="AM179" s="283"/>
      <c r="AN179" s="283"/>
      <c r="AO179" s="286" t="s">
        <v>1559</v>
      </c>
      <c r="AP179" s="283" t="s">
        <v>144</v>
      </c>
      <c r="AQ179" s="285" t="s">
        <v>905</v>
      </c>
      <c r="AR179" s="285" t="s">
        <v>144</v>
      </c>
      <c r="AS179" s="285" t="s">
        <v>144</v>
      </c>
      <c r="AT179" s="287" t="str">
        <f t="shared" si="6"/>
        <v>Not Higher</v>
      </c>
      <c r="AU179" s="288"/>
      <c r="AV179" s="288"/>
      <c r="AW179" s="283" t="s">
        <v>143</v>
      </c>
      <c r="AX179" s="267"/>
      <c r="AY179" s="279" t="s">
        <v>1727</v>
      </c>
      <c r="AZ179" s="288">
        <v>2</v>
      </c>
      <c r="BA179" s="289" t="s">
        <v>264</v>
      </c>
      <c r="BB179" s="279" t="s">
        <v>134</v>
      </c>
      <c r="BC179" s="278" t="s">
        <v>189</v>
      </c>
      <c r="BD179" s="290"/>
      <c r="BF179" s="247"/>
      <c r="BH179" s="267" t="s">
        <v>135</v>
      </c>
      <c r="BI179" s="267" t="s">
        <v>135</v>
      </c>
      <c r="BJ179" s="267" t="s">
        <v>133</v>
      </c>
      <c r="BK179" s="267" t="s">
        <v>135</v>
      </c>
      <c r="BL179" s="267" t="s">
        <v>133</v>
      </c>
      <c r="BN179" s="267" t="s">
        <v>199</v>
      </c>
      <c r="BO179" s="267" t="s">
        <v>199</v>
      </c>
      <c r="BP179" s="267" t="s">
        <v>129</v>
      </c>
      <c r="BQ179" s="267" t="s">
        <v>199</v>
      </c>
      <c r="BR179" s="267" t="s">
        <v>155</v>
      </c>
      <c r="BT179" s="283" t="s">
        <v>147</v>
      </c>
      <c r="BU179" s="283" t="s">
        <v>136</v>
      </c>
      <c r="BV179" s="288" t="s">
        <v>135</v>
      </c>
      <c r="BW179" s="288" t="s">
        <v>135</v>
      </c>
      <c r="BX179" s="288" t="s">
        <v>133</v>
      </c>
      <c r="BY179" s="288" t="s">
        <v>135</v>
      </c>
      <c r="BZ179" s="288" t="s">
        <v>135</v>
      </c>
      <c r="CA179" s="288" t="s">
        <v>133</v>
      </c>
      <c r="CB179" s="288" t="s">
        <v>135</v>
      </c>
      <c r="CC179" s="288" t="s">
        <v>135</v>
      </c>
    </row>
    <row r="180" spans="1:81" ht="13.5" customHeight="1">
      <c r="A180" s="277" t="s">
        <v>673</v>
      </c>
      <c r="B180" s="277" t="s">
        <v>903</v>
      </c>
      <c r="C180" s="267" t="s">
        <v>628</v>
      </c>
      <c r="D180" s="267" t="s">
        <v>719</v>
      </c>
      <c r="E180" s="267" t="s">
        <v>822</v>
      </c>
      <c r="F180" s="278" t="s">
        <v>809</v>
      </c>
      <c r="G180" s="279" t="s">
        <v>1973</v>
      </c>
      <c r="H180" s="278" t="s">
        <v>450</v>
      </c>
      <c r="I180" s="267" t="str">
        <f t="shared" si="8"/>
        <v>Lower</v>
      </c>
      <c r="J180" s="283"/>
      <c r="K180" s="281"/>
      <c r="L180" s="286" t="s">
        <v>1810</v>
      </c>
      <c r="M180" s="286"/>
      <c r="N180" s="286"/>
      <c r="O180" s="282" t="s">
        <v>1899</v>
      </c>
      <c r="P180" s="278" t="s">
        <v>1203</v>
      </c>
      <c r="Q180" s="278" t="s">
        <v>1806</v>
      </c>
      <c r="R180" s="317"/>
      <c r="S180" s="317"/>
      <c r="T180" s="317"/>
      <c r="U180" s="317"/>
      <c r="V180" s="313" t="str">
        <f t="shared" si="7"/>
        <v>Y</v>
      </c>
      <c r="W180" s="283" t="s">
        <v>143</v>
      </c>
      <c r="X180" s="282" t="s">
        <v>143</v>
      </c>
      <c r="Y180" s="292"/>
      <c r="Z180" s="267"/>
      <c r="AA180" s="282"/>
      <c r="AB180" s="283"/>
      <c r="AC180" s="283"/>
      <c r="AD180" s="283"/>
      <c r="AE180" s="283" t="s">
        <v>136</v>
      </c>
      <c r="AF180" s="283" t="s">
        <v>142</v>
      </c>
      <c r="AG180" s="283" t="s">
        <v>131</v>
      </c>
      <c r="AH180" s="284" t="s">
        <v>143</v>
      </c>
      <c r="AI180" s="284" t="s">
        <v>143</v>
      </c>
      <c r="AJ180" s="284" t="s">
        <v>143</v>
      </c>
      <c r="AK180" s="283" t="s">
        <v>143</v>
      </c>
      <c r="AL180" s="283" t="s">
        <v>143</v>
      </c>
      <c r="AM180" s="283" t="s">
        <v>143</v>
      </c>
      <c r="AN180" s="283" t="s">
        <v>143</v>
      </c>
      <c r="AO180" s="286" t="s">
        <v>154</v>
      </c>
      <c r="AP180" s="283" t="s">
        <v>144</v>
      </c>
      <c r="AQ180" s="285" t="s">
        <v>905</v>
      </c>
      <c r="AR180" s="285" t="s">
        <v>144</v>
      </c>
      <c r="AS180" s="285" t="s">
        <v>144</v>
      </c>
      <c r="AT180" s="287" t="str">
        <f t="shared" si="6"/>
        <v>Higher</v>
      </c>
      <c r="AU180" s="288"/>
      <c r="AV180" s="288"/>
      <c r="AW180" s="283" t="s">
        <v>143</v>
      </c>
      <c r="AX180" s="267"/>
      <c r="AY180" s="279" t="s">
        <v>1571</v>
      </c>
      <c r="AZ180" s="288">
        <v>2</v>
      </c>
      <c r="BA180" s="289" t="s">
        <v>557</v>
      </c>
      <c r="BB180" s="279" t="s">
        <v>134</v>
      </c>
      <c r="BC180" s="278" t="s">
        <v>1714</v>
      </c>
      <c r="BD180" s="290"/>
      <c r="BF180" s="247"/>
      <c r="BH180" s="267" t="s">
        <v>135</v>
      </c>
      <c r="BI180" s="267" t="s">
        <v>135</v>
      </c>
      <c r="BJ180" s="267" t="s">
        <v>135</v>
      </c>
      <c r="BK180" s="267" t="s">
        <v>133</v>
      </c>
      <c r="BL180" s="267" t="s">
        <v>133</v>
      </c>
      <c r="BN180" s="267" t="s">
        <v>199</v>
      </c>
      <c r="BO180" s="267" t="s">
        <v>199</v>
      </c>
      <c r="BP180" s="267" t="s">
        <v>129</v>
      </c>
      <c r="BQ180" s="267" t="s">
        <v>199</v>
      </c>
      <c r="BR180" s="267" t="s">
        <v>155</v>
      </c>
      <c r="BT180" s="283" t="s">
        <v>147</v>
      </c>
      <c r="BU180" s="283" t="s">
        <v>136</v>
      </c>
      <c r="BV180" s="288" t="s">
        <v>135</v>
      </c>
      <c r="BW180" s="288" t="s">
        <v>133</v>
      </c>
      <c r="BX180" s="288" t="s">
        <v>133</v>
      </c>
      <c r="BY180" s="288" t="s">
        <v>133</v>
      </c>
      <c r="BZ180" s="288" t="s">
        <v>135</v>
      </c>
      <c r="CA180" s="288" t="s">
        <v>133</v>
      </c>
      <c r="CB180" s="288" t="s">
        <v>135</v>
      </c>
      <c r="CC180" s="288" t="s">
        <v>135</v>
      </c>
    </row>
    <row r="181" spans="1:81" ht="13.5" customHeight="1">
      <c r="A181" s="277" t="s">
        <v>673</v>
      </c>
      <c r="B181" s="277" t="s">
        <v>903</v>
      </c>
      <c r="C181" s="267" t="s">
        <v>628</v>
      </c>
      <c r="D181" s="267" t="s">
        <v>719</v>
      </c>
      <c r="E181" s="267" t="s">
        <v>844</v>
      </c>
      <c r="F181" s="278" t="s">
        <v>863</v>
      </c>
      <c r="G181" s="279" t="s">
        <v>1971</v>
      </c>
      <c r="H181" s="278" t="s">
        <v>1379</v>
      </c>
      <c r="I181" s="267" t="str">
        <f t="shared" si="8"/>
        <v>Lower</v>
      </c>
      <c r="J181" s="283"/>
      <c r="K181" s="281"/>
      <c r="L181" s="281" t="s">
        <v>2180</v>
      </c>
      <c r="M181" s="281"/>
      <c r="N181" s="281"/>
      <c r="O181" s="282" t="s">
        <v>2019</v>
      </c>
      <c r="P181" s="278" t="s">
        <v>2091</v>
      </c>
      <c r="Q181" s="278" t="s">
        <v>1241</v>
      </c>
      <c r="R181" s="317"/>
      <c r="S181" s="317"/>
      <c r="T181" s="317"/>
      <c r="U181" s="317"/>
      <c r="V181" s="313" t="str">
        <f t="shared" si="7"/>
        <v>N</v>
      </c>
      <c r="W181" s="283" t="s">
        <v>143</v>
      </c>
      <c r="X181" s="282" t="s">
        <v>143</v>
      </c>
      <c r="Y181" s="292"/>
      <c r="Z181" s="267"/>
      <c r="AA181" s="282"/>
      <c r="AB181" s="283"/>
      <c r="AC181" s="283"/>
      <c r="AD181" s="283"/>
      <c r="AE181" s="283" t="s">
        <v>137</v>
      </c>
      <c r="AF181" s="283" t="s">
        <v>142</v>
      </c>
      <c r="AG181" s="283" t="s">
        <v>131</v>
      </c>
      <c r="AH181" s="284" t="s">
        <v>143</v>
      </c>
      <c r="AI181" s="284" t="s">
        <v>143</v>
      </c>
      <c r="AJ181" s="284" t="s">
        <v>143</v>
      </c>
      <c r="AK181" s="283" t="s">
        <v>143</v>
      </c>
      <c r="AL181" s="283" t="s">
        <v>143</v>
      </c>
      <c r="AM181" s="283"/>
      <c r="AN181" s="283"/>
      <c r="AO181" s="286" t="s">
        <v>1787</v>
      </c>
      <c r="AP181" s="283" t="s">
        <v>144</v>
      </c>
      <c r="AQ181" s="285" t="s">
        <v>144</v>
      </c>
      <c r="AR181" s="285" t="s">
        <v>144</v>
      </c>
      <c r="AS181" s="285" t="s">
        <v>144</v>
      </c>
      <c r="AT181" s="287" t="str">
        <f t="shared" ref="AT181:AT209" si="9">IF(BW181="H","Higher",IF(ROUND((IF(BT181="MC",1,0)+IF(OR(BU181="M",BU181="Q",BU181="A"),1,0)+COUNTIF(BX181:CC181,"H")+COUNTIF(BV181,"H"))/10,)=1,"Higher","Not Higher"))</f>
        <v>Not Higher</v>
      </c>
      <c r="AU181" s="288"/>
      <c r="AV181" s="288"/>
      <c r="AW181" s="283" t="s">
        <v>143</v>
      </c>
      <c r="AX181" s="267"/>
      <c r="AY181" s="279" t="s">
        <v>371</v>
      </c>
      <c r="AZ181" s="288">
        <v>1</v>
      </c>
      <c r="BA181" s="289" t="s">
        <v>253</v>
      </c>
      <c r="BB181" s="279" t="s">
        <v>134</v>
      </c>
      <c r="BC181" s="278" t="s">
        <v>189</v>
      </c>
      <c r="BD181" s="290"/>
      <c r="BF181" s="247"/>
      <c r="BH181" s="267" t="s">
        <v>135</v>
      </c>
      <c r="BI181" s="267" t="s">
        <v>135</v>
      </c>
      <c r="BJ181" s="267" t="s">
        <v>133</v>
      </c>
      <c r="BK181" s="267" t="s">
        <v>135</v>
      </c>
      <c r="BL181" s="267" t="s">
        <v>133</v>
      </c>
      <c r="BN181" s="267" t="s">
        <v>155</v>
      </c>
      <c r="BO181" s="267" t="s">
        <v>155</v>
      </c>
      <c r="BP181" s="267" t="s">
        <v>129</v>
      </c>
      <c r="BQ181" s="267" t="s">
        <v>155</v>
      </c>
      <c r="BR181" s="267" t="s">
        <v>155</v>
      </c>
      <c r="BT181" s="283" t="s">
        <v>147</v>
      </c>
      <c r="BU181" s="283" t="s">
        <v>137</v>
      </c>
      <c r="BV181" s="288" t="s">
        <v>133</v>
      </c>
      <c r="BW181" s="288" t="s">
        <v>135</v>
      </c>
      <c r="BX181" s="288" t="s">
        <v>135</v>
      </c>
      <c r="BY181" s="288" t="s">
        <v>135</v>
      </c>
      <c r="BZ181" s="288" t="s">
        <v>135</v>
      </c>
      <c r="CA181" s="288" t="s">
        <v>133</v>
      </c>
      <c r="CB181" s="288" t="s">
        <v>135</v>
      </c>
      <c r="CC181" s="288" t="s">
        <v>135</v>
      </c>
    </row>
    <row r="182" spans="1:81" ht="13.5" customHeight="1">
      <c r="A182" s="277" t="s">
        <v>673</v>
      </c>
      <c r="B182" s="277" t="s">
        <v>903</v>
      </c>
      <c r="C182" s="267" t="s">
        <v>628</v>
      </c>
      <c r="D182" s="267" t="s">
        <v>719</v>
      </c>
      <c r="E182" s="267" t="s">
        <v>844</v>
      </c>
      <c r="F182" s="278" t="s">
        <v>863</v>
      </c>
      <c r="G182" s="279" t="s">
        <v>1965</v>
      </c>
      <c r="H182" s="278" t="s">
        <v>1093</v>
      </c>
      <c r="I182" s="267" t="str">
        <f t="shared" si="8"/>
        <v>Lower</v>
      </c>
      <c r="J182" s="283"/>
      <c r="K182" s="281"/>
      <c r="L182" s="286" t="s">
        <v>502</v>
      </c>
      <c r="M182" s="286"/>
      <c r="N182" s="286"/>
      <c r="O182" s="282" t="s">
        <v>2015</v>
      </c>
      <c r="P182" s="278" t="s">
        <v>1182</v>
      </c>
      <c r="Q182" s="278" t="s">
        <v>708</v>
      </c>
      <c r="R182" s="317"/>
      <c r="S182" s="317"/>
      <c r="T182" s="317"/>
      <c r="U182" s="317"/>
      <c r="V182" s="313" t="str">
        <f t="shared" si="7"/>
        <v>N</v>
      </c>
      <c r="W182" s="283"/>
      <c r="X182" s="282" t="s">
        <v>143</v>
      </c>
      <c r="Y182" s="292"/>
      <c r="Z182" s="267"/>
      <c r="AA182" s="282" t="s">
        <v>143</v>
      </c>
      <c r="AB182" s="283"/>
      <c r="AC182" s="283"/>
      <c r="AD182" s="283"/>
      <c r="AE182" s="283" t="s">
        <v>137</v>
      </c>
      <c r="AF182" s="283" t="s">
        <v>142</v>
      </c>
      <c r="AG182" s="283" t="s">
        <v>131</v>
      </c>
      <c r="AH182" s="284" t="s">
        <v>143</v>
      </c>
      <c r="AI182" s="284" t="s">
        <v>143</v>
      </c>
      <c r="AJ182" s="284" t="s">
        <v>143</v>
      </c>
      <c r="AK182" s="283"/>
      <c r="AL182" s="283"/>
      <c r="AM182" s="283"/>
      <c r="AN182" s="283"/>
      <c r="AO182" s="286" t="s">
        <v>1787</v>
      </c>
      <c r="AP182" s="283" t="s">
        <v>144</v>
      </c>
      <c r="AQ182" s="285" t="s">
        <v>144</v>
      </c>
      <c r="AR182" s="285" t="s">
        <v>144</v>
      </c>
      <c r="AS182" s="285" t="s">
        <v>144</v>
      </c>
      <c r="AT182" s="287" t="str">
        <f t="shared" si="9"/>
        <v>Not Higher</v>
      </c>
      <c r="AU182" s="288"/>
      <c r="AV182" s="288"/>
      <c r="AW182" s="283" t="s">
        <v>143</v>
      </c>
      <c r="AX182" s="267"/>
      <c r="AY182" s="279" t="s">
        <v>1575</v>
      </c>
      <c r="AZ182" s="288">
        <v>1</v>
      </c>
      <c r="BA182" s="289" t="s">
        <v>1873</v>
      </c>
      <c r="BB182" s="279" t="s">
        <v>134</v>
      </c>
      <c r="BC182" s="278" t="s">
        <v>194</v>
      </c>
      <c r="BD182" s="290"/>
      <c r="BF182" s="247"/>
      <c r="BH182" s="267" t="s">
        <v>135</v>
      </c>
      <c r="BI182" s="267" t="s">
        <v>135</v>
      </c>
      <c r="BJ182" s="267" t="s">
        <v>133</v>
      </c>
      <c r="BK182" s="267" t="s">
        <v>135</v>
      </c>
      <c r="BL182" s="267" t="s">
        <v>133</v>
      </c>
      <c r="BN182" s="267" t="s">
        <v>155</v>
      </c>
      <c r="BO182" s="267" t="s">
        <v>155</v>
      </c>
      <c r="BP182" s="267" t="s">
        <v>129</v>
      </c>
      <c r="BQ182" s="267" t="s">
        <v>155</v>
      </c>
      <c r="BR182" s="267" t="s">
        <v>155</v>
      </c>
      <c r="BT182" s="283" t="s">
        <v>147</v>
      </c>
      <c r="BU182" s="283" t="s">
        <v>137</v>
      </c>
      <c r="BV182" s="288" t="s">
        <v>135</v>
      </c>
      <c r="BW182" s="288" t="s">
        <v>135</v>
      </c>
      <c r="BX182" s="288" t="s">
        <v>135</v>
      </c>
      <c r="BY182" s="288" t="s">
        <v>135</v>
      </c>
      <c r="BZ182" s="288" t="s">
        <v>135</v>
      </c>
      <c r="CA182" s="288" t="s">
        <v>135</v>
      </c>
      <c r="CB182" s="288" t="s">
        <v>135</v>
      </c>
      <c r="CC182" s="288" t="s">
        <v>135</v>
      </c>
    </row>
    <row r="183" spans="1:81" ht="13.5" customHeight="1">
      <c r="A183" s="277" t="s">
        <v>673</v>
      </c>
      <c r="B183" s="277" t="s">
        <v>903</v>
      </c>
      <c r="C183" s="267" t="s">
        <v>628</v>
      </c>
      <c r="D183" s="267" t="s">
        <v>719</v>
      </c>
      <c r="E183" s="267" t="s">
        <v>844</v>
      </c>
      <c r="F183" s="278" t="s">
        <v>863</v>
      </c>
      <c r="G183" s="279" t="s">
        <v>1966</v>
      </c>
      <c r="H183" s="278" t="s">
        <v>1236</v>
      </c>
      <c r="I183" s="267" t="str">
        <f t="shared" si="8"/>
        <v>Lower</v>
      </c>
      <c r="J183" s="283"/>
      <c r="K183" s="281"/>
      <c r="L183" s="281" t="s">
        <v>1602</v>
      </c>
      <c r="M183" s="281"/>
      <c r="N183" s="281"/>
      <c r="O183" s="282" t="s">
        <v>2018</v>
      </c>
      <c r="P183" s="278" t="s">
        <v>1174</v>
      </c>
      <c r="Q183" s="278" t="s">
        <v>1593</v>
      </c>
      <c r="R183" s="317"/>
      <c r="S183" s="317"/>
      <c r="T183" s="317"/>
      <c r="U183" s="317"/>
      <c r="V183" s="313" t="str">
        <f t="shared" si="7"/>
        <v>Y</v>
      </c>
      <c r="W183" s="283"/>
      <c r="X183" s="282" t="s">
        <v>143</v>
      </c>
      <c r="Y183" s="292"/>
      <c r="Z183" s="267"/>
      <c r="AA183" s="282" t="s">
        <v>143</v>
      </c>
      <c r="AB183" s="283"/>
      <c r="AC183" s="283"/>
      <c r="AD183" s="283"/>
      <c r="AE183" s="283" t="s">
        <v>137</v>
      </c>
      <c r="AF183" s="283" t="s">
        <v>142</v>
      </c>
      <c r="AG183" s="283" t="s">
        <v>131</v>
      </c>
      <c r="AH183" s="284" t="s">
        <v>143</v>
      </c>
      <c r="AI183" s="284" t="s">
        <v>143</v>
      </c>
      <c r="AJ183" s="284" t="s">
        <v>143</v>
      </c>
      <c r="AK183" s="283"/>
      <c r="AL183" s="283"/>
      <c r="AM183" s="283"/>
      <c r="AN183" s="283"/>
      <c r="AO183" s="286" t="s">
        <v>1787</v>
      </c>
      <c r="AP183" s="283" t="s">
        <v>144</v>
      </c>
      <c r="AQ183" s="285" t="s">
        <v>144</v>
      </c>
      <c r="AR183" s="285" t="s">
        <v>2092</v>
      </c>
      <c r="AS183" s="285" t="s">
        <v>2090</v>
      </c>
      <c r="AT183" s="287" t="str">
        <f t="shared" si="9"/>
        <v>Not Higher</v>
      </c>
      <c r="AU183" s="288"/>
      <c r="AV183" s="288"/>
      <c r="AW183" s="283" t="s">
        <v>143</v>
      </c>
      <c r="AX183" s="267"/>
      <c r="AY183" s="279" t="s">
        <v>1560</v>
      </c>
      <c r="AZ183" s="288">
        <v>1</v>
      </c>
      <c r="BA183" s="289" t="s">
        <v>2169</v>
      </c>
      <c r="BB183" s="279" t="s">
        <v>134</v>
      </c>
      <c r="BC183" s="278" t="s">
        <v>189</v>
      </c>
      <c r="BD183" s="290"/>
      <c r="BF183" s="247"/>
      <c r="BH183" s="267" t="s">
        <v>135</v>
      </c>
      <c r="BI183" s="267" t="s">
        <v>135</v>
      </c>
      <c r="BJ183" s="267" t="s">
        <v>133</v>
      </c>
      <c r="BK183" s="267" t="s">
        <v>135</v>
      </c>
      <c r="BL183" s="267" t="s">
        <v>133</v>
      </c>
      <c r="BN183" s="267" t="s">
        <v>199</v>
      </c>
      <c r="BO183" s="267" t="s">
        <v>199</v>
      </c>
      <c r="BP183" s="267" t="s">
        <v>129</v>
      </c>
      <c r="BQ183" s="267" t="s">
        <v>199</v>
      </c>
      <c r="BR183" s="267" t="s">
        <v>155</v>
      </c>
      <c r="BT183" s="283" t="s">
        <v>147</v>
      </c>
      <c r="BU183" s="283" t="s">
        <v>137</v>
      </c>
      <c r="BV183" s="288" t="s">
        <v>135</v>
      </c>
      <c r="BW183" s="288" t="s">
        <v>135</v>
      </c>
      <c r="BX183" s="288" t="s">
        <v>135</v>
      </c>
      <c r="BY183" s="288" t="s">
        <v>135</v>
      </c>
      <c r="BZ183" s="288" t="s">
        <v>135</v>
      </c>
      <c r="CA183" s="288" t="s">
        <v>135</v>
      </c>
      <c r="CB183" s="288" t="s">
        <v>135</v>
      </c>
      <c r="CC183" s="288" t="s">
        <v>135</v>
      </c>
    </row>
    <row r="184" spans="1:81" ht="13.5" customHeight="1">
      <c r="A184" s="277" t="s">
        <v>673</v>
      </c>
      <c r="B184" s="277" t="s">
        <v>903</v>
      </c>
      <c r="C184" s="267" t="s">
        <v>628</v>
      </c>
      <c r="D184" s="267" t="s">
        <v>719</v>
      </c>
      <c r="E184" s="267" t="s">
        <v>844</v>
      </c>
      <c r="F184" s="278" t="s">
        <v>863</v>
      </c>
      <c r="G184" s="279" t="s">
        <v>1969</v>
      </c>
      <c r="H184" s="278" t="s">
        <v>1360</v>
      </c>
      <c r="I184" s="267" t="str">
        <f t="shared" si="8"/>
        <v>Lower</v>
      </c>
      <c r="J184" s="283"/>
      <c r="K184" s="281"/>
      <c r="L184" s="281" t="s">
        <v>2193</v>
      </c>
      <c r="M184" s="281"/>
      <c r="N184" s="281"/>
      <c r="O184" s="282" t="s">
        <v>2020</v>
      </c>
      <c r="P184" s="278" t="s">
        <v>1341</v>
      </c>
      <c r="Q184" s="278" t="s">
        <v>121</v>
      </c>
      <c r="R184" s="317"/>
      <c r="S184" s="317"/>
      <c r="T184" s="317"/>
      <c r="U184" s="317"/>
      <c r="V184" s="313" t="str">
        <f t="shared" si="7"/>
        <v>N</v>
      </c>
      <c r="W184" s="283"/>
      <c r="X184" s="282"/>
      <c r="Y184" s="292"/>
      <c r="Z184" s="267"/>
      <c r="AA184" s="282" t="s">
        <v>143</v>
      </c>
      <c r="AB184" s="283"/>
      <c r="AC184" s="283"/>
      <c r="AD184" s="283"/>
      <c r="AE184" s="283" t="s">
        <v>131</v>
      </c>
      <c r="AF184" s="283" t="s">
        <v>140</v>
      </c>
      <c r="AG184" s="283" t="s">
        <v>131</v>
      </c>
      <c r="AH184" s="284" t="s">
        <v>143</v>
      </c>
      <c r="AI184" s="284" t="s">
        <v>143</v>
      </c>
      <c r="AJ184" s="284" t="s">
        <v>143</v>
      </c>
      <c r="AK184" s="283"/>
      <c r="AL184" s="283"/>
      <c r="AM184" s="283" t="s">
        <v>143</v>
      </c>
      <c r="AN184" s="283"/>
      <c r="AO184" s="286" t="s">
        <v>1487</v>
      </c>
      <c r="AP184" s="283" t="s">
        <v>657</v>
      </c>
      <c r="AQ184" s="285" t="s">
        <v>144</v>
      </c>
      <c r="AR184" s="285" t="s">
        <v>144</v>
      </c>
      <c r="AS184" s="285" t="s">
        <v>144</v>
      </c>
      <c r="AT184" s="287" t="str">
        <f t="shared" si="9"/>
        <v>Not Higher</v>
      </c>
      <c r="AU184" s="288"/>
      <c r="AV184" s="288"/>
      <c r="AW184" s="283" t="s">
        <v>143</v>
      </c>
      <c r="AX184" s="267"/>
      <c r="AY184" s="279" t="s">
        <v>966</v>
      </c>
      <c r="AZ184" s="288">
        <v>2</v>
      </c>
      <c r="BA184" s="289" t="s">
        <v>286</v>
      </c>
      <c r="BB184" s="279" t="s">
        <v>134</v>
      </c>
      <c r="BC184" s="278" t="s">
        <v>194</v>
      </c>
      <c r="BD184" s="290"/>
      <c r="BF184" s="247"/>
      <c r="BH184" s="267" t="s">
        <v>135</v>
      </c>
      <c r="BI184" s="267" t="s">
        <v>135</v>
      </c>
      <c r="BJ184" s="267" t="s">
        <v>133</v>
      </c>
      <c r="BK184" s="267" t="s">
        <v>133</v>
      </c>
      <c r="BL184" s="267" t="s">
        <v>135</v>
      </c>
      <c r="BN184" s="267" t="s">
        <v>155</v>
      </c>
      <c r="BO184" s="267" t="s">
        <v>155</v>
      </c>
      <c r="BP184" s="267" t="s">
        <v>129</v>
      </c>
      <c r="BQ184" s="267" t="s">
        <v>155</v>
      </c>
      <c r="BR184" s="267" t="s">
        <v>155</v>
      </c>
      <c r="BT184" s="283" t="s">
        <v>147</v>
      </c>
      <c r="BU184" s="283" t="s">
        <v>131</v>
      </c>
      <c r="BV184" s="288" t="s">
        <v>135</v>
      </c>
      <c r="BW184" s="288" t="s">
        <v>135</v>
      </c>
      <c r="BX184" s="288" t="s">
        <v>135</v>
      </c>
      <c r="BY184" s="288" t="s">
        <v>135</v>
      </c>
      <c r="BZ184" s="288" t="s">
        <v>135</v>
      </c>
      <c r="CA184" s="288" t="s">
        <v>133</v>
      </c>
      <c r="CB184" s="288" t="s">
        <v>135</v>
      </c>
      <c r="CC184" s="288" t="s">
        <v>135</v>
      </c>
    </row>
    <row r="185" spans="1:81" ht="13.5" customHeight="1">
      <c r="A185" s="277" t="s">
        <v>673</v>
      </c>
      <c r="B185" s="277" t="s">
        <v>903</v>
      </c>
      <c r="C185" s="267" t="s">
        <v>628</v>
      </c>
      <c r="D185" s="267" t="s">
        <v>719</v>
      </c>
      <c r="E185" s="267" t="s">
        <v>844</v>
      </c>
      <c r="F185" s="278" t="s">
        <v>863</v>
      </c>
      <c r="G185" s="279" t="s">
        <v>1970</v>
      </c>
      <c r="H185" s="278" t="s">
        <v>1360</v>
      </c>
      <c r="I185" s="267" t="str">
        <f t="shared" si="8"/>
        <v>Lower</v>
      </c>
      <c r="J185" s="283"/>
      <c r="K185" s="281"/>
      <c r="L185" s="286" t="s">
        <v>287</v>
      </c>
      <c r="M185" s="286"/>
      <c r="N185" s="286"/>
      <c r="O185" s="282" t="s">
        <v>2027</v>
      </c>
      <c r="P185" s="278" t="s">
        <v>2093</v>
      </c>
      <c r="Q185" s="278" t="s">
        <v>1060</v>
      </c>
      <c r="R185" s="317"/>
      <c r="S185" s="317"/>
      <c r="T185" s="317"/>
      <c r="U185" s="317"/>
      <c r="V185" s="313" t="str">
        <f t="shared" si="7"/>
        <v>Y</v>
      </c>
      <c r="W185" s="283" t="s">
        <v>143</v>
      </c>
      <c r="X185" s="282" t="s">
        <v>143</v>
      </c>
      <c r="Y185" s="292"/>
      <c r="Z185" s="267"/>
      <c r="AA185" s="282"/>
      <c r="AB185" s="283"/>
      <c r="AC185" s="283"/>
      <c r="AD185" s="283"/>
      <c r="AE185" s="283" t="s">
        <v>136</v>
      </c>
      <c r="AF185" s="283" t="s">
        <v>142</v>
      </c>
      <c r="AG185" s="283" t="s">
        <v>131</v>
      </c>
      <c r="AH185" s="284" t="s">
        <v>143</v>
      </c>
      <c r="AI185" s="284" t="s">
        <v>143</v>
      </c>
      <c r="AJ185" s="284" t="s">
        <v>143</v>
      </c>
      <c r="AK185" s="283"/>
      <c r="AL185" s="283"/>
      <c r="AM185" s="283" t="s">
        <v>143</v>
      </c>
      <c r="AN185" s="283"/>
      <c r="AO185" s="286" t="s">
        <v>1487</v>
      </c>
      <c r="AP185" s="283" t="s">
        <v>144</v>
      </c>
      <c r="AQ185" s="285" t="s">
        <v>144</v>
      </c>
      <c r="AR185" s="285" t="s">
        <v>144</v>
      </c>
      <c r="AS185" s="285" t="s">
        <v>144</v>
      </c>
      <c r="AT185" s="287" t="str">
        <f t="shared" si="9"/>
        <v>Not Higher</v>
      </c>
      <c r="AU185" s="288"/>
      <c r="AV185" s="288"/>
      <c r="AW185" s="283" t="s">
        <v>143</v>
      </c>
      <c r="AX185" s="267"/>
      <c r="AY185" s="279" t="s">
        <v>359</v>
      </c>
      <c r="AZ185" s="288">
        <v>2</v>
      </c>
      <c r="BA185" s="289" t="s">
        <v>2156</v>
      </c>
      <c r="BB185" s="279" t="s">
        <v>134</v>
      </c>
      <c r="BC185" s="278" t="s">
        <v>189</v>
      </c>
      <c r="BD185" s="290"/>
      <c r="BF185" s="247"/>
      <c r="BH185" s="267" t="s">
        <v>135</v>
      </c>
      <c r="BI185" s="267" t="s">
        <v>135</v>
      </c>
      <c r="BJ185" s="267" t="s">
        <v>135</v>
      </c>
      <c r="BK185" s="267" t="s">
        <v>135</v>
      </c>
      <c r="BL185" s="267" t="s">
        <v>135</v>
      </c>
      <c r="BN185" s="267" t="s">
        <v>199</v>
      </c>
      <c r="BO185" s="267" t="s">
        <v>199</v>
      </c>
      <c r="BP185" s="267" t="s">
        <v>129</v>
      </c>
      <c r="BQ185" s="267" t="s">
        <v>199</v>
      </c>
      <c r="BR185" s="267" t="s">
        <v>155</v>
      </c>
      <c r="BT185" s="283" t="s">
        <v>147</v>
      </c>
      <c r="BU185" s="283" t="s">
        <v>136</v>
      </c>
      <c r="BV185" s="288" t="s">
        <v>135</v>
      </c>
      <c r="BW185" s="288" t="s">
        <v>135</v>
      </c>
      <c r="BX185" s="288" t="s">
        <v>135</v>
      </c>
      <c r="BY185" s="288" t="s">
        <v>135</v>
      </c>
      <c r="BZ185" s="288" t="s">
        <v>135</v>
      </c>
      <c r="CA185" s="288" t="s">
        <v>133</v>
      </c>
      <c r="CB185" s="288" t="s">
        <v>135</v>
      </c>
      <c r="CC185" s="288" t="s">
        <v>135</v>
      </c>
    </row>
    <row r="186" spans="1:81" ht="13.5" customHeight="1">
      <c r="A186" s="277" t="s">
        <v>673</v>
      </c>
      <c r="B186" s="277" t="s">
        <v>903</v>
      </c>
      <c r="C186" s="267" t="s">
        <v>628</v>
      </c>
      <c r="D186" s="267" t="s">
        <v>719</v>
      </c>
      <c r="E186" s="267" t="s">
        <v>844</v>
      </c>
      <c r="F186" s="278" t="s">
        <v>863</v>
      </c>
      <c r="G186" s="279" t="s">
        <v>2081</v>
      </c>
      <c r="H186" s="278" t="s">
        <v>967</v>
      </c>
      <c r="I186" s="267" t="str">
        <f t="shared" si="8"/>
        <v>Lower</v>
      </c>
      <c r="J186" s="283"/>
      <c r="K186" s="281"/>
      <c r="L186" s="286" t="s">
        <v>2140</v>
      </c>
      <c r="M186" s="286"/>
      <c r="N186" s="286"/>
      <c r="O186" s="282" t="s">
        <v>2086</v>
      </c>
      <c r="P186" s="278" t="s">
        <v>2087</v>
      </c>
      <c r="Q186" s="278" t="s">
        <v>448</v>
      </c>
      <c r="R186" s="317"/>
      <c r="S186" s="317"/>
      <c r="T186" s="317"/>
      <c r="U186" s="317"/>
      <c r="V186" s="313" t="str">
        <f t="shared" si="7"/>
        <v>N</v>
      </c>
      <c r="W186" s="283"/>
      <c r="X186" s="282"/>
      <c r="Y186" s="292"/>
      <c r="Z186" s="267"/>
      <c r="AA186" s="282" t="s">
        <v>143</v>
      </c>
      <c r="AB186" s="283"/>
      <c r="AC186" s="283"/>
      <c r="AD186" s="283"/>
      <c r="AE186" s="283" t="s">
        <v>131</v>
      </c>
      <c r="AF186" s="283" t="s">
        <v>142</v>
      </c>
      <c r="AG186" s="283" t="s">
        <v>131</v>
      </c>
      <c r="AH186" s="284" t="s">
        <v>143</v>
      </c>
      <c r="AI186" s="284" t="s">
        <v>143</v>
      </c>
      <c r="AJ186" s="284" t="s">
        <v>143</v>
      </c>
      <c r="AK186" s="283"/>
      <c r="AL186" s="283"/>
      <c r="AM186" s="283" t="s">
        <v>143</v>
      </c>
      <c r="AN186" s="283"/>
      <c r="AO186" s="286" t="s">
        <v>670</v>
      </c>
      <c r="AP186" s="283" t="s">
        <v>191</v>
      </c>
      <c r="AQ186" s="285" t="s">
        <v>144</v>
      </c>
      <c r="AR186" s="285" t="s">
        <v>144</v>
      </c>
      <c r="AS186" s="285" t="s">
        <v>144</v>
      </c>
      <c r="AT186" s="287" t="str">
        <f t="shared" si="9"/>
        <v>Not Higher</v>
      </c>
      <c r="AU186" s="288"/>
      <c r="AV186" s="288"/>
      <c r="AW186" s="283" t="s">
        <v>143</v>
      </c>
      <c r="AX186" s="267"/>
      <c r="AY186" s="279" t="s">
        <v>2105</v>
      </c>
      <c r="AZ186" s="288">
        <v>2</v>
      </c>
      <c r="BA186" s="289" t="s">
        <v>941</v>
      </c>
      <c r="BB186" s="279" t="s">
        <v>2107</v>
      </c>
      <c r="BC186" s="278" t="s">
        <v>1558</v>
      </c>
      <c r="BD186" s="290"/>
      <c r="BF186" s="247"/>
      <c r="BH186" s="267" t="s">
        <v>135</v>
      </c>
      <c r="BI186" s="267" t="s">
        <v>135</v>
      </c>
      <c r="BJ186" s="267" t="s">
        <v>135</v>
      </c>
      <c r="BK186" s="267" t="s">
        <v>135</v>
      </c>
      <c r="BL186" s="267" t="s">
        <v>135</v>
      </c>
      <c r="BN186" s="267" t="s">
        <v>155</v>
      </c>
      <c r="BO186" s="267" t="s">
        <v>155</v>
      </c>
      <c r="BP186" s="267" t="s">
        <v>129</v>
      </c>
      <c r="BQ186" s="267" t="s">
        <v>155</v>
      </c>
      <c r="BR186" s="267" t="s">
        <v>155</v>
      </c>
      <c r="BT186" s="283" t="s">
        <v>147</v>
      </c>
      <c r="BU186" s="283" t="s">
        <v>131</v>
      </c>
      <c r="BV186" s="288" t="s">
        <v>135</v>
      </c>
      <c r="BW186" s="288" t="s">
        <v>135</v>
      </c>
      <c r="BX186" s="288" t="s">
        <v>135</v>
      </c>
      <c r="BY186" s="288" t="s">
        <v>135</v>
      </c>
      <c r="BZ186" s="288" t="s">
        <v>135</v>
      </c>
      <c r="CA186" s="288" t="s">
        <v>133</v>
      </c>
      <c r="CB186" s="288" t="s">
        <v>135</v>
      </c>
      <c r="CC186" s="288" t="s">
        <v>135</v>
      </c>
    </row>
    <row r="187" spans="1:81" ht="13.5" customHeight="1">
      <c r="A187" s="277" t="s">
        <v>673</v>
      </c>
      <c r="B187" s="277" t="s">
        <v>903</v>
      </c>
      <c r="C187" s="267" t="s">
        <v>628</v>
      </c>
      <c r="D187" s="267" t="s">
        <v>719</v>
      </c>
      <c r="E187" s="267" t="s">
        <v>798</v>
      </c>
      <c r="F187" s="278" t="s">
        <v>917</v>
      </c>
      <c r="G187" s="279" t="s">
        <v>1972</v>
      </c>
      <c r="H187" s="278" t="s">
        <v>711</v>
      </c>
      <c r="I187" s="267" t="str">
        <f t="shared" si="8"/>
        <v>Lower</v>
      </c>
      <c r="J187" s="283"/>
      <c r="K187" s="281"/>
      <c r="L187" s="281" t="s">
        <v>1279</v>
      </c>
      <c r="M187" s="281"/>
      <c r="N187" s="281"/>
      <c r="O187" s="282" t="s">
        <v>1916</v>
      </c>
      <c r="P187" s="278" t="s">
        <v>1568</v>
      </c>
      <c r="Q187" s="278" t="s">
        <v>1090</v>
      </c>
      <c r="R187" s="317"/>
      <c r="S187" s="317"/>
      <c r="T187" s="317"/>
      <c r="U187" s="317"/>
      <c r="V187" s="313" t="str">
        <f t="shared" si="7"/>
        <v>N</v>
      </c>
      <c r="W187" s="283" t="s">
        <v>143</v>
      </c>
      <c r="X187" s="282"/>
      <c r="Y187" s="292"/>
      <c r="Z187" s="267"/>
      <c r="AA187" s="282"/>
      <c r="AB187" s="283"/>
      <c r="AC187" s="283" t="s">
        <v>129</v>
      </c>
      <c r="AD187" s="283"/>
      <c r="AE187" s="283" t="s">
        <v>136</v>
      </c>
      <c r="AF187" s="283" t="s">
        <v>142</v>
      </c>
      <c r="AG187" s="283" t="s">
        <v>131</v>
      </c>
      <c r="AH187" s="284" t="s">
        <v>143</v>
      </c>
      <c r="AI187" s="284" t="s">
        <v>143</v>
      </c>
      <c r="AJ187" s="284"/>
      <c r="AK187" s="283"/>
      <c r="AL187" s="283"/>
      <c r="AM187" s="283"/>
      <c r="AN187" s="283"/>
      <c r="AO187" s="286" t="s">
        <v>918</v>
      </c>
      <c r="AP187" s="283" t="s">
        <v>144</v>
      </c>
      <c r="AQ187" s="285" t="s">
        <v>2089</v>
      </c>
      <c r="AR187" s="285" t="s">
        <v>144</v>
      </c>
      <c r="AS187" s="285" t="s">
        <v>144</v>
      </c>
      <c r="AT187" s="287" t="str">
        <f t="shared" si="9"/>
        <v>Not Higher</v>
      </c>
      <c r="AU187" s="288"/>
      <c r="AV187" s="288"/>
      <c r="AW187" s="283" t="s">
        <v>143</v>
      </c>
      <c r="AX187" s="267"/>
      <c r="AY187" s="279" t="s">
        <v>2104</v>
      </c>
      <c r="AZ187" s="288">
        <v>2</v>
      </c>
      <c r="BA187" s="289" t="s">
        <v>608</v>
      </c>
      <c r="BB187" s="279" t="s">
        <v>914</v>
      </c>
      <c r="BC187" s="278" t="s">
        <v>204</v>
      </c>
      <c r="BD187" s="290"/>
      <c r="BF187" s="247"/>
      <c r="BH187" s="267" t="s">
        <v>135</v>
      </c>
      <c r="BI187" s="267" t="s">
        <v>135</v>
      </c>
      <c r="BJ187" s="267" t="s">
        <v>135</v>
      </c>
      <c r="BK187" s="267" t="s">
        <v>135</v>
      </c>
      <c r="BL187" s="267" t="s">
        <v>135</v>
      </c>
      <c r="BN187" s="267" t="s">
        <v>155</v>
      </c>
      <c r="BO187" s="267" t="s">
        <v>155</v>
      </c>
      <c r="BP187" s="267" t="s">
        <v>129</v>
      </c>
      <c r="BQ187" s="267" t="s">
        <v>155</v>
      </c>
      <c r="BR187" s="267" t="s">
        <v>155</v>
      </c>
      <c r="BT187" s="283" t="s">
        <v>147</v>
      </c>
      <c r="BU187" s="283" t="s">
        <v>136</v>
      </c>
      <c r="BV187" s="288" t="s">
        <v>133</v>
      </c>
      <c r="BW187" s="288" t="s">
        <v>135</v>
      </c>
      <c r="BX187" s="288" t="s">
        <v>135</v>
      </c>
      <c r="BY187" s="288" t="s">
        <v>133</v>
      </c>
      <c r="BZ187" s="288" t="s">
        <v>135</v>
      </c>
      <c r="CA187" s="288" t="s">
        <v>135</v>
      </c>
      <c r="CB187" s="288" t="s">
        <v>135</v>
      </c>
      <c r="CC187" s="288" t="s">
        <v>135</v>
      </c>
    </row>
    <row r="188" spans="1:81" ht="13.5" customHeight="1">
      <c r="A188" s="277" t="s">
        <v>673</v>
      </c>
      <c r="B188" s="277" t="s">
        <v>903</v>
      </c>
      <c r="C188" s="267" t="s">
        <v>628</v>
      </c>
      <c r="D188" s="267" t="s">
        <v>719</v>
      </c>
      <c r="E188" s="267" t="s">
        <v>798</v>
      </c>
      <c r="F188" s="278" t="s">
        <v>917</v>
      </c>
      <c r="G188" s="279" t="s">
        <v>324</v>
      </c>
      <c r="H188" s="278" t="s">
        <v>1591</v>
      </c>
      <c r="I188" s="267" t="str">
        <f t="shared" si="8"/>
        <v>Lower</v>
      </c>
      <c r="J188" s="283"/>
      <c r="K188" s="281"/>
      <c r="L188" s="281" t="s">
        <v>1878</v>
      </c>
      <c r="M188" s="281"/>
      <c r="N188" s="281"/>
      <c r="O188" s="282" t="s">
        <v>1915</v>
      </c>
      <c r="P188" s="278" t="s">
        <v>2088</v>
      </c>
      <c r="Q188" s="278" t="s">
        <v>1594</v>
      </c>
      <c r="R188" s="317"/>
      <c r="S188" s="317"/>
      <c r="T188" s="317"/>
      <c r="U188" s="317"/>
      <c r="V188" s="313" t="str">
        <f t="shared" si="7"/>
        <v>N</v>
      </c>
      <c r="W188" s="283" t="s">
        <v>143</v>
      </c>
      <c r="X188" s="282"/>
      <c r="Y188" s="292"/>
      <c r="Z188" s="267"/>
      <c r="AA188" s="282" t="s">
        <v>143</v>
      </c>
      <c r="AB188" s="283" t="s">
        <v>143</v>
      </c>
      <c r="AC188" s="283" t="s">
        <v>129</v>
      </c>
      <c r="AD188" s="283"/>
      <c r="AE188" s="283" t="s">
        <v>137</v>
      </c>
      <c r="AF188" s="283" t="s">
        <v>142</v>
      </c>
      <c r="AG188" s="283" t="s">
        <v>131</v>
      </c>
      <c r="AH188" s="284" t="s">
        <v>143</v>
      </c>
      <c r="AI188" s="284" t="s">
        <v>143</v>
      </c>
      <c r="AJ188" s="284"/>
      <c r="AK188" s="283"/>
      <c r="AL188" s="283"/>
      <c r="AM188" s="283"/>
      <c r="AN188" s="283"/>
      <c r="AO188" s="286" t="s">
        <v>918</v>
      </c>
      <c r="AP188" s="283" t="s">
        <v>144</v>
      </c>
      <c r="AQ188" s="285" t="s">
        <v>2100</v>
      </c>
      <c r="AR188" s="285" t="s">
        <v>2100</v>
      </c>
      <c r="AS188" s="285" t="s">
        <v>144</v>
      </c>
      <c r="AT188" s="287" t="str">
        <f t="shared" si="9"/>
        <v>Not Higher</v>
      </c>
      <c r="AU188" s="288"/>
      <c r="AV188" s="288"/>
      <c r="AW188" s="283" t="s">
        <v>143</v>
      </c>
      <c r="AX188" s="267"/>
      <c r="AY188" s="279" t="s">
        <v>2100</v>
      </c>
      <c r="AZ188" s="288">
        <v>1</v>
      </c>
      <c r="BA188" s="289" t="s">
        <v>44</v>
      </c>
      <c r="BB188" s="279" t="s">
        <v>914</v>
      </c>
      <c r="BC188" s="278" t="s">
        <v>915</v>
      </c>
      <c r="BD188" s="290"/>
      <c r="BF188" s="247"/>
      <c r="BH188" s="267" t="s">
        <v>135</v>
      </c>
      <c r="BI188" s="267" t="s">
        <v>135</v>
      </c>
      <c r="BJ188" s="267" t="s">
        <v>135</v>
      </c>
      <c r="BK188" s="267" t="s">
        <v>135</v>
      </c>
      <c r="BL188" s="267" t="s">
        <v>135</v>
      </c>
      <c r="BN188" s="267" t="s">
        <v>155</v>
      </c>
      <c r="BO188" s="267" t="s">
        <v>155</v>
      </c>
      <c r="BP188" s="267" t="s">
        <v>129</v>
      </c>
      <c r="BQ188" s="267" t="s">
        <v>155</v>
      </c>
      <c r="BR188" s="267" t="s">
        <v>155</v>
      </c>
      <c r="BT188" s="283" t="s">
        <v>147</v>
      </c>
      <c r="BU188" s="283" t="s">
        <v>137</v>
      </c>
      <c r="BV188" s="288" t="s">
        <v>135</v>
      </c>
      <c r="BW188" s="288" t="s">
        <v>135</v>
      </c>
      <c r="BX188" s="288" t="s">
        <v>135</v>
      </c>
      <c r="BY188" s="288" t="s">
        <v>135</v>
      </c>
      <c r="BZ188" s="288" t="s">
        <v>135</v>
      </c>
      <c r="CA188" s="288" t="s">
        <v>135</v>
      </c>
      <c r="CB188" s="288" t="s">
        <v>135</v>
      </c>
      <c r="CC188" s="288" t="s">
        <v>135</v>
      </c>
    </row>
    <row r="189" spans="1:81" ht="13.5" customHeight="1">
      <c r="A189" s="277" t="s">
        <v>673</v>
      </c>
      <c r="B189" s="277" t="s">
        <v>903</v>
      </c>
      <c r="C189" s="267" t="s">
        <v>628</v>
      </c>
      <c r="D189" s="267" t="s">
        <v>719</v>
      </c>
      <c r="E189" s="267" t="s">
        <v>798</v>
      </c>
      <c r="F189" s="278" t="s">
        <v>917</v>
      </c>
      <c r="G189" s="279" t="s">
        <v>330</v>
      </c>
      <c r="H189" s="278" t="s">
        <v>499</v>
      </c>
      <c r="I189" s="267" t="str">
        <f t="shared" si="8"/>
        <v>Lower</v>
      </c>
      <c r="J189" s="283"/>
      <c r="K189" s="281"/>
      <c r="L189" s="286" t="s">
        <v>265</v>
      </c>
      <c r="M189" s="286"/>
      <c r="N189" s="286"/>
      <c r="O189" s="282" t="s">
        <v>2028</v>
      </c>
      <c r="P189" s="278" t="s">
        <v>1564</v>
      </c>
      <c r="Q189" s="278" t="s">
        <v>1070</v>
      </c>
      <c r="R189" s="317"/>
      <c r="S189" s="317"/>
      <c r="T189" s="317"/>
      <c r="U189" s="317"/>
      <c r="V189" s="313" t="str">
        <f t="shared" si="7"/>
        <v>Y</v>
      </c>
      <c r="W189" s="283" t="s">
        <v>143</v>
      </c>
      <c r="X189" s="282"/>
      <c r="Y189" s="292"/>
      <c r="Z189" s="267"/>
      <c r="AA189" s="282"/>
      <c r="AB189" s="283"/>
      <c r="AC189" s="283" t="s">
        <v>129</v>
      </c>
      <c r="AD189" s="283"/>
      <c r="AE189" s="283" t="s">
        <v>136</v>
      </c>
      <c r="AF189" s="283" t="s">
        <v>142</v>
      </c>
      <c r="AG189" s="283" t="s">
        <v>131</v>
      </c>
      <c r="AH189" s="284" t="s">
        <v>143</v>
      </c>
      <c r="AI189" s="284" t="s">
        <v>143</v>
      </c>
      <c r="AJ189" s="284"/>
      <c r="AK189" s="283"/>
      <c r="AL189" s="283"/>
      <c r="AM189" s="283"/>
      <c r="AN189" s="283"/>
      <c r="AO189" s="286" t="s">
        <v>918</v>
      </c>
      <c r="AP189" s="283" t="s">
        <v>144</v>
      </c>
      <c r="AQ189" s="285" t="s">
        <v>2098</v>
      </c>
      <c r="AR189" s="285" t="s">
        <v>144</v>
      </c>
      <c r="AS189" s="285" t="s">
        <v>144</v>
      </c>
      <c r="AT189" s="287" t="str">
        <f t="shared" si="9"/>
        <v>Higher</v>
      </c>
      <c r="AU189" s="288"/>
      <c r="AV189" s="288"/>
      <c r="AW189" s="283" t="s">
        <v>143</v>
      </c>
      <c r="AX189" s="267"/>
      <c r="AY189" s="279" t="s">
        <v>2098</v>
      </c>
      <c r="AZ189" s="288">
        <v>2</v>
      </c>
      <c r="BA189" s="289" t="s">
        <v>1237</v>
      </c>
      <c r="BB189" s="279" t="s">
        <v>914</v>
      </c>
      <c r="BC189" s="278" t="s">
        <v>923</v>
      </c>
      <c r="BD189" s="290"/>
      <c r="BF189" s="247"/>
      <c r="BH189" s="267" t="s">
        <v>135</v>
      </c>
      <c r="BI189" s="267" t="s">
        <v>135</v>
      </c>
      <c r="BJ189" s="267" t="s">
        <v>135</v>
      </c>
      <c r="BK189" s="267" t="s">
        <v>135</v>
      </c>
      <c r="BL189" s="267" t="s">
        <v>133</v>
      </c>
      <c r="BN189" s="267" t="s">
        <v>199</v>
      </c>
      <c r="BO189" s="267" t="s">
        <v>199</v>
      </c>
      <c r="BP189" s="267" t="s">
        <v>129</v>
      </c>
      <c r="BQ189" s="267" t="s">
        <v>199</v>
      </c>
      <c r="BR189" s="267" t="s">
        <v>155</v>
      </c>
      <c r="BT189" s="283" t="s">
        <v>147</v>
      </c>
      <c r="BU189" s="283" t="s">
        <v>136</v>
      </c>
      <c r="BV189" s="288" t="s">
        <v>133</v>
      </c>
      <c r="BW189" s="288" t="s">
        <v>133</v>
      </c>
      <c r="BX189" s="288" t="s">
        <v>135</v>
      </c>
      <c r="BY189" s="288" t="s">
        <v>133</v>
      </c>
      <c r="BZ189" s="288" t="s">
        <v>135</v>
      </c>
      <c r="CA189" s="288" t="s">
        <v>135</v>
      </c>
      <c r="CB189" s="288" t="s">
        <v>135</v>
      </c>
      <c r="CC189" s="288" t="s">
        <v>135</v>
      </c>
    </row>
    <row r="190" spans="1:81" ht="13.5" customHeight="1">
      <c r="A190" s="277" t="s">
        <v>673</v>
      </c>
      <c r="B190" s="277" t="s">
        <v>903</v>
      </c>
      <c r="C190" s="267" t="s">
        <v>628</v>
      </c>
      <c r="D190" s="267" t="s">
        <v>719</v>
      </c>
      <c r="E190" s="267" t="s">
        <v>798</v>
      </c>
      <c r="F190" s="278" t="s">
        <v>917</v>
      </c>
      <c r="G190" s="279" t="s">
        <v>2079</v>
      </c>
      <c r="H190" s="278" t="s">
        <v>254</v>
      </c>
      <c r="I190" s="267" t="str">
        <f t="shared" si="8"/>
        <v>Lower</v>
      </c>
      <c r="J190" s="283"/>
      <c r="K190" s="281"/>
      <c r="L190" s="281" t="s">
        <v>2202</v>
      </c>
      <c r="M190" s="281"/>
      <c r="N190" s="281"/>
      <c r="O190" s="282" t="s">
        <v>2096</v>
      </c>
      <c r="P190" s="278" t="s">
        <v>2101</v>
      </c>
      <c r="Q190" s="278" t="s">
        <v>1597</v>
      </c>
      <c r="R190" s="317"/>
      <c r="S190" s="317"/>
      <c r="T190" s="317"/>
      <c r="U190" s="317"/>
      <c r="V190" s="313" t="str">
        <f t="shared" si="7"/>
        <v>N</v>
      </c>
      <c r="W190" s="283"/>
      <c r="X190" s="282"/>
      <c r="Y190" s="292"/>
      <c r="Z190" s="267"/>
      <c r="AA190" s="282" t="s">
        <v>143</v>
      </c>
      <c r="AB190" s="283"/>
      <c r="AC190" s="283" t="s">
        <v>129</v>
      </c>
      <c r="AD190" s="283"/>
      <c r="AE190" s="283" t="s">
        <v>136</v>
      </c>
      <c r="AF190" s="283" t="s">
        <v>140</v>
      </c>
      <c r="AG190" s="283" t="s">
        <v>131</v>
      </c>
      <c r="AH190" s="284" t="s">
        <v>143</v>
      </c>
      <c r="AI190" s="284" t="s">
        <v>143</v>
      </c>
      <c r="AJ190" s="284"/>
      <c r="AK190" s="283"/>
      <c r="AL190" s="283"/>
      <c r="AM190" s="283"/>
      <c r="AN190" s="283"/>
      <c r="AO190" s="286" t="s">
        <v>918</v>
      </c>
      <c r="AP190" s="283" t="s">
        <v>144</v>
      </c>
      <c r="AQ190" s="285" t="s">
        <v>144</v>
      </c>
      <c r="AR190" s="285" t="s">
        <v>144</v>
      </c>
      <c r="AS190" s="285" t="s">
        <v>144</v>
      </c>
      <c r="AT190" s="287" t="str">
        <f t="shared" si="9"/>
        <v>Not Higher</v>
      </c>
      <c r="AU190" s="288"/>
      <c r="AV190" s="288"/>
      <c r="AW190" s="283" t="s">
        <v>143</v>
      </c>
      <c r="AX190" s="267"/>
      <c r="AY190" s="279" t="s">
        <v>2108</v>
      </c>
      <c r="AZ190" s="288">
        <v>2</v>
      </c>
      <c r="BA190" s="289" t="s">
        <v>955</v>
      </c>
      <c r="BB190" s="279" t="s">
        <v>134</v>
      </c>
      <c r="BC190" s="278" t="s">
        <v>194</v>
      </c>
      <c r="BD190" s="290"/>
      <c r="BF190" s="247"/>
      <c r="BH190" s="267" t="s">
        <v>133</v>
      </c>
      <c r="BI190" s="267" t="s">
        <v>135</v>
      </c>
      <c r="BJ190" s="267" t="s">
        <v>135</v>
      </c>
      <c r="BK190" s="267" t="s">
        <v>135</v>
      </c>
      <c r="BL190" s="267" t="s">
        <v>135</v>
      </c>
      <c r="BN190" s="267" t="s">
        <v>155</v>
      </c>
      <c r="BO190" s="267" t="s">
        <v>155</v>
      </c>
      <c r="BP190" s="267" t="s">
        <v>129</v>
      </c>
      <c r="BQ190" s="267" t="s">
        <v>155</v>
      </c>
      <c r="BR190" s="267" t="s">
        <v>155</v>
      </c>
      <c r="BT190" s="283" t="s">
        <v>147</v>
      </c>
      <c r="BU190" s="283" t="s">
        <v>136</v>
      </c>
      <c r="BV190" s="288" t="s">
        <v>135</v>
      </c>
      <c r="BW190" s="288" t="s">
        <v>135</v>
      </c>
      <c r="BX190" s="288" t="s">
        <v>135</v>
      </c>
      <c r="BY190" s="288" t="s">
        <v>135</v>
      </c>
      <c r="BZ190" s="288" t="s">
        <v>135</v>
      </c>
      <c r="CA190" s="288" t="s">
        <v>133</v>
      </c>
      <c r="CB190" s="288" t="s">
        <v>135</v>
      </c>
      <c r="CC190" s="288" t="s">
        <v>135</v>
      </c>
    </row>
    <row r="191" spans="1:81" ht="13.5" customHeight="1">
      <c r="A191" s="277" t="s">
        <v>673</v>
      </c>
      <c r="B191" s="277" t="s">
        <v>903</v>
      </c>
      <c r="C191" s="267" t="s">
        <v>628</v>
      </c>
      <c r="D191" s="267" t="s">
        <v>719</v>
      </c>
      <c r="E191" s="267" t="s">
        <v>798</v>
      </c>
      <c r="F191" s="278" t="s">
        <v>917</v>
      </c>
      <c r="G191" s="279" t="s">
        <v>2080</v>
      </c>
      <c r="H191" s="278" t="s">
        <v>1098</v>
      </c>
      <c r="I191" s="267" t="str">
        <f t="shared" si="8"/>
        <v>Higher</v>
      </c>
      <c r="J191" s="283"/>
      <c r="K191" s="281"/>
      <c r="L191" s="281" t="s">
        <v>606</v>
      </c>
      <c r="M191" s="281"/>
      <c r="N191" s="281"/>
      <c r="O191" s="282" t="s">
        <v>2097</v>
      </c>
      <c r="P191" s="278" t="s">
        <v>1732</v>
      </c>
      <c r="Q191" s="278" t="s">
        <v>1598</v>
      </c>
      <c r="R191" s="317"/>
      <c r="S191" s="317"/>
      <c r="T191" s="317"/>
      <c r="U191" s="317"/>
      <c r="V191" s="313" t="str">
        <f t="shared" si="7"/>
        <v>Y</v>
      </c>
      <c r="W191" s="283" t="s">
        <v>143</v>
      </c>
      <c r="X191" s="282"/>
      <c r="Y191" s="292"/>
      <c r="Z191" s="267"/>
      <c r="AA191" s="282"/>
      <c r="AB191" s="283"/>
      <c r="AC191" s="283" t="s">
        <v>129</v>
      </c>
      <c r="AD191" s="283"/>
      <c r="AE191" s="283" t="s">
        <v>136</v>
      </c>
      <c r="AF191" s="283" t="s">
        <v>142</v>
      </c>
      <c r="AG191" s="283" t="s">
        <v>131</v>
      </c>
      <c r="AH191" s="284" t="s">
        <v>143</v>
      </c>
      <c r="AI191" s="284" t="s">
        <v>143</v>
      </c>
      <c r="AJ191" s="284"/>
      <c r="AK191" s="283"/>
      <c r="AL191" s="283"/>
      <c r="AM191" s="283"/>
      <c r="AN191" s="283"/>
      <c r="AO191" s="286" t="s">
        <v>918</v>
      </c>
      <c r="AP191" s="283" t="s">
        <v>144</v>
      </c>
      <c r="AQ191" s="285" t="s">
        <v>1573</v>
      </c>
      <c r="AR191" s="285" t="s">
        <v>144</v>
      </c>
      <c r="AS191" s="285" t="s">
        <v>1573</v>
      </c>
      <c r="AT191" s="287" t="str">
        <f t="shared" si="9"/>
        <v>Higher</v>
      </c>
      <c r="AU191" s="288"/>
      <c r="AV191" s="288"/>
      <c r="AW191" s="283" t="s">
        <v>143</v>
      </c>
      <c r="AX191" s="267"/>
      <c r="AY191" s="279" t="s">
        <v>1573</v>
      </c>
      <c r="AZ191" s="288">
        <v>2</v>
      </c>
      <c r="BA191" s="289" t="s">
        <v>255</v>
      </c>
      <c r="BB191" s="279" t="s">
        <v>134</v>
      </c>
      <c r="BC191" s="278" t="s">
        <v>189</v>
      </c>
      <c r="BD191" s="290"/>
      <c r="BF191" s="247"/>
      <c r="BH191" s="267" t="s">
        <v>133</v>
      </c>
      <c r="BI191" s="267" t="s">
        <v>135</v>
      </c>
      <c r="BJ191" s="267" t="s">
        <v>133</v>
      </c>
      <c r="BK191" s="267" t="s">
        <v>133</v>
      </c>
      <c r="BL191" s="267" t="s">
        <v>135</v>
      </c>
      <c r="BN191" s="267" t="s">
        <v>199</v>
      </c>
      <c r="BO191" s="267" t="s">
        <v>199</v>
      </c>
      <c r="BP191" s="267" t="s">
        <v>129</v>
      </c>
      <c r="BQ191" s="267" t="s">
        <v>199</v>
      </c>
      <c r="BR191" s="267" t="s">
        <v>155</v>
      </c>
      <c r="BT191" s="283" t="s">
        <v>147</v>
      </c>
      <c r="BU191" s="283" t="s">
        <v>136</v>
      </c>
      <c r="BV191" s="288" t="s">
        <v>133</v>
      </c>
      <c r="BW191" s="288" t="s">
        <v>135</v>
      </c>
      <c r="BX191" s="288" t="s">
        <v>133</v>
      </c>
      <c r="BY191" s="288" t="s">
        <v>135</v>
      </c>
      <c r="BZ191" s="288" t="s">
        <v>135</v>
      </c>
      <c r="CA191" s="288" t="s">
        <v>133</v>
      </c>
      <c r="CB191" s="288" t="s">
        <v>135</v>
      </c>
      <c r="CC191" s="288" t="s">
        <v>135</v>
      </c>
    </row>
    <row r="192" spans="1:81" s="262" customFormat="1" ht="13.5" customHeight="1">
      <c r="A192" s="277" t="s">
        <v>673</v>
      </c>
      <c r="B192" s="277" t="s">
        <v>929</v>
      </c>
      <c r="C192" s="297" t="s">
        <v>628</v>
      </c>
      <c r="D192" s="267" t="s">
        <v>719</v>
      </c>
      <c r="E192" s="297" t="s">
        <v>820</v>
      </c>
      <c r="F192" s="298" t="s">
        <v>1421</v>
      </c>
      <c r="G192" s="299" t="s">
        <v>319</v>
      </c>
      <c r="H192" s="298" t="s">
        <v>1604</v>
      </c>
      <c r="I192" s="267" t="str">
        <f t="shared" si="8"/>
        <v>Lower</v>
      </c>
      <c r="J192" s="300"/>
      <c r="K192" s="301" t="s">
        <v>1179</v>
      </c>
      <c r="L192" s="301" t="s">
        <v>83</v>
      </c>
      <c r="M192" s="301"/>
      <c r="N192" s="301"/>
      <c r="O192" s="302" t="s">
        <v>1886</v>
      </c>
      <c r="P192" s="298" t="s">
        <v>932</v>
      </c>
      <c r="Q192" s="298" t="s">
        <v>1823</v>
      </c>
      <c r="R192" s="318"/>
      <c r="S192" s="318"/>
      <c r="T192" s="318"/>
      <c r="U192" s="318"/>
      <c r="V192" s="313" t="str">
        <f t="shared" si="7"/>
        <v>N</v>
      </c>
      <c r="W192" s="300"/>
      <c r="X192" s="302"/>
      <c r="Y192" s="293"/>
      <c r="Z192" s="297"/>
      <c r="AA192" s="302"/>
      <c r="AB192" s="300"/>
      <c r="AC192" s="300"/>
      <c r="AD192" s="300"/>
      <c r="AE192" s="300"/>
      <c r="AF192" s="300"/>
      <c r="AG192" s="300"/>
      <c r="AH192" s="303"/>
      <c r="AI192" s="303"/>
      <c r="AJ192" s="303"/>
      <c r="AK192" s="300"/>
      <c r="AL192" s="300"/>
      <c r="AM192" s="300"/>
      <c r="AN192" s="300"/>
      <c r="AO192" s="304"/>
      <c r="AP192" s="300"/>
      <c r="AQ192" s="305"/>
      <c r="AR192" s="305"/>
      <c r="AS192" s="305"/>
      <c r="AT192" s="287" t="str">
        <f t="shared" si="9"/>
        <v>Not Higher</v>
      </c>
      <c r="AU192" s="306"/>
      <c r="AV192" s="306"/>
      <c r="AW192" s="300"/>
      <c r="AX192" s="297"/>
      <c r="AY192" s="299"/>
      <c r="AZ192" s="288"/>
      <c r="BA192" s="307"/>
      <c r="BB192" s="299"/>
      <c r="BC192" s="298"/>
      <c r="BD192" s="308"/>
      <c r="BF192" s="247"/>
      <c r="BH192" s="297" t="s">
        <v>135</v>
      </c>
      <c r="BI192" s="297" t="s">
        <v>135</v>
      </c>
      <c r="BJ192" s="297" t="s">
        <v>135</v>
      </c>
      <c r="BK192" s="297" t="s">
        <v>135</v>
      </c>
      <c r="BL192" s="297" t="s">
        <v>135</v>
      </c>
      <c r="BN192" s="293"/>
      <c r="BO192" s="293"/>
      <c r="BP192" s="293"/>
      <c r="BQ192" s="293"/>
      <c r="BR192" s="293"/>
      <c r="BT192" s="300"/>
      <c r="BU192" s="300"/>
      <c r="BV192" s="306"/>
      <c r="BW192" s="306"/>
      <c r="BX192" s="306"/>
      <c r="BY192" s="306"/>
      <c r="BZ192" s="306"/>
      <c r="CA192" s="306"/>
      <c r="CB192" s="306"/>
      <c r="CC192" s="306"/>
    </row>
    <row r="193" spans="2:81" ht="13.5" customHeight="1">
      <c r="B193" s="277"/>
      <c r="C193" s="267" t="s">
        <v>628</v>
      </c>
      <c r="D193" s="267" t="s">
        <v>719</v>
      </c>
      <c r="E193" s="267" t="s">
        <v>820</v>
      </c>
      <c r="F193" s="278" t="s">
        <v>1421</v>
      </c>
      <c r="G193" s="279" t="s">
        <v>2007</v>
      </c>
      <c r="H193" s="278" t="s">
        <v>492</v>
      </c>
      <c r="I193" s="267" t="str">
        <f t="shared" si="8"/>
        <v>Lower</v>
      </c>
      <c r="J193" s="283"/>
      <c r="K193" s="281"/>
      <c r="L193" s="281" t="s">
        <v>598</v>
      </c>
      <c r="M193" s="281"/>
      <c r="N193" s="281"/>
      <c r="O193" s="282" t="s">
        <v>2011</v>
      </c>
      <c r="P193" s="278" t="s">
        <v>2122</v>
      </c>
      <c r="Q193" s="278" t="s">
        <v>1091</v>
      </c>
      <c r="R193" s="317"/>
      <c r="S193" s="317"/>
      <c r="T193" s="317"/>
      <c r="U193" s="317"/>
      <c r="V193" s="313" t="str">
        <f t="shared" si="7"/>
        <v>N</v>
      </c>
      <c r="W193" s="283"/>
      <c r="X193" s="282"/>
      <c r="Y193" s="292"/>
      <c r="Z193" s="267"/>
      <c r="AA193" s="282"/>
      <c r="AB193" s="283"/>
      <c r="AC193" s="283"/>
      <c r="AD193" s="283"/>
      <c r="AE193" s="283"/>
      <c r="AF193" s="283"/>
      <c r="AG193" s="283"/>
      <c r="AH193" s="284"/>
      <c r="AI193" s="284"/>
      <c r="AJ193" s="284"/>
      <c r="AK193" s="283"/>
      <c r="AL193" s="283"/>
      <c r="AM193" s="283"/>
      <c r="AN193" s="283"/>
      <c r="AO193" s="286"/>
      <c r="AP193" s="283"/>
      <c r="AQ193" s="285"/>
      <c r="AR193" s="285"/>
      <c r="AS193" s="285"/>
      <c r="AT193" s="287" t="str">
        <f t="shared" si="9"/>
        <v>Not Higher</v>
      </c>
      <c r="AU193" s="288"/>
      <c r="AV193" s="288"/>
      <c r="AW193" s="283"/>
      <c r="AX193" s="267"/>
      <c r="AY193" s="279"/>
      <c r="AZ193" s="288"/>
      <c r="BA193" s="289"/>
      <c r="BB193" s="279"/>
      <c r="BC193" s="278"/>
      <c r="BD193" s="290"/>
      <c r="BF193" s="247"/>
      <c r="BH193" s="267" t="s">
        <v>135</v>
      </c>
      <c r="BI193" s="267" t="s">
        <v>135</v>
      </c>
      <c r="BJ193" s="267" t="s">
        <v>135</v>
      </c>
      <c r="BK193" s="267" t="s">
        <v>135</v>
      </c>
      <c r="BL193" s="267" t="s">
        <v>135</v>
      </c>
      <c r="BN193" s="292"/>
      <c r="BO193" s="292"/>
      <c r="BP193" s="292"/>
      <c r="BQ193" s="292"/>
      <c r="BR193" s="292"/>
      <c r="BT193" s="283"/>
      <c r="BU193" s="283"/>
      <c r="BV193" s="288"/>
      <c r="BW193" s="288"/>
      <c r="BX193" s="288"/>
      <c r="BY193" s="288"/>
      <c r="BZ193" s="288"/>
      <c r="CA193" s="288"/>
      <c r="CB193" s="288"/>
      <c r="CC193" s="288"/>
    </row>
    <row r="194" spans="2:81" ht="13.5" customHeight="1">
      <c r="B194" s="277"/>
      <c r="C194" s="267" t="s">
        <v>628</v>
      </c>
      <c r="D194" s="267" t="s">
        <v>719</v>
      </c>
      <c r="E194" s="267" t="s">
        <v>808</v>
      </c>
      <c r="F194" s="278" t="s">
        <v>804</v>
      </c>
      <c r="G194" s="279" t="s">
        <v>314</v>
      </c>
      <c r="H194" s="278" t="s">
        <v>36</v>
      </c>
      <c r="I194" s="267" t="str">
        <f t="shared" si="8"/>
        <v>Lower</v>
      </c>
      <c r="J194" s="283"/>
      <c r="K194" s="281"/>
      <c r="L194" s="281" t="s">
        <v>2205</v>
      </c>
      <c r="M194" s="281"/>
      <c r="N194" s="281"/>
      <c r="O194" s="282" t="s">
        <v>1892</v>
      </c>
      <c r="P194" s="278" t="s">
        <v>1415</v>
      </c>
      <c r="Q194" s="278" t="s">
        <v>1819</v>
      </c>
      <c r="R194" s="317"/>
      <c r="S194" s="317"/>
      <c r="T194" s="317"/>
      <c r="U194" s="317"/>
      <c r="V194" s="313"/>
      <c r="W194" s="283"/>
      <c r="X194" s="282"/>
      <c r="Y194" s="292"/>
      <c r="Z194" s="267"/>
      <c r="AA194" s="282"/>
      <c r="AB194" s="283"/>
      <c r="AC194" s="283"/>
      <c r="AD194" s="283"/>
      <c r="AE194" s="283"/>
      <c r="AF194" s="283"/>
      <c r="AG194" s="283"/>
      <c r="AH194" s="284"/>
      <c r="AI194" s="284"/>
      <c r="AJ194" s="284"/>
      <c r="AK194" s="283"/>
      <c r="AL194" s="283"/>
      <c r="AM194" s="283"/>
      <c r="AN194" s="283"/>
      <c r="AO194" s="286"/>
      <c r="AP194" s="283"/>
      <c r="AQ194" s="285"/>
      <c r="AR194" s="285"/>
      <c r="AS194" s="285"/>
      <c r="AT194" s="287"/>
      <c r="AU194" s="288"/>
      <c r="AV194" s="288"/>
      <c r="AW194" s="283"/>
      <c r="AX194" s="267"/>
      <c r="AY194" s="279"/>
      <c r="AZ194" s="288"/>
      <c r="BA194" s="289"/>
      <c r="BB194" s="279"/>
      <c r="BC194" s="278"/>
      <c r="BD194" s="290"/>
      <c r="BF194" s="247"/>
      <c r="BH194" s="267" t="s">
        <v>133</v>
      </c>
      <c r="BI194" s="267" t="s">
        <v>135</v>
      </c>
      <c r="BJ194" s="267" t="s">
        <v>135</v>
      </c>
      <c r="BK194" s="267" t="s">
        <v>135</v>
      </c>
      <c r="BL194" s="267" t="s">
        <v>135</v>
      </c>
      <c r="BN194" s="292"/>
      <c r="BO194" s="292"/>
      <c r="BP194" s="292"/>
      <c r="BQ194" s="292"/>
      <c r="BR194" s="292"/>
      <c r="BT194" s="283"/>
      <c r="BU194" s="283"/>
      <c r="BV194" s="288"/>
      <c r="BW194" s="288"/>
      <c r="BX194" s="288"/>
      <c r="BY194" s="288"/>
      <c r="BZ194" s="288"/>
      <c r="CA194" s="288"/>
      <c r="CB194" s="288"/>
      <c r="CC194" s="288"/>
    </row>
    <row r="195" spans="2:81" ht="13.5" customHeight="1">
      <c r="B195" s="277"/>
      <c r="C195" s="267" t="s">
        <v>628</v>
      </c>
      <c r="D195" s="267" t="s">
        <v>719</v>
      </c>
      <c r="E195" s="267" t="s">
        <v>808</v>
      </c>
      <c r="F195" s="278" t="s">
        <v>804</v>
      </c>
      <c r="G195" s="279" t="s">
        <v>314</v>
      </c>
      <c r="H195" s="278" t="s">
        <v>36</v>
      </c>
      <c r="I195" s="267" t="str">
        <f t="shared" si="8"/>
        <v>Lower</v>
      </c>
      <c r="J195" s="283"/>
      <c r="K195" s="281"/>
      <c r="L195" s="281" t="s">
        <v>2141</v>
      </c>
      <c r="M195" s="281"/>
      <c r="N195" s="281"/>
      <c r="O195" s="282" t="s">
        <v>1888</v>
      </c>
      <c r="P195" s="278" t="s">
        <v>1416</v>
      </c>
      <c r="Q195" s="278" t="s">
        <v>1350</v>
      </c>
      <c r="R195" s="317"/>
      <c r="S195" s="317"/>
      <c r="T195" s="317"/>
      <c r="U195" s="317"/>
      <c r="V195" s="313"/>
      <c r="W195" s="283"/>
      <c r="X195" s="282"/>
      <c r="Y195" s="292"/>
      <c r="Z195" s="267"/>
      <c r="AA195" s="282"/>
      <c r="AB195" s="283"/>
      <c r="AC195" s="283"/>
      <c r="AD195" s="283"/>
      <c r="AE195" s="283"/>
      <c r="AF195" s="283"/>
      <c r="AG195" s="283"/>
      <c r="AH195" s="284"/>
      <c r="AI195" s="284"/>
      <c r="AJ195" s="284"/>
      <c r="AK195" s="283"/>
      <c r="AL195" s="283"/>
      <c r="AM195" s="283"/>
      <c r="AN195" s="283"/>
      <c r="AO195" s="286"/>
      <c r="AP195" s="283"/>
      <c r="AQ195" s="285"/>
      <c r="AR195" s="285"/>
      <c r="AS195" s="285"/>
      <c r="AT195" s="287"/>
      <c r="AU195" s="288"/>
      <c r="AV195" s="288"/>
      <c r="AW195" s="283"/>
      <c r="AX195" s="267"/>
      <c r="AY195" s="279"/>
      <c r="AZ195" s="288"/>
      <c r="BA195" s="289"/>
      <c r="BB195" s="279"/>
      <c r="BC195" s="278"/>
      <c r="BD195" s="290"/>
      <c r="BF195" s="247"/>
      <c r="BH195" s="267" t="s">
        <v>133</v>
      </c>
      <c r="BI195" s="267" t="s">
        <v>135</v>
      </c>
      <c r="BJ195" s="267" t="s">
        <v>135</v>
      </c>
      <c r="BK195" s="267" t="s">
        <v>135</v>
      </c>
      <c r="BL195" s="267" t="s">
        <v>135</v>
      </c>
      <c r="BN195" s="292"/>
      <c r="BO195" s="292"/>
      <c r="BP195" s="292"/>
      <c r="BQ195" s="292"/>
      <c r="BR195" s="292"/>
      <c r="BT195" s="283"/>
      <c r="BU195" s="283"/>
      <c r="BV195" s="288"/>
      <c r="BW195" s="288"/>
      <c r="BX195" s="288"/>
      <c r="BY195" s="288"/>
      <c r="BZ195" s="288"/>
      <c r="CA195" s="288"/>
      <c r="CB195" s="288"/>
      <c r="CC195" s="288"/>
    </row>
    <row r="196" spans="2:81" ht="13.5" customHeight="1">
      <c r="B196" s="277"/>
      <c r="C196" s="267" t="s">
        <v>628</v>
      </c>
      <c r="D196" s="267" t="s">
        <v>719</v>
      </c>
      <c r="E196" s="267" t="s">
        <v>821</v>
      </c>
      <c r="F196" s="278" t="s">
        <v>810</v>
      </c>
      <c r="G196" s="279" t="s">
        <v>312</v>
      </c>
      <c r="H196" s="278" t="s">
        <v>1599</v>
      </c>
      <c r="I196" s="267" t="str">
        <f t="shared" si="8"/>
        <v>Higher</v>
      </c>
      <c r="J196" s="283"/>
      <c r="K196" s="281"/>
      <c r="L196" s="281" t="s">
        <v>41</v>
      </c>
      <c r="M196" s="281"/>
      <c r="N196" s="281"/>
      <c r="O196" s="282" t="s">
        <v>1894</v>
      </c>
      <c r="P196" s="278" t="s">
        <v>1565</v>
      </c>
      <c r="Q196" s="278" t="s">
        <v>100</v>
      </c>
      <c r="R196" s="317"/>
      <c r="S196" s="317"/>
      <c r="T196" s="317"/>
      <c r="U196" s="317"/>
      <c r="V196" s="313"/>
      <c r="W196" s="283"/>
      <c r="X196" s="282"/>
      <c r="Y196" s="292"/>
      <c r="Z196" s="267"/>
      <c r="AA196" s="282"/>
      <c r="AB196" s="283"/>
      <c r="AC196" s="283"/>
      <c r="AD196" s="283"/>
      <c r="AE196" s="283"/>
      <c r="AF196" s="283"/>
      <c r="AG196" s="283"/>
      <c r="AH196" s="284"/>
      <c r="AI196" s="284"/>
      <c r="AJ196" s="284"/>
      <c r="AK196" s="283"/>
      <c r="AL196" s="283"/>
      <c r="AM196" s="283"/>
      <c r="AN196" s="283"/>
      <c r="AO196" s="286"/>
      <c r="AP196" s="283"/>
      <c r="AQ196" s="285"/>
      <c r="AR196" s="285"/>
      <c r="AS196" s="285"/>
      <c r="AT196" s="287"/>
      <c r="AU196" s="288"/>
      <c r="AV196" s="288"/>
      <c r="AW196" s="283"/>
      <c r="AX196" s="267"/>
      <c r="AY196" s="279"/>
      <c r="AZ196" s="288"/>
      <c r="BA196" s="289"/>
      <c r="BB196" s="279"/>
      <c r="BC196" s="278"/>
      <c r="BD196" s="290"/>
      <c r="BF196" s="247"/>
      <c r="BH196" s="267" t="s">
        <v>133</v>
      </c>
      <c r="BI196" s="267" t="s">
        <v>135</v>
      </c>
      <c r="BJ196" s="267" t="s">
        <v>133</v>
      </c>
      <c r="BK196" s="267" t="s">
        <v>133</v>
      </c>
      <c r="BL196" s="267" t="s">
        <v>135</v>
      </c>
      <c r="BN196" s="292"/>
      <c r="BO196" s="292"/>
      <c r="BP196" s="292"/>
      <c r="BQ196" s="292"/>
      <c r="BR196" s="292"/>
      <c r="BT196" s="283"/>
      <c r="BU196" s="283"/>
      <c r="BV196" s="288"/>
      <c r="BW196" s="288"/>
      <c r="BX196" s="288"/>
      <c r="BY196" s="288"/>
      <c r="BZ196" s="288"/>
      <c r="CA196" s="288"/>
      <c r="CB196" s="288"/>
      <c r="CC196" s="288"/>
    </row>
    <row r="197" spans="2:81" ht="13.5" customHeight="1">
      <c r="B197" s="277"/>
      <c r="C197" s="267" t="s">
        <v>628</v>
      </c>
      <c r="D197" s="267" t="s">
        <v>719</v>
      </c>
      <c r="E197" s="267" t="s">
        <v>821</v>
      </c>
      <c r="F197" s="278" t="s">
        <v>810</v>
      </c>
      <c r="G197" s="279" t="s">
        <v>312</v>
      </c>
      <c r="H197" s="278" t="s">
        <v>1599</v>
      </c>
      <c r="I197" s="267" t="str">
        <f t="shared" si="8"/>
        <v>Higher</v>
      </c>
      <c r="J197" s="283"/>
      <c r="K197" s="281"/>
      <c r="L197" s="281" t="s">
        <v>96</v>
      </c>
      <c r="M197" s="281"/>
      <c r="N197" s="281"/>
      <c r="O197" s="282" t="s">
        <v>1885</v>
      </c>
      <c r="P197" s="278" t="s">
        <v>1664</v>
      </c>
      <c r="Q197" s="278" t="s">
        <v>1011</v>
      </c>
      <c r="R197" s="317"/>
      <c r="S197" s="317"/>
      <c r="T197" s="317"/>
      <c r="U197" s="317"/>
      <c r="V197" s="313"/>
      <c r="W197" s="283"/>
      <c r="X197" s="282"/>
      <c r="Y197" s="292"/>
      <c r="Z197" s="267"/>
      <c r="AA197" s="282"/>
      <c r="AB197" s="283"/>
      <c r="AC197" s="283"/>
      <c r="AD197" s="283"/>
      <c r="AE197" s="283"/>
      <c r="AF197" s="283"/>
      <c r="AG197" s="283"/>
      <c r="AH197" s="284"/>
      <c r="AI197" s="284"/>
      <c r="AJ197" s="284"/>
      <c r="AK197" s="283"/>
      <c r="AL197" s="283"/>
      <c r="AM197" s="283"/>
      <c r="AN197" s="283"/>
      <c r="AO197" s="286"/>
      <c r="AP197" s="283"/>
      <c r="AQ197" s="285"/>
      <c r="AR197" s="285"/>
      <c r="AS197" s="285"/>
      <c r="AT197" s="287"/>
      <c r="AU197" s="288"/>
      <c r="AV197" s="288"/>
      <c r="AW197" s="283"/>
      <c r="AX197" s="267"/>
      <c r="AY197" s="279"/>
      <c r="AZ197" s="288"/>
      <c r="BA197" s="289"/>
      <c r="BB197" s="279"/>
      <c r="BC197" s="278"/>
      <c r="BD197" s="290"/>
      <c r="BF197" s="247"/>
      <c r="BH197" s="267" t="s">
        <v>133</v>
      </c>
      <c r="BI197" s="267" t="s">
        <v>135</v>
      </c>
      <c r="BJ197" s="267" t="s">
        <v>133</v>
      </c>
      <c r="BK197" s="267" t="s">
        <v>133</v>
      </c>
      <c r="BL197" s="267" t="s">
        <v>135</v>
      </c>
      <c r="BN197" s="292"/>
      <c r="BO197" s="292"/>
      <c r="BP197" s="292"/>
      <c r="BQ197" s="292"/>
      <c r="BR197" s="292"/>
      <c r="BT197" s="283"/>
      <c r="BU197" s="283"/>
      <c r="BV197" s="288"/>
      <c r="BW197" s="288"/>
      <c r="BX197" s="288"/>
      <c r="BY197" s="288"/>
      <c r="BZ197" s="288"/>
      <c r="CA197" s="288"/>
      <c r="CB197" s="288"/>
      <c r="CC197" s="288"/>
    </row>
    <row r="198" spans="2:81" ht="13.5" customHeight="1">
      <c r="B198" s="277"/>
      <c r="C198" s="267" t="s">
        <v>628</v>
      </c>
      <c r="D198" s="267" t="s">
        <v>719</v>
      </c>
      <c r="E198" s="267" t="s">
        <v>827</v>
      </c>
      <c r="F198" s="278" t="s">
        <v>656</v>
      </c>
      <c r="G198" s="279" t="s">
        <v>313</v>
      </c>
      <c r="H198" s="278" t="s">
        <v>436</v>
      </c>
      <c r="I198" s="267" t="str">
        <f t="shared" si="8"/>
        <v>Higher</v>
      </c>
      <c r="J198" s="283"/>
      <c r="K198" s="281"/>
      <c r="L198" s="281" t="s">
        <v>957</v>
      </c>
      <c r="M198" s="281"/>
      <c r="N198" s="281"/>
      <c r="O198" s="282" t="s">
        <v>1889</v>
      </c>
      <c r="P198" s="278" t="s">
        <v>1667</v>
      </c>
      <c r="Q198" s="278" t="s">
        <v>1349</v>
      </c>
      <c r="R198" s="317"/>
      <c r="S198" s="317"/>
      <c r="T198" s="317"/>
      <c r="U198" s="317"/>
      <c r="V198" s="313"/>
      <c r="W198" s="283"/>
      <c r="X198" s="282"/>
      <c r="Y198" s="292"/>
      <c r="Z198" s="267"/>
      <c r="AA198" s="282"/>
      <c r="AB198" s="283"/>
      <c r="AC198" s="283"/>
      <c r="AD198" s="283"/>
      <c r="AE198" s="283"/>
      <c r="AF198" s="283"/>
      <c r="AG198" s="283"/>
      <c r="AH198" s="284"/>
      <c r="AI198" s="284"/>
      <c r="AJ198" s="284"/>
      <c r="AK198" s="283"/>
      <c r="AL198" s="283"/>
      <c r="AM198" s="283"/>
      <c r="AN198" s="283"/>
      <c r="AO198" s="286"/>
      <c r="AP198" s="283"/>
      <c r="AQ198" s="285"/>
      <c r="AR198" s="285"/>
      <c r="AS198" s="285"/>
      <c r="AT198" s="287"/>
      <c r="AU198" s="288"/>
      <c r="AV198" s="288"/>
      <c r="AW198" s="283"/>
      <c r="AX198" s="267"/>
      <c r="AY198" s="279"/>
      <c r="AZ198" s="288"/>
      <c r="BA198" s="289"/>
      <c r="BB198" s="279"/>
      <c r="BC198" s="278"/>
      <c r="BD198" s="290"/>
      <c r="BF198" s="247"/>
      <c r="BH198" s="267" t="s">
        <v>133</v>
      </c>
      <c r="BI198" s="267" t="s">
        <v>135</v>
      </c>
      <c r="BJ198" s="267" t="s">
        <v>133</v>
      </c>
      <c r="BK198" s="267" t="s">
        <v>133</v>
      </c>
      <c r="BL198" s="267" t="s">
        <v>135</v>
      </c>
      <c r="BN198" s="292"/>
      <c r="BO198" s="292"/>
      <c r="BP198" s="292"/>
      <c r="BQ198" s="292"/>
      <c r="BR198" s="292"/>
      <c r="BT198" s="283"/>
      <c r="BU198" s="283"/>
      <c r="BV198" s="288"/>
      <c r="BW198" s="288"/>
      <c r="BX198" s="288"/>
      <c r="BY198" s="288"/>
      <c r="BZ198" s="288"/>
      <c r="CA198" s="288"/>
      <c r="CB198" s="288"/>
      <c r="CC198" s="288"/>
    </row>
    <row r="199" spans="2:81" ht="13.5" customHeight="1">
      <c r="B199" s="277"/>
      <c r="C199" s="267" t="s">
        <v>628</v>
      </c>
      <c r="D199" s="267" t="s">
        <v>719</v>
      </c>
      <c r="E199" s="267" t="s">
        <v>827</v>
      </c>
      <c r="F199" s="278" t="s">
        <v>656</v>
      </c>
      <c r="G199" s="279" t="s">
        <v>320</v>
      </c>
      <c r="H199" s="278" t="s">
        <v>421</v>
      </c>
      <c r="I199" s="267" t="str">
        <f t="shared" si="8"/>
        <v>Lower</v>
      </c>
      <c r="J199" s="283"/>
      <c r="K199" s="281"/>
      <c r="L199" s="281" t="s">
        <v>959</v>
      </c>
      <c r="M199" s="281"/>
      <c r="N199" s="281"/>
      <c r="O199" s="282" t="s">
        <v>1887</v>
      </c>
      <c r="P199" s="278" t="s">
        <v>353</v>
      </c>
      <c r="Q199" s="278" t="s">
        <v>1363</v>
      </c>
      <c r="R199" s="317"/>
      <c r="S199" s="317"/>
      <c r="T199" s="317"/>
      <c r="U199" s="317"/>
      <c r="V199" s="313"/>
      <c r="W199" s="283"/>
      <c r="X199" s="282"/>
      <c r="Y199" s="292"/>
      <c r="Z199" s="267"/>
      <c r="AA199" s="282"/>
      <c r="AB199" s="283"/>
      <c r="AC199" s="283"/>
      <c r="AD199" s="283"/>
      <c r="AE199" s="283"/>
      <c r="AF199" s="283"/>
      <c r="AG199" s="283"/>
      <c r="AH199" s="284"/>
      <c r="AI199" s="284"/>
      <c r="AJ199" s="284"/>
      <c r="AK199" s="283"/>
      <c r="AL199" s="283"/>
      <c r="AM199" s="283"/>
      <c r="AN199" s="283"/>
      <c r="AO199" s="286"/>
      <c r="AP199" s="283"/>
      <c r="AQ199" s="285"/>
      <c r="AR199" s="285"/>
      <c r="AS199" s="285"/>
      <c r="AT199" s="287"/>
      <c r="AU199" s="288"/>
      <c r="AV199" s="288"/>
      <c r="AW199" s="283"/>
      <c r="AX199" s="267"/>
      <c r="AY199" s="279"/>
      <c r="AZ199" s="288"/>
      <c r="BA199" s="289"/>
      <c r="BB199" s="279"/>
      <c r="BC199" s="278"/>
      <c r="BD199" s="290"/>
      <c r="BF199" s="247"/>
      <c r="BH199" s="267" t="s">
        <v>135</v>
      </c>
      <c r="BI199" s="267" t="s">
        <v>135</v>
      </c>
      <c r="BJ199" s="267" t="s">
        <v>135</v>
      </c>
      <c r="BK199" s="267" t="s">
        <v>135</v>
      </c>
      <c r="BL199" s="267" t="s">
        <v>135</v>
      </c>
      <c r="BN199" s="292"/>
      <c r="BO199" s="292"/>
      <c r="BP199" s="292"/>
      <c r="BQ199" s="292"/>
      <c r="BR199" s="292"/>
      <c r="BT199" s="283"/>
      <c r="BU199" s="283"/>
      <c r="BV199" s="288"/>
      <c r="BW199" s="288"/>
      <c r="BX199" s="288"/>
      <c r="BY199" s="288"/>
      <c r="BZ199" s="288"/>
      <c r="CA199" s="288"/>
      <c r="CB199" s="288"/>
      <c r="CC199" s="288"/>
    </row>
    <row r="200" spans="2:81" ht="13.5" customHeight="1">
      <c r="B200" s="277"/>
      <c r="C200" s="267" t="s">
        <v>628</v>
      </c>
      <c r="D200" s="267" t="s">
        <v>719</v>
      </c>
      <c r="E200" s="267" t="s">
        <v>827</v>
      </c>
      <c r="F200" s="278" t="s">
        <v>656</v>
      </c>
      <c r="G200" s="279" t="s">
        <v>311</v>
      </c>
      <c r="H200" s="278" t="s">
        <v>414</v>
      </c>
      <c r="I200" s="267" t="str">
        <f t="shared" si="8"/>
        <v>Lower</v>
      </c>
      <c r="J200" s="283"/>
      <c r="K200" s="281"/>
      <c r="L200" s="281" t="s">
        <v>940</v>
      </c>
      <c r="M200" s="281"/>
      <c r="N200" s="281"/>
      <c r="O200" s="282" t="s">
        <v>1891</v>
      </c>
      <c r="P200" s="278" t="s">
        <v>1460</v>
      </c>
      <c r="Q200" s="278" t="s">
        <v>1055</v>
      </c>
      <c r="R200" s="317"/>
      <c r="S200" s="317"/>
      <c r="T200" s="317"/>
      <c r="U200" s="317"/>
      <c r="V200" s="313"/>
      <c r="W200" s="283"/>
      <c r="X200" s="282"/>
      <c r="Y200" s="292"/>
      <c r="Z200" s="267"/>
      <c r="AA200" s="282"/>
      <c r="AB200" s="283"/>
      <c r="AC200" s="283"/>
      <c r="AD200" s="283"/>
      <c r="AE200" s="283"/>
      <c r="AF200" s="283"/>
      <c r="AG200" s="283"/>
      <c r="AH200" s="284"/>
      <c r="AI200" s="284"/>
      <c r="AJ200" s="284"/>
      <c r="AK200" s="283"/>
      <c r="AL200" s="283"/>
      <c r="AM200" s="283"/>
      <c r="AN200" s="283"/>
      <c r="AO200" s="286"/>
      <c r="AP200" s="283"/>
      <c r="AQ200" s="285"/>
      <c r="AR200" s="285"/>
      <c r="AS200" s="285"/>
      <c r="AT200" s="287"/>
      <c r="AU200" s="288"/>
      <c r="AV200" s="288"/>
      <c r="AW200" s="283"/>
      <c r="AX200" s="267"/>
      <c r="AY200" s="279"/>
      <c r="AZ200" s="288"/>
      <c r="BA200" s="289"/>
      <c r="BB200" s="279"/>
      <c r="BC200" s="278"/>
      <c r="BD200" s="290"/>
      <c r="BF200" s="247"/>
      <c r="BH200" s="267" t="s">
        <v>133</v>
      </c>
      <c r="BI200" s="267" t="s">
        <v>135</v>
      </c>
      <c r="BJ200" s="267" t="s">
        <v>135</v>
      </c>
      <c r="BK200" s="267" t="s">
        <v>135</v>
      </c>
      <c r="BL200" s="267" t="s">
        <v>135</v>
      </c>
      <c r="BN200" s="292"/>
      <c r="BO200" s="292"/>
      <c r="BP200" s="292"/>
      <c r="BQ200" s="292"/>
      <c r="BR200" s="292"/>
      <c r="BT200" s="283"/>
      <c r="BU200" s="283"/>
      <c r="BV200" s="288"/>
      <c r="BW200" s="288"/>
      <c r="BX200" s="288"/>
      <c r="BY200" s="288"/>
      <c r="BZ200" s="288"/>
      <c r="CA200" s="288"/>
      <c r="CB200" s="288"/>
      <c r="CC200" s="288"/>
    </row>
    <row r="201" spans="2:81" ht="13.5" customHeight="1">
      <c r="B201" s="277"/>
      <c r="C201" s="267" t="s">
        <v>628</v>
      </c>
      <c r="D201" s="267" t="s">
        <v>719</v>
      </c>
      <c r="E201" s="267" t="s">
        <v>827</v>
      </c>
      <c r="F201" s="278" t="s">
        <v>656</v>
      </c>
      <c r="G201" s="279" t="s">
        <v>316</v>
      </c>
      <c r="H201" s="278" t="s">
        <v>465</v>
      </c>
      <c r="I201" s="267" t="str">
        <f t="shared" si="8"/>
        <v>Lower</v>
      </c>
      <c r="J201" s="283"/>
      <c r="K201" s="281"/>
      <c r="L201" s="281" t="s">
        <v>1874</v>
      </c>
      <c r="M201" s="281"/>
      <c r="N201" s="281"/>
      <c r="O201" s="282" t="s">
        <v>1910</v>
      </c>
      <c r="P201" s="278" t="s">
        <v>1653</v>
      </c>
      <c r="Q201" s="278" t="s">
        <v>1610</v>
      </c>
      <c r="R201" s="317"/>
      <c r="S201" s="317"/>
      <c r="T201" s="317"/>
      <c r="U201" s="317"/>
      <c r="V201" s="313" t="str">
        <f t="shared" si="7"/>
        <v>N</v>
      </c>
      <c r="W201" s="283"/>
      <c r="X201" s="282"/>
      <c r="Y201" s="292"/>
      <c r="Z201" s="267"/>
      <c r="AA201" s="282"/>
      <c r="AB201" s="283"/>
      <c r="AC201" s="283"/>
      <c r="AD201" s="283"/>
      <c r="AE201" s="283"/>
      <c r="AF201" s="283"/>
      <c r="AG201" s="283"/>
      <c r="AH201" s="284"/>
      <c r="AI201" s="284"/>
      <c r="AJ201" s="284"/>
      <c r="AK201" s="283"/>
      <c r="AL201" s="283"/>
      <c r="AM201" s="283"/>
      <c r="AN201" s="283"/>
      <c r="AO201" s="286"/>
      <c r="AP201" s="283"/>
      <c r="AQ201" s="285"/>
      <c r="AR201" s="285"/>
      <c r="AS201" s="285"/>
      <c r="AT201" s="287" t="str">
        <f t="shared" si="9"/>
        <v>Not Higher</v>
      </c>
      <c r="AU201" s="288"/>
      <c r="AV201" s="288"/>
      <c r="AW201" s="283"/>
      <c r="AX201" s="267"/>
      <c r="AY201" s="279"/>
      <c r="AZ201" s="288"/>
      <c r="BA201" s="289"/>
      <c r="BB201" s="279"/>
      <c r="BC201" s="278"/>
      <c r="BD201" s="290"/>
      <c r="BF201" s="247"/>
      <c r="BH201" s="267" t="s">
        <v>135</v>
      </c>
      <c r="BI201" s="267" t="s">
        <v>135</v>
      </c>
      <c r="BJ201" s="267" t="s">
        <v>135</v>
      </c>
      <c r="BK201" s="267" t="s">
        <v>135</v>
      </c>
      <c r="BL201" s="267" t="s">
        <v>135</v>
      </c>
      <c r="BN201" s="292"/>
      <c r="BO201" s="292"/>
      <c r="BP201" s="292"/>
      <c r="BQ201" s="292"/>
      <c r="BR201" s="292"/>
      <c r="BT201" s="283"/>
      <c r="BU201" s="283"/>
      <c r="BV201" s="288"/>
      <c r="BW201" s="288"/>
      <c r="BX201" s="288"/>
      <c r="BY201" s="288"/>
      <c r="BZ201" s="288"/>
      <c r="CA201" s="288"/>
      <c r="CB201" s="288"/>
      <c r="CC201" s="288"/>
    </row>
    <row r="202" spans="2:81" ht="13.5" customHeight="1">
      <c r="B202" s="277"/>
      <c r="C202" s="267" t="s">
        <v>628</v>
      </c>
      <c r="D202" s="267" t="s">
        <v>719</v>
      </c>
      <c r="E202" s="267" t="s">
        <v>827</v>
      </c>
      <c r="F202" s="278" t="s">
        <v>935</v>
      </c>
      <c r="G202" s="279" t="s">
        <v>315</v>
      </c>
      <c r="H202" s="278" t="s">
        <v>969</v>
      </c>
      <c r="I202" s="267" t="str">
        <f t="shared" si="8"/>
        <v>Lower</v>
      </c>
      <c r="J202" s="283"/>
      <c r="K202" s="281"/>
      <c r="L202" s="281" t="s">
        <v>2200</v>
      </c>
      <c r="M202" s="281"/>
      <c r="N202" s="281"/>
      <c r="O202" s="282" t="s">
        <v>1896</v>
      </c>
      <c r="P202" s="278" t="s">
        <v>1562</v>
      </c>
      <c r="Q202" s="278" t="s">
        <v>1238</v>
      </c>
      <c r="R202" s="317"/>
      <c r="S202" s="317"/>
      <c r="T202" s="317"/>
      <c r="U202" s="317"/>
      <c r="V202" s="313" t="str">
        <f t="shared" si="7"/>
        <v>N</v>
      </c>
      <c r="W202" s="283"/>
      <c r="X202" s="282"/>
      <c r="Y202" s="292"/>
      <c r="Z202" s="267"/>
      <c r="AA202" s="282"/>
      <c r="AB202" s="283"/>
      <c r="AC202" s="283"/>
      <c r="AD202" s="283"/>
      <c r="AE202" s="283"/>
      <c r="AF202" s="283"/>
      <c r="AG202" s="283"/>
      <c r="AH202" s="284"/>
      <c r="AI202" s="284"/>
      <c r="AJ202" s="284"/>
      <c r="AK202" s="283"/>
      <c r="AL202" s="283"/>
      <c r="AM202" s="283"/>
      <c r="AN202" s="283"/>
      <c r="AO202" s="286"/>
      <c r="AP202" s="283"/>
      <c r="AQ202" s="285"/>
      <c r="AR202" s="285"/>
      <c r="AS202" s="285"/>
      <c r="AT202" s="287" t="str">
        <f t="shared" si="9"/>
        <v>Not Higher</v>
      </c>
      <c r="AU202" s="288"/>
      <c r="AV202" s="288"/>
      <c r="AW202" s="283"/>
      <c r="AX202" s="267"/>
      <c r="AY202" s="279"/>
      <c r="AZ202" s="288"/>
      <c r="BA202" s="289"/>
      <c r="BB202" s="279"/>
      <c r="BC202" s="278"/>
      <c r="BD202" s="290"/>
      <c r="BF202" s="247"/>
      <c r="BH202" s="267" t="s">
        <v>135</v>
      </c>
      <c r="BI202" s="267" t="s">
        <v>135</v>
      </c>
      <c r="BJ202" s="267" t="s">
        <v>135</v>
      </c>
      <c r="BK202" s="267" t="s">
        <v>135</v>
      </c>
      <c r="BL202" s="267" t="s">
        <v>135</v>
      </c>
      <c r="BN202" s="292"/>
      <c r="BO202" s="292"/>
      <c r="BP202" s="292"/>
      <c r="BQ202" s="292"/>
      <c r="BR202" s="292"/>
      <c r="BT202" s="283"/>
      <c r="BU202" s="283"/>
      <c r="BV202" s="288"/>
      <c r="BW202" s="288"/>
      <c r="BX202" s="288"/>
      <c r="BY202" s="288"/>
      <c r="BZ202" s="288"/>
      <c r="CA202" s="288"/>
      <c r="CB202" s="288"/>
      <c r="CC202" s="288"/>
    </row>
    <row r="203" spans="2:81" ht="13.5" customHeight="1">
      <c r="B203" s="277"/>
      <c r="C203" s="267" t="s">
        <v>628</v>
      </c>
      <c r="D203" s="267" t="s">
        <v>719</v>
      </c>
      <c r="E203" s="267" t="s">
        <v>827</v>
      </c>
      <c r="F203" s="278" t="s">
        <v>935</v>
      </c>
      <c r="G203" s="279" t="s">
        <v>317</v>
      </c>
      <c r="H203" s="278" t="s">
        <v>1071</v>
      </c>
      <c r="I203" s="267" t="str">
        <f t="shared" si="8"/>
        <v>Higher</v>
      </c>
      <c r="J203" s="283"/>
      <c r="K203" s="281"/>
      <c r="L203" s="281" t="s">
        <v>2197</v>
      </c>
      <c r="M203" s="281"/>
      <c r="N203" s="281"/>
      <c r="O203" s="282" t="s">
        <v>1902</v>
      </c>
      <c r="P203" s="278" t="s">
        <v>1536</v>
      </c>
      <c r="Q203" s="278" t="s">
        <v>449</v>
      </c>
      <c r="R203" s="317"/>
      <c r="S203" s="317"/>
      <c r="T203" s="317"/>
      <c r="U203" s="317"/>
      <c r="V203" s="313" t="str">
        <f t="shared" si="7"/>
        <v>N</v>
      </c>
      <c r="W203" s="283"/>
      <c r="X203" s="282"/>
      <c r="Y203" s="292"/>
      <c r="Z203" s="267"/>
      <c r="AA203" s="282"/>
      <c r="AB203" s="283"/>
      <c r="AC203" s="283"/>
      <c r="AD203" s="283"/>
      <c r="AE203" s="283"/>
      <c r="AF203" s="283"/>
      <c r="AG203" s="283"/>
      <c r="AH203" s="284"/>
      <c r="AI203" s="284"/>
      <c r="AJ203" s="284"/>
      <c r="AK203" s="283"/>
      <c r="AL203" s="283"/>
      <c r="AM203" s="283"/>
      <c r="AN203" s="283"/>
      <c r="AO203" s="286"/>
      <c r="AP203" s="283"/>
      <c r="AQ203" s="285"/>
      <c r="AR203" s="285"/>
      <c r="AS203" s="285"/>
      <c r="AT203" s="287" t="str">
        <f t="shared" si="9"/>
        <v>Not Higher</v>
      </c>
      <c r="AU203" s="288"/>
      <c r="AV203" s="288"/>
      <c r="AW203" s="283"/>
      <c r="AX203" s="267"/>
      <c r="AY203" s="279"/>
      <c r="AZ203" s="288"/>
      <c r="BA203" s="289"/>
      <c r="BB203" s="279"/>
      <c r="BC203" s="278"/>
      <c r="BD203" s="290"/>
      <c r="BF203" s="247"/>
      <c r="BH203" s="267" t="s">
        <v>133</v>
      </c>
      <c r="BI203" s="267" t="s">
        <v>135</v>
      </c>
      <c r="BJ203" s="267" t="s">
        <v>133</v>
      </c>
      <c r="BK203" s="267" t="s">
        <v>133</v>
      </c>
      <c r="BL203" s="267" t="s">
        <v>135</v>
      </c>
      <c r="BN203" s="292"/>
      <c r="BO203" s="292"/>
      <c r="BP203" s="292"/>
      <c r="BQ203" s="292"/>
      <c r="BR203" s="292"/>
      <c r="BT203" s="283"/>
      <c r="BU203" s="283"/>
      <c r="BV203" s="288"/>
      <c r="BW203" s="288"/>
      <c r="BX203" s="288"/>
      <c r="BY203" s="288"/>
      <c r="BZ203" s="288"/>
      <c r="CA203" s="288"/>
      <c r="CB203" s="288"/>
      <c r="CC203" s="288"/>
    </row>
    <row r="204" spans="2:81" ht="13.5" customHeight="1">
      <c r="B204" s="277"/>
      <c r="C204" s="267" t="s">
        <v>628</v>
      </c>
      <c r="D204" s="267" t="s">
        <v>719</v>
      </c>
      <c r="E204" s="267" t="s">
        <v>827</v>
      </c>
      <c r="F204" s="278" t="s">
        <v>935</v>
      </c>
      <c r="G204" s="279" t="s">
        <v>329</v>
      </c>
      <c r="H204" s="278" t="s">
        <v>710</v>
      </c>
      <c r="I204" s="267" t="str">
        <f t="shared" si="8"/>
        <v>Higher</v>
      </c>
      <c r="J204" s="283"/>
      <c r="K204" s="281"/>
      <c r="L204" s="281" t="s">
        <v>2201</v>
      </c>
      <c r="M204" s="281"/>
      <c r="N204" s="281"/>
      <c r="O204" s="282" t="s">
        <v>1907</v>
      </c>
      <c r="P204" s="278" t="s">
        <v>1576</v>
      </c>
      <c r="Q204" s="278" t="s">
        <v>1242</v>
      </c>
      <c r="R204" s="317"/>
      <c r="S204" s="317"/>
      <c r="T204" s="317"/>
      <c r="U204" s="317"/>
      <c r="V204" s="313" t="str">
        <f t="shared" si="7"/>
        <v>N</v>
      </c>
      <c r="W204" s="283"/>
      <c r="X204" s="282"/>
      <c r="Y204" s="292"/>
      <c r="Z204" s="267"/>
      <c r="AA204" s="282"/>
      <c r="AB204" s="283"/>
      <c r="AC204" s="283"/>
      <c r="AD204" s="283"/>
      <c r="AE204" s="283"/>
      <c r="AF204" s="283"/>
      <c r="AG204" s="283"/>
      <c r="AH204" s="284"/>
      <c r="AI204" s="284"/>
      <c r="AJ204" s="284"/>
      <c r="AK204" s="283"/>
      <c r="AL204" s="283"/>
      <c r="AM204" s="283"/>
      <c r="AN204" s="283"/>
      <c r="AO204" s="286"/>
      <c r="AP204" s="283"/>
      <c r="AQ204" s="285"/>
      <c r="AR204" s="285"/>
      <c r="AS204" s="285"/>
      <c r="AT204" s="287" t="str">
        <f t="shared" si="9"/>
        <v>Not Higher</v>
      </c>
      <c r="AU204" s="288"/>
      <c r="AV204" s="288"/>
      <c r="AW204" s="283"/>
      <c r="AX204" s="267"/>
      <c r="AY204" s="279"/>
      <c r="AZ204" s="288"/>
      <c r="BA204" s="289"/>
      <c r="BB204" s="279"/>
      <c r="BC204" s="278"/>
      <c r="BD204" s="290"/>
      <c r="BF204" s="247"/>
      <c r="BH204" s="267" t="s">
        <v>133</v>
      </c>
      <c r="BI204" s="267" t="s">
        <v>135</v>
      </c>
      <c r="BJ204" s="267" t="s">
        <v>133</v>
      </c>
      <c r="BK204" s="267" t="s">
        <v>133</v>
      </c>
      <c r="BL204" s="267" t="s">
        <v>135</v>
      </c>
      <c r="BN204" s="292"/>
      <c r="BO204" s="292"/>
      <c r="BP204" s="292"/>
      <c r="BQ204" s="292"/>
      <c r="BR204" s="292"/>
      <c r="BT204" s="283"/>
      <c r="BU204" s="283"/>
      <c r="BV204" s="288"/>
      <c r="BW204" s="288"/>
      <c r="BX204" s="288"/>
      <c r="BY204" s="288"/>
      <c r="BZ204" s="288"/>
      <c r="CA204" s="288"/>
      <c r="CB204" s="288"/>
      <c r="CC204" s="288"/>
    </row>
    <row r="205" spans="2:81" ht="13.5" customHeight="1">
      <c r="B205" s="277"/>
      <c r="C205" s="267" t="s">
        <v>628</v>
      </c>
      <c r="D205" s="267" t="s">
        <v>719</v>
      </c>
      <c r="E205" s="267" t="s">
        <v>822</v>
      </c>
      <c r="F205" s="278" t="s">
        <v>2123</v>
      </c>
      <c r="G205" s="279" t="s">
        <v>321</v>
      </c>
      <c r="H205" s="278" t="s">
        <v>446</v>
      </c>
      <c r="I205" s="267" t="str">
        <f t="shared" si="8"/>
        <v>Higher</v>
      </c>
      <c r="J205" s="283"/>
      <c r="K205" s="281"/>
      <c r="L205" s="281" t="s">
        <v>262</v>
      </c>
      <c r="M205" s="281"/>
      <c r="N205" s="281"/>
      <c r="O205" s="282" t="s">
        <v>1901</v>
      </c>
      <c r="P205" s="278" t="s">
        <v>1171</v>
      </c>
      <c r="Q205" s="278" t="s">
        <v>1235</v>
      </c>
      <c r="R205" s="317"/>
      <c r="S205" s="317"/>
      <c r="T205" s="317"/>
      <c r="U205" s="317"/>
      <c r="V205" s="313" t="str">
        <f t="shared" si="7"/>
        <v>N</v>
      </c>
      <c r="W205" s="283"/>
      <c r="X205" s="282"/>
      <c r="Y205" s="292"/>
      <c r="Z205" s="267"/>
      <c r="AA205" s="282"/>
      <c r="AB205" s="283"/>
      <c r="AC205" s="283"/>
      <c r="AD205" s="283"/>
      <c r="AE205" s="283"/>
      <c r="AF205" s="283"/>
      <c r="AG205" s="283"/>
      <c r="AH205" s="284"/>
      <c r="AI205" s="284"/>
      <c r="AJ205" s="284"/>
      <c r="AK205" s="283"/>
      <c r="AL205" s="283"/>
      <c r="AM205" s="283"/>
      <c r="AN205" s="283"/>
      <c r="AO205" s="286"/>
      <c r="AP205" s="283"/>
      <c r="AQ205" s="285"/>
      <c r="AR205" s="285"/>
      <c r="AS205" s="285"/>
      <c r="AT205" s="287" t="str">
        <f t="shared" si="9"/>
        <v>Not Higher</v>
      </c>
      <c r="AU205" s="288"/>
      <c r="AV205" s="288"/>
      <c r="AW205" s="283"/>
      <c r="AX205" s="267"/>
      <c r="AY205" s="279"/>
      <c r="AZ205" s="288"/>
      <c r="BA205" s="289"/>
      <c r="BB205" s="279"/>
      <c r="BC205" s="278"/>
      <c r="BD205" s="290"/>
      <c r="BF205" s="247"/>
      <c r="BH205" s="267" t="s">
        <v>133</v>
      </c>
      <c r="BI205" s="267" t="s">
        <v>135</v>
      </c>
      <c r="BJ205" s="267" t="s">
        <v>133</v>
      </c>
      <c r="BK205" s="267" t="s">
        <v>133</v>
      </c>
      <c r="BL205" s="267" t="s">
        <v>135</v>
      </c>
      <c r="BN205" s="292"/>
      <c r="BO205" s="292"/>
      <c r="BP205" s="292"/>
      <c r="BQ205" s="292"/>
      <c r="BR205" s="292"/>
      <c r="BT205" s="283"/>
      <c r="BU205" s="283"/>
      <c r="BV205" s="288"/>
      <c r="BW205" s="288"/>
      <c r="BX205" s="288"/>
      <c r="BY205" s="288"/>
      <c r="BZ205" s="288"/>
      <c r="CA205" s="288"/>
      <c r="CB205" s="288"/>
      <c r="CC205" s="288"/>
    </row>
    <row r="206" spans="2:81" ht="13.5" customHeight="1">
      <c r="B206" s="277"/>
      <c r="C206" s="267" t="s">
        <v>628</v>
      </c>
      <c r="D206" s="267" t="s">
        <v>719</v>
      </c>
      <c r="E206" s="267" t="s">
        <v>822</v>
      </c>
      <c r="F206" s="278" t="s">
        <v>2123</v>
      </c>
      <c r="G206" s="279" t="s">
        <v>325</v>
      </c>
      <c r="H206" s="278" t="s">
        <v>1251</v>
      </c>
      <c r="I206" s="267" t="str">
        <f t="shared" si="8"/>
        <v>Higher</v>
      </c>
      <c r="J206" s="283"/>
      <c r="K206" s="281"/>
      <c r="L206" s="281" t="s">
        <v>284</v>
      </c>
      <c r="M206" s="281"/>
      <c r="N206" s="281"/>
      <c r="O206" s="282" t="s">
        <v>1905</v>
      </c>
      <c r="P206" s="278" t="s">
        <v>1796</v>
      </c>
      <c r="Q206" s="278" t="s">
        <v>1215</v>
      </c>
      <c r="R206" s="317"/>
      <c r="S206" s="317"/>
      <c r="T206" s="317"/>
      <c r="U206" s="317"/>
      <c r="V206" s="313" t="str">
        <f t="shared" ref="V206:V209" si="10">IF(BP206="N",IF(SUM(IF(BN206="High","3",IF(BN206="Medium","2","1")),IF(BO206="High","3",IF(BO206="Medium","2","1")))/2&lt;2,"N","Y"),IF(SUM(IF(BN206="High","3",IF(BN206="Medium","2","1"))*1,IF(BO206="High","3",IF(BO206="Medium","2","1"))*1,IF(BQ206="High","3",IF(BQ206="Medium","2","1"))*1,IF(BR206="High","3",IF(BR206="Medium","2","1"))*1)/4&lt;3,"N","Y"))</f>
        <v>N</v>
      </c>
      <c r="W206" s="283"/>
      <c r="X206" s="282"/>
      <c r="Y206" s="292"/>
      <c r="Z206" s="267"/>
      <c r="AA206" s="282"/>
      <c r="AB206" s="283"/>
      <c r="AC206" s="283"/>
      <c r="AD206" s="283"/>
      <c r="AE206" s="283"/>
      <c r="AF206" s="283"/>
      <c r="AG206" s="283"/>
      <c r="AH206" s="284"/>
      <c r="AI206" s="284"/>
      <c r="AJ206" s="284"/>
      <c r="AK206" s="283"/>
      <c r="AL206" s="283"/>
      <c r="AM206" s="283"/>
      <c r="AN206" s="283"/>
      <c r="AO206" s="286"/>
      <c r="AP206" s="283"/>
      <c r="AQ206" s="285"/>
      <c r="AR206" s="285"/>
      <c r="AS206" s="285"/>
      <c r="AT206" s="287" t="str">
        <f t="shared" si="9"/>
        <v>Not Higher</v>
      </c>
      <c r="AU206" s="288"/>
      <c r="AV206" s="288"/>
      <c r="AW206" s="283"/>
      <c r="AX206" s="267"/>
      <c r="AY206" s="279"/>
      <c r="AZ206" s="288"/>
      <c r="BA206" s="289"/>
      <c r="BB206" s="279"/>
      <c r="BC206" s="278"/>
      <c r="BD206" s="290"/>
      <c r="BF206" s="247"/>
      <c r="BH206" s="267" t="s">
        <v>133</v>
      </c>
      <c r="BI206" s="267" t="s">
        <v>135</v>
      </c>
      <c r="BJ206" s="267" t="s">
        <v>133</v>
      </c>
      <c r="BK206" s="267" t="s">
        <v>133</v>
      </c>
      <c r="BL206" s="267" t="s">
        <v>135</v>
      </c>
      <c r="BN206" s="292"/>
      <c r="BO206" s="292"/>
      <c r="BP206" s="292"/>
      <c r="BQ206" s="292"/>
      <c r="BR206" s="292"/>
      <c r="BT206" s="283"/>
      <c r="BU206" s="283"/>
      <c r="BV206" s="288"/>
      <c r="BW206" s="288"/>
      <c r="BX206" s="288"/>
      <c r="BY206" s="288"/>
      <c r="BZ206" s="288"/>
      <c r="CA206" s="288"/>
      <c r="CB206" s="288"/>
      <c r="CC206" s="288"/>
    </row>
    <row r="207" spans="2:81" ht="13.5" customHeight="1">
      <c r="B207" s="277"/>
      <c r="C207" s="267" t="s">
        <v>628</v>
      </c>
      <c r="D207" s="267" t="s">
        <v>719</v>
      </c>
      <c r="E207" s="267" t="s">
        <v>822</v>
      </c>
      <c r="F207" s="278" t="s">
        <v>2123</v>
      </c>
      <c r="G207" s="279" t="s">
        <v>326</v>
      </c>
      <c r="H207" s="278" t="s">
        <v>1053</v>
      </c>
      <c r="I207" s="267" t="str">
        <f t="shared" si="8"/>
        <v>Lower</v>
      </c>
      <c r="J207" s="283"/>
      <c r="K207" s="281"/>
      <c r="L207" s="281" t="s">
        <v>1880</v>
      </c>
      <c r="M207" s="281"/>
      <c r="N207" s="281"/>
      <c r="O207" s="282" t="s">
        <v>1908</v>
      </c>
      <c r="P207" s="278" t="s">
        <v>926</v>
      </c>
      <c r="Q207" s="278" t="s">
        <v>2192</v>
      </c>
      <c r="R207" s="317"/>
      <c r="S207" s="317"/>
      <c r="T207" s="317"/>
      <c r="U207" s="317"/>
      <c r="V207" s="313" t="str">
        <f t="shared" si="10"/>
        <v>N</v>
      </c>
      <c r="W207" s="283"/>
      <c r="X207" s="282"/>
      <c r="Y207" s="292"/>
      <c r="Z207" s="267"/>
      <c r="AA207" s="282"/>
      <c r="AB207" s="283"/>
      <c r="AC207" s="283"/>
      <c r="AD207" s="283"/>
      <c r="AE207" s="283"/>
      <c r="AF207" s="283"/>
      <c r="AG207" s="283"/>
      <c r="AH207" s="284"/>
      <c r="AI207" s="284"/>
      <c r="AJ207" s="284"/>
      <c r="AK207" s="283"/>
      <c r="AL207" s="283"/>
      <c r="AM207" s="283"/>
      <c r="AN207" s="283"/>
      <c r="AO207" s="286"/>
      <c r="AP207" s="283"/>
      <c r="AQ207" s="285"/>
      <c r="AR207" s="285"/>
      <c r="AS207" s="285"/>
      <c r="AT207" s="287" t="str">
        <f t="shared" si="9"/>
        <v>Not Higher</v>
      </c>
      <c r="AU207" s="288"/>
      <c r="AV207" s="288"/>
      <c r="AW207" s="283"/>
      <c r="AX207" s="267"/>
      <c r="AY207" s="279"/>
      <c r="AZ207" s="288"/>
      <c r="BA207" s="289"/>
      <c r="BB207" s="279"/>
      <c r="BC207" s="278"/>
      <c r="BD207" s="290"/>
      <c r="BF207" s="247"/>
      <c r="BH207" s="267" t="s">
        <v>135</v>
      </c>
      <c r="BI207" s="267" t="s">
        <v>135</v>
      </c>
      <c r="BJ207" s="267" t="s">
        <v>135</v>
      </c>
      <c r="BK207" s="267" t="s">
        <v>135</v>
      </c>
      <c r="BL207" s="267" t="s">
        <v>135</v>
      </c>
      <c r="BN207" s="292"/>
      <c r="BO207" s="292"/>
      <c r="BP207" s="292"/>
      <c r="BQ207" s="292"/>
      <c r="BR207" s="292"/>
      <c r="BT207" s="283"/>
      <c r="BU207" s="283"/>
      <c r="BV207" s="288"/>
      <c r="BW207" s="288"/>
      <c r="BX207" s="288"/>
      <c r="BY207" s="288"/>
      <c r="BZ207" s="288"/>
      <c r="CA207" s="288"/>
      <c r="CB207" s="288"/>
      <c r="CC207" s="288"/>
    </row>
    <row r="208" spans="2:81" ht="13.5" customHeight="1">
      <c r="B208" s="277"/>
      <c r="C208" s="267" t="s">
        <v>628</v>
      </c>
      <c r="D208" s="267" t="s">
        <v>719</v>
      </c>
      <c r="E208" s="267" t="s">
        <v>822</v>
      </c>
      <c r="F208" s="278" t="s">
        <v>2123</v>
      </c>
      <c r="G208" s="279" t="s">
        <v>331</v>
      </c>
      <c r="H208" s="278" t="s">
        <v>1587</v>
      </c>
      <c r="I208" s="267" t="str">
        <f t="shared" si="8"/>
        <v>Higher</v>
      </c>
      <c r="J208" s="283"/>
      <c r="K208" s="281"/>
      <c r="L208" s="281" t="s">
        <v>160</v>
      </c>
      <c r="M208" s="281"/>
      <c r="N208" s="281"/>
      <c r="O208" s="282" t="s">
        <v>1897</v>
      </c>
      <c r="P208" s="278" t="s">
        <v>1161</v>
      </c>
      <c r="Q208" s="278" t="s">
        <v>1074</v>
      </c>
      <c r="R208" s="317"/>
      <c r="S208" s="317"/>
      <c r="T208" s="317"/>
      <c r="U208" s="317"/>
      <c r="V208" s="313" t="str">
        <f t="shared" si="10"/>
        <v>N</v>
      </c>
      <c r="W208" s="283"/>
      <c r="X208" s="282"/>
      <c r="Y208" s="292"/>
      <c r="Z208" s="267"/>
      <c r="AA208" s="282"/>
      <c r="AB208" s="283"/>
      <c r="AC208" s="283"/>
      <c r="AD208" s="283"/>
      <c r="AE208" s="283"/>
      <c r="AF208" s="283"/>
      <c r="AG208" s="283"/>
      <c r="AH208" s="284"/>
      <c r="AI208" s="284"/>
      <c r="AJ208" s="284"/>
      <c r="AK208" s="283"/>
      <c r="AL208" s="283"/>
      <c r="AM208" s="283"/>
      <c r="AN208" s="283"/>
      <c r="AO208" s="286"/>
      <c r="AP208" s="283"/>
      <c r="AQ208" s="285"/>
      <c r="AR208" s="285"/>
      <c r="AS208" s="285"/>
      <c r="AT208" s="287" t="str">
        <f t="shared" si="9"/>
        <v>Not Higher</v>
      </c>
      <c r="AU208" s="288"/>
      <c r="AV208" s="288"/>
      <c r="AW208" s="283"/>
      <c r="AX208" s="267"/>
      <c r="AY208" s="279"/>
      <c r="AZ208" s="288"/>
      <c r="BA208" s="289"/>
      <c r="BB208" s="279"/>
      <c r="BC208" s="278"/>
      <c r="BD208" s="290"/>
      <c r="BF208" s="247"/>
      <c r="BH208" s="267" t="s">
        <v>133</v>
      </c>
      <c r="BI208" s="267" t="s">
        <v>135</v>
      </c>
      <c r="BJ208" s="267" t="s">
        <v>133</v>
      </c>
      <c r="BK208" s="267" t="s">
        <v>133</v>
      </c>
      <c r="BL208" s="267" t="s">
        <v>135</v>
      </c>
      <c r="BN208" s="292"/>
      <c r="BO208" s="292"/>
      <c r="BP208" s="292"/>
      <c r="BQ208" s="292"/>
      <c r="BR208" s="292"/>
      <c r="BT208" s="283"/>
      <c r="BU208" s="283"/>
      <c r="BV208" s="288"/>
      <c r="BW208" s="288"/>
      <c r="BX208" s="288"/>
      <c r="BY208" s="288"/>
      <c r="BZ208" s="288"/>
      <c r="CA208" s="288"/>
      <c r="CB208" s="288"/>
      <c r="CC208" s="288"/>
    </row>
    <row r="209" spans="2:81" ht="13.5" customHeight="1">
      <c r="B209" s="277"/>
      <c r="C209" s="267" t="s">
        <v>628</v>
      </c>
      <c r="D209" s="267" t="s">
        <v>719</v>
      </c>
      <c r="E209" s="267" t="s">
        <v>822</v>
      </c>
      <c r="F209" s="278" t="s">
        <v>2123</v>
      </c>
      <c r="G209" s="279" t="s">
        <v>328</v>
      </c>
      <c r="H209" s="278" t="s">
        <v>1239</v>
      </c>
      <c r="I209" s="267" t="str">
        <f t="shared" si="8"/>
        <v>Lower</v>
      </c>
      <c r="J209" s="283"/>
      <c r="K209" s="281"/>
      <c r="L209" s="281" t="s">
        <v>558</v>
      </c>
      <c r="M209" s="281"/>
      <c r="N209" s="281"/>
      <c r="O209" s="282" t="s">
        <v>1911</v>
      </c>
      <c r="P209" s="278" t="s">
        <v>2126</v>
      </c>
      <c r="Q209" s="278" t="s">
        <v>1075</v>
      </c>
      <c r="R209" s="317"/>
      <c r="S209" s="317"/>
      <c r="T209" s="317"/>
      <c r="U209" s="317"/>
      <c r="V209" s="313" t="str">
        <f t="shared" si="10"/>
        <v>N</v>
      </c>
      <c r="W209" s="283"/>
      <c r="X209" s="282"/>
      <c r="Y209" s="292"/>
      <c r="Z209" s="267"/>
      <c r="AA209" s="282"/>
      <c r="AB209" s="283"/>
      <c r="AC209" s="283"/>
      <c r="AD209" s="283"/>
      <c r="AE209" s="283"/>
      <c r="AF209" s="283"/>
      <c r="AG209" s="283"/>
      <c r="AH209" s="284"/>
      <c r="AI209" s="284"/>
      <c r="AJ209" s="284"/>
      <c r="AK209" s="283"/>
      <c r="AL209" s="283"/>
      <c r="AM209" s="283"/>
      <c r="AN209" s="283"/>
      <c r="AO209" s="286"/>
      <c r="AP209" s="283"/>
      <c r="AQ209" s="285"/>
      <c r="AR209" s="285"/>
      <c r="AS209" s="285"/>
      <c r="AT209" s="287" t="str">
        <f t="shared" si="9"/>
        <v>Not Higher</v>
      </c>
      <c r="AU209" s="288"/>
      <c r="AV209" s="288"/>
      <c r="AW209" s="283"/>
      <c r="AX209" s="267"/>
      <c r="AY209" s="279"/>
      <c r="AZ209" s="288"/>
      <c r="BA209" s="289"/>
      <c r="BB209" s="279"/>
      <c r="BC209" s="278"/>
      <c r="BD209" s="290"/>
      <c r="BF209" s="247"/>
      <c r="BH209" s="267" t="s">
        <v>133</v>
      </c>
      <c r="BI209" s="267" t="s">
        <v>135</v>
      </c>
      <c r="BJ209" s="267" t="s">
        <v>133</v>
      </c>
      <c r="BK209" s="267" t="s">
        <v>135</v>
      </c>
      <c r="BL209" s="267" t="s">
        <v>135</v>
      </c>
      <c r="BN209" s="292"/>
      <c r="BO209" s="292"/>
      <c r="BP209" s="292"/>
      <c r="BQ209" s="292"/>
      <c r="BR209" s="292"/>
      <c r="BT209" s="283"/>
      <c r="BU209" s="283"/>
      <c r="BV209" s="288"/>
      <c r="BW209" s="288"/>
      <c r="BX209" s="288"/>
      <c r="BY209" s="288"/>
      <c r="BZ209" s="288"/>
      <c r="CA209" s="288"/>
      <c r="CB209" s="288"/>
      <c r="CC209" s="288"/>
    </row>
    <row r="210" spans="2:81" ht="13.5" customHeight="1">
      <c r="B210" s="277"/>
      <c r="C210" s="267" t="s">
        <v>628</v>
      </c>
      <c r="D210" s="267" t="s">
        <v>719</v>
      </c>
      <c r="E210" s="267" t="s">
        <v>822</v>
      </c>
      <c r="F210" s="278" t="s">
        <v>2123</v>
      </c>
      <c r="G210" s="279" t="s">
        <v>323</v>
      </c>
      <c r="H210" s="278" t="s">
        <v>1605</v>
      </c>
      <c r="I210" s="267" t="str">
        <f t="shared" si="8"/>
        <v>Lower</v>
      </c>
      <c r="J210" s="283"/>
      <c r="K210" s="281"/>
      <c r="L210" s="281" t="s">
        <v>607</v>
      </c>
      <c r="M210" s="281"/>
      <c r="N210" s="281"/>
      <c r="O210" s="282" t="s">
        <v>1906</v>
      </c>
      <c r="P210" s="278" t="s">
        <v>1577</v>
      </c>
      <c r="Q210" s="278" t="s">
        <v>1348</v>
      </c>
      <c r="R210" s="317"/>
      <c r="S210" s="317"/>
      <c r="T210" s="317"/>
      <c r="U210" s="317"/>
      <c r="V210" s="313"/>
      <c r="W210" s="283"/>
      <c r="X210" s="282"/>
      <c r="Y210" s="292"/>
      <c r="Z210" s="267"/>
      <c r="AA210" s="282"/>
      <c r="AB210" s="283"/>
      <c r="AC210" s="283"/>
      <c r="AD210" s="283"/>
      <c r="AE210" s="283"/>
      <c r="AF210" s="283"/>
      <c r="AG210" s="283"/>
      <c r="AH210" s="284"/>
      <c r="AI210" s="284"/>
      <c r="AJ210" s="284"/>
      <c r="AK210" s="283"/>
      <c r="AL210" s="283"/>
      <c r="AM210" s="283"/>
      <c r="AN210" s="283"/>
      <c r="AO210" s="286"/>
      <c r="AP210" s="283"/>
      <c r="AQ210" s="285"/>
      <c r="AR210" s="285"/>
      <c r="AS210" s="285"/>
      <c r="AT210" s="287"/>
      <c r="AU210" s="288"/>
      <c r="AV210" s="288"/>
      <c r="AW210" s="283"/>
      <c r="AX210" s="267"/>
      <c r="AY210" s="279"/>
      <c r="AZ210" s="288"/>
      <c r="BA210" s="289"/>
      <c r="BB210" s="279"/>
      <c r="BC210" s="278"/>
      <c r="BD210" s="290"/>
      <c r="BF210" s="247"/>
      <c r="BH210" s="267" t="s">
        <v>133</v>
      </c>
      <c r="BI210" s="267" t="s">
        <v>135</v>
      </c>
      <c r="BJ210" s="267" t="s">
        <v>135</v>
      </c>
      <c r="BK210" s="267" t="s">
        <v>135</v>
      </c>
      <c r="BL210" s="267" t="s">
        <v>135</v>
      </c>
      <c r="BN210" s="292"/>
      <c r="BO210" s="292"/>
      <c r="BP210" s="292"/>
      <c r="BQ210" s="292"/>
      <c r="BR210" s="292"/>
      <c r="BT210" s="283"/>
      <c r="BU210" s="283"/>
      <c r="BV210" s="288"/>
      <c r="BW210" s="288"/>
      <c r="BX210" s="288"/>
      <c r="BY210" s="288"/>
      <c r="BZ210" s="288"/>
      <c r="CA210" s="288"/>
      <c r="CB210" s="288"/>
      <c r="CC210" s="288"/>
    </row>
    <row r="211" spans="2:81" ht="13.5" customHeight="1">
      <c r="B211" s="277"/>
      <c r="C211" s="267" t="s">
        <v>628</v>
      </c>
      <c r="D211" s="267" t="s">
        <v>719</v>
      </c>
      <c r="E211" s="267" t="s">
        <v>822</v>
      </c>
      <c r="F211" s="278" t="s">
        <v>2123</v>
      </c>
      <c r="G211" s="279" t="s">
        <v>327</v>
      </c>
      <c r="H211" s="278" t="s">
        <v>495</v>
      </c>
      <c r="I211" s="267" t="str">
        <f t="shared" ref="I211:I222" si="11">IF(((IF(BI211="H",5,0)+(COUNTIF(BJ211:BL211,"H")+COUNTIF(BH211,"H"))*1.25)/10)&lt;0.33,"Lower",IF(((IF(BI211="H",5,0)+(COUNTIF(BJ211:BL211,"H")+COUNTIF(BH211,"H"))*1.25)/10)&gt;0.66,"Significant","Higher"))</f>
        <v>Lower</v>
      </c>
      <c r="J211" s="283"/>
      <c r="K211" s="281"/>
      <c r="L211" s="281" t="s">
        <v>2203</v>
      </c>
      <c r="M211" s="281"/>
      <c r="N211" s="281"/>
      <c r="O211" s="282" t="s">
        <v>1898</v>
      </c>
      <c r="P211" s="278" t="s">
        <v>2124</v>
      </c>
      <c r="Q211" s="278" t="s">
        <v>1079</v>
      </c>
      <c r="R211" s="317"/>
      <c r="S211" s="317"/>
      <c r="T211" s="317"/>
      <c r="U211" s="317"/>
      <c r="V211" s="313"/>
      <c r="W211" s="283"/>
      <c r="X211" s="282"/>
      <c r="Y211" s="292"/>
      <c r="Z211" s="267"/>
      <c r="AA211" s="282"/>
      <c r="AB211" s="283"/>
      <c r="AC211" s="283"/>
      <c r="AD211" s="283"/>
      <c r="AE211" s="283"/>
      <c r="AF211" s="283"/>
      <c r="AG211" s="283"/>
      <c r="AH211" s="284"/>
      <c r="AI211" s="284"/>
      <c r="AJ211" s="284"/>
      <c r="AK211" s="283"/>
      <c r="AL211" s="283"/>
      <c r="AM211" s="283"/>
      <c r="AN211" s="283"/>
      <c r="AO211" s="286"/>
      <c r="AP211" s="283"/>
      <c r="AQ211" s="285"/>
      <c r="AR211" s="285"/>
      <c r="AS211" s="285"/>
      <c r="AT211" s="287"/>
      <c r="AU211" s="288"/>
      <c r="AV211" s="288"/>
      <c r="AW211" s="283"/>
      <c r="AX211" s="267"/>
      <c r="AY211" s="279"/>
      <c r="AZ211" s="288"/>
      <c r="BA211" s="289"/>
      <c r="BB211" s="279"/>
      <c r="BC211" s="278"/>
      <c r="BD211" s="290"/>
      <c r="BF211" s="247"/>
      <c r="BH211" s="267" t="s">
        <v>135</v>
      </c>
      <c r="BI211" s="267" t="s">
        <v>135</v>
      </c>
      <c r="BJ211" s="267" t="s">
        <v>135</v>
      </c>
      <c r="BK211" s="267" t="s">
        <v>135</v>
      </c>
      <c r="BL211" s="267" t="s">
        <v>135</v>
      </c>
      <c r="BN211" s="292"/>
      <c r="BO211" s="292"/>
      <c r="BP211" s="292"/>
      <c r="BQ211" s="292"/>
      <c r="BR211" s="292"/>
      <c r="BT211" s="283"/>
      <c r="BU211" s="283"/>
      <c r="BV211" s="288"/>
      <c r="BW211" s="288"/>
      <c r="BX211" s="288"/>
      <c r="BY211" s="288"/>
      <c r="BZ211" s="288"/>
      <c r="CA211" s="288"/>
      <c r="CB211" s="288"/>
      <c r="CC211" s="288"/>
    </row>
    <row r="212" spans="2:81" ht="13.5" customHeight="1">
      <c r="B212" s="277"/>
      <c r="C212" s="267" t="s">
        <v>628</v>
      </c>
      <c r="D212" s="267" t="s">
        <v>719</v>
      </c>
      <c r="E212" s="267" t="s">
        <v>822</v>
      </c>
      <c r="F212" s="278" t="s">
        <v>2123</v>
      </c>
      <c r="G212" s="279" t="s">
        <v>1973</v>
      </c>
      <c r="H212" s="278" t="s">
        <v>37</v>
      </c>
      <c r="I212" s="267" t="str">
        <f t="shared" si="11"/>
        <v>Lower</v>
      </c>
      <c r="J212" s="283"/>
      <c r="K212" s="281"/>
      <c r="L212" s="281" t="s">
        <v>554</v>
      </c>
      <c r="M212" s="281"/>
      <c r="N212" s="281"/>
      <c r="O212" s="282" t="s">
        <v>1899</v>
      </c>
      <c r="P212" s="278" t="s">
        <v>2125</v>
      </c>
      <c r="Q212" s="278" t="s">
        <v>1812</v>
      </c>
      <c r="R212" s="317"/>
      <c r="S212" s="317"/>
      <c r="T212" s="317"/>
      <c r="U212" s="317"/>
      <c r="V212" s="313"/>
      <c r="W212" s="283"/>
      <c r="X212" s="282"/>
      <c r="Y212" s="292"/>
      <c r="Z212" s="267"/>
      <c r="AA212" s="282"/>
      <c r="AB212" s="283"/>
      <c r="AC212" s="283"/>
      <c r="AD212" s="283"/>
      <c r="AE212" s="283"/>
      <c r="AF212" s="283"/>
      <c r="AG212" s="283"/>
      <c r="AH212" s="284"/>
      <c r="AI212" s="284"/>
      <c r="AJ212" s="284"/>
      <c r="AK212" s="283"/>
      <c r="AL212" s="283"/>
      <c r="AM212" s="283"/>
      <c r="AN212" s="283"/>
      <c r="AO212" s="286"/>
      <c r="AP212" s="283"/>
      <c r="AQ212" s="285"/>
      <c r="AR212" s="285"/>
      <c r="AS212" s="285"/>
      <c r="AT212" s="287"/>
      <c r="AU212" s="288"/>
      <c r="AV212" s="288"/>
      <c r="AW212" s="283"/>
      <c r="AX212" s="267"/>
      <c r="AY212" s="279"/>
      <c r="AZ212" s="288"/>
      <c r="BA212" s="289"/>
      <c r="BB212" s="279"/>
      <c r="BC212" s="278"/>
      <c r="BD212" s="290"/>
      <c r="BF212" s="247"/>
      <c r="BH212" s="267" t="s">
        <v>133</v>
      </c>
      <c r="BI212" s="267" t="s">
        <v>135</v>
      </c>
      <c r="BJ212" s="267" t="s">
        <v>133</v>
      </c>
      <c r="BK212" s="267" t="s">
        <v>135</v>
      </c>
      <c r="BL212" s="267" t="s">
        <v>135</v>
      </c>
      <c r="BN212" s="292"/>
      <c r="BO212" s="292"/>
      <c r="BP212" s="292"/>
      <c r="BQ212" s="292"/>
      <c r="BR212" s="292"/>
      <c r="BT212" s="283"/>
      <c r="BU212" s="283"/>
      <c r="BV212" s="288"/>
      <c r="BW212" s="288"/>
      <c r="BX212" s="288"/>
      <c r="BY212" s="288"/>
      <c r="BZ212" s="288"/>
      <c r="CA212" s="288"/>
      <c r="CB212" s="288"/>
      <c r="CC212" s="288"/>
    </row>
    <row r="213" spans="2:81" ht="13.5" customHeight="1">
      <c r="B213" s="277"/>
      <c r="C213" s="267" t="s">
        <v>628</v>
      </c>
      <c r="D213" s="267" t="s">
        <v>719</v>
      </c>
      <c r="E213" s="267" t="s">
        <v>822</v>
      </c>
      <c r="F213" s="278" t="s">
        <v>2123</v>
      </c>
      <c r="G213" s="279" t="s">
        <v>2051</v>
      </c>
      <c r="H213" s="278" t="s">
        <v>444</v>
      </c>
      <c r="I213" s="267" t="str">
        <f t="shared" si="11"/>
        <v>Lower</v>
      </c>
      <c r="J213" s="283"/>
      <c r="K213" s="281"/>
      <c r="L213" s="281" t="s">
        <v>512</v>
      </c>
      <c r="M213" s="281"/>
      <c r="N213" s="281"/>
      <c r="O213" s="282" t="s">
        <v>1900</v>
      </c>
      <c r="P213" s="278" t="s">
        <v>1569</v>
      </c>
      <c r="Q213" s="278" t="s">
        <v>1871</v>
      </c>
      <c r="R213" s="317"/>
      <c r="S213" s="317"/>
      <c r="T213" s="317"/>
      <c r="U213" s="317"/>
      <c r="V213" s="313"/>
      <c r="W213" s="283"/>
      <c r="X213" s="282"/>
      <c r="Y213" s="292"/>
      <c r="Z213" s="267"/>
      <c r="AA213" s="282"/>
      <c r="AB213" s="283"/>
      <c r="AC213" s="283"/>
      <c r="AD213" s="283"/>
      <c r="AE213" s="283"/>
      <c r="AF213" s="283"/>
      <c r="AG213" s="283"/>
      <c r="AH213" s="284"/>
      <c r="AI213" s="284"/>
      <c r="AJ213" s="284"/>
      <c r="AK213" s="283"/>
      <c r="AL213" s="283"/>
      <c r="AM213" s="283"/>
      <c r="AN213" s="283"/>
      <c r="AO213" s="286"/>
      <c r="AP213" s="283"/>
      <c r="AQ213" s="285"/>
      <c r="AR213" s="285"/>
      <c r="AS213" s="285"/>
      <c r="AT213" s="287"/>
      <c r="AU213" s="288"/>
      <c r="AV213" s="288"/>
      <c r="AW213" s="283"/>
      <c r="AX213" s="267"/>
      <c r="AY213" s="279"/>
      <c r="AZ213" s="288"/>
      <c r="BA213" s="289"/>
      <c r="BB213" s="279"/>
      <c r="BC213" s="278"/>
      <c r="BD213" s="290"/>
      <c r="BF213" s="247"/>
      <c r="BH213" s="267" t="s">
        <v>133</v>
      </c>
      <c r="BI213" s="267" t="s">
        <v>135</v>
      </c>
      <c r="BJ213" s="267" t="s">
        <v>133</v>
      </c>
      <c r="BK213" s="267" t="s">
        <v>135</v>
      </c>
      <c r="BL213" s="267" t="s">
        <v>135</v>
      </c>
      <c r="BN213" s="292"/>
      <c r="BO213" s="292"/>
      <c r="BP213" s="292"/>
      <c r="BQ213" s="292"/>
      <c r="BR213" s="292"/>
      <c r="BT213" s="283"/>
      <c r="BU213" s="283"/>
      <c r="BV213" s="288"/>
      <c r="BW213" s="288"/>
      <c r="BX213" s="288"/>
      <c r="BY213" s="288"/>
      <c r="BZ213" s="288"/>
      <c r="CA213" s="288"/>
      <c r="CB213" s="288"/>
      <c r="CC213" s="288"/>
    </row>
    <row r="214" spans="2:81" ht="13.5" customHeight="1">
      <c r="B214" s="277"/>
      <c r="C214" s="267" t="s">
        <v>628</v>
      </c>
      <c r="D214" s="267" t="s">
        <v>719</v>
      </c>
      <c r="E214" s="267" t="s">
        <v>822</v>
      </c>
      <c r="F214" s="278" t="s">
        <v>2123</v>
      </c>
      <c r="G214" s="279" t="s">
        <v>2118</v>
      </c>
      <c r="H214" s="278" t="s">
        <v>1031</v>
      </c>
      <c r="I214" s="267" t="str">
        <f t="shared" si="11"/>
        <v>Lower</v>
      </c>
      <c r="J214" s="283"/>
      <c r="K214" s="281"/>
      <c r="L214" s="281" t="s">
        <v>2139</v>
      </c>
      <c r="M214" s="281"/>
      <c r="N214" s="281"/>
      <c r="O214" s="282" t="s">
        <v>1912</v>
      </c>
      <c r="P214" s="278" t="s">
        <v>354</v>
      </c>
      <c r="Q214" s="278" t="s">
        <v>62</v>
      </c>
      <c r="R214" s="317"/>
      <c r="S214" s="317"/>
      <c r="T214" s="317"/>
      <c r="U214" s="317"/>
      <c r="V214" s="313"/>
      <c r="W214" s="283"/>
      <c r="X214" s="282"/>
      <c r="Y214" s="292"/>
      <c r="Z214" s="267"/>
      <c r="AA214" s="282"/>
      <c r="AB214" s="283"/>
      <c r="AC214" s="283"/>
      <c r="AD214" s="283"/>
      <c r="AE214" s="283"/>
      <c r="AF214" s="283"/>
      <c r="AG214" s="283"/>
      <c r="AH214" s="284"/>
      <c r="AI214" s="284"/>
      <c r="AJ214" s="284"/>
      <c r="AK214" s="283"/>
      <c r="AL214" s="283"/>
      <c r="AM214" s="283"/>
      <c r="AN214" s="283"/>
      <c r="AO214" s="286"/>
      <c r="AP214" s="283"/>
      <c r="AQ214" s="285"/>
      <c r="AR214" s="285"/>
      <c r="AS214" s="285"/>
      <c r="AT214" s="287"/>
      <c r="AU214" s="288"/>
      <c r="AV214" s="288"/>
      <c r="AW214" s="283"/>
      <c r="AX214" s="267"/>
      <c r="AY214" s="279"/>
      <c r="AZ214" s="288"/>
      <c r="BA214" s="289"/>
      <c r="BB214" s="279"/>
      <c r="BC214" s="278"/>
      <c r="BD214" s="290"/>
      <c r="BF214" s="247"/>
      <c r="BH214" s="267" t="s">
        <v>133</v>
      </c>
      <c r="BI214" s="267" t="s">
        <v>135</v>
      </c>
      <c r="BJ214" s="267" t="s">
        <v>135</v>
      </c>
      <c r="BK214" s="267" t="s">
        <v>135</v>
      </c>
      <c r="BL214" s="267" t="s">
        <v>135</v>
      </c>
      <c r="BN214" s="292"/>
      <c r="BO214" s="292"/>
      <c r="BP214" s="292"/>
      <c r="BQ214" s="292"/>
      <c r="BR214" s="292"/>
      <c r="BT214" s="283"/>
      <c r="BU214" s="283"/>
      <c r="BV214" s="288"/>
      <c r="BW214" s="288"/>
      <c r="BX214" s="288"/>
      <c r="BY214" s="288"/>
      <c r="BZ214" s="288"/>
      <c r="CA214" s="288"/>
      <c r="CB214" s="288"/>
      <c r="CC214" s="288"/>
    </row>
    <row r="215" spans="2:81" ht="13.5" customHeight="1">
      <c r="B215" s="277"/>
      <c r="C215" s="267" t="s">
        <v>628</v>
      </c>
      <c r="D215" s="267" t="s">
        <v>719</v>
      </c>
      <c r="E215" s="267" t="s">
        <v>822</v>
      </c>
      <c r="F215" s="278" t="s">
        <v>2123</v>
      </c>
      <c r="G215" s="279" t="s">
        <v>2119</v>
      </c>
      <c r="H215" s="278" t="s">
        <v>1346</v>
      </c>
      <c r="I215" s="267" t="str">
        <f t="shared" si="11"/>
        <v>Lower</v>
      </c>
      <c r="J215" s="283"/>
      <c r="K215" s="281"/>
      <c r="L215" s="281" t="s">
        <v>169</v>
      </c>
      <c r="M215" s="281"/>
      <c r="N215" s="281"/>
      <c r="O215" s="282" t="s">
        <v>2129</v>
      </c>
      <c r="P215" s="278" t="s">
        <v>1715</v>
      </c>
      <c r="Q215" s="278" t="s">
        <v>114</v>
      </c>
      <c r="R215" s="317"/>
      <c r="S215" s="317"/>
      <c r="T215" s="317"/>
      <c r="U215" s="317"/>
      <c r="V215" s="313"/>
      <c r="W215" s="283"/>
      <c r="X215" s="282"/>
      <c r="Y215" s="292"/>
      <c r="Z215" s="267"/>
      <c r="AA215" s="282"/>
      <c r="AB215" s="283"/>
      <c r="AC215" s="283"/>
      <c r="AD215" s="283"/>
      <c r="AE215" s="283"/>
      <c r="AF215" s="283"/>
      <c r="AG215" s="283"/>
      <c r="AH215" s="284"/>
      <c r="AI215" s="284"/>
      <c r="AJ215" s="284"/>
      <c r="AK215" s="283"/>
      <c r="AL215" s="283"/>
      <c r="AM215" s="283"/>
      <c r="AN215" s="283"/>
      <c r="AO215" s="286"/>
      <c r="AP215" s="283"/>
      <c r="AQ215" s="285"/>
      <c r="AR215" s="285"/>
      <c r="AS215" s="285"/>
      <c r="AT215" s="287"/>
      <c r="AU215" s="288"/>
      <c r="AV215" s="288"/>
      <c r="AW215" s="283"/>
      <c r="AX215" s="267"/>
      <c r="AY215" s="279"/>
      <c r="AZ215" s="288"/>
      <c r="BA215" s="289"/>
      <c r="BB215" s="279"/>
      <c r="BC215" s="278"/>
      <c r="BD215" s="290"/>
      <c r="BF215" s="247"/>
      <c r="BH215" s="267" t="s">
        <v>133</v>
      </c>
      <c r="BI215" s="267" t="s">
        <v>135</v>
      </c>
      <c r="BJ215" s="267" t="s">
        <v>135</v>
      </c>
      <c r="BK215" s="267" t="s">
        <v>135</v>
      </c>
      <c r="BL215" s="267" t="s">
        <v>135</v>
      </c>
      <c r="BN215" s="292"/>
      <c r="BO215" s="292"/>
      <c r="BP215" s="292"/>
      <c r="BQ215" s="292"/>
      <c r="BR215" s="292"/>
      <c r="BT215" s="283"/>
      <c r="BU215" s="283"/>
      <c r="BV215" s="288"/>
      <c r="BW215" s="288"/>
      <c r="BX215" s="288"/>
      <c r="BY215" s="288"/>
      <c r="BZ215" s="288"/>
      <c r="CA215" s="288"/>
      <c r="CB215" s="288"/>
      <c r="CC215" s="288"/>
    </row>
    <row r="216" spans="2:81" ht="13.5" customHeight="1">
      <c r="B216" s="277"/>
      <c r="C216" s="267" t="s">
        <v>628</v>
      </c>
      <c r="D216" s="267" t="s">
        <v>719</v>
      </c>
      <c r="E216" s="267" t="s">
        <v>822</v>
      </c>
      <c r="F216" s="278" t="s">
        <v>2123</v>
      </c>
      <c r="G216" s="279" t="s">
        <v>2120</v>
      </c>
      <c r="H216" s="278" t="s">
        <v>1345</v>
      </c>
      <c r="I216" s="267" t="str">
        <f t="shared" si="11"/>
        <v>Lower</v>
      </c>
      <c r="J216" s="283"/>
      <c r="K216" s="281"/>
      <c r="L216" s="281" t="s">
        <v>170</v>
      </c>
      <c r="M216" s="281"/>
      <c r="N216" s="281"/>
      <c r="O216" s="282" t="s">
        <v>2127</v>
      </c>
      <c r="P216" s="278" t="s">
        <v>1734</v>
      </c>
      <c r="Q216" s="278" t="s">
        <v>1611</v>
      </c>
      <c r="R216" s="317"/>
      <c r="S216" s="317"/>
      <c r="T216" s="317"/>
      <c r="U216" s="317"/>
      <c r="V216" s="313"/>
      <c r="W216" s="283"/>
      <c r="X216" s="282"/>
      <c r="Y216" s="292"/>
      <c r="Z216" s="267"/>
      <c r="AA216" s="282"/>
      <c r="AB216" s="283"/>
      <c r="AC216" s="283"/>
      <c r="AD216" s="283"/>
      <c r="AE216" s="283"/>
      <c r="AF216" s="283"/>
      <c r="AG216" s="283"/>
      <c r="AH216" s="284"/>
      <c r="AI216" s="284"/>
      <c r="AJ216" s="284"/>
      <c r="AK216" s="283"/>
      <c r="AL216" s="283"/>
      <c r="AM216" s="283"/>
      <c r="AN216" s="283"/>
      <c r="AO216" s="286"/>
      <c r="AP216" s="283"/>
      <c r="AQ216" s="285"/>
      <c r="AR216" s="285"/>
      <c r="AS216" s="285"/>
      <c r="AT216" s="287"/>
      <c r="AU216" s="288"/>
      <c r="AV216" s="288"/>
      <c r="AW216" s="283"/>
      <c r="AX216" s="267"/>
      <c r="AY216" s="279"/>
      <c r="AZ216" s="288"/>
      <c r="BA216" s="289"/>
      <c r="BB216" s="279"/>
      <c r="BC216" s="278"/>
      <c r="BD216" s="290"/>
      <c r="BF216" s="247"/>
      <c r="BH216" s="267" t="s">
        <v>135</v>
      </c>
      <c r="BI216" s="267" t="s">
        <v>135</v>
      </c>
      <c r="BJ216" s="267" t="s">
        <v>135</v>
      </c>
      <c r="BK216" s="267" t="s">
        <v>135</v>
      </c>
      <c r="BL216" s="267" t="s">
        <v>135</v>
      </c>
      <c r="BN216" s="292"/>
      <c r="BO216" s="292"/>
      <c r="BP216" s="292"/>
      <c r="BQ216" s="292"/>
      <c r="BR216" s="292"/>
      <c r="BT216" s="283"/>
      <c r="BU216" s="283"/>
      <c r="BV216" s="288"/>
      <c r="BW216" s="288"/>
      <c r="BX216" s="288"/>
      <c r="BY216" s="288"/>
      <c r="BZ216" s="288"/>
      <c r="CA216" s="288"/>
      <c r="CB216" s="288"/>
      <c r="CC216" s="288"/>
    </row>
    <row r="217" spans="2:81" ht="13.5" customHeight="1">
      <c r="B217" s="277"/>
      <c r="C217" s="267" t="s">
        <v>628</v>
      </c>
      <c r="D217" s="267" t="s">
        <v>719</v>
      </c>
      <c r="E217" s="267" t="s">
        <v>822</v>
      </c>
      <c r="F217" s="278" t="s">
        <v>2123</v>
      </c>
      <c r="G217" s="279" t="s">
        <v>2121</v>
      </c>
      <c r="H217" s="278" t="s">
        <v>1019</v>
      </c>
      <c r="I217" s="267" t="str">
        <f t="shared" si="11"/>
        <v>Lower</v>
      </c>
      <c r="J217" s="283"/>
      <c r="K217" s="281"/>
      <c r="L217" s="281" t="s">
        <v>2196</v>
      </c>
      <c r="M217" s="281"/>
      <c r="N217" s="281"/>
      <c r="O217" s="282" t="s">
        <v>2128</v>
      </c>
      <c r="P217" s="278" t="s">
        <v>356</v>
      </c>
      <c r="Q217" s="278" t="s">
        <v>1064</v>
      </c>
      <c r="R217" s="317"/>
      <c r="S217" s="317"/>
      <c r="T217" s="317"/>
      <c r="U217" s="317"/>
      <c r="V217" s="313"/>
      <c r="W217" s="283"/>
      <c r="X217" s="282"/>
      <c r="Y217" s="292"/>
      <c r="Z217" s="267"/>
      <c r="AA217" s="282"/>
      <c r="AB217" s="283"/>
      <c r="AC217" s="283"/>
      <c r="AD217" s="283"/>
      <c r="AE217" s="283"/>
      <c r="AF217" s="283"/>
      <c r="AG217" s="283"/>
      <c r="AH217" s="284"/>
      <c r="AI217" s="284"/>
      <c r="AJ217" s="284"/>
      <c r="AK217" s="283"/>
      <c r="AL217" s="283"/>
      <c r="AM217" s="283"/>
      <c r="AN217" s="283"/>
      <c r="AO217" s="286"/>
      <c r="AP217" s="283"/>
      <c r="AQ217" s="285"/>
      <c r="AR217" s="285"/>
      <c r="AS217" s="285"/>
      <c r="AT217" s="287"/>
      <c r="AU217" s="288"/>
      <c r="AV217" s="288"/>
      <c r="AW217" s="283"/>
      <c r="AX217" s="267"/>
      <c r="AY217" s="279"/>
      <c r="AZ217" s="288"/>
      <c r="BA217" s="289"/>
      <c r="BB217" s="279"/>
      <c r="BC217" s="278"/>
      <c r="BD217" s="290"/>
      <c r="BF217" s="247"/>
      <c r="BH217" s="267" t="s">
        <v>133</v>
      </c>
      <c r="BI217" s="267" t="s">
        <v>135</v>
      </c>
      <c r="BJ217" s="267" t="s">
        <v>135</v>
      </c>
      <c r="BK217" s="267" t="s">
        <v>135</v>
      </c>
      <c r="BL217" s="267" t="s">
        <v>135</v>
      </c>
      <c r="BN217" s="292"/>
      <c r="BO217" s="292"/>
      <c r="BP217" s="292"/>
      <c r="BQ217" s="292"/>
      <c r="BR217" s="292"/>
      <c r="BT217" s="283"/>
      <c r="BU217" s="283"/>
      <c r="BV217" s="288"/>
      <c r="BW217" s="288"/>
      <c r="BX217" s="288"/>
      <c r="BY217" s="288"/>
      <c r="BZ217" s="288"/>
      <c r="CA217" s="288"/>
      <c r="CB217" s="288"/>
      <c r="CC217" s="288"/>
    </row>
    <row r="218" spans="2:81" ht="13.5" customHeight="1">
      <c r="B218" s="277"/>
      <c r="C218" s="267" t="s">
        <v>628</v>
      </c>
      <c r="D218" s="267" t="s">
        <v>719</v>
      </c>
      <c r="E218" s="267" t="s">
        <v>844</v>
      </c>
      <c r="F218" s="278" t="s">
        <v>863</v>
      </c>
      <c r="G218" s="279" t="s">
        <v>1971</v>
      </c>
      <c r="H218" s="278" t="s">
        <v>80</v>
      </c>
      <c r="I218" s="267" t="str">
        <f t="shared" si="11"/>
        <v>Lower</v>
      </c>
      <c r="J218" s="283"/>
      <c r="K218" s="281"/>
      <c r="L218" s="281" t="s">
        <v>2148</v>
      </c>
      <c r="M218" s="281"/>
      <c r="N218" s="281"/>
      <c r="O218" s="282" t="s">
        <v>2019</v>
      </c>
      <c r="P218" s="278" t="s">
        <v>2091</v>
      </c>
      <c r="Q218" s="278" t="s">
        <v>84</v>
      </c>
      <c r="R218" s="317"/>
      <c r="S218" s="317"/>
      <c r="T218" s="317"/>
      <c r="U218" s="317"/>
      <c r="V218" s="313"/>
      <c r="W218" s="283"/>
      <c r="X218" s="282"/>
      <c r="Y218" s="292"/>
      <c r="Z218" s="267"/>
      <c r="AA218" s="282"/>
      <c r="AB218" s="283"/>
      <c r="AC218" s="283"/>
      <c r="AD218" s="283"/>
      <c r="AE218" s="283"/>
      <c r="AF218" s="283"/>
      <c r="AG218" s="283"/>
      <c r="AH218" s="284"/>
      <c r="AI218" s="284"/>
      <c r="AJ218" s="284"/>
      <c r="AK218" s="283"/>
      <c r="AL218" s="283"/>
      <c r="AM218" s="283"/>
      <c r="AN218" s="283"/>
      <c r="AO218" s="286"/>
      <c r="AP218" s="283"/>
      <c r="AQ218" s="285"/>
      <c r="AR218" s="285"/>
      <c r="AS218" s="285"/>
      <c r="AT218" s="287"/>
      <c r="AU218" s="288"/>
      <c r="AV218" s="288"/>
      <c r="AW218" s="283"/>
      <c r="AX218" s="267"/>
      <c r="AY218" s="279"/>
      <c r="AZ218" s="288"/>
      <c r="BA218" s="289"/>
      <c r="BB218" s="279"/>
      <c r="BC218" s="278"/>
      <c r="BD218" s="290"/>
      <c r="BF218" s="247"/>
      <c r="BH218" s="267" t="s">
        <v>135</v>
      </c>
      <c r="BI218" s="267" t="s">
        <v>135</v>
      </c>
      <c r="BJ218" s="267" t="s">
        <v>135</v>
      </c>
      <c r="BK218" s="267" t="s">
        <v>135</v>
      </c>
      <c r="BL218" s="267" t="s">
        <v>135</v>
      </c>
      <c r="BN218" s="292"/>
      <c r="BO218" s="292"/>
      <c r="BP218" s="292"/>
      <c r="BQ218" s="292"/>
      <c r="BR218" s="292"/>
      <c r="BT218" s="283"/>
      <c r="BU218" s="283"/>
      <c r="BV218" s="288"/>
      <c r="BW218" s="288"/>
      <c r="BX218" s="288"/>
      <c r="BY218" s="288"/>
      <c r="BZ218" s="288"/>
      <c r="CA218" s="288"/>
      <c r="CB218" s="288"/>
      <c r="CC218" s="288"/>
    </row>
    <row r="219" spans="2:81" ht="13.5" customHeight="1">
      <c r="B219" s="277"/>
      <c r="C219" s="267" t="s">
        <v>628</v>
      </c>
      <c r="D219" s="267" t="s">
        <v>719</v>
      </c>
      <c r="E219" s="267" t="s">
        <v>844</v>
      </c>
      <c r="F219" s="278" t="s">
        <v>863</v>
      </c>
      <c r="G219" s="279" t="s">
        <v>1965</v>
      </c>
      <c r="H219" s="278" t="s">
        <v>32</v>
      </c>
      <c r="I219" s="267" t="str">
        <f t="shared" si="11"/>
        <v>Lower</v>
      </c>
      <c r="J219" s="283"/>
      <c r="K219" s="281"/>
      <c r="L219" s="281" t="s">
        <v>2172</v>
      </c>
      <c r="M219" s="281"/>
      <c r="N219" s="281"/>
      <c r="O219" s="282" t="s">
        <v>2015</v>
      </c>
      <c r="P219" s="278" t="s">
        <v>1649</v>
      </c>
      <c r="Q219" s="278" t="s">
        <v>709</v>
      </c>
      <c r="R219" s="317"/>
      <c r="S219" s="317"/>
      <c r="T219" s="317"/>
      <c r="U219" s="317"/>
      <c r="V219" s="313"/>
      <c r="W219" s="283"/>
      <c r="X219" s="282"/>
      <c r="Y219" s="292"/>
      <c r="Z219" s="267"/>
      <c r="AA219" s="282"/>
      <c r="AB219" s="283"/>
      <c r="AC219" s="283"/>
      <c r="AD219" s="283"/>
      <c r="AE219" s="283"/>
      <c r="AF219" s="283"/>
      <c r="AG219" s="283"/>
      <c r="AH219" s="284"/>
      <c r="AI219" s="284"/>
      <c r="AJ219" s="284"/>
      <c r="AK219" s="283"/>
      <c r="AL219" s="283"/>
      <c r="AM219" s="283"/>
      <c r="AN219" s="283"/>
      <c r="AO219" s="286"/>
      <c r="AP219" s="283"/>
      <c r="AQ219" s="285"/>
      <c r="AR219" s="285"/>
      <c r="AS219" s="285"/>
      <c r="AT219" s="287"/>
      <c r="AU219" s="288"/>
      <c r="AV219" s="288"/>
      <c r="AW219" s="283"/>
      <c r="AX219" s="267"/>
      <c r="AY219" s="279"/>
      <c r="AZ219" s="288"/>
      <c r="BA219" s="289"/>
      <c r="BB219" s="279"/>
      <c r="BC219" s="278"/>
      <c r="BD219" s="290"/>
      <c r="BF219" s="247"/>
      <c r="BH219" s="267" t="s">
        <v>135</v>
      </c>
      <c r="BI219" s="267" t="s">
        <v>135</v>
      </c>
      <c r="BJ219" s="267" t="s">
        <v>135</v>
      </c>
      <c r="BK219" s="267" t="s">
        <v>135</v>
      </c>
      <c r="BL219" s="267" t="s">
        <v>135</v>
      </c>
      <c r="BN219" s="292"/>
      <c r="BO219" s="292"/>
      <c r="BP219" s="292"/>
      <c r="BQ219" s="292"/>
      <c r="BR219" s="292"/>
      <c r="BT219" s="283"/>
      <c r="BU219" s="283"/>
      <c r="BV219" s="288"/>
      <c r="BW219" s="288"/>
      <c r="BX219" s="288"/>
      <c r="BY219" s="288"/>
      <c r="BZ219" s="288"/>
      <c r="CA219" s="288"/>
      <c r="CB219" s="288"/>
      <c r="CC219" s="288"/>
    </row>
    <row r="220" spans="2:81" ht="13.5" customHeight="1">
      <c r="B220" s="277"/>
      <c r="C220" s="267" t="s">
        <v>628</v>
      </c>
      <c r="D220" s="267" t="s">
        <v>719</v>
      </c>
      <c r="E220" s="267" t="s">
        <v>844</v>
      </c>
      <c r="F220" s="278" t="s">
        <v>863</v>
      </c>
      <c r="G220" s="279" t="s">
        <v>1966</v>
      </c>
      <c r="H220" s="278" t="s">
        <v>246</v>
      </c>
      <c r="I220" s="267" t="str">
        <f t="shared" si="11"/>
        <v>Higher</v>
      </c>
      <c r="J220" s="283"/>
      <c r="K220" s="281"/>
      <c r="L220" s="281" t="s">
        <v>937</v>
      </c>
      <c r="M220" s="281"/>
      <c r="N220" s="281"/>
      <c r="O220" s="282" t="s">
        <v>2018</v>
      </c>
      <c r="P220" s="278" t="s">
        <v>1176</v>
      </c>
      <c r="Q220" s="278" t="s">
        <v>69</v>
      </c>
      <c r="R220" s="317"/>
      <c r="S220" s="317"/>
      <c r="T220" s="317"/>
      <c r="U220" s="317"/>
      <c r="V220" s="313"/>
      <c r="W220" s="283"/>
      <c r="X220" s="282"/>
      <c r="Y220" s="292"/>
      <c r="Z220" s="267"/>
      <c r="AA220" s="282"/>
      <c r="AB220" s="283"/>
      <c r="AC220" s="283"/>
      <c r="AD220" s="283"/>
      <c r="AE220" s="283"/>
      <c r="AF220" s="283"/>
      <c r="AG220" s="283"/>
      <c r="AH220" s="284"/>
      <c r="AI220" s="284"/>
      <c r="AJ220" s="284"/>
      <c r="AK220" s="283"/>
      <c r="AL220" s="283"/>
      <c r="AM220" s="283"/>
      <c r="AN220" s="283"/>
      <c r="AO220" s="286"/>
      <c r="AP220" s="283"/>
      <c r="AQ220" s="285"/>
      <c r="AR220" s="285"/>
      <c r="AS220" s="285"/>
      <c r="AT220" s="287"/>
      <c r="AU220" s="288"/>
      <c r="AV220" s="288"/>
      <c r="AW220" s="283"/>
      <c r="AX220" s="267"/>
      <c r="AY220" s="279"/>
      <c r="AZ220" s="288"/>
      <c r="BA220" s="289"/>
      <c r="BB220" s="279"/>
      <c r="BC220" s="278"/>
      <c r="BD220" s="290"/>
      <c r="BF220" s="247"/>
      <c r="BH220" s="267" t="s">
        <v>133</v>
      </c>
      <c r="BI220" s="267" t="s">
        <v>135</v>
      </c>
      <c r="BJ220" s="267" t="s">
        <v>133</v>
      </c>
      <c r="BK220" s="267" t="s">
        <v>133</v>
      </c>
      <c r="BL220" s="267" t="s">
        <v>135</v>
      </c>
      <c r="BN220" s="292"/>
      <c r="BO220" s="292"/>
      <c r="BP220" s="292"/>
      <c r="BQ220" s="292"/>
      <c r="BR220" s="292"/>
      <c r="BT220" s="283"/>
      <c r="BU220" s="283"/>
      <c r="BV220" s="288"/>
      <c r="BW220" s="288"/>
      <c r="BX220" s="288"/>
      <c r="BY220" s="288"/>
      <c r="BZ220" s="288"/>
      <c r="CA220" s="288"/>
      <c r="CB220" s="288"/>
      <c r="CC220" s="288"/>
    </row>
    <row r="221" spans="2:81" ht="13.5" customHeight="1">
      <c r="B221" s="277"/>
      <c r="C221" s="267" t="s">
        <v>628</v>
      </c>
      <c r="D221" s="267" t="s">
        <v>719</v>
      </c>
      <c r="E221" s="267" t="s">
        <v>844</v>
      </c>
      <c r="F221" s="278" t="s">
        <v>863</v>
      </c>
      <c r="G221" s="279" t="s">
        <v>1969</v>
      </c>
      <c r="H221" s="278" t="s">
        <v>1360</v>
      </c>
      <c r="I221" s="267" t="str">
        <f t="shared" si="11"/>
        <v>Lower</v>
      </c>
      <c r="J221" s="283"/>
      <c r="K221" s="281"/>
      <c r="L221" s="281" t="s">
        <v>161</v>
      </c>
      <c r="M221" s="281"/>
      <c r="N221" s="281"/>
      <c r="O221" s="282" t="s">
        <v>2020</v>
      </c>
      <c r="P221" s="278" t="s">
        <v>1716</v>
      </c>
      <c r="Q221" s="278" t="s">
        <v>1351</v>
      </c>
      <c r="R221" s="317"/>
      <c r="S221" s="317"/>
      <c r="T221" s="317"/>
      <c r="U221" s="317"/>
      <c r="V221" s="313"/>
      <c r="W221" s="283"/>
      <c r="X221" s="282"/>
      <c r="Y221" s="292"/>
      <c r="Z221" s="267"/>
      <c r="AA221" s="282"/>
      <c r="AB221" s="283"/>
      <c r="AC221" s="283"/>
      <c r="AD221" s="283"/>
      <c r="AE221" s="283"/>
      <c r="AF221" s="283"/>
      <c r="AG221" s="283"/>
      <c r="AH221" s="284"/>
      <c r="AI221" s="284"/>
      <c r="AJ221" s="284"/>
      <c r="AK221" s="283"/>
      <c r="AL221" s="283"/>
      <c r="AM221" s="283"/>
      <c r="AN221" s="283"/>
      <c r="AO221" s="286"/>
      <c r="AP221" s="283"/>
      <c r="AQ221" s="285"/>
      <c r="AR221" s="285"/>
      <c r="AS221" s="285"/>
      <c r="AT221" s="287"/>
      <c r="AU221" s="288"/>
      <c r="AV221" s="288"/>
      <c r="AW221" s="283"/>
      <c r="AX221" s="267"/>
      <c r="AY221" s="279"/>
      <c r="AZ221" s="288"/>
      <c r="BA221" s="289"/>
      <c r="BB221" s="279"/>
      <c r="BC221" s="278"/>
      <c r="BD221" s="290"/>
      <c r="BF221" s="247"/>
      <c r="BH221" s="267" t="s">
        <v>135</v>
      </c>
      <c r="BI221" s="267" t="s">
        <v>135</v>
      </c>
      <c r="BJ221" s="267" t="s">
        <v>135</v>
      </c>
      <c r="BK221" s="267" t="s">
        <v>135</v>
      </c>
      <c r="BL221" s="267" t="s">
        <v>135</v>
      </c>
      <c r="BN221" s="292"/>
      <c r="BO221" s="292"/>
      <c r="BP221" s="292"/>
      <c r="BQ221" s="292"/>
      <c r="BR221" s="292"/>
      <c r="BT221" s="283"/>
      <c r="BU221" s="283"/>
      <c r="BV221" s="288"/>
      <c r="BW221" s="288"/>
      <c r="BX221" s="288"/>
      <c r="BY221" s="288"/>
      <c r="BZ221" s="288"/>
      <c r="CA221" s="288"/>
      <c r="CB221" s="288"/>
      <c r="CC221" s="288"/>
    </row>
    <row r="222" spans="2:81" ht="13.5" customHeight="1">
      <c r="B222" s="277"/>
      <c r="C222" s="267" t="s">
        <v>628</v>
      </c>
      <c r="D222" s="267" t="s">
        <v>719</v>
      </c>
      <c r="E222" s="267" t="s">
        <v>844</v>
      </c>
      <c r="F222" s="278" t="s">
        <v>863</v>
      </c>
      <c r="G222" s="279" t="s">
        <v>1970</v>
      </c>
      <c r="H222" s="278" t="s">
        <v>1360</v>
      </c>
      <c r="I222" s="267" t="str">
        <f t="shared" si="11"/>
        <v>Lower</v>
      </c>
      <c r="J222" s="283"/>
      <c r="K222" s="281"/>
      <c r="L222" s="281" t="s">
        <v>2149</v>
      </c>
      <c r="M222" s="281"/>
      <c r="N222" s="281"/>
      <c r="O222" s="282" t="s">
        <v>2027</v>
      </c>
      <c r="P222" s="278" t="s">
        <v>355</v>
      </c>
      <c r="Q222" s="278" t="s">
        <v>1347</v>
      </c>
      <c r="R222" s="317"/>
      <c r="S222" s="317"/>
      <c r="T222" s="317"/>
      <c r="U222" s="317"/>
      <c r="V222" s="313"/>
      <c r="W222" s="283"/>
      <c r="X222" s="282"/>
      <c r="Y222" s="292"/>
      <c r="Z222" s="267"/>
      <c r="AA222" s="282"/>
      <c r="AB222" s="283"/>
      <c r="AC222" s="283"/>
      <c r="AD222" s="283"/>
      <c r="AE222" s="283"/>
      <c r="AF222" s="283"/>
      <c r="AG222" s="283"/>
      <c r="AH222" s="284"/>
      <c r="AI222" s="284"/>
      <c r="AJ222" s="284"/>
      <c r="AK222" s="283"/>
      <c r="AL222" s="283"/>
      <c r="AM222" s="283"/>
      <c r="AN222" s="283"/>
      <c r="AO222" s="286"/>
      <c r="AP222" s="283"/>
      <c r="AQ222" s="285"/>
      <c r="AR222" s="285"/>
      <c r="AS222" s="285"/>
      <c r="AT222" s="287"/>
      <c r="AU222" s="288"/>
      <c r="AV222" s="288"/>
      <c r="AW222" s="283"/>
      <c r="AX222" s="267"/>
      <c r="AY222" s="279"/>
      <c r="AZ222" s="288"/>
      <c r="BA222" s="289"/>
      <c r="BB222" s="279"/>
      <c r="BC222" s="278"/>
      <c r="BD222" s="290"/>
      <c r="BF222" s="247"/>
      <c r="BH222" s="267" t="s">
        <v>133</v>
      </c>
      <c r="BI222" s="267" t="s">
        <v>135</v>
      </c>
      <c r="BJ222" s="267" t="s">
        <v>135</v>
      </c>
      <c r="BK222" s="267" t="s">
        <v>133</v>
      </c>
      <c r="BL222" s="267" t="s">
        <v>135</v>
      </c>
      <c r="BN222" s="292"/>
      <c r="BO222" s="292"/>
      <c r="BP222" s="292"/>
      <c r="BQ222" s="292"/>
      <c r="BR222" s="292"/>
      <c r="BT222" s="283"/>
      <c r="BU222" s="283"/>
      <c r="BV222" s="288"/>
      <c r="BW222" s="288"/>
      <c r="BX222" s="288"/>
      <c r="BY222" s="288"/>
      <c r="BZ222" s="288"/>
      <c r="CA222" s="288"/>
      <c r="CB222" s="288"/>
      <c r="CC222" s="288"/>
    </row>
  </sheetData>
  <protectedRanges>
    <protectedRange sqref="AT18:AT209" name="범위1"/>
  </protectedRanges>
  <autoFilter ref="B17:BG209" xr:uid="{00000000-0009-0000-0000-000004000000}"/>
  <mergeCells count="38">
    <mergeCell ref="P15:P16"/>
    <mergeCell ref="C15:C16"/>
    <mergeCell ref="D15:D16"/>
    <mergeCell ref="E15:E16"/>
    <mergeCell ref="F15:F16"/>
    <mergeCell ref="G15:G16"/>
    <mergeCell ref="H15:H16"/>
    <mergeCell ref="O15:O16"/>
    <mergeCell ref="J15:J16"/>
    <mergeCell ref="K15:K16"/>
    <mergeCell ref="L15:L16"/>
    <mergeCell ref="M15:M16"/>
    <mergeCell ref="N15:N16"/>
    <mergeCell ref="Q15:Q16"/>
    <mergeCell ref="V15:V16"/>
    <mergeCell ref="AO15:AO16"/>
    <mergeCell ref="AP15:AP16"/>
    <mergeCell ref="AQ15:AQ16"/>
    <mergeCell ref="R15:R16"/>
    <mergeCell ref="S15:S16"/>
    <mergeCell ref="T15:T16"/>
    <mergeCell ref="U15:U16"/>
    <mergeCell ref="BN15:BR15"/>
    <mergeCell ref="BT15:CC15"/>
    <mergeCell ref="W15:AB15"/>
    <mergeCell ref="AE15:AE16"/>
    <mergeCell ref="AF15:AG15"/>
    <mergeCell ref="AH15:AN15"/>
    <mergeCell ref="AU15:AX15"/>
    <mergeCell ref="AR15:AR16"/>
    <mergeCell ref="AS15:AS16"/>
    <mergeCell ref="AC15:AC16"/>
    <mergeCell ref="AD15:AD16"/>
    <mergeCell ref="BD15:BD16"/>
    <mergeCell ref="BB15:BB16"/>
    <mergeCell ref="BC15:BC16"/>
    <mergeCell ref="AT15:AT16"/>
    <mergeCell ref="BH15:BL15"/>
  </mergeCells>
  <phoneticPr fontId="45" type="noConversion"/>
  <conditionalFormatting sqref="P37">
    <cfRule type="containsText" dxfId="47" priority="7" operator="containsText" text="au">
      <formula>NOT(ISERROR(SEARCH("au",P37)))</formula>
    </cfRule>
  </conditionalFormatting>
  <conditionalFormatting sqref="P40">
    <cfRule type="containsText" dxfId="46" priority="5" operator="containsText" text="au">
      <formula>NOT(ISERROR(SEARCH("au",P40)))</formula>
    </cfRule>
  </conditionalFormatting>
  <conditionalFormatting sqref="P42">
    <cfRule type="containsText" dxfId="45" priority="4" operator="containsText" text="au">
      <formula>NOT(ISERROR(SEARCH("au",P42)))</formula>
    </cfRule>
  </conditionalFormatting>
  <conditionalFormatting sqref="P47">
    <cfRule type="containsText" dxfId="44" priority="3" operator="containsText" text="au">
      <formula>NOT(ISERROR(SEARCH("au",P47)))</formula>
    </cfRule>
  </conditionalFormatting>
  <conditionalFormatting sqref="P177">
    <cfRule type="containsText" dxfId="43" priority="2" operator="containsText" text="au">
      <formula>NOT(ISERROR(SEARCH("au",P177)))</formula>
    </cfRule>
  </conditionalFormatting>
  <conditionalFormatting sqref="P39">
    <cfRule type="containsText" dxfId="42" priority="1" operator="containsText" text="au">
      <formula>NOT(ISERROR(SEARCH("au",P39)))</formula>
    </cfRule>
  </conditionalFormatting>
  <dataValidations count="2">
    <dataValidation type="list" allowBlank="1" showInputMessage="1" showErrorMessage="1" sqref="Z22 Z20 AU87 AW74:AX74 AU73:AU74 AA172 AU82:AU84 AH86:AJ86 AU168 AA169 AH169:AJ172 AG20:AI22 AH18:AJ19 V23:AC23 W24:AE34 AB170:AE170 W159:AE162 W182:AE203 W173:AE177 AD35 W89:AE115 AB86:AE86 W49:AE54 W56:AE61 W205:AE211" xr:uid="{00000000-0002-0000-0400-000000000000}">
      <formula1>"O,"</formula1>
    </dataValidation>
    <dataValidation type="list" allowBlank="1" showInputMessage="1" showErrorMessage="1" sqref="X73:Y73" xr:uid="{00000000-0002-0000-0400-000001000000}">
      <formula1>"O,X"</formula1>
    </dataValidation>
  </dataValidations>
  <pageMargins left="0.69999998807907104" right="0.69999998807907104" top="0.75" bottom="0.75" header="0.30000001192092896" footer="0.30000001192092896"/>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B2:C42"/>
  <sheetViews>
    <sheetView showGridLines="0" zoomScaleNormal="100" zoomScaleSheetLayoutView="75" workbookViewId="0">
      <selection activeCell="G34" sqref="G34"/>
    </sheetView>
  </sheetViews>
  <sheetFormatPr defaultColWidth="8.69921875" defaultRowHeight="13.2"/>
  <cols>
    <col min="1" max="1" width="4.09765625" style="79" customWidth="1"/>
    <col min="2" max="16384" width="8.69921875" style="79"/>
  </cols>
  <sheetData>
    <row r="2" spans="2:3">
      <c r="B2" s="79" t="s">
        <v>1777</v>
      </c>
    </row>
    <row r="4" spans="2:3">
      <c r="B4" s="79" t="s">
        <v>443</v>
      </c>
    </row>
    <row r="5" spans="2:3">
      <c r="B5" s="79">
        <v>1</v>
      </c>
      <c r="C5" s="79" t="s">
        <v>802</v>
      </c>
    </row>
    <row r="6" spans="2:3">
      <c r="B6" s="79">
        <v>2</v>
      </c>
      <c r="C6" s="79" t="s">
        <v>818</v>
      </c>
    </row>
    <row r="7" spans="2:3">
      <c r="B7" s="79">
        <v>3</v>
      </c>
      <c r="C7" s="79" t="s">
        <v>819</v>
      </c>
    </row>
    <row r="8" spans="2:3">
      <c r="B8" s="79">
        <v>4</v>
      </c>
      <c r="C8" s="79" t="s">
        <v>205</v>
      </c>
    </row>
    <row r="9" spans="2:3">
      <c r="B9" s="79">
        <v>5</v>
      </c>
      <c r="C9" s="79" t="s">
        <v>302</v>
      </c>
    </row>
    <row r="10" spans="2:3">
      <c r="B10" s="79">
        <v>6</v>
      </c>
      <c r="C10" s="79" t="s">
        <v>640</v>
      </c>
    </row>
    <row r="11" spans="2:3">
      <c r="B11" s="79">
        <v>7</v>
      </c>
      <c r="C11" s="79" t="s">
        <v>807</v>
      </c>
    </row>
    <row r="12" spans="2:3">
      <c r="B12" s="79">
        <v>8</v>
      </c>
      <c r="C12" s="79" t="s">
        <v>803</v>
      </c>
    </row>
    <row r="13" spans="2:3">
      <c r="C13" s="79" t="s">
        <v>660</v>
      </c>
    </row>
    <row r="15" spans="2:3">
      <c r="B15" s="79" t="s">
        <v>1198</v>
      </c>
    </row>
    <row r="16" spans="2:3">
      <c r="B16" s="79">
        <v>1</v>
      </c>
      <c r="C16" s="79" t="s">
        <v>787</v>
      </c>
    </row>
    <row r="17" spans="2:3">
      <c r="B17" s="79">
        <v>2</v>
      </c>
      <c r="C17" s="79" t="s">
        <v>298</v>
      </c>
    </row>
    <row r="18" spans="2:3">
      <c r="B18" s="79">
        <v>3</v>
      </c>
      <c r="C18" s="79" t="s">
        <v>295</v>
      </c>
    </row>
    <row r="19" spans="2:3">
      <c r="B19" s="79">
        <v>4</v>
      </c>
      <c r="C19" s="79" t="s">
        <v>293</v>
      </c>
    </row>
    <row r="20" spans="2:3">
      <c r="B20" s="79">
        <v>5</v>
      </c>
      <c r="C20" s="79" t="s">
        <v>1403</v>
      </c>
    </row>
    <row r="21" spans="2:3">
      <c r="B21" s="79">
        <v>6</v>
      </c>
      <c r="C21" s="79" t="s">
        <v>296</v>
      </c>
    </row>
    <row r="22" spans="2:3">
      <c r="B22" s="79">
        <v>7</v>
      </c>
      <c r="C22" s="79" t="s">
        <v>1404</v>
      </c>
    </row>
    <row r="23" spans="2:3">
      <c r="B23" s="79">
        <v>8</v>
      </c>
      <c r="C23" s="79" t="s">
        <v>292</v>
      </c>
    </row>
    <row r="24" spans="2:3">
      <c r="B24" s="79">
        <v>9</v>
      </c>
      <c r="C24" s="79" t="s">
        <v>304</v>
      </c>
    </row>
    <row r="25" spans="2:3">
      <c r="C25" s="79" t="s">
        <v>660</v>
      </c>
    </row>
    <row r="27" spans="2:3">
      <c r="B27" s="79" t="s">
        <v>1206</v>
      </c>
    </row>
    <row r="28" spans="2:3">
      <c r="B28" s="79">
        <v>1</v>
      </c>
      <c r="C28" s="79" t="s">
        <v>787</v>
      </c>
    </row>
    <row r="29" spans="2:3">
      <c r="B29" s="79">
        <v>2</v>
      </c>
      <c r="C29" s="79" t="s">
        <v>1402</v>
      </c>
    </row>
    <row r="30" spans="2:3">
      <c r="B30" s="79">
        <v>3</v>
      </c>
      <c r="C30" s="79" t="s">
        <v>784</v>
      </c>
    </row>
    <row r="31" spans="2:3">
      <c r="B31" s="79">
        <v>4</v>
      </c>
      <c r="C31" s="79" t="s">
        <v>1317</v>
      </c>
    </row>
    <row r="32" spans="2:3">
      <c r="B32" s="79">
        <v>5</v>
      </c>
      <c r="C32" s="79" t="s">
        <v>303</v>
      </c>
    </row>
    <row r="33" spans="2:3">
      <c r="B33" s="79">
        <v>6</v>
      </c>
      <c r="C33" s="79" t="s">
        <v>1427</v>
      </c>
    </row>
    <row r="34" spans="2:3">
      <c r="B34" s="79">
        <v>7</v>
      </c>
      <c r="C34" s="79" t="s">
        <v>1316</v>
      </c>
    </row>
    <row r="35" spans="2:3">
      <c r="C35" s="79" t="s">
        <v>660</v>
      </c>
    </row>
    <row r="37" spans="2:3">
      <c r="B37" s="79" t="s">
        <v>250</v>
      </c>
    </row>
    <row r="38" spans="2:3">
      <c r="B38" s="79">
        <v>1</v>
      </c>
      <c r="C38" s="79" t="s">
        <v>1135</v>
      </c>
    </row>
    <row r="39" spans="2:3">
      <c r="B39" s="79">
        <v>2</v>
      </c>
      <c r="C39" s="79" t="s">
        <v>825</v>
      </c>
    </row>
    <row r="40" spans="2:3">
      <c r="B40" s="79">
        <v>3</v>
      </c>
      <c r="C40" s="79" t="s">
        <v>1619</v>
      </c>
    </row>
    <row r="41" spans="2:3">
      <c r="B41" s="79">
        <v>4</v>
      </c>
      <c r="C41" s="79" t="s">
        <v>1620</v>
      </c>
    </row>
    <row r="42" spans="2:3">
      <c r="C42" s="79" t="s">
        <v>660</v>
      </c>
    </row>
  </sheetData>
  <phoneticPr fontId="45" type="noConversion"/>
  <pageMargins left="0.69999998807907104" right="0.69999998807907104" top="0.75" bottom="0.75" header="0.30000001192092896" footer="0.30000001192092896"/>
  <pageSetup paperSize="9" fitToWidth="0" fitToHeight="0"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DF243-FBE9-485E-9545-2E51D30BBE9D}">
  <dimension ref="A1:T233"/>
  <sheetViews>
    <sheetView showGridLines="0" topLeftCell="O7" zoomScale="130" zoomScaleNormal="130" zoomScaleSheetLayoutView="75" workbookViewId="0">
      <selection activeCell="G23" sqref="G23"/>
    </sheetView>
  </sheetViews>
  <sheetFormatPr defaultColWidth="8.69921875" defaultRowHeight="13.5" customHeight="1"/>
  <cols>
    <col min="1" max="1" width="3.8984375" style="264" customWidth="1"/>
    <col min="2" max="2" width="5.69921875" style="264" customWidth="1"/>
    <col min="3" max="3" width="10.69921875" style="264" customWidth="1"/>
    <col min="4" max="4" width="11.19921875" style="264" customWidth="1"/>
    <col min="5" max="5" width="24.69921875" style="264" customWidth="1"/>
    <col min="6" max="6" width="15.69921875" style="264" customWidth="1"/>
    <col min="7" max="7" width="38.69921875" style="268" customWidth="1"/>
    <col min="8" max="10" width="54.59765625" style="268" customWidth="1"/>
    <col min="11" max="11" width="12" style="264" customWidth="1"/>
    <col min="12" max="12" width="22.59765625" style="264" customWidth="1"/>
    <col min="13" max="13" width="62" style="264" customWidth="1"/>
    <col min="14" max="14" width="21.69921875" style="277" customWidth="1"/>
    <col min="15" max="15" width="20" style="312" customWidth="1"/>
    <col min="16" max="16" width="12.5" style="277" customWidth="1"/>
    <col min="17" max="17" width="32.8984375" style="264" customWidth="1"/>
    <col min="18" max="18" width="62" style="264" customWidth="1"/>
    <col min="19" max="19" width="18" style="264" customWidth="1"/>
    <col min="20" max="20" width="62" style="264" customWidth="1"/>
    <col min="21" max="16384" width="8.69921875" style="277"/>
  </cols>
  <sheetData>
    <row r="1" spans="1:20" s="264" customFormat="1" ht="13.5" customHeight="1">
      <c r="A1" s="260"/>
      <c r="B1" s="261"/>
      <c r="C1" s="261"/>
      <c r="D1" s="261"/>
      <c r="F1" s="263"/>
      <c r="G1" s="263"/>
      <c r="H1" s="263"/>
      <c r="I1" s="263"/>
      <c r="J1" s="263"/>
      <c r="O1" s="265"/>
    </row>
    <row r="2" spans="1:20" s="264" customFormat="1" ht="13.5" customHeight="1">
      <c r="A2" s="260"/>
      <c r="B2" s="261"/>
      <c r="C2" s="261" t="s">
        <v>1968</v>
      </c>
      <c r="D2" s="287" t="s">
        <v>820</v>
      </c>
      <c r="E2" s="264" t="s">
        <v>1421</v>
      </c>
      <c r="F2" s="263"/>
      <c r="G2" s="237" t="s">
        <v>663</v>
      </c>
      <c r="H2" s="238" t="s">
        <v>1626</v>
      </c>
      <c r="I2" s="237" t="s">
        <v>1319</v>
      </c>
      <c r="J2" s="263"/>
      <c r="O2" s="265"/>
    </row>
    <row r="3" spans="1:20" s="264" customFormat="1" ht="57.75" customHeight="1">
      <c r="A3" s="260"/>
      <c r="B3" s="261"/>
      <c r="C3" s="261"/>
      <c r="D3" s="287" t="s">
        <v>808</v>
      </c>
      <c r="E3" s="264" t="s">
        <v>804</v>
      </c>
      <c r="F3" s="263"/>
      <c r="G3" s="231">
        <v>1</v>
      </c>
      <c r="H3" s="232" t="s">
        <v>301</v>
      </c>
      <c r="I3" s="233" t="s">
        <v>103</v>
      </c>
      <c r="J3" s="263"/>
      <c r="O3" s="265"/>
    </row>
    <row r="4" spans="1:20" s="264" customFormat="1" ht="55.5" customHeight="1">
      <c r="A4" s="260"/>
      <c r="B4" s="261"/>
      <c r="C4" s="261"/>
      <c r="D4" s="287" t="s">
        <v>821</v>
      </c>
      <c r="E4" s="264" t="s">
        <v>810</v>
      </c>
      <c r="F4" s="263"/>
      <c r="G4" s="231">
        <v>2</v>
      </c>
      <c r="H4" s="232" t="s">
        <v>1137</v>
      </c>
      <c r="I4" s="233" t="s">
        <v>1866</v>
      </c>
      <c r="J4" s="263"/>
      <c r="O4" s="265"/>
    </row>
    <row r="5" spans="1:20" s="264" customFormat="1" ht="13.5" customHeight="1">
      <c r="A5" s="260"/>
      <c r="B5" s="261"/>
      <c r="C5" s="261"/>
      <c r="D5" s="287" t="s">
        <v>827</v>
      </c>
      <c r="E5" s="264" t="s">
        <v>852</v>
      </c>
      <c r="F5" s="263"/>
      <c r="G5" s="263"/>
      <c r="H5" s="263"/>
      <c r="I5" s="263"/>
      <c r="J5" s="263"/>
      <c r="O5" s="265"/>
    </row>
    <row r="6" spans="1:20" s="264" customFormat="1" ht="13.5" customHeight="1">
      <c r="A6" s="260"/>
      <c r="B6" s="261"/>
      <c r="C6" s="261"/>
      <c r="D6" s="287" t="s">
        <v>822</v>
      </c>
      <c r="E6" s="264" t="s">
        <v>809</v>
      </c>
      <c r="F6" s="263"/>
      <c r="G6" s="263"/>
      <c r="H6" s="263"/>
      <c r="I6" s="263"/>
      <c r="J6" s="263"/>
      <c r="O6" s="265"/>
    </row>
    <row r="7" spans="1:20" s="264" customFormat="1" ht="13.5" customHeight="1">
      <c r="A7" s="260"/>
      <c r="B7" s="261"/>
      <c r="C7" s="261"/>
      <c r="D7" s="287" t="s">
        <v>844</v>
      </c>
      <c r="E7" s="264" t="s">
        <v>843</v>
      </c>
      <c r="F7" s="263"/>
      <c r="G7" s="263"/>
      <c r="H7" s="263"/>
      <c r="I7" s="263"/>
      <c r="J7" s="263"/>
      <c r="O7" s="265"/>
    </row>
    <row r="8" spans="1:20" s="264" customFormat="1" ht="13.5" customHeight="1">
      <c r="A8" s="260"/>
      <c r="B8" s="261"/>
      <c r="C8" s="261"/>
      <c r="D8" s="287" t="s">
        <v>798</v>
      </c>
      <c r="E8" s="264" t="s">
        <v>842</v>
      </c>
      <c r="F8" s="263"/>
      <c r="G8" s="263"/>
      <c r="H8" s="263"/>
      <c r="I8" s="263"/>
      <c r="J8" s="263"/>
      <c r="O8" s="265"/>
    </row>
    <row r="9" spans="1:20" s="264" customFormat="1" ht="13.5" customHeight="1">
      <c r="A9" s="260"/>
      <c r="B9" s="261"/>
      <c r="C9" s="261"/>
      <c r="D9" s="261"/>
      <c r="F9" s="263"/>
      <c r="G9" s="263"/>
      <c r="H9" s="263"/>
      <c r="I9" s="263"/>
      <c r="J9" s="263"/>
      <c r="O9" s="265"/>
    </row>
    <row r="10" spans="1:20" s="264" customFormat="1" ht="13.5" customHeight="1">
      <c r="A10" s="260"/>
      <c r="B10" s="261"/>
      <c r="C10" s="261"/>
      <c r="D10" s="261"/>
      <c r="F10" s="263"/>
      <c r="G10" s="263"/>
      <c r="H10" s="263"/>
      <c r="I10" s="263"/>
      <c r="J10" s="263"/>
      <c r="O10" s="265"/>
    </row>
    <row r="11" spans="1:20" s="264" customFormat="1" ht="13.5" customHeight="1" collapsed="1">
      <c r="A11" s="260"/>
      <c r="B11" s="261"/>
      <c r="C11" s="261"/>
      <c r="D11" s="261"/>
      <c r="F11" s="263"/>
      <c r="G11" s="263"/>
      <c r="H11" s="263"/>
      <c r="I11" s="263"/>
      <c r="J11" s="263"/>
      <c r="O11" s="265"/>
      <c r="Q11" s="264" t="s">
        <v>928</v>
      </c>
      <c r="S11" s="264" t="s">
        <v>1729</v>
      </c>
    </row>
    <row r="12" spans="1:20" s="265" customFormat="1" ht="26.4" customHeight="1">
      <c r="B12" s="783" t="s">
        <v>769</v>
      </c>
      <c r="C12" s="783" t="s">
        <v>770</v>
      </c>
      <c r="D12" s="783" t="s">
        <v>1736</v>
      </c>
      <c r="E12" s="777" t="s">
        <v>318</v>
      </c>
      <c r="F12" s="777" t="s">
        <v>514</v>
      </c>
      <c r="G12" s="777" t="s">
        <v>2132</v>
      </c>
      <c r="H12" s="777" t="s">
        <v>2131</v>
      </c>
      <c r="I12" s="777" t="s">
        <v>507</v>
      </c>
      <c r="J12" s="777" t="s">
        <v>508</v>
      </c>
      <c r="K12" s="777" t="s">
        <v>728</v>
      </c>
      <c r="L12" s="777" t="s">
        <v>723</v>
      </c>
      <c r="M12" s="777" t="s">
        <v>721</v>
      </c>
      <c r="N12" s="779" t="s">
        <v>180</v>
      </c>
      <c r="O12" s="781" t="s">
        <v>1422</v>
      </c>
      <c r="P12" s="781" t="s">
        <v>685</v>
      </c>
      <c r="Q12" s="777" t="s">
        <v>2136</v>
      </c>
      <c r="R12" s="777" t="s">
        <v>2134</v>
      </c>
      <c r="S12" s="777" t="s">
        <v>2137</v>
      </c>
      <c r="T12" s="777" t="s">
        <v>2135</v>
      </c>
    </row>
    <row r="13" spans="1:20" s="264" customFormat="1" ht="25.2" customHeight="1">
      <c r="B13" s="778"/>
      <c r="C13" s="784"/>
      <c r="D13" s="778"/>
      <c r="E13" s="778"/>
      <c r="F13" s="778"/>
      <c r="G13" s="778"/>
      <c r="H13" s="778"/>
      <c r="I13" s="778"/>
      <c r="J13" s="778"/>
      <c r="K13" s="778"/>
      <c r="L13" s="778"/>
      <c r="M13" s="778"/>
      <c r="N13" s="780"/>
      <c r="O13" s="781"/>
      <c r="P13" s="782"/>
      <c r="Q13" s="778"/>
      <c r="R13" s="778"/>
      <c r="S13" s="778"/>
      <c r="T13" s="778"/>
    </row>
    <row r="14" spans="1:20" s="264" customFormat="1" ht="19.95" customHeight="1">
      <c r="A14" s="263"/>
      <c r="B14" s="274"/>
      <c r="C14" s="275"/>
      <c r="D14" s="275"/>
      <c r="E14" s="274"/>
      <c r="F14" s="274"/>
      <c r="G14" s="274"/>
      <c r="H14" s="274"/>
      <c r="I14" s="274"/>
      <c r="J14" s="274"/>
      <c r="K14" s="274"/>
      <c r="L14" s="274"/>
      <c r="M14" s="274"/>
      <c r="N14" s="274"/>
      <c r="O14" s="274"/>
      <c r="P14" s="275"/>
      <c r="Q14" s="274"/>
      <c r="R14" s="274"/>
      <c r="S14" s="274"/>
      <c r="T14" s="274"/>
    </row>
    <row r="15" spans="1:20" ht="13.5" customHeight="1">
      <c r="A15" s="277"/>
      <c r="B15" s="319" t="s">
        <v>43</v>
      </c>
      <c r="C15" s="287" t="s">
        <v>1883</v>
      </c>
      <c r="D15" s="319" t="s">
        <v>281</v>
      </c>
      <c r="E15" s="278" t="s">
        <v>2168</v>
      </c>
      <c r="F15" s="320" t="s">
        <v>156</v>
      </c>
      <c r="G15" s="281" t="s">
        <v>1881</v>
      </c>
      <c r="H15" s="281" t="s">
        <v>2217</v>
      </c>
      <c r="I15" s="320" t="s">
        <v>156</v>
      </c>
      <c r="J15" s="281"/>
      <c r="K15" s="282"/>
      <c r="L15" s="278" t="s">
        <v>2213</v>
      </c>
      <c r="M15" s="278" t="s">
        <v>2218</v>
      </c>
      <c r="N15" s="279" t="s">
        <v>2212</v>
      </c>
      <c r="O15" s="278" t="s">
        <v>2211</v>
      </c>
      <c r="P15" s="290" t="s">
        <v>2207</v>
      </c>
      <c r="Q15" s="278" t="s">
        <v>2243</v>
      </c>
      <c r="R15" s="278" t="s">
        <v>82</v>
      </c>
      <c r="S15" s="281" t="s">
        <v>2223</v>
      </c>
      <c r="T15" s="281" t="s">
        <v>2221</v>
      </c>
    </row>
    <row r="16" spans="1:20" ht="13.5" customHeight="1">
      <c r="A16" s="277"/>
      <c r="B16" s="319" t="s">
        <v>156</v>
      </c>
      <c r="C16" s="287"/>
      <c r="D16" s="319"/>
      <c r="E16" s="278"/>
      <c r="F16" s="320" t="s">
        <v>156</v>
      </c>
      <c r="G16" s="281" t="s">
        <v>1881</v>
      </c>
      <c r="H16" s="281" t="s">
        <v>2217</v>
      </c>
      <c r="I16" s="320" t="s">
        <v>156</v>
      </c>
      <c r="J16" s="281"/>
      <c r="K16" s="282"/>
      <c r="L16" s="278" t="s">
        <v>1262</v>
      </c>
      <c r="M16" s="278" t="s">
        <v>2232</v>
      </c>
      <c r="N16" s="279" t="s">
        <v>2212</v>
      </c>
      <c r="O16" s="278" t="s">
        <v>2219</v>
      </c>
      <c r="P16" s="290" t="s">
        <v>2220</v>
      </c>
      <c r="Q16" s="278" t="s">
        <v>2245</v>
      </c>
      <c r="R16" s="278" t="s">
        <v>2244</v>
      </c>
      <c r="S16" s="281" t="s">
        <v>2223</v>
      </c>
      <c r="T16" s="281" t="s">
        <v>2221</v>
      </c>
    </row>
    <row r="17" spans="1:20" ht="13.5" customHeight="1">
      <c r="A17" s="277"/>
      <c r="B17" s="319" t="s">
        <v>156</v>
      </c>
      <c r="C17" s="287"/>
      <c r="D17" s="319"/>
      <c r="E17" s="278"/>
      <c r="F17" s="320" t="s">
        <v>156</v>
      </c>
      <c r="G17" s="281" t="s">
        <v>2223</v>
      </c>
      <c r="H17" s="281" t="s">
        <v>2221</v>
      </c>
      <c r="I17" s="320" t="s">
        <v>2224</v>
      </c>
      <c r="J17" s="281" t="s">
        <v>2222</v>
      </c>
      <c r="K17" s="322" t="s">
        <v>156</v>
      </c>
      <c r="L17" s="278" t="s">
        <v>2226</v>
      </c>
      <c r="M17" s="278" t="s">
        <v>2228</v>
      </c>
      <c r="N17" s="279" t="s">
        <v>2212</v>
      </c>
      <c r="O17" s="278" t="s">
        <v>2211</v>
      </c>
      <c r="P17" s="290" t="s">
        <v>2225</v>
      </c>
      <c r="Q17" s="323" t="s">
        <v>2246</v>
      </c>
      <c r="R17" s="278" t="s">
        <v>2234</v>
      </c>
      <c r="S17" s="281" t="s">
        <v>2227</v>
      </c>
      <c r="T17" s="281" t="s">
        <v>2231</v>
      </c>
    </row>
    <row r="18" spans="1:20" ht="13.5" customHeight="1">
      <c r="A18" s="277"/>
      <c r="B18" s="319" t="s">
        <v>156</v>
      </c>
      <c r="C18" s="287"/>
      <c r="D18" s="319"/>
      <c r="E18" s="278"/>
      <c r="F18" s="320" t="s">
        <v>156</v>
      </c>
      <c r="G18" s="281" t="s">
        <v>2227</v>
      </c>
      <c r="H18" s="281" t="s">
        <v>2231</v>
      </c>
      <c r="I18" s="320" t="s">
        <v>156</v>
      </c>
      <c r="J18" s="281"/>
      <c r="K18" s="282"/>
      <c r="L18" s="278" t="s">
        <v>2230</v>
      </c>
      <c r="M18" s="278" t="s">
        <v>2235</v>
      </c>
      <c r="N18" s="279" t="s">
        <v>2229</v>
      </c>
      <c r="O18" s="278" t="s">
        <v>2219</v>
      </c>
      <c r="P18" s="290" t="s">
        <v>2233</v>
      </c>
      <c r="Q18" s="278" t="s">
        <v>2247</v>
      </c>
      <c r="R18" s="278" t="s">
        <v>2236</v>
      </c>
      <c r="S18" s="281" t="s">
        <v>2237</v>
      </c>
      <c r="T18" s="281" t="s">
        <v>2238</v>
      </c>
    </row>
    <row r="19" spans="1:20" ht="13.5" customHeight="1">
      <c r="A19" s="277"/>
      <c r="B19" s="319"/>
      <c r="C19" s="287"/>
      <c r="D19" s="319"/>
      <c r="E19" s="278"/>
      <c r="F19" s="320"/>
      <c r="G19" s="281" t="s">
        <v>2237</v>
      </c>
      <c r="H19" s="281" t="s">
        <v>2238</v>
      </c>
      <c r="I19" s="320" t="s">
        <v>156</v>
      </c>
      <c r="J19" s="320" t="s">
        <v>156</v>
      </c>
      <c r="K19" s="282"/>
      <c r="L19" s="278" t="s">
        <v>2242</v>
      </c>
      <c r="M19" s="281" t="s">
        <v>2241</v>
      </c>
      <c r="N19" s="279" t="s">
        <v>2229</v>
      </c>
      <c r="O19" s="278" t="s">
        <v>2239</v>
      </c>
      <c r="P19" s="290" t="s">
        <v>2240</v>
      </c>
      <c r="Q19" s="278" t="s">
        <v>2248</v>
      </c>
      <c r="R19" s="281" t="s">
        <v>2249</v>
      </c>
      <c r="S19" s="323" t="s">
        <v>2250</v>
      </c>
      <c r="T19" s="323" t="s">
        <v>2250</v>
      </c>
    </row>
    <row r="20" spans="1:20" ht="13.5" customHeight="1">
      <c r="A20" s="277"/>
      <c r="B20" s="319" t="s">
        <v>156</v>
      </c>
      <c r="C20" s="287"/>
      <c r="D20" s="319" t="s">
        <v>2209</v>
      </c>
      <c r="E20" s="278" t="s">
        <v>1882</v>
      </c>
      <c r="F20" s="320" t="s">
        <v>156</v>
      </c>
      <c r="G20" s="281" t="s">
        <v>2251</v>
      </c>
      <c r="H20" s="281" t="s">
        <v>2252</v>
      </c>
      <c r="I20" s="320" t="s">
        <v>156</v>
      </c>
      <c r="J20" s="281"/>
      <c r="K20" s="282"/>
      <c r="L20" s="278"/>
      <c r="M20" s="278"/>
      <c r="N20" s="279"/>
      <c r="O20" s="278"/>
      <c r="P20" s="290"/>
      <c r="Q20" s="278"/>
      <c r="R20" s="278"/>
      <c r="S20" s="278"/>
      <c r="T20" s="278"/>
    </row>
    <row r="21" spans="1:20" ht="13.5" customHeight="1">
      <c r="A21" s="277"/>
      <c r="B21" s="319" t="s">
        <v>156</v>
      </c>
      <c r="C21" s="287"/>
      <c r="D21" s="319"/>
      <c r="E21" s="278"/>
      <c r="F21" s="320" t="s">
        <v>156</v>
      </c>
      <c r="G21" s="281"/>
      <c r="H21" s="281"/>
      <c r="I21" s="320" t="s">
        <v>156</v>
      </c>
      <c r="J21" s="281"/>
      <c r="K21" s="282"/>
      <c r="L21" s="278"/>
      <c r="M21" s="278"/>
      <c r="N21" s="279"/>
      <c r="O21" s="278"/>
      <c r="P21" s="290"/>
      <c r="Q21" s="278"/>
      <c r="R21" s="278"/>
      <c r="S21" s="278"/>
      <c r="T21" s="278"/>
    </row>
    <row r="22" spans="1:20" ht="13.5" customHeight="1">
      <c r="A22" s="277"/>
      <c r="B22" s="319" t="s">
        <v>156</v>
      </c>
      <c r="C22" s="287"/>
      <c r="D22" s="319"/>
      <c r="E22" s="278"/>
      <c r="F22" s="320" t="s">
        <v>156</v>
      </c>
      <c r="G22" s="281"/>
      <c r="H22" s="281"/>
      <c r="I22" s="320" t="s">
        <v>156</v>
      </c>
      <c r="J22" s="281"/>
      <c r="K22" s="282"/>
      <c r="L22" s="278"/>
      <c r="M22" s="278"/>
      <c r="N22" s="279"/>
      <c r="O22" s="278"/>
      <c r="P22" s="290"/>
      <c r="Q22" s="278"/>
      <c r="R22" s="278"/>
      <c r="S22" s="278"/>
      <c r="T22" s="278"/>
    </row>
    <row r="23" spans="1:20" ht="13.5" customHeight="1">
      <c r="A23" s="277"/>
      <c r="B23" s="319" t="s">
        <v>156</v>
      </c>
      <c r="C23" s="287"/>
      <c r="D23" s="319"/>
      <c r="E23" s="278"/>
      <c r="F23" s="320" t="s">
        <v>156</v>
      </c>
      <c r="G23" s="281"/>
      <c r="H23" s="281"/>
      <c r="I23" s="320" t="s">
        <v>156</v>
      </c>
      <c r="J23" s="281"/>
      <c r="K23" s="282"/>
      <c r="L23" s="278"/>
      <c r="M23" s="278"/>
      <c r="N23" s="279"/>
      <c r="O23" s="278"/>
      <c r="P23" s="290"/>
      <c r="Q23" s="278"/>
      <c r="R23" s="278"/>
      <c r="S23" s="278"/>
      <c r="T23" s="278"/>
    </row>
    <row r="24" spans="1:20" ht="13.5" customHeight="1">
      <c r="A24" s="277"/>
      <c r="B24" s="319" t="s">
        <v>156</v>
      </c>
      <c r="C24" s="287"/>
      <c r="D24" s="319" t="s">
        <v>2210</v>
      </c>
      <c r="E24" s="278" t="s">
        <v>2214</v>
      </c>
      <c r="F24" s="320" t="s">
        <v>156</v>
      </c>
      <c r="G24" s="281"/>
      <c r="H24" s="289"/>
      <c r="I24" s="321" t="s">
        <v>156</v>
      </c>
      <c r="J24" s="289"/>
      <c r="K24" s="282"/>
      <c r="L24" s="278"/>
      <c r="M24" s="278"/>
      <c r="N24" s="279"/>
      <c r="O24" s="278"/>
      <c r="P24" s="290"/>
      <c r="Q24" s="278"/>
      <c r="R24" s="278"/>
      <c r="S24" s="278"/>
      <c r="T24" s="278"/>
    </row>
    <row r="25" spans="1:20" ht="13.5" customHeight="1">
      <c r="A25" s="277"/>
      <c r="B25" s="319" t="s">
        <v>156</v>
      </c>
      <c r="C25" s="287"/>
      <c r="D25" s="319"/>
      <c r="E25" s="278"/>
      <c r="F25" s="320" t="s">
        <v>156</v>
      </c>
      <c r="G25" s="281"/>
      <c r="H25" s="289"/>
      <c r="I25" s="321" t="s">
        <v>156</v>
      </c>
      <c r="J25" s="289"/>
      <c r="K25" s="282"/>
      <c r="L25" s="278"/>
      <c r="M25" s="278"/>
      <c r="N25" s="279"/>
      <c r="O25" s="278"/>
      <c r="P25" s="290"/>
      <c r="Q25" s="278"/>
      <c r="R25" s="278"/>
      <c r="S25" s="278"/>
      <c r="T25" s="278"/>
    </row>
    <row r="26" spans="1:20" ht="13.5" customHeight="1">
      <c r="A26" s="277"/>
      <c r="B26" s="319" t="s">
        <v>156</v>
      </c>
      <c r="C26" s="287"/>
      <c r="D26" s="319"/>
      <c r="E26" s="278"/>
      <c r="F26" s="320" t="s">
        <v>156</v>
      </c>
      <c r="G26" s="281"/>
      <c r="H26" s="289"/>
      <c r="I26" s="321" t="s">
        <v>156</v>
      </c>
      <c r="J26" s="289"/>
      <c r="K26" s="282"/>
      <c r="L26" s="278"/>
      <c r="M26" s="278"/>
      <c r="N26" s="279"/>
      <c r="O26" s="278"/>
      <c r="P26" s="290"/>
      <c r="Q26" s="278"/>
      <c r="R26" s="278"/>
      <c r="S26" s="278"/>
      <c r="T26" s="278"/>
    </row>
    <row r="27" spans="1:20" ht="13.5" customHeight="1">
      <c r="A27" s="277"/>
      <c r="B27" s="319" t="s">
        <v>156</v>
      </c>
      <c r="C27" s="287"/>
      <c r="D27" s="319"/>
      <c r="E27" s="278"/>
      <c r="F27" s="320" t="s">
        <v>156</v>
      </c>
      <c r="G27" s="281"/>
      <c r="H27" s="289"/>
      <c r="I27" s="321" t="s">
        <v>156</v>
      </c>
      <c r="J27" s="289"/>
      <c r="K27" s="282"/>
      <c r="L27" s="278"/>
      <c r="M27" s="278"/>
      <c r="N27" s="279"/>
      <c r="O27" s="278"/>
      <c r="P27" s="290"/>
      <c r="Q27" s="278"/>
      <c r="R27" s="278"/>
      <c r="S27" s="278"/>
      <c r="T27" s="278"/>
    </row>
    <row r="28" spans="1:20" ht="13.5" customHeight="1">
      <c r="A28" s="277"/>
      <c r="B28" s="319" t="s">
        <v>156</v>
      </c>
      <c r="C28" s="287"/>
      <c r="D28" s="319" t="s">
        <v>2208</v>
      </c>
      <c r="E28" s="279" t="s">
        <v>2215</v>
      </c>
      <c r="F28" s="320" t="s">
        <v>156</v>
      </c>
      <c r="G28" s="281"/>
      <c r="H28" s="289"/>
      <c r="I28" s="321" t="s">
        <v>156</v>
      </c>
      <c r="J28" s="289"/>
      <c r="K28" s="278"/>
      <c r="L28" s="278"/>
      <c r="M28" s="280"/>
      <c r="N28" s="279"/>
      <c r="O28" s="278"/>
      <c r="P28" s="290"/>
      <c r="Q28" s="280"/>
      <c r="R28" s="280"/>
      <c r="S28" s="280"/>
      <c r="T28" s="280"/>
    </row>
    <row r="29" spans="1:20" ht="13.5" customHeight="1">
      <c r="A29" s="277"/>
      <c r="B29" s="319" t="s">
        <v>156</v>
      </c>
      <c r="C29" s="287"/>
      <c r="D29" s="319"/>
      <c r="E29" s="279"/>
      <c r="F29" s="320" t="s">
        <v>156</v>
      </c>
      <c r="G29" s="281"/>
      <c r="H29" s="289"/>
      <c r="I29" s="321" t="s">
        <v>156</v>
      </c>
      <c r="J29" s="289"/>
      <c r="K29" s="278"/>
      <c r="L29" s="278"/>
      <c r="M29" s="280"/>
      <c r="N29" s="279"/>
      <c r="O29" s="278"/>
      <c r="P29" s="290"/>
      <c r="Q29" s="280"/>
      <c r="R29" s="280"/>
      <c r="S29" s="280"/>
      <c r="T29" s="280"/>
    </row>
    <row r="30" spans="1:20" ht="13.5" customHeight="1">
      <c r="A30" s="277"/>
      <c r="B30" s="319" t="s">
        <v>156</v>
      </c>
      <c r="C30" s="287"/>
      <c r="D30" s="319"/>
      <c r="E30" s="279"/>
      <c r="F30" s="320" t="s">
        <v>156</v>
      </c>
      <c r="G30" s="281"/>
      <c r="H30" s="289"/>
      <c r="I30" s="321" t="s">
        <v>156</v>
      </c>
      <c r="J30" s="289"/>
      <c r="K30" s="278"/>
      <c r="L30" s="278"/>
      <c r="M30" s="280"/>
      <c r="N30" s="279"/>
      <c r="O30" s="278"/>
      <c r="P30" s="290"/>
      <c r="Q30" s="280"/>
      <c r="R30" s="280"/>
      <c r="S30" s="280"/>
      <c r="T30" s="280"/>
    </row>
    <row r="31" spans="1:20" ht="13.5" customHeight="1">
      <c r="A31" s="277"/>
      <c r="B31" s="319" t="s">
        <v>156</v>
      </c>
      <c r="C31" s="287"/>
      <c r="D31" s="319"/>
      <c r="E31" s="279"/>
      <c r="F31" s="320" t="s">
        <v>156</v>
      </c>
      <c r="G31" s="281"/>
      <c r="H31" s="289"/>
      <c r="I31" s="321" t="s">
        <v>156</v>
      </c>
      <c r="J31" s="289"/>
      <c r="K31" s="278"/>
      <c r="L31" s="278"/>
      <c r="M31" s="280"/>
      <c r="N31" s="279"/>
      <c r="O31" s="278"/>
      <c r="P31" s="290"/>
      <c r="Q31" s="280"/>
      <c r="R31" s="280"/>
      <c r="S31" s="280"/>
      <c r="T31" s="280"/>
    </row>
    <row r="32" spans="1:20" ht="13.5" customHeight="1">
      <c r="A32" s="277"/>
      <c r="B32" s="319" t="s">
        <v>156</v>
      </c>
      <c r="C32" s="287"/>
      <c r="D32" s="319" t="s">
        <v>282</v>
      </c>
      <c r="E32" s="279" t="s">
        <v>2216</v>
      </c>
      <c r="F32" s="320" t="s">
        <v>156</v>
      </c>
      <c r="G32" s="281"/>
      <c r="H32" s="289"/>
      <c r="I32" s="321" t="s">
        <v>156</v>
      </c>
      <c r="J32" s="289"/>
      <c r="K32" s="278"/>
      <c r="L32" s="278"/>
      <c r="M32" s="280"/>
      <c r="N32" s="279"/>
      <c r="O32" s="278"/>
      <c r="P32" s="290"/>
      <c r="Q32" s="280"/>
      <c r="R32" s="280"/>
      <c r="S32" s="280"/>
      <c r="T32" s="280"/>
    </row>
    <row r="33" spans="1:20" ht="13.5" customHeight="1">
      <c r="A33" s="277"/>
      <c r="B33" s="287"/>
      <c r="C33" s="287"/>
      <c r="D33" s="287"/>
      <c r="E33" s="279"/>
      <c r="F33" s="320" t="s">
        <v>156</v>
      </c>
      <c r="G33" s="281"/>
      <c r="H33" s="289"/>
      <c r="I33" s="321" t="s">
        <v>156</v>
      </c>
      <c r="J33" s="289"/>
      <c r="K33" s="278"/>
      <c r="L33" s="278"/>
      <c r="M33" s="280"/>
      <c r="N33" s="279"/>
      <c r="O33" s="278"/>
      <c r="P33" s="290"/>
      <c r="Q33" s="280"/>
      <c r="R33" s="280"/>
      <c r="S33" s="280"/>
      <c r="T33" s="280"/>
    </row>
    <row r="34" spans="1:20" ht="13.5" customHeight="1">
      <c r="A34" s="277"/>
      <c r="B34" s="287"/>
      <c r="C34" s="287"/>
      <c r="D34" s="287"/>
      <c r="E34" s="279"/>
      <c r="F34" s="320" t="s">
        <v>156</v>
      </c>
      <c r="G34" s="281"/>
      <c r="H34" s="289"/>
      <c r="I34" s="321" t="s">
        <v>156</v>
      </c>
      <c r="J34" s="289"/>
      <c r="K34" s="278"/>
      <c r="L34" s="278"/>
      <c r="M34" s="280"/>
      <c r="N34" s="279"/>
      <c r="O34" s="278"/>
      <c r="P34" s="290"/>
      <c r="Q34" s="280"/>
      <c r="R34" s="280"/>
      <c r="S34" s="280"/>
      <c r="T34" s="280"/>
    </row>
    <row r="35" spans="1:20" ht="13.5" customHeight="1">
      <c r="A35" s="277"/>
      <c r="B35" s="287"/>
      <c r="C35" s="287"/>
      <c r="D35" s="287"/>
      <c r="E35" s="278"/>
      <c r="F35" s="320" t="s">
        <v>156</v>
      </c>
      <c r="G35" s="281"/>
      <c r="H35" s="289"/>
      <c r="I35" s="321" t="s">
        <v>156</v>
      </c>
      <c r="J35" s="289"/>
      <c r="K35" s="282"/>
      <c r="L35" s="278"/>
      <c r="M35" s="278"/>
      <c r="N35" s="279"/>
      <c r="O35" s="278"/>
      <c r="P35" s="290"/>
      <c r="Q35" s="278"/>
      <c r="R35" s="278"/>
      <c r="S35" s="278"/>
      <c r="T35" s="278"/>
    </row>
    <row r="36" spans="1:20" ht="13.5" customHeight="1">
      <c r="A36" s="277"/>
      <c r="B36" s="287"/>
      <c r="C36" s="287"/>
      <c r="D36" s="287"/>
      <c r="E36" s="278"/>
      <c r="F36" s="320" t="s">
        <v>156</v>
      </c>
      <c r="G36" s="281"/>
      <c r="H36" s="289"/>
      <c r="I36" s="289"/>
      <c r="J36" s="289"/>
      <c r="K36" s="282"/>
      <c r="L36" s="278"/>
      <c r="M36" s="278"/>
      <c r="N36" s="279"/>
      <c r="O36" s="278"/>
      <c r="P36" s="290"/>
      <c r="Q36" s="278"/>
      <c r="R36" s="278"/>
      <c r="S36" s="278"/>
      <c r="T36" s="278"/>
    </row>
    <row r="37" spans="1:20" ht="13.5" customHeight="1">
      <c r="A37" s="277"/>
      <c r="B37" s="287"/>
      <c r="C37" s="287"/>
      <c r="D37" s="287"/>
      <c r="E37" s="278"/>
      <c r="F37" s="320" t="s">
        <v>156</v>
      </c>
      <c r="G37" s="281"/>
      <c r="H37" s="289"/>
      <c r="I37" s="289"/>
      <c r="J37" s="289"/>
      <c r="K37" s="282"/>
      <c r="L37" s="278"/>
      <c r="M37" s="278"/>
      <c r="N37" s="279"/>
      <c r="O37" s="278"/>
      <c r="P37" s="290"/>
      <c r="Q37" s="278"/>
      <c r="R37" s="278"/>
      <c r="S37" s="278"/>
      <c r="T37" s="278"/>
    </row>
    <row r="38" spans="1:20" ht="13.5" customHeight="1">
      <c r="A38" s="277"/>
      <c r="B38" s="287"/>
      <c r="C38" s="287"/>
      <c r="D38" s="287"/>
      <c r="E38" s="278"/>
      <c r="F38" s="281"/>
      <c r="G38" s="281"/>
      <c r="H38" s="289"/>
      <c r="I38" s="289"/>
      <c r="J38" s="289"/>
      <c r="K38" s="282"/>
      <c r="L38" s="278"/>
      <c r="M38" s="278"/>
      <c r="N38" s="279"/>
      <c r="O38" s="278"/>
      <c r="P38" s="290"/>
      <c r="Q38" s="278"/>
      <c r="R38" s="278"/>
      <c r="S38" s="278"/>
      <c r="T38" s="278"/>
    </row>
    <row r="39" spans="1:20" ht="13.5" customHeight="1">
      <c r="A39" s="277"/>
      <c r="B39" s="287"/>
      <c r="C39" s="287"/>
      <c r="D39" s="287"/>
      <c r="E39" s="278"/>
      <c r="F39" s="281"/>
      <c r="G39" s="281"/>
      <c r="H39" s="289"/>
      <c r="I39" s="289"/>
      <c r="J39" s="289"/>
      <c r="K39" s="282"/>
      <c r="L39" s="278"/>
      <c r="M39" s="278"/>
      <c r="N39" s="279"/>
      <c r="O39" s="278"/>
      <c r="P39" s="290"/>
      <c r="Q39" s="278"/>
      <c r="R39" s="278"/>
      <c r="S39" s="278"/>
      <c r="T39" s="278"/>
    </row>
    <row r="40" spans="1:20" ht="13.5" customHeight="1">
      <c r="A40" s="277"/>
      <c r="B40" s="287"/>
      <c r="C40" s="287"/>
      <c r="D40" s="287"/>
      <c r="E40" s="278"/>
      <c r="F40" s="281"/>
      <c r="G40" s="281"/>
      <c r="H40" s="281"/>
      <c r="I40" s="281"/>
      <c r="J40" s="281"/>
      <c r="K40" s="282"/>
      <c r="L40" s="278"/>
      <c r="M40" s="278"/>
      <c r="N40" s="279"/>
      <c r="O40" s="278"/>
      <c r="P40" s="290"/>
      <c r="Q40" s="278"/>
      <c r="R40" s="278"/>
      <c r="S40" s="278"/>
      <c r="T40" s="278"/>
    </row>
    <row r="41" spans="1:20" ht="13.5" customHeight="1">
      <c r="A41" s="277"/>
      <c r="B41" s="287"/>
      <c r="C41" s="287"/>
      <c r="D41" s="287"/>
      <c r="E41" s="278"/>
      <c r="F41" s="281"/>
      <c r="G41" s="281"/>
      <c r="H41" s="289"/>
      <c r="I41" s="289"/>
      <c r="J41" s="289"/>
      <c r="K41" s="282"/>
      <c r="L41" s="278"/>
      <c r="M41" s="278"/>
      <c r="N41" s="279"/>
      <c r="O41" s="278"/>
      <c r="P41" s="290"/>
      <c r="Q41" s="278"/>
      <c r="R41" s="278"/>
      <c r="S41" s="278"/>
      <c r="T41" s="278"/>
    </row>
    <row r="42" spans="1:20" ht="13.5" customHeight="1">
      <c r="A42" s="277"/>
      <c r="B42" s="287"/>
      <c r="C42" s="287"/>
      <c r="D42" s="287"/>
      <c r="E42" s="278"/>
      <c r="F42" s="281"/>
      <c r="G42" s="281"/>
      <c r="H42" s="289"/>
      <c r="I42" s="289"/>
      <c r="J42" s="289"/>
      <c r="K42" s="282"/>
      <c r="L42" s="278"/>
      <c r="M42" s="278"/>
      <c r="N42" s="279"/>
      <c r="O42" s="278"/>
      <c r="P42" s="290"/>
      <c r="Q42" s="278"/>
      <c r="R42" s="278"/>
      <c r="S42" s="278"/>
      <c r="T42" s="278"/>
    </row>
    <row r="43" spans="1:20" ht="13.5" customHeight="1">
      <c r="A43" s="277"/>
      <c r="B43" s="287"/>
      <c r="C43" s="287"/>
      <c r="D43" s="287"/>
      <c r="E43" s="278"/>
      <c r="F43" s="281"/>
      <c r="G43" s="281"/>
      <c r="H43" s="289"/>
      <c r="I43" s="289"/>
      <c r="J43" s="289"/>
      <c r="K43" s="282"/>
      <c r="L43" s="278"/>
      <c r="M43" s="278"/>
      <c r="N43" s="279"/>
      <c r="O43" s="278"/>
      <c r="P43" s="290"/>
      <c r="Q43" s="278"/>
      <c r="R43" s="278"/>
      <c r="S43" s="278"/>
      <c r="T43" s="278"/>
    </row>
    <row r="44" spans="1:20" ht="13.5" customHeight="1">
      <c r="A44" s="277"/>
      <c r="B44" s="287"/>
      <c r="C44" s="287"/>
      <c r="D44" s="287"/>
      <c r="E44" s="278"/>
      <c r="F44" s="281"/>
      <c r="G44" s="281"/>
      <c r="H44" s="289"/>
      <c r="I44" s="289"/>
      <c r="J44" s="289"/>
      <c r="K44" s="282"/>
      <c r="L44" s="278"/>
      <c r="M44" s="278"/>
      <c r="N44" s="279"/>
      <c r="O44" s="278"/>
      <c r="P44" s="290"/>
      <c r="Q44" s="278"/>
      <c r="R44" s="278"/>
      <c r="S44" s="278"/>
      <c r="T44" s="278"/>
    </row>
    <row r="45" spans="1:20" ht="13.5" customHeight="1">
      <c r="A45" s="277"/>
      <c r="B45" s="287"/>
      <c r="C45" s="287"/>
      <c r="D45" s="287"/>
      <c r="E45" s="278"/>
      <c r="F45" s="281"/>
      <c r="G45" s="281"/>
      <c r="H45" s="289"/>
      <c r="I45" s="289"/>
      <c r="J45" s="289"/>
      <c r="K45" s="282"/>
      <c r="L45" s="278"/>
      <c r="M45" s="278"/>
      <c r="N45" s="279"/>
      <c r="O45" s="278"/>
      <c r="P45" s="290"/>
      <c r="Q45" s="278"/>
      <c r="R45" s="278"/>
      <c r="S45" s="278"/>
      <c r="T45" s="278"/>
    </row>
    <row r="46" spans="1:20" ht="13.5" customHeight="1">
      <c r="A46" s="277"/>
      <c r="B46" s="287"/>
      <c r="C46" s="287"/>
      <c r="D46" s="287"/>
      <c r="E46" s="278"/>
      <c r="F46" s="281"/>
      <c r="G46" s="281"/>
      <c r="H46" s="289"/>
      <c r="I46" s="289"/>
      <c r="J46" s="289"/>
      <c r="K46" s="282"/>
      <c r="L46" s="278"/>
      <c r="M46" s="278"/>
      <c r="N46" s="279"/>
      <c r="O46" s="278"/>
      <c r="P46" s="290"/>
      <c r="Q46" s="278"/>
      <c r="R46" s="278"/>
      <c r="S46" s="278"/>
      <c r="T46" s="278"/>
    </row>
    <row r="47" spans="1:20" ht="13.5" customHeight="1">
      <c r="A47" s="277"/>
      <c r="B47" s="287"/>
      <c r="C47" s="287"/>
      <c r="D47" s="287"/>
      <c r="E47" s="278"/>
      <c r="F47" s="281"/>
      <c r="G47" s="281"/>
      <c r="H47" s="289"/>
      <c r="I47" s="289"/>
      <c r="J47" s="289"/>
      <c r="K47" s="282"/>
      <c r="L47" s="278"/>
      <c r="M47" s="278"/>
      <c r="N47" s="279"/>
      <c r="O47" s="278"/>
      <c r="P47" s="290"/>
      <c r="Q47" s="278"/>
      <c r="R47" s="278"/>
      <c r="S47" s="278"/>
      <c r="T47" s="278"/>
    </row>
    <row r="48" spans="1:20" ht="13.5" customHeight="1">
      <c r="A48" s="277"/>
      <c r="B48" s="287"/>
      <c r="C48" s="287"/>
      <c r="D48" s="287"/>
      <c r="E48" s="278"/>
      <c r="F48" s="281"/>
      <c r="G48" s="281"/>
      <c r="H48" s="281"/>
      <c r="I48" s="281"/>
      <c r="J48" s="281"/>
      <c r="K48" s="282"/>
      <c r="L48" s="278"/>
      <c r="M48" s="278"/>
      <c r="N48" s="279"/>
      <c r="O48" s="278"/>
      <c r="P48" s="290"/>
      <c r="Q48" s="278"/>
      <c r="R48" s="278"/>
      <c r="S48" s="278"/>
      <c r="T48" s="278"/>
    </row>
    <row r="49" spans="1:20" ht="13.5" customHeight="1">
      <c r="A49" s="277"/>
      <c r="B49" s="287"/>
      <c r="C49" s="287"/>
      <c r="D49" s="287"/>
      <c r="E49" s="278"/>
      <c r="F49" s="281"/>
      <c r="G49" s="281"/>
      <c r="H49" s="281"/>
      <c r="I49" s="281"/>
      <c r="J49" s="281"/>
      <c r="K49" s="282"/>
      <c r="L49" s="278"/>
      <c r="M49" s="278"/>
      <c r="N49" s="279"/>
      <c r="O49" s="278"/>
      <c r="P49" s="290"/>
      <c r="Q49" s="278"/>
      <c r="R49" s="278"/>
      <c r="S49" s="278"/>
      <c r="T49" s="278"/>
    </row>
    <row r="50" spans="1:20" ht="13.5" customHeight="1">
      <c r="A50" s="277"/>
      <c r="B50" s="287"/>
      <c r="C50" s="287"/>
      <c r="D50" s="287"/>
      <c r="E50" s="278"/>
      <c r="F50" s="281"/>
      <c r="G50" s="281"/>
      <c r="H50" s="289"/>
      <c r="I50" s="289"/>
      <c r="J50" s="289"/>
      <c r="K50" s="282"/>
      <c r="L50" s="278"/>
      <c r="M50" s="278"/>
      <c r="N50" s="279"/>
      <c r="O50" s="278"/>
      <c r="P50" s="290"/>
      <c r="Q50" s="278"/>
      <c r="R50" s="278"/>
      <c r="S50" s="278"/>
      <c r="T50" s="278"/>
    </row>
    <row r="51" spans="1:20" ht="13.2" customHeight="1">
      <c r="A51" s="277"/>
      <c r="B51" s="287"/>
      <c r="C51" s="287"/>
      <c r="D51" s="287"/>
      <c r="E51" s="278"/>
      <c r="F51" s="281"/>
      <c r="G51" s="281"/>
      <c r="H51" s="289"/>
      <c r="I51" s="289"/>
      <c r="J51" s="289"/>
      <c r="K51" s="282"/>
      <c r="L51" s="278"/>
      <c r="M51" s="278"/>
      <c r="N51" s="279"/>
      <c r="O51" s="278"/>
      <c r="P51" s="290"/>
      <c r="Q51" s="278"/>
      <c r="R51" s="278"/>
      <c r="S51" s="278"/>
      <c r="T51" s="278"/>
    </row>
    <row r="52" spans="1:20" ht="13.5" customHeight="1">
      <c r="A52" s="277"/>
      <c r="B52" s="287"/>
      <c r="C52" s="287"/>
      <c r="D52" s="287"/>
      <c r="E52" s="278"/>
      <c r="F52" s="281"/>
      <c r="G52" s="281"/>
      <c r="H52" s="289"/>
      <c r="I52" s="289"/>
      <c r="J52" s="289"/>
      <c r="K52" s="282"/>
      <c r="L52" s="278"/>
      <c r="M52" s="278"/>
      <c r="N52" s="279"/>
      <c r="O52" s="278"/>
      <c r="P52" s="290"/>
      <c r="Q52" s="278"/>
      <c r="R52" s="278"/>
      <c r="S52" s="278"/>
      <c r="T52" s="278"/>
    </row>
    <row r="53" spans="1:20" ht="13.5" customHeight="1">
      <c r="A53" s="277"/>
      <c r="B53" s="287"/>
      <c r="C53" s="287"/>
      <c r="D53" s="287"/>
      <c r="E53" s="278"/>
      <c r="F53" s="281"/>
      <c r="G53" s="281"/>
      <c r="H53" s="289"/>
      <c r="I53" s="289"/>
      <c r="J53" s="289"/>
      <c r="K53" s="282"/>
      <c r="L53" s="278"/>
      <c r="M53" s="278"/>
      <c r="N53" s="279"/>
      <c r="O53" s="278"/>
      <c r="P53" s="290"/>
      <c r="Q53" s="278"/>
      <c r="R53" s="278"/>
      <c r="S53" s="278"/>
      <c r="T53" s="278"/>
    </row>
    <row r="54" spans="1:20" ht="13.5" customHeight="1">
      <c r="A54" s="277"/>
      <c r="B54" s="287"/>
      <c r="C54" s="287"/>
      <c r="D54" s="287"/>
      <c r="E54" s="278"/>
      <c r="F54" s="281"/>
      <c r="G54" s="281"/>
      <c r="H54" s="289"/>
      <c r="I54" s="289"/>
      <c r="J54" s="289"/>
      <c r="K54" s="282"/>
      <c r="L54" s="278"/>
      <c r="M54" s="278"/>
      <c r="N54" s="279"/>
      <c r="O54" s="278"/>
      <c r="P54" s="290"/>
      <c r="Q54" s="278"/>
      <c r="R54" s="278"/>
      <c r="S54" s="278"/>
      <c r="T54" s="278"/>
    </row>
    <row r="55" spans="1:20" ht="13.5" customHeight="1">
      <c r="A55" s="277"/>
      <c r="B55" s="287"/>
      <c r="C55" s="287"/>
      <c r="D55" s="287"/>
      <c r="E55" s="278"/>
      <c r="F55" s="281"/>
      <c r="G55" s="281"/>
      <c r="H55" s="281"/>
      <c r="I55" s="281"/>
      <c r="J55" s="281"/>
      <c r="K55" s="282"/>
      <c r="L55" s="278"/>
      <c r="M55" s="278"/>
      <c r="N55" s="279"/>
      <c r="O55" s="278"/>
      <c r="P55" s="290"/>
      <c r="Q55" s="278"/>
      <c r="R55" s="278"/>
      <c r="S55" s="278"/>
      <c r="T55" s="278"/>
    </row>
    <row r="56" spans="1:20" ht="13.5" customHeight="1">
      <c r="A56" s="277"/>
      <c r="B56" s="287"/>
      <c r="C56" s="287"/>
      <c r="D56" s="287"/>
      <c r="E56" s="278"/>
      <c r="F56" s="281"/>
      <c r="G56" s="281"/>
      <c r="H56" s="289"/>
      <c r="I56" s="289"/>
      <c r="J56" s="289"/>
      <c r="K56" s="282"/>
      <c r="L56" s="278"/>
      <c r="M56" s="278"/>
      <c r="N56" s="279"/>
      <c r="O56" s="278"/>
      <c r="P56" s="290"/>
      <c r="Q56" s="278"/>
      <c r="R56" s="278"/>
      <c r="S56" s="278"/>
      <c r="T56" s="278"/>
    </row>
    <row r="57" spans="1:20" ht="13.5" customHeight="1">
      <c r="A57" s="277"/>
      <c r="B57" s="287"/>
      <c r="C57" s="287"/>
      <c r="D57" s="287"/>
      <c r="E57" s="278"/>
      <c r="F57" s="281"/>
      <c r="G57" s="281"/>
      <c r="H57" s="289"/>
      <c r="I57" s="289"/>
      <c r="J57" s="289"/>
      <c r="K57" s="282"/>
      <c r="L57" s="278"/>
      <c r="M57" s="278"/>
      <c r="N57" s="279"/>
      <c r="O57" s="278"/>
      <c r="P57" s="290"/>
      <c r="Q57" s="278"/>
      <c r="R57" s="278"/>
      <c r="S57" s="278"/>
      <c r="T57" s="278"/>
    </row>
    <row r="58" spans="1:20" ht="13.5" customHeight="1">
      <c r="A58" s="277"/>
      <c r="B58" s="287"/>
      <c r="C58" s="287"/>
      <c r="D58" s="287"/>
      <c r="E58" s="278"/>
      <c r="F58" s="281"/>
      <c r="G58" s="281"/>
      <c r="H58" s="289"/>
      <c r="I58" s="289"/>
      <c r="J58" s="289"/>
      <c r="K58" s="282"/>
      <c r="L58" s="278"/>
      <c r="M58" s="278"/>
      <c r="N58" s="279"/>
      <c r="O58" s="278"/>
      <c r="P58" s="290"/>
      <c r="Q58" s="278"/>
      <c r="R58" s="278"/>
      <c r="S58" s="278"/>
      <c r="T58" s="278"/>
    </row>
    <row r="59" spans="1:20" ht="13.5" customHeight="1">
      <c r="A59" s="277"/>
      <c r="B59" s="287"/>
      <c r="C59" s="287"/>
      <c r="D59" s="287"/>
      <c r="E59" s="278"/>
      <c r="F59" s="281"/>
      <c r="G59" s="281"/>
      <c r="H59" s="281"/>
      <c r="I59" s="281"/>
      <c r="J59" s="281"/>
      <c r="K59" s="282"/>
      <c r="L59" s="278"/>
      <c r="M59" s="278"/>
      <c r="N59" s="279"/>
      <c r="O59" s="278"/>
      <c r="P59" s="290"/>
      <c r="Q59" s="278"/>
      <c r="R59" s="278"/>
      <c r="S59" s="278"/>
      <c r="T59" s="278"/>
    </row>
    <row r="60" spans="1:20" ht="13.5" customHeight="1">
      <c r="A60" s="277"/>
      <c r="B60" s="287"/>
      <c r="C60" s="287"/>
      <c r="D60" s="287"/>
      <c r="E60" s="278"/>
      <c r="F60" s="281"/>
      <c r="G60" s="281"/>
      <c r="H60" s="289"/>
      <c r="I60" s="289"/>
      <c r="J60" s="289"/>
      <c r="K60" s="282"/>
      <c r="L60" s="278"/>
      <c r="M60" s="278"/>
      <c r="N60" s="279"/>
      <c r="O60" s="278"/>
      <c r="P60" s="290"/>
      <c r="Q60" s="278"/>
      <c r="R60" s="278"/>
      <c r="S60" s="278"/>
      <c r="T60" s="278"/>
    </row>
    <row r="61" spans="1:20" ht="13.5" customHeight="1">
      <c r="A61" s="277"/>
      <c r="B61" s="287"/>
      <c r="C61" s="287"/>
      <c r="D61" s="287"/>
      <c r="E61" s="278"/>
      <c r="F61" s="281"/>
      <c r="G61" s="281"/>
      <c r="H61" s="289"/>
      <c r="I61" s="289"/>
      <c r="J61" s="289"/>
      <c r="K61" s="282"/>
      <c r="L61" s="278"/>
      <c r="M61" s="278"/>
      <c r="N61" s="279"/>
      <c r="O61" s="278"/>
      <c r="P61" s="290"/>
      <c r="Q61" s="278"/>
      <c r="R61" s="278"/>
      <c r="S61" s="278"/>
      <c r="T61" s="278"/>
    </row>
    <row r="62" spans="1:20" ht="13.5" customHeight="1">
      <c r="A62" s="277"/>
      <c r="B62" s="287"/>
      <c r="C62" s="287"/>
      <c r="D62" s="287"/>
      <c r="E62" s="278"/>
      <c r="F62" s="281"/>
      <c r="G62" s="281"/>
      <c r="H62" s="289"/>
      <c r="I62" s="289"/>
      <c r="J62" s="289"/>
      <c r="K62" s="282"/>
      <c r="L62" s="278"/>
      <c r="M62" s="278"/>
      <c r="N62" s="279"/>
      <c r="O62" s="278"/>
      <c r="P62" s="290"/>
      <c r="Q62" s="278"/>
      <c r="R62" s="278"/>
      <c r="S62" s="278"/>
      <c r="T62" s="278"/>
    </row>
    <row r="63" spans="1:20" ht="13.5" customHeight="1">
      <c r="A63" s="277"/>
      <c r="B63" s="287"/>
      <c r="C63" s="287"/>
      <c r="D63" s="287"/>
      <c r="E63" s="278"/>
      <c r="F63" s="281"/>
      <c r="G63" s="281"/>
      <c r="H63" s="289"/>
      <c r="I63" s="289"/>
      <c r="J63" s="289"/>
      <c r="K63" s="282"/>
      <c r="L63" s="278"/>
      <c r="M63" s="278"/>
      <c r="N63" s="279"/>
      <c r="O63" s="278"/>
      <c r="P63" s="290"/>
      <c r="Q63" s="278"/>
      <c r="R63" s="278"/>
      <c r="S63" s="278"/>
      <c r="T63" s="278"/>
    </row>
    <row r="64" spans="1:20" ht="13.5" customHeight="1">
      <c r="A64" s="277"/>
      <c r="B64" s="287"/>
      <c r="C64" s="287"/>
      <c r="D64" s="287"/>
      <c r="E64" s="278"/>
      <c r="F64" s="281"/>
      <c r="G64" s="281"/>
      <c r="H64" s="281"/>
      <c r="I64" s="281"/>
      <c r="J64" s="281"/>
      <c r="K64" s="281"/>
      <c r="L64" s="278"/>
      <c r="M64" s="278"/>
      <c r="N64" s="279"/>
      <c r="O64" s="278"/>
      <c r="P64" s="290"/>
      <c r="Q64" s="278"/>
      <c r="R64" s="278"/>
      <c r="S64" s="278"/>
      <c r="T64" s="278"/>
    </row>
    <row r="65" spans="1:20" ht="13.5" customHeight="1">
      <c r="A65" s="277"/>
      <c r="B65" s="287"/>
      <c r="C65" s="287"/>
      <c r="D65" s="287"/>
      <c r="E65" s="278"/>
      <c r="F65" s="281"/>
      <c r="G65" s="281"/>
      <c r="H65" s="281"/>
      <c r="I65" s="281"/>
      <c r="J65" s="281"/>
      <c r="K65" s="281"/>
      <c r="L65" s="278"/>
      <c r="M65" s="278"/>
      <c r="N65" s="279"/>
      <c r="O65" s="278"/>
      <c r="P65" s="290"/>
      <c r="Q65" s="278"/>
      <c r="R65" s="278"/>
      <c r="S65" s="278"/>
      <c r="T65" s="278"/>
    </row>
    <row r="66" spans="1:20" ht="13.5" customHeight="1">
      <c r="A66" s="277"/>
      <c r="B66" s="287"/>
      <c r="C66" s="287"/>
      <c r="D66" s="287"/>
      <c r="E66" s="278"/>
      <c r="F66" s="281"/>
      <c r="G66" s="281"/>
      <c r="H66" s="281"/>
      <c r="I66" s="281"/>
      <c r="J66" s="281"/>
      <c r="K66" s="281"/>
      <c r="L66" s="278"/>
      <c r="M66" s="278"/>
      <c r="N66" s="279"/>
      <c r="O66" s="278"/>
      <c r="P66" s="290"/>
      <c r="Q66" s="278"/>
      <c r="R66" s="278"/>
      <c r="S66" s="278"/>
      <c r="T66" s="278"/>
    </row>
    <row r="67" spans="1:20" ht="13.5" customHeight="1">
      <c r="A67" s="277"/>
      <c r="B67" s="287"/>
      <c r="C67" s="287"/>
      <c r="D67" s="287"/>
      <c r="E67" s="278"/>
      <c r="F67" s="281"/>
      <c r="G67" s="281"/>
      <c r="H67" s="281"/>
      <c r="I67" s="281"/>
      <c r="J67" s="281"/>
      <c r="K67" s="281"/>
      <c r="L67" s="278"/>
      <c r="M67" s="278"/>
      <c r="N67" s="279"/>
      <c r="O67" s="278"/>
      <c r="P67" s="290"/>
      <c r="Q67" s="278"/>
      <c r="R67" s="278"/>
      <c r="S67" s="278"/>
      <c r="T67" s="278"/>
    </row>
    <row r="68" spans="1:20" ht="13.2" customHeight="1">
      <c r="A68" s="277"/>
      <c r="B68" s="287"/>
      <c r="C68" s="287"/>
      <c r="D68" s="287"/>
      <c r="E68" s="278"/>
      <c r="F68" s="281"/>
      <c r="G68" s="281"/>
      <c r="H68" s="281"/>
      <c r="I68" s="281"/>
      <c r="J68" s="281"/>
      <c r="K68" s="281"/>
      <c r="L68" s="278"/>
      <c r="M68" s="278"/>
      <c r="N68" s="279"/>
      <c r="O68" s="278"/>
      <c r="P68" s="290"/>
      <c r="Q68" s="278"/>
      <c r="R68" s="278"/>
      <c r="S68" s="278"/>
      <c r="T68" s="278"/>
    </row>
    <row r="69" spans="1:20" ht="13.5" customHeight="1">
      <c r="A69" s="277"/>
      <c r="B69" s="287"/>
      <c r="C69" s="287"/>
      <c r="D69" s="287"/>
      <c r="E69" s="278"/>
      <c r="F69" s="281"/>
      <c r="G69" s="281"/>
      <c r="H69" s="281"/>
      <c r="I69" s="281"/>
      <c r="J69" s="281"/>
      <c r="K69" s="281"/>
      <c r="L69" s="278"/>
      <c r="M69" s="278"/>
      <c r="N69" s="279"/>
      <c r="O69" s="278"/>
      <c r="P69" s="290"/>
      <c r="Q69" s="278"/>
      <c r="R69" s="278"/>
      <c r="S69" s="278"/>
      <c r="T69" s="278"/>
    </row>
    <row r="70" spans="1:20" ht="13.5" customHeight="1">
      <c r="A70" s="277"/>
      <c r="B70" s="287"/>
      <c r="C70" s="287"/>
      <c r="D70" s="287"/>
      <c r="E70" s="278"/>
      <c r="F70" s="281"/>
      <c r="G70" s="281"/>
      <c r="H70" s="281"/>
      <c r="I70" s="281"/>
      <c r="J70" s="281"/>
      <c r="K70" s="281"/>
      <c r="L70" s="278"/>
      <c r="M70" s="278"/>
      <c r="N70" s="279"/>
      <c r="O70" s="278"/>
      <c r="P70" s="290"/>
      <c r="Q70" s="278"/>
      <c r="R70" s="278"/>
      <c r="S70" s="278"/>
      <c r="T70" s="278"/>
    </row>
    <row r="71" spans="1:20" ht="13.5" customHeight="1">
      <c r="A71" s="277"/>
      <c r="B71" s="287"/>
      <c r="C71" s="287"/>
      <c r="D71" s="287"/>
      <c r="E71" s="278"/>
      <c r="F71" s="281"/>
      <c r="G71" s="281"/>
      <c r="H71" s="281"/>
      <c r="I71" s="281"/>
      <c r="J71" s="281"/>
      <c r="K71" s="281"/>
      <c r="L71" s="278"/>
      <c r="M71" s="278"/>
      <c r="N71" s="279"/>
      <c r="O71" s="278"/>
      <c r="P71" s="290"/>
      <c r="Q71" s="278"/>
      <c r="R71" s="278"/>
      <c r="S71" s="278"/>
      <c r="T71" s="278"/>
    </row>
    <row r="72" spans="1:20" ht="13.5" customHeight="1">
      <c r="A72" s="277"/>
      <c r="B72" s="287"/>
      <c r="C72" s="287"/>
      <c r="D72" s="287"/>
      <c r="E72" s="278"/>
      <c r="F72" s="281"/>
      <c r="G72" s="281"/>
      <c r="H72" s="281"/>
      <c r="I72" s="281"/>
      <c r="J72" s="281"/>
      <c r="K72" s="281"/>
      <c r="L72" s="278"/>
      <c r="M72" s="278"/>
      <c r="N72" s="279"/>
      <c r="O72" s="278"/>
      <c r="P72" s="290"/>
      <c r="Q72" s="278"/>
      <c r="R72" s="278"/>
      <c r="S72" s="278"/>
      <c r="T72" s="278"/>
    </row>
    <row r="73" spans="1:20" ht="13.5" customHeight="1">
      <c r="A73" s="277"/>
      <c r="B73" s="287"/>
      <c r="C73" s="287"/>
      <c r="D73" s="287"/>
      <c r="E73" s="278"/>
      <c r="F73" s="281"/>
      <c r="G73" s="281"/>
      <c r="H73" s="289"/>
      <c r="I73" s="289"/>
      <c r="J73" s="289"/>
      <c r="K73" s="281"/>
      <c r="L73" s="278"/>
      <c r="M73" s="278"/>
      <c r="N73" s="279"/>
      <c r="O73" s="278"/>
      <c r="P73" s="290"/>
      <c r="Q73" s="278"/>
      <c r="R73" s="278"/>
      <c r="S73" s="278"/>
      <c r="T73" s="278"/>
    </row>
    <row r="74" spans="1:20" ht="13.5" customHeight="1">
      <c r="A74" s="277"/>
      <c r="B74" s="287"/>
      <c r="C74" s="287"/>
      <c r="D74" s="287"/>
      <c r="E74" s="278"/>
      <c r="F74" s="281"/>
      <c r="G74" s="278"/>
      <c r="H74" s="289"/>
      <c r="I74" s="289"/>
      <c r="J74" s="289"/>
      <c r="K74" s="281"/>
      <c r="L74" s="278"/>
      <c r="M74" s="278"/>
      <c r="N74" s="279"/>
      <c r="O74" s="278"/>
      <c r="P74" s="290"/>
      <c r="Q74" s="278"/>
      <c r="R74" s="278"/>
      <c r="S74" s="278"/>
      <c r="T74" s="278"/>
    </row>
    <row r="75" spans="1:20" ht="13.5" customHeight="1">
      <c r="A75" s="277"/>
      <c r="B75" s="287"/>
      <c r="C75" s="287"/>
      <c r="D75" s="287"/>
      <c r="E75" s="293"/>
      <c r="F75" s="281"/>
      <c r="G75" s="281"/>
      <c r="H75" s="281"/>
      <c r="I75" s="281"/>
      <c r="J75" s="281"/>
      <c r="K75" s="281"/>
      <c r="L75" s="278"/>
      <c r="M75" s="278"/>
      <c r="N75" s="279"/>
      <c r="O75" s="278"/>
      <c r="P75" s="290"/>
      <c r="Q75" s="278"/>
      <c r="R75" s="278"/>
      <c r="S75" s="278"/>
      <c r="T75" s="278"/>
    </row>
    <row r="76" spans="1:20" ht="13.5" customHeight="1">
      <c r="A76" s="277"/>
      <c r="B76" s="287"/>
      <c r="C76" s="287"/>
      <c r="D76" s="287"/>
      <c r="E76" s="293"/>
      <c r="F76" s="281"/>
      <c r="G76" s="281"/>
      <c r="H76" s="281"/>
      <c r="I76" s="281"/>
      <c r="J76" s="281"/>
      <c r="K76" s="281"/>
      <c r="L76" s="278"/>
      <c r="M76" s="278"/>
      <c r="N76" s="279"/>
      <c r="O76" s="278"/>
      <c r="P76" s="290"/>
      <c r="Q76" s="278"/>
      <c r="R76" s="278"/>
      <c r="S76" s="278"/>
      <c r="T76" s="278"/>
    </row>
    <row r="77" spans="1:20" ht="13.5" customHeight="1">
      <c r="A77" s="277"/>
      <c r="B77" s="287"/>
      <c r="C77" s="287"/>
      <c r="D77" s="287"/>
      <c r="E77" s="293"/>
      <c r="F77" s="281"/>
      <c r="G77" s="281"/>
      <c r="H77" s="281"/>
      <c r="I77" s="281"/>
      <c r="J77" s="281"/>
      <c r="K77" s="281"/>
      <c r="L77" s="278"/>
      <c r="M77" s="278"/>
      <c r="N77" s="279"/>
      <c r="O77" s="278"/>
      <c r="P77" s="290"/>
      <c r="Q77" s="278"/>
      <c r="R77" s="278"/>
      <c r="S77" s="278"/>
      <c r="T77" s="278"/>
    </row>
    <row r="78" spans="1:20" ht="13.5" customHeight="1">
      <c r="A78" s="277"/>
      <c r="B78" s="287"/>
      <c r="C78" s="287"/>
      <c r="D78" s="287"/>
      <c r="E78" s="293"/>
      <c r="F78" s="281"/>
      <c r="G78" s="281"/>
      <c r="H78" s="281"/>
      <c r="I78" s="281"/>
      <c r="J78" s="281"/>
      <c r="K78" s="281"/>
      <c r="L78" s="278"/>
      <c r="M78" s="278"/>
      <c r="N78" s="279"/>
      <c r="O78" s="278"/>
      <c r="P78" s="290"/>
      <c r="Q78" s="278"/>
      <c r="R78" s="278"/>
      <c r="S78" s="278"/>
      <c r="T78" s="278"/>
    </row>
    <row r="79" spans="1:20" ht="13.2" customHeight="1">
      <c r="A79" s="277"/>
      <c r="B79" s="287"/>
      <c r="C79" s="287"/>
      <c r="D79" s="287"/>
      <c r="E79" s="293"/>
      <c r="F79" s="281"/>
      <c r="G79" s="281"/>
      <c r="H79" s="281"/>
      <c r="I79" s="281"/>
      <c r="J79" s="281"/>
      <c r="K79" s="281"/>
      <c r="L79" s="278"/>
      <c r="M79" s="278"/>
      <c r="N79" s="279"/>
      <c r="O79" s="278"/>
      <c r="P79" s="290"/>
      <c r="Q79" s="278"/>
      <c r="R79" s="278"/>
      <c r="S79" s="278"/>
      <c r="T79" s="278"/>
    </row>
    <row r="80" spans="1:20" ht="13.5" customHeight="1">
      <c r="A80" s="277"/>
      <c r="B80" s="287"/>
      <c r="C80" s="287"/>
      <c r="D80" s="287"/>
      <c r="E80" s="293"/>
      <c r="F80" s="281"/>
      <c r="G80" s="281"/>
      <c r="H80" s="281"/>
      <c r="I80" s="281"/>
      <c r="J80" s="281"/>
      <c r="K80" s="281"/>
      <c r="L80" s="278"/>
      <c r="M80" s="278"/>
      <c r="N80" s="279"/>
      <c r="O80" s="278"/>
      <c r="P80" s="290"/>
      <c r="Q80" s="278"/>
      <c r="R80" s="278"/>
      <c r="S80" s="278"/>
      <c r="T80" s="278"/>
    </row>
    <row r="81" spans="1:20" ht="13.2" customHeight="1">
      <c r="A81" s="277"/>
      <c r="B81" s="287"/>
      <c r="C81" s="287"/>
      <c r="D81" s="287"/>
      <c r="E81" s="293"/>
      <c r="F81" s="281"/>
      <c r="G81" s="278"/>
      <c r="H81" s="281"/>
      <c r="I81" s="281"/>
      <c r="J81" s="281"/>
      <c r="K81" s="281"/>
      <c r="L81" s="278"/>
      <c r="M81" s="278"/>
      <c r="N81" s="279"/>
      <c r="O81" s="278"/>
      <c r="P81" s="290"/>
      <c r="Q81" s="278"/>
      <c r="R81" s="278"/>
      <c r="S81" s="278"/>
      <c r="T81" s="278"/>
    </row>
    <row r="82" spans="1:20" ht="13.5" customHeight="1">
      <c r="A82" s="277"/>
      <c r="B82" s="287"/>
      <c r="C82" s="287"/>
      <c r="D82" s="287"/>
      <c r="E82" s="293"/>
      <c r="F82" s="281"/>
      <c r="G82" s="278"/>
      <c r="H82" s="281"/>
      <c r="I82" s="281"/>
      <c r="J82" s="281"/>
      <c r="K82" s="281"/>
      <c r="L82" s="278"/>
      <c r="M82" s="278"/>
      <c r="N82" s="279"/>
      <c r="O82" s="278"/>
      <c r="P82" s="290"/>
      <c r="Q82" s="278"/>
      <c r="R82" s="278"/>
      <c r="S82" s="278"/>
      <c r="T82" s="278"/>
    </row>
    <row r="83" spans="1:20" ht="13.5" customHeight="1">
      <c r="A83" s="277"/>
      <c r="B83" s="287"/>
      <c r="C83" s="287"/>
      <c r="D83" s="287"/>
      <c r="E83" s="278"/>
      <c r="F83" s="281"/>
      <c r="G83" s="278"/>
      <c r="H83" s="281"/>
      <c r="I83" s="281"/>
      <c r="J83" s="281"/>
      <c r="K83" s="281"/>
      <c r="L83" s="278"/>
      <c r="M83" s="278"/>
      <c r="N83" s="279"/>
      <c r="O83" s="278"/>
      <c r="P83" s="290"/>
      <c r="Q83" s="278"/>
      <c r="R83" s="278"/>
      <c r="S83" s="278"/>
      <c r="T83" s="278"/>
    </row>
    <row r="84" spans="1:20" ht="13.5" customHeight="1">
      <c r="A84" s="277"/>
      <c r="B84" s="287"/>
      <c r="C84" s="287"/>
      <c r="D84" s="287"/>
      <c r="E84" s="278"/>
      <c r="F84" s="281"/>
      <c r="G84" s="278"/>
      <c r="H84" s="281"/>
      <c r="I84" s="281"/>
      <c r="J84" s="281"/>
      <c r="K84" s="281"/>
      <c r="L84" s="278"/>
      <c r="M84" s="278"/>
      <c r="N84" s="279"/>
      <c r="O84" s="278"/>
      <c r="P84" s="290"/>
      <c r="Q84" s="278"/>
      <c r="R84" s="278"/>
      <c r="S84" s="278"/>
      <c r="T84" s="278"/>
    </row>
    <row r="85" spans="1:20" ht="13.5" customHeight="1">
      <c r="A85" s="277"/>
      <c r="B85" s="287"/>
      <c r="C85" s="287"/>
      <c r="D85" s="287"/>
      <c r="E85" s="278"/>
      <c r="F85" s="281"/>
      <c r="G85" s="281"/>
      <c r="H85" s="281"/>
      <c r="I85" s="281"/>
      <c r="J85" s="281"/>
      <c r="K85" s="281"/>
      <c r="L85" s="278"/>
      <c r="M85" s="278"/>
      <c r="N85" s="279"/>
      <c r="O85" s="278"/>
      <c r="P85" s="290"/>
      <c r="Q85" s="278"/>
      <c r="R85" s="278"/>
      <c r="S85" s="278"/>
      <c r="T85" s="278"/>
    </row>
    <row r="86" spans="1:20" ht="13.2" customHeight="1">
      <c r="A86" s="277"/>
      <c r="B86" s="287"/>
      <c r="C86" s="287"/>
      <c r="D86" s="287"/>
      <c r="E86" s="278"/>
      <c r="F86" s="281"/>
      <c r="G86" s="281"/>
      <c r="H86" s="281"/>
      <c r="I86" s="281"/>
      <c r="J86" s="281"/>
      <c r="K86" s="281"/>
      <c r="L86" s="278"/>
      <c r="M86" s="278"/>
      <c r="N86" s="279"/>
      <c r="O86" s="278"/>
      <c r="P86" s="290"/>
      <c r="Q86" s="278"/>
      <c r="R86" s="278"/>
      <c r="S86" s="278"/>
      <c r="T86" s="278"/>
    </row>
    <row r="87" spans="1:20" ht="13.5" customHeight="1">
      <c r="A87" s="277"/>
      <c r="B87" s="287"/>
      <c r="C87" s="287"/>
      <c r="D87" s="287"/>
      <c r="E87" s="278"/>
      <c r="F87" s="281"/>
      <c r="G87" s="278"/>
      <c r="H87" s="281"/>
      <c r="I87" s="281"/>
      <c r="J87" s="281"/>
      <c r="K87" s="281"/>
      <c r="L87" s="278"/>
      <c r="M87" s="278"/>
      <c r="N87" s="279"/>
      <c r="O87" s="278"/>
      <c r="P87" s="290"/>
      <c r="Q87" s="278"/>
      <c r="R87" s="278"/>
      <c r="S87" s="278"/>
      <c r="T87" s="278"/>
    </row>
    <row r="88" spans="1:20" ht="13.5" customHeight="1">
      <c r="A88" s="277"/>
      <c r="B88" s="287"/>
      <c r="C88" s="287"/>
      <c r="D88" s="287"/>
      <c r="E88" s="278"/>
      <c r="F88" s="281"/>
      <c r="G88" s="281"/>
      <c r="H88" s="281"/>
      <c r="I88" s="281"/>
      <c r="J88" s="281"/>
      <c r="K88" s="281"/>
      <c r="L88" s="278"/>
      <c r="M88" s="278"/>
      <c r="N88" s="279"/>
      <c r="O88" s="278"/>
      <c r="P88" s="290"/>
      <c r="Q88" s="278"/>
      <c r="R88" s="278"/>
      <c r="S88" s="278"/>
      <c r="T88" s="278"/>
    </row>
    <row r="89" spans="1:20" ht="13.5" customHeight="1">
      <c r="A89" s="277"/>
      <c r="B89" s="287"/>
      <c r="C89" s="287"/>
      <c r="D89" s="287"/>
      <c r="E89" s="278"/>
      <c r="F89" s="281"/>
      <c r="G89" s="281"/>
      <c r="H89" s="289"/>
      <c r="I89" s="289"/>
      <c r="J89" s="289"/>
      <c r="K89" s="281"/>
      <c r="L89" s="278"/>
      <c r="M89" s="278"/>
      <c r="N89" s="279"/>
      <c r="O89" s="278"/>
      <c r="P89" s="290"/>
      <c r="Q89" s="278"/>
      <c r="R89" s="278"/>
      <c r="S89" s="278"/>
      <c r="T89" s="278"/>
    </row>
    <row r="90" spans="1:20" ht="13.5" customHeight="1">
      <c r="A90" s="277"/>
      <c r="B90" s="287"/>
      <c r="C90" s="287"/>
      <c r="D90" s="287"/>
      <c r="E90" s="278"/>
      <c r="F90" s="279"/>
      <c r="G90" s="281"/>
      <c r="H90" s="281"/>
      <c r="I90" s="281"/>
      <c r="J90" s="281"/>
      <c r="K90" s="279"/>
      <c r="L90" s="278"/>
      <c r="M90" s="278"/>
      <c r="N90" s="279"/>
      <c r="O90" s="278"/>
      <c r="P90" s="290"/>
      <c r="Q90" s="278"/>
      <c r="R90" s="278"/>
      <c r="S90" s="278"/>
      <c r="T90" s="278"/>
    </row>
    <row r="91" spans="1:20" ht="13.5" customHeight="1">
      <c r="A91" s="277"/>
      <c r="B91" s="287"/>
      <c r="C91" s="287"/>
      <c r="D91" s="287"/>
      <c r="E91" s="278"/>
      <c r="F91" s="279"/>
      <c r="G91" s="281"/>
      <c r="H91" s="281"/>
      <c r="I91" s="281"/>
      <c r="J91" s="281"/>
      <c r="K91" s="279"/>
      <c r="L91" s="278"/>
      <c r="M91" s="278"/>
      <c r="N91" s="279"/>
      <c r="O91" s="278"/>
      <c r="P91" s="290"/>
      <c r="Q91" s="278"/>
      <c r="R91" s="278"/>
      <c r="S91" s="278"/>
      <c r="T91" s="278"/>
    </row>
    <row r="92" spans="1:20" ht="13.5" customHeight="1">
      <c r="A92" s="277"/>
      <c r="B92" s="287"/>
      <c r="C92" s="287"/>
      <c r="D92" s="287"/>
      <c r="E92" s="278"/>
      <c r="F92" s="279"/>
      <c r="G92" s="281"/>
      <c r="H92" s="281"/>
      <c r="I92" s="281"/>
      <c r="J92" s="281"/>
      <c r="K92" s="279"/>
      <c r="L92" s="278"/>
      <c r="M92" s="278"/>
      <c r="N92" s="279"/>
      <c r="O92" s="278"/>
      <c r="P92" s="290"/>
      <c r="Q92" s="278"/>
      <c r="R92" s="278"/>
      <c r="S92" s="278"/>
      <c r="T92" s="278"/>
    </row>
    <row r="93" spans="1:20" ht="13.5" customHeight="1">
      <c r="A93" s="277"/>
      <c r="B93" s="287"/>
      <c r="C93" s="287"/>
      <c r="D93" s="287"/>
      <c r="E93" s="278"/>
      <c r="F93" s="279"/>
      <c r="G93" s="281"/>
      <c r="H93" s="281"/>
      <c r="I93" s="281"/>
      <c r="J93" s="281"/>
      <c r="K93" s="279"/>
      <c r="L93" s="278"/>
      <c r="M93" s="278"/>
      <c r="N93" s="279"/>
      <c r="O93" s="278"/>
      <c r="P93" s="290"/>
      <c r="Q93" s="278"/>
      <c r="R93" s="278"/>
      <c r="S93" s="278"/>
      <c r="T93" s="278"/>
    </row>
    <row r="94" spans="1:20" ht="13.5" customHeight="1">
      <c r="A94" s="277"/>
      <c r="B94" s="287"/>
      <c r="C94" s="287"/>
      <c r="D94" s="287"/>
      <c r="E94" s="278"/>
      <c r="F94" s="279"/>
      <c r="G94" s="281"/>
      <c r="H94" s="281"/>
      <c r="I94" s="281"/>
      <c r="J94" s="281"/>
      <c r="K94" s="279"/>
      <c r="L94" s="278"/>
      <c r="M94" s="278"/>
      <c r="N94" s="279"/>
      <c r="O94" s="278"/>
      <c r="P94" s="290"/>
      <c r="Q94" s="278"/>
      <c r="R94" s="278"/>
      <c r="S94" s="278"/>
      <c r="T94" s="278"/>
    </row>
    <row r="95" spans="1:20" ht="13.5" customHeight="1">
      <c r="A95" s="277"/>
      <c r="B95" s="287"/>
      <c r="C95" s="287"/>
      <c r="D95" s="287"/>
      <c r="E95" s="278"/>
      <c r="F95" s="279"/>
      <c r="G95" s="281"/>
      <c r="H95" s="281"/>
      <c r="I95" s="281"/>
      <c r="J95" s="281"/>
      <c r="K95" s="279"/>
      <c r="L95" s="278"/>
      <c r="M95" s="278"/>
      <c r="N95" s="279"/>
      <c r="O95" s="278"/>
      <c r="P95" s="290"/>
      <c r="Q95" s="278"/>
      <c r="R95" s="278"/>
      <c r="S95" s="278"/>
      <c r="T95" s="278"/>
    </row>
    <row r="96" spans="1:20" ht="13.5" customHeight="1">
      <c r="A96" s="277"/>
      <c r="B96" s="287"/>
      <c r="C96" s="287"/>
      <c r="D96" s="287"/>
      <c r="E96" s="278"/>
      <c r="F96" s="279"/>
      <c r="G96" s="281"/>
      <c r="H96" s="289"/>
      <c r="I96" s="289"/>
      <c r="J96" s="289"/>
      <c r="K96" s="279"/>
      <c r="L96" s="278"/>
      <c r="M96" s="278"/>
      <c r="N96" s="279"/>
      <c r="O96" s="278"/>
      <c r="P96" s="290"/>
      <c r="Q96" s="278"/>
      <c r="R96" s="278"/>
      <c r="S96" s="278"/>
      <c r="T96" s="278"/>
    </row>
    <row r="97" spans="1:20" ht="13.5" customHeight="1">
      <c r="A97" s="277"/>
      <c r="B97" s="287"/>
      <c r="C97" s="287"/>
      <c r="D97" s="287"/>
      <c r="E97" s="278"/>
      <c r="F97" s="279"/>
      <c r="G97" s="281"/>
      <c r="H97" s="281"/>
      <c r="I97" s="281"/>
      <c r="J97" s="281"/>
      <c r="K97" s="279"/>
      <c r="L97" s="278"/>
      <c r="M97" s="278"/>
      <c r="N97" s="279"/>
      <c r="O97" s="278"/>
      <c r="P97" s="290"/>
      <c r="Q97" s="278"/>
      <c r="R97" s="278"/>
      <c r="S97" s="278"/>
      <c r="T97" s="278"/>
    </row>
    <row r="98" spans="1:20" ht="13.5" customHeight="1">
      <c r="A98" s="277"/>
      <c r="B98" s="287"/>
      <c r="C98" s="287"/>
      <c r="D98" s="287"/>
      <c r="E98" s="278"/>
      <c r="F98" s="279"/>
      <c r="G98" s="281"/>
      <c r="H98" s="289"/>
      <c r="I98" s="289"/>
      <c r="J98" s="289"/>
      <c r="K98" s="279"/>
      <c r="L98" s="278"/>
      <c r="M98" s="278"/>
      <c r="N98" s="279"/>
      <c r="O98" s="278"/>
      <c r="P98" s="290"/>
      <c r="Q98" s="278"/>
      <c r="R98" s="278"/>
      <c r="S98" s="278"/>
      <c r="T98" s="278"/>
    </row>
    <row r="99" spans="1:20" ht="13.5" customHeight="1">
      <c r="A99" s="277"/>
      <c r="B99" s="287"/>
      <c r="C99" s="287"/>
      <c r="D99" s="287"/>
      <c r="E99" s="278"/>
      <c r="F99" s="279"/>
      <c r="G99" s="281"/>
      <c r="H99" s="281"/>
      <c r="I99" s="281"/>
      <c r="J99" s="281"/>
      <c r="K99" s="279"/>
      <c r="L99" s="278"/>
      <c r="M99" s="278"/>
      <c r="N99" s="279"/>
      <c r="O99" s="278"/>
      <c r="P99" s="290"/>
      <c r="Q99" s="278"/>
      <c r="R99" s="278"/>
      <c r="S99" s="278"/>
      <c r="T99" s="278"/>
    </row>
    <row r="100" spans="1:20" ht="13.5" customHeight="1">
      <c r="A100" s="277"/>
      <c r="B100" s="287"/>
      <c r="C100" s="287"/>
      <c r="D100" s="287"/>
      <c r="E100" s="278"/>
      <c r="F100" s="279"/>
      <c r="G100" s="281"/>
      <c r="H100" s="281"/>
      <c r="I100" s="281"/>
      <c r="J100" s="281"/>
      <c r="K100" s="279"/>
      <c r="L100" s="278"/>
      <c r="M100" s="278"/>
      <c r="N100" s="279"/>
      <c r="O100" s="278"/>
      <c r="P100" s="290"/>
      <c r="Q100" s="278"/>
      <c r="R100" s="278"/>
      <c r="S100" s="278"/>
      <c r="T100" s="278"/>
    </row>
    <row r="101" spans="1:20" ht="13.5" customHeight="1">
      <c r="A101" s="277"/>
      <c r="B101" s="287"/>
      <c r="C101" s="287"/>
      <c r="D101" s="287"/>
      <c r="E101" s="278"/>
      <c r="F101" s="279"/>
      <c r="G101" s="281"/>
      <c r="H101" s="281"/>
      <c r="I101" s="281"/>
      <c r="J101" s="281"/>
      <c r="K101" s="279"/>
      <c r="L101" s="278"/>
      <c r="M101" s="278"/>
      <c r="N101" s="279"/>
      <c r="O101" s="278"/>
      <c r="P101" s="290"/>
      <c r="Q101" s="278"/>
      <c r="R101" s="278"/>
      <c r="S101" s="278"/>
      <c r="T101" s="278"/>
    </row>
    <row r="102" spans="1:20" ht="13.5" customHeight="1">
      <c r="A102" s="277"/>
      <c r="B102" s="287"/>
      <c r="C102" s="287"/>
      <c r="D102" s="287"/>
      <c r="E102" s="278"/>
      <c r="F102" s="279"/>
      <c r="G102" s="281"/>
      <c r="H102" s="289"/>
      <c r="I102" s="289"/>
      <c r="J102" s="289"/>
      <c r="K102" s="279"/>
      <c r="L102" s="278"/>
      <c r="M102" s="278"/>
      <c r="N102" s="279"/>
      <c r="O102" s="278"/>
      <c r="P102" s="290"/>
      <c r="Q102" s="278"/>
      <c r="R102" s="278"/>
      <c r="S102" s="278"/>
      <c r="T102" s="278"/>
    </row>
    <row r="103" spans="1:20" ht="13.5" customHeight="1">
      <c r="A103" s="277"/>
      <c r="B103" s="287"/>
      <c r="C103" s="287"/>
      <c r="D103" s="287"/>
      <c r="E103" s="278"/>
      <c r="F103" s="279"/>
      <c r="G103" s="281"/>
      <c r="H103" s="281"/>
      <c r="I103" s="281"/>
      <c r="J103" s="281"/>
      <c r="K103" s="279"/>
      <c r="L103" s="278"/>
      <c r="M103" s="278"/>
      <c r="N103" s="279"/>
      <c r="O103" s="278"/>
      <c r="P103" s="290"/>
      <c r="Q103" s="278"/>
      <c r="R103" s="278"/>
      <c r="S103" s="278"/>
      <c r="T103" s="278"/>
    </row>
    <row r="104" spans="1:20" ht="13.5" customHeight="1">
      <c r="A104" s="277"/>
      <c r="B104" s="287"/>
      <c r="C104" s="287"/>
      <c r="D104" s="287"/>
      <c r="E104" s="278"/>
      <c r="F104" s="279"/>
      <c r="G104" s="281"/>
      <c r="H104" s="289"/>
      <c r="I104" s="289"/>
      <c r="J104" s="289"/>
      <c r="K104" s="279"/>
      <c r="L104" s="278"/>
      <c r="M104" s="278"/>
      <c r="N104" s="279"/>
      <c r="O104" s="278"/>
      <c r="P104" s="290"/>
      <c r="Q104" s="278"/>
      <c r="R104" s="278"/>
      <c r="S104" s="278"/>
      <c r="T104" s="278"/>
    </row>
    <row r="105" spans="1:20" ht="13.5" customHeight="1">
      <c r="A105" s="277"/>
      <c r="B105" s="287"/>
      <c r="C105" s="287"/>
      <c r="D105" s="287"/>
      <c r="E105" s="278"/>
      <c r="F105" s="279"/>
      <c r="G105" s="281"/>
      <c r="H105" s="289"/>
      <c r="I105" s="289"/>
      <c r="J105" s="289"/>
      <c r="K105" s="279"/>
      <c r="L105" s="278"/>
      <c r="M105" s="278"/>
      <c r="N105" s="279"/>
      <c r="O105" s="278"/>
      <c r="P105" s="290"/>
      <c r="Q105" s="278"/>
      <c r="R105" s="278"/>
      <c r="S105" s="278"/>
      <c r="T105" s="278"/>
    </row>
    <row r="106" spans="1:20" ht="13.5" customHeight="1">
      <c r="A106" s="277"/>
      <c r="B106" s="287"/>
      <c r="C106" s="287"/>
      <c r="D106" s="287"/>
      <c r="E106" s="278"/>
      <c r="F106" s="279"/>
      <c r="G106" s="281"/>
      <c r="H106" s="281"/>
      <c r="I106" s="281"/>
      <c r="J106" s="281"/>
      <c r="K106" s="279"/>
      <c r="L106" s="278"/>
      <c r="M106" s="278"/>
      <c r="N106" s="279"/>
      <c r="O106" s="278"/>
      <c r="P106" s="290"/>
      <c r="Q106" s="278"/>
      <c r="R106" s="278"/>
      <c r="S106" s="278"/>
      <c r="T106" s="278"/>
    </row>
    <row r="107" spans="1:20" ht="13.5" customHeight="1">
      <c r="A107" s="277"/>
      <c r="B107" s="287"/>
      <c r="C107" s="287"/>
      <c r="D107" s="287"/>
      <c r="E107" s="278"/>
      <c r="F107" s="279"/>
      <c r="G107" s="281"/>
      <c r="H107" s="281"/>
      <c r="I107" s="281"/>
      <c r="J107" s="281"/>
      <c r="K107" s="279"/>
      <c r="L107" s="278"/>
      <c r="M107" s="278"/>
      <c r="N107" s="279"/>
      <c r="O107" s="278"/>
      <c r="P107" s="290"/>
      <c r="Q107" s="278"/>
      <c r="R107" s="278"/>
      <c r="S107" s="278"/>
      <c r="T107" s="278"/>
    </row>
    <row r="108" spans="1:20" ht="13.5" customHeight="1">
      <c r="A108" s="277"/>
      <c r="B108" s="287"/>
      <c r="C108" s="287"/>
      <c r="D108" s="287"/>
      <c r="E108" s="278"/>
      <c r="F108" s="279"/>
      <c r="G108" s="281"/>
      <c r="H108" s="281"/>
      <c r="I108" s="281"/>
      <c r="J108" s="281"/>
      <c r="K108" s="279"/>
      <c r="L108" s="278"/>
      <c r="M108" s="278"/>
      <c r="N108" s="279"/>
      <c r="O108" s="278"/>
      <c r="P108" s="290"/>
      <c r="Q108" s="278"/>
      <c r="R108" s="278"/>
      <c r="S108" s="278"/>
      <c r="T108" s="278"/>
    </row>
    <row r="109" spans="1:20" ht="13.5" customHeight="1">
      <c r="A109" s="277"/>
      <c r="B109" s="287"/>
      <c r="C109" s="287"/>
      <c r="D109" s="287"/>
      <c r="E109" s="278"/>
      <c r="F109" s="279"/>
      <c r="G109" s="281"/>
      <c r="H109" s="281"/>
      <c r="I109" s="281"/>
      <c r="J109" s="281"/>
      <c r="K109" s="279"/>
      <c r="L109" s="278"/>
      <c r="M109" s="278"/>
      <c r="N109" s="279"/>
      <c r="O109" s="278"/>
      <c r="P109" s="290"/>
      <c r="Q109" s="278"/>
      <c r="R109" s="278"/>
      <c r="S109" s="278"/>
      <c r="T109" s="278"/>
    </row>
    <row r="110" spans="1:20" ht="13.5" customHeight="1">
      <c r="A110" s="277"/>
      <c r="B110" s="287"/>
      <c r="C110" s="287"/>
      <c r="D110" s="287"/>
      <c r="E110" s="278"/>
      <c r="F110" s="279"/>
      <c r="G110" s="281"/>
      <c r="H110" s="281"/>
      <c r="I110" s="281"/>
      <c r="J110" s="281"/>
      <c r="K110" s="279"/>
      <c r="L110" s="278"/>
      <c r="M110" s="278"/>
      <c r="N110" s="279"/>
      <c r="O110" s="278"/>
      <c r="P110" s="290"/>
      <c r="Q110" s="278"/>
      <c r="R110" s="278"/>
      <c r="S110" s="278"/>
      <c r="T110" s="278"/>
    </row>
    <row r="111" spans="1:20" ht="13.5" customHeight="1">
      <c r="A111" s="277"/>
      <c r="B111" s="287"/>
      <c r="C111" s="287"/>
      <c r="D111" s="287"/>
      <c r="E111" s="278"/>
      <c r="F111" s="279"/>
      <c r="G111" s="281"/>
      <c r="H111" s="281"/>
      <c r="I111" s="281"/>
      <c r="J111" s="281"/>
      <c r="K111" s="279"/>
      <c r="L111" s="278"/>
      <c r="M111" s="278"/>
      <c r="N111" s="279"/>
      <c r="O111" s="278"/>
      <c r="P111" s="290"/>
      <c r="Q111" s="278"/>
      <c r="R111" s="278"/>
      <c r="S111" s="278"/>
      <c r="T111" s="278"/>
    </row>
    <row r="112" spans="1:20" ht="13.5" customHeight="1">
      <c r="A112" s="277"/>
      <c r="B112" s="287"/>
      <c r="C112" s="287"/>
      <c r="D112" s="287"/>
      <c r="E112" s="278"/>
      <c r="F112" s="279"/>
      <c r="G112" s="281"/>
      <c r="H112" s="281"/>
      <c r="I112" s="281"/>
      <c r="J112" s="281"/>
      <c r="K112" s="279"/>
      <c r="L112" s="278"/>
      <c r="M112" s="278"/>
      <c r="N112" s="279"/>
      <c r="O112" s="278"/>
      <c r="P112" s="290"/>
      <c r="Q112" s="278"/>
      <c r="R112" s="278"/>
      <c r="S112" s="278"/>
      <c r="T112" s="278"/>
    </row>
    <row r="113" spans="1:20" ht="13.5" customHeight="1">
      <c r="A113" s="277"/>
      <c r="B113" s="287"/>
      <c r="C113" s="287"/>
      <c r="D113" s="287"/>
      <c r="E113" s="278"/>
      <c r="F113" s="279"/>
      <c r="G113" s="281"/>
      <c r="H113" s="281"/>
      <c r="I113" s="281"/>
      <c r="J113" s="281"/>
      <c r="K113" s="279"/>
      <c r="L113" s="278"/>
      <c r="M113" s="278"/>
      <c r="N113" s="279"/>
      <c r="O113" s="278"/>
      <c r="P113" s="290"/>
      <c r="Q113" s="278"/>
      <c r="R113" s="278"/>
      <c r="S113" s="278"/>
      <c r="T113" s="278"/>
    </row>
    <row r="114" spans="1:20" ht="13.5" customHeight="1">
      <c r="A114" s="277"/>
      <c r="B114" s="287"/>
      <c r="C114" s="287"/>
      <c r="D114" s="287"/>
      <c r="E114" s="278"/>
      <c r="F114" s="279"/>
      <c r="G114" s="281"/>
      <c r="H114" s="281"/>
      <c r="I114" s="281"/>
      <c r="J114" s="281"/>
      <c r="K114" s="279"/>
      <c r="L114" s="278"/>
      <c r="M114" s="278"/>
      <c r="N114" s="279"/>
      <c r="O114" s="278"/>
      <c r="P114" s="290"/>
      <c r="Q114" s="278"/>
      <c r="R114" s="278"/>
      <c r="S114" s="278"/>
      <c r="T114" s="278"/>
    </row>
    <row r="115" spans="1:20" ht="13.5" customHeight="1">
      <c r="A115" s="277"/>
      <c r="B115" s="287"/>
      <c r="C115" s="287"/>
      <c r="D115" s="287"/>
      <c r="E115" s="278"/>
      <c r="F115" s="279"/>
      <c r="G115" s="281"/>
      <c r="H115" s="281"/>
      <c r="I115" s="281"/>
      <c r="J115" s="281"/>
      <c r="K115" s="279"/>
      <c r="L115" s="278"/>
      <c r="M115" s="278"/>
      <c r="N115" s="279"/>
      <c r="O115" s="278"/>
      <c r="P115" s="290"/>
      <c r="Q115" s="278"/>
      <c r="R115" s="278"/>
      <c r="S115" s="278"/>
      <c r="T115" s="278"/>
    </row>
    <row r="116" spans="1:20" ht="13.5" customHeight="1">
      <c r="A116" s="277"/>
      <c r="B116" s="287"/>
      <c r="C116" s="287"/>
      <c r="D116" s="287"/>
      <c r="E116" s="278"/>
      <c r="F116" s="279"/>
      <c r="G116" s="281"/>
      <c r="H116" s="289"/>
      <c r="I116" s="289"/>
      <c r="J116" s="289"/>
      <c r="K116" s="279"/>
      <c r="L116" s="278"/>
      <c r="M116" s="278"/>
      <c r="N116" s="279"/>
      <c r="O116" s="278"/>
      <c r="P116" s="290"/>
      <c r="Q116" s="278"/>
      <c r="R116" s="278"/>
      <c r="S116" s="278"/>
      <c r="T116" s="278"/>
    </row>
    <row r="117" spans="1:20" ht="13.5" customHeight="1">
      <c r="A117" s="277"/>
      <c r="B117" s="287"/>
      <c r="C117" s="287"/>
      <c r="D117" s="287"/>
      <c r="E117" s="278"/>
      <c r="F117" s="279"/>
      <c r="G117" s="281"/>
      <c r="H117" s="294"/>
      <c r="I117" s="294"/>
      <c r="J117" s="294"/>
      <c r="K117" s="279"/>
      <c r="L117" s="278"/>
      <c r="M117" s="278"/>
      <c r="N117" s="279"/>
      <c r="O117" s="278"/>
      <c r="P117" s="290"/>
      <c r="Q117" s="278"/>
      <c r="R117" s="278"/>
      <c r="S117" s="278"/>
      <c r="T117" s="278"/>
    </row>
    <row r="118" spans="1:20" ht="13.5" customHeight="1">
      <c r="A118" s="277"/>
      <c r="B118" s="287"/>
      <c r="C118" s="287"/>
      <c r="D118" s="287"/>
      <c r="E118" s="278"/>
      <c r="F118" s="279"/>
      <c r="G118" s="281"/>
      <c r="H118" s="294"/>
      <c r="I118" s="294"/>
      <c r="J118" s="294"/>
      <c r="K118" s="279"/>
      <c r="L118" s="278"/>
      <c r="M118" s="278"/>
      <c r="N118" s="279"/>
      <c r="O118" s="278"/>
      <c r="P118" s="290"/>
      <c r="Q118" s="278"/>
      <c r="R118" s="278"/>
      <c r="S118" s="278"/>
      <c r="T118" s="278"/>
    </row>
    <row r="119" spans="1:20" ht="13.5" customHeight="1">
      <c r="A119" s="277"/>
      <c r="B119" s="287"/>
      <c r="C119" s="287"/>
      <c r="D119" s="287"/>
      <c r="E119" s="278"/>
      <c r="F119" s="279"/>
      <c r="G119" s="281"/>
      <c r="H119" s="294"/>
      <c r="I119" s="294"/>
      <c r="J119" s="294"/>
      <c r="K119" s="279"/>
      <c r="L119" s="278"/>
      <c r="M119" s="278"/>
      <c r="N119" s="279"/>
      <c r="O119" s="278"/>
      <c r="P119" s="290"/>
      <c r="Q119" s="278"/>
      <c r="R119" s="278"/>
      <c r="S119" s="278"/>
      <c r="T119" s="278"/>
    </row>
    <row r="120" spans="1:20" ht="13.5" customHeight="1">
      <c r="A120" s="277"/>
      <c r="B120" s="287"/>
      <c r="C120" s="287"/>
      <c r="D120" s="287"/>
      <c r="E120" s="278"/>
      <c r="F120" s="279"/>
      <c r="G120" s="281"/>
      <c r="H120" s="294"/>
      <c r="I120" s="294"/>
      <c r="J120" s="294"/>
      <c r="K120" s="279"/>
      <c r="L120" s="278"/>
      <c r="M120" s="278"/>
      <c r="N120" s="279"/>
      <c r="O120" s="278"/>
      <c r="P120" s="290"/>
      <c r="Q120" s="278"/>
      <c r="R120" s="278"/>
      <c r="S120" s="278"/>
      <c r="T120" s="278"/>
    </row>
    <row r="121" spans="1:20" ht="13.5" customHeight="1">
      <c r="A121" s="277"/>
      <c r="B121" s="287"/>
      <c r="C121" s="287"/>
      <c r="D121" s="287"/>
      <c r="E121" s="278"/>
      <c r="F121" s="279"/>
      <c r="G121" s="281"/>
      <c r="H121" s="294"/>
      <c r="I121" s="294"/>
      <c r="J121" s="294"/>
      <c r="K121" s="279"/>
      <c r="L121" s="278"/>
      <c r="M121" s="278"/>
      <c r="N121" s="279"/>
      <c r="O121" s="278"/>
      <c r="P121" s="290"/>
      <c r="Q121" s="278"/>
      <c r="R121" s="278"/>
      <c r="S121" s="278"/>
      <c r="T121" s="278"/>
    </row>
    <row r="122" spans="1:20" ht="13.5" customHeight="1">
      <c r="A122" s="277"/>
      <c r="B122" s="287"/>
      <c r="C122" s="287"/>
      <c r="D122" s="287"/>
      <c r="E122" s="278"/>
      <c r="F122" s="279"/>
      <c r="G122" s="281"/>
      <c r="H122" s="294"/>
      <c r="I122" s="294"/>
      <c r="J122" s="294"/>
      <c r="K122" s="279"/>
      <c r="L122" s="278"/>
      <c r="M122" s="278"/>
      <c r="N122" s="279"/>
      <c r="O122" s="278"/>
      <c r="P122" s="290"/>
      <c r="Q122" s="278"/>
      <c r="R122" s="278"/>
      <c r="S122" s="278"/>
      <c r="T122" s="278"/>
    </row>
    <row r="123" spans="1:20" ht="13.5" customHeight="1">
      <c r="A123" s="277"/>
      <c r="B123" s="287"/>
      <c r="C123" s="287"/>
      <c r="D123" s="287"/>
      <c r="E123" s="278"/>
      <c r="F123" s="279"/>
      <c r="G123" s="281"/>
      <c r="H123" s="294"/>
      <c r="I123" s="294"/>
      <c r="J123" s="294"/>
      <c r="K123" s="279"/>
      <c r="L123" s="278"/>
      <c r="M123" s="278"/>
      <c r="N123" s="279"/>
      <c r="O123" s="278"/>
      <c r="P123" s="290"/>
      <c r="Q123" s="278"/>
      <c r="R123" s="278"/>
      <c r="S123" s="278"/>
      <c r="T123" s="278"/>
    </row>
    <row r="124" spans="1:20" ht="13.5" customHeight="1">
      <c r="A124" s="277"/>
      <c r="B124" s="287"/>
      <c r="C124" s="287"/>
      <c r="D124" s="287"/>
      <c r="E124" s="278"/>
      <c r="F124" s="279"/>
      <c r="G124" s="281"/>
      <c r="H124" s="294"/>
      <c r="I124" s="294"/>
      <c r="J124" s="294"/>
      <c r="K124" s="279"/>
      <c r="L124" s="278"/>
      <c r="M124" s="278"/>
      <c r="N124" s="279"/>
      <c r="O124" s="278"/>
      <c r="P124" s="290"/>
      <c r="Q124" s="278"/>
      <c r="R124" s="278"/>
      <c r="S124" s="278"/>
      <c r="T124" s="278"/>
    </row>
    <row r="125" spans="1:20" ht="13.5" customHeight="1">
      <c r="A125" s="277"/>
      <c r="B125" s="287"/>
      <c r="C125" s="287"/>
      <c r="D125" s="287"/>
      <c r="E125" s="278"/>
      <c r="F125" s="283"/>
      <c r="G125" s="281"/>
      <c r="H125" s="294"/>
      <c r="I125" s="294"/>
      <c r="J125" s="294"/>
      <c r="K125" s="279"/>
      <c r="L125" s="278"/>
      <c r="M125" s="278"/>
      <c r="N125" s="279"/>
      <c r="O125" s="278"/>
      <c r="P125" s="290"/>
      <c r="Q125" s="278"/>
      <c r="R125" s="278"/>
      <c r="S125" s="278"/>
      <c r="T125" s="278"/>
    </row>
    <row r="126" spans="1:20" ht="13.5" customHeight="1">
      <c r="A126" s="277"/>
      <c r="B126" s="287"/>
      <c r="C126" s="287"/>
      <c r="D126" s="287"/>
      <c r="E126" s="278"/>
      <c r="F126" s="283"/>
      <c r="G126" s="281"/>
      <c r="H126" s="294"/>
      <c r="I126" s="316"/>
      <c r="J126" s="316"/>
      <c r="K126" s="282"/>
      <c r="L126" s="278"/>
      <c r="M126" s="278"/>
      <c r="N126" s="279"/>
      <c r="O126" s="278"/>
      <c r="P126" s="290"/>
      <c r="Q126" s="278"/>
      <c r="R126" s="278"/>
      <c r="S126" s="278"/>
      <c r="T126" s="278"/>
    </row>
    <row r="127" spans="1:20" ht="13.5" customHeight="1">
      <c r="A127" s="277"/>
      <c r="B127" s="287"/>
      <c r="C127" s="287"/>
      <c r="D127" s="287"/>
      <c r="E127" s="278"/>
      <c r="F127" s="283"/>
      <c r="G127" s="281"/>
      <c r="H127" s="294"/>
      <c r="I127" s="316"/>
      <c r="J127" s="316"/>
      <c r="K127" s="282"/>
      <c r="L127" s="278"/>
      <c r="M127" s="278"/>
      <c r="N127" s="279"/>
      <c r="O127" s="278"/>
      <c r="P127" s="290"/>
      <c r="Q127" s="278"/>
      <c r="R127" s="278"/>
      <c r="S127" s="278"/>
      <c r="T127" s="278"/>
    </row>
    <row r="128" spans="1:20" ht="13.5" customHeight="1">
      <c r="A128" s="277"/>
      <c r="B128" s="287"/>
      <c r="C128" s="287"/>
      <c r="D128" s="287"/>
      <c r="E128" s="278"/>
      <c r="F128" s="283"/>
      <c r="G128" s="281"/>
      <c r="H128" s="294"/>
      <c r="I128" s="316"/>
      <c r="J128" s="316"/>
      <c r="K128" s="282"/>
      <c r="L128" s="278"/>
      <c r="M128" s="278"/>
      <c r="N128" s="279"/>
      <c r="O128" s="278"/>
      <c r="P128" s="290"/>
      <c r="Q128" s="278"/>
      <c r="R128" s="278"/>
      <c r="S128" s="278"/>
      <c r="T128" s="278"/>
    </row>
    <row r="129" spans="1:20" ht="13.5" customHeight="1">
      <c r="A129" s="277"/>
      <c r="B129" s="287"/>
      <c r="C129" s="287"/>
      <c r="D129" s="287"/>
      <c r="E129" s="278"/>
      <c r="F129" s="283"/>
      <c r="G129" s="281"/>
      <c r="H129" s="294"/>
      <c r="I129" s="316"/>
      <c r="J129" s="316"/>
      <c r="K129" s="282"/>
      <c r="L129" s="278"/>
      <c r="M129" s="278"/>
      <c r="N129" s="279"/>
      <c r="O129" s="278"/>
      <c r="P129" s="290"/>
      <c r="Q129" s="278"/>
      <c r="R129" s="278"/>
      <c r="S129" s="278"/>
      <c r="T129" s="278"/>
    </row>
    <row r="130" spans="1:20" ht="13.5" customHeight="1">
      <c r="A130" s="277"/>
      <c r="B130" s="287"/>
      <c r="C130" s="287"/>
      <c r="D130" s="287"/>
      <c r="E130" s="278"/>
      <c r="F130" s="283"/>
      <c r="G130" s="281"/>
      <c r="H130" s="294"/>
      <c r="I130" s="316"/>
      <c r="J130" s="316"/>
      <c r="K130" s="282"/>
      <c r="L130" s="278"/>
      <c r="M130" s="278"/>
      <c r="N130" s="279"/>
      <c r="O130" s="278"/>
      <c r="P130" s="290"/>
      <c r="Q130" s="278"/>
      <c r="R130" s="278"/>
      <c r="S130" s="278"/>
      <c r="T130" s="278"/>
    </row>
    <row r="131" spans="1:20" ht="13.5" customHeight="1">
      <c r="A131" s="277"/>
      <c r="B131" s="287"/>
      <c r="C131" s="287"/>
      <c r="D131" s="287"/>
      <c r="E131" s="278"/>
      <c r="F131" s="283"/>
      <c r="G131" s="281"/>
      <c r="H131" s="294"/>
      <c r="I131" s="316"/>
      <c r="J131" s="316"/>
      <c r="K131" s="282"/>
      <c r="L131" s="278"/>
      <c r="M131" s="278"/>
      <c r="N131" s="279"/>
      <c r="O131" s="278"/>
      <c r="P131" s="290"/>
      <c r="Q131" s="278"/>
      <c r="R131" s="278"/>
      <c r="S131" s="278"/>
      <c r="T131" s="278"/>
    </row>
    <row r="132" spans="1:20" ht="13.5" customHeight="1">
      <c r="A132" s="277"/>
      <c r="B132" s="287"/>
      <c r="C132" s="287"/>
      <c r="D132" s="287"/>
      <c r="E132" s="278"/>
      <c r="F132" s="283"/>
      <c r="G132" s="281"/>
      <c r="H132" s="294"/>
      <c r="I132" s="316"/>
      <c r="J132" s="316"/>
      <c r="K132" s="282"/>
      <c r="L132" s="278"/>
      <c r="M132" s="278"/>
      <c r="N132" s="279"/>
      <c r="O132" s="278"/>
      <c r="P132" s="290"/>
      <c r="Q132" s="278"/>
      <c r="R132" s="278"/>
      <c r="S132" s="278"/>
      <c r="T132" s="278"/>
    </row>
    <row r="133" spans="1:20" ht="13.5" customHeight="1">
      <c r="A133" s="277"/>
      <c r="B133" s="287"/>
      <c r="C133" s="287"/>
      <c r="D133" s="287"/>
      <c r="E133" s="278"/>
      <c r="F133" s="283"/>
      <c r="G133" s="281"/>
      <c r="H133" s="294"/>
      <c r="I133" s="316"/>
      <c r="J133" s="316"/>
      <c r="K133" s="282"/>
      <c r="L133" s="278"/>
      <c r="M133" s="278"/>
      <c r="N133" s="279"/>
      <c r="O133" s="278"/>
      <c r="P133" s="290"/>
      <c r="Q133" s="278"/>
      <c r="R133" s="278"/>
      <c r="S133" s="278"/>
      <c r="T133" s="278"/>
    </row>
    <row r="134" spans="1:20" ht="13.5" customHeight="1">
      <c r="A134" s="277"/>
      <c r="B134" s="287"/>
      <c r="C134" s="287"/>
      <c r="D134" s="287"/>
      <c r="E134" s="278"/>
      <c r="F134" s="283"/>
      <c r="G134" s="281"/>
      <c r="H134" s="294"/>
      <c r="I134" s="316"/>
      <c r="J134" s="316"/>
      <c r="K134" s="282"/>
      <c r="L134" s="278"/>
      <c r="M134" s="278"/>
      <c r="N134" s="279"/>
      <c r="O134" s="278"/>
      <c r="P134" s="290"/>
      <c r="Q134" s="278"/>
      <c r="R134" s="278"/>
      <c r="S134" s="278"/>
      <c r="T134" s="278"/>
    </row>
    <row r="135" spans="1:20" ht="13.5" customHeight="1">
      <c r="A135" s="277"/>
      <c r="B135" s="287"/>
      <c r="C135" s="287"/>
      <c r="D135" s="287"/>
      <c r="E135" s="278"/>
      <c r="F135" s="283"/>
      <c r="G135" s="281"/>
      <c r="H135" s="294"/>
      <c r="I135" s="316"/>
      <c r="J135" s="316"/>
      <c r="K135" s="282"/>
      <c r="L135" s="278"/>
      <c r="M135" s="278"/>
      <c r="N135" s="279"/>
      <c r="O135" s="278"/>
      <c r="P135" s="290"/>
      <c r="Q135" s="278"/>
      <c r="R135" s="278"/>
      <c r="S135" s="278"/>
      <c r="T135" s="278"/>
    </row>
    <row r="136" spans="1:20" ht="13.5" customHeight="1">
      <c r="A136" s="277"/>
      <c r="B136" s="287"/>
      <c r="C136" s="287"/>
      <c r="D136" s="287"/>
      <c r="E136" s="278"/>
      <c r="F136" s="283"/>
      <c r="G136" s="281"/>
      <c r="H136" s="294"/>
      <c r="I136" s="316"/>
      <c r="J136" s="316"/>
      <c r="K136" s="282"/>
      <c r="L136" s="278"/>
      <c r="M136" s="278"/>
      <c r="N136" s="279"/>
      <c r="O136" s="278"/>
      <c r="P136" s="290"/>
      <c r="Q136" s="278"/>
      <c r="R136" s="278"/>
      <c r="S136" s="278"/>
      <c r="T136" s="278"/>
    </row>
    <row r="137" spans="1:20" ht="13.5" customHeight="1">
      <c r="A137" s="277"/>
      <c r="B137" s="287"/>
      <c r="C137" s="287"/>
      <c r="D137" s="287"/>
      <c r="E137" s="278"/>
      <c r="F137" s="283"/>
      <c r="G137" s="281"/>
      <c r="H137" s="294"/>
      <c r="I137" s="316"/>
      <c r="J137" s="316"/>
      <c r="K137" s="282"/>
      <c r="L137" s="278"/>
      <c r="M137" s="278"/>
      <c r="N137" s="279"/>
      <c r="O137" s="278"/>
      <c r="P137" s="290"/>
      <c r="Q137" s="278"/>
      <c r="R137" s="278"/>
      <c r="S137" s="278"/>
      <c r="T137" s="278"/>
    </row>
    <row r="138" spans="1:20" ht="13.5" customHeight="1">
      <c r="A138" s="277"/>
      <c r="B138" s="287"/>
      <c r="C138" s="287"/>
      <c r="D138" s="287"/>
      <c r="E138" s="278"/>
      <c r="F138" s="283"/>
      <c r="G138" s="281"/>
      <c r="H138" s="294"/>
      <c r="I138" s="316"/>
      <c r="J138" s="316"/>
      <c r="K138" s="282"/>
      <c r="L138" s="278"/>
      <c r="M138" s="278"/>
      <c r="N138" s="279"/>
      <c r="O138" s="278"/>
      <c r="P138" s="290"/>
      <c r="Q138" s="278"/>
      <c r="R138" s="278"/>
      <c r="S138" s="278"/>
      <c r="T138" s="278"/>
    </row>
    <row r="139" spans="1:20" ht="13.5" customHeight="1">
      <c r="A139" s="277"/>
      <c r="B139" s="287"/>
      <c r="C139" s="287"/>
      <c r="D139" s="287"/>
      <c r="E139" s="278"/>
      <c r="F139" s="283"/>
      <c r="G139" s="281"/>
      <c r="H139" s="294"/>
      <c r="I139" s="316"/>
      <c r="J139" s="316"/>
      <c r="K139" s="282"/>
      <c r="L139" s="278"/>
      <c r="M139" s="278"/>
      <c r="N139" s="279"/>
      <c r="O139" s="278"/>
      <c r="P139" s="290"/>
      <c r="Q139" s="278"/>
      <c r="R139" s="278"/>
      <c r="S139" s="278"/>
      <c r="T139" s="278"/>
    </row>
    <row r="140" spans="1:20" ht="13.5" customHeight="1">
      <c r="A140" s="277"/>
      <c r="B140" s="287"/>
      <c r="C140" s="287"/>
      <c r="D140" s="287"/>
      <c r="E140" s="278"/>
      <c r="F140" s="283"/>
      <c r="G140" s="281"/>
      <c r="H140" s="294"/>
      <c r="I140" s="316"/>
      <c r="J140" s="316"/>
      <c r="K140" s="282"/>
      <c r="L140" s="278"/>
      <c r="M140" s="278"/>
      <c r="N140" s="279"/>
      <c r="O140" s="278"/>
      <c r="P140" s="290"/>
      <c r="Q140" s="278"/>
      <c r="R140" s="278"/>
      <c r="S140" s="278"/>
      <c r="T140" s="278"/>
    </row>
    <row r="141" spans="1:20" ht="13.5" customHeight="1">
      <c r="A141" s="277"/>
      <c r="B141" s="287"/>
      <c r="C141" s="287"/>
      <c r="D141" s="287"/>
      <c r="E141" s="278"/>
      <c r="F141" s="283"/>
      <c r="G141" s="281"/>
      <c r="H141" s="294"/>
      <c r="I141" s="316"/>
      <c r="J141" s="316"/>
      <c r="K141" s="282"/>
      <c r="L141" s="278"/>
      <c r="M141" s="278"/>
      <c r="N141" s="279"/>
      <c r="O141" s="278"/>
      <c r="P141" s="290"/>
      <c r="Q141" s="278"/>
      <c r="R141" s="278"/>
      <c r="S141" s="278"/>
      <c r="T141" s="278"/>
    </row>
    <row r="142" spans="1:20" ht="13.5" customHeight="1">
      <c r="A142" s="277"/>
      <c r="B142" s="287"/>
      <c r="C142" s="287"/>
      <c r="D142" s="287"/>
      <c r="E142" s="278"/>
      <c r="F142" s="283"/>
      <c r="G142" s="281"/>
      <c r="H142" s="294"/>
      <c r="I142" s="316"/>
      <c r="J142" s="316"/>
      <c r="K142" s="282"/>
      <c r="L142" s="278"/>
      <c r="M142" s="278"/>
      <c r="N142" s="279"/>
      <c r="O142" s="278"/>
      <c r="P142" s="290"/>
      <c r="Q142" s="278"/>
      <c r="R142" s="278"/>
      <c r="S142" s="278"/>
      <c r="T142" s="278"/>
    </row>
    <row r="143" spans="1:20" ht="13.5" customHeight="1">
      <c r="A143" s="277"/>
      <c r="B143" s="287"/>
      <c r="C143" s="287"/>
      <c r="D143" s="287"/>
      <c r="E143" s="278"/>
      <c r="F143" s="283"/>
      <c r="G143" s="281"/>
      <c r="H143" s="294"/>
      <c r="I143" s="316"/>
      <c r="J143" s="316"/>
      <c r="K143" s="282"/>
      <c r="L143" s="278"/>
      <c r="M143" s="278"/>
      <c r="N143" s="279"/>
      <c r="O143" s="278"/>
      <c r="P143" s="290"/>
      <c r="Q143" s="278"/>
      <c r="R143" s="278"/>
      <c r="S143" s="278"/>
      <c r="T143" s="278"/>
    </row>
    <row r="144" spans="1:20" ht="13.5" customHeight="1">
      <c r="A144" s="277"/>
      <c r="B144" s="287"/>
      <c r="C144" s="287"/>
      <c r="D144" s="287"/>
      <c r="E144" s="278"/>
      <c r="F144" s="283"/>
      <c r="G144" s="281"/>
      <c r="H144" s="294"/>
      <c r="I144" s="316"/>
      <c r="J144" s="316"/>
      <c r="K144" s="282"/>
      <c r="L144" s="278"/>
      <c r="M144" s="278"/>
      <c r="N144" s="279"/>
      <c r="O144" s="278"/>
      <c r="P144" s="290"/>
      <c r="Q144" s="278"/>
      <c r="R144" s="278"/>
      <c r="S144" s="278"/>
      <c r="T144" s="278"/>
    </row>
    <row r="145" spans="1:20" ht="13.5" customHeight="1">
      <c r="A145" s="277"/>
      <c r="B145" s="295"/>
      <c r="C145" s="295"/>
      <c r="D145" s="295"/>
      <c r="E145" s="296"/>
      <c r="F145" s="283"/>
      <c r="G145" s="281"/>
      <c r="H145" s="281"/>
      <c r="I145" s="281"/>
      <c r="J145" s="281"/>
      <c r="K145" s="282"/>
      <c r="L145" s="278"/>
      <c r="M145" s="278"/>
      <c r="N145" s="279"/>
      <c r="O145" s="278"/>
      <c r="P145" s="290"/>
      <c r="Q145" s="278"/>
      <c r="R145" s="278"/>
      <c r="S145" s="278"/>
      <c r="T145" s="278"/>
    </row>
    <row r="146" spans="1:20" ht="13.5" customHeight="1">
      <c r="A146" s="277"/>
      <c r="B146" s="295"/>
      <c r="C146" s="295"/>
      <c r="D146" s="295"/>
      <c r="E146" s="296"/>
      <c r="F146" s="283"/>
      <c r="G146" s="281"/>
      <c r="H146" s="281"/>
      <c r="I146" s="281"/>
      <c r="J146" s="281"/>
      <c r="K146" s="282"/>
      <c r="L146" s="278"/>
      <c r="M146" s="278"/>
      <c r="N146" s="279"/>
      <c r="O146" s="278"/>
      <c r="P146" s="290"/>
      <c r="Q146" s="278"/>
      <c r="R146" s="278"/>
      <c r="S146" s="278"/>
      <c r="T146" s="278"/>
    </row>
    <row r="147" spans="1:20" ht="13.5" customHeight="1">
      <c r="A147" s="277"/>
      <c r="B147" s="295"/>
      <c r="C147" s="295"/>
      <c r="D147" s="295"/>
      <c r="E147" s="296"/>
      <c r="F147" s="283"/>
      <c r="G147" s="281"/>
      <c r="H147" s="281"/>
      <c r="I147" s="281"/>
      <c r="J147" s="281"/>
      <c r="K147" s="282"/>
      <c r="L147" s="278"/>
      <c r="M147" s="278"/>
      <c r="N147" s="279"/>
      <c r="O147" s="278"/>
      <c r="P147" s="290"/>
      <c r="Q147" s="278"/>
      <c r="R147" s="278"/>
      <c r="S147" s="278"/>
      <c r="T147" s="278"/>
    </row>
    <row r="148" spans="1:20" ht="13.5" customHeight="1">
      <c r="A148" s="277"/>
      <c r="B148" s="295"/>
      <c r="C148" s="295"/>
      <c r="D148" s="295"/>
      <c r="E148" s="296"/>
      <c r="F148" s="283"/>
      <c r="G148" s="281"/>
      <c r="H148" s="281"/>
      <c r="I148" s="281"/>
      <c r="J148" s="281"/>
      <c r="K148" s="282"/>
      <c r="L148" s="278"/>
      <c r="M148" s="278"/>
      <c r="N148" s="279"/>
      <c r="O148" s="278"/>
      <c r="P148" s="290"/>
      <c r="Q148" s="278"/>
      <c r="R148" s="278"/>
      <c r="S148" s="278"/>
      <c r="T148" s="278"/>
    </row>
    <row r="149" spans="1:20" ht="13.5" customHeight="1">
      <c r="A149" s="277"/>
      <c r="B149" s="295"/>
      <c r="C149" s="295"/>
      <c r="D149" s="295"/>
      <c r="E149" s="296"/>
      <c r="F149" s="283"/>
      <c r="G149" s="281"/>
      <c r="H149" s="281"/>
      <c r="I149" s="281"/>
      <c r="J149" s="281"/>
      <c r="K149" s="282"/>
      <c r="L149" s="278"/>
      <c r="M149" s="278"/>
      <c r="N149" s="279"/>
      <c r="O149" s="278"/>
      <c r="P149" s="290"/>
      <c r="Q149" s="278"/>
      <c r="R149" s="278"/>
      <c r="S149" s="278"/>
      <c r="T149" s="278"/>
    </row>
    <row r="150" spans="1:20" ht="13.5" customHeight="1">
      <c r="A150" s="277"/>
      <c r="B150" s="295"/>
      <c r="C150" s="295"/>
      <c r="D150" s="295"/>
      <c r="E150" s="296"/>
      <c r="F150" s="283"/>
      <c r="G150" s="281"/>
      <c r="H150" s="281"/>
      <c r="I150" s="281"/>
      <c r="J150" s="281"/>
      <c r="K150" s="282"/>
      <c r="L150" s="278"/>
      <c r="M150" s="278"/>
      <c r="N150" s="279"/>
      <c r="O150" s="278"/>
      <c r="P150" s="290"/>
      <c r="Q150" s="278"/>
      <c r="R150" s="278"/>
      <c r="S150" s="278"/>
      <c r="T150" s="278"/>
    </row>
    <row r="151" spans="1:20" ht="13.5" customHeight="1">
      <c r="A151" s="277"/>
      <c r="B151" s="295"/>
      <c r="C151" s="295"/>
      <c r="D151" s="295"/>
      <c r="E151" s="296"/>
      <c r="F151" s="283"/>
      <c r="G151" s="281"/>
      <c r="H151" s="281"/>
      <c r="I151" s="281"/>
      <c r="J151" s="281"/>
      <c r="K151" s="282"/>
      <c r="L151" s="278"/>
      <c r="M151" s="278"/>
      <c r="N151" s="279"/>
      <c r="O151" s="278"/>
      <c r="P151" s="290"/>
      <c r="Q151" s="278"/>
      <c r="R151" s="278"/>
      <c r="S151" s="278"/>
      <c r="T151" s="278"/>
    </row>
    <row r="152" spans="1:20" ht="13.5" customHeight="1">
      <c r="A152" s="277"/>
      <c r="B152" s="295"/>
      <c r="C152" s="295"/>
      <c r="D152" s="295"/>
      <c r="E152" s="296"/>
      <c r="F152" s="283"/>
      <c r="G152" s="281"/>
      <c r="H152" s="281"/>
      <c r="I152" s="281"/>
      <c r="J152" s="281"/>
      <c r="K152" s="282"/>
      <c r="L152" s="278"/>
      <c r="M152" s="278"/>
      <c r="N152" s="279"/>
      <c r="O152" s="278"/>
      <c r="P152" s="290"/>
      <c r="Q152" s="278"/>
      <c r="R152" s="278"/>
      <c r="S152" s="278"/>
      <c r="T152" s="278"/>
    </row>
    <row r="153" spans="1:20" ht="13.5" customHeight="1">
      <c r="A153" s="277"/>
      <c r="B153" s="295"/>
      <c r="C153" s="295"/>
      <c r="D153" s="295"/>
      <c r="E153" s="296"/>
      <c r="F153" s="283"/>
      <c r="G153" s="281"/>
      <c r="H153" s="289"/>
      <c r="I153" s="289"/>
      <c r="J153" s="289"/>
      <c r="K153" s="282"/>
      <c r="L153" s="278"/>
      <c r="M153" s="278"/>
      <c r="N153" s="279"/>
      <c r="O153" s="278"/>
      <c r="P153" s="290"/>
      <c r="Q153" s="278"/>
      <c r="R153" s="278"/>
      <c r="S153" s="278"/>
      <c r="T153" s="278"/>
    </row>
    <row r="154" spans="1:20" ht="13.5" customHeight="1">
      <c r="A154" s="277"/>
      <c r="B154" s="295"/>
      <c r="C154" s="295"/>
      <c r="D154" s="295"/>
      <c r="E154" s="296"/>
      <c r="F154" s="283"/>
      <c r="G154" s="281"/>
      <c r="H154" s="281"/>
      <c r="I154" s="281"/>
      <c r="J154" s="281"/>
      <c r="K154" s="282"/>
      <c r="L154" s="278"/>
      <c r="M154" s="278"/>
      <c r="N154" s="279"/>
      <c r="O154" s="278"/>
      <c r="P154" s="290"/>
      <c r="Q154" s="278"/>
      <c r="R154" s="278"/>
      <c r="S154" s="278"/>
      <c r="T154" s="278"/>
    </row>
    <row r="155" spans="1:20" ht="13.5" customHeight="1">
      <c r="A155" s="277"/>
      <c r="B155" s="295"/>
      <c r="C155" s="295"/>
      <c r="D155" s="295"/>
      <c r="E155" s="296"/>
      <c r="F155" s="283"/>
      <c r="G155" s="281"/>
      <c r="H155" s="281"/>
      <c r="I155" s="281"/>
      <c r="J155" s="281"/>
      <c r="K155" s="282"/>
      <c r="L155" s="278"/>
      <c r="M155" s="278"/>
      <c r="N155" s="279"/>
      <c r="O155" s="278"/>
      <c r="P155" s="290"/>
      <c r="Q155" s="278"/>
      <c r="R155" s="278"/>
      <c r="S155" s="278"/>
      <c r="T155" s="278"/>
    </row>
    <row r="156" spans="1:20" ht="13.5" customHeight="1">
      <c r="A156" s="277"/>
      <c r="B156" s="295"/>
      <c r="C156" s="295"/>
      <c r="D156" s="295"/>
      <c r="E156" s="296"/>
      <c r="F156" s="283"/>
      <c r="G156" s="281"/>
      <c r="H156" s="281"/>
      <c r="I156" s="281"/>
      <c r="J156" s="281"/>
      <c r="K156" s="282"/>
      <c r="L156" s="278"/>
      <c r="M156" s="278"/>
      <c r="N156" s="279"/>
      <c r="O156" s="278"/>
      <c r="P156" s="290"/>
      <c r="Q156" s="278"/>
      <c r="R156" s="278"/>
      <c r="S156" s="278"/>
      <c r="T156" s="278"/>
    </row>
    <row r="157" spans="1:20" ht="13.5" customHeight="1">
      <c r="A157" s="277"/>
      <c r="B157" s="295"/>
      <c r="C157" s="295"/>
      <c r="D157" s="295"/>
      <c r="E157" s="296"/>
      <c r="F157" s="283"/>
      <c r="G157" s="281"/>
      <c r="H157" s="281"/>
      <c r="I157" s="281"/>
      <c r="J157" s="281"/>
      <c r="K157" s="282"/>
      <c r="L157" s="278"/>
      <c r="M157" s="278"/>
      <c r="N157" s="279"/>
      <c r="O157" s="278"/>
      <c r="P157" s="290"/>
      <c r="Q157" s="278"/>
      <c r="R157" s="278"/>
      <c r="S157" s="278"/>
      <c r="T157" s="278"/>
    </row>
    <row r="158" spans="1:20" ht="13.5" customHeight="1">
      <c r="A158" s="277"/>
      <c r="B158" s="295"/>
      <c r="C158" s="295"/>
      <c r="D158" s="295"/>
      <c r="E158" s="296"/>
      <c r="F158" s="283"/>
      <c r="G158" s="281"/>
      <c r="H158" s="281"/>
      <c r="I158" s="281"/>
      <c r="J158" s="281"/>
      <c r="K158" s="282"/>
      <c r="L158" s="278"/>
      <c r="M158" s="278"/>
      <c r="N158" s="279"/>
      <c r="O158" s="278"/>
      <c r="P158" s="290"/>
      <c r="Q158" s="278"/>
      <c r="R158" s="278"/>
      <c r="S158" s="278"/>
      <c r="T158" s="278"/>
    </row>
    <row r="159" spans="1:20" ht="13.5" customHeight="1">
      <c r="A159" s="277"/>
      <c r="B159" s="295"/>
      <c r="C159" s="295"/>
      <c r="D159" s="295"/>
      <c r="E159" s="296"/>
      <c r="F159" s="283"/>
      <c r="G159" s="281"/>
      <c r="H159" s="281"/>
      <c r="I159" s="281"/>
      <c r="J159" s="281"/>
      <c r="K159" s="282"/>
      <c r="L159" s="278"/>
      <c r="M159" s="278"/>
      <c r="N159" s="279"/>
      <c r="O159" s="278"/>
      <c r="P159" s="290"/>
      <c r="Q159" s="278"/>
      <c r="R159" s="278"/>
      <c r="S159" s="278"/>
      <c r="T159" s="278"/>
    </row>
    <row r="160" spans="1:20" ht="13.5" customHeight="1">
      <c r="A160" s="277"/>
      <c r="B160" s="295"/>
      <c r="C160" s="295"/>
      <c r="D160" s="295"/>
      <c r="E160" s="296"/>
      <c r="F160" s="283"/>
      <c r="G160" s="281"/>
      <c r="H160" s="281"/>
      <c r="I160" s="281"/>
      <c r="J160" s="281"/>
      <c r="K160" s="282"/>
      <c r="L160" s="278"/>
      <c r="M160" s="278"/>
      <c r="N160" s="279"/>
      <c r="O160" s="278"/>
      <c r="P160" s="290"/>
      <c r="Q160" s="278"/>
      <c r="R160" s="278"/>
      <c r="S160" s="278"/>
      <c r="T160" s="278"/>
    </row>
    <row r="161" spans="1:20" ht="13.5" customHeight="1">
      <c r="A161" s="277"/>
      <c r="B161" s="295"/>
      <c r="C161" s="295"/>
      <c r="D161" s="295"/>
      <c r="E161" s="296"/>
      <c r="F161" s="283"/>
      <c r="G161" s="281"/>
      <c r="H161" s="281"/>
      <c r="I161" s="281"/>
      <c r="J161" s="281"/>
      <c r="K161" s="282"/>
      <c r="L161" s="278"/>
      <c r="M161" s="278"/>
      <c r="N161" s="279"/>
      <c r="O161" s="278"/>
      <c r="P161" s="290"/>
      <c r="Q161" s="278"/>
      <c r="R161" s="278"/>
      <c r="S161" s="278"/>
      <c r="T161" s="278"/>
    </row>
    <row r="162" spans="1:20" ht="13.5" customHeight="1">
      <c r="A162" s="277"/>
      <c r="B162" s="295"/>
      <c r="C162" s="295"/>
      <c r="D162" s="295"/>
      <c r="E162" s="296"/>
      <c r="F162" s="283"/>
      <c r="G162" s="281"/>
      <c r="H162" s="281"/>
      <c r="I162" s="281"/>
      <c r="J162" s="281"/>
      <c r="K162" s="282"/>
      <c r="L162" s="278"/>
      <c r="M162" s="278"/>
      <c r="N162" s="279"/>
      <c r="O162" s="278"/>
      <c r="P162" s="290"/>
      <c r="Q162" s="278"/>
      <c r="R162" s="278"/>
      <c r="S162" s="278"/>
      <c r="T162" s="278"/>
    </row>
    <row r="163" spans="1:20" ht="13.5" customHeight="1">
      <c r="A163" s="277"/>
      <c r="B163" s="295"/>
      <c r="C163" s="295"/>
      <c r="D163" s="295"/>
      <c r="E163" s="296"/>
      <c r="F163" s="283"/>
      <c r="G163" s="281"/>
      <c r="H163" s="281"/>
      <c r="I163" s="281"/>
      <c r="J163" s="281"/>
      <c r="K163" s="282"/>
      <c r="L163" s="278"/>
      <c r="M163" s="278"/>
      <c r="N163" s="279"/>
      <c r="O163" s="278"/>
      <c r="P163" s="290"/>
      <c r="Q163" s="278"/>
      <c r="R163" s="278"/>
      <c r="S163" s="278"/>
      <c r="T163" s="278"/>
    </row>
    <row r="164" spans="1:20" ht="13.5" customHeight="1">
      <c r="A164" s="277"/>
      <c r="B164" s="295"/>
      <c r="C164" s="295"/>
      <c r="D164" s="295"/>
      <c r="E164" s="296"/>
      <c r="F164" s="283"/>
      <c r="G164" s="281"/>
      <c r="H164" s="281"/>
      <c r="I164" s="281"/>
      <c r="J164" s="281"/>
      <c r="K164" s="282"/>
      <c r="L164" s="278"/>
      <c r="M164" s="278"/>
      <c r="N164" s="279"/>
      <c r="O164" s="278"/>
      <c r="P164" s="290"/>
      <c r="Q164" s="278"/>
      <c r="R164" s="278"/>
      <c r="S164" s="278"/>
      <c r="T164" s="278"/>
    </row>
    <row r="165" spans="1:20" ht="13.5" customHeight="1">
      <c r="A165" s="277"/>
      <c r="B165" s="295"/>
      <c r="C165" s="295"/>
      <c r="D165" s="295"/>
      <c r="E165" s="296"/>
      <c r="F165" s="283"/>
      <c r="G165" s="281"/>
      <c r="H165" s="281"/>
      <c r="I165" s="281"/>
      <c r="J165" s="281"/>
      <c r="K165" s="282"/>
      <c r="L165" s="278"/>
      <c r="M165" s="278"/>
      <c r="N165" s="279"/>
      <c r="O165" s="278"/>
      <c r="P165" s="290"/>
      <c r="Q165" s="278"/>
      <c r="R165" s="278"/>
      <c r="S165" s="278"/>
      <c r="T165" s="278"/>
    </row>
    <row r="166" spans="1:20" ht="13.5" customHeight="1">
      <c r="A166" s="277"/>
      <c r="B166" s="295"/>
      <c r="C166" s="295"/>
      <c r="D166" s="295"/>
      <c r="E166" s="296"/>
      <c r="F166" s="283"/>
      <c r="G166" s="281"/>
      <c r="H166" s="281"/>
      <c r="I166" s="281"/>
      <c r="J166" s="281"/>
      <c r="K166" s="282"/>
      <c r="L166" s="278"/>
      <c r="M166" s="278"/>
      <c r="N166" s="279"/>
      <c r="O166" s="278"/>
      <c r="P166" s="290"/>
      <c r="Q166" s="278"/>
      <c r="R166" s="278"/>
      <c r="S166" s="278"/>
      <c r="T166" s="278"/>
    </row>
    <row r="167" spans="1:20" ht="13.5" customHeight="1">
      <c r="A167" s="277"/>
      <c r="B167" s="287"/>
      <c r="C167" s="287"/>
      <c r="D167" s="287"/>
      <c r="E167" s="278"/>
      <c r="F167" s="283"/>
      <c r="G167" s="281"/>
      <c r="H167" s="281"/>
      <c r="I167" s="281"/>
      <c r="J167" s="281"/>
      <c r="K167" s="282"/>
      <c r="L167" s="278"/>
      <c r="M167" s="278"/>
      <c r="N167" s="279"/>
      <c r="O167" s="278"/>
      <c r="P167" s="290"/>
      <c r="Q167" s="278"/>
      <c r="R167" s="278"/>
      <c r="S167" s="278"/>
      <c r="T167" s="278"/>
    </row>
    <row r="168" spans="1:20" ht="13.5" customHeight="1">
      <c r="A168" s="277"/>
      <c r="B168" s="287"/>
      <c r="C168" s="287"/>
      <c r="D168" s="287"/>
      <c r="E168" s="278"/>
      <c r="F168" s="283"/>
      <c r="G168" s="281"/>
      <c r="H168" s="281"/>
      <c r="I168" s="281"/>
      <c r="J168" s="281"/>
      <c r="K168" s="282"/>
      <c r="L168" s="278"/>
      <c r="M168" s="278"/>
      <c r="N168" s="279"/>
      <c r="O168" s="278"/>
      <c r="P168" s="290"/>
      <c r="Q168" s="278"/>
      <c r="R168" s="278"/>
      <c r="S168" s="278"/>
      <c r="T168" s="278"/>
    </row>
    <row r="169" spans="1:20" ht="13.5" customHeight="1">
      <c r="A169" s="277"/>
      <c r="B169" s="287"/>
      <c r="C169" s="287"/>
      <c r="D169" s="287"/>
      <c r="E169" s="278"/>
      <c r="F169" s="287"/>
      <c r="G169" s="279"/>
      <c r="H169" s="280"/>
      <c r="I169" s="280"/>
      <c r="J169" s="280"/>
      <c r="K169" s="279"/>
      <c r="L169" s="278"/>
      <c r="M169" s="278"/>
      <c r="N169" s="279"/>
      <c r="O169" s="278"/>
      <c r="P169" s="290"/>
      <c r="Q169" s="278"/>
      <c r="R169" s="278"/>
      <c r="S169" s="278"/>
      <c r="T169" s="278"/>
    </row>
    <row r="170" spans="1:20" ht="13.5" customHeight="1">
      <c r="A170" s="277"/>
      <c r="B170" s="287"/>
      <c r="C170" s="287"/>
      <c r="D170" s="287"/>
      <c r="E170" s="278"/>
      <c r="F170" s="283"/>
      <c r="G170" s="281"/>
      <c r="H170" s="281"/>
      <c r="I170" s="281"/>
      <c r="J170" s="281"/>
      <c r="K170" s="282"/>
      <c r="L170" s="278"/>
      <c r="M170" s="278"/>
      <c r="N170" s="279"/>
      <c r="O170" s="278"/>
      <c r="P170" s="290"/>
      <c r="Q170" s="278"/>
      <c r="R170" s="278"/>
      <c r="S170" s="278"/>
      <c r="T170" s="278"/>
    </row>
    <row r="171" spans="1:20" ht="13.5" customHeight="1">
      <c r="A171" s="277"/>
      <c r="B171" s="287"/>
      <c r="C171" s="287"/>
      <c r="D171" s="287"/>
      <c r="E171" s="278"/>
      <c r="F171" s="283"/>
      <c r="G171" s="281"/>
      <c r="H171" s="281"/>
      <c r="I171" s="281"/>
      <c r="J171" s="281"/>
      <c r="K171" s="282"/>
      <c r="L171" s="278"/>
      <c r="M171" s="278"/>
      <c r="N171" s="279"/>
      <c r="O171" s="278"/>
      <c r="P171" s="290"/>
      <c r="Q171" s="278"/>
      <c r="R171" s="278"/>
      <c r="S171" s="278"/>
      <c r="T171" s="278"/>
    </row>
    <row r="172" spans="1:20" ht="13.5" customHeight="1">
      <c r="A172" s="277"/>
      <c r="B172" s="287"/>
      <c r="C172" s="287"/>
      <c r="D172" s="287"/>
      <c r="E172" s="278"/>
      <c r="F172" s="283"/>
      <c r="G172" s="281"/>
      <c r="H172" s="281"/>
      <c r="I172" s="281"/>
      <c r="J172" s="281"/>
      <c r="K172" s="282"/>
      <c r="L172" s="278"/>
      <c r="M172" s="278"/>
      <c r="N172" s="279"/>
      <c r="O172" s="278"/>
      <c r="P172" s="290"/>
      <c r="Q172" s="278"/>
      <c r="R172" s="278"/>
      <c r="S172" s="278"/>
      <c r="T172" s="278"/>
    </row>
    <row r="173" spans="1:20" ht="13.5" customHeight="1">
      <c r="A173" s="277"/>
      <c r="B173" s="287"/>
      <c r="C173" s="287"/>
      <c r="D173" s="287"/>
      <c r="E173" s="278"/>
      <c r="F173" s="283"/>
      <c r="G173" s="281"/>
      <c r="H173" s="289"/>
      <c r="I173" s="289"/>
      <c r="J173" s="289"/>
      <c r="K173" s="282"/>
      <c r="L173" s="278"/>
      <c r="M173" s="278"/>
      <c r="N173" s="279"/>
      <c r="O173" s="278"/>
      <c r="P173" s="290"/>
      <c r="Q173" s="278"/>
      <c r="R173" s="278"/>
      <c r="S173" s="278"/>
      <c r="T173" s="278"/>
    </row>
    <row r="174" spans="1:20" ht="13.5" customHeight="1">
      <c r="A174" s="277"/>
      <c r="B174" s="287"/>
      <c r="C174" s="287"/>
      <c r="D174" s="287"/>
      <c r="E174" s="278"/>
      <c r="F174" s="283"/>
      <c r="G174" s="281"/>
      <c r="H174" s="289"/>
      <c r="I174" s="289"/>
      <c r="J174" s="289"/>
      <c r="K174" s="282"/>
      <c r="L174" s="278"/>
      <c r="M174" s="278"/>
      <c r="N174" s="279"/>
      <c r="O174" s="278"/>
      <c r="P174" s="290"/>
      <c r="Q174" s="278"/>
      <c r="R174" s="278"/>
      <c r="S174" s="278"/>
      <c r="T174" s="278"/>
    </row>
    <row r="175" spans="1:20" ht="13.5" customHeight="1">
      <c r="A175" s="277"/>
      <c r="B175" s="287"/>
      <c r="C175" s="287"/>
      <c r="D175" s="287"/>
      <c r="E175" s="278"/>
      <c r="F175" s="283"/>
      <c r="G175" s="281"/>
      <c r="H175" s="289"/>
      <c r="I175" s="289"/>
      <c r="J175" s="289"/>
      <c r="K175" s="282"/>
      <c r="L175" s="278"/>
      <c r="M175" s="278"/>
      <c r="N175" s="279"/>
      <c r="O175" s="278"/>
      <c r="P175" s="290"/>
      <c r="Q175" s="278"/>
      <c r="R175" s="278"/>
      <c r="S175" s="278"/>
      <c r="T175" s="278"/>
    </row>
    <row r="176" spans="1:20" ht="13.5" customHeight="1">
      <c r="A176" s="277"/>
      <c r="B176" s="287"/>
      <c r="C176" s="287"/>
      <c r="D176" s="287"/>
      <c r="E176" s="278"/>
      <c r="F176" s="283"/>
      <c r="G176" s="281"/>
      <c r="H176" s="281"/>
      <c r="I176" s="281"/>
      <c r="J176" s="281"/>
      <c r="K176" s="282"/>
      <c r="L176" s="278"/>
      <c r="M176" s="278"/>
      <c r="N176" s="279"/>
      <c r="O176" s="278"/>
      <c r="P176" s="290"/>
      <c r="Q176" s="278"/>
      <c r="R176" s="278"/>
      <c r="S176" s="278"/>
      <c r="T176" s="278"/>
    </row>
    <row r="177" spans="1:20" ht="13.5" customHeight="1">
      <c r="A177" s="277"/>
      <c r="B177" s="287"/>
      <c r="C177" s="287"/>
      <c r="D177" s="287"/>
      <c r="E177" s="278"/>
      <c r="F177" s="283"/>
      <c r="G177" s="281"/>
      <c r="H177" s="281"/>
      <c r="I177" s="281"/>
      <c r="J177" s="281"/>
      <c r="K177" s="282"/>
      <c r="L177" s="278"/>
      <c r="M177" s="278"/>
      <c r="N177" s="279"/>
      <c r="O177" s="278"/>
      <c r="P177" s="290"/>
      <c r="Q177" s="278"/>
      <c r="R177" s="278"/>
      <c r="S177" s="278"/>
      <c r="T177" s="278"/>
    </row>
    <row r="178" spans="1:20" ht="13.5" customHeight="1">
      <c r="A178" s="277"/>
      <c r="B178" s="287"/>
      <c r="C178" s="287"/>
      <c r="D178" s="287"/>
      <c r="E178" s="278"/>
      <c r="F178" s="283"/>
      <c r="G178" s="281"/>
      <c r="H178" s="289"/>
      <c r="I178" s="289"/>
      <c r="J178" s="289"/>
      <c r="K178" s="282"/>
      <c r="L178" s="278"/>
      <c r="M178" s="278"/>
      <c r="N178" s="279"/>
      <c r="O178" s="278"/>
      <c r="P178" s="290"/>
      <c r="Q178" s="278"/>
      <c r="R178" s="278"/>
      <c r="S178" s="278"/>
      <c r="T178" s="278"/>
    </row>
    <row r="179" spans="1:20" ht="13.5" customHeight="1">
      <c r="A179" s="277"/>
      <c r="B179" s="287"/>
      <c r="C179" s="287"/>
      <c r="D179" s="287"/>
      <c r="E179" s="278"/>
      <c r="F179" s="283"/>
      <c r="G179" s="281"/>
      <c r="H179" s="289"/>
      <c r="I179" s="289"/>
      <c r="J179" s="289"/>
      <c r="K179" s="282"/>
      <c r="L179" s="278"/>
      <c r="M179" s="278"/>
      <c r="N179" s="279"/>
      <c r="O179" s="278"/>
      <c r="P179" s="290"/>
      <c r="Q179" s="278"/>
      <c r="R179" s="278"/>
      <c r="S179" s="278"/>
      <c r="T179" s="278"/>
    </row>
    <row r="180" spans="1:20" ht="13.5" customHeight="1">
      <c r="A180" s="277"/>
      <c r="B180" s="287"/>
      <c r="C180" s="287"/>
      <c r="D180" s="287"/>
      <c r="E180" s="278"/>
      <c r="F180" s="283"/>
      <c r="G180" s="281"/>
      <c r="H180" s="289"/>
      <c r="I180" s="289"/>
      <c r="J180" s="289"/>
      <c r="K180" s="282"/>
      <c r="L180" s="278"/>
      <c r="M180" s="278"/>
      <c r="N180" s="279"/>
      <c r="O180" s="278"/>
      <c r="P180" s="290"/>
      <c r="Q180" s="278"/>
      <c r="R180" s="278"/>
      <c r="S180" s="278"/>
      <c r="T180" s="278"/>
    </row>
    <row r="181" spans="1:20" ht="13.5" customHeight="1">
      <c r="A181" s="277"/>
      <c r="B181" s="287"/>
      <c r="C181" s="287"/>
      <c r="D181" s="287"/>
      <c r="E181" s="278"/>
      <c r="F181" s="283"/>
      <c r="G181" s="281"/>
      <c r="H181" s="281"/>
      <c r="I181" s="281"/>
      <c r="J181" s="281"/>
      <c r="K181" s="282"/>
      <c r="L181" s="278"/>
      <c r="M181" s="278"/>
      <c r="N181" s="279"/>
      <c r="O181" s="278"/>
      <c r="P181" s="290"/>
      <c r="Q181" s="278"/>
      <c r="R181" s="278"/>
      <c r="S181" s="278"/>
      <c r="T181" s="278"/>
    </row>
    <row r="182" spans="1:20" ht="13.5" customHeight="1">
      <c r="A182" s="277"/>
      <c r="B182" s="287"/>
      <c r="C182" s="287"/>
      <c r="D182" s="287"/>
      <c r="E182" s="278"/>
      <c r="F182" s="283"/>
      <c r="G182" s="281"/>
      <c r="H182" s="281"/>
      <c r="I182" s="281"/>
      <c r="J182" s="281"/>
      <c r="K182" s="282"/>
      <c r="L182" s="278"/>
      <c r="M182" s="278"/>
      <c r="N182" s="279"/>
      <c r="O182" s="278"/>
      <c r="P182" s="290"/>
      <c r="Q182" s="278"/>
      <c r="R182" s="278"/>
      <c r="S182" s="278"/>
      <c r="T182" s="278"/>
    </row>
    <row r="183" spans="1:20" ht="13.5" customHeight="1">
      <c r="A183" s="277"/>
      <c r="B183" s="287"/>
      <c r="C183" s="287"/>
      <c r="D183" s="287"/>
      <c r="E183" s="278"/>
      <c r="F183" s="283"/>
      <c r="G183" s="281"/>
      <c r="H183" s="289"/>
      <c r="I183" s="289"/>
      <c r="J183" s="289"/>
      <c r="K183" s="282"/>
      <c r="L183" s="278"/>
      <c r="M183" s="278"/>
      <c r="N183" s="279"/>
      <c r="O183" s="278"/>
      <c r="P183" s="290"/>
      <c r="Q183" s="278"/>
      <c r="R183" s="278"/>
      <c r="S183" s="278"/>
      <c r="T183" s="278"/>
    </row>
    <row r="184" spans="1:20" ht="13.5" customHeight="1">
      <c r="A184" s="277"/>
      <c r="B184" s="287"/>
      <c r="C184" s="287"/>
      <c r="D184" s="287"/>
      <c r="E184" s="278"/>
      <c r="F184" s="283"/>
      <c r="G184" s="281"/>
      <c r="H184" s="281"/>
      <c r="I184" s="281"/>
      <c r="J184" s="281"/>
      <c r="K184" s="282"/>
      <c r="L184" s="278"/>
      <c r="M184" s="278"/>
      <c r="N184" s="279"/>
      <c r="O184" s="278"/>
      <c r="P184" s="290"/>
      <c r="Q184" s="278"/>
      <c r="R184" s="278"/>
      <c r="S184" s="278"/>
      <c r="T184" s="278"/>
    </row>
    <row r="185" spans="1:20" ht="13.5" customHeight="1">
      <c r="A185" s="277"/>
      <c r="B185" s="287"/>
      <c r="C185" s="287"/>
      <c r="D185" s="287"/>
      <c r="E185" s="278"/>
      <c r="F185" s="283"/>
      <c r="G185" s="281"/>
      <c r="H185" s="289"/>
      <c r="I185" s="289"/>
      <c r="J185" s="289"/>
      <c r="K185" s="282"/>
      <c r="L185" s="278"/>
      <c r="M185" s="278"/>
      <c r="N185" s="279"/>
      <c r="O185" s="278"/>
      <c r="P185" s="290"/>
      <c r="Q185" s="278"/>
      <c r="R185" s="278"/>
      <c r="S185" s="278"/>
      <c r="T185" s="278"/>
    </row>
    <row r="186" spans="1:20" ht="13.5" customHeight="1">
      <c r="A186" s="277"/>
      <c r="B186" s="287"/>
      <c r="C186" s="287"/>
      <c r="D186" s="287"/>
      <c r="E186" s="278"/>
      <c r="F186" s="283"/>
      <c r="G186" s="281"/>
      <c r="H186" s="289"/>
      <c r="I186" s="289"/>
      <c r="J186" s="289"/>
      <c r="K186" s="282"/>
      <c r="L186" s="278"/>
      <c r="M186" s="278"/>
      <c r="N186" s="279"/>
      <c r="O186" s="278"/>
      <c r="P186" s="290"/>
      <c r="Q186" s="278"/>
      <c r="R186" s="278"/>
      <c r="S186" s="278"/>
      <c r="T186" s="278"/>
    </row>
    <row r="187" spans="1:20" ht="13.5" customHeight="1">
      <c r="A187" s="277"/>
      <c r="B187" s="287"/>
      <c r="C187" s="287"/>
      <c r="D187" s="287"/>
      <c r="E187" s="278"/>
      <c r="F187" s="283"/>
      <c r="G187" s="281"/>
      <c r="H187" s="281"/>
      <c r="I187" s="281"/>
      <c r="J187" s="281"/>
      <c r="K187" s="282"/>
      <c r="L187" s="278"/>
      <c r="M187" s="278"/>
      <c r="N187" s="279"/>
      <c r="O187" s="278"/>
      <c r="P187" s="290"/>
      <c r="Q187" s="278"/>
      <c r="R187" s="278"/>
      <c r="S187" s="278"/>
      <c r="T187" s="278"/>
    </row>
    <row r="188" spans="1:20" ht="13.5" customHeight="1">
      <c r="A188" s="277"/>
      <c r="B188" s="287"/>
      <c r="C188" s="287"/>
      <c r="D188" s="287"/>
      <c r="E188" s="278"/>
      <c r="F188" s="283"/>
      <c r="G188" s="281"/>
      <c r="H188" s="289"/>
      <c r="I188" s="289"/>
      <c r="J188" s="289"/>
      <c r="K188" s="282"/>
      <c r="L188" s="278"/>
      <c r="M188" s="278"/>
      <c r="N188" s="279"/>
      <c r="O188" s="278"/>
      <c r="P188" s="290"/>
      <c r="Q188" s="278"/>
      <c r="R188" s="278"/>
      <c r="S188" s="278"/>
      <c r="T188" s="278"/>
    </row>
    <row r="189" spans="1:20" ht="13.5" customHeight="1">
      <c r="A189" s="277"/>
      <c r="B189" s="287"/>
      <c r="C189" s="287"/>
      <c r="D189" s="287"/>
      <c r="E189" s="278"/>
      <c r="F189" s="283"/>
      <c r="G189" s="281"/>
      <c r="H189" s="289"/>
      <c r="I189" s="289"/>
      <c r="J189" s="289"/>
      <c r="K189" s="282"/>
      <c r="L189" s="278"/>
      <c r="M189" s="278"/>
      <c r="N189" s="279"/>
      <c r="O189" s="278"/>
      <c r="P189" s="290"/>
      <c r="Q189" s="278"/>
      <c r="R189" s="278"/>
      <c r="S189" s="278"/>
      <c r="T189" s="278"/>
    </row>
    <row r="190" spans="1:20" ht="13.5" customHeight="1">
      <c r="A190" s="277"/>
      <c r="B190" s="287"/>
      <c r="C190" s="287"/>
      <c r="D190" s="287"/>
      <c r="E190" s="278"/>
      <c r="F190" s="283"/>
      <c r="G190" s="281"/>
      <c r="H190" s="289"/>
      <c r="I190" s="289"/>
      <c r="J190" s="289"/>
      <c r="K190" s="282"/>
      <c r="L190" s="278"/>
      <c r="M190" s="278"/>
      <c r="N190" s="279"/>
      <c r="O190" s="278"/>
      <c r="P190" s="290"/>
      <c r="Q190" s="278"/>
      <c r="R190" s="278"/>
      <c r="S190" s="278"/>
      <c r="T190" s="278"/>
    </row>
    <row r="191" spans="1:20" ht="13.5" customHeight="1">
      <c r="A191" s="277"/>
      <c r="B191" s="287"/>
      <c r="C191" s="287"/>
      <c r="D191" s="287"/>
      <c r="E191" s="278"/>
      <c r="F191" s="283"/>
      <c r="G191" s="281"/>
      <c r="H191" s="289"/>
      <c r="I191" s="289"/>
      <c r="J191" s="289"/>
      <c r="K191" s="282"/>
      <c r="L191" s="278"/>
      <c r="M191" s="278"/>
      <c r="N191" s="279"/>
      <c r="O191" s="278"/>
      <c r="P191" s="290"/>
      <c r="Q191" s="278"/>
      <c r="R191" s="278"/>
      <c r="S191" s="278"/>
      <c r="T191" s="278"/>
    </row>
    <row r="192" spans="1:20" ht="13.5" customHeight="1">
      <c r="A192" s="277"/>
      <c r="B192" s="287"/>
      <c r="C192" s="287"/>
      <c r="D192" s="287"/>
      <c r="E192" s="278"/>
      <c r="F192" s="283"/>
      <c r="G192" s="281"/>
      <c r="H192" s="281"/>
      <c r="I192" s="281"/>
      <c r="J192" s="281"/>
      <c r="K192" s="282"/>
      <c r="L192" s="278"/>
      <c r="M192" s="278"/>
      <c r="N192" s="279"/>
      <c r="O192" s="278"/>
      <c r="P192" s="290"/>
      <c r="Q192" s="278"/>
      <c r="R192" s="278"/>
      <c r="S192" s="278"/>
      <c r="T192" s="278"/>
    </row>
    <row r="193" spans="1:20" ht="13.5" customHeight="1">
      <c r="A193" s="277"/>
      <c r="B193" s="287"/>
      <c r="C193" s="287"/>
      <c r="D193" s="287"/>
      <c r="E193" s="278"/>
      <c r="F193" s="283"/>
      <c r="G193" s="281"/>
      <c r="H193" s="289"/>
      <c r="I193" s="289"/>
      <c r="J193" s="289"/>
      <c r="K193" s="282"/>
      <c r="L193" s="278"/>
      <c r="M193" s="278"/>
      <c r="N193" s="279"/>
      <c r="O193" s="278"/>
      <c r="P193" s="290"/>
      <c r="Q193" s="278"/>
      <c r="R193" s="278"/>
      <c r="S193" s="278"/>
      <c r="T193" s="278"/>
    </row>
    <row r="194" spans="1:20" ht="13.5" customHeight="1">
      <c r="A194" s="277"/>
      <c r="B194" s="287"/>
      <c r="C194" s="287"/>
      <c r="D194" s="287"/>
      <c r="E194" s="278"/>
      <c r="F194" s="283"/>
      <c r="G194" s="281"/>
      <c r="H194" s="281"/>
      <c r="I194" s="281"/>
      <c r="J194" s="281"/>
      <c r="K194" s="282"/>
      <c r="L194" s="278"/>
      <c r="M194" s="278"/>
      <c r="N194" s="279"/>
      <c r="O194" s="278"/>
      <c r="P194" s="290"/>
      <c r="Q194" s="278"/>
      <c r="R194" s="278"/>
      <c r="S194" s="278"/>
      <c r="T194" s="278"/>
    </row>
    <row r="195" spans="1:20" ht="13.5" customHeight="1">
      <c r="A195" s="277"/>
      <c r="B195" s="287"/>
      <c r="C195" s="287"/>
      <c r="D195" s="287"/>
      <c r="E195" s="278"/>
      <c r="F195" s="283"/>
      <c r="G195" s="281"/>
      <c r="H195" s="281"/>
      <c r="I195" s="281"/>
      <c r="J195" s="281"/>
      <c r="K195" s="282"/>
      <c r="L195" s="278"/>
      <c r="M195" s="278"/>
      <c r="N195" s="279"/>
      <c r="O195" s="278"/>
      <c r="P195" s="290"/>
      <c r="Q195" s="278"/>
      <c r="R195" s="278"/>
      <c r="S195" s="278"/>
      <c r="T195" s="278"/>
    </row>
    <row r="196" spans="1:20" ht="13.5" customHeight="1">
      <c r="A196" s="277"/>
      <c r="B196" s="287"/>
      <c r="C196" s="287"/>
      <c r="D196" s="287"/>
      <c r="E196" s="278"/>
      <c r="F196" s="283"/>
      <c r="G196" s="281"/>
      <c r="H196" s="289"/>
      <c r="I196" s="289"/>
      <c r="J196" s="289"/>
      <c r="K196" s="282"/>
      <c r="L196" s="278"/>
      <c r="M196" s="278"/>
      <c r="N196" s="279"/>
      <c r="O196" s="278"/>
      <c r="P196" s="290"/>
      <c r="Q196" s="278"/>
      <c r="R196" s="278"/>
      <c r="S196" s="278"/>
      <c r="T196" s="278"/>
    </row>
    <row r="197" spans="1:20" ht="13.5" customHeight="1">
      <c r="A197" s="277"/>
      <c r="B197" s="287"/>
      <c r="C197" s="287"/>
      <c r="D197" s="287"/>
      <c r="E197" s="278"/>
      <c r="F197" s="283"/>
      <c r="G197" s="281"/>
      <c r="H197" s="289"/>
      <c r="I197" s="289"/>
      <c r="J197" s="289"/>
      <c r="K197" s="282"/>
      <c r="L197" s="278"/>
      <c r="M197" s="278"/>
      <c r="N197" s="279"/>
      <c r="O197" s="278"/>
      <c r="P197" s="290"/>
      <c r="Q197" s="278"/>
      <c r="R197" s="278"/>
      <c r="S197" s="278"/>
      <c r="T197" s="278"/>
    </row>
    <row r="198" spans="1:20" ht="13.5" customHeight="1">
      <c r="A198" s="277"/>
      <c r="B198" s="287"/>
      <c r="C198" s="287"/>
      <c r="D198" s="287"/>
      <c r="E198" s="278"/>
      <c r="F198" s="283"/>
      <c r="G198" s="281"/>
      <c r="H198" s="281"/>
      <c r="I198" s="281"/>
      <c r="J198" s="281"/>
      <c r="K198" s="282"/>
      <c r="L198" s="278"/>
      <c r="M198" s="278"/>
      <c r="N198" s="279"/>
      <c r="O198" s="278"/>
      <c r="P198" s="290"/>
      <c r="Q198" s="278"/>
      <c r="R198" s="278"/>
      <c r="S198" s="278"/>
      <c r="T198" s="278"/>
    </row>
    <row r="199" spans="1:20" ht="13.5" customHeight="1">
      <c r="A199" s="277"/>
      <c r="B199" s="287"/>
      <c r="C199" s="287"/>
      <c r="D199" s="287"/>
      <c r="E199" s="278"/>
      <c r="F199" s="283"/>
      <c r="G199" s="281"/>
      <c r="H199" s="281"/>
      <c r="I199" s="281"/>
      <c r="J199" s="281"/>
      <c r="K199" s="282"/>
      <c r="L199" s="278"/>
      <c r="M199" s="278"/>
      <c r="N199" s="279"/>
      <c r="O199" s="278"/>
      <c r="P199" s="290"/>
      <c r="Q199" s="278"/>
      <c r="R199" s="278"/>
      <c r="S199" s="278"/>
      <c r="T199" s="278"/>
    </row>
    <row r="200" spans="1:20" ht="13.5" customHeight="1">
      <c r="A200" s="277"/>
      <c r="B200" s="287"/>
      <c r="C200" s="287"/>
      <c r="D200" s="287"/>
      <c r="E200" s="278"/>
      <c r="F200" s="283"/>
      <c r="G200" s="281"/>
      <c r="H200" s="289"/>
      <c r="I200" s="289"/>
      <c r="J200" s="289"/>
      <c r="K200" s="282"/>
      <c r="L200" s="278"/>
      <c r="M200" s="278"/>
      <c r="N200" s="279"/>
      <c r="O200" s="278"/>
      <c r="P200" s="290"/>
      <c r="Q200" s="278"/>
      <c r="R200" s="278"/>
      <c r="S200" s="278"/>
      <c r="T200" s="278"/>
    </row>
    <row r="201" spans="1:20" ht="13.5" customHeight="1">
      <c r="A201" s="277"/>
      <c r="B201" s="287"/>
      <c r="C201" s="287"/>
      <c r="D201" s="287"/>
      <c r="E201" s="278"/>
      <c r="F201" s="283"/>
      <c r="G201" s="281"/>
      <c r="H201" s="281"/>
      <c r="I201" s="281"/>
      <c r="J201" s="281"/>
      <c r="K201" s="282"/>
      <c r="L201" s="278"/>
      <c r="M201" s="278"/>
      <c r="N201" s="279"/>
      <c r="O201" s="278"/>
      <c r="P201" s="290"/>
      <c r="Q201" s="278"/>
      <c r="R201" s="278"/>
      <c r="S201" s="278"/>
      <c r="T201" s="278"/>
    </row>
    <row r="202" spans="1:20" ht="13.5" customHeight="1">
      <c r="A202" s="277"/>
      <c r="B202" s="287"/>
      <c r="C202" s="287"/>
      <c r="D202" s="287"/>
      <c r="E202" s="278"/>
      <c r="F202" s="283"/>
      <c r="G202" s="281"/>
      <c r="H202" s="281"/>
      <c r="I202" s="281"/>
      <c r="J202" s="281"/>
      <c r="K202" s="282"/>
      <c r="L202" s="278"/>
      <c r="M202" s="278"/>
      <c r="N202" s="279"/>
      <c r="O202" s="278"/>
      <c r="P202" s="290"/>
      <c r="Q202" s="278"/>
      <c r="R202" s="278"/>
      <c r="S202" s="278"/>
      <c r="T202" s="278"/>
    </row>
    <row r="203" spans="1:20" s="264" customFormat="1" ht="13.5" customHeight="1">
      <c r="A203" s="277"/>
      <c r="B203" s="297"/>
      <c r="C203" s="287"/>
      <c r="D203" s="297"/>
      <c r="E203" s="298"/>
      <c r="F203" s="300"/>
      <c r="G203" s="301"/>
      <c r="H203" s="301"/>
      <c r="I203" s="301"/>
      <c r="J203" s="301"/>
      <c r="K203" s="302"/>
      <c r="L203" s="298"/>
      <c r="M203" s="298"/>
      <c r="N203" s="299"/>
      <c r="O203" s="298"/>
      <c r="P203" s="308"/>
      <c r="Q203" s="298"/>
      <c r="R203" s="298"/>
      <c r="S203" s="298"/>
      <c r="T203" s="298"/>
    </row>
    <row r="204" spans="1:20" ht="13.5" customHeight="1">
      <c r="A204" s="277"/>
      <c r="B204" s="287" t="s">
        <v>628</v>
      </c>
      <c r="C204" s="287" t="s">
        <v>719</v>
      </c>
      <c r="D204" s="287" t="s">
        <v>820</v>
      </c>
      <c r="E204" s="278" t="s">
        <v>1421</v>
      </c>
      <c r="F204" s="283"/>
      <c r="G204" s="281"/>
      <c r="H204" s="281" t="s">
        <v>598</v>
      </c>
      <c r="I204" s="281"/>
      <c r="J204" s="281"/>
      <c r="K204" s="282" t="s">
        <v>2011</v>
      </c>
      <c r="L204" s="278" t="s">
        <v>2122</v>
      </c>
      <c r="M204" s="278" t="s">
        <v>1091</v>
      </c>
      <c r="N204" s="279"/>
      <c r="O204" s="278"/>
      <c r="P204" s="290"/>
      <c r="Q204" s="278"/>
      <c r="R204" s="278"/>
      <c r="S204" s="278"/>
      <c r="T204" s="278"/>
    </row>
    <row r="205" spans="1:20" ht="13.5" customHeight="1">
      <c r="A205" s="277"/>
      <c r="B205" s="287" t="s">
        <v>628</v>
      </c>
      <c r="C205" s="287" t="s">
        <v>719</v>
      </c>
      <c r="D205" s="287" t="s">
        <v>808</v>
      </c>
      <c r="E205" s="278" t="s">
        <v>804</v>
      </c>
      <c r="F205" s="283"/>
      <c r="G205" s="281"/>
      <c r="H205" s="281" t="s">
        <v>2205</v>
      </c>
      <c r="I205" s="281"/>
      <c r="J205" s="281"/>
      <c r="K205" s="282" t="s">
        <v>1892</v>
      </c>
      <c r="L205" s="278" t="s">
        <v>1415</v>
      </c>
      <c r="M205" s="278" t="s">
        <v>1819</v>
      </c>
      <c r="N205" s="279"/>
      <c r="O205" s="278"/>
      <c r="P205" s="290"/>
      <c r="Q205" s="278"/>
      <c r="R205" s="278"/>
      <c r="S205" s="278"/>
      <c r="T205" s="278"/>
    </row>
    <row r="206" spans="1:20" ht="13.5" customHeight="1">
      <c r="A206" s="277"/>
      <c r="B206" s="287" t="s">
        <v>628</v>
      </c>
      <c r="C206" s="287" t="s">
        <v>719</v>
      </c>
      <c r="D206" s="287" t="s">
        <v>808</v>
      </c>
      <c r="E206" s="278" t="s">
        <v>804</v>
      </c>
      <c r="F206" s="283"/>
      <c r="G206" s="281"/>
      <c r="H206" s="281" t="s">
        <v>2141</v>
      </c>
      <c r="I206" s="281"/>
      <c r="J206" s="281"/>
      <c r="K206" s="282" t="s">
        <v>1888</v>
      </c>
      <c r="L206" s="278" t="s">
        <v>1416</v>
      </c>
      <c r="M206" s="278" t="s">
        <v>1350</v>
      </c>
      <c r="N206" s="279"/>
      <c r="O206" s="278"/>
      <c r="P206" s="290"/>
      <c r="Q206" s="278"/>
      <c r="R206" s="278"/>
      <c r="S206" s="278"/>
      <c r="T206" s="278"/>
    </row>
    <row r="207" spans="1:20" ht="13.5" customHeight="1">
      <c r="A207" s="277"/>
      <c r="B207" s="287" t="s">
        <v>628</v>
      </c>
      <c r="C207" s="287" t="s">
        <v>719</v>
      </c>
      <c r="D207" s="287" t="s">
        <v>821</v>
      </c>
      <c r="E207" s="278" t="s">
        <v>810</v>
      </c>
      <c r="F207" s="283"/>
      <c r="G207" s="281"/>
      <c r="H207" s="281" t="s">
        <v>41</v>
      </c>
      <c r="I207" s="281"/>
      <c r="J207" s="281"/>
      <c r="K207" s="282" t="s">
        <v>1894</v>
      </c>
      <c r="L207" s="278" t="s">
        <v>1565</v>
      </c>
      <c r="M207" s="278" t="s">
        <v>100</v>
      </c>
      <c r="N207" s="279"/>
      <c r="O207" s="278"/>
      <c r="P207" s="290"/>
      <c r="Q207" s="278"/>
      <c r="R207" s="278"/>
      <c r="S207" s="278"/>
      <c r="T207" s="278"/>
    </row>
    <row r="208" spans="1:20" ht="13.5" customHeight="1">
      <c r="A208" s="277"/>
      <c r="B208" s="287" t="s">
        <v>628</v>
      </c>
      <c r="C208" s="287" t="s">
        <v>719</v>
      </c>
      <c r="D208" s="287" t="s">
        <v>821</v>
      </c>
      <c r="E208" s="278" t="s">
        <v>810</v>
      </c>
      <c r="F208" s="283"/>
      <c r="G208" s="281"/>
      <c r="H208" s="281" t="s">
        <v>96</v>
      </c>
      <c r="I208" s="281"/>
      <c r="J208" s="281"/>
      <c r="K208" s="282" t="s">
        <v>1885</v>
      </c>
      <c r="L208" s="278" t="s">
        <v>1664</v>
      </c>
      <c r="M208" s="278" t="s">
        <v>1011</v>
      </c>
      <c r="N208" s="279"/>
      <c r="O208" s="278"/>
      <c r="P208" s="290"/>
      <c r="Q208" s="278"/>
      <c r="R208" s="278"/>
      <c r="S208" s="278"/>
      <c r="T208" s="278"/>
    </row>
    <row r="209" spans="1:20" ht="13.5" customHeight="1">
      <c r="A209" s="277"/>
      <c r="B209" s="287" t="s">
        <v>628</v>
      </c>
      <c r="C209" s="287" t="s">
        <v>719</v>
      </c>
      <c r="D209" s="287" t="s">
        <v>827</v>
      </c>
      <c r="E209" s="278" t="s">
        <v>656</v>
      </c>
      <c r="F209" s="283"/>
      <c r="G209" s="281"/>
      <c r="H209" s="281" t="s">
        <v>957</v>
      </c>
      <c r="I209" s="281"/>
      <c r="J209" s="281"/>
      <c r="K209" s="282" t="s">
        <v>1889</v>
      </c>
      <c r="L209" s="278" t="s">
        <v>1667</v>
      </c>
      <c r="M209" s="278" t="s">
        <v>1349</v>
      </c>
      <c r="N209" s="279"/>
      <c r="O209" s="278"/>
      <c r="P209" s="290"/>
      <c r="Q209" s="278"/>
      <c r="R209" s="278"/>
      <c r="S209" s="278"/>
      <c r="T209" s="278"/>
    </row>
    <row r="210" spans="1:20" ht="13.5" customHeight="1">
      <c r="A210" s="277"/>
      <c r="B210" s="287" t="s">
        <v>628</v>
      </c>
      <c r="C210" s="287" t="s">
        <v>719</v>
      </c>
      <c r="D210" s="287" t="s">
        <v>827</v>
      </c>
      <c r="E210" s="278" t="s">
        <v>656</v>
      </c>
      <c r="F210" s="283"/>
      <c r="G210" s="281"/>
      <c r="H210" s="281" t="s">
        <v>959</v>
      </c>
      <c r="I210" s="281"/>
      <c r="J210" s="281"/>
      <c r="K210" s="282" t="s">
        <v>1887</v>
      </c>
      <c r="L210" s="278" t="s">
        <v>353</v>
      </c>
      <c r="M210" s="278" t="s">
        <v>1363</v>
      </c>
      <c r="N210" s="279"/>
      <c r="O210" s="278"/>
      <c r="P210" s="290"/>
      <c r="Q210" s="278"/>
      <c r="R210" s="278"/>
      <c r="S210" s="278"/>
      <c r="T210" s="278"/>
    </row>
    <row r="211" spans="1:20" ht="13.5" customHeight="1">
      <c r="A211" s="277"/>
      <c r="B211" s="287" t="s">
        <v>628</v>
      </c>
      <c r="C211" s="287" t="s">
        <v>719</v>
      </c>
      <c r="D211" s="287" t="s">
        <v>827</v>
      </c>
      <c r="E211" s="278" t="s">
        <v>656</v>
      </c>
      <c r="F211" s="283"/>
      <c r="G211" s="281"/>
      <c r="H211" s="281" t="s">
        <v>940</v>
      </c>
      <c r="I211" s="281"/>
      <c r="J211" s="281"/>
      <c r="K211" s="282" t="s">
        <v>1891</v>
      </c>
      <c r="L211" s="278" t="s">
        <v>1460</v>
      </c>
      <c r="M211" s="278" t="s">
        <v>1055</v>
      </c>
      <c r="N211" s="279"/>
      <c r="O211" s="278"/>
      <c r="P211" s="290"/>
      <c r="Q211" s="278"/>
      <c r="R211" s="278"/>
      <c r="S211" s="278"/>
      <c r="T211" s="278"/>
    </row>
    <row r="212" spans="1:20" ht="13.5" customHeight="1">
      <c r="A212" s="277"/>
      <c r="B212" s="287" t="s">
        <v>628</v>
      </c>
      <c r="C212" s="287" t="s">
        <v>719</v>
      </c>
      <c r="D212" s="287" t="s">
        <v>827</v>
      </c>
      <c r="E212" s="278" t="s">
        <v>656</v>
      </c>
      <c r="F212" s="283"/>
      <c r="G212" s="281"/>
      <c r="H212" s="281" t="s">
        <v>1874</v>
      </c>
      <c r="I212" s="281"/>
      <c r="J212" s="281"/>
      <c r="K212" s="282" t="s">
        <v>1910</v>
      </c>
      <c r="L212" s="278" t="s">
        <v>1653</v>
      </c>
      <c r="M212" s="278" t="s">
        <v>1610</v>
      </c>
      <c r="N212" s="279"/>
      <c r="O212" s="278"/>
      <c r="P212" s="290"/>
      <c r="Q212" s="278"/>
      <c r="R212" s="278"/>
      <c r="S212" s="278"/>
      <c r="T212" s="278"/>
    </row>
    <row r="213" spans="1:20" ht="13.5" customHeight="1">
      <c r="A213" s="277"/>
      <c r="B213" s="287" t="s">
        <v>628</v>
      </c>
      <c r="C213" s="287" t="s">
        <v>719</v>
      </c>
      <c r="D213" s="287" t="s">
        <v>827</v>
      </c>
      <c r="E213" s="278" t="s">
        <v>935</v>
      </c>
      <c r="F213" s="283"/>
      <c r="G213" s="281"/>
      <c r="H213" s="281" t="s">
        <v>2200</v>
      </c>
      <c r="I213" s="281"/>
      <c r="J213" s="281"/>
      <c r="K213" s="282" t="s">
        <v>1896</v>
      </c>
      <c r="L213" s="278" t="s">
        <v>1562</v>
      </c>
      <c r="M213" s="278" t="s">
        <v>1238</v>
      </c>
      <c r="N213" s="279"/>
      <c r="O213" s="278"/>
      <c r="P213" s="290"/>
      <c r="Q213" s="278"/>
      <c r="R213" s="278"/>
      <c r="S213" s="278"/>
      <c r="T213" s="278"/>
    </row>
    <row r="214" spans="1:20" ht="13.5" customHeight="1">
      <c r="A214" s="277"/>
      <c r="B214" s="287" t="s">
        <v>628</v>
      </c>
      <c r="C214" s="287" t="s">
        <v>719</v>
      </c>
      <c r="D214" s="287" t="s">
        <v>827</v>
      </c>
      <c r="E214" s="278" t="s">
        <v>935</v>
      </c>
      <c r="F214" s="283"/>
      <c r="G214" s="281"/>
      <c r="H214" s="281" t="s">
        <v>2197</v>
      </c>
      <c r="I214" s="281"/>
      <c r="J214" s="281"/>
      <c r="K214" s="282" t="s">
        <v>1902</v>
      </c>
      <c r="L214" s="278" t="s">
        <v>1536</v>
      </c>
      <c r="M214" s="278" t="s">
        <v>449</v>
      </c>
      <c r="N214" s="279"/>
      <c r="O214" s="278"/>
      <c r="P214" s="290"/>
      <c r="Q214" s="278"/>
      <c r="R214" s="278"/>
      <c r="S214" s="278"/>
      <c r="T214" s="278"/>
    </row>
    <row r="215" spans="1:20" ht="13.5" customHeight="1">
      <c r="A215" s="277"/>
      <c r="B215" s="287" t="s">
        <v>628</v>
      </c>
      <c r="C215" s="287" t="s">
        <v>719</v>
      </c>
      <c r="D215" s="287" t="s">
        <v>827</v>
      </c>
      <c r="E215" s="278" t="s">
        <v>935</v>
      </c>
      <c r="F215" s="283"/>
      <c r="G215" s="281"/>
      <c r="H215" s="281" t="s">
        <v>2201</v>
      </c>
      <c r="I215" s="281"/>
      <c r="J215" s="281"/>
      <c r="K215" s="282" t="s">
        <v>1907</v>
      </c>
      <c r="L215" s="278" t="s">
        <v>1576</v>
      </c>
      <c r="M215" s="278" t="s">
        <v>1242</v>
      </c>
      <c r="N215" s="279"/>
      <c r="O215" s="278"/>
      <c r="P215" s="290"/>
      <c r="Q215" s="278"/>
      <c r="R215" s="278"/>
      <c r="S215" s="278"/>
      <c r="T215" s="278"/>
    </row>
    <row r="216" spans="1:20" ht="13.5" customHeight="1">
      <c r="A216" s="277"/>
      <c r="B216" s="287" t="s">
        <v>628</v>
      </c>
      <c r="C216" s="287" t="s">
        <v>719</v>
      </c>
      <c r="D216" s="287" t="s">
        <v>822</v>
      </c>
      <c r="E216" s="278" t="s">
        <v>2123</v>
      </c>
      <c r="F216" s="283"/>
      <c r="G216" s="281"/>
      <c r="H216" s="281" t="s">
        <v>262</v>
      </c>
      <c r="I216" s="281"/>
      <c r="J216" s="281"/>
      <c r="K216" s="282" t="s">
        <v>1901</v>
      </c>
      <c r="L216" s="278" t="s">
        <v>1171</v>
      </c>
      <c r="M216" s="278" t="s">
        <v>1235</v>
      </c>
      <c r="N216" s="279"/>
      <c r="O216" s="278"/>
      <c r="P216" s="290"/>
      <c r="Q216" s="278"/>
      <c r="R216" s="278"/>
      <c r="S216" s="278"/>
      <c r="T216" s="278"/>
    </row>
    <row r="217" spans="1:20" ht="13.5" customHeight="1">
      <c r="A217" s="277"/>
      <c r="B217" s="287" t="s">
        <v>628</v>
      </c>
      <c r="C217" s="287" t="s">
        <v>719</v>
      </c>
      <c r="D217" s="287" t="s">
        <v>822</v>
      </c>
      <c r="E217" s="278" t="s">
        <v>2123</v>
      </c>
      <c r="F217" s="283"/>
      <c r="G217" s="281"/>
      <c r="H217" s="281" t="s">
        <v>284</v>
      </c>
      <c r="I217" s="281"/>
      <c r="J217" s="281"/>
      <c r="K217" s="282" t="s">
        <v>1905</v>
      </c>
      <c r="L217" s="278" t="s">
        <v>1796</v>
      </c>
      <c r="M217" s="278" t="s">
        <v>1215</v>
      </c>
      <c r="N217" s="279"/>
      <c r="O217" s="278"/>
      <c r="P217" s="290"/>
      <c r="Q217" s="278"/>
      <c r="R217" s="278"/>
      <c r="S217" s="278"/>
      <c r="T217" s="278"/>
    </row>
    <row r="218" spans="1:20" ht="13.5" customHeight="1">
      <c r="A218" s="277"/>
      <c r="B218" s="287" t="s">
        <v>628</v>
      </c>
      <c r="C218" s="287" t="s">
        <v>719</v>
      </c>
      <c r="D218" s="287" t="s">
        <v>822</v>
      </c>
      <c r="E218" s="278" t="s">
        <v>2123</v>
      </c>
      <c r="F218" s="283"/>
      <c r="G218" s="281"/>
      <c r="H218" s="281" t="s">
        <v>1880</v>
      </c>
      <c r="I218" s="281"/>
      <c r="J218" s="281"/>
      <c r="K218" s="282" t="s">
        <v>1908</v>
      </c>
      <c r="L218" s="278" t="s">
        <v>926</v>
      </c>
      <c r="M218" s="278" t="s">
        <v>2192</v>
      </c>
      <c r="N218" s="279"/>
      <c r="O218" s="278"/>
      <c r="P218" s="290"/>
      <c r="Q218" s="278"/>
      <c r="R218" s="278"/>
      <c r="S218" s="278"/>
      <c r="T218" s="278"/>
    </row>
    <row r="219" spans="1:20" ht="13.5" customHeight="1">
      <c r="A219" s="277"/>
      <c r="B219" s="287" t="s">
        <v>628</v>
      </c>
      <c r="C219" s="287" t="s">
        <v>719</v>
      </c>
      <c r="D219" s="287" t="s">
        <v>822</v>
      </c>
      <c r="E219" s="278" t="s">
        <v>2123</v>
      </c>
      <c r="F219" s="283"/>
      <c r="G219" s="281"/>
      <c r="H219" s="281" t="s">
        <v>160</v>
      </c>
      <c r="I219" s="281"/>
      <c r="J219" s="281"/>
      <c r="K219" s="282" t="s">
        <v>1897</v>
      </c>
      <c r="L219" s="278" t="s">
        <v>1161</v>
      </c>
      <c r="M219" s="278" t="s">
        <v>1074</v>
      </c>
      <c r="N219" s="279"/>
      <c r="O219" s="278"/>
      <c r="P219" s="290"/>
      <c r="Q219" s="278"/>
      <c r="R219" s="278"/>
      <c r="S219" s="278"/>
      <c r="T219" s="278"/>
    </row>
    <row r="220" spans="1:20" ht="13.5" customHeight="1">
      <c r="A220" s="277"/>
      <c r="B220" s="287" t="s">
        <v>628</v>
      </c>
      <c r="C220" s="287" t="s">
        <v>719</v>
      </c>
      <c r="D220" s="287" t="s">
        <v>822</v>
      </c>
      <c r="E220" s="278" t="s">
        <v>2123</v>
      </c>
      <c r="F220" s="283"/>
      <c r="G220" s="281"/>
      <c r="H220" s="281" t="s">
        <v>558</v>
      </c>
      <c r="I220" s="281"/>
      <c r="J220" s="281"/>
      <c r="K220" s="282" t="s">
        <v>1911</v>
      </c>
      <c r="L220" s="278" t="s">
        <v>2126</v>
      </c>
      <c r="M220" s="278" t="s">
        <v>1075</v>
      </c>
      <c r="N220" s="279"/>
      <c r="O220" s="278"/>
      <c r="P220" s="290"/>
      <c r="Q220" s="278"/>
      <c r="R220" s="278"/>
      <c r="S220" s="278"/>
      <c r="T220" s="278"/>
    </row>
    <row r="221" spans="1:20" ht="13.5" customHeight="1">
      <c r="A221" s="277"/>
      <c r="B221" s="287" t="s">
        <v>628</v>
      </c>
      <c r="C221" s="287" t="s">
        <v>719</v>
      </c>
      <c r="D221" s="287" t="s">
        <v>822</v>
      </c>
      <c r="E221" s="278" t="s">
        <v>2123</v>
      </c>
      <c r="F221" s="283"/>
      <c r="G221" s="281"/>
      <c r="H221" s="281" t="s">
        <v>607</v>
      </c>
      <c r="I221" s="281"/>
      <c r="J221" s="281"/>
      <c r="K221" s="282" t="s">
        <v>1906</v>
      </c>
      <c r="L221" s="278" t="s">
        <v>1577</v>
      </c>
      <c r="M221" s="278" t="s">
        <v>1348</v>
      </c>
      <c r="N221" s="279"/>
      <c r="O221" s="278"/>
      <c r="P221" s="290"/>
      <c r="Q221" s="278"/>
      <c r="R221" s="278"/>
      <c r="S221" s="278"/>
      <c r="T221" s="278"/>
    </row>
    <row r="222" spans="1:20" ht="13.5" customHeight="1">
      <c r="A222" s="277"/>
      <c r="B222" s="287" t="s">
        <v>628</v>
      </c>
      <c r="C222" s="287" t="s">
        <v>719</v>
      </c>
      <c r="D222" s="287" t="s">
        <v>822</v>
      </c>
      <c r="E222" s="278" t="s">
        <v>2123</v>
      </c>
      <c r="F222" s="283"/>
      <c r="G222" s="281"/>
      <c r="H222" s="281" t="s">
        <v>2203</v>
      </c>
      <c r="I222" s="281"/>
      <c r="J222" s="281"/>
      <c r="K222" s="282" t="s">
        <v>1898</v>
      </c>
      <c r="L222" s="278" t="s">
        <v>2124</v>
      </c>
      <c r="M222" s="278" t="s">
        <v>1079</v>
      </c>
      <c r="N222" s="279"/>
      <c r="O222" s="278"/>
      <c r="P222" s="290"/>
      <c r="Q222" s="278"/>
      <c r="R222" s="278"/>
      <c r="S222" s="278"/>
      <c r="T222" s="278"/>
    </row>
    <row r="223" spans="1:20" ht="13.5" customHeight="1">
      <c r="A223" s="277"/>
      <c r="B223" s="287" t="s">
        <v>628</v>
      </c>
      <c r="C223" s="287" t="s">
        <v>719</v>
      </c>
      <c r="D223" s="287" t="s">
        <v>822</v>
      </c>
      <c r="E223" s="278" t="s">
        <v>2123</v>
      </c>
      <c r="F223" s="283"/>
      <c r="G223" s="281"/>
      <c r="H223" s="281" t="s">
        <v>554</v>
      </c>
      <c r="I223" s="281"/>
      <c r="J223" s="281"/>
      <c r="K223" s="282" t="s">
        <v>1899</v>
      </c>
      <c r="L223" s="278" t="s">
        <v>2125</v>
      </c>
      <c r="M223" s="278" t="s">
        <v>1812</v>
      </c>
      <c r="N223" s="279"/>
      <c r="O223" s="278"/>
      <c r="P223" s="290"/>
      <c r="Q223" s="278"/>
      <c r="R223" s="278"/>
      <c r="S223" s="278"/>
      <c r="T223" s="278"/>
    </row>
    <row r="224" spans="1:20" ht="13.5" customHeight="1">
      <c r="A224" s="277"/>
      <c r="B224" s="287" t="s">
        <v>628</v>
      </c>
      <c r="C224" s="287" t="s">
        <v>719</v>
      </c>
      <c r="D224" s="287" t="s">
        <v>822</v>
      </c>
      <c r="E224" s="278" t="s">
        <v>2123</v>
      </c>
      <c r="F224" s="283"/>
      <c r="G224" s="281"/>
      <c r="H224" s="281" t="s">
        <v>512</v>
      </c>
      <c r="I224" s="281"/>
      <c r="J224" s="281"/>
      <c r="K224" s="282" t="s">
        <v>1900</v>
      </c>
      <c r="L224" s="278" t="s">
        <v>1569</v>
      </c>
      <c r="M224" s="278" t="s">
        <v>1871</v>
      </c>
      <c r="N224" s="279"/>
      <c r="O224" s="278"/>
      <c r="P224" s="290"/>
      <c r="Q224" s="278"/>
      <c r="R224" s="278"/>
      <c r="S224" s="278"/>
      <c r="T224" s="278"/>
    </row>
    <row r="225" spans="1:20" ht="13.5" customHeight="1">
      <c r="A225" s="277"/>
      <c r="B225" s="287" t="s">
        <v>628</v>
      </c>
      <c r="C225" s="287" t="s">
        <v>719</v>
      </c>
      <c r="D225" s="287" t="s">
        <v>822</v>
      </c>
      <c r="E225" s="278" t="s">
        <v>2123</v>
      </c>
      <c r="F225" s="283"/>
      <c r="G225" s="281"/>
      <c r="H225" s="281" t="s">
        <v>2139</v>
      </c>
      <c r="I225" s="281"/>
      <c r="J225" s="281"/>
      <c r="K225" s="282" t="s">
        <v>1912</v>
      </c>
      <c r="L225" s="278" t="s">
        <v>354</v>
      </c>
      <c r="M225" s="278" t="s">
        <v>62</v>
      </c>
      <c r="N225" s="279"/>
      <c r="O225" s="278"/>
      <c r="P225" s="290"/>
      <c r="Q225" s="278"/>
      <c r="R225" s="278"/>
      <c r="S225" s="278"/>
      <c r="T225" s="278"/>
    </row>
    <row r="226" spans="1:20" ht="13.5" customHeight="1">
      <c r="A226" s="277"/>
      <c r="B226" s="287" t="s">
        <v>628</v>
      </c>
      <c r="C226" s="287" t="s">
        <v>719</v>
      </c>
      <c r="D226" s="287" t="s">
        <v>822</v>
      </c>
      <c r="E226" s="278" t="s">
        <v>2123</v>
      </c>
      <c r="F226" s="283"/>
      <c r="G226" s="281"/>
      <c r="H226" s="281" t="s">
        <v>169</v>
      </c>
      <c r="I226" s="281"/>
      <c r="J226" s="281"/>
      <c r="K226" s="282" t="s">
        <v>2129</v>
      </c>
      <c r="L226" s="278" t="s">
        <v>1715</v>
      </c>
      <c r="M226" s="278" t="s">
        <v>114</v>
      </c>
      <c r="N226" s="279"/>
      <c r="O226" s="278"/>
      <c r="P226" s="290"/>
      <c r="Q226" s="278"/>
      <c r="R226" s="278"/>
      <c r="S226" s="278"/>
      <c r="T226" s="278"/>
    </row>
    <row r="227" spans="1:20" ht="13.5" customHeight="1">
      <c r="A227" s="277"/>
      <c r="B227" s="287" t="s">
        <v>628</v>
      </c>
      <c r="C227" s="287" t="s">
        <v>719</v>
      </c>
      <c r="D227" s="287" t="s">
        <v>822</v>
      </c>
      <c r="E227" s="278" t="s">
        <v>2123</v>
      </c>
      <c r="F227" s="283"/>
      <c r="G227" s="281"/>
      <c r="H227" s="281" t="s">
        <v>170</v>
      </c>
      <c r="I227" s="281"/>
      <c r="J227" s="281"/>
      <c r="K227" s="282" t="s">
        <v>2127</v>
      </c>
      <c r="L227" s="278" t="s">
        <v>1734</v>
      </c>
      <c r="M227" s="278" t="s">
        <v>1611</v>
      </c>
      <c r="N227" s="279"/>
      <c r="O227" s="278"/>
      <c r="P227" s="290"/>
      <c r="Q227" s="278"/>
      <c r="R227" s="278"/>
      <c r="S227" s="278"/>
      <c r="T227" s="278"/>
    </row>
    <row r="228" spans="1:20" ht="13.5" customHeight="1">
      <c r="A228" s="277"/>
      <c r="B228" s="287" t="s">
        <v>628</v>
      </c>
      <c r="C228" s="287" t="s">
        <v>719</v>
      </c>
      <c r="D228" s="287" t="s">
        <v>822</v>
      </c>
      <c r="E228" s="278" t="s">
        <v>2123</v>
      </c>
      <c r="F228" s="283"/>
      <c r="G228" s="281"/>
      <c r="H228" s="281" t="s">
        <v>2196</v>
      </c>
      <c r="I228" s="281"/>
      <c r="J228" s="281"/>
      <c r="K228" s="282" t="s">
        <v>2128</v>
      </c>
      <c r="L228" s="278" t="s">
        <v>356</v>
      </c>
      <c r="M228" s="278" t="s">
        <v>1064</v>
      </c>
      <c r="N228" s="279"/>
      <c r="O228" s="278"/>
      <c r="P228" s="290"/>
      <c r="Q228" s="278"/>
      <c r="R228" s="278"/>
      <c r="S228" s="278"/>
      <c r="T228" s="278"/>
    </row>
    <row r="229" spans="1:20" ht="13.5" customHeight="1">
      <c r="A229" s="277"/>
      <c r="B229" s="287" t="s">
        <v>628</v>
      </c>
      <c r="C229" s="287" t="s">
        <v>719</v>
      </c>
      <c r="D229" s="287" t="s">
        <v>844</v>
      </c>
      <c r="E229" s="278" t="s">
        <v>863</v>
      </c>
      <c r="F229" s="283"/>
      <c r="G229" s="281"/>
      <c r="H229" s="281" t="s">
        <v>2148</v>
      </c>
      <c r="I229" s="281"/>
      <c r="J229" s="281"/>
      <c r="K229" s="282" t="s">
        <v>2019</v>
      </c>
      <c r="L229" s="278" t="s">
        <v>2091</v>
      </c>
      <c r="M229" s="278" t="s">
        <v>84</v>
      </c>
      <c r="N229" s="279"/>
      <c r="O229" s="278"/>
      <c r="P229" s="290"/>
      <c r="Q229" s="278"/>
      <c r="R229" s="278"/>
      <c r="S229" s="278"/>
      <c r="T229" s="278"/>
    </row>
    <row r="230" spans="1:20" ht="13.5" customHeight="1">
      <c r="A230" s="277"/>
      <c r="B230" s="287" t="s">
        <v>628</v>
      </c>
      <c r="C230" s="287" t="s">
        <v>719</v>
      </c>
      <c r="D230" s="287" t="s">
        <v>844</v>
      </c>
      <c r="E230" s="278" t="s">
        <v>863</v>
      </c>
      <c r="F230" s="283"/>
      <c r="G230" s="281"/>
      <c r="H230" s="281" t="s">
        <v>2172</v>
      </c>
      <c r="I230" s="281"/>
      <c r="J230" s="281"/>
      <c r="K230" s="282" t="s">
        <v>2015</v>
      </c>
      <c r="L230" s="278" t="s">
        <v>1649</v>
      </c>
      <c r="M230" s="278" t="s">
        <v>709</v>
      </c>
      <c r="N230" s="279"/>
      <c r="O230" s="278"/>
      <c r="P230" s="290"/>
      <c r="Q230" s="278"/>
      <c r="R230" s="278"/>
      <c r="S230" s="278"/>
      <c r="T230" s="278"/>
    </row>
    <row r="231" spans="1:20" ht="13.5" customHeight="1">
      <c r="A231" s="277"/>
      <c r="B231" s="287" t="s">
        <v>628</v>
      </c>
      <c r="C231" s="287" t="s">
        <v>719</v>
      </c>
      <c r="D231" s="287" t="s">
        <v>844</v>
      </c>
      <c r="E231" s="278" t="s">
        <v>863</v>
      </c>
      <c r="F231" s="283"/>
      <c r="G231" s="281"/>
      <c r="H231" s="281" t="s">
        <v>937</v>
      </c>
      <c r="I231" s="281"/>
      <c r="J231" s="281"/>
      <c r="K231" s="282" t="s">
        <v>2018</v>
      </c>
      <c r="L231" s="278" t="s">
        <v>1176</v>
      </c>
      <c r="M231" s="278" t="s">
        <v>69</v>
      </c>
      <c r="N231" s="279"/>
      <c r="O231" s="278"/>
      <c r="P231" s="290"/>
      <c r="Q231" s="278"/>
      <c r="R231" s="278"/>
      <c r="S231" s="278"/>
      <c r="T231" s="278"/>
    </row>
    <row r="232" spans="1:20" ht="13.5" customHeight="1">
      <c r="A232" s="277"/>
      <c r="B232" s="287" t="s">
        <v>628</v>
      </c>
      <c r="C232" s="287" t="s">
        <v>719</v>
      </c>
      <c r="D232" s="287" t="s">
        <v>844</v>
      </c>
      <c r="E232" s="278" t="s">
        <v>863</v>
      </c>
      <c r="F232" s="283"/>
      <c r="G232" s="281"/>
      <c r="H232" s="281" t="s">
        <v>161</v>
      </c>
      <c r="I232" s="281"/>
      <c r="J232" s="281"/>
      <c r="K232" s="282" t="s">
        <v>2020</v>
      </c>
      <c r="L232" s="278" t="s">
        <v>1716</v>
      </c>
      <c r="M232" s="278" t="s">
        <v>1351</v>
      </c>
      <c r="N232" s="279"/>
      <c r="O232" s="278"/>
      <c r="P232" s="290"/>
      <c r="Q232" s="278"/>
      <c r="R232" s="278"/>
      <c r="S232" s="278"/>
      <c r="T232" s="278"/>
    </row>
    <row r="233" spans="1:20" ht="13.5" customHeight="1">
      <c r="A233" s="277"/>
      <c r="B233" s="287" t="s">
        <v>628</v>
      </c>
      <c r="C233" s="287" t="s">
        <v>719</v>
      </c>
      <c r="D233" s="287" t="s">
        <v>844</v>
      </c>
      <c r="E233" s="278" t="s">
        <v>863</v>
      </c>
      <c r="F233" s="283"/>
      <c r="G233" s="281"/>
      <c r="H233" s="281" t="s">
        <v>2149</v>
      </c>
      <c r="I233" s="281"/>
      <c r="J233" s="281"/>
      <c r="K233" s="282" t="s">
        <v>2027</v>
      </c>
      <c r="L233" s="278" t="s">
        <v>355</v>
      </c>
      <c r="M233" s="278" t="s">
        <v>1347</v>
      </c>
      <c r="N233" s="279"/>
      <c r="O233" s="278"/>
      <c r="P233" s="290"/>
      <c r="Q233" s="278"/>
      <c r="R233" s="278"/>
      <c r="S233" s="278"/>
      <c r="T233" s="278"/>
    </row>
  </sheetData>
  <autoFilter ref="A14:T220" xr:uid="{00000000-0009-0000-0000-000000000000}"/>
  <mergeCells count="19">
    <mergeCell ref="T12:T13"/>
    <mergeCell ref="N12:N13"/>
    <mergeCell ref="O12:O13"/>
    <mergeCell ref="P12:P13"/>
    <mergeCell ref="Q12:Q13"/>
    <mergeCell ref="R12:R13"/>
    <mergeCell ref="S12:S13"/>
    <mergeCell ref="M12:M13"/>
    <mergeCell ref="B12:B13"/>
    <mergeCell ref="C12:C13"/>
    <mergeCell ref="D12:D13"/>
    <mergeCell ref="E12:E13"/>
    <mergeCell ref="F12:F13"/>
    <mergeCell ref="G12:G13"/>
    <mergeCell ref="H12:H13"/>
    <mergeCell ref="I12:I13"/>
    <mergeCell ref="J12:J13"/>
    <mergeCell ref="K12:K13"/>
    <mergeCell ref="L12:L13"/>
  </mergeCells>
  <phoneticPr fontId="45" type="noConversion"/>
  <conditionalFormatting sqref="L48">
    <cfRule type="containsText" dxfId="41" priority="6" operator="containsText" text="au">
      <formula>NOT(ISERROR(SEARCH("au",L48)))</formula>
    </cfRule>
  </conditionalFormatting>
  <conditionalFormatting sqref="L51">
    <cfRule type="containsText" dxfId="40" priority="5" operator="containsText" text="au">
      <formula>NOT(ISERROR(SEARCH("au",L51)))</formula>
    </cfRule>
  </conditionalFormatting>
  <conditionalFormatting sqref="L53">
    <cfRule type="containsText" dxfId="39" priority="4" operator="containsText" text="au">
      <formula>NOT(ISERROR(SEARCH("au",L53)))</formula>
    </cfRule>
  </conditionalFormatting>
  <conditionalFormatting sqref="L58">
    <cfRule type="containsText" dxfId="38" priority="3" operator="containsText" text="au">
      <formula>NOT(ISERROR(SEARCH("au",L58)))</formula>
    </cfRule>
  </conditionalFormatting>
  <conditionalFormatting sqref="L188">
    <cfRule type="containsText" dxfId="37" priority="2" operator="containsText" text="au">
      <formula>NOT(ISERROR(SEARCH("au",L188)))</formula>
    </cfRule>
  </conditionalFormatting>
  <conditionalFormatting sqref="L50">
    <cfRule type="containsText" dxfId="36" priority="1" operator="containsText" text="au">
      <formula>NOT(ISERROR(SEARCH("au",L50)))</formula>
    </cfRule>
  </conditionalFormatting>
  <pageMargins left="0.69999998807907104" right="0.69999998807907104" top="0.75" bottom="0.75" header="0.30000001192092896" footer="0.30000001192092896"/>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A5172-A655-49A2-8A32-7A69A1D6E3AA}">
  <dimension ref="A1"/>
  <sheetViews>
    <sheetView workbookViewId="0">
      <selection activeCell="B34" sqref="B34"/>
    </sheetView>
  </sheetViews>
  <sheetFormatPr defaultRowHeight="17.399999999999999"/>
  <sheetData/>
  <phoneticPr fontId="45"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기존참고&gt;&gt;">
    <tabColor rgb="FF000000"/>
  </sheetPr>
  <dimension ref="A1"/>
  <sheetViews>
    <sheetView zoomScaleNormal="100" zoomScaleSheetLayoutView="75" workbookViewId="0">
      <selection activeCell="F11" sqref="F11"/>
    </sheetView>
  </sheetViews>
  <sheetFormatPr defaultColWidth="9" defaultRowHeight="17.399999999999999"/>
  <sheetData/>
  <phoneticPr fontId="45" type="noConversion"/>
  <pageMargins left="0.69999998807907104" right="0.69999998807907104" top="0.75" bottom="0.75" header="0.30000001192092896" footer="0.30000001192092896"/>
  <pageSetup paperSize="9" fitToWidth="0" fitToHeight="0"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4">
    <tabColor rgb="FF000000"/>
  </sheetPr>
  <dimension ref="A1:T64"/>
  <sheetViews>
    <sheetView showGridLines="0" topLeftCell="A13" zoomScale="85" zoomScaleNormal="85" zoomScaleSheetLayoutView="75" workbookViewId="0">
      <selection activeCell="F11" sqref="F11"/>
    </sheetView>
  </sheetViews>
  <sheetFormatPr defaultColWidth="9" defaultRowHeight="17.399999999999999"/>
  <cols>
    <col min="1" max="1" width="2.69921875" customWidth="1"/>
    <col min="2" max="2" width="29.09765625" customWidth="1"/>
    <col min="3" max="3" width="28.69921875" customWidth="1"/>
    <col min="4" max="9" width="17.19921875" customWidth="1"/>
    <col min="10" max="10" width="14.69921875" customWidth="1"/>
  </cols>
  <sheetData>
    <row r="1" spans="1:9">
      <c r="A1" s="8" t="s">
        <v>1100</v>
      </c>
      <c r="B1" s="9"/>
      <c r="C1" s="9"/>
      <c r="D1" s="9"/>
      <c r="E1" s="9"/>
      <c r="F1" s="9"/>
      <c r="G1" s="9"/>
      <c r="H1" s="9"/>
      <c r="I1" s="9"/>
    </row>
    <row r="2" spans="1:9">
      <c r="A2" s="10"/>
      <c r="B2" s="10" t="s">
        <v>1622</v>
      </c>
    </row>
    <row r="3" spans="1:9">
      <c r="B3" t="s">
        <v>668</v>
      </c>
    </row>
    <row r="4" spans="1:9">
      <c r="C4" s="239" t="s">
        <v>1417</v>
      </c>
    </row>
    <row r="5" spans="1:9" s="11" customFormat="1" ht="23.4" customHeight="1">
      <c r="B5" s="851" t="s">
        <v>1634</v>
      </c>
      <c r="C5" s="12" t="s">
        <v>1051</v>
      </c>
      <c r="D5" s="852" t="s">
        <v>991</v>
      </c>
      <c r="E5" s="852"/>
      <c r="F5" s="852" t="s">
        <v>1035</v>
      </c>
      <c r="G5" s="852"/>
      <c r="H5" s="852" t="s">
        <v>477</v>
      </c>
      <c r="I5" s="852"/>
    </row>
    <row r="6" spans="1:9" s="11" customFormat="1" ht="23.4" customHeight="1">
      <c r="B6" s="851"/>
      <c r="C6" s="13" t="s">
        <v>715</v>
      </c>
      <c r="D6" s="14" t="s">
        <v>120</v>
      </c>
      <c r="E6" s="14" t="s">
        <v>181</v>
      </c>
      <c r="F6" s="14" t="s">
        <v>120</v>
      </c>
      <c r="G6" s="14" t="s">
        <v>181</v>
      </c>
      <c r="H6" s="14" t="s">
        <v>120</v>
      </c>
      <c r="I6" s="14" t="s">
        <v>181</v>
      </c>
    </row>
    <row r="7" spans="1:9" s="11" customFormat="1" ht="23.4" customHeight="1">
      <c r="B7" s="14" t="s">
        <v>182</v>
      </c>
      <c r="C7" s="14" t="s">
        <v>119</v>
      </c>
      <c r="D7" s="14">
        <v>10</v>
      </c>
      <c r="E7" s="14">
        <v>15</v>
      </c>
      <c r="F7" s="14">
        <v>25</v>
      </c>
      <c r="G7" s="14">
        <v>35</v>
      </c>
      <c r="H7" s="14">
        <v>45</v>
      </c>
      <c r="I7" s="14">
        <v>60</v>
      </c>
    </row>
    <row r="8" spans="1:9" s="11" customFormat="1" ht="23.4" customHeight="1">
      <c r="B8" s="14" t="s">
        <v>182</v>
      </c>
      <c r="C8" s="14" t="s">
        <v>177</v>
      </c>
      <c r="D8" s="14">
        <v>7</v>
      </c>
      <c r="E8" s="14">
        <v>10</v>
      </c>
      <c r="F8" s="14">
        <v>15</v>
      </c>
      <c r="G8" s="14">
        <v>20</v>
      </c>
      <c r="H8" s="14">
        <v>25</v>
      </c>
      <c r="I8" s="14">
        <v>40</v>
      </c>
    </row>
    <row r="9" spans="1:9" s="11" customFormat="1" ht="23.4" customHeight="1">
      <c r="B9" s="14" t="s">
        <v>182</v>
      </c>
      <c r="C9" s="14" t="s">
        <v>178</v>
      </c>
      <c r="D9" s="14">
        <v>5</v>
      </c>
      <c r="E9" s="14">
        <v>5</v>
      </c>
      <c r="F9" s="14">
        <v>5</v>
      </c>
      <c r="G9" s="14">
        <v>8</v>
      </c>
      <c r="H9" s="14">
        <v>8</v>
      </c>
      <c r="I9" s="14">
        <v>10</v>
      </c>
    </row>
    <row r="10" spans="1:9" s="11" customFormat="1" ht="23.4" customHeight="1">
      <c r="B10" s="14" t="s">
        <v>182</v>
      </c>
      <c r="C10" s="14" t="s">
        <v>179</v>
      </c>
      <c r="D10" s="14">
        <v>2</v>
      </c>
      <c r="E10" s="14">
        <v>2</v>
      </c>
      <c r="F10" s="14">
        <v>2</v>
      </c>
      <c r="G10" s="14">
        <v>3</v>
      </c>
      <c r="H10" s="14">
        <v>3</v>
      </c>
      <c r="I10" s="14">
        <v>4</v>
      </c>
    </row>
    <row r="11" spans="1:9" s="11" customFormat="1" ht="23.4" customHeight="1">
      <c r="B11" s="14" t="s">
        <v>182</v>
      </c>
      <c r="C11" s="14" t="s">
        <v>126</v>
      </c>
      <c r="D11" s="14">
        <v>2</v>
      </c>
      <c r="E11" s="14">
        <v>2</v>
      </c>
      <c r="F11" s="14">
        <v>2</v>
      </c>
      <c r="G11" s="14">
        <v>2</v>
      </c>
      <c r="H11" s="14">
        <v>2</v>
      </c>
      <c r="I11" s="14">
        <v>2</v>
      </c>
    </row>
    <row r="12" spans="1:9" s="11" customFormat="1" ht="23.4" customHeight="1">
      <c r="B12" s="14" t="s">
        <v>182</v>
      </c>
      <c r="C12" s="14" t="s">
        <v>125</v>
      </c>
      <c r="D12" s="14">
        <v>1</v>
      </c>
      <c r="E12" s="14">
        <v>1</v>
      </c>
      <c r="F12" s="14">
        <v>1</v>
      </c>
      <c r="G12" s="14">
        <v>1</v>
      </c>
      <c r="H12" s="14">
        <v>1</v>
      </c>
      <c r="I12" s="14">
        <v>1</v>
      </c>
    </row>
    <row r="13" spans="1:9" s="11" customFormat="1" ht="23.4" customHeight="1">
      <c r="B13" s="853" t="s">
        <v>1637</v>
      </c>
      <c r="C13" s="853"/>
      <c r="D13" s="854" t="s">
        <v>469</v>
      </c>
      <c r="E13" s="855"/>
      <c r="F13" s="855"/>
      <c r="G13" s="855"/>
      <c r="H13" s="855"/>
      <c r="I13" s="856"/>
    </row>
    <row r="14" spans="1:9">
      <c r="B14" s="15" t="s">
        <v>1048</v>
      </c>
    </row>
    <row r="17" spans="2:7">
      <c r="B17" t="s">
        <v>632</v>
      </c>
    </row>
    <row r="22" spans="2:7">
      <c r="F22" t="s">
        <v>137</v>
      </c>
      <c r="G22">
        <v>1</v>
      </c>
    </row>
    <row r="23" spans="2:7">
      <c r="F23" t="s">
        <v>136</v>
      </c>
      <c r="G23">
        <v>2</v>
      </c>
    </row>
    <row r="24" spans="2:7">
      <c r="F24" t="s">
        <v>131</v>
      </c>
      <c r="G24">
        <v>2</v>
      </c>
    </row>
    <row r="25" spans="2:7">
      <c r="F25" t="s">
        <v>138</v>
      </c>
      <c r="G25">
        <v>5</v>
      </c>
    </row>
    <row r="26" spans="2:7">
      <c r="F26" t="s">
        <v>140</v>
      </c>
      <c r="G26">
        <v>20</v>
      </c>
    </row>
    <row r="27" spans="2:7">
      <c r="F27" t="s">
        <v>143</v>
      </c>
      <c r="G27">
        <v>25</v>
      </c>
    </row>
    <row r="28" spans="2:7">
      <c r="F28" t="s">
        <v>677</v>
      </c>
      <c r="G28">
        <v>1</v>
      </c>
    </row>
    <row r="29" spans="2:7">
      <c r="B29" t="s">
        <v>638</v>
      </c>
    </row>
    <row r="30" spans="2:7">
      <c r="B30" s="209"/>
    </row>
    <row r="31" spans="2:7" ht="31.2">
      <c r="B31" s="210" t="s">
        <v>35</v>
      </c>
      <c r="C31" s="211" t="s">
        <v>482</v>
      </c>
    </row>
    <row r="32" spans="2:7" ht="31.2">
      <c r="B32" s="212" t="s">
        <v>1196</v>
      </c>
      <c r="C32" s="860">
        <v>25</v>
      </c>
    </row>
    <row r="33" spans="2:3" ht="31.2">
      <c r="B33" s="213" t="s">
        <v>1129</v>
      </c>
      <c r="C33" s="861"/>
    </row>
    <row r="34" spans="2:3">
      <c r="B34" s="212" t="s">
        <v>1026</v>
      </c>
      <c r="C34" s="860">
        <v>5</v>
      </c>
    </row>
    <row r="35" spans="2:3">
      <c r="B35" s="213" t="s">
        <v>1426</v>
      </c>
      <c r="C35" s="861"/>
    </row>
    <row r="36" spans="2:3">
      <c r="B36" s="212" t="s">
        <v>1009</v>
      </c>
      <c r="C36" s="860">
        <v>2</v>
      </c>
    </row>
    <row r="37" spans="2:3">
      <c r="B37" s="213" t="s">
        <v>1406</v>
      </c>
      <c r="C37" s="861"/>
    </row>
    <row r="38" spans="2:3">
      <c r="B38" s="212" t="s">
        <v>1005</v>
      </c>
      <c r="C38" s="860">
        <v>2</v>
      </c>
    </row>
    <row r="39" spans="2:3">
      <c r="B39" s="213" t="s">
        <v>1414</v>
      </c>
      <c r="C39" s="861"/>
    </row>
    <row r="40" spans="2:3">
      <c r="B40" s="212" t="s">
        <v>1016</v>
      </c>
      <c r="C40" s="860">
        <v>1</v>
      </c>
    </row>
    <row r="41" spans="2:3">
      <c r="B41" s="213" t="s">
        <v>1409</v>
      </c>
      <c r="C41" s="861"/>
    </row>
    <row r="42" spans="2:3">
      <c r="B42" s="212" t="s">
        <v>1621</v>
      </c>
      <c r="C42" s="857" t="s">
        <v>1269</v>
      </c>
    </row>
    <row r="43" spans="2:3">
      <c r="B43" s="213" t="s">
        <v>778</v>
      </c>
      <c r="C43" s="858"/>
    </row>
    <row r="44" spans="2:3">
      <c r="B44" s="209"/>
    </row>
    <row r="45" spans="2:3">
      <c r="B45" s="214" t="s">
        <v>1015</v>
      </c>
    </row>
    <row r="47" spans="2:3">
      <c r="B47" t="s">
        <v>653</v>
      </c>
    </row>
    <row r="49" spans="2:20" ht="19.2">
      <c r="B49" s="215" t="s">
        <v>1130</v>
      </c>
      <c r="C49" s="216"/>
      <c r="D49" s="216"/>
      <c r="E49" s="216"/>
      <c r="F49" s="216"/>
      <c r="G49" s="216"/>
      <c r="H49" s="216"/>
      <c r="I49" s="216"/>
      <c r="J49" s="216"/>
      <c r="K49" s="216"/>
      <c r="L49" s="216"/>
      <c r="M49" s="216"/>
      <c r="N49" s="216"/>
      <c r="O49" s="216"/>
      <c r="P49" s="216"/>
      <c r="Q49" s="216"/>
      <c r="R49" s="216"/>
      <c r="S49" s="216"/>
      <c r="T49" s="216"/>
    </row>
    <row r="50" spans="2:20">
      <c r="B50" s="216"/>
      <c r="C50" s="216"/>
      <c r="D50" s="216"/>
      <c r="E50" s="216"/>
      <c r="F50" s="216"/>
      <c r="G50" s="216"/>
      <c r="H50" s="216"/>
      <c r="I50" s="216"/>
      <c r="J50" s="216"/>
      <c r="K50" s="216"/>
      <c r="L50" s="216"/>
      <c r="M50" s="216"/>
      <c r="N50" s="216"/>
      <c r="O50" s="216"/>
      <c r="P50" s="216"/>
      <c r="Q50" s="216"/>
      <c r="R50" s="216"/>
      <c r="S50" s="216"/>
      <c r="T50" s="216"/>
    </row>
    <row r="51" spans="2:20">
      <c r="B51" s="216" t="s">
        <v>788</v>
      </c>
      <c r="C51" s="217">
        <v>1</v>
      </c>
      <c r="D51" s="216"/>
      <c r="E51" s="216"/>
      <c r="F51" s="216"/>
      <c r="G51" s="216"/>
      <c r="H51" s="216"/>
      <c r="I51" s="216"/>
      <c r="J51" s="216"/>
      <c r="K51" s="216"/>
      <c r="L51" s="216"/>
      <c r="M51" s="216"/>
      <c r="N51" s="216"/>
      <c r="O51" s="216"/>
      <c r="P51" s="216"/>
      <c r="Q51" s="216"/>
      <c r="R51" s="216"/>
      <c r="S51" s="216"/>
      <c r="T51" s="216"/>
    </row>
    <row r="52" spans="2:20">
      <c r="B52" s="216"/>
      <c r="C52" s="216"/>
      <c r="D52" s="216"/>
      <c r="E52" s="216"/>
      <c r="F52" s="216"/>
      <c r="G52" s="216"/>
      <c r="H52" s="216"/>
      <c r="I52" s="216"/>
      <c r="J52" s="216"/>
      <c r="K52" s="216"/>
      <c r="L52" s="216"/>
      <c r="M52" s="216"/>
      <c r="N52" s="216"/>
      <c r="O52" s="216"/>
      <c r="P52" s="216"/>
      <c r="Q52" s="216"/>
      <c r="R52" s="216"/>
      <c r="S52" s="216"/>
      <c r="T52" s="216"/>
    </row>
    <row r="53" spans="2:20">
      <c r="B53" s="216" t="s">
        <v>780</v>
      </c>
      <c r="C53" s="216"/>
      <c r="D53" s="216"/>
      <c r="E53" s="216"/>
      <c r="F53" s="216"/>
      <c r="G53" s="216"/>
      <c r="H53" s="216"/>
      <c r="I53" s="216"/>
      <c r="J53" s="216"/>
      <c r="K53" s="216"/>
      <c r="L53" s="216"/>
      <c r="M53" s="216"/>
      <c r="N53" s="216"/>
      <c r="O53" s="216"/>
      <c r="P53" s="216"/>
      <c r="Q53" s="216"/>
      <c r="R53" s="216"/>
      <c r="S53" s="216"/>
      <c r="T53" s="216"/>
    </row>
    <row r="54" spans="2:20">
      <c r="B54" s="216"/>
      <c r="C54" s="216"/>
      <c r="D54" s="216"/>
      <c r="E54" s="216"/>
      <c r="F54" s="216"/>
      <c r="G54" s="216"/>
      <c r="H54" s="216"/>
      <c r="I54" s="216"/>
      <c r="J54" s="216"/>
      <c r="K54" s="216"/>
      <c r="L54" s="216"/>
      <c r="M54" s="216"/>
      <c r="N54" s="216"/>
      <c r="O54" s="216"/>
      <c r="P54" s="216"/>
      <c r="Q54" s="216"/>
      <c r="R54" s="216"/>
      <c r="S54" s="216"/>
      <c r="T54" s="216"/>
    </row>
    <row r="55" spans="2:20">
      <c r="B55" s="216"/>
      <c r="C55" s="216"/>
      <c r="D55" s="859" t="s">
        <v>174</v>
      </c>
      <c r="E55" s="859"/>
      <c r="F55" s="859"/>
      <c r="G55" s="216"/>
      <c r="H55" s="216"/>
      <c r="I55" s="216"/>
      <c r="J55" s="216"/>
      <c r="K55" s="216"/>
      <c r="L55" s="216"/>
      <c r="M55" s="216"/>
      <c r="N55" s="216"/>
      <c r="O55" s="216"/>
      <c r="P55" s="216"/>
      <c r="Q55" s="216"/>
      <c r="R55" s="216"/>
      <c r="S55" s="216"/>
      <c r="T55" s="216"/>
    </row>
    <row r="56" spans="2:20">
      <c r="B56" s="218"/>
      <c r="C56" s="218"/>
      <c r="D56" s="219" t="s">
        <v>135</v>
      </c>
      <c r="E56" s="219" t="s">
        <v>131</v>
      </c>
      <c r="F56" s="219" t="s">
        <v>133</v>
      </c>
      <c r="G56" s="218"/>
      <c r="H56" s="218"/>
      <c r="I56" s="218"/>
      <c r="J56" s="218"/>
      <c r="K56" s="218"/>
      <c r="L56" s="218"/>
      <c r="M56" s="218"/>
      <c r="N56" s="218"/>
      <c r="O56" s="218"/>
      <c r="P56" s="218"/>
      <c r="Q56" s="218"/>
      <c r="R56" s="218"/>
      <c r="S56" s="218"/>
      <c r="T56" s="218"/>
    </row>
    <row r="57" spans="2:20">
      <c r="B57" s="859" t="s">
        <v>789</v>
      </c>
      <c r="C57" s="220" t="s">
        <v>631</v>
      </c>
      <c r="D57" s="221">
        <v>1</v>
      </c>
      <c r="E57" s="222">
        <v>1</v>
      </c>
      <c r="F57" s="223">
        <v>1</v>
      </c>
      <c r="G57" s="216"/>
      <c r="H57" s="224"/>
      <c r="I57" s="216" t="s">
        <v>1784</v>
      </c>
      <c r="J57" s="216"/>
      <c r="K57" s="216"/>
      <c r="L57" s="216"/>
      <c r="M57" s="216"/>
      <c r="N57" s="216"/>
      <c r="O57" s="216"/>
      <c r="P57" s="216"/>
      <c r="Q57" s="216"/>
      <c r="R57" s="216"/>
      <c r="S57" s="216"/>
      <c r="T57" s="216"/>
    </row>
    <row r="58" spans="2:20">
      <c r="B58" s="859"/>
      <c r="C58" s="220" t="s">
        <v>633</v>
      </c>
      <c r="D58" s="221">
        <v>2</v>
      </c>
      <c r="E58" s="222">
        <v>2</v>
      </c>
      <c r="F58" s="223">
        <v>2</v>
      </c>
      <c r="G58" s="216"/>
      <c r="H58" s="216"/>
      <c r="I58" s="216"/>
      <c r="J58" s="216"/>
      <c r="K58" s="216"/>
      <c r="L58" s="216"/>
      <c r="M58" s="216"/>
      <c r="N58" s="216"/>
      <c r="O58" s="216"/>
      <c r="P58" s="216"/>
      <c r="Q58" s="216"/>
      <c r="R58" s="216"/>
      <c r="S58" s="216"/>
      <c r="T58" s="216"/>
    </row>
    <row r="59" spans="2:20">
      <c r="B59" s="859"/>
      <c r="C59" s="220" t="s">
        <v>634</v>
      </c>
      <c r="D59" s="221" t="s">
        <v>806</v>
      </c>
      <c r="E59" s="222" t="s">
        <v>806</v>
      </c>
      <c r="F59" s="223" t="s">
        <v>806</v>
      </c>
      <c r="G59" s="216"/>
      <c r="H59" s="216"/>
      <c r="I59" s="216"/>
      <c r="J59" s="216"/>
      <c r="K59" s="216"/>
      <c r="L59" s="216"/>
      <c r="M59" s="216"/>
      <c r="N59" s="216"/>
      <c r="O59" s="216"/>
      <c r="P59" s="216"/>
      <c r="Q59" s="216"/>
      <c r="R59" s="216"/>
      <c r="S59" s="216"/>
      <c r="T59" s="216"/>
    </row>
    <row r="60" spans="2:20">
      <c r="B60" s="859"/>
      <c r="C60" s="220" t="s">
        <v>637</v>
      </c>
      <c r="D60" s="221">
        <v>2</v>
      </c>
      <c r="E60" s="222">
        <v>3</v>
      </c>
      <c r="F60" s="223">
        <v>4</v>
      </c>
      <c r="G60" s="216"/>
      <c r="H60" s="216"/>
      <c r="I60" s="216"/>
      <c r="J60" s="216"/>
      <c r="K60" s="216"/>
      <c r="L60" s="216"/>
      <c r="M60" s="216"/>
      <c r="N60" s="216"/>
      <c r="O60" s="216"/>
      <c r="P60" s="216"/>
      <c r="Q60" s="216"/>
      <c r="R60" s="216"/>
      <c r="S60" s="216"/>
      <c r="T60" s="216"/>
    </row>
    <row r="61" spans="2:20">
      <c r="B61" s="859"/>
      <c r="C61" s="220" t="s">
        <v>681</v>
      </c>
      <c r="D61" s="221">
        <v>5</v>
      </c>
      <c r="E61" s="222">
        <v>8</v>
      </c>
      <c r="F61" s="223">
        <v>10</v>
      </c>
      <c r="G61" s="216"/>
      <c r="H61" s="216"/>
      <c r="I61" s="216"/>
      <c r="J61" s="216"/>
      <c r="K61" s="216"/>
      <c r="L61" s="216"/>
      <c r="M61" s="216"/>
      <c r="N61" s="216"/>
      <c r="O61" s="216"/>
      <c r="P61" s="216"/>
      <c r="Q61" s="216"/>
      <c r="R61" s="216"/>
      <c r="S61" s="216"/>
      <c r="T61" s="216"/>
    </row>
    <row r="62" spans="2:20">
      <c r="B62" s="859"/>
      <c r="C62" s="220" t="s">
        <v>662</v>
      </c>
      <c r="D62" s="221">
        <v>15</v>
      </c>
      <c r="E62" s="222">
        <v>25</v>
      </c>
      <c r="F62" s="223">
        <v>40</v>
      </c>
      <c r="G62" s="216"/>
      <c r="H62" s="216"/>
      <c r="I62" s="216"/>
      <c r="J62" s="216"/>
      <c r="K62" s="216"/>
      <c r="L62" s="216"/>
      <c r="M62" s="216"/>
      <c r="N62" s="216"/>
      <c r="O62" s="216"/>
      <c r="P62" s="216"/>
      <c r="Q62" s="216"/>
      <c r="R62" s="216"/>
      <c r="S62" s="216"/>
      <c r="T62" s="216"/>
    </row>
    <row r="63" spans="2:20">
      <c r="B63" s="859"/>
      <c r="C63" s="220" t="s">
        <v>801</v>
      </c>
      <c r="D63" s="221">
        <v>25</v>
      </c>
      <c r="E63" s="222">
        <v>45</v>
      </c>
      <c r="F63" s="223">
        <v>60</v>
      </c>
      <c r="G63" s="216"/>
      <c r="H63" s="216"/>
      <c r="I63" s="216"/>
      <c r="J63" s="216"/>
      <c r="K63" s="216"/>
      <c r="L63" s="216"/>
      <c r="M63" s="216"/>
      <c r="N63" s="216"/>
      <c r="O63" s="216"/>
      <c r="P63" s="216"/>
      <c r="Q63" s="216"/>
      <c r="R63" s="216"/>
      <c r="S63" s="216"/>
      <c r="T63" s="216"/>
    </row>
    <row r="64" spans="2:20" ht="34.799999999999997">
      <c r="B64" s="859"/>
      <c r="C64" s="220" t="s">
        <v>667</v>
      </c>
      <c r="D64" s="225" t="s">
        <v>1410</v>
      </c>
      <c r="E64" s="226" t="s">
        <v>1410</v>
      </c>
      <c r="F64" s="227" t="s">
        <v>1410</v>
      </c>
      <c r="G64" s="216"/>
      <c r="H64" s="228" t="s">
        <v>1410</v>
      </c>
      <c r="I64" s="229" t="s">
        <v>602</v>
      </c>
      <c r="J64" s="216"/>
      <c r="K64" s="216"/>
      <c r="L64" s="216"/>
      <c r="M64" s="216"/>
      <c r="N64" s="216"/>
      <c r="O64" s="216"/>
      <c r="P64" s="216"/>
      <c r="Q64" s="216"/>
      <c r="R64" s="216"/>
      <c r="S64" s="216"/>
      <c r="T64" s="216"/>
    </row>
  </sheetData>
  <mergeCells count="14">
    <mergeCell ref="C42:C43"/>
    <mergeCell ref="D55:F55"/>
    <mergeCell ref="B57:B64"/>
    <mergeCell ref="C32:C33"/>
    <mergeCell ref="C34:C35"/>
    <mergeCell ref="C36:C37"/>
    <mergeCell ref="C38:C39"/>
    <mergeCell ref="C40:C41"/>
    <mergeCell ref="B5:B6"/>
    <mergeCell ref="D5:E5"/>
    <mergeCell ref="F5:G5"/>
    <mergeCell ref="H5:I5"/>
    <mergeCell ref="B13:C13"/>
    <mergeCell ref="D13:I13"/>
  </mergeCells>
  <phoneticPr fontId="45" type="noConversion"/>
  <pageMargins left="0.69999998807907104" right="0.69999998807907104" top="0.75" bottom="0.75" header="0.30000001192092896" footer="0.30000001192092896"/>
  <pageSetup paperSize="9"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6">
    <tabColor rgb="FF000000"/>
  </sheetPr>
  <dimension ref="B1:F81"/>
  <sheetViews>
    <sheetView topLeftCell="A28" zoomScale="70" zoomScaleNormal="70" zoomScaleSheetLayoutView="75" workbookViewId="0">
      <selection activeCell="F11" sqref="F11"/>
    </sheetView>
  </sheetViews>
  <sheetFormatPr defaultColWidth="8.69921875" defaultRowHeight="15.6"/>
  <cols>
    <col min="1" max="1" width="3" style="126" customWidth="1"/>
    <col min="2" max="2" width="14.3984375" style="126" bestFit="1" customWidth="1"/>
    <col min="3" max="3" width="43.19921875" style="126" customWidth="1"/>
    <col min="4" max="4" width="23.8984375" style="126" customWidth="1"/>
    <col min="5" max="5" width="56.5" style="126" customWidth="1"/>
    <col min="6" max="6" width="79.19921875" style="126" customWidth="1"/>
    <col min="7" max="7" width="45.19921875" style="126" customWidth="1"/>
    <col min="8" max="16384" width="8.69921875" style="126"/>
  </cols>
  <sheetData>
    <row r="1" spans="2:6" ht="31.2">
      <c r="B1" s="863" t="s">
        <v>750</v>
      </c>
      <c r="C1" s="863"/>
      <c r="D1" s="125" t="s">
        <v>1772</v>
      </c>
      <c r="E1" s="125" t="s">
        <v>752</v>
      </c>
      <c r="F1" s="125" t="s">
        <v>1836</v>
      </c>
    </row>
    <row r="2" spans="2:6">
      <c r="B2" s="862" t="s">
        <v>195</v>
      </c>
      <c r="C2" s="127" t="s">
        <v>755</v>
      </c>
      <c r="D2" s="128" t="s">
        <v>1837</v>
      </c>
      <c r="E2" s="129"/>
      <c r="F2" s="127" t="s">
        <v>1383</v>
      </c>
    </row>
    <row r="3" spans="2:6">
      <c r="B3" s="862"/>
      <c r="C3" s="127" t="s">
        <v>758</v>
      </c>
      <c r="D3" s="128" t="s">
        <v>1837</v>
      </c>
      <c r="E3" s="129" t="s">
        <v>719</v>
      </c>
      <c r="F3" s="127"/>
    </row>
    <row r="4" spans="2:6">
      <c r="B4" s="862" t="s">
        <v>505</v>
      </c>
      <c r="C4" s="127" t="s">
        <v>755</v>
      </c>
      <c r="D4" s="128" t="s">
        <v>1837</v>
      </c>
      <c r="E4" s="129"/>
      <c r="F4" s="127" t="s">
        <v>1383</v>
      </c>
    </row>
    <row r="5" spans="2:6">
      <c r="B5" s="862"/>
      <c r="C5" s="129" t="s">
        <v>758</v>
      </c>
      <c r="D5" s="128" t="s">
        <v>1837</v>
      </c>
      <c r="E5" s="129" t="s">
        <v>851</v>
      </c>
      <c r="F5" s="127"/>
    </row>
    <row r="6" spans="2:6">
      <c r="B6" s="862" t="s">
        <v>1623</v>
      </c>
      <c r="C6" s="127" t="s">
        <v>755</v>
      </c>
      <c r="D6" s="128" t="s">
        <v>1837</v>
      </c>
      <c r="E6" s="129"/>
      <c r="F6" s="127"/>
    </row>
    <row r="7" spans="2:6" ht="31.2">
      <c r="B7" s="862"/>
      <c r="C7" s="129" t="s">
        <v>758</v>
      </c>
      <c r="D7" s="128" t="s">
        <v>1837</v>
      </c>
      <c r="E7" s="130" t="s">
        <v>1589</v>
      </c>
      <c r="F7" s="127" t="s">
        <v>1761</v>
      </c>
    </row>
    <row r="8" spans="2:6">
      <c r="B8" s="864" t="s">
        <v>1381</v>
      </c>
      <c r="C8" s="127" t="s">
        <v>1765</v>
      </c>
      <c r="D8" s="131" t="s">
        <v>1834</v>
      </c>
      <c r="E8" s="132" t="s">
        <v>135</v>
      </c>
      <c r="F8" s="132" t="s">
        <v>403</v>
      </c>
    </row>
    <row r="9" spans="2:6">
      <c r="B9" s="862"/>
      <c r="C9" s="127" t="s">
        <v>1835</v>
      </c>
      <c r="D9" s="131" t="s">
        <v>1834</v>
      </c>
      <c r="E9" s="129"/>
      <c r="F9" s="127" t="s">
        <v>650</v>
      </c>
    </row>
    <row r="10" spans="2:6">
      <c r="B10" s="862"/>
      <c r="C10" s="127" t="s">
        <v>1838</v>
      </c>
      <c r="D10" s="131" t="s">
        <v>1834</v>
      </c>
      <c r="E10" s="129"/>
      <c r="F10" s="127" t="s">
        <v>650</v>
      </c>
    </row>
    <row r="11" spans="2:6">
      <c r="B11" s="862"/>
      <c r="C11" s="127" t="s">
        <v>981</v>
      </c>
      <c r="D11" s="131" t="s">
        <v>1834</v>
      </c>
      <c r="E11" s="129"/>
      <c r="F11" s="127" t="s">
        <v>650</v>
      </c>
    </row>
    <row r="12" spans="2:6">
      <c r="B12" s="862"/>
      <c r="C12" s="127" t="s">
        <v>1778</v>
      </c>
      <c r="D12" s="131" t="s">
        <v>1834</v>
      </c>
      <c r="E12" s="129"/>
      <c r="F12" s="127" t="s">
        <v>650</v>
      </c>
    </row>
    <row r="13" spans="2:6" ht="46.8">
      <c r="B13" s="862"/>
      <c r="C13" s="127" t="s">
        <v>761</v>
      </c>
      <c r="D13" s="128" t="s">
        <v>1837</v>
      </c>
      <c r="E13" s="129"/>
      <c r="F13" s="133" t="s">
        <v>1863</v>
      </c>
    </row>
    <row r="14" spans="2:6">
      <c r="B14" s="862" t="s">
        <v>172</v>
      </c>
      <c r="C14" s="127" t="s">
        <v>755</v>
      </c>
      <c r="D14" s="128" t="s">
        <v>1837</v>
      </c>
      <c r="E14" s="129"/>
      <c r="F14" s="127" t="s">
        <v>1383</v>
      </c>
    </row>
    <row r="15" spans="2:6">
      <c r="B15" s="862"/>
      <c r="C15" s="129" t="s">
        <v>758</v>
      </c>
      <c r="D15" s="128" t="s">
        <v>1837</v>
      </c>
      <c r="E15" s="129" t="s">
        <v>1038</v>
      </c>
      <c r="F15" s="127" t="s">
        <v>1202</v>
      </c>
    </row>
    <row r="16" spans="2:6">
      <c r="B16" s="865" t="s">
        <v>756</v>
      </c>
      <c r="C16" s="130" t="s">
        <v>745</v>
      </c>
      <c r="D16" s="134" t="s">
        <v>1837</v>
      </c>
      <c r="E16" s="130"/>
      <c r="F16" s="130"/>
    </row>
    <row r="17" spans="2:6">
      <c r="B17" s="865"/>
      <c r="C17" s="130" t="s">
        <v>184</v>
      </c>
      <c r="D17" s="135" t="s">
        <v>1834</v>
      </c>
      <c r="E17" s="130" t="s">
        <v>1957</v>
      </c>
      <c r="F17" s="130" t="s">
        <v>1641</v>
      </c>
    </row>
    <row r="18" spans="2:6" ht="46.8">
      <c r="B18" s="865"/>
      <c r="C18" s="130" t="s">
        <v>739</v>
      </c>
      <c r="D18" s="134" t="s">
        <v>1837</v>
      </c>
      <c r="E18" s="130" t="s">
        <v>452</v>
      </c>
      <c r="F18" s="130" t="s">
        <v>1102</v>
      </c>
    </row>
    <row r="19" spans="2:6" ht="31.2">
      <c r="B19" s="865" t="s">
        <v>759</v>
      </c>
      <c r="C19" s="130" t="s">
        <v>1781</v>
      </c>
      <c r="D19" s="135" t="s">
        <v>1834</v>
      </c>
      <c r="E19" s="130" t="s">
        <v>135</v>
      </c>
      <c r="F19" s="130" t="s">
        <v>517</v>
      </c>
    </row>
    <row r="20" spans="2:6" ht="31.2">
      <c r="B20" s="865"/>
      <c r="C20" s="130" t="s">
        <v>994</v>
      </c>
      <c r="D20" s="135" t="s">
        <v>1834</v>
      </c>
      <c r="E20" s="130"/>
      <c r="F20" s="127" t="s">
        <v>650</v>
      </c>
    </row>
    <row r="21" spans="2:6" ht="31.2">
      <c r="B21" s="865"/>
      <c r="C21" s="130" t="s">
        <v>1306</v>
      </c>
      <c r="D21" s="135" t="s">
        <v>1834</v>
      </c>
      <c r="E21" s="130"/>
      <c r="F21" s="127" t="s">
        <v>650</v>
      </c>
    </row>
    <row r="22" spans="2:6" ht="31.2">
      <c r="B22" s="865"/>
      <c r="C22" s="130" t="s">
        <v>1030</v>
      </c>
      <c r="D22" s="135" t="s">
        <v>1834</v>
      </c>
      <c r="E22" s="130"/>
      <c r="F22" s="127" t="s">
        <v>650</v>
      </c>
    </row>
    <row r="23" spans="2:6" ht="31.2">
      <c r="B23" s="865"/>
      <c r="C23" s="130" t="s">
        <v>1108</v>
      </c>
      <c r="D23" s="135" t="s">
        <v>1834</v>
      </c>
      <c r="E23" s="130"/>
      <c r="F23" s="127" t="s">
        <v>650</v>
      </c>
    </row>
    <row r="24" spans="2:6">
      <c r="B24" s="865"/>
      <c r="C24" s="130" t="s">
        <v>1839</v>
      </c>
      <c r="D24" s="134" t="s">
        <v>1837</v>
      </c>
      <c r="E24" s="135" t="s">
        <v>130</v>
      </c>
      <c r="F24" s="130" t="s">
        <v>1387</v>
      </c>
    </row>
    <row r="25" spans="2:6" ht="46.8">
      <c r="B25" s="865"/>
      <c r="C25" s="130" t="s">
        <v>762</v>
      </c>
      <c r="D25" s="135" t="s">
        <v>1834</v>
      </c>
      <c r="E25" s="130" t="s">
        <v>587</v>
      </c>
      <c r="F25" s="130"/>
    </row>
    <row r="26" spans="2:6">
      <c r="B26" s="865" t="s">
        <v>1112</v>
      </c>
      <c r="C26" s="130" t="s">
        <v>641</v>
      </c>
      <c r="D26" s="134" t="s">
        <v>1837</v>
      </c>
      <c r="E26" s="135"/>
      <c r="F26" s="130" t="s">
        <v>1779</v>
      </c>
    </row>
    <row r="27" spans="2:6">
      <c r="B27" s="865"/>
      <c r="C27" s="130" t="s">
        <v>610</v>
      </c>
      <c r="D27" s="134" t="s">
        <v>1837</v>
      </c>
      <c r="E27" s="135" t="s">
        <v>613</v>
      </c>
      <c r="F27" s="130"/>
    </row>
    <row r="28" spans="2:6">
      <c r="B28" s="865"/>
      <c r="C28" s="130" t="s">
        <v>765</v>
      </c>
      <c r="D28" s="134" t="s">
        <v>1837</v>
      </c>
      <c r="E28" s="135"/>
      <c r="F28" s="130"/>
    </row>
    <row r="29" spans="2:6">
      <c r="B29" s="865"/>
      <c r="C29" s="130" t="s">
        <v>1840</v>
      </c>
      <c r="D29" s="134" t="s">
        <v>1837</v>
      </c>
      <c r="E29" s="135"/>
      <c r="F29" s="130"/>
    </row>
    <row r="30" spans="2:6">
      <c r="B30" s="865"/>
      <c r="C30" s="130" t="s">
        <v>612</v>
      </c>
      <c r="D30" s="134" t="s">
        <v>1837</v>
      </c>
      <c r="E30" s="135"/>
      <c r="F30" s="130"/>
    </row>
    <row r="31" spans="2:6">
      <c r="B31" s="865"/>
      <c r="C31" s="130" t="s">
        <v>735</v>
      </c>
      <c r="D31" s="134" t="s">
        <v>1837</v>
      </c>
      <c r="E31" s="135"/>
      <c r="F31" s="130"/>
    </row>
    <row r="32" spans="2:6">
      <c r="B32" s="865" t="s">
        <v>188</v>
      </c>
      <c r="C32" s="130" t="s">
        <v>734</v>
      </c>
      <c r="D32" s="134" t="s">
        <v>1837</v>
      </c>
      <c r="E32" s="135" t="s">
        <v>639</v>
      </c>
      <c r="F32" s="130" t="s">
        <v>1624</v>
      </c>
    </row>
    <row r="33" spans="2:6">
      <c r="B33" s="865"/>
      <c r="C33" s="130" t="s">
        <v>198</v>
      </c>
      <c r="D33" s="134" t="s">
        <v>1837</v>
      </c>
      <c r="E33" s="135" t="s">
        <v>131</v>
      </c>
      <c r="F33" s="130" t="s">
        <v>1638</v>
      </c>
    </row>
    <row r="34" spans="2:6">
      <c r="B34" s="865" t="s">
        <v>763</v>
      </c>
      <c r="C34" s="129" t="s">
        <v>642</v>
      </c>
      <c r="D34" s="136" t="s">
        <v>1837</v>
      </c>
      <c r="E34" s="137" t="s">
        <v>613</v>
      </c>
      <c r="F34" s="138" t="s">
        <v>1117</v>
      </c>
    </row>
    <row r="35" spans="2:6">
      <c r="B35" s="865"/>
      <c r="C35" s="129" t="s">
        <v>614</v>
      </c>
      <c r="D35" s="136" t="s">
        <v>1837</v>
      </c>
      <c r="E35" s="137"/>
      <c r="F35" s="127" t="s">
        <v>736</v>
      </c>
    </row>
    <row r="36" spans="2:6">
      <c r="B36" s="865"/>
      <c r="C36" s="129" t="s">
        <v>718</v>
      </c>
      <c r="D36" s="136" t="s">
        <v>1837</v>
      </c>
      <c r="E36" s="137" t="s">
        <v>613</v>
      </c>
      <c r="F36" s="127"/>
    </row>
    <row r="37" spans="2:6">
      <c r="B37" s="865"/>
      <c r="C37" s="129" t="s">
        <v>621</v>
      </c>
      <c r="D37" s="136" t="s">
        <v>1837</v>
      </c>
      <c r="E37" s="137"/>
      <c r="F37" s="127"/>
    </row>
    <row r="38" spans="2:6">
      <c r="B38" s="865"/>
      <c r="C38" s="129" t="s">
        <v>1841</v>
      </c>
      <c r="D38" s="136" t="s">
        <v>1837</v>
      </c>
      <c r="E38" s="129"/>
      <c r="F38" s="127" t="s">
        <v>737</v>
      </c>
    </row>
    <row r="39" spans="2:6">
      <c r="B39" s="865"/>
      <c r="C39" s="129" t="s">
        <v>760</v>
      </c>
      <c r="D39" s="136" t="s">
        <v>1837</v>
      </c>
      <c r="E39" s="129"/>
      <c r="F39" s="127"/>
    </row>
    <row r="40" spans="2:6">
      <c r="B40" s="865"/>
      <c r="C40" s="129" t="s">
        <v>643</v>
      </c>
      <c r="D40" s="136" t="s">
        <v>1837</v>
      </c>
      <c r="E40" s="129"/>
      <c r="F40" s="127" t="s">
        <v>757</v>
      </c>
    </row>
    <row r="41" spans="2:6">
      <c r="B41" s="866" t="s">
        <v>1399</v>
      </c>
      <c r="C41" s="867"/>
      <c r="D41" s="136" t="s">
        <v>1837</v>
      </c>
      <c r="E41" s="139"/>
      <c r="F41" s="139" t="s">
        <v>1109</v>
      </c>
    </row>
    <row r="42" spans="2:6">
      <c r="B42" s="868" t="s">
        <v>742</v>
      </c>
      <c r="C42" s="869"/>
      <c r="D42" s="134" t="s">
        <v>1837</v>
      </c>
      <c r="E42" s="135" t="s">
        <v>143</v>
      </c>
      <c r="F42" s="130" t="s">
        <v>470</v>
      </c>
    </row>
    <row r="43" spans="2:6" ht="31.2">
      <c r="B43" s="865" t="s">
        <v>1307</v>
      </c>
      <c r="C43" s="865"/>
      <c r="D43" s="135" t="s">
        <v>1834</v>
      </c>
      <c r="E43" s="135" t="s">
        <v>613</v>
      </c>
      <c r="F43" s="130" t="s">
        <v>698</v>
      </c>
    </row>
    <row r="44" spans="2:6" ht="78">
      <c r="B44" s="862" t="s">
        <v>1842</v>
      </c>
      <c r="C44" s="862"/>
      <c r="D44" s="134" t="s">
        <v>1837</v>
      </c>
      <c r="E44" s="129"/>
      <c r="F44" s="133" t="s">
        <v>14</v>
      </c>
    </row>
    <row r="45" spans="2:6">
      <c r="B45" s="865" t="s">
        <v>743</v>
      </c>
      <c r="C45" s="130" t="s">
        <v>738</v>
      </c>
      <c r="D45" s="134" t="s">
        <v>1837</v>
      </c>
      <c r="E45" s="129"/>
      <c r="F45" s="133" t="s">
        <v>984</v>
      </c>
    </row>
    <row r="46" spans="2:6">
      <c r="B46" s="865"/>
      <c r="C46" s="130" t="s">
        <v>740</v>
      </c>
      <c r="D46" s="135" t="s">
        <v>1834</v>
      </c>
      <c r="E46" s="129"/>
      <c r="F46" s="133" t="s">
        <v>16</v>
      </c>
    </row>
    <row r="47" spans="2:6">
      <c r="B47" s="865"/>
      <c r="C47" s="130" t="s">
        <v>1844</v>
      </c>
      <c r="D47" s="135" t="s">
        <v>1834</v>
      </c>
      <c r="E47" s="129"/>
      <c r="F47" s="127" t="s">
        <v>1770</v>
      </c>
    </row>
    <row r="48" spans="2:6">
      <c r="B48" s="865"/>
      <c r="C48" s="130" t="s">
        <v>1393</v>
      </c>
      <c r="D48" s="135" t="s">
        <v>1834</v>
      </c>
      <c r="E48" s="129"/>
      <c r="F48" s="127" t="s">
        <v>472</v>
      </c>
    </row>
    <row r="49" spans="2:6" ht="31.2">
      <c r="B49" s="862" t="s">
        <v>186</v>
      </c>
      <c r="C49" s="862"/>
      <c r="D49" s="134" t="s">
        <v>1837</v>
      </c>
      <c r="E49" s="129"/>
      <c r="F49" s="133" t="s">
        <v>532</v>
      </c>
    </row>
    <row r="50" spans="2:6">
      <c r="B50" s="862" t="s">
        <v>1843</v>
      </c>
      <c r="C50" s="862"/>
      <c r="D50" s="134" t="s">
        <v>1837</v>
      </c>
      <c r="E50" s="129"/>
      <c r="F50" s="127" t="s">
        <v>1780</v>
      </c>
    </row>
    <row r="51" spans="2:6">
      <c r="B51" s="865" t="s">
        <v>1394</v>
      </c>
      <c r="C51" s="127" t="s">
        <v>741</v>
      </c>
      <c r="D51" s="134" t="s">
        <v>1837</v>
      </c>
      <c r="E51" s="129"/>
      <c r="F51" s="127" t="s">
        <v>1114</v>
      </c>
    </row>
    <row r="52" spans="2:6" ht="46.8">
      <c r="B52" s="865"/>
      <c r="C52" s="127" t="s">
        <v>1845</v>
      </c>
      <c r="D52" s="135" t="s">
        <v>1834</v>
      </c>
      <c r="E52" s="129"/>
      <c r="F52" s="133" t="s">
        <v>245</v>
      </c>
    </row>
    <row r="53" spans="2:6">
      <c r="B53" s="131" t="s">
        <v>744</v>
      </c>
      <c r="C53" s="127" t="s">
        <v>1388</v>
      </c>
      <c r="D53" s="134" t="s">
        <v>1837</v>
      </c>
      <c r="E53" s="129"/>
      <c r="F53" s="127" t="s">
        <v>1077</v>
      </c>
    </row>
    <row r="54" spans="2:6">
      <c r="B54" s="865" t="s">
        <v>183</v>
      </c>
      <c r="C54" s="135" t="s">
        <v>644</v>
      </c>
      <c r="D54" s="134" t="s">
        <v>1837</v>
      </c>
      <c r="E54" s="135" t="s">
        <v>613</v>
      </c>
      <c r="F54" s="130" t="s">
        <v>1308</v>
      </c>
    </row>
    <row r="55" spans="2:6">
      <c r="B55" s="865"/>
      <c r="C55" s="135" t="s">
        <v>651</v>
      </c>
      <c r="D55" s="134" t="s">
        <v>1837</v>
      </c>
      <c r="E55" s="135" t="s">
        <v>613</v>
      </c>
      <c r="F55" s="140"/>
    </row>
    <row r="56" spans="2:6">
      <c r="B56" s="865"/>
      <c r="C56" s="135" t="s">
        <v>746</v>
      </c>
      <c r="D56" s="134" t="s">
        <v>1837</v>
      </c>
      <c r="E56" s="135"/>
      <c r="F56" s="140"/>
    </row>
    <row r="57" spans="2:6">
      <c r="B57" s="865"/>
      <c r="C57" s="135" t="s">
        <v>622</v>
      </c>
      <c r="D57" s="134" t="s">
        <v>1837</v>
      </c>
      <c r="E57" s="130"/>
      <c r="F57" s="140"/>
    </row>
    <row r="58" spans="2:6">
      <c r="B58" s="865" t="s">
        <v>128</v>
      </c>
      <c r="C58" s="135" t="s">
        <v>1431</v>
      </c>
      <c r="D58" s="134" t="s">
        <v>1837</v>
      </c>
      <c r="E58" s="141" t="s">
        <v>999</v>
      </c>
      <c r="F58" s="140" t="s">
        <v>1413</v>
      </c>
    </row>
    <row r="59" spans="2:6">
      <c r="B59" s="865"/>
      <c r="C59" s="135" t="s">
        <v>747</v>
      </c>
      <c r="D59" s="135" t="s">
        <v>1834</v>
      </c>
      <c r="E59" s="141"/>
      <c r="F59" s="140" t="s">
        <v>1420</v>
      </c>
    </row>
    <row r="60" spans="2:6">
      <c r="B60" s="865"/>
      <c r="C60" s="135" t="s">
        <v>1846</v>
      </c>
      <c r="D60" s="135" t="s">
        <v>1834</v>
      </c>
      <c r="E60" s="141"/>
      <c r="F60" s="140" t="s">
        <v>1639</v>
      </c>
    </row>
    <row r="61" spans="2:6">
      <c r="B61" s="870" t="s">
        <v>1429</v>
      </c>
      <c r="C61" s="135" t="s">
        <v>748</v>
      </c>
      <c r="D61" s="135" t="s">
        <v>1834</v>
      </c>
      <c r="E61" s="130"/>
      <c r="F61" s="130" t="s">
        <v>1645</v>
      </c>
    </row>
    <row r="62" spans="2:6">
      <c r="B62" s="870"/>
      <c r="C62" s="135" t="s">
        <v>185</v>
      </c>
      <c r="D62" s="134" t="s">
        <v>1837</v>
      </c>
      <c r="E62" s="129"/>
      <c r="F62" s="130" t="s">
        <v>470</v>
      </c>
    </row>
    <row r="63" spans="2:6">
      <c r="B63" s="870"/>
      <c r="C63" s="135" t="s">
        <v>749</v>
      </c>
      <c r="D63" s="134" t="s">
        <v>1837</v>
      </c>
      <c r="E63" s="129"/>
      <c r="F63" s="127" t="s">
        <v>1125</v>
      </c>
    </row>
    <row r="64" spans="2:6" ht="31.2">
      <c r="B64" s="862" t="s">
        <v>725</v>
      </c>
      <c r="C64" s="862"/>
      <c r="D64" s="134" t="s">
        <v>1837</v>
      </c>
      <c r="E64" s="129"/>
      <c r="F64" s="133" t="s">
        <v>33</v>
      </c>
    </row>
    <row r="65" spans="2:6">
      <c r="B65" s="865" t="s">
        <v>1422</v>
      </c>
      <c r="C65" s="135" t="s">
        <v>625</v>
      </c>
      <c r="D65" s="134" t="s">
        <v>1837</v>
      </c>
      <c r="E65" s="141" t="s">
        <v>786</v>
      </c>
      <c r="F65" s="130"/>
    </row>
    <row r="66" spans="2:6">
      <c r="B66" s="865"/>
      <c r="C66" s="135" t="s">
        <v>767</v>
      </c>
      <c r="D66" s="134" t="s">
        <v>1837</v>
      </c>
      <c r="E66" s="130"/>
      <c r="F66" s="130" t="s">
        <v>1424</v>
      </c>
    </row>
    <row r="67" spans="2:6">
      <c r="B67" s="865"/>
      <c r="C67" s="135" t="s">
        <v>785</v>
      </c>
      <c r="D67" s="135" t="s">
        <v>1834</v>
      </c>
      <c r="E67" s="130"/>
      <c r="F67" s="130" t="s">
        <v>1033</v>
      </c>
    </row>
    <row r="68" spans="2:6">
      <c r="B68" s="142"/>
      <c r="C68" s="142"/>
      <c r="D68" s="142"/>
      <c r="E68" s="143"/>
      <c r="F68" s="143"/>
    </row>
    <row r="70" spans="2:6" ht="46.8">
      <c r="B70" s="865" t="s">
        <v>1848</v>
      </c>
      <c r="C70" s="135" t="s">
        <v>1628</v>
      </c>
      <c r="D70" s="129"/>
      <c r="E70" s="130" t="s">
        <v>214</v>
      </c>
      <c r="F70" s="144" t="s">
        <v>692</v>
      </c>
    </row>
    <row r="71" spans="2:6" ht="31.2">
      <c r="B71" s="865"/>
      <c r="C71" s="135" t="s">
        <v>995</v>
      </c>
      <c r="D71" s="129"/>
      <c r="E71" s="130" t="s">
        <v>1122</v>
      </c>
      <c r="F71" s="144" t="s">
        <v>540</v>
      </c>
    </row>
    <row r="72" spans="2:6" ht="26.4">
      <c r="B72" s="865"/>
      <c r="C72" s="135" t="s">
        <v>1309</v>
      </c>
      <c r="D72" s="129"/>
      <c r="E72" s="130" t="s">
        <v>1311</v>
      </c>
      <c r="F72" s="144" t="s">
        <v>703</v>
      </c>
    </row>
    <row r="73" spans="2:6" ht="31.2">
      <c r="B73" s="865"/>
      <c r="C73" s="135" t="s">
        <v>985</v>
      </c>
      <c r="D73" s="129"/>
      <c r="E73" s="130" t="s">
        <v>781</v>
      </c>
      <c r="F73" s="144" t="s">
        <v>1029</v>
      </c>
    </row>
    <row r="74" spans="2:6">
      <c r="B74" s="865"/>
      <c r="C74" s="135" t="s">
        <v>1118</v>
      </c>
      <c r="D74" s="129"/>
      <c r="E74" s="130" t="s">
        <v>1120</v>
      </c>
      <c r="F74" s="144" t="s">
        <v>1310</v>
      </c>
    </row>
    <row r="75" spans="2:6">
      <c r="B75" s="865"/>
      <c r="C75" s="135" t="s">
        <v>1625</v>
      </c>
      <c r="D75" s="129"/>
      <c r="E75" s="130" t="s">
        <v>1104</v>
      </c>
      <c r="F75" s="144" t="s">
        <v>1312</v>
      </c>
    </row>
    <row r="76" spans="2:6" ht="31.2">
      <c r="B76" s="865"/>
      <c r="C76" s="135" t="s">
        <v>990</v>
      </c>
      <c r="D76" s="129"/>
      <c r="E76" s="130" t="s">
        <v>1120</v>
      </c>
      <c r="F76" s="144" t="s">
        <v>1423</v>
      </c>
    </row>
    <row r="77" spans="2:6" ht="31.2">
      <c r="B77" s="865"/>
      <c r="C77" s="135" t="s">
        <v>996</v>
      </c>
      <c r="D77" s="129"/>
      <c r="E77" s="130" t="s">
        <v>1122</v>
      </c>
      <c r="F77" s="144" t="s">
        <v>1126</v>
      </c>
    </row>
    <row r="78" spans="2:6">
      <c r="B78" s="142"/>
      <c r="C78" s="142"/>
      <c r="D78" s="142"/>
      <c r="E78" s="142"/>
    </row>
    <row r="79" spans="2:6">
      <c r="B79" s="142"/>
      <c r="C79" s="142"/>
      <c r="D79" s="142"/>
      <c r="E79" s="143"/>
      <c r="F79" s="145"/>
    </row>
    <row r="80" spans="2:6">
      <c r="B80" s="142"/>
      <c r="C80" s="142"/>
      <c r="D80" s="142"/>
      <c r="E80" s="143"/>
      <c r="F80" s="145"/>
    </row>
    <row r="81" spans="2:6">
      <c r="B81" s="142"/>
      <c r="C81" s="142"/>
      <c r="D81" s="142"/>
      <c r="E81" s="143"/>
      <c r="F81" s="145"/>
    </row>
  </sheetData>
  <mergeCells count="25">
    <mergeCell ref="B70:B77"/>
    <mergeCell ref="B51:B52"/>
    <mergeCell ref="B54:B57"/>
    <mergeCell ref="B58:B60"/>
    <mergeCell ref="B61:B63"/>
    <mergeCell ref="B64:C64"/>
    <mergeCell ref="B65:B67"/>
    <mergeCell ref="B50:C50"/>
    <mergeCell ref="B16:B18"/>
    <mergeCell ref="B19:B25"/>
    <mergeCell ref="B26:B31"/>
    <mergeCell ref="B32:B33"/>
    <mergeCell ref="B34:B40"/>
    <mergeCell ref="B41:C41"/>
    <mergeCell ref="B42:C42"/>
    <mergeCell ref="B43:C43"/>
    <mergeCell ref="B44:C44"/>
    <mergeCell ref="B45:B48"/>
    <mergeCell ref="B49:C49"/>
    <mergeCell ref="B14:B15"/>
    <mergeCell ref="B1:C1"/>
    <mergeCell ref="B2:B3"/>
    <mergeCell ref="B4:B5"/>
    <mergeCell ref="B6:B7"/>
    <mergeCell ref="B8:B13"/>
  </mergeCells>
  <phoneticPr fontId="45" type="noConversion"/>
  <pageMargins left="0.69999998807907104" right="0.69999998807907104" top="0.75" bottom="0.75" header="0.30000001192092896" footer="0.30000001192092896"/>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tabColor rgb="FF000000"/>
  </sheetPr>
  <dimension ref="B2:E176"/>
  <sheetViews>
    <sheetView zoomScaleNormal="100" zoomScaleSheetLayoutView="75" workbookViewId="0">
      <selection activeCell="F11" sqref="F11"/>
    </sheetView>
  </sheetViews>
  <sheetFormatPr defaultColWidth="8.69921875" defaultRowHeight="10.8"/>
  <cols>
    <col min="1" max="1" width="8.69921875" style="146"/>
    <col min="2" max="2" width="65.69921875" style="146" customWidth="1"/>
    <col min="3" max="3" width="5.8984375" style="146" customWidth="1"/>
    <col min="4" max="4" width="41" style="146" customWidth="1"/>
    <col min="5" max="5" width="47.19921875" style="146" customWidth="1"/>
    <col min="6" max="6" width="66" style="146" customWidth="1"/>
    <col min="7" max="16384" width="8.69921875" style="146"/>
  </cols>
  <sheetData>
    <row r="2" spans="2:2">
      <c r="B2" s="147" t="s">
        <v>1640</v>
      </c>
    </row>
    <row r="3" spans="2:2">
      <c r="B3" s="148"/>
    </row>
    <row r="4" spans="2:2">
      <c r="B4" s="148" t="s">
        <v>1847</v>
      </c>
    </row>
    <row r="5" spans="2:2">
      <c r="B5" s="148" t="s">
        <v>522</v>
      </c>
    </row>
    <row r="6" spans="2:2">
      <c r="B6" s="148" t="s">
        <v>526</v>
      </c>
    </row>
    <row r="7" spans="2:2">
      <c r="B7" s="148" t="s">
        <v>1044</v>
      </c>
    </row>
    <row r="8" spans="2:2">
      <c r="B8" s="148"/>
    </row>
    <row r="9" spans="2:2">
      <c r="B9" s="148"/>
    </row>
    <row r="10" spans="2:2">
      <c r="B10" s="148" t="s">
        <v>541</v>
      </c>
    </row>
    <row r="11" spans="2:2">
      <c r="B11" s="148" t="s">
        <v>40</v>
      </c>
    </row>
    <row r="12" spans="2:2">
      <c r="B12" s="148" t="s">
        <v>39</v>
      </c>
    </row>
    <row r="13" spans="2:2">
      <c r="B13" s="148" t="s">
        <v>542</v>
      </c>
    </row>
    <row r="14" spans="2:2">
      <c r="B14" s="148" t="s">
        <v>515</v>
      </c>
    </row>
    <row r="15" spans="2:2">
      <c r="B15" s="148" t="s">
        <v>538</v>
      </c>
    </row>
    <row r="16" spans="2:2">
      <c r="B16" s="148" t="s">
        <v>523</v>
      </c>
    </row>
    <row r="17" spans="2:2">
      <c r="B17" s="148" t="s">
        <v>520</v>
      </c>
    </row>
    <row r="18" spans="2:2">
      <c r="B18" s="148" t="s">
        <v>518</v>
      </c>
    </row>
    <row r="19" spans="2:2">
      <c r="B19" s="149" t="s">
        <v>1826</v>
      </c>
    </row>
    <row r="22" spans="2:2">
      <c r="B22" s="147" t="s">
        <v>1827</v>
      </c>
    </row>
    <row r="23" spans="2:2">
      <c r="B23" s="148" t="s">
        <v>1847</v>
      </c>
    </row>
    <row r="24" spans="2:2">
      <c r="B24" s="148" t="s">
        <v>539</v>
      </c>
    </row>
    <row r="25" spans="2:2">
      <c r="B25" s="148" t="s">
        <v>208</v>
      </c>
    </row>
    <row r="26" spans="2:2">
      <c r="B26" s="148" t="s">
        <v>533</v>
      </c>
    </row>
    <row r="27" spans="2:2">
      <c r="B27" s="148" t="s">
        <v>516</v>
      </c>
    </row>
    <row r="28" spans="2:2">
      <c r="B28" s="148" t="s">
        <v>525</v>
      </c>
    </row>
    <row r="29" spans="2:2">
      <c r="B29" s="148" t="s">
        <v>528</v>
      </c>
    </row>
    <row r="30" spans="2:2">
      <c r="B30" s="148" t="s">
        <v>519</v>
      </c>
    </row>
    <row r="31" spans="2:2">
      <c r="B31" s="149" t="s">
        <v>1643</v>
      </c>
    </row>
    <row r="33" spans="2:3">
      <c r="B33" s="147" t="s">
        <v>1828</v>
      </c>
    </row>
    <row r="34" spans="2:3">
      <c r="B34" s="148" t="s">
        <v>1824</v>
      </c>
    </row>
    <row r="35" spans="2:3">
      <c r="B35" s="148" t="s">
        <v>395</v>
      </c>
    </row>
    <row r="36" spans="2:3">
      <c r="B36" s="148" t="s">
        <v>402</v>
      </c>
    </row>
    <row r="37" spans="2:3">
      <c r="B37" s="148" t="s">
        <v>1825</v>
      </c>
    </row>
    <row r="38" spans="2:3">
      <c r="B38" s="148" t="s">
        <v>1757</v>
      </c>
    </row>
    <row r="39" spans="2:3">
      <c r="B39" s="148" t="s">
        <v>1401</v>
      </c>
    </row>
    <row r="40" spans="2:3">
      <c r="B40" s="148" t="s">
        <v>1830</v>
      </c>
    </row>
    <row r="41" spans="2:3">
      <c r="B41" s="148" t="s">
        <v>997</v>
      </c>
    </row>
    <row r="42" spans="2:3">
      <c r="B42" s="149" t="s">
        <v>1001</v>
      </c>
    </row>
    <row r="44" spans="2:3">
      <c r="B44" s="150" t="s">
        <v>796</v>
      </c>
    </row>
    <row r="45" spans="2:3">
      <c r="B45" s="151" t="s">
        <v>1765</v>
      </c>
      <c r="C45" s="152" t="s">
        <v>135</v>
      </c>
    </row>
    <row r="46" spans="2:3">
      <c r="B46" s="151" t="s">
        <v>1835</v>
      </c>
      <c r="C46" s="152" t="s">
        <v>135</v>
      </c>
    </row>
    <row r="47" spans="2:3">
      <c r="B47" s="151" t="s">
        <v>1838</v>
      </c>
      <c r="C47" s="152" t="s">
        <v>135</v>
      </c>
    </row>
    <row r="48" spans="2:3">
      <c r="B48" s="151" t="s">
        <v>981</v>
      </c>
      <c r="C48" s="152" t="s">
        <v>135</v>
      </c>
    </row>
    <row r="49" spans="2:3">
      <c r="B49" s="153" t="s">
        <v>1778</v>
      </c>
      <c r="C49" s="154" t="s">
        <v>135</v>
      </c>
    </row>
    <row r="50" spans="2:3">
      <c r="B50" s="155" t="s">
        <v>1027</v>
      </c>
      <c r="C50" s="156" t="s">
        <v>176</v>
      </c>
    </row>
    <row r="54" spans="2:3">
      <c r="B54" s="157" t="s">
        <v>1103</v>
      </c>
      <c r="C54" s="158"/>
    </row>
    <row r="55" spans="2:3">
      <c r="B55" s="159"/>
      <c r="C55" s="160"/>
    </row>
    <row r="56" spans="2:3">
      <c r="B56" s="159" t="s">
        <v>1829</v>
      </c>
      <c r="C56" s="160"/>
    </row>
    <row r="57" spans="2:3">
      <c r="B57" s="159"/>
      <c r="C57" s="160"/>
    </row>
    <row r="58" spans="2:3">
      <c r="B58" s="159" t="s">
        <v>1578</v>
      </c>
      <c r="C58" s="160"/>
    </row>
    <row r="59" spans="2:3">
      <c r="B59" s="159" t="s">
        <v>521</v>
      </c>
      <c r="C59" s="160"/>
    </row>
    <row r="60" spans="2:3">
      <c r="B60" s="159" t="s">
        <v>529</v>
      </c>
      <c r="C60" s="160"/>
    </row>
    <row r="61" spans="2:3">
      <c r="B61" s="159" t="s">
        <v>534</v>
      </c>
      <c r="C61" s="160"/>
    </row>
    <row r="62" spans="2:3">
      <c r="B62" s="159" t="s">
        <v>524</v>
      </c>
      <c r="C62" s="160"/>
    </row>
    <row r="63" spans="2:3">
      <c r="B63" s="159" t="s">
        <v>1582</v>
      </c>
      <c r="C63" s="160"/>
    </row>
    <row r="64" spans="2:3">
      <c r="B64" s="159" t="s">
        <v>527</v>
      </c>
      <c r="C64" s="160"/>
    </row>
    <row r="65" spans="2:3">
      <c r="B65" s="159" t="s">
        <v>546</v>
      </c>
      <c r="C65" s="160"/>
    </row>
    <row r="66" spans="2:3">
      <c r="B66" s="159" t="s">
        <v>545</v>
      </c>
      <c r="C66" s="160"/>
    </row>
    <row r="67" spans="2:3">
      <c r="B67" s="159" t="s">
        <v>547</v>
      </c>
      <c r="C67" s="160"/>
    </row>
    <row r="68" spans="2:3">
      <c r="B68" s="159" t="s">
        <v>548</v>
      </c>
      <c r="C68" s="160"/>
    </row>
    <row r="69" spans="2:3">
      <c r="B69" s="159" t="s">
        <v>549</v>
      </c>
      <c r="C69" s="160"/>
    </row>
    <row r="70" spans="2:3">
      <c r="B70" s="159" t="s">
        <v>1313</v>
      </c>
      <c r="C70" s="160"/>
    </row>
    <row r="71" spans="2:3">
      <c r="B71" s="159" t="s">
        <v>543</v>
      </c>
      <c r="C71" s="160"/>
    </row>
    <row r="72" spans="2:3">
      <c r="B72" s="159" t="s">
        <v>383</v>
      </c>
      <c r="C72" s="160"/>
    </row>
    <row r="73" spans="2:3">
      <c r="B73" s="159" t="s">
        <v>396</v>
      </c>
      <c r="C73" s="160"/>
    </row>
    <row r="74" spans="2:3">
      <c r="B74" s="159" t="s">
        <v>1766</v>
      </c>
      <c r="C74" s="160"/>
    </row>
    <row r="75" spans="2:3">
      <c r="B75" s="159" t="s">
        <v>544</v>
      </c>
      <c r="C75" s="160"/>
    </row>
    <row r="76" spans="2:3">
      <c r="B76" s="159" t="s">
        <v>397</v>
      </c>
      <c r="C76" s="160"/>
    </row>
    <row r="77" spans="2:3">
      <c r="B77" s="159" t="s">
        <v>1043</v>
      </c>
      <c r="C77" s="160"/>
    </row>
    <row r="78" spans="2:3">
      <c r="B78" s="159" t="s">
        <v>404</v>
      </c>
      <c r="C78" s="160"/>
    </row>
    <row r="79" spans="2:3">
      <c r="B79" s="159" t="s">
        <v>406</v>
      </c>
      <c r="C79" s="160"/>
    </row>
    <row r="80" spans="2:3">
      <c r="B80" s="159" t="s">
        <v>389</v>
      </c>
      <c r="C80" s="160"/>
    </row>
    <row r="81" spans="2:3">
      <c r="B81" s="161" t="s">
        <v>34</v>
      </c>
      <c r="C81" s="162"/>
    </row>
    <row r="83" spans="2:3">
      <c r="B83" s="150" t="s">
        <v>796</v>
      </c>
    </row>
    <row r="84" spans="2:3">
      <c r="B84" s="163" t="s">
        <v>1783</v>
      </c>
      <c r="C84" s="164" t="s">
        <v>133</v>
      </c>
    </row>
    <row r="85" spans="2:3">
      <c r="B85" s="163" t="s">
        <v>998</v>
      </c>
      <c r="C85" s="164" t="s">
        <v>133</v>
      </c>
    </row>
    <row r="86" spans="2:3">
      <c r="B86" s="163" t="s">
        <v>1306</v>
      </c>
      <c r="C86" s="164" t="s">
        <v>133</v>
      </c>
    </row>
    <row r="87" spans="2:3">
      <c r="B87" s="163" t="s">
        <v>1030</v>
      </c>
      <c r="C87" s="164" t="s">
        <v>133</v>
      </c>
    </row>
    <row r="88" spans="2:3">
      <c r="B88" s="163" t="s">
        <v>1121</v>
      </c>
      <c r="C88" s="164" t="s">
        <v>133</v>
      </c>
    </row>
    <row r="89" spans="2:3">
      <c r="B89" s="165" t="s">
        <v>797</v>
      </c>
      <c r="C89" s="152" t="s">
        <v>591</v>
      </c>
    </row>
    <row r="93" spans="2:3">
      <c r="B93" s="147" t="s">
        <v>1833</v>
      </c>
    </row>
    <row r="94" spans="2:3">
      <c r="B94" s="148" t="s">
        <v>1831</v>
      </c>
    </row>
    <row r="95" spans="2:3">
      <c r="B95" s="148"/>
    </row>
    <row r="96" spans="2:3">
      <c r="B96" s="148" t="s">
        <v>766</v>
      </c>
    </row>
    <row r="97" spans="2:2">
      <c r="B97" s="148" t="s">
        <v>385</v>
      </c>
    </row>
    <row r="98" spans="2:2">
      <c r="B98" s="148" t="s">
        <v>399</v>
      </c>
    </row>
    <row r="99" spans="2:2">
      <c r="B99" s="148" t="s">
        <v>407</v>
      </c>
    </row>
    <row r="100" spans="2:2">
      <c r="B100" s="148" t="s">
        <v>1004</v>
      </c>
    </row>
    <row r="101" spans="2:2">
      <c r="B101" s="148" t="s">
        <v>779</v>
      </c>
    </row>
    <row r="102" spans="2:2">
      <c r="B102" s="148" t="s">
        <v>398</v>
      </c>
    </row>
    <row r="103" spans="2:2">
      <c r="B103" s="148" t="s">
        <v>1247</v>
      </c>
    </row>
    <row r="104" spans="2:2">
      <c r="B104" s="148" t="s">
        <v>405</v>
      </c>
    </row>
    <row r="105" spans="2:2">
      <c r="B105" s="148" t="s">
        <v>393</v>
      </c>
    </row>
    <row r="106" spans="2:2">
      <c r="B106" s="148" t="s">
        <v>390</v>
      </c>
    </row>
    <row r="107" spans="2:2">
      <c r="B107" s="148" t="s">
        <v>384</v>
      </c>
    </row>
    <row r="108" spans="2:2">
      <c r="B108" s="148" t="s">
        <v>400</v>
      </c>
    </row>
    <row r="109" spans="2:2">
      <c r="B109" s="148" t="s">
        <v>1832</v>
      </c>
    </row>
    <row r="110" spans="2:2">
      <c r="B110" s="148" t="s">
        <v>408</v>
      </c>
    </row>
    <row r="111" spans="2:2">
      <c r="B111" s="148" t="s">
        <v>401</v>
      </c>
    </row>
    <row r="112" spans="2:2">
      <c r="B112" s="148" t="s">
        <v>409</v>
      </c>
    </row>
    <row r="113" spans="2:2">
      <c r="B113" s="148" t="s">
        <v>391</v>
      </c>
    </row>
    <row r="114" spans="2:2">
      <c r="B114" s="148" t="s">
        <v>1618</v>
      </c>
    </row>
    <row r="115" spans="2:2">
      <c r="B115" s="148" t="s">
        <v>777</v>
      </c>
    </row>
    <row r="116" spans="2:2">
      <c r="B116" s="148" t="s">
        <v>1245</v>
      </c>
    </row>
    <row r="117" spans="2:2">
      <c r="B117" s="148" t="s">
        <v>411</v>
      </c>
    </row>
    <row r="118" spans="2:2">
      <c r="B118" s="148" t="s">
        <v>410</v>
      </c>
    </row>
    <row r="119" spans="2:2">
      <c r="B119" s="148" t="s">
        <v>386</v>
      </c>
    </row>
    <row r="120" spans="2:2">
      <c r="B120" s="148" t="s">
        <v>387</v>
      </c>
    </row>
    <row r="121" spans="2:2">
      <c r="B121" s="148" t="s">
        <v>1411</v>
      </c>
    </row>
    <row r="122" spans="2:2">
      <c r="B122" s="148" t="s">
        <v>1243</v>
      </c>
    </row>
    <row r="123" spans="2:2">
      <c r="B123" s="148" t="s">
        <v>392</v>
      </c>
    </row>
    <row r="124" spans="2:2">
      <c r="B124" s="148" t="s">
        <v>290</v>
      </c>
    </row>
    <row r="125" spans="2:2">
      <c r="B125" s="148" t="s">
        <v>771</v>
      </c>
    </row>
    <row r="126" spans="2:2">
      <c r="B126" s="148" t="s">
        <v>394</v>
      </c>
    </row>
    <row r="127" spans="2:2">
      <c r="B127" s="148" t="s">
        <v>428</v>
      </c>
    </row>
    <row r="128" spans="2:2">
      <c r="B128" s="148" t="s">
        <v>1132</v>
      </c>
    </row>
    <row r="129" spans="2:2">
      <c r="B129" s="148" t="s">
        <v>783</v>
      </c>
    </row>
    <row r="130" spans="2:2">
      <c r="B130" s="148" t="s">
        <v>435</v>
      </c>
    </row>
    <row r="131" spans="2:2">
      <c r="B131" s="148" t="s">
        <v>432</v>
      </c>
    </row>
    <row r="132" spans="2:2">
      <c r="B132" s="149" t="s">
        <v>489</v>
      </c>
    </row>
    <row r="135" spans="2:2">
      <c r="B135" s="147" t="s">
        <v>291</v>
      </c>
    </row>
    <row r="136" spans="2:2">
      <c r="B136" s="148" t="s">
        <v>1763</v>
      </c>
    </row>
    <row r="137" spans="2:2">
      <c r="B137" s="148"/>
    </row>
    <row r="138" spans="2:2">
      <c r="B138" s="148" t="s">
        <v>1244</v>
      </c>
    </row>
    <row r="139" spans="2:2">
      <c r="B139" s="148" t="s">
        <v>474</v>
      </c>
    </row>
    <row r="140" spans="2:2">
      <c r="B140" s="148" t="s">
        <v>1782</v>
      </c>
    </row>
    <row r="141" spans="2:2">
      <c r="B141" s="148" t="s">
        <v>1737</v>
      </c>
    </row>
    <row r="142" spans="2:2">
      <c r="B142" s="148" t="s">
        <v>1299</v>
      </c>
    </row>
    <row r="143" spans="2:2">
      <c r="B143" s="148" t="s">
        <v>1124</v>
      </c>
    </row>
    <row r="144" spans="2:2">
      <c r="B144" s="148" t="s">
        <v>1635</v>
      </c>
    </row>
    <row r="145" spans="2:2">
      <c r="B145" s="148" t="s">
        <v>1115</v>
      </c>
    </row>
    <row r="146" spans="2:2">
      <c r="B146" s="148" t="s">
        <v>992</v>
      </c>
    </row>
    <row r="147" spans="2:2">
      <c r="B147" s="148" t="s">
        <v>18</v>
      </c>
    </row>
    <row r="148" spans="2:2">
      <c r="B148" s="148" t="s">
        <v>1300</v>
      </c>
    </row>
    <row r="149" spans="2:2">
      <c r="B149" s="148" t="s">
        <v>17</v>
      </c>
    </row>
    <row r="150" spans="2:2">
      <c r="B150" s="148"/>
    </row>
    <row r="151" spans="2:2">
      <c r="B151" s="148"/>
    </row>
    <row r="152" spans="2:2">
      <c r="B152" s="148"/>
    </row>
    <row r="153" spans="2:2">
      <c r="B153" s="149"/>
    </row>
    <row r="156" spans="2:2">
      <c r="B156" s="146" t="s">
        <v>1314</v>
      </c>
    </row>
    <row r="159" spans="2:2">
      <c r="B159" s="166" t="s">
        <v>1408</v>
      </c>
    </row>
    <row r="161" spans="2:5">
      <c r="B161" s="146" t="s">
        <v>792</v>
      </c>
    </row>
    <row r="163" spans="2:5" ht="14.4" customHeight="1">
      <c r="B163" s="164"/>
      <c r="C163" s="167"/>
      <c r="D163" s="164" t="s">
        <v>768</v>
      </c>
      <c r="E163" s="164" t="s">
        <v>793</v>
      </c>
    </row>
    <row r="164" spans="2:5" ht="32.4" customHeight="1">
      <c r="B164" s="151" t="s">
        <v>1628</v>
      </c>
      <c r="D164" s="151" t="s">
        <v>692</v>
      </c>
      <c r="E164" s="168" t="s">
        <v>163</v>
      </c>
    </row>
    <row r="165" spans="2:5" ht="18" customHeight="1">
      <c r="B165" s="151" t="s">
        <v>995</v>
      </c>
      <c r="D165" s="151" t="s">
        <v>540</v>
      </c>
      <c r="E165" s="169" t="s">
        <v>1418</v>
      </c>
    </row>
    <row r="166" spans="2:5" ht="21.6" customHeight="1">
      <c r="B166" s="151" t="s">
        <v>1309</v>
      </c>
      <c r="D166" s="151" t="s">
        <v>703</v>
      </c>
      <c r="E166" s="168" t="s">
        <v>1764</v>
      </c>
    </row>
    <row r="167" spans="2:5" ht="17.399999999999999" customHeight="1">
      <c r="B167" s="151" t="s">
        <v>985</v>
      </c>
      <c r="D167" s="151" t="s">
        <v>1029</v>
      </c>
      <c r="E167" s="169" t="s">
        <v>781</v>
      </c>
    </row>
    <row r="168" spans="2:5" ht="17.399999999999999" customHeight="1">
      <c r="B168" s="151" t="s">
        <v>1118</v>
      </c>
      <c r="D168" s="151" t="s">
        <v>1310</v>
      </c>
      <c r="E168" s="169" t="s">
        <v>1644</v>
      </c>
    </row>
    <row r="169" spans="2:5" ht="17.399999999999999" customHeight="1">
      <c r="B169" s="151" t="s">
        <v>1625</v>
      </c>
      <c r="D169" s="151" t="s">
        <v>1312</v>
      </c>
      <c r="E169" s="169" t="s">
        <v>1400</v>
      </c>
    </row>
    <row r="170" spans="2:5" ht="17.399999999999999" customHeight="1">
      <c r="B170" s="151" t="s">
        <v>990</v>
      </c>
      <c r="D170" s="151" t="s">
        <v>1423</v>
      </c>
      <c r="E170" s="169" t="s">
        <v>1425</v>
      </c>
    </row>
    <row r="171" spans="2:5" ht="17.399999999999999" customHeight="1">
      <c r="B171" s="151" t="s">
        <v>996</v>
      </c>
      <c r="D171" s="151" t="s">
        <v>1126</v>
      </c>
      <c r="E171" s="169" t="s">
        <v>1418</v>
      </c>
    </row>
    <row r="176" spans="2:5">
      <c r="B176" s="170" t="s">
        <v>1315</v>
      </c>
    </row>
  </sheetData>
  <phoneticPr fontId="45" type="noConversion"/>
  <pageMargins left="0.69999998807907104" right="0.69999998807907104" top="0.75" bottom="0.75" header="0.30000001192092896" footer="0.30000001192092896"/>
  <pageSetup paperSize="9" fitToWidth="0"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
  <sheetViews>
    <sheetView zoomScaleNormal="100" zoomScaleSheetLayoutView="75" workbookViewId="0">
      <selection activeCell="E29" sqref="E29"/>
    </sheetView>
  </sheetViews>
  <sheetFormatPr defaultColWidth="9" defaultRowHeight="17.399999999999999"/>
  <sheetData/>
  <phoneticPr fontId="45" type="noConversion"/>
  <pageMargins left="0.69999998807907104" right="0.69999998807907104" top="0.75" bottom="0.75" header="0.30000001192092896" footer="0.30000001192092896"/>
  <pageSetup paperSize="9" fitToWidth="0" fitToHeight="0"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tabColor rgb="FF000000"/>
  </sheetPr>
  <dimension ref="A1:AD261"/>
  <sheetViews>
    <sheetView showGridLines="0" zoomScaleNormal="100" zoomScaleSheetLayoutView="75" workbookViewId="0">
      <selection activeCell="F11" sqref="F11"/>
    </sheetView>
  </sheetViews>
  <sheetFormatPr defaultColWidth="8.09765625" defaultRowHeight="11.4"/>
  <cols>
    <col min="1" max="1" width="11.09765625" style="76" customWidth="1"/>
    <col min="2" max="2" width="11.09765625" style="24" customWidth="1"/>
    <col min="3" max="9" width="11.3984375" style="24" customWidth="1"/>
    <col min="10" max="12" width="8.09765625" style="24"/>
    <col min="13" max="13" width="28.59765625" style="25" customWidth="1"/>
    <col min="14" max="16384" width="8.09765625" style="24"/>
  </cols>
  <sheetData>
    <row r="1" spans="1:30" s="20" customFormat="1" ht="20.100000000000001" customHeight="1">
      <c r="A1" s="17" t="s">
        <v>733</v>
      </c>
      <c r="B1" s="18"/>
      <c r="C1" s="18"/>
      <c r="D1" s="18"/>
      <c r="E1" s="18"/>
      <c r="F1" s="18"/>
      <c r="G1" s="18"/>
      <c r="H1" s="18"/>
      <c r="I1" s="19"/>
      <c r="K1" s="21"/>
      <c r="M1" s="22"/>
      <c r="W1" s="23"/>
      <c r="X1" s="23"/>
      <c r="Y1" s="23"/>
      <c r="Z1" s="24"/>
      <c r="AA1" s="24"/>
      <c r="AB1" s="25"/>
      <c r="AC1" s="24"/>
      <c r="AD1" s="24"/>
    </row>
    <row r="2" spans="1:30" ht="12.75" customHeight="1">
      <c r="A2" s="26"/>
      <c r="B2" s="27"/>
      <c r="C2" s="28"/>
      <c r="D2" s="28"/>
      <c r="E2" s="28"/>
      <c r="F2" s="28"/>
      <c r="G2" s="28"/>
      <c r="H2" s="28"/>
      <c r="I2" s="29"/>
      <c r="W2" s="23"/>
      <c r="X2" s="23"/>
      <c r="Y2" s="23"/>
      <c r="AB2" s="25"/>
    </row>
    <row r="3" spans="1:30" ht="12.75" customHeight="1">
      <c r="A3" s="30" t="s">
        <v>202</v>
      </c>
      <c r="B3" s="874" t="s">
        <v>1246</v>
      </c>
      <c r="C3" s="875"/>
      <c r="D3" s="875"/>
      <c r="E3" s="875"/>
      <c r="F3" s="875"/>
      <c r="G3" s="875"/>
      <c r="H3" s="875"/>
      <c r="I3" s="876"/>
      <c r="W3" s="23"/>
      <c r="X3" s="23"/>
      <c r="Y3" s="23"/>
      <c r="AB3" s="25"/>
    </row>
    <row r="4" spans="1:30" ht="36.75" customHeight="1">
      <c r="A4" s="26"/>
      <c r="B4" s="871" t="s">
        <v>165</v>
      </c>
      <c r="C4" s="872"/>
      <c r="D4" s="872"/>
      <c r="E4" s="872"/>
      <c r="F4" s="872"/>
      <c r="G4" s="872"/>
      <c r="H4" s="872"/>
      <c r="I4" s="873"/>
      <c r="W4" s="23"/>
      <c r="X4" s="23"/>
      <c r="Y4" s="23"/>
      <c r="AB4" s="25"/>
    </row>
    <row r="5" spans="1:30" ht="12.75" customHeight="1">
      <c r="A5" s="26"/>
      <c r="B5" s="31" t="s">
        <v>381</v>
      </c>
      <c r="C5" s="28"/>
      <c r="D5" s="28"/>
      <c r="E5" s="28"/>
      <c r="F5" s="28"/>
      <c r="G5" s="28"/>
      <c r="H5" s="28"/>
      <c r="I5" s="29"/>
      <c r="W5" s="23"/>
      <c r="X5" s="23"/>
      <c r="Y5" s="23"/>
      <c r="AB5" s="25"/>
    </row>
    <row r="6" spans="1:30" ht="12.75" customHeight="1">
      <c r="A6" s="26"/>
      <c r="B6" s="24" t="s">
        <v>988</v>
      </c>
      <c r="C6" s="28"/>
      <c r="D6" s="28"/>
      <c r="E6" s="28"/>
      <c r="F6" s="28"/>
      <c r="G6" s="28"/>
      <c r="H6" s="28"/>
      <c r="I6" s="29"/>
      <c r="W6" s="23"/>
      <c r="X6" s="23"/>
      <c r="Y6" s="23"/>
      <c r="AB6" s="25"/>
    </row>
    <row r="7" spans="1:30" ht="12.75" customHeight="1">
      <c r="A7" s="26"/>
      <c r="B7" s="24" t="s">
        <v>1737</v>
      </c>
      <c r="C7" s="28"/>
      <c r="D7" s="28"/>
      <c r="E7" s="28"/>
      <c r="F7" s="28"/>
      <c r="G7" s="28"/>
      <c r="H7" s="28"/>
      <c r="I7" s="29"/>
      <c r="W7" s="23"/>
      <c r="X7" s="23"/>
      <c r="Y7" s="23"/>
      <c r="AB7" s="25"/>
    </row>
    <row r="8" spans="1:30" ht="12.75" customHeight="1">
      <c r="A8" s="26"/>
      <c r="B8" s="24" t="s">
        <v>1398</v>
      </c>
      <c r="C8" s="28"/>
      <c r="D8" s="28"/>
      <c r="E8" s="28"/>
      <c r="F8" s="28"/>
      <c r="G8" s="28"/>
      <c r="H8" s="28"/>
      <c r="I8" s="29"/>
      <c r="W8" s="23"/>
      <c r="X8" s="23"/>
      <c r="Y8" s="23"/>
      <c r="AB8" s="25"/>
    </row>
    <row r="9" spans="1:30" ht="12.75" customHeight="1">
      <c r="A9" s="26"/>
      <c r="B9" s="24" t="s">
        <v>1301</v>
      </c>
      <c r="C9" s="28"/>
      <c r="D9" s="28"/>
      <c r="E9" s="28"/>
      <c r="F9" s="28"/>
      <c r="G9" s="28"/>
      <c r="H9" s="28"/>
      <c r="I9" s="29"/>
      <c r="W9" s="23"/>
      <c r="X9" s="23"/>
      <c r="Y9" s="23"/>
      <c r="AB9" s="25"/>
    </row>
    <row r="10" spans="1:30" ht="12.75" customHeight="1">
      <c r="A10" s="26"/>
      <c r="B10" s="24" t="s">
        <v>1041</v>
      </c>
      <c r="C10" s="28"/>
      <c r="D10" s="28"/>
      <c r="E10" s="28"/>
      <c r="F10" s="28"/>
      <c r="G10" s="28"/>
      <c r="H10" s="28"/>
      <c r="I10" s="29"/>
      <c r="L10" s="25"/>
      <c r="W10" s="23"/>
      <c r="X10" s="23"/>
      <c r="Y10" s="23"/>
      <c r="AB10" s="25"/>
    </row>
    <row r="11" spans="1:30" ht="12.75" customHeight="1">
      <c r="A11" s="26"/>
      <c r="B11" s="24" t="s">
        <v>471</v>
      </c>
      <c r="C11" s="28"/>
      <c r="D11" s="28"/>
      <c r="E11" s="28"/>
      <c r="F11" s="28"/>
      <c r="G11" s="28"/>
      <c r="H11" s="28"/>
      <c r="I11" s="29"/>
      <c r="L11" s="25"/>
      <c r="W11" s="23"/>
      <c r="X11" s="23"/>
      <c r="Y11" s="23"/>
      <c r="AB11" s="25"/>
    </row>
    <row r="12" spans="1:30" s="31" customFormat="1" ht="12.75" customHeight="1">
      <c r="A12" s="26"/>
      <c r="B12" s="24" t="s">
        <v>388</v>
      </c>
      <c r="C12" s="28"/>
      <c r="D12" s="28"/>
      <c r="E12" s="28"/>
      <c r="F12" s="28"/>
      <c r="G12" s="28"/>
      <c r="H12" s="28"/>
      <c r="I12" s="29"/>
      <c r="L12" s="25"/>
      <c r="M12" s="25"/>
      <c r="W12" s="32"/>
      <c r="X12" s="32"/>
      <c r="Y12" s="32"/>
      <c r="AB12" s="33"/>
    </row>
    <row r="13" spans="1:30" ht="12.75" customHeight="1">
      <c r="A13" s="26"/>
      <c r="B13" s="24" t="s">
        <v>15</v>
      </c>
      <c r="C13" s="28"/>
      <c r="D13" s="28"/>
      <c r="E13" s="28"/>
      <c r="F13" s="28"/>
      <c r="G13" s="28"/>
      <c r="H13" s="28"/>
      <c r="I13" s="29"/>
      <c r="L13" s="25"/>
      <c r="W13" s="23"/>
      <c r="X13" s="23"/>
      <c r="Y13" s="23"/>
      <c r="AB13" s="25"/>
    </row>
    <row r="14" spans="1:30" ht="12.75" customHeight="1">
      <c r="A14" s="26"/>
      <c r="B14" s="24" t="s">
        <v>1105</v>
      </c>
      <c r="C14" s="28"/>
      <c r="D14" s="28"/>
      <c r="E14" s="28"/>
      <c r="F14" s="28"/>
      <c r="G14" s="28"/>
      <c r="H14" s="28"/>
      <c r="I14" s="29"/>
      <c r="L14" s="25"/>
      <c r="W14" s="23"/>
      <c r="X14" s="23"/>
      <c r="Y14" s="23"/>
      <c r="AB14" s="25"/>
    </row>
    <row r="15" spans="1:30" ht="12.75" customHeight="1">
      <c r="A15" s="26"/>
      <c r="B15" s="27"/>
      <c r="C15" s="28"/>
      <c r="D15" s="28"/>
      <c r="E15" s="28"/>
      <c r="F15" s="28"/>
      <c r="G15" s="28"/>
      <c r="H15" s="28"/>
      <c r="I15" s="29"/>
      <c r="L15" s="25"/>
      <c r="W15" s="23"/>
      <c r="X15" s="23"/>
      <c r="Y15" s="23"/>
      <c r="AB15" s="25"/>
    </row>
    <row r="16" spans="1:30" ht="12.75" customHeight="1">
      <c r="A16" s="34"/>
      <c r="B16" s="874" t="s">
        <v>586</v>
      </c>
      <c r="C16" s="875"/>
      <c r="D16" s="875"/>
      <c r="E16" s="875"/>
      <c r="F16" s="875"/>
      <c r="G16" s="875"/>
      <c r="H16" s="875"/>
      <c r="I16" s="876"/>
      <c r="L16" s="25"/>
      <c r="W16" s="23"/>
      <c r="X16" s="23"/>
      <c r="Y16" s="23"/>
      <c r="AB16" s="25"/>
    </row>
    <row r="17" spans="1:28" ht="30" customHeight="1">
      <c r="A17" s="26"/>
      <c r="B17" s="871" t="s">
        <v>1752</v>
      </c>
      <c r="C17" s="872"/>
      <c r="D17" s="872"/>
      <c r="E17" s="872"/>
      <c r="F17" s="872"/>
      <c r="G17" s="872"/>
      <c r="H17" s="872"/>
      <c r="I17" s="873"/>
      <c r="L17" s="25"/>
      <c r="W17" s="23"/>
      <c r="X17" s="23"/>
      <c r="Y17" s="23"/>
      <c r="AB17" s="25"/>
    </row>
    <row r="18" spans="1:28" ht="27.75" customHeight="1">
      <c r="A18" s="26"/>
      <c r="B18" s="871" t="s">
        <v>61</v>
      </c>
      <c r="C18" s="872"/>
      <c r="D18" s="872"/>
      <c r="E18" s="872"/>
      <c r="F18" s="872"/>
      <c r="G18" s="872"/>
      <c r="H18" s="872"/>
      <c r="I18" s="873"/>
      <c r="L18" s="25"/>
      <c r="W18" s="23"/>
      <c r="X18" s="23"/>
      <c r="Y18" s="23"/>
      <c r="AB18" s="25"/>
    </row>
    <row r="19" spans="1:28" ht="14.1" customHeight="1">
      <c r="A19" s="26"/>
      <c r="B19" s="871" t="s">
        <v>1782</v>
      </c>
      <c r="C19" s="872"/>
      <c r="D19" s="872"/>
      <c r="E19" s="872"/>
      <c r="F19" s="872"/>
      <c r="G19" s="872"/>
      <c r="H19" s="872"/>
      <c r="I19" s="873"/>
      <c r="L19" s="25"/>
      <c r="W19" s="23"/>
      <c r="X19" s="23"/>
      <c r="Y19" s="23"/>
      <c r="AB19" s="25"/>
    </row>
    <row r="20" spans="1:28" ht="14.1" customHeight="1">
      <c r="A20" s="26"/>
      <c r="B20" s="871" t="s">
        <v>1737</v>
      </c>
      <c r="C20" s="872"/>
      <c r="D20" s="872"/>
      <c r="E20" s="872"/>
      <c r="F20" s="872"/>
      <c r="G20" s="872"/>
      <c r="H20" s="872"/>
      <c r="I20" s="873"/>
      <c r="L20" s="25"/>
      <c r="W20" s="23"/>
      <c r="X20" s="23"/>
      <c r="Y20" s="23"/>
      <c r="AB20" s="25"/>
    </row>
    <row r="21" spans="1:28" ht="14.1" customHeight="1">
      <c r="A21" s="26"/>
      <c r="B21" s="871" t="s">
        <v>1299</v>
      </c>
      <c r="C21" s="872"/>
      <c r="D21" s="872"/>
      <c r="E21" s="872"/>
      <c r="F21" s="872"/>
      <c r="G21" s="872"/>
      <c r="H21" s="872"/>
      <c r="I21" s="873"/>
      <c r="L21" s="25"/>
      <c r="W21" s="23"/>
      <c r="X21" s="23"/>
      <c r="Y21" s="23"/>
      <c r="AB21" s="25"/>
    </row>
    <row r="22" spans="1:28" ht="14.1" customHeight="1">
      <c r="A22" s="26"/>
      <c r="B22" s="871" t="s">
        <v>1124</v>
      </c>
      <c r="C22" s="872"/>
      <c r="D22" s="872"/>
      <c r="E22" s="872"/>
      <c r="F22" s="872"/>
      <c r="G22" s="872"/>
      <c r="H22" s="872"/>
      <c r="I22" s="873"/>
      <c r="W22" s="23"/>
      <c r="X22" s="23"/>
      <c r="Y22" s="23"/>
      <c r="AB22" s="25"/>
    </row>
    <row r="23" spans="1:28" ht="14.1" customHeight="1">
      <c r="A23" s="26"/>
      <c r="B23" s="871" t="s">
        <v>1635</v>
      </c>
      <c r="C23" s="872"/>
      <c r="D23" s="872"/>
      <c r="E23" s="872"/>
      <c r="F23" s="872"/>
      <c r="G23" s="872"/>
      <c r="H23" s="872"/>
      <c r="I23" s="873"/>
      <c r="W23" s="23"/>
      <c r="X23" s="23"/>
      <c r="Y23" s="23"/>
      <c r="AB23" s="25"/>
    </row>
    <row r="24" spans="1:28" ht="14.1" customHeight="1">
      <c r="A24" s="26"/>
      <c r="B24" s="871" t="s">
        <v>1115</v>
      </c>
      <c r="C24" s="872"/>
      <c r="D24" s="872"/>
      <c r="E24" s="872"/>
      <c r="F24" s="872"/>
      <c r="G24" s="872"/>
      <c r="H24" s="872"/>
      <c r="I24" s="873"/>
      <c r="W24" s="23"/>
      <c r="X24" s="23"/>
      <c r="Y24" s="23"/>
      <c r="AB24" s="25"/>
    </row>
    <row r="25" spans="1:28" ht="14.1" customHeight="1">
      <c r="A25" s="26"/>
      <c r="B25" s="871" t="s">
        <v>992</v>
      </c>
      <c r="C25" s="872"/>
      <c r="D25" s="872"/>
      <c r="E25" s="872"/>
      <c r="F25" s="872"/>
      <c r="G25" s="872"/>
      <c r="H25" s="872"/>
      <c r="I25" s="873"/>
      <c r="W25" s="23"/>
      <c r="X25" s="23"/>
      <c r="Y25" s="23"/>
      <c r="AB25" s="25"/>
    </row>
    <row r="26" spans="1:28" ht="14.1" customHeight="1">
      <c r="A26" s="26"/>
      <c r="B26" s="871" t="s">
        <v>18</v>
      </c>
      <c r="C26" s="872"/>
      <c r="D26" s="872"/>
      <c r="E26" s="872"/>
      <c r="F26" s="872"/>
      <c r="G26" s="872"/>
      <c r="H26" s="872"/>
      <c r="I26" s="873"/>
      <c r="W26" s="23"/>
      <c r="X26" s="23"/>
      <c r="Y26" s="23"/>
      <c r="AB26" s="25"/>
    </row>
    <row r="27" spans="1:28" ht="14.1" customHeight="1">
      <c r="A27" s="26"/>
      <c r="B27" s="871" t="s">
        <v>1300</v>
      </c>
      <c r="C27" s="872"/>
      <c r="D27" s="872"/>
      <c r="E27" s="872"/>
      <c r="F27" s="872"/>
      <c r="G27" s="872"/>
      <c r="H27" s="872"/>
      <c r="I27" s="873"/>
      <c r="W27" s="23"/>
      <c r="X27" s="23"/>
      <c r="Y27" s="23"/>
      <c r="AB27" s="25"/>
    </row>
    <row r="28" spans="1:28" ht="14.1" customHeight="1">
      <c r="A28" s="26"/>
      <c r="B28" s="871" t="s">
        <v>17</v>
      </c>
      <c r="C28" s="872"/>
      <c r="D28" s="872"/>
      <c r="E28" s="872"/>
      <c r="F28" s="872"/>
      <c r="G28" s="872"/>
      <c r="H28" s="872"/>
      <c r="I28" s="873"/>
      <c r="W28" s="23"/>
      <c r="X28" s="23"/>
      <c r="Y28" s="23"/>
      <c r="AB28" s="25"/>
    </row>
    <row r="29" spans="1:28" ht="14.1" customHeight="1">
      <c r="A29" s="26"/>
      <c r="B29" s="871"/>
      <c r="C29" s="872"/>
      <c r="D29" s="872"/>
      <c r="E29" s="872"/>
      <c r="F29" s="872"/>
      <c r="G29" s="872"/>
      <c r="H29" s="872"/>
      <c r="I29" s="873"/>
      <c r="W29" s="23"/>
      <c r="X29" s="23"/>
      <c r="Y29" s="23"/>
      <c r="AB29" s="25"/>
    </row>
    <row r="30" spans="1:28" ht="14.1" customHeight="1">
      <c r="A30" s="26"/>
      <c r="B30" s="27"/>
      <c r="C30" s="28"/>
      <c r="D30" s="28"/>
      <c r="E30" s="28"/>
      <c r="F30" s="28"/>
      <c r="G30" s="28"/>
      <c r="H30" s="28"/>
      <c r="I30" s="29"/>
      <c r="W30" s="23"/>
      <c r="X30" s="23"/>
      <c r="Y30" s="23"/>
      <c r="AB30" s="25"/>
    </row>
    <row r="31" spans="1:28" ht="14.1" customHeight="1">
      <c r="A31" s="26"/>
      <c r="B31" s="27"/>
      <c r="C31" s="28"/>
      <c r="D31" s="28"/>
      <c r="E31" s="28"/>
      <c r="F31" s="28"/>
      <c r="G31" s="28"/>
      <c r="H31" s="28"/>
      <c r="I31" s="29"/>
      <c r="W31" s="23"/>
      <c r="X31" s="23"/>
      <c r="Y31" s="23"/>
      <c r="AB31" s="25"/>
    </row>
    <row r="32" spans="1:28" ht="14.1" customHeight="1">
      <c r="A32" s="26"/>
      <c r="B32" s="27"/>
      <c r="C32" s="28"/>
      <c r="D32" s="28"/>
      <c r="E32" s="28"/>
      <c r="F32" s="28"/>
      <c r="G32" s="28"/>
      <c r="H32" s="28"/>
      <c r="I32" s="29"/>
      <c r="W32" s="23"/>
      <c r="X32" s="23"/>
      <c r="Y32" s="23"/>
      <c r="AB32" s="25"/>
    </row>
    <row r="33" spans="1:28" ht="14.1" customHeight="1">
      <c r="A33" s="26"/>
      <c r="B33" s="27"/>
      <c r="C33" s="28"/>
      <c r="D33" s="28"/>
      <c r="E33" s="28"/>
      <c r="F33" s="28"/>
      <c r="G33" s="28"/>
      <c r="H33" s="28"/>
      <c r="I33" s="29"/>
      <c r="W33" s="23"/>
      <c r="X33" s="23"/>
      <c r="Y33" s="23"/>
      <c r="AB33" s="25"/>
    </row>
    <row r="34" spans="1:28" ht="14.1" customHeight="1">
      <c r="A34" s="26"/>
      <c r="B34" s="27"/>
      <c r="C34" s="28"/>
      <c r="D34" s="28"/>
      <c r="E34" s="28"/>
      <c r="F34" s="28"/>
      <c r="G34" s="28"/>
      <c r="H34" s="28"/>
      <c r="I34" s="29"/>
      <c r="W34" s="23"/>
      <c r="X34" s="23"/>
      <c r="Y34" s="23"/>
      <c r="AB34" s="25"/>
    </row>
    <row r="35" spans="1:28" ht="14.1" customHeight="1">
      <c r="A35" s="26"/>
      <c r="B35" s="27"/>
      <c r="C35" s="28"/>
      <c r="D35" s="28"/>
      <c r="E35" s="28"/>
      <c r="F35" s="28"/>
      <c r="G35" s="28"/>
      <c r="H35" s="28"/>
      <c r="I35" s="29"/>
      <c r="W35" s="23"/>
      <c r="X35" s="23"/>
      <c r="Y35" s="23"/>
      <c r="AB35" s="25"/>
    </row>
    <row r="36" spans="1:28" ht="14.1" customHeight="1">
      <c r="A36" s="26"/>
      <c r="B36" s="27"/>
      <c r="C36" s="28"/>
      <c r="D36" s="28"/>
      <c r="E36" s="28"/>
      <c r="F36" s="28"/>
      <c r="G36" s="28"/>
      <c r="H36" s="28"/>
      <c r="I36" s="29"/>
      <c r="W36" s="23"/>
      <c r="X36" s="23"/>
      <c r="Y36" s="23"/>
      <c r="AB36" s="25"/>
    </row>
    <row r="37" spans="1:28" ht="14.1" customHeight="1">
      <c r="A37" s="26"/>
      <c r="B37" s="27"/>
      <c r="C37" s="28"/>
      <c r="D37" s="28"/>
      <c r="E37" s="28"/>
      <c r="F37" s="28"/>
      <c r="G37" s="28"/>
      <c r="H37" s="28"/>
      <c r="I37" s="29"/>
      <c r="W37" s="23"/>
      <c r="X37" s="23"/>
      <c r="Y37" s="23"/>
      <c r="AB37" s="25"/>
    </row>
    <row r="38" spans="1:28" ht="14.1" customHeight="1">
      <c r="A38" s="26"/>
      <c r="B38" s="27"/>
      <c r="C38" s="28"/>
      <c r="D38" s="28"/>
      <c r="E38" s="28"/>
      <c r="F38" s="28"/>
      <c r="G38" s="28"/>
      <c r="H38" s="28"/>
      <c r="I38" s="29"/>
      <c r="W38" s="23"/>
      <c r="X38" s="23"/>
      <c r="Y38" s="23"/>
      <c r="AB38" s="25"/>
    </row>
    <row r="39" spans="1:28" ht="14.1" customHeight="1">
      <c r="A39" s="26"/>
      <c r="B39" s="27"/>
      <c r="C39" s="28"/>
      <c r="D39" s="28"/>
      <c r="E39" s="28"/>
      <c r="F39" s="28"/>
      <c r="G39" s="28"/>
      <c r="H39" s="28"/>
      <c r="I39" s="29"/>
      <c r="W39" s="23"/>
      <c r="X39" s="23"/>
      <c r="Y39" s="23"/>
      <c r="AB39" s="25"/>
    </row>
    <row r="40" spans="1:28" ht="14.1" customHeight="1">
      <c r="A40" s="26"/>
      <c r="B40" s="27"/>
      <c r="C40" s="28"/>
      <c r="D40" s="28"/>
      <c r="E40" s="28"/>
      <c r="F40" s="28"/>
      <c r="G40" s="28"/>
      <c r="H40" s="28"/>
      <c r="I40" s="29"/>
      <c r="W40" s="23"/>
      <c r="X40" s="23"/>
      <c r="Y40" s="23"/>
      <c r="AB40" s="25"/>
    </row>
    <row r="41" spans="1:28" ht="14.1" customHeight="1">
      <c r="A41" s="26"/>
      <c r="B41" s="27"/>
      <c r="C41" s="28"/>
      <c r="D41" s="28"/>
      <c r="E41" s="28"/>
      <c r="F41" s="28"/>
      <c r="G41" s="28"/>
      <c r="H41" s="28"/>
      <c r="I41" s="29"/>
      <c r="W41" s="23"/>
      <c r="X41" s="23"/>
      <c r="Y41" s="23"/>
      <c r="AB41" s="25"/>
    </row>
    <row r="42" spans="1:28" ht="14.1" customHeight="1">
      <c r="A42" s="26"/>
      <c r="B42" s="27"/>
      <c r="C42" s="28"/>
      <c r="D42" s="28"/>
      <c r="E42" s="28"/>
      <c r="F42" s="28"/>
      <c r="G42" s="28"/>
      <c r="H42" s="28"/>
      <c r="I42" s="29"/>
      <c r="W42" s="23"/>
      <c r="X42" s="23"/>
      <c r="Y42" s="23"/>
      <c r="AB42" s="25"/>
    </row>
    <row r="43" spans="1:28" ht="65.25" customHeight="1">
      <c r="A43" s="26"/>
      <c r="B43" s="871" t="s">
        <v>259</v>
      </c>
      <c r="C43" s="872"/>
      <c r="D43" s="872"/>
      <c r="E43" s="872"/>
      <c r="F43" s="872"/>
      <c r="G43" s="872"/>
      <c r="H43" s="872"/>
      <c r="I43" s="873"/>
      <c r="W43" s="23"/>
      <c r="X43" s="23"/>
      <c r="Y43" s="23"/>
      <c r="AB43" s="25"/>
    </row>
    <row r="44" spans="1:28" ht="12.75" customHeight="1">
      <c r="A44" s="35"/>
      <c r="B44" s="877"/>
      <c r="C44" s="878"/>
      <c r="D44" s="878"/>
      <c r="E44" s="878"/>
      <c r="F44" s="878"/>
      <c r="G44" s="878"/>
      <c r="H44" s="878"/>
      <c r="I44" s="879"/>
      <c r="W44" s="23"/>
      <c r="X44" s="23"/>
      <c r="Y44" s="23"/>
      <c r="AB44" s="25"/>
    </row>
    <row r="45" spans="1:28">
      <c r="A45" s="26"/>
      <c r="B45" s="27"/>
      <c r="C45" s="28"/>
      <c r="D45" s="28"/>
      <c r="E45" s="28"/>
      <c r="F45" s="28"/>
      <c r="G45" s="28"/>
      <c r="H45" s="28"/>
      <c r="I45" s="29"/>
      <c r="W45" s="23"/>
      <c r="X45" s="23"/>
      <c r="Y45" s="23"/>
      <c r="AB45" s="25"/>
    </row>
    <row r="46" spans="1:28" ht="42.75" customHeight="1">
      <c r="A46" s="36" t="s">
        <v>200</v>
      </c>
      <c r="B46" s="871" t="s">
        <v>166</v>
      </c>
      <c r="C46" s="872"/>
      <c r="D46" s="872"/>
      <c r="E46" s="872"/>
      <c r="F46" s="872"/>
      <c r="G46" s="872"/>
      <c r="H46" s="872"/>
      <c r="I46" s="873"/>
      <c r="W46" s="23"/>
      <c r="X46" s="23"/>
      <c r="Y46" s="23"/>
      <c r="AB46" s="25"/>
    </row>
    <row r="47" spans="1:28">
      <c r="A47" s="26"/>
      <c r="B47" s="117"/>
      <c r="C47" s="118"/>
      <c r="D47" s="118"/>
      <c r="E47" s="118"/>
      <c r="F47" s="118"/>
      <c r="G47" s="118"/>
      <c r="H47" s="118"/>
      <c r="I47" s="119"/>
      <c r="W47" s="23"/>
      <c r="X47" s="23"/>
      <c r="Y47" s="23"/>
      <c r="AB47" s="25"/>
    </row>
    <row r="48" spans="1:28" ht="14.1" customHeight="1">
      <c r="A48" s="34"/>
      <c r="B48" s="880" t="s">
        <v>463</v>
      </c>
      <c r="C48" s="881"/>
      <c r="D48" s="881"/>
      <c r="E48" s="881"/>
      <c r="F48" s="881"/>
      <c r="G48" s="881"/>
      <c r="H48" s="881"/>
      <c r="I48" s="882"/>
      <c r="W48" s="23"/>
      <c r="X48" s="23"/>
      <c r="Y48" s="23"/>
      <c r="AB48" s="25"/>
    </row>
    <row r="49" spans="1:28" ht="14.1" customHeight="1">
      <c r="A49" s="26"/>
      <c r="B49" s="871" t="s">
        <v>1364</v>
      </c>
      <c r="C49" s="872"/>
      <c r="D49" s="872"/>
      <c r="E49" s="872"/>
      <c r="F49" s="872"/>
      <c r="G49" s="872"/>
      <c r="H49" s="872"/>
      <c r="I49" s="873"/>
      <c r="W49" s="23"/>
      <c r="X49" s="23"/>
      <c r="Y49" s="23"/>
      <c r="AB49" s="25"/>
    </row>
    <row r="50" spans="1:28" ht="27.75" customHeight="1">
      <c r="A50" s="26"/>
      <c r="B50" s="871" t="s">
        <v>217</v>
      </c>
      <c r="C50" s="872"/>
      <c r="D50" s="872"/>
      <c r="E50" s="872"/>
      <c r="F50" s="872"/>
      <c r="G50" s="872"/>
      <c r="H50" s="872"/>
      <c r="I50" s="873"/>
      <c r="W50" s="23"/>
      <c r="X50" s="23"/>
      <c r="Y50" s="23"/>
      <c r="AB50" s="25"/>
    </row>
    <row r="51" spans="1:28" ht="14.1" customHeight="1">
      <c r="A51" s="26"/>
      <c r="B51" s="871" t="s">
        <v>1211</v>
      </c>
      <c r="C51" s="872"/>
      <c r="D51" s="872"/>
      <c r="E51" s="872"/>
      <c r="F51" s="872"/>
      <c r="G51" s="872"/>
      <c r="H51" s="872"/>
      <c r="I51" s="873"/>
      <c r="W51" s="23"/>
      <c r="X51" s="23"/>
      <c r="Y51" s="23"/>
      <c r="AB51" s="25"/>
    </row>
    <row r="52" spans="1:28" ht="29.25" customHeight="1">
      <c r="A52" s="26"/>
      <c r="B52" s="871" t="s">
        <v>239</v>
      </c>
      <c r="C52" s="872"/>
      <c r="D52" s="872"/>
      <c r="E52" s="872"/>
      <c r="F52" s="872"/>
      <c r="G52" s="872"/>
      <c r="H52" s="872"/>
      <c r="I52" s="873"/>
      <c r="W52" s="23"/>
      <c r="X52" s="23"/>
      <c r="Y52" s="23"/>
      <c r="AB52" s="25"/>
    </row>
    <row r="53" spans="1:28" ht="37.5" customHeight="1">
      <c r="A53" s="26"/>
      <c r="B53" s="871" t="s">
        <v>948</v>
      </c>
      <c r="C53" s="872"/>
      <c r="D53" s="872"/>
      <c r="E53" s="872"/>
      <c r="F53" s="872"/>
      <c r="G53" s="872"/>
      <c r="H53" s="872"/>
      <c r="I53" s="873"/>
      <c r="W53" s="23"/>
      <c r="X53" s="23"/>
      <c r="Y53" s="23"/>
      <c r="AB53" s="25"/>
    </row>
    <row r="54" spans="1:28" ht="27.75" customHeight="1">
      <c r="A54" s="26"/>
      <c r="B54" s="871" t="s">
        <v>87</v>
      </c>
      <c r="C54" s="872"/>
      <c r="D54" s="872"/>
      <c r="E54" s="872"/>
      <c r="F54" s="872"/>
      <c r="G54" s="872"/>
      <c r="H54" s="872"/>
      <c r="I54" s="873"/>
      <c r="W54" s="23"/>
      <c r="X54" s="23"/>
      <c r="Y54" s="23"/>
      <c r="AB54" s="25"/>
    </row>
    <row r="55" spans="1:28" s="25" customFormat="1" ht="13.5" customHeight="1">
      <c r="A55" s="37"/>
      <c r="B55" s="38"/>
      <c r="C55" s="39"/>
      <c r="D55" s="39"/>
      <c r="E55" s="39"/>
      <c r="F55" s="39"/>
      <c r="G55" s="39"/>
      <c r="H55" s="39"/>
      <c r="I55" s="40"/>
      <c r="W55" s="41"/>
      <c r="X55" s="41"/>
      <c r="Y55" s="41"/>
    </row>
    <row r="56" spans="1:28" s="25" customFormat="1" ht="13.5" customHeight="1">
      <c r="A56" s="42"/>
      <c r="B56" s="43"/>
      <c r="C56" s="44"/>
      <c r="D56" s="44"/>
      <c r="E56" s="44"/>
      <c r="F56" s="44"/>
      <c r="G56" s="44"/>
      <c r="H56" s="44"/>
      <c r="I56" s="45"/>
      <c r="W56" s="41"/>
      <c r="X56" s="41"/>
      <c r="Y56" s="41"/>
    </row>
    <row r="57" spans="1:28" s="25" customFormat="1" ht="13.5" customHeight="1">
      <c r="A57" s="30" t="s">
        <v>727</v>
      </c>
      <c r="B57" s="874" t="s">
        <v>1080</v>
      </c>
      <c r="C57" s="875"/>
      <c r="D57" s="875"/>
      <c r="E57" s="875"/>
      <c r="F57" s="875"/>
      <c r="G57" s="875"/>
      <c r="H57" s="875"/>
      <c r="I57" s="876"/>
      <c r="W57" s="41"/>
      <c r="X57" s="41"/>
      <c r="Y57" s="41"/>
    </row>
    <row r="58" spans="1:28" s="25" customFormat="1" ht="36" customHeight="1">
      <c r="A58" s="42"/>
      <c r="B58" s="871" t="s">
        <v>1263</v>
      </c>
      <c r="C58" s="872"/>
      <c r="D58" s="872"/>
      <c r="E58" s="872"/>
      <c r="F58" s="872"/>
      <c r="G58" s="872"/>
      <c r="H58" s="872"/>
      <c r="I58" s="873"/>
      <c r="W58" s="41"/>
      <c r="X58" s="41"/>
      <c r="Y58" s="41"/>
    </row>
    <row r="59" spans="1:28" s="25" customFormat="1" ht="13.5" customHeight="1">
      <c r="A59" s="42"/>
      <c r="B59" s="46" t="s">
        <v>1636</v>
      </c>
      <c r="C59" s="44"/>
      <c r="D59" s="44"/>
      <c r="E59" s="44"/>
      <c r="F59" s="44"/>
      <c r="G59" s="44"/>
      <c r="H59" s="44"/>
      <c r="I59" s="45"/>
      <c r="W59" s="41"/>
      <c r="X59" s="41"/>
      <c r="Y59" s="41"/>
    </row>
    <row r="60" spans="1:28" s="25" customFormat="1" ht="13.5" customHeight="1">
      <c r="A60" s="42"/>
      <c r="B60" s="46" t="s">
        <v>1386</v>
      </c>
      <c r="C60" s="44"/>
      <c r="D60" s="44"/>
      <c r="E60" s="44"/>
      <c r="F60" s="44"/>
      <c r="G60" s="44"/>
      <c r="H60" s="44"/>
      <c r="I60" s="45"/>
      <c r="W60" s="41"/>
      <c r="X60" s="41"/>
      <c r="Y60" s="41"/>
    </row>
    <row r="61" spans="1:28" s="25" customFormat="1" ht="13.5" customHeight="1">
      <c r="A61" s="42"/>
      <c r="B61" s="46" t="s">
        <v>1116</v>
      </c>
      <c r="C61" s="44"/>
      <c r="D61" s="44"/>
      <c r="E61" s="44"/>
      <c r="F61" s="44"/>
      <c r="G61" s="44"/>
      <c r="H61" s="44"/>
      <c r="I61" s="45"/>
      <c r="W61" s="41"/>
      <c r="X61" s="41"/>
      <c r="Y61" s="41"/>
    </row>
    <row r="62" spans="1:28" s="25" customFormat="1" ht="13.5" customHeight="1">
      <c r="A62" s="42"/>
      <c r="B62" s="46" t="s">
        <v>1049</v>
      </c>
      <c r="C62" s="44"/>
      <c r="D62" s="44"/>
      <c r="E62" s="44"/>
      <c r="F62" s="44"/>
      <c r="G62" s="44"/>
      <c r="H62" s="44"/>
      <c r="I62" s="45"/>
      <c r="W62" s="41"/>
      <c r="X62" s="41"/>
      <c r="Y62" s="41"/>
    </row>
    <row r="63" spans="1:28" s="25" customFormat="1" ht="13.5" customHeight="1">
      <c r="A63" s="42"/>
      <c r="B63" s="43"/>
      <c r="C63" s="44"/>
      <c r="D63" s="44"/>
      <c r="E63" s="44"/>
      <c r="F63" s="44"/>
      <c r="G63" s="44"/>
      <c r="H63" s="44"/>
      <c r="I63" s="45"/>
      <c r="W63" s="41"/>
      <c r="X63" s="41"/>
      <c r="Y63" s="41"/>
    </row>
    <row r="64" spans="1:28" s="25" customFormat="1" ht="35.25" customHeight="1">
      <c r="A64" s="42"/>
      <c r="B64" s="871" t="s">
        <v>562</v>
      </c>
      <c r="C64" s="872"/>
      <c r="D64" s="872"/>
      <c r="E64" s="872"/>
      <c r="F64" s="872"/>
      <c r="G64" s="872"/>
      <c r="H64" s="872"/>
      <c r="I64" s="873"/>
      <c r="W64" s="41"/>
      <c r="X64" s="41"/>
      <c r="Y64" s="41"/>
    </row>
    <row r="65" spans="1:30" s="25" customFormat="1" ht="15" customHeight="1">
      <c r="A65" s="42"/>
      <c r="B65" s="117"/>
      <c r="C65" s="118"/>
      <c r="D65" s="118"/>
      <c r="E65" s="118"/>
      <c r="F65" s="118"/>
      <c r="G65" s="118"/>
      <c r="H65" s="118"/>
      <c r="I65" s="119"/>
      <c r="W65" s="41"/>
      <c r="X65" s="41"/>
      <c r="Y65" s="41"/>
    </row>
    <row r="66" spans="1:30" ht="13.5" customHeight="1">
      <c r="A66" s="35"/>
      <c r="B66" s="877"/>
      <c r="C66" s="878"/>
      <c r="D66" s="878"/>
      <c r="E66" s="878"/>
      <c r="F66" s="878"/>
      <c r="G66" s="878"/>
      <c r="H66" s="878"/>
      <c r="I66" s="879"/>
      <c r="W66" s="23"/>
      <c r="X66" s="23"/>
      <c r="Y66" s="23"/>
      <c r="AB66" s="25"/>
    </row>
    <row r="67" spans="1:30" ht="13.5" customHeight="1">
      <c r="A67" s="47"/>
      <c r="B67" s="48"/>
      <c r="C67" s="49"/>
      <c r="D67" s="49"/>
      <c r="E67" s="49"/>
      <c r="F67" s="49"/>
      <c r="G67" s="49"/>
      <c r="H67" s="49"/>
      <c r="I67" s="50"/>
      <c r="W67" s="23"/>
      <c r="X67" s="23"/>
      <c r="Y67" s="23"/>
      <c r="AB67" s="25"/>
    </row>
    <row r="68" spans="1:30" ht="13.5" customHeight="1">
      <c r="A68" s="30" t="s">
        <v>730</v>
      </c>
      <c r="B68" s="874" t="s">
        <v>380</v>
      </c>
      <c r="C68" s="875"/>
      <c r="D68" s="875"/>
      <c r="E68" s="875"/>
      <c r="F68" s="875"/>
      <c r="G68" s="875"/>
      <c r="H68" s="875"/>
      <c r="I68" s="876"/>
      <c r="W68" s="23"/>
      <c r="X68" s="23"/>
      <c r="Y68" s="23"/>
      <c r="AB68" s="25"/>
    </row>
    <row r="69" spans="1:30" ht="27.75" customHeight="1">
      <c r="A69" s="30"/>
      <c r="B69" s="871" t="s">
        <v>572</v>
      </c>
      <c r="C69" s="871"/>
      <c r="D69" s="871"/>
      <c r="E69" s="871"/>
      <c r="F69" s="871"/>
      <c r="G69" s="871"/>
      <c r="H69" s="871"/>
      <c r="I69" s="886"/>
      <c r="W69" s="32"/>
      <c r="X69" s="32"/>
      <c r="Y69" s="32"/>
      <c r="Z69" s="31"/>
      <c r="AA69" s="31"/>
      <c r="AB69" s="33"/>
      <c r="AC69" s="31"/>
      <c r="AD69" s="31"/>
    </row>
    <row r="70" spans="1:30" ht="13.5" customHeight="1">
      <c r="A70" s="30"/>
      <c r="B70" s="51" t="s">
        <v>1389</v>
      </c>
      <c r="C70" s="52"/>
      <c r="D70" s="52"/>
      <c r="E70" s="52"/>
      <c r="F70" s="52"/>
      <c r="G70" s="53"/>
      <c r="H70" s="54"/>
      <c r="I70" s="55"/>
      <c r="W70" s="32"/>
      <c r="X70" s="32"/>
      <c r="Y70" s="32"/>
      <c r="Z70" s="31"/>
      <c r="AA70" s="31"/>
      <c r="AB70" s="33"/>
      <c r="AC70" s="31"/>
      <c r="AD70" s="31"/>
    </row>
    <row r="71" spans="1:30" ht="13.5" customHeight="1">
      <c r="A71" s="30"/>
      <c r="B71" s="56" t="s">
        <v>1000</v>
      </c>
      <c r="C71" s="54"/>
      <c r="D71" s="54"/>
      <c r="E71" s="54"/>
      <c r="F71" s="54"/>
      <c r="G71" s="57"/>
      <c r="H71" s="54"/>
      <c r="I71" s="55"/>
      <c r="W71" s="23"/>
      <c r="X71" s="23"/>
      <c r="Y71" s="23"/>
      <c r="AB71" s="25"/>
    </row>
    <row r="72" spans="1:30" ht="13.5" customHeight="1">
      <c r="A72" s="30"/>
      <c r="B72" s="56" t="s">
        <v>1384</v>
      </c>
      <c r="C72" s="54"/>
      <c r="D72" s="54"/>
      <c r="E72" s="54"/>
      <c r="F72" s="54"/>
      <c r="G72" s="57"/>
      <c r="H72" s="54"/>
      <c r="I72" s="55"/>
      <c r="W72" s="23"/>
      <c r="X72" s="23"/>
      <c r="Y72" s="23"/>
      <c r="AB72" s="25"/>
    </row>
    <row r="73" spans="1:30" ht="13.5" customHeight="1">
      <c r="A73" s="30"/>
      <c r="B73" s="56" t="s">
        <v>1047</v>
      </c>
      <c r="C73" s="54"/>
      <c r="D73" s="54"/>
      <c r="E73" s="54"/>
      <c r="F73" s="54"/>
      <c r="G73" s="57"/>
      <c r="H73" s="54"/>
      <c r="I73" s="55"/>
      <c r="AB73" s="25"/>
    </row>
    <row r="74" spans="1:30" ht="13.5" customHeight="1">
      <c r="A74" s="30"/>
      <c r="B74" s="56" t="s">
        <v>993</v>
      </c>
      <c r="C74" s="54"/>
      <c r="D74" s="54"/>
      <c r="E74" s="54"/>
      <c r="F74" s="54"/>
      <c r="G74" s="57"/>
      <c r="H74" s="54"/>
      <c r="I74" s="55"/>
      <c r="AB74" s="25"/>
    </row>
    <row r="75" spans="1:30" ht="13.5" customHeight="1">
      <c r="A75" s="30"/>
      <c r="B75" s="58"/>
      <c r="C75" s="59"/>
      <c r="D75" s="59"/>
      <c r="E75" s="59"/>
      <c r="F75" s="59"/>
      <c r="G75" s="60"/>
      <c r="H75" s="54"/>
      <c r="I75" s="55"/>
      <c r="AB75" s="25"/>
    </row>
    <row r="76" spans="1:30" ht="13.5" customHeight="1">
      <c r="A76" s="30"/>
      <c r="B76" s="61"/>
      <c r="C76" s="54"/>
      <c r="D76" s="54"/>
      <c r="E76" s="54"/>
      <c r="F76" s="54"/>
      <c r="G76" s="54"/>
      <c r="H76" s="54"/>
      <c r="I76" s="55"/>
      <c r="AB76" s="25"/>
    </row>
    <row r="77" spans="1:30" ht="36.75" customHeight="1">
      <c r="A77" s="26"/>
      <c r="B77" s="871" t="s">
        <v>2176</v>
      </c>
      <c r="C77" s="872"/>
      <c r="D77" s="872"/>
      <c r="E77" s="872"/>
      <c r="F77" s="872"/>
      <c r="G77" s="872"/>
      <c r="H77" s="872"/>
      <c r="I77" s="873"/>
      <c r="AB77" s="25"/>
    </row>
    <row r="78" spans="1:30" ht="13.5" customHeight="1">
      <c r="A78" s="26"/>
      <c r="B78" s="117"/>
      <c r="C78" s="118"/>
      <c r="D78" s="118"/>
      <c r="E78" s="118"/>
      <c r="F78" s="118"/>
      <c r="G78" s="118"/>
      <c r="H78" s="118"/>
      <c r="I78" s="119"/>
      <c r="AB78" s="25"/>
    </row>
    <row r="79" spans="1:30" ht="13.5" customHeight="1">
      <c r="A79" s="26"/>
      <c r="B79" s="871" t="s">
        <v>1762</v>
      </c>
      <c r="C79" s="872"/>
      <c r="D79" s="872"/>
      <c r="E79" s="872"/>
      <c r="F79" s="872"/>
      <c r="G79" s="872"/>
      <c r="H79" s="872"/>
      <c r="I79" s="873"/>
      <c r="AB79" s="25"/>
    </row>
    <row r="80" spans="1:30" ht="30" customHeight="1">
      <c r="A80" s="26"/>
      <c r="B80" s="871" t="s">
        <v>1867</v>
      </c>
      <c r="C80" s="872"/>
      <c r="D80" s="872"/>
      <c r="E80" s="872"/>
      <c r="F80" s="872"/>
      <c r="G80" s="872"/>
      <c r="H80" s="872"/>
      <c r="I80" s="873"/>
      <c r="AB80" s="25"/>
    </row>
    <row r="81" spans="1:30" ht="13.5" customHeight="1">
      <c r="A81" s="35"/>
      <c r="B81" s="62"/>
      <c r="C81" s="120"/>
      <c r="D81" s="120"/>
      <c r="E81" s="120"/>
      <c r="F81" s="120"/>
      <c r="G81" s="120"/>
      <c r="H81" s="120"/>
      <c r="I81" s="121"/>
      <c r="AB81" s="25"/>
    </row>
    <row r="82" spans="1:30" ht="5.25" customHeight="1">
      <c r="A82" s="47"/>
      <c r="B82" s="48"/>
      <c r="C82" s="49"/>
      <c r="D82" s="49"/>
      <c r="E82" s="49"/>
      <c r="F82" s="49"/>
      <c r="G82" s="49"/>
      <c r="H82" s="49"/>
      <c r="I82" s="50"/>
      <c r="AB82" s="25"/>
    </row>
    <row r="83" spans="1:30" s="31" customFormat="1" ht="13.5" customHeight="1">
      <c r="A83" s="63" t="s">
        <v>726</v>
      </c>
      <c r="B83" s="874" t="s">
        <v>530</v>
      </c>
      <c r="C83" s="875"/>
      <c r="D83" s="875"/>
      <c r="E83" s="875"/>
      <c r="F83" s="875"/>
      <c r="G83" s="875"/>
      <c r="H83" s="875"/>
      <c r="I83" s="876"/>
      <c r="Q83" s="24"/>
      <c r="R83" s="24"/>
      <c r="S83" s="24"/>
      <c r="T83" s="24"/>
      <c r="U83" s="24"/>
      <c r="V83" s="24"/>
      <c r="W83" s="24"/>
      <c r="X83" s="24"/>
      <c r="Y83" s="24"/>
      <c r="Z83" s="24"/>
      <c r="AA83" s="24"/>
      <c r="AB83" s="25"/>
      <c r="AC83" s="24"/>
      <c r="AD83" s="24"/>
    </row>
    <row r="84" spans="1:30" s="31" customFormat="1" ht="12.75" customHeight="1">
      <c r="A84" s="34"/>
      <c r="C84" s="32"/>
      <c r="D84" s="32"/>
      <c r="E84" s="32"/>
      <c r="F84" s="32"/>
      <c r="G84" s="32"/>
      <c r="I84" s="64"/>
      <c r="Q84" s="24"/>
      <c r="R84" s="24"/>
      <c r="S84" s="24"/>
      <c r="T84" s="24"/>
      <c r="U84" s="24"/>
      <c r="V84" s="24"/>
      <c r="W84" s="24"/>
      <c r="X84" s="24"/>
      <c r="Y84" s="24"/>
      <c r="Z84" s="24"/>
      <c r="AA84" s="24"/>
      <c r="AB84" s="25"/>
      <c r="AC84" s="24"/>
      <c r="AD84" s="24"/>
    </row>
    <row r="85" spans="1:30" ht="110.25" customHeight="1">
      <c r="A85" s="34"/>
      <c r="B85" s="871" t="s">
        <v>1260</v>
      </c>
      <c r="C85" s="872"/>
      <c r="D85" s="872"/>
      <c r="E85" s="872"/>
      <c r="F85" s="872"/>
      <c r="G85" s="872"/>
      <c r="H85" s="872"/>
      <c r="I85" s="873"/>
      <c r="M85" s="24"/>
      <c r="AB85" s="25"/>
    </row>
    <row r="86" spans="1:30" ht="36.75" customHeight="1">
      <c r="A86" s="34"/>
      <c r="B86" s="871" t="s">
        <v>167</v>
      </c>
      <c r="C86" s="872"/>
      <c r="D86" s="872"/>
      <c r="E86" s="872"/>
      <c r="F86" s="872"/>
      <c r="G86" s="872"/>
      <c r="H86" s="872"/>
      <c r="I86" s="873"/>
      <c r="M86" s="24"/>
      <c r="AB86" s="25"/>
    </row>
    <row r="87" spans="1:30" ht="30" customHeight="1">
      <c r="A87" s="34"/>
      <c r="B87" s="871" t="s">
        <v>1275</v>
      </c>
      <c r="C87" s="872"/>
      <c r="D87" s="872"/>
      <c r="E87" s="872"/>
      <c r="F87" s="872"/>
      <c r="G87" s="872"/>
      <c r="H87" s="872"/>
      <c r="I87" s="873"/>
      <c r="M87" s="24"/>
      <c r="AB87" s="25"/>
    </row>
    <row r="88" spans="1:30" ht="35.25" customHeight="1">
      <c r="A88" s="34"/>
      <c r="B88" s="871" t="s">
        <v>2173</v>
      </c>
      <c r="C88" s="872"/>
      <c r="D88" s="872"/>
      <c r="E88" s="872"/>
      <c r="F88" s="872"/>
      <c r="G88" s="872"/>
      <c r="H88" s="872"/>
      <c r="I88" s="873"/>
      <c r="M88" s="24"/>
      <c r="AB88" s="25"/>
    </row>
    <row r="89" spans="1:30" ht="12" customHeight="1">
      <c r="A89" s="34"/>
      <c r="B89" s="65"/>
      <c r="C89" s="32"/>
      <c r="D89" s="32"/>
      <c r="E89" s="32"/>
      <c r="F89" s="32"/>
      <c r="G89" s="32"/>
      <c r="H89" s="31"/>
      <c r="I89" s="64"/>
      <c r="M89" s="24"/>
      <c r="AB89" s="25"/>
    </row>
    <row r="90" spans="1:30" ht="12" customHeight="1">
      <c r="A90" s="66"/>
      <c r="B90" s="67"/>
      <c r="C90" s="67"/>
      <c r="D90" s="67"/>
      <c r="E90" s="67"/>
      <c r="F90" s="67"/>
      <c r="G90" s="67"/>
      <c r="H90" s="67"/>
      <c r="I90" s="68"/>
      <c r="M90" s="24"/>
      <c r="AB90" s="25"/>
    </row>
    <row r="91" spans="1:30">
      <c r="A91" s="47"/>
      <c r="B91" s="48"/>
      <c r="C91" s="49"/>
      <c r="D91" s="49"/>
      <c r="E91" s="49"/>
      <c r="F91" s="49"/>
      <c r="G91" s="49"/>
      <c r="H91" s="49"/>
      <c r="I91" s="50"/>
      <c r="M91" s="24"/>
      <c r="AB91" s="25"/>
    </row>
    <row r="92" spans="1:30" ht="12" customHeight="1">
      <c r="A92" s="69" t="s">
        <v>732</v>
      </c>
      <c r="B92" s="887" t="s">
        <v>19</v>
      </c>
      <c r="C92" s="888"/>
      <c r="D92" s="888"/>
      <c r="E92" s="888"/>
      <c r="F92" s="888"/>
      <c r="G92" s="888"/>
      <c r="H92" s="888"/>
      <c r="I92" s="889"/>
      <c r="K92" s="25"/>
      <c r="M92" s="24"/>
      <c r="AB92" s="25"/>
    </row>
    <row r="93" spans="1:30">
      <c r="A93" s="70"/>
      <c r="B93" s="71"/>
      <c r="C93" s="72"/>
      <c r="D93" s="72"/>
      <c r="E93" s="72"/>
      <c r="F93" s="72"/>
      <c r="G93" s="72"/>
      <c r="H93" s="73"/>
      <c r="I93" s="74"/>
      <c r="M93" s="24"/>
      <c r="AB93" s="25"/>
    </row>
    <row r="94" spans="1:30" ht="39" customHeight="1">
      <c r="A94" s="70"/>
      <c r="B94" s="883" t="s">
        <v>952</v>
      </c>
      <c r="C94" s="884"/>
      <c r="D94" s="884"/>
      <c r="E94" s="884"/>
      <c r="F94" s="884"/>
      <c r="G94" s="884"/>
      <c r="H94" s="884"/>
      <c r="I94" s="885"/>
      <c r="M94" s="24"/>
    </row>
    <row r="95" spans="1:30" ht="15" customHeight="1">
      <c r="A95" s="70"/>
      <c r="B95" s="887" t="s">
        <v>1382</v>
      </c>
      <c r="C95" s="887"/>
      <c r="D95" s="887"/>
      <c r="E95" s="887"/>
      <c r="F95" s="887"/>
      <c r="G95" s="887"/>
      <c r="H95" s="887"/>
      <c r="I95" s="890"/>
      <c r="M95" s="24"/>
    </row>
    <row r="96" spans="1:30" ht="93.75" customHeight="1">
      <c r="A96" s="70"/>
      <c r="B96" s="883" t="s">
        <v>503</v>
      </c>
      <c r="C96" s="884"/>
      <c r="D96" s="884"/>
      <c r="E96" s="884"/>
      <c r="F96" s="884"/>
      <c r="G96" s="884"/>
      <c r="H96" s="884"/>
      <c r="I96" s="885"/>
      <c r="M96" s="24"/>
    </row>
    <row r="97" spans="1:13" ht="39" customHeight="1">
      <c r="A97" s="70"/>
      <c r="B97" s="883" t="s">
        <v>274</v>
      </c>
      <c r="C97" s="884"/>
      <c r="D97" s="884"/>
      <c r="E97" s="884"/>
      <c r="F97" s="884"/>
      <c r="G97" s="884"/>
      <c r="H97" s="884"/>
      <c r="I97" s="885"/>
      <c r="M97" s="24"/>
    </row>
    <row r="98" spans="1:13" ht="12" customHeight="1">
      <c r="A98" s="70"/>
      <c r="B98" s="71" t="s">
        <v>475</v>
      </c>
      <c r="C98" s="122"/>
      <c r="D98" s="122"/>
      <c r="E98" s="122"/>
      <c r="F98" s="122"/>
      <c r="G98" s="122"/>
      <c r="H98" s="122"/>
      <c r="I98" s="123"/>
      <c r="M98" s="24"/>
    </row>
    <row r="99" spans="1:13" ht="12" customHeight="1">
      <c r="A99" s="70"/>
      <c r="B99" s="71" t="s">
        <v>1397</v>
      </c>
      <c r="C99" s="122"/>
      <c r="D99" s="122"/>
      <c r="E99" s="122"/>
      <c r="F99" s="122"/>
      <c r="G99" s="122"/>
      <c r="H99" s="122"/>
      <c r="I99" s="123"/>
      <c r="M99" s="24"/>
    </row>
    <row r="100" spans="1:13" ht="12" customHeight="1">
      <c r="A100" s="70"/>
      <c r="B100" s="71" t="s">
        <v>535</v>
      </c>
      <c r="C100" s="122"/>
      <c r="D100" s="122"/>
      <c r="E100" s="122"/>
      <c r="F100" s="122"/>
      <c r="G100" s="122"/>
      <c r="H100" s="122"/>
      <c r="I100" s="123"/>
      <c r="M100" s="24"/>
    </row>
    <row r="101" spans="1:13" ht="12" customHeight="1">
      <c r="A101" s="70"/>
      <c r="B101" s="71" t="s">
        <v>531</v>
      </c>
      <c r="C101" s="122"/>
      <c r="D101" s="122"/>
      <c r="E101" s="122"/>
      <c r="F101" s="122"/>
      <c r="G101" s="122"/>
      <c r="H101" s="122"/>
      <c r="I101" s="123"/>
      <c r="M101" s="24"/>
    </row>
    <row r="102" spans="1:13" ht="12" customHeight="1">
      <c r="A102" s="70"/>
      <c r="B102" s="71" t="s">
        <v>1303</v>
      </c>
      <c r="C102" s="122"/>
      <c r="D102" s="122"/>
      <c r="E102" s="122"/>
      <c r="F102" s="122"/>
      <c r="G102" s="122"/>
      <c r="H102" s="122"/>
      <c r="I102" s="123"/>
      <c r="M102" s="24"/>
    </row>
    <row r="103" spans="1:13" ht="32.25" customHeight="1">
      <c r="A103" s="70"/>
      <c r="B103" s="883" t="s">
        <v>1868</v>
      </c>
      <c r="C103" s="884"/>
      <c r="D103" s="884"/>
      <c r="E103" s="884"/>
      <c r="F103" s="884"/>
      <c r="G103" s="884"/>
      <c r="H103" s="884"/>
      <c r="I103" s="885"/>
      <c r="M103" s="24"/>
    </row>
    <row r="104" spans="1:13" ht="12" customHeight="1">
      <c r="A104" s="70"/>
      <c r="B104" s="71" t="s">
        <v>1127</v>
      </c>
      <c r="C104" s="122"/>
      <c r="D104" s="122"/>
      <c r="E104" s="122"/>
      <c r="F104" s="122"/>
      <c r="G104" s="122"/>
      <c r="H104" s="122"/>
      <c r="I104" s="123"/>
      <c r="M104" s="24"/>
    </row>
    <row r="105" spans="1:13" ht="12" customHeight="1">
      <c r="A105" s="70"/>
      <c r="B105" s="71" t="s">
        <v>986</v>
      </c>
      <c r="C105" s="122"/>
      <c r="D105" s="122"/>
      <c r="E105" s="122"/>
      <c r="F105" s="122"/>
      <c r="G105" s="122"/>
      <c r="H105" s="122"/>
      <c r="I105" s="123"/>
      <c r="M105" s="24"/>
    </row>
    <row r="106" spans="1:13" ht="12" customHeight="1">
      <c r="A106" s="70"/>
      <c r="B106" s="71" t="s">
        <v>1302</v>
      </c>
      <c r="C106" s="122"/>
      <c r="D106" s="122"/>
      <c r="E106" s="122"/>
      <c r="F106" s="122"/>
      <c r="G106" s="122"/>
      <c r="H106" s="122"/>
      <c r="I106" s="123"/>
      <c r="M106" s="24"/>
    </row>
    <row r="107" spans="1:13" ht="12" customHeight="1">
      <c r="A107" s="70"/>
      <c r="B107" s="71" t="s">
        <v>982</v>
      </c>
      <c r="C107" s="122"/>
      <c r="D107" s="122"/>
      <c r="E107" s="122"/>
      <c r="F107" s="122"/>
      <c r="G107" s="122"/>
      <c r="H107" s="122"/>
      <c r="I107" s="123"/>
      <c r="M107" s="24"/>
    </row>
    <row r="108" spans="1:13" ht="12" customHeight="1">
      <c r="A108" s="70"/>
      <c r="B108" s="71" t="s">
        <v>1113</v>
      </c>
      <c r="C108" s="122"/>
      <c r="D108" s="122"/>
      <c r="E108" s="122"/>
      <c r="F108" s="122"/>
      <c r="G108" s="122"/>
      <c r="H108" s="122"/>
      <c r="I108" s="123"/>
      <c r="M108" s="24"/>
    </row>
    <row r="109" spans="1:13" ht="12" customHeight="1">
      <c r="A109" s="70"/>
      <c r="B109" s="71" t="s">
        <v>1106</v>
      </c>
      <c r="C109" s="122"/>
      <c r="D109" s="122"/>
      <c r="E109" s="122"/>
      <c r="F109" s="122"/>
      <c r="G109" s="122"/>
      <c r="H109" s="122"/>
      <c r="I109" s="123"/>
      <c r="M109" s="24"/>
    </row>
    <row r="110" spans="1:13" ht="12" customHeight="1">
      <c r="A110" s="70"/>
      <c r="B110" s="71" t="s">
        <v>1002</v>
      </c>
      <c r="C110" s="122"/>
      <c r="D110" s="122"/>
      <c r="E110" s="122"/>
      <c r="F110" s="122"/>
      <c r="G110" s="122"/>
      <c r="H110" s="122"/>
      <c r="I110" s="123"/>
      <c r="M110" s="24"/>
    </row>
    <row r="111" spans="1:13" ht="12" customHeight="1">
      <c r="A111" s="70"/>
      <c r="B111" s="71" t="s">
        <v>1042</v>
      </c>
      <c r="C111" s="122"/>
      <c r="D111" s="122"/>
      <c r="E111" s="122"/>
      <c r="F111" s="122"/>
      <c r="G111" s="122"/>
      <c r="H111" s="122"/>
      <c r="I111" s="123"/>
      <c r="M111" s="24"/>
    </row>
    <row r="112" spans="1:13" ht="30" customHeight="1">
      <c r="A112" s="70"/>
      <c r="B112" s="883" t="s">
        <v>72</v>
      </c>
      <c r="C112" s="884"/>
      <c r="D112" s="884"/>
      <c r="E112" s="884"/>
      <c r="F112" s="884"/>
      <c r="G112" s="884"/>
      <c r="H112" s="884"/>
      <c r="I112" s="885"/>
      <c r="M112" s="24"/>
    </row>
    <row r="113" spans="1:28">
      <c r="A113" s="66"/>
      <c r="B113" s="67"/>
      <c r="C113" s="67"/>
      <c r="D113" s="67"/>
      <c r="E113" s="67"/>
      <c r="F113" s="67"/>
      <c r="G113" s="67"/>
      <c r="H113" s="67"/>
      <c r="I113" s="68"/>
      <c r="M113" s="24"/>
      <c r="AB113" s="25"/>
    </row>
    <row r="114" spans="1:28">
      <c r="A114" s="47"/>
      <c r="B114" s="48"/>
      <c r="C114" s="49"/>
      <c r="D114" s="49"/>
      <c r="E114" s="49"/>
      <c r="F114" s="49"/>
      <c r="G114" s="49"/>
      <c r="H114" s="49"/>
      <c r="I114" s="50"/>
      <c r="M114" s="24"/>
      <c r="AB114" s="25"/>
    </row>
    <row r="115" spans="1:28">
      <c r="A115" s="63" t="s">
        <v>731</v>
      </c>
      <c r="B115" s="874" t="s">
        <v>536</v>
      </c>
      <c r="C115" s="875"/>
      <c r="D115" s="875"/>
      <c r="E115" s="875"/>
      <c r="F115" s="875"/>
      <c r="G115" s="875"/>
      <c r="H115" s="875"/>
      <c r="I115" s="876"/>
      <c r="M115" s="24"/>
      <c r="AB115" s="25"/>
    </row>
    <row r="116" spans="1:28">
      <c r="A116" s="34"/>
      <c r="B116" s="31"/>
      <c r="C116" s="32"/>
      <c r="D116" s="32"/>
      <c r="E116" s="32"/>
      <c r="F116" s="32"/>
      <c r="G116" s="32"/>
      <c r="H116" s="31"/>
      <c r="I116" s="64"/>
      <c r="M116" s="24"/>
      <c r="AB116" s="25"/>
    </row>
    <row r="117" spans="1:28">
      <c r="A117" s="34"/>
      <c r="B117" s="871" t="s">
        <v>584</v>
      </c>
      <c r="C117" s="872"/>
      <c r="D117" s="872"/>
      <c r="E117" s="872"/>
      <c r="F117" s="872"/>
      <c r="G117" s="872"/>
      <c r="H117" s="872"/>
      <c r="I117" s="873"/>
      <c r="M117" s="24"/>
      <c r="AB117" s="25"/>
    </row>
    <row r="118" spans="1:28">
      <c r="A118" s="34"/>
      <c r="B118" s="117"/>
      <c r="C118" s="118"/>
      <c r="D118" s="118"/>
      <c r="E118" s="118"/>
      <c r="F118" s="118"/>
      <c r="G118" s="118"/>
      <c r="H118" s="118"/>
      <c r="I118" s="119"/>
      <c r="M118" s="24"/>
      <c r="AB118" s="25"/>
    </row>
    <row r="119" spans="1:28">
      <c r="A119" s="34"/>
      <c r="B119" s="75" t="s">
        <v>617</v>
      </c>
      <c r="C119" s="16" t="s">
        <v>1036</v>
      </c>
      <c r="D119" s="118"/>
      <c r="E119" s="118"/>
      <c r="F119" s="118"/>
      <c r="G119" s="118"/>
      <c r="H119" s="118"/>
      <c r="I119" s="119"/>
      <c r="M119" s="24"/>
      <c r="AB119" s="25"/>
    </row>
    <row r="120" spans="1:28">
      <c r="A120" s="34"/>
      <c r="B120" s="75" t="s">
        <v>616</v>
      </c>
      <c r="C120" s="16" t="s">
        <v>989</v>
      </c>
      <c r="D120" s="118"/>
      <c r="E120" s="118"/>
      <c r="F120" s="118"/>
      <c r="G120" s="118"/>
      <c r="H120" s="118"/>
      <c r="I120" s="119"/>
      <c r="M120" s="24"/>
      <c r="AB120" s="25"/>
    </row>
    <row r="121" spans="1:28">
      <c r="A121" s="34"/>
      <c r="B121" s="75" t="s">
        <v>620</v>
      </c>
      <c r="C121" s="16" t="s">
        <v>537</v>
      </c>
      <c r="D121" s="118"/>
      <c r="E121" s="118"/>
      <c r="F121" s="118"/>
      <c r="G121" s="118"/>
      <c r="H121" s="118"/>
      <c r="I121" s="119"/>
      <c r="M121" s="24"/>
      <c r="AB121" s="25"/>
    </row>
    <row r="122" spans="1:28">
      <c r="A122" s="34"/>
      <c r="B122" s="75" t="s">
        <v>618</v>
      </c>
      <c r="C122" s="16" t="s">
        <v>1370</v>
      </c>
      <c r="D122" s="118"/>
      <c r="E122" s="118"/>
      <c r="F122" s="118"/>
      <c r="G122" s="118"/>
      <c r="H122" s="118"/>
      <c r="I122" s="119"/>
      <c r="M122" s="24"/>
      <c r="AB122" s="25"/>
    </row>
    <row r="123" spans="1:28">
      <c r="A123" s="34"/>
      <c r="B123" s="75" t="s">
        <v>619</v>
      </c>
      <c r="C123" s="16" t="s">
        <v>485</v>
      </c>
      <c r="D123" s="118"/>
      <c r="E123" s="118"/>
      <c r="F123" s="118"/>
      <c r="G123" s="118"/>
      <c r="H123" s="118"/>
      <c r="I123" s="119"/>
      <c r="M123" s="24"/>
      <c r="AB123" s="25"/>
    </row>
    <row r="124" spans="1:28">
      <c r="A124" s="34"/>
      <c r="B124" s="117"/>
      <c r="C124" s="118"/>
      <c r="D124" s="118"/>
      <c r="E124" s="118"/>
      <c r="F124" s="118"/>
      <c r="G124" s="118"/>
      <c r="H124" s="118"/>
      <c r="I124" s="119"/>
      <c r="M124" s="24"/>
      <c r="AB124" s="25"/>
    </row>
    <row r="125" spans="1:28">
      <c r="A125" s="34"/>
      <c r="B125" s="117"/>
      <c r="C125" s="118"/>
      <c r="D125" s="118"/>
      <c r="E125" s="118"/>
      <c r="F125" s="118"/>
      <c r="G125" s="118"/>
      <c r="H125" s="118"/>
      <c r="I125" s="119"/>
      <c r="M125" s="24"/>
      <c r="AB125" s="25"/>
    </row>
    <row r="126" spans="1:28">
      <c r="A126" s="34"/>
      <c r="B126" s="871"/>
      <c r="C126" s="872"/>
      <c r="D126" s="872"/>
      <c r="E126" s="872"/>
      <c r="F126" s="872"/>
      <c r="G126" s="872"/>
      <c r="H126" s="872"/>
      <c r="I126" s="873"/>
      <c r="M126" s="24"/>
      <c r="AB126" s="25"/>
    </row>
    <row r="127" spans="1:28">
      <c r="A127" s="34"/>
      <c r="B127" s="871"/>
      <c r="C127" s="872"/>
      <c r="D127" s="872"/>
      <c r="E127" s="872"/>
      <c r="F127" s="872"/>
      <c r="G127" s="872"/>
      <c r="H127" s="872"/>
      <c r="I127" s="873"/>
      <c r="M127" s="24"/>
      <c r="AB127" s="25"/>
    </row>
    <row r="128" spans="1:28">
      <c r="A128" s="34"/>
      <c r="B128" s="117"/>
      <c r="C128" s="118"/>
      <c r="D128" s="118"/>
      <c r="E128" s="118"/>
      <c r="F128" s="118"/>
      <c r="G128" s="118"/>
      <c r="H128" s="118"/>
      <c r="I128" s="119"/>
      <c r="M128" s="24"/>
      <c r="AB128" s="25"/>
    </row>
    <row r="129" spans="1:28">
      <c r="A129" s="34"/>
      <c r="B129" s="117"/>
      <c r="C129" s="118"/>
      <c r="D129" s="118"/>
      <c r="E129" s="118"/>
      <c r="F129" s="118"/>
      <c r="G129" s="118"/>
      <c r="H129" s="118"/>
      <c r="I129" s="119"/>
      <c r="M129" s="24"/>
      <c r="AB129" s="25"/>
    </row>
    <row r="130" spans="1:28">
      <c r="A130" s="34"/>
      <c r="B130" s="117"/>
      <c r="C130" s="118"/>
      <c r="D130" s="118"/>
      <c r="E130" s="118"/>
      <c r="F130" s="118"/>
      <c r="G130" s="118"/>
      <c r="H130" s="118"/>
      <c r="I130" s="119"/>
      <c r="M130" s="24"/>
      <c r="AB130" s="25"/>
    </row>
    <row r="131" spans="1:28">
      <c r="A131" s="34"/>
      <c r="B131" s="117"/>
      <c r="C131" s="118"/>
      <c r="D131" s="118"/>
      <c r="E131" s="118"/>
      <c r="F131" s="118"/>
      <c r="G131" s="118"/>
      <c r="H131" s="118"/>
      <c r="I131" s="119"/>
      <c r="M131" s="24"/>
      <c r="AB131" s="25"/>
    </row>
    <row r="132" spans="1:28">
      <c r="A132" s="34"/>
      <c r="B132" s="117"/>
      <c r="C132" s="118"/>
      <c r="D132" s="118"/>
      <c r="E132" s="118"/>
      <c r="F132" s="118"/>
      <c r="G132" s="118"/>
      <c r="H132" s="118"/>
      <c r="I132" s="119"/>
      <c r="M132" s="24"/>
      <c r="AB132" s="25"/>
    </row>
    <row r="133" spans="1:28">
      <c r="A133" s="34"/>
      <c r="B133" s="117"/>
      <c r="C133" s="118"/>
      <c r="D133" s="118"/>
      <c r="E133" s="118"/>
      <c r="F133" s="118"/>
      <c r="G133" s="118"/>
      <c r="H133" s="118"/>
      <c r="I133" s="119"/>
      <c r="M133" s="24"/>
      <c r="AB133" s="25"/>
    </row>
    <row r="134" spans="1:28">
      <c r="A134" s="34"/>
      <c r="B134" s="117"/>
      <c r="C134" s="118"/>
      <c r="D134" s="118"/>
      <c r="E134" s="118"/>
      <c r="F134" s="118"/>
      <c r="G134" s="118"/>
      <c r="H134" s="118"/>
      <c r="I134" s="119"/>
      <c r="M134" s="24"/>
      <c r="AB134" s="25"/>
    </row>
    <row r="135" spans="1:28">
      <c r="A135" s="34"/>
      <c r="B135" s="117"/>
      <c r="C135" s="118"/>
      <c r="D135" s="118"/>
      <c r="E135" s="118"/>
      <c r="F135" s="118"/>
      <c r="G135" s="118"/>
      <c r="H135" s="118"/>
      <c r="I135" s="119"/>
      <c r="M135" s="24"/>
      <c r="AB135" s="25"/>
    </row>
    <row r="136" spans="1:28">
      <c r="A136" s="34"/>
      <c r="B136" s="117"/>
      <c r="C136" s="118"/>
      <c r="D136" s="118"/>
      <c r="E136" s="118"/>
      <c r="F136" s="118"/>
      <c r="G136" s="118"/>
      <c r="H136" s="118"/>
      <c r="I136" s="119"/>
      <c r="M136" s="24"/>
      <c r="AB136" s="25"/>
    </row>
    <row r="137" spans="1:28">
      <c r="A137" s="34"/>
      <c r="B137" s="117"/>
      <c r="C137" s="118"/>
      <c r="D137" s="118"/>
      <c r="E137" s="118"/>
      <c r="F137" s="118"/>
      <c r="G137" s="118"/>
      <c r="H137" s="118"/>
      <c r="I137" s="119"/>
      <c r="M137" s="24"/>
      <c r="AB137" s="25"/>
    </row>
    <row r="138" spans="1:28">
      <c r="A138" s="34"/>
      <c r="B138" s="117"/>
      <c r="C138" s="118"/>
      <c r="D138" s="118"/>
      <c r="E138" s="118"/>
      <c r="F138" s="118"/>
      <c r="G138" s="118"/>
      <c r="H138" s="118"/>
      <c r="I138" s="119"/>
      <c r="M138" s="24"/>
      <c r="AB138" s="25"/>
    </row>
    <row r="139" spans="1:28">
      <c r="A139" s="34"/>
      <c r="B139" s="117"/>
      <c r="C139" s="118"/>
      <c r="D139" s="118"/>
      <c r="E139" s="118"/>
      <c r="F139" s="118"/>
      <c r="G139" s="118"/>
      <c r="H139" s="118"/>
      <c r="I139" s="119"/>
      <c r="M139" s="24"/>
      <c r="AB139" s="25"/>
    </row>
    <row r="140" spans="1:28">
      <c r="A140" s="34"/>
      <c r="B140" s="117"/>
      <c r="C140" s="118"/>
      <c r="D140" s="118"/>
      <c r="E140" s="118"/>
      <c r="F140" s="118"/>
      <c r="G140" s="118"/>
      <c r="H140" s="118"/>
      <c r="I140" s="119"/>
      <c r="M140" s="24"/>
      <c r="AB140" s="25"/>
    </row>
    <row r="141" spans="1:28">
      <c r="A141" s="34"/>
      <c r="B141" s="117"/>
      <c r="C141" s="118"/>
      <c r="D141" s="118"/>
      <c r="E141" s="118"/>
      <c r="F141" s="118"/>
      <c r="G141" s="118"/>
      <c r="H141" s="118"/>
      <c r="I141" s="119"/>
      <c r="M141" s="24"/>
      <c r="AB141" s="25"/>
    </row>
    <row r="142" spans="1:28">
      <c r="A142" s="34"/>
      <c r="B142" s="117"/>
      <c r="C142" s="118"/>
      <c r="D142" s="118"/>
      <c r="E142" s="118"/>
      <c r="F142" s="118"/>
      <c r="G142" s="118"/>
      <c r="H142" s="118"/>
      <c r="I142" s="119"/>
      <c r="M142" s="24"/>
      <c r="AB142" s="25"/>
    </row>
    <row r="143" spans="1:28">
      <c r="A143" s="34"/>
      <c r="B143" s="117"/>
      <c r="C143" s="118"/>
      <c r="D143" s="118"/>
      <c r="E143" s="118"/>
      <c r="F143" s="118"/>
      <c r="G143" s="118"/>
      <c r="H143" s="118"/>
      <c r="I143" s="119"/>
      <c r="M143" s="24"/>
      <c r="AB143" s="25"/>
    </row>
    <row r="144" spans="1:28">
      <c r="A144" s="34"/>
      <c r="B144" s="117"/>
      <c r="C144" s="118"/>
      <c r="D144" s="118"/>
      <c r="E144" s="118"/>
      <c r="F144" s="118"/>
      <c r="G144" s="118"/>
      <c r="H144" s="118"/>
      <c r="I144" s="119"/>
      <c r="M144" s="24"/>
      <c r="AB144" s="25"/>
    </row>
    <row r="145" spans="1:28">
      <c r="A145" s="34"/>
      <c r="B145" s="117"/>
      <c r="C145" s="118"/>
      <c r="D145" s="118"/>
      <c r="E145" s="118"/>
      <c r="F145" s="118"/>
      <c r="G145" s="118"/>
      <c r="H145" s="118"/>
      <c r="I145" s="119"/>
      <c r="M145" s="24"/>
      <c r="AB145" s="25"/>
    </row>
    <row r="146" spans="1:28">
      <c r="A146" s="34"/>
      <c r="B146" s="117"/>
      <c r="C146" s="118"/>
      <c r="D146" s="118"/>
      <c r="E146" s="118"/>
      <c r="F146" s="118"/>
      <c r="G146" s="118"/>
      <c r="H146" s="118"/>
      <c r="I146" s="119"/>
      <c r="M146" s="24"/>
      <c r="AB146" s="25"/>
    </row>
    <row r="147" spans="1:28">
      <c r="A147" s="34"/>
      <c r="B147" s="117"/>
      <c r="C147" s="118"/>
      <c r="D147" s="118"/>
      <c r="E147" s="118"/>
      <c r="F147" s="118"/>
      <c r="G147" s="118"/>
      <c r="H147" s="118"/>
      <c r="I147" s="119"/>
      <c r="M147" s="24"/>
      <c r="AB147" s="25"/>
    </row>
    <row r="148" spans="1:28">
      <c r="A148" s="34"/>
      <c r="B148" s="117"/>
      <c r="C148" s="118"/>
      <c r="D148" s="118"/>
      <c r="E148" s="118"/>
      <c r="F148" s="118"/>
      <c r="G148" s="118"/>
      <c r="H148" s="118"/>
      <c r="I148" s="119"/>
      <c r="M148" s="24"/>
      <c r="AB148" s="25"/>
    </row>
    <row r="149" spans="1:28">
      <c r="A149" s="34"/>
      <c r="B149" s="117"/>
      <c r="C149" s="118"/>
      <c r="D149" s="118"/>
      <c r="E149" s="118"/>
      <c r="F149" s="118"/>
      <c r="G149" s="118"/>
      <c r="H149" s="118"/>
      <c r="I149" s="119"/>
      <c r="M149" s="24"/>
      <c r="AB149" s="25"/>
    </row>
    <row r="150" spans="1:28">
      <c r="A150" s="34"/>
      <c r="B150" s="117"/>
      <c r="C150" s="118"/>
      <c r="D150" s="118"/>
      <c r="E150" s="118"/>
      <c r="F150" s="118"/>
      <c r="G150" s="118"/>
      <c r="H150" s="118"/>
      <c r="I150" s="119"/>
      <c r="M150" s="24"/>
      <c r="AB150" s="25"/>
    </row>
    <row r="151" spans="1:28">
      <c r="A151" s="34"/>
      <c r="B151" s="117"/>
      <c r="C151" s="118"/>
      <c r="D151" s="118"/>
      <c r="E151" s="118"/>
      <c r="F151" s="118"/>
      <c r="G151" s="118"/>
      <c r="H151" s="118"/>
      <c r="I151" s="119"/>
      <c r="M151" s="24"/>
      <c r="AB151" s="25"/>
    </row>
    <row r="152" spans="1:28">
      <c r="A152" s="34"/>
      <c r="B152" s="117"/>
      <c r="C152" s="118"/>
      <c r="D152" s="118"/>
      <c r="E152" s="118"/>
      <c r="F152" s="118"/>
      <c r="G152" s="118"/>
      <c r="H152" s="118"/>
      <c r="I152" s="119"/>
      <c r="M152" s="24"/>
      <c r="AB152" s="25"/>
    </row>
    <row r="153" spans="1:28">
      <c r="A153" s="34"/>
      <c r="B153" s="117"/>
      <c r="C153" s="118"/>
      <c r="D153" s="118"/>
      <c r="E153" s="118"/>
      <c r="F153" s="118"/>
      <c r="G153" s="118"/>
      <c r="H153" s="118"/>
      <c r="I153" s="119"/>
      <c r="M153" s="24"/>
      <c r="AB153" s="25"/>
    </row>
    <row r="154" spans="1:28">
      <c r="A154" s="34"/>
      <c r="B154" s="117"/>
      <c r="C154" s="118"/>
      <c r="D154" s="118"/>
      <c r="E154" s="118"/>
      <c r="F154" s="118"/>
      <c r="G154" s="118"/>
      <c r="H154" s="118"/>
      <c r="I154" s="119"/>
      <c r="M154" s="24"/>
      <c r="AB154" s="25"/>
    </row>
    <row r="155" spans="1:28">
      <c r="A155" s="34"/>
      <c r="B155" s="117"/>
      <c r="C155" s="118"/>
      <c r="D155" s="118"/>
      <c r="E155" s="118"/>
      <c r="F155" s="118"/>
      <c r="G155" s="118"/>
      <c r="H155" s="118"/>
      <c r="I155" s="119"/>
      <c r="M155" s="24"/>
      <c r="AB155" s="25"/>
    </row>
    <row r="156" spans="1:28">
      <c r="A156" s="34"/>
      <c r="B156" s="117"/>
      <c r="C156" s="118"/>
      <c r="D156" s="118"/>
      <c r="E156" s="118"/>
      <c r="F156" s="118"/>
      <c r="G156" s="118"/>
      <c r="H156" s="118"/>
      <c r="I156" s="119"/>
      <c r="M156" s="24"/>
      <c r="AB156" s="25"/>
    </row>
    <row r="157" spans="1:28">
      <c r="A157" s="34"/>
      <c r="B157" s="117"/>
      <c r="C157" s="118"/>
      <c r="D157" s="118"/>
      <c r="E157" s="118"/>
      <c r="F157" s="118"/>
      <c r="G157" s="118"/>
      <c r="H157" s="118"/>
      <c r="I157" s="119"/>
      <c r="M157" s="24"/>
      <c r="AB157" s="25"/>
    </row>
    <row r="158" spans="1:28">
      <c r="A158" s="34"/>
      <c r="B158" s="65"/>
      <c r="C158" s="32"/>
      <c r="D158" s="32"/>
      <c r="E158" s="32"/>
      <c r="F158" s="32"/>
      <c r="G158" s="32"/>
      <c r="H158" s="31"/>
      <c r="I158" s="64"/>
      <c r="M158" s="24"/>
      <c r="AB158" s="25"/>
    </row>
    <row r="159" spans="1:28">
      <c r="A159" s="66"/>
      <c r="B159" s="67"/>
      <c r="C159" s="67"/>
      <c r="D159" s="67"/>
      <c r="E159" s="67"/>
      <c r="F159" s="67"/>
      <c r="G159" s="67"/>
      <c r="H159" s="67"/>
      <c r="I159" s="68"/>
      <c r="M159" s="24"/>
      <c r="AB159" s="25"/>
    </row>
    <row r="160" spans="1:28">
      <c r="A160" s="24"/>
      <c r="M160" s="24"/>
      <c r="AB160" s="25"/>
    </row>
    <row r="161" spans="1:28">
      <c r="A161" s="24"/>
      <c r="M161" s="24"/>
      <c r="AB161" s="25"/>
    </row>
    <row r="162" spans="1:28">
      <c r="A162" s="24"/>
      <c r="M162" s="24"/>
      <c r="AB162" s="25"/>
    </row>
    <row r="163" spans="1:28">
      <c r="A163" s="24"/>
      <c r="M163" s="24"/>
      <c r="AB163" s="25"/>
    </row>
    <row r="164" spans="1:28">
      <c r="A164" s="24"/>
      <c r="M164" s="24"/>
      <c r="AB164" s="25"/>
    </row>
    <row r="165" spans="1:28">
      <c r="A165" s="24"/>
      <c r="M165" s="24"/>
      <c r="AB165" s="25"/>
    </row>
    <row r="166" spans="1:28">
      <c r="A166" s="24"/>
      <c r="M166" s="24"/>
      <c r="AB166" s="25"/>
    </row>
    <row r="167" spans="1:28" ht="17.399999999999999">
      <c r="A167" s="7"/>
      <c r="B167" s="7"/>
      <c r="C167" s="7"/>
      <c r="D167" s="7"/>
      <c r="E167" s="7"/>
      <c r="F167" s="7"/>
      <c r="G167" s="7"/>
      <c r="H167"/>
      <c r="I167"/>
      <c r="J167"/>
      <c r="M167" s="24"/>
      <c r="AB167" s="25"/>
    </row>
    <row r="168" spans="1:28">
      <c r="M168" s="24"/>
      <c r="AB168" s="25"/>
    </row>
    <row r="169" spans="1:28">
      <c r="M169" s="24"/>
      <c r="AB169" s="25"/>
    </row>
    <row r="170" spans="1:28">
      <c r="M170" s="24"/>
      <c r="AB170" s="25"/>
    </row>
    <row r="171" spans="1:28">
      <c r="M171" s="24"/>
      <c r="AB171" s="25"/>
    </row>
    <row r="172" spans="1:28">
      <c r="M172" s="24"/>
      <c r="AB172" s="25"/>
    </row>
    <row r="173" spans="1:28">
      <c r="M173" s="24"/>
      <c r="AB173" s="25"/>
    </row>
    <row r="174" spans="1:28">
      <c r="M174" s="24"/>
      <c r="AB174" s="25"/>
    </row>
    <row r="175" spans="1:28">
      <c r="M175" s="24"/>
      <c r="AB175" s="25"/>
    </row>
    <row r="176" spans="1:28">
      <c r="M176" s="24"/>
      <c r="AB176" s="25"/>
    </row>
    <row r="177" spans="13:28">
      <c r="M177" s="24"/>
      <c r="AB177" s="25"/>
    </row>
    <row r="178" spans="13:28">
      <c r="M178" s="24"/>
      <c r="AB178" s="25"/>
    </row>
    <row r="179" spans="13:28">
      <c r="M179" s="24"/>
      <c r="AB179" s="25"/>
    </row>
    <row r="180" spans="13:28">
      <c r="M180" s="24"/>
      <c r="AB180" s="25"/>
    </row>
    <row r="181" spans="13:28">
      <c r="M181" s="24"/>
      <c r="AB181" s="25"/>
    </row>
    <row r="182" spans="13:28">
      <c r="M182" s="24"/>
      <c r="AB182" s="25"/>
    </row>
    <row r="183" spans="13:28">
      <c r="M183" s="24"/>
      <c r="AB183" s="25"/>
    </row>
    <row r="184" spans="13:28">
      <c r="M184" s="24"/>
      <c r="AB184" s="25"/>
    </row>
    <row r="185" spans="13:28">
      <c r="M185" s="24"/>
      <c r="AB185" s="25"/>
    </row>
    <row r="186" spans="13:28">
      <c r="M186" s="24"/>
      <c r="AB186" s="25"/>
    </row>
    <row r="187" spans="13:28">
      <c r="M187" s="24"/>
      <c r="AB187" s="25"/>
    </row>
    <row r="188" spans="13:28">
      <c r="M188" s="24"/>
      <c r="AB188" s="25"/>
    </row>
    <row r="189" spans="13:28">
      <c r="M189" s="24"/>
      <c r="AB189" s="25"/>
    </row>
    <row r="190" spans="13:28">
      <c r="M190" s="24"/>
      <c r="AB190" s="25"/>
    </row>
    <row r="191" spans="13:28">
      <c r="M191" s="24"/>
      <c r="AB191" s="25"/>
    </row>
    <row r="192" spans="13:28">
      <c r="M192" s="24"/>
      <c r="AB192" s="25"/>
    </row>
    <row r="193" spans="13:28">
      <c r="M193" s="24"/>
      <c r="AB193" s="25"/>
    </row>
    <row r="194" spans="13:28">
      <c r="M194" s="24"/>
      <c r="AB194" s="25"/>
    </row>
    <row r="195" spans="13:28">
      <c r="M195" s="24"/>
      <c r="AB195" s="25"/>
    </row>
    <row r="196" spans="13:28">
      <c r="M196" s="24"/>
      <c r="AB196" s="25"/>
    </row>
    <row r="197" spans="13:28">
      <c r="M197" s="24"/>
      <c r="AB197" s="25"/>
    </row>
    <row r="198" spans="13:28">
      <c r="M198" s="24"/>
      <c r="AB198" s="25"/>
    </row>
    <row r="199" spans="13:28">
      <c r="M199" s="24"/>
      <c r="AB199" s="25"/>
    </row>
    <row r="200" spans="13:28">
      <c r="M200" s="24"/>
      <c r="AB200" s="25"/>
    </row>
    <row r="201" spans="13:28">
      <c r="M201" s="24"/>
      <c r="AB201" s="25"/>
    </row>
    <row r="202" spans="13:28">
      <c r="M202" s="24"/>
      <c r="AB202" s="25"/>
    </row>
    <row r="203" spans="13:28">
      <c r="M203" s="24"/>
      <c r="AB203" s="25"/>
    </row>
    <row r="204" spans="13:28">
      <c r="M204" s="24"/>
      <c r="AB204" s="25"/>
    </row>
    <row r="205" spans="13:28">
      <c r="M205" s="24"/>
    </row>
    <row r="206" spans="13:28">
      <c r="M206" s="24"/>
    </row>
    <row r="207" spans="13:28">
      <c r="M207" s="24"/>
    </row>
    <row r="208" spans="13:28">
      <c r="M208" s="24"/>
    </row>
    <row r="209" spans="13:13">
      <c r="M209" s="24"/>
    </row>
    <row r="210" spans="13:13">
      <c r="M210" s="24"/>
    </row>
    <row r="211" spans="13:13">
      <c r="M211" s="24"/>
    </row>
    <row r="212" spans="13:13">
      <c r="M212" s="24"/>
    </row>
    <row r="213" spans="13:13">
      <c r="M213" s="24"/>
    </row>
    <row r="214" spans="13:13">
      <c r="M214" s="24"/>
    </row>
    <row r="215" spans="13:13">
      <c r="M215" s="24"/>
    </row>
    <row r="216" spans="13:13">
      <c r="M216" s="24"/>
    </row>
    <row r="217" spans="13:13">
      <c r="M217" s="24"/>
    </row>
    <row r="218" spans="13:13">
      <c r="M218" s="24"/>
    </row>
    <row r="219" spans="13:13">
      <c r="M219" s="24"/>
    </row>
    <row r="220" spans="13:13">
      <c r="M220" s="24"/>
    </row>
    <row r="221" spans="13:13">
      <c r="M221" s="24"/>
    </row>
    <row r="222" spans="13:13">
      <c r="M222" s="24"/>
    </row>
    <row r="223" spans="13:13">
      <c r="M223" s="24"/>
    </row>
    <row r="224" spans="13:13">
      <c r="M224" s="24"/>
    </row>
    <row r="225" spans="13:28">
      <c r="M225" s="24"/>
    </row>
    <row r="226" spans="13:28">
      <c r="M226" s="24"/>
    </row>
    <row r="227" spans="13:28">
      <c r="M227" s="24"/>
    </row>
    <row r="228" spans="13:28">
      <c r="M228" s="24"/>
    </row>
    <row r="229" spans="13:28">
      <c r="M229" s="24"/>
      <c r="AB229" s="25"/>
    </row>
    <row r="230" spans="13:28">
      <c r="M230" s="24"/>
      <c r="AB230" s="25"/>
    </row>
    <row r="231" spans="13:28">
      <c r="M231" s="24"/>
      <c r="AB231" s="25"/>
    </row>
    <row r="232" spans="13:28">
      <c r="M232" s="24"/>
      <c r="AB232" s="25"/>
    </row>
    <row r="233" spans="13:28">
      <c r="M233" s="24"/>
      <c r="AB233" s="25"/>
    </row>
    <row r="234" spans="13:28">
      <c r="M234" s="24"/>
      <c r="AB234" s="25"/>
    </row>
    <row r="235" spans="13:28">
      <c r="M235" s="24"/>
      <c r="AB235" s="25"/>
    </row>
    <row r="236" spans="13:28">
      <c r="M236" s="24"/>
      <c r="AB236" s="25"/>
    </row>
    <row r="237" spans="13:28">
      <c r="M237" s="24"/>
      <c r="AB237" s="25"/>
    </row>
    <row r="238" spans="13:28">
      <c r="M238" s="24"/>
      <c r="AB238" s="25"/>
    </row>
    <row r="239" spans="13:28">
      <c r="M239" s="24"/>
      <c r="AB239" s="25"/>
    </row>
    <row r="240" spans="13:28">
      <c r="M240" s="24"/>
      <c r="AB240" s="25"/>
    </row>
    <row r="241" spans="13:28">
      <c r="M241" s="24"/>
      <c r="AB241" s="25"/>
    </row>
    <row r="242" spans="13:28">
      <c r="M242" s="24"/>
      <c r="AB242" s="25"/>
    </row>
    <row r="243" spans="13:28">
      <c r="M243" s="24"/>
      <c r="AB243" s="25"/>
    </row>
    <row r="244" spans="13:28">
      <c r="M244" s="24"/>
      <c r="AB244" s="25"/>
    </row>
    <row r="245" spans="13:28">
      <c r="M245" s="24"/>
      <c r="AB245" s="25"/>
    </row>
    <row r="246" spans="13:28">
      <c r="M246" s="24"/>
      <c r="AB246" s="25"/>
    </row>
    <row r="247" spans="13:28">
      <c r="M247" s="24"/>
      <c r="AB247" s="25"/>
    </row>
    <row r="248" spans="13:28">
      <c r="M248" s="24"/>
      <c r="AB248" s="25"/>
    </row>
    <row r="249" spans="13:28">
      <c r="M249" s="24"/>
    </row>
    <row r="250" spans="13:28">
      <c r="M250" s="24"/>
    </row>
    <row r="251" spans="13:28">
      <c r="M251" s="24"/>
    </row>
    <row r="252" spans="13:28">
      <c r="M252" s="24"/>
    </row>
    <row r="253" spans="13:28">
      <c r="M253" s="24"/>
    </row>
    <row r="254" spans="13:28">
      <c r="M254" s="24"/>
    </row>
    <row r="255" spans="13:28">
      <c r="M255" s="24"/>
    </row>
    <row r="256" spans="13:28">
      <c r="M256" s="24"/>
    </row>
    <row r="257" spans="13:13">
      <c r="M257" s="24"/>
    </row>
    <row r="258" spans="13:13">
      <c r="M258" s="24"/>
    </row>
    <row r="259" spans="13:13">
      <c r="M259" s="24"/>
    </row>
    <row r="260" spans="13:13">
      <c r="M260" s="24"/>
    </row>
    <row r="261" spans="13:13">
      <c r="M261" s="24"/>
    </row>
  </sheetData>
  <mergeCells count="51">
    <mergeCell ref="B117:I117"/>
    <mergeCell ref="B126:I126"/>
    <mergeCell ref="B127:I127"/>
    <mergeCell ref="B95:I95"/>
    <mergeCell ref="B96:I96"/>
    <mergeCell ref="B97:I97"/>
    <mergeCell ref="B103:I103"/>
    <mergeCell ref="B112:I112"/>
    <mergeCell ref="B115:I115"/>
    <mergeCell ref="B94:I94"/>
    <mergeCell ref="B68:I68"/>
    <mergeCell ref="B69:I69"/>
    <mergeCell ref="B77:I77"/>
    <mergeCell ref="B79:I79"/>
    <mergeCell ref="B80:I80"/>
    <mergeCell ref="B83:I83"/>
    <mergeCell ref="B85:I85"/>
    <mergeCell ref="B86:I86"/>
    <mergeCell ref="B87:I87"/>
    <mergeCell ref="B88:I88"/>
    <mergeCell ref="B92:I92"/>
    <mergeCell ref="B66:I66"/>
    <mergeCell ref="B46:I46"/>
    <mergeCell ref="B48:I48"/>
    <mergeCell ref="B49:I49"/>
    <mergeCell ref="B50:I50"/>
    <mergeCell ref="B51:I51"/>
    <mergeCell ref="B52:I52"/>
    <mergeCell ref="B53:I53"/>
    <mergeCell ref="B54:I54"/>
    <mergeCell ref="B57:I57"/>
    <mergeCell ref="B58:I58"/>
    <mergeCell ref="B64:I64"/>
    <mergeCell ref="B44:I44"/>
    <mergeCell ref="B20:I20"/>
    <mergeCell ref="B21:I21"/>
    <mergeCell ref="B22:I22"/>
    <mergeCell ref="B23:I23"/>
    <mergeCell ref="B24:I24"/>
    <mergeCell ref="B25:I25"/>
    <mergeCell ref="B26:I26"/>
    <mergeCell ref="B27:I27"/>
    <mergeCell ref="B28:I28"/>
    <mergeCell ref="B29:I29"/>
    <mergeCell ref="B43:I43"/>
    <mergeCell ref="B19:I19"/>
    <mergeCell ref="B3:I3"/>
    <mergeCell ref="B4:I4"/>
    <mergeCell ref="B16:I16"/>
    <mergeCell ref="B17:I17"/>
    <mergeCell ref="B18:I18"/>
  </mergeCells>
  <phoneticPr fontId="45" type="noConversion"/>
  <pageMargins left="0.69999998807907104" right="0.69999998807907104" top="0.75" bottom="0.75" header="0.30000001192092896" footer="0.30000001192092896"/>
  <pageSetup paperSize="9"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
    <tabColor rgb="FF000000"/>
  </sheetPr>
  <dimension ref="A1:U93"/>
  <sheetViews>
    <sheetView showGridLines="0" zoomScale="70" zoomScaleNormal="70" zoomScaleSheetLayoutView="75" workbookViewId="0">
      <selection activeCell="F11" sqref="F11"/>
    </sheetView>
  </sheetViews>
  <sheetFormatPr defaultColWidth="8.69921875" defaultRowHeight="13.2" outlineLevelRow="1"/>
  <cols>
    <col min="1" max="1" width="1.5" style="79" customWidth="1"/>
    <col min="2" max="2" width="5.3984375" style="79" customWidth="1"/>
    <col min="3" max="3" width="10.19921875" style="79" customWidth="1"/>
    <col min="4" max="4" width="11.3984375" style="79" customWidth="1"/>
    <col min="5" max="5" width="8.59765625" style="79" customWidth="1"/>
    <col min="6" max="6" width="11.69921875" style="79" customWidth="1"/>
    <col min="7" max="10" width="13.19921875" style="79" customWidth="1"/>
    <col min="11" max="16" width="11.3984375" style="79" customWidth="1"/>
    <col min="17" max="17" width="0.8984375" style="79" customWidth="1"/>
    <col min="18" max="21" width="12.09765625" style="79" customWidth="1"/>
    <col min="22" max="22" width="0.8984375" style="79" customWidth="1"/>
    <col min="23" max="26" width="12.09765625" style="79" customWidth="1"/>
    <col min="27" max="16384" width="8.69921875" style="79"/>
  </cols>
  <sheetData>
    <row r="1" spans="1:15" s="2" customFormat="1" ht="13.5" customHeight="1">
      <c r="A1" s="77" t="s">
        <v>1390</v>
      </c>
      <c r="B1" s="1"/>
      <c r="D1" s="1"/>
      <c r="E1" s="1"/>
    </row>
    <row r="2" spans="1:15" s="2" customFormat="1" ht="13.5" customHeight="1">
      <c r="A2" s="1" t="s">
        <v>1735</v>
      </c>
      <c r="B2" s="1"/>
      <c r="D2" s="78" t="s">
        <v>506</v>
      </c>
      <c r="E2" s="78"/>
    </row>
    <row r="3" spans="1:15" s="5" customFormat="1" ht="14.25" customHeight="1">
      <c r="A3" s="3" t="s">
        <v>729</v>
      </c>
      <c r="B3" s="3"/>
      <c r="D3" s="4">
        <v>44196</v>
      </c>
      <c r="E3" s="4"/>
      <c r="F3" s="6"/>
      <c r="G3" s="6"/>
    </row>
    <row r="4" spans="1:15">
      <c r="B4" s="80"/>
      <c r="O4" s="81"/>
    </row>
    <row r="5" spans="1:15">
      <c r="B5" s="82" t="s">
        <v>1304</v>
      </c>
    </row>
    <row r="6" spans="1:15">
      <c r="B6" s="80"/>
    </row>
    <row r="7" spans="1:15" ht="13.2" customHeight="1">
      <c r="B7" s="892" t="s">
        <v>151</v>
      </c>
      <c r="C7" s="894" t="s">
        <v>1391</v>
      </c>
      <c r="D7" s="894" t="s">
        <v>1396</v>
      </c>
      <c r="E7" s="896" t="s">
        <v>712</v>
      </c>
      <c r="F7" s="896" t="s">
        <v>505</v>
      </c>
      <c r="G7" s="898" t="s">
        <v>714</v>
      </c>
      <c r="H7" s="899"/>
      <c r="I7" s="899" t="s">
        <v>720</v>
      </c>
      <c r="J7" s="900"/>
    </row>
    <row r="8" spans="1:15" ht="16.5" customHeight="1">
      <c r="B8" s="893"/>
      <c r="C8" s="895"/>
      <c r="D8" s="895"/>
      <c r="E8" s="897"/>
      <c r="F8" s="897"/>
      <c r="G8" s="175" t="s">
        <v>158</v>
      </c>
      <c r="H8" s="176" t="s">
        <v>713</v>
      </c>
      <c r="I8" s="177" t="s">
        <v>124</v>
      </c>
      <c r="J8" s="177" t="s">
        <v>182</v>
      </c>
    </row>
    <row r="9" spans="1:15">
      <c r="B9" s="178" t="s">
        <v>1253</v>
      </c>
      <c r="C9" s="205" t="s">
        <v>627</v>
      </c>
      <c r="D9" s="206" t="s">
        <v>141</v>
      </c>
      <c r="E9" s="207" t="s">
        <v>143</v>
      </c>
      <c r="F9" s="207">
        <v>5</v>
      </c>
      <c r="G9" s="208">
        <f>COUNTIFS('0.Total'!$C$18:$C$209,Overview!C9,'0.Total'!$V$18:$V$209,"Y")</f>
        <v>0</v>
      </c>
      <c r="H9" s="208">
        <f>COUNTIFS('0.Total'!$C$18:$C$209,Overview!C9,'0.Total'!$V$18:$V$209,"N")</f>
        <v>0</v>
      </c>
      <c r="I9" s="208">
        <f>COUNTIFS('0.Total'!$AG$18:$AG$209,"A",'0.Total'!$C$18:$C$209,Overview!C9)</f>
        <v>0</v>
      </c>
      <c r="J9" s="208">
        <f>COUNTIFS('0.Total'!$AG$18:$AG$209,"M",'0.Total'!$C$18:$C$209,Overview!C9)</f>
        <v>0</v>
      </c>
    </row>
    <row r="10" spans="1:15">
      <c r="B10" s="178" t="s">
        <v>1254</v>
      </c>
      <c r="C10" s="205" t="s">
        <v>630</v>
      </c>
      <c r="D10" s="206" t="s">
        <v>297</v>
      </c>
      <c r="E10" s="207" t="s">
        <v>143</v>
      </c>
      <c r="F10" s="207">
        <v>3</v>
      </c>
      <c r="G10" s="208">
        <f>COUNTIFS('0.Total'!$C$18:$C$209,Overview!C10,'0.Total'!$V$18:$V$209,"Y")</f>
        <v>0</v>
      </c>
      <c r="H10" s="208">
        <f>COUNTIFS('0.Total'!$C$18:$C$209,Overview!C10,'0.Total'!$V$18:$V$209,"N")</f>
        <v>0</v>
      </c>
      <c r="I10" s="208">
        <f>COUNTIFS('0.Total'!$AG$18:$AG$209,"A",'0.Total'!$C$18:$C$209,Overview!C10)</f>
        <v>0</v>
      </c>
      <c r="J10" s="208">
        <f>COUNTIFS('0.Total'!$AG$18:$AG$209,"M",'0.Total'!$C$18:$C$209,Overview!C10)</f>
        <v>0</v>
      </c>
      <c r="M10" s="83"/>
    </row>
    <row r="11" spans="1:15">
      <c r="B11" s="178" t="s">
        <v>1258</v>
      </c>
      <c r="C11" s="205" t="s">
        <v>629</v>
      </c>
      <c r="D11" s="206" t="s">
        <v>776</v>
      </c>
      <c r="E11" s="207" t="s">
        <v>143</v>
      </c>
      <c r="F11" s="207">
        <v>5</v>
      </c>
      <c r="G11" s="208">
        <f>COUNTIFS('0.Total'!$C$18:$C$209,Overview!C11,'0.Total'!$V$18:$V$209,"Y")</f>
        <v>0</v>
      </c>
      <c r="H11" s="208">
        <f>COUNTIFS('0.Total'!$C$18:$C$209,Overview!C11,'0.Total'!$V$18:$V$209,"N")</f>
        <v>0</v>
      </c>
      <c r="I11" s="208">
        <f>COUNTIFS('0.Total'!$AG$18:$AG$209,"A",'0.Total'!$C$18:$C$209,Overview!C11)</f>
        <v>0</v>
      </c>
      <c r="J11" s="208">
        <f>COUNTIFS('0.Total'!$AG$18:$AG$209,"M",'0.Total'!$C$18:$C$209,Overview!C11)</f>
        <v>0</v>
      </c>
    </row>
    <row r="12" spans="1:15">
      <c r="B12" s="178" t="s">
        <v>1255</v>
      </c>
      <c r="C12" s="205" t="s">
        <v>145</v>
      </c>
      <c r="D12" s="206" t="s">
        <v>149</v>
      </c>
      <c r="E12" s="207" t="s">
        <v>143</v>
      </c>
      <c r="F12" s="207">
        <v>4</v>
      </c>
      <c r="G12" s="208">
        <f>COUNTIFS('0.Total'!$C$18:$C$209,Overview!C12,'0.Total'!$V$18:$V$209,"Y")</f>
        <v>0</v>
      </c>
      <c r="H12" s="208">
        <f>COUNTIFS('0.Total'!$C$18:$C$209,Overview!C12,'0.Total'!$V$18:$V$209,"N")</f>
        <v>0</v>
      </c>
      <c r="I12" s="208">
        <f>COUNTIFS('0.Total'!$AG$18:$AG$209,"A",'0.Total'!$C$18:$C$209,Overview!C12)</f>
        <v>0</v>
      </c>
      <c r="J12" s="208">
        <f>COUNTIFS('0.Total'!$AG$18:$AG$209,"M",'0.Total'!$C$18:$C$209,Overview!C12)</f>
        <v>0</v>
      </c>
      <c r="M12" s="83"/>
    </row>
    <row r="13" spans="1:15">
      <c r="B13" s="178" t="s">
        <v>1259</v>
      </c>
      <c r="C13" s="205" t="s">
        <v>146</v>
      </c>
      <c r="D13" s="206" t="s">
        <v>201</v>
      </c>
      <c r="E13" s="207" t="s">
        <v>143</v>
      </c>
      <c r="F13" s="207">
        <v>4</v>
      </c>
      <c r="G13" s="208">
        <f>COUNTIFS('0.Total'!$C$18:$C$209,Overview!C13,'0.Total'!$V$18:$V$209,"Y")</f>
        <v>0</v>
      </c>
      <c r="H13" s="208">
        <f>COUNTIFS('0.Total'!$C$18:$C$209,Overview!C13,'0.Total'!$V$18:$V$209,"N")</f>
        <v>0</v>
      </c>
      <c r="I13" s="208">
        <f>COUNTIFS('0.Total'!$AG$18:$AG$209,"A",'0.Total'!$C$18:$C$209,Overview!C13)</f>
        <v>0</v>
      </c>
      <c r="J13" s="208">
        <f>COUNTIFS('0.Total'!$AG$18:$AG$209,"M",'0.Total'!$C$18:$C$209,Overview!C13)</f>
        <v>0</v>
      </c>
      <c r="M13" s="83"/>
    </row>
    <row r="14" spans="1:15">
      <c r="B14" s="178" t="s">
        <v>1256</v>
      </c>
      <c r="C14" s="205" t="s">
        <v>148</v>
      </c>
      <c r="D14" s="206" t="s">
        <v>772</v>
      </c>
      <c r="E14" s="207" t="s">
        <v>143</v>
      </c>
      <c r="F14" s="207">
        <v>7</v>
      </c>
      <c r="G14" s="208">
        <f>COUNTIFS('0.Total'!$C$18:$C$209,Overview!C14,'0.Total'!$V$18:$V$209,"Y")</f>
        <v>0</v>
      </c>
      <c r="H14" s="208">
        <f>COUNTIFS('0.Total'!$C$18:$C$209,Overview!C14,'0.Total'!$V$18:$V$209,"N")</f>
        <v>0</v>
      </c>
      <c r="I14" s="208">
        <f>COUNTIFS('0.Total'!$AG$18:$AG$209,"A",'0.Total'!$C$18:$C$209,Overview!C14)</f>
        <v>0</v>
      </c>
      <c r="J14" s="208">
        <f>COUNTIFS('0.Total'!$AG$18:$AG$209,"M",'0.Total'!$C$18:$C$209,Overview!C14)</f>
        <v>0</v>
      </c>
      <c r="M14" s="83"/>
    </row>
    <row r="15" spans="1:15">
      <c r="B15" s="178" t="s">
        <v>1257</v>
      </c>
      <c r="C15" s="205" t="s">
        <v>628</v>
      </c>
      <c r="D15" s="206" t="s">
        <v>719</v>
      </c>
      <c r="E15" s="207" t="s">
        <v>143</v>
      </c>
      <c r="F15" s="207">
        <v>8</v>
      </c>
      <c r="G15" s="208">
        <f>COUNTIFS('0.Total'!$C$18:$C$209,Overview!C15,'0.Total'!$V$18:$V$209,"Y")</f>
        <v>105</v>
      </c>
      <c r="H15" s="208">
        <f>COUNTIFS('0.Total'!$C$18:$C$209,Overview!C15,'0.Total'!$V$18:$V$209,"N")</f>
        <v>80</v>
      </c>
      <c r="I15" s="208">
        <f>COUNTIFS('0.Total'!$AG$18:$AG$209,"A",'0.Total'!$C$18:$C$209,Overview!C15)</f>
        <v>13</v>
      </c>
      <c r="J15" s="208">
        <f>COUNTIFS('0.Total'!$AG$18:$AG$209,"M",'0.Total'!$C$18:$C$209,Overview!C15)</f>
        <v>111</v>
      </c>
      <c r="M15" s="83"/>
    </row>
    <row r="16" spans="1:15">
      <c r="B16" s="891" t="s">
        <v>722</v>
      </c>
      <c r="C16" s="891"/>
      <c r="D16" s="891"/>
      <c r="E16" s="891"/>
      <c r="F16" s="116">
        <f>SUM(F9:F15)</f>
        <v>36</v>
      </c>
      <c r="G16" s="204">
        <f t="shared" ref="G16:J16" si="0">SUM(G9:G15)</f>
        <v>105</v>
      </c>
      <c r="H16" s="204">
        <f t="shared" si="0"/>
        <v>80</v>
      </c>
      <c r="I16" s="204">
        <f t="shared" si="0"/>
        <v>13</v>
      </c>
      <c r="J16" s="204">
        <f t="shared" si="0"/>
        <v>111</v>
      </c>
    </row>
    <row r="17" spans="2:18">
      <c r="B17" s="80"/>
      <c r="C17" s="80"/>
      <c r="D17" s="80"/>
      <c r="E17" s="80"/>
      <c r="F17" s="80"/>
      <c r="G17" s="124">
        <f>G16/(G16+H16)</f>
        <v>0.56756756756756754</v>
      </c>
      <c r="H17" s="124">
        <f>1-G17</f>
        <v>0.43243243243243246</v>
      </c>
    </row>
    <row r="18" spans="2:18" hidden="1">
      <c r="B18" s="80"/>
      <c r="C18" s="80"/>
      <c r="D18" s="80"/>
      <c r="E18" s="80"/>
      <c r="F18" s="80"/>
      <c r="G18" s="80"/>
      <c r="H18" s="80" t="s">
        <v>794</v>
      </c>
      <c r="I18" s="80"/>
      <c r="K18" s="124"/>
      <c r="L18" s="124"/>
    </row>
    <row r="19" spans="2:18" hidden="1">
      <c r="B19" s="84"/>
      <c r="C19" s="80"/>
      <c r="D19" s="80"/>
      <c r="E19" s="80"/>
      <c r="F19" s="80"/>
      <c r="G19" s="80"/>
      <c r="H19" s="179" t="s">
        <v>775</v>
      </c>
      <c r="I19" s="180" t="s">
        <v>150</v>
      </c>
      <c r="J19" s="181"/>
      <c r="K19" s="182">
        <f>G16+H16</f>
        <v>185</v>
      </c>
      <c r="L19" s="183">
        <f>K20-K19</f>
        <v>-59</v>
      </c>
      <c r="M19" s="202">
        <f>L19/K20</f>
        <v>-0.46825396825396826</v>
      </c>
      <c r="N19" s="198" t="s">
        <v>623</v>
      </c>
    </row>
    <row r="20" spans="2:18" hidden="1">
      <c r="B20" s="84"/>
      <c r="C20" s="80"/>
      <c r="D20" s="80"/>
      <c r="E20" s="80"/>
      <c r="F20" s="80"/>
      <c r="G20" s="80"/>
      <c r="H20" s="184" t="s">
        <v>775</v>
      </c>
      <c r="I20" s="185" t="s">
        <v>773</v>
      </c>
      <c r="J20" s="186"/>
      <c r="K20" s="201">
        <v>126</v>
      </c>
      <c r="L20" s="98"/>
      <c r="M20" s="98"/>
      <c r="N20" s="187"/>
    </row>
    <row r="21" spans="2:18" hidden="1">
      <c r="B21" s="80"/>
      <c r="C21" s="80"/>
      <c r="D21" s="80"/>
      <c r="E21" s="80"/>
      <c r="F21" s="80"/>
      <c r="G21" s="80"/>
      <c r="H21" s="188"/>
      <c r="I21" s="174" t="s">
        <v>790</v>
      </c>
      <c r="J21" s="98"/>
      <c r="K21" s="171" t="s">
        <v>158</v>
      </c>
      <c r="L21" s="171" t="s">
        <v>713</v>
      </c>
      <c r="M21" s="171" t="s">
        <v>124</v>
      </c>
      <c r="N21" s="171" t="s">
        <v>182</v>
      </c>
    </row>
    <row r="22" spans="2:18" hidden="1">
      <c r="B22" s="80"/>
      <c r="C22" s="80"/>
      <c r="D22" s="80"/>
      <c r="E22" s="80"/>
      <c r="F22" s="80"/>
      <c r="G22" s="80"/>
      <c r="H22" s="188"/>
      <c r="I22" s="93"/>
      <c r="J22" s="98"/>
      <c r="K22" s="172">
        <v>56</v>
      </c>
      <c r="L22" s="172">
        <f>K20-K22</f>
        <v>70</v>
      </c>
      <c r="M22" s="172">
        <v>9</v>
      </c>
      <c r="N22" s="172">
        <v>117</v>
      </c>
      <c r="O22" s="80">
        <f>I16-M22</f>
        <v>4</v>
      </c>
      <c r="P22" s="86">
        <f>O22/M22</f>
        <v>0.44444444444444442</v>
      </c>
    </row>
    <row r="23" spans="2:18" hidden="1">
      <c r="B23" s="80"/>
      <c r="C23" s="80"/>
      <c r="D23" s="80"/>
      <c r="E23" s="80"/>
      <c r="F23" s="80"/>
      <c r="G23" s="80"/>
      <c r="H23" s="188"/>
      <c r="I23" s="93"/>
      <c r="J23" s="98"/>
      <c r="K23" s="189">
        <f>K22/(K22+L22)</f>
        <v>0.44444444444444442</v>
      </c>
      <c r="L23" s="190">
        <f>1-K23</f>
        <v>0.55555555555555558</v>
      </c>
      <c r="M23" s="106"/>
      <c r="N23" s="191"/>
    </row>
    <row r="24" spans="2:18" hidden="1">
      <c r="B24" s="80"/>
      <c r="C24" s="80"/>
      <c r="D24" s="80"/>
      <c r="E24" s="80"/>
      <c r="F24" s="80"/>
      <c r="G24" s="80"/>
      <c r="H24" s="192"/>
      <c r="I24" s="193"/>
      <c r="J24" s="194"/>
      <c r="K24" s="195" t="s">
        <v>624</v>
      </c>
      <c r="L24" s="196">
        <f>K22-G16</f>
        <v>-49</v>
      </c>
      <c r="M24" s="203">
        <f>L24/K22</f>
        <v>-0.875</v>
      </c>
      <c r="N24" s="197" t="s">
        <v>623</v>
      </c>
    </row>
    <row r="25" spans="2:18">
      <c r="B25" s="80"/>
      <c r="C25" s="80"/>
      <c r="D25" s="80"/>
      <c r="E25" s="80"/>
      <c r="F25" s="80"/>
      <c r="G25" s="80"/>
      <c r="H25" s="93"/>
      <c r="I25" s="93"/>
      <c r="J25" s="98"/>
      <c r="K25" s="174"/>
      <c r="L25" s="174"/>
      <c r="M25" s="174"/>
      <c r="N25" s="174"/>
    </row>
    <row r="26" spans="2:18" hidden="1" outlineLevel="1">
      <c r="B26" s="82" t="s">
        <v>1110</v>
      </c>
      <c r="C26" s="80"/>
      <c r="D26" s="80"/>
      <c r="E26" s="80"/>
      <c r="H26" s="98"/>
      <c r="I26" s="200" t="s">
        <v>132</v>
      </c>
      <c r="J26" s="98"/>
      <c r="K26" s="189"/>
      <c r="L26" s="190"/>
      <c r="M26" s="106"/>
      <c r="N26" s="106"/>
      <c r="R26" s="80"/>
    </row>
    <row r="27" spans="2:18" hidden="1" outlineLevel="1">
      <c r="B27" s="80"/>
      <c r="C27" s="80"/>
      <c r="D27" s="80"/>
      <c r="E27" s="80"/>
      <c r="F27" s="80"/>
      <c r="G27" s="80"/>
      <c r="H27" s="93"/>
      <c r="I27" s="93"/>
      <c r="J27" s="98"/>
      <c r="K27" s="106"/>
      <c r="L27" s="185"/>
      <c r="M27" s="199"/>
      <c r="N27" s="173"/>
    </row>
    <row r="28" spans="2:18" hidden="1" outlineLevel="1">
      <c r="B28" s="82" t="s">
        <v>1111</v>
      </c>
      <c r="C28" s="80"/>
      <c r="D28" s="80"/>
      <c r="E28" s="80"/>
      <c r="F28" s="80"/>
      <c r="G28" s="80"/>
      <c r="H28" s="80"/>
      <c r="I28" s="80"/>
      <c r="K28" s="101"/>
      <c r="L28" s="101"/>
      <c r="M28" s="101"/>
      <c r="N28" s="101"/>
    </row>
    <row r="29" spans="2:18" ht="3" hidden="1" customHeight="1" outlineLevel="1">
      <c r="B29" s="82"/>
      <c r="C29" s="80"/>
      <c r="D29" s="80"/>
      <c r="E29" s="80"/>
      <c r="F29" s="80"/>
      <c r="G29" s="80"/>
      <c r="H29" s="80"/>
      <c r="I29" s="80"/>
    </row>
    <row r="30" spans="2:18" hidden="1" outlineLevel="1">
      <c r="B30" s="87" t="s">
        <v>1305</v>
      </c>
      <c r="C30" s="88"/>
      <c r="D30" s="88"/>
      <c r="E30" s="88"/>
      <c r="F30" s="88"/>
      <c r="G30" s="88"/>
      <c r="H30" s="88"/>
      <c r="I30" s="89"/>
    </row>
    <row r="31" spans="2:18" ht="3" hidden="1" customHeight="1" outlineLevel="1">
      <c r="B31" s="80"/>
      <c r="C31" s="80"/>
      <c r="D31" s="80"/>
      <c r="E31" s="80"/>
      <c r="F31" s="80"/>
      <c r="G31" s="80"/>
      <c r="H31" s="80"/>
      <c r="I31" s="80"/>
    </row>
    <row r="32" spans="2:18" hidden="1" outlineLevel="1">
      <c r="B32" s="115" t="s">
        <v>153</v>
      </c>
      <c r="C32" s="115" t="s">
        <v>728</v>
      </c>
      <c r="D32" s="115" t="s">
        <v>723</v>
      </c>
      <c r="E32" s="905" t="s">
        <v>721</v>
      </c>
      <c r="F32" s="906"/>
      <c r="G32" s="906"/>
      <c r="H32" s="906"/>
      <c r="I32" s="907"/>
    </row>
    <row r="33" spans="2:11" hidden="1" outlineLevel="1">
      <c r="B33" s="90" t="s">
        <v>615</v>
      </c>
      <c r="C33" s="91"/>
      <c r="D33" s="91"/>
      <c r="E33" s="908"/>
      <c r="F33" s="909"/>
      <c r="G33" s="909"/>
      <c r="H33" s="909"/>
      <c r="I33" s="910"/>
    </row>
    <row r="34" spans="2:11" hidden="1" outlineLevel="1">
      <c r="B34" s="90" t="s">
        <v>646</v>
      </c>
      <c r="C34" s="91"/>
      <c r="D34" s="91"/>
      <c r="E34" s="908"/>
      <c r="F34" s="909"/>
      <c r="G34" s="909"/>
      <c r="H34" s="909"/>
      <c r="I34" s="910"/>
    </row>
    <row r="35" spans="2:11" hidden="1" outlineLevel="1">
      <c r="B35" s="90" t="s">
        <v>615</v>
      </c>
      <c r="C35" s="91"/>
      <c r="D35" s="91"/>
      <c r="E35" s="908"/>
      <c r="F35" s="909"/>
      <c r="G35" s="909"/>
      <c r="H35" s="909"/>
      <c r="I35" s="910"/>
    </row>
    <row r="36" spans="2:11" hidden="1" outlineLevel="1">
      <c r="B36" s="90" t="s">
        <v>646</v>
      </c>
      <c r="C36" s="91"/>
      <c r="D36" s="91"/>
      <c r="E36" s="908"/>
      <c r="F36" s="909"/>
      <c r="G36" s="909"/>
      <c r="H36" s="909"/>
      <c r="I36" s="910"/>
    </row>
    <row r="37" spans="2:11" hidden="1" outlineLevel="1">
      <c r="B37" s="80"/>
      <c r="C37" s="80"/>
      <c r="F37" s="80"/>
      <c r="G37" s="80"/>
      <c r="H37" s="80"/>
      <c r="I37" s="80"/>
      <c r="J37" s="80"/>
    </row>
    <row r="38" spans="2:11" hidden="1" outlineLevel="1">
      <c r="B38" s="92" t="s">
        <v>1128</v>
      </c>
      <c r="C38" s="93"/>
      <c r="D38" s="93"/>
      <c r="E38" s="93"/>
      <c r="F38" s="93"/>
      <c r="G38" s="93"/>
      <c r="H38" s="93"/>
      <c r="I38" s="93"/>
    </row>
    <row r="39" spans="2:11" ht="3" hidden="1" customHeight="1" outlineLevel="1">
      <c r="B39" s="93"/>
      <c r="C39" s="93"/>
      <c r="D39" s="93"/>
      <c r="E39" s="93"/>
      <c r="F39" s="93"/>
      <c r="G39" s="93"/>
      <c r="H39" s="93"/>
      <c r="I39" s="93"/>
    </row>
    <row r="40" spans="2:11" hidden="1" outlineLevel="1">
      <c r="B40" s="94" t="s">
        <v>197</v>
      </c>
      <c r="C40" s="95"/>
      <c r="D40" s="88"/>
      <c r="E40" s="88"/>
      <c r="F40" s="88"/>
      <c r="G40" s="88"/>
      <c r="H40" s="88"/>
      <c r="I40" s="89"/>
    </row>
    <row r="41" spans="2:11" hidden="1" outlineLevel="1">
      <c r="C41" s="80"/>
      <c r="D41" s="80"/>
      <c r="E41" s="80"/>
      <c r="F41" s="80"/>
      <c r="G41" s="96"/>
      <c r="H41" s="80"/>
      <c r="I41" s="80"/>
    </row>
    <row r="42" spans="2:11" hidden="1" outlineLevel="1">
      <c r="C42" s="80"/>
      <c r="D42" s="80"/>
      <c r="E42" s="80"/>
      <c r="F42" s="80"/>
      <c r="G42" s="96"/>
      <c r="H42" s="80"/>
      <c r="I42" s="80"/>
    </row>
    <row r="43" spans="2:11" hidden="1" outlineLevel="1">
      <c r="B43" s="82" t="s">
        <v>1760</v>
      </c>
      <c r="C43" s="80"/>
      <c r="D43" s="80"/>
      <c r="E43" s="80"/>
      <c r="F43" s="80"/>
      <c r="I43" s="85" t="s">
        <v>132</v>
      </c>
    </row>
    <row r="44" spans="2:11" hidden="1" outlineLevel="1">
      <c r="C44" s="80"/>
      <c r="D44" s="80"/>
      <c r="E44" s="80"/>
      <c r="F44" s="80"/>
      <c r="G44" s="80"/>
      <c r="H44" s="80"/>
      <c r="I44" s="80"/>
    </row>
    <row r="45" spans="2:11" hidden="1" outlineLevel="1">
      <c r="B45" s="82" t="s">
        <v>1119</v>
      </c>
      <c r="C45" s="80"/>
      <c r="D45" s="80"/>
      <c r="E45" s="80"/>
      <c r="F45" s="80"/>
      <c r="G45" s="80"/>
      <c r="H45" s="80"/>
      <c r="I45" s="97" t="s">
        <v>1392</v>
      </c>
    </row>
    <row r="46" spans="2:11" hidden="1" outlineLevel="1">
      <c r="B46" s="87" t="s">
        <v>987</v>
      </c>
      <c r="C46" s="95"/>
      <c r="D46" s="88"/>
      <c r="E46" s="88"/>
      <c r="F46" s="88"/>
      <c r="G46" s="88"/>
      <c r="H46" s="88"/>
      <c r="I46" s="89"/>
      <c r="J46" s="98"/>
      <c r="K46" s="98"/>
    </row>
    <row r="47" spans="2:11" hidden="1" outlineLevel="1">
      <c r="B47" s="93"/>
      <c r="C47" s="93"/>
      <c r="D47" s="93"/>
      <c r="E47" s="93"/>
      <c r="F47" s="93"/>
      <c r="G47" s="93"/>
      <c r="H47" s="93"/>
      <c r="I47" s="93"/>
      <c r="J47" s="98"/>
      <c r="K47" s="98"/>
    </row>
    <row r="48" spans="2:11" hidden="1" outlineLevel="1">
      <c r="B48" s="92" t="s">
        <v>1101</v>
      </c>
      <c r="C48" s="93"/>
      <c r="D48" s="93"/>
      <c r="E48" s="93"/>
      <c r="F48" s="93"/>
      <c r="G48" s="93"/>
      <c r="H48" s="93"/>
      <c r="I48" s="93"/>
      <c r="J48" s="98"/>
      <c r="K48" s="98"/>
    </row>
    <row r="49" spans="2:19" hidden="1" outlineLevel="1">
      <c r="B49" s="94" t="s">
        <v>197</v>
      </c>
      <c r="C49" s="95"/>
      <c r="D49" s="88"/>
      <c r="E49" s="88"/>
      <c r="F49" s="88"/>
      <c r="G49" s="88"/>
      <c r="H49" s="88"/>
      <c r="I49" s="89"/>
      <c r="J49" s="98"/>
      <c r="K49" s="98"/>
    </row>
    <row r="50" spans="2:19" hidden="1" outlineLevel="1">
      <c r="B50" s="93"/>
      <c r="C50" s="93"/>
      <c r="D50" s="93"/>
      <c r="E50" s="93"/>
      <c r="F50" s="93"/>
      <c r="G50" s="93"/>
      <c r="H50" s="93"/>
      <c r="I50" s="93"/>
      <c r="J50" s="98"/>
      <c r="K50" s="98"/>
    </row>
    <row r="51" spans="2:19" hidden="1" outlineLevel="1">
      <c r="B51" s="80"/>
      <c r="C51" s="80"/>
      <c r="D51" s="80"/>
      <c r="E51" s="80"/>
      <c r="F51" s="80"/>
      <c r="G51" s="80"/>
      <c r="H51" s="80"/>
      <c r="I51" s="80"/>
    </row>
    <row r="52" spans="2:19" hidden="1" outlineLevel="1">
      <c r="B52" s="82" t="s">
        <v>1050</v>
      </c>
      <c r="C52" s="80"/>
      <c r="D52" s="80"/>
      <c r="E52" s="80"/>
      <c r="F52" s="80"/>
      <c r="I52" s="85" t="s">
        <v>132</v>
      </c>
    </row>
    <row r="53" spans="2:19" hidden="1" outlineLevel="1">
      <c r="B53" s="80"/>
      <c r="C53" s="80"/>
      <c r="D53" s="80"/>
      <c r="E53" s="80"/>
      <c r="F53" s="80"/>
      <c r="G53" s="80"/>
      <c r="H53" s="80"/>
      <c r="I53" s="80"/>
    </row>
    <row r="54" spans="2:19" hidden="1" outlineLevel="1">
      <c r="B54" s="82" t="s">
        <v>1107</v>
      </c>
      <c r="C54" s="80"/>
      <c r="D54" s="80"/>
      <c r="E54" s="80"/>
      <c r="F54" s="80"/>
      <c r="G54" s="80"/>
      <c r="H54" s="80"/>
      <c r="I54" s="80"/>
    </row>
    <row r="55" spans="2:19" hidden="1" outlineLevel="1">
      <c r="B55" s="80" t="s">
        <v>595</v>
      </c>
      <c r="C55" s="80"/>
      <c r="D55" s="80"/>
      <c r="E55" s="80"/>
      <c r="F55" s="80"/>
      <c r="G55" s="80"/>
      <c r="H55" s="80"/>
      <c r="I55" s="80"/>
    </row>
    <row r="56" spans="2:19" hidden="1" outlineLevel="1">
      <c r="B56" s="80" t="s">
        <v>1852</v>
      </c>
      <c r="D56" s="80"/>
      <c r="E56" s="80"/>
      <c r="F56" s="80"/>
      <c r="G56" s="80"/>
      <c r="H56" s="80"/>
      <c r="I56" s="80"/>
    </row>
    <row r="57" spans="2:19" hidden="1" outlineLevel="1">
      <c r="B57" s="80" t="s">
        <v>1292</v>
      </c>
      <c r="C57" s="80"/>
      <c r="D57" s="80"/>
      <c r="E57" s="80"/>
      <c r="F57" s="80"/>
      <c r="G57" s="80"/>
      <c r="H57" s="80"/>
      <c r="I57" s="80"/>
    </row>
    <row r="58" spans="2:19" hidden="1" outlineLevel="1">
      <c r="B58" s="80"/>
      <c r="C58" s="80"/>
      <c r="D58" s="80"/>
      <c r="E58" s="80"/>
      <c r="F58" s="80"/>
      <c r="G58" s="80"/>
      <c r="H58" s="80"/>
      <c r="I58" s="80"/>
      <c r="O58" s="99"/>
    </row>
    <row r="59" spans="2:19" hidden="1" outlineLevel="1">
      <c r="B59" s="115" t="s">
        <v>153</v>
      </c>
      <c r="C59" s="115" t="s">
        <v>728</v>
      </c>
      <c r="D59" s="115" t="s">
        <v>723</v>
      </c>
      <c r="E59" s="911" t="s">
        <v>721</v>
      </c>
      <c r="F59" s="912"/>
      <c r="G59" s="912"/>
      <c r="H59" s="912"/>
      <c r="I59" s="912"/>
      <c r="J59" s="913"/>
      <c r="K59" s="115" t="s">
        <v>751</v>
      </c>
      <c r="L59" s="914" t="s">
        <v>1642</v>
      </c>
      <c r="M59" s="914"/>
      <c r="N59" s="914"/>
      <c r="O59" s="914"/>
      <c r="P59" s="914"/>
      <c r="Q59" s="914"/>
      <c r="R59" s="914"/>
      <c r="S59" s="115" t="s">
        <v>754</v>
      </c>
    </row>
    <row r="60" spans="2:19" hidden="1" outlineLevel="1">
      <c r="B60" s="100" t="s">
        <v>764</v>
      </c>
      <c r="C60" s="91"/>
      <c r="D60" s="91"/>
      <c r="E60" s="901"/>
      <c r="F60" s="902"/>
      <c r="G60" s="902"/>
      <c r="H60" s="902"/>
      <c r="I60" s="902"/>
      <c r="J60" s="903"/>
      <c r="K60" s="90" t="s">
        <v>717</v>
      </c>
      <c r="L60" s="904"/>
      <c r="M60" s="904"/>
      <c r="N60" s="904"/>
      <c r="O60" s="904"/>
      <c r="P60" s="904"/>
      <c r="Q60" s="904"/>
      <c r="R60" s="904"/>
      <c r="S60" s="91"/>
    </row>
    <row r="61" spans="2:19" hidden="1" outlineLevel="1">
      <c r="B61" s="100" t="s">
        <v>764</v>
      </c>
      <c r="C61" s="91"/>
      <c r="D61" s="91"/>
      <c r="E61" s="901"/>
      <c r="F61" s="902"/>
      <c r="G61" s="902"/>
      <c r="H61" s="902"/>
      <c r="I61" s="902"/>
      <c r="J61" s="903"/>
      <c r="K61" s="90" t="s">
        <v>716</v>
      </c>
      <c r="L61" s="904"/>
      <c r="M61" s="904"/>
      <c r="N61" s="904"/>
      <c r="O61" s="904"/>
      <c r="P61" s="904"/>
      <c r="Q61" s="904"/>
      <c r="R61" s="904"/>
      <c r="S61" s="91"/>
    </row>
    <row r="62" spans="2:19" hidden="1" outlineLevel="1">
      <c r="B62" s="100" t="s">
        <v>753</v>
      </c>
      <c r="C62" s="91"/>
      <c r="D62" s="91"/>
      <c r="E62" s="901"/>
      <c r="F62" s="902"/>
      <c r="G62" s="902"/>
      <c r="H62" s="902"/>
      <c r="I62" s="902"/>
      <c r="J62" s="903"/>
      <c r="K62" s="90" t="s">
        <v>717</v>
      </c>
      <c r="L62" s="904"/>
      <c r="M62" s="904"/>
      <c r="N62" s="904"/>
      <c r="O62" s="904"/>
      <c r="P62" s="904"/>
      <c r="Q62" s="904"/>
      <c r="R62" s="904"/>
      <c r="S62" s="91"/>
    </row>
    <row r="63" spans="2:19" hidden="1" outlineLevel="1">
      <c r="B63" s="100" t="s">
        <v>753</v>
      </c>
      <c r="C63" s="91"/>
      <c r="D63" s="91"/>
      <c r="E63" s="901"/>
      <c r="F63" s="902"/>
      <c r="G63" s="902"/>
      <c r="H63" s="902"/>
      <c r="I63" s="902"/>
      <c r="J63" s="903"/>
      <c r="K63" s="90" t="s">
        <v>716</v>
      </c>
      <c r="L63" s="904"/>
      <c r="M63" s="904"/>
      <c r="N63" s="904"/>
      <c r="O63" s="904"/>
      <c r="P63" s="904"/>
      <c r="Q63" s="904"/>
      <c r="R63" s="904"/>
      <c r="S63" s="91"/>
    </row>
    <row r="64" spans="2:19" hidden="1" outlineLevel="1">
      <c r="B64" s="80"/>
      <c r="C64" s="80"/>
      <c r="D64" s="80"/>
      <c r="E64" s="80"/>
      <c r="F64" s="80"/>
      <c r="G64" s="80"/>
      <c r="H64" s="80"/>
      <c r="I64" s="80"/>
      <c r="Q64" s="101"/>
      <c r="R64" s="101"/>
      <c r="S64" s="101"/>
    </row>
    <row r="65" spans="2:14" hidden="1" outlineLevel="1">
      <c r="B65" s="102" t="s">
        <v>983</v>
      </c>
      <c r="C65" s="80"/>
      <c r="D65" s="80"/>
      <c r="E65" s="80"/>
      <c r="F65" s="103" t="s">
        <v>731</v>
      </c>
      <c r="H65" s="80"/>
      <c r="I65" s="80"/>
    </row>
    <row r="66" spans="2:14" ht="3" hidden="1" customHeight="1" outlineLevel="1">
      <c r="B66" s="102"/>
      <c r="C66" s="80"/>
      <c r="D66" s="80"/>
      <c r="E66" s="80"/>
      <c r="F66" s="80"/>
      <c r="G66" s="80"/>
      <c r="H66" s="80"/>
      <c r="I66" s="80"/>
    </row>
    <row r="67" spans="2:14" ht="17.25" hidden="1" customHeight="1" outlineLevel="1">
      <c r="B67" s="104" t="s">
        <v>132</v>
      </c>
      <c r="C67" s="915" t="s">
        <v>754</v>
      </c>
      <c r="D67" s="915"/>
      <c r="E67" s="915" t="s">
        <v>751</v>
      </c>
      <c r="F67" s="915"/>
      <c r="H67" s="80"/>
      <c r="I67" s="80"/>
    </row>
    <row r="68" spans="2:14" hidden="1" outlineLevel="1">
      <c r="B68" s="105">
        <v>1</v>
      </c>
      <c r="C68" s="916"/>
      <c r="D68" s="917"/>
      <c r="E68" s="918"/>
      <c r="F68" s="919"/>
      <c r="H68" s="80"/>
      <c r="I68" s="80"/>
    </row>
    <row r="69" spans="2:14" s="98" customFormat="1" hidden="1" outlineLevel="1">
      <c r="B69" s="106"/>
      <c r="C69" s="107"/>
      <c r="D69" s="107"/>
      <c r="E69" s="107"/>
      <c r="H69" s="93"/>
      <c r="I69" s="93"/>
    </row>
    <row r="70" spans="2:14" hidden="1" outlineLevel="1">
      <c r="B70" s="91" t="s">
        <v>626</v>
      </c>
      <c r="C70" s="908" t="s">
        <v>1036</v>
      </c>
      <c r="D70" s="909"/>
      <c r="E70" s="909"/>
      <c r="F70" s="909"/>
      <c r="G70" s="909"/>
      <c r="H70" s="909"/>
      <c r="I70" s="909"/>
      <c r="J70" s="910"/>
      <c r="K70" s="85" t="s">
        <v>132</v>
      </c>
      <c r="L70" s="94" t="s">
        <v>1395</v>
      </c>
      <c r="M70" s="108"/>
    </row>
    <row r="71" spans="2:14" hidden="1" outlineLevel="1">
      <c r="B71" s="91" t="s">
        <v>647</v>
      </c>
      <c r="C71" s="908" t="s">
        <v>611</v>
      </c>
      <c r="D71" s="909"/>
      <c r="E71" s="909"/>
      <c r="F71" s="909"/>
      <c r="G71" s="909"/>
      <c r="H71" s="909"/>
      <c r="I71" s="909"/>
      <c r="J71" s="910"/>
      <c r="K71" s="85" t="s">
        <v>591</v>
      </c>
      <c r="L71" s="94" t="s">
        <v>1395</v>
      </c>
      <c r="M71" s="108"/>
    </row>
    <row r="72" spans="2:14" hidden="1" outlineLevel="1">
      <c r="B72" s="91" t="s">
        <v>645</v>
      </c>
      <c r="C72" s="908" t="s">
        <v>611</v>
      </c>
      <c r="D72" s="909"/>
      <c r="E72" s="909"/>
      <c r="F72" s="909"/>
      <c r="G72" s="909"/>
      <c r="H72" s="909"/>
      <c r="I72" s="909"/>
      <c r="J72" s="910"/>
      <c r="K72" s="85" t="s">
        <v>144</v>
      </c>
      <c r="L72" s="109"/>
      <c r="M72" s="108"/>
    </row>
    <row r="73" spans="2:14" hidden="1" outlineLevel="1">
      <c r="B73" s="91" t="s">
        <v>649</v>
      </c>
      <c r="C73" s="908" t="s">
        <v>1370</v>
      </c>
      <c r="D73" s="909"/>
      <c r="E73" s="909"/>
      <c r="F73" s="909"/>
      <c r="G73" s="909"/>
      <c r="H73" s="909"/>
      <c r="I73" s="909"/>
      <c r="J73" s="910"/>
      <c r="K73" s="85" t="s">
        <v>132</v>
      </c>
      <c r="L73" s="110"/>
      <c r="M73" s="111"/>
    </row>
    <row r="74" spans="2:14" hidden="1" outlineLevel="1">
      <c r="B74" s="91" t="s">
        <v>635</v>
      </c>
      <c r="C74" s="908" t="s">
        <v>485</v>
      </c>
      <c r="D74" s="909"/>
      <c r="E74" s="909"/>
      <c r="F74" s="909"/>
      <c r="G74" s="909"/>
      <c r="H74" s="909"/>
      <c r="I74" s="909"/>
      <c r="J74" s="910"/>
      <c r="K74" s="85" t="s">
        <v>132</v>
      </c>
      <c r="L74" s="110"/>
      <c r="M74" s="111"/>
    </row>
    <row r="75" spans="2:14" hidden="1" outlineLevel="1">
      <c r="B75" s="91" t="s">
        <v>648</v>
      </c>
      <c r="C75" s="908" t="str">
        <f>IF(K74="yes","[유의한 미비점]",IF(K74="no","[단순한 미비점]","-"))</f>
        <v>[단순한 미비점]</v>
      </c>
      <c r="D75" s="909"/>
      <c r="E75" s="909"/>
      <c r="F75" s="909"/>
      <c r="G75" s="909"/>
      <c r="H75" s="909"/>
      <c r="I75" s="909"/>
      <c r="J75" s="910"/>
      <c r="K75" s="98"/>
      <c r="L75" s="93"/>
      <c r="M75" s="98"/>
      <c r="N75" s="98"/>
    </row>
    <row r="76" spans="2:14" s="98" customFormat="1" hidden="1" outlineLevel="1">
      <c r="B76" s="93"/>
      <c r="C76" s="112"/>
      <c r="D76" s="112"/>
      <c r="E76" s="112"/>
      <c r="F76" s="112"/>
      <c r="G76" s="112"/>
      <c r="H76" s="112"/>
      <c r="I76" s="112"/>
      <c r="J76" s="112"/>
      <c r="L76" s="93"/>
    </row>
    <row r="77" spans="2:14" hidden="1" outlineLevel="1">
      <c r="B77" s="104" t="s">
        <v>132</v>
      </c>
      <c r="C77" s="915" t="s">
        <v>754</v>
      </c>
      <c r="D77" s="915"/>
      <c r="E77" s="915" t="s">
        <v>751</v>
      </c>
      <c r="F77" s="915"/>
      <c r="H77" s="80"/>
      <c r="I77" s="80"/>
    </row>
    <row r="78" spans="2:14" hidden="1" outlineLevel="1">
      <c r="B78" s="105">
        <v>2</v>
      </c>
      <c r="C78" s="916"/>
      <c r="D78" s="917"/>
      <c r="E78" s="918"/>
      <c r="F78" s="919"/>
      <c r="H78" s="80"/>
      <c r="I78" s="80"/>
    </row>
    <row r="79" spans="2:14" hidden="1" outlineLevel="1">
      <c r="B79" s="106"/>
      <c r="C79" s="107"/>
      <c r="D79" s="107"/>
      <c r="E79" s="107"/>
      <c r="F79" s="98"/>
      <c r="G79" s="98"/>
      <c r="H79" s="93"/>
      <c r="I79" s="93"/>
      <c r="J79" s="98"/>
      <c r="K79" s="98"/>
      <c r="L79" s="98"/>
      <c r="M79" s="98"/>
      <c r="N79" s="98"/>
    </row>
    <row r="80" spans="2:14" hidden="1" outlineLevel="1">
      <c r="B80" s="91" t="s">
        <v>626</v>
      </c>
      <c r="C80" s="908" t="s">
        <v>1036</v>
      </c>
      <c r="D80" s="909"/>
      <c r="E80" s="909"/>
      <c r="F80" s="909"/>
      <c r="G80" s="909"/>
      <c r="H80" s="909"/>
      <c r="I80" s="909"/>
      <c r="J80" s="910"/>
      <c r="K80" s="85" t="s">
        <v>591</v>
      </c>
      <c r="L80" s="94" t="s">
        <v>1395</v>
      </c>
      <c r="M80" s="108"/>
    </row>
    <row r="81" spans="2:21" hidden="1" outlineLevel="1">
      <c r="B81" s="91" t="s">
        <v>647</v>
      </c>
      <c r="C81" s="908" t="s">
        <v>989</v>
      </c>
      <c r="D81" s="909"/>
      <c r="E81" s="909"/>
      <c r="F81" s="909"/>
      <c r="G81" s="909"/>
      <c r="H81" s="909"/>
      <c r="I81" s="909"/>
      <c r="J81" s="910"/>
      <c r="K81" s="85" t="s">
        <v>591</v>
      </c>
      <c r="L81" s="94" t="s">
        <v>1395</v>
      </c>
      <c r="M81" s="108"/>
    </row>
    <row r="82" spans="2:21" hidden="1" outlineLevel="1">
      <c r="B82" s="91" t="s">
        <v>645</v>
      </c>
      <c r="C82" s="908" t="s">
        <v>537</v>
      </c>
      <c r="D82" s="909"/>
      <c r="E82" s="909"/>
      <c r="F82" s="909"/>
      <c r="G82" s="909"/>
      <c r="H82" s="909"/>
      <c r="I82" s="909"/>
      <c r="J82" s="910"/>
      <c r="K82" s="85" t="s">
        <v>591</v>
      </c>
      <c r="L82" s="109"/>
      <c r="M82" s="108"/>
      <c r="Q82" s="80"/>
    </row>
    <row r="83" spans="2:21" hidden="1" outlineLevel="1">
      <c r="B83" s="91" t="s">
        <v>649</v>
      </c>
      <c r="C83" s="908" t="s">
        <v>1370</v>
      </c>
      <c r="D83" s="909"/>
      <c r="E83" s="909"/>
      <c r="F83" s="909"/>
      <c r="G83" s="909"/>
      <c r="H83" s="909"/>
      <c r="I83" s="909"/>
      <c r="J83" s="910"/>
      <c r="K83" s="85" t="s">
        <v>132</v>
      </c>
      <c r="L83" s="110"/>
      <c r="M83" s="111"/>
      <c r="Q83" s="80"/>
    </row>
    <row r="84" spans="2:21" hidden="1" outlineLevel="1">
      <c r="B84" s="91" t="s">
        <v>635</v>
      </c>
      <c r="C84" s="908" t="s">
        <v>485</v>
      </c>
      <c r="D84" s="909"/>
      <c r="E84" s="909"/>
      <c r="F84" s="909"/>
      <c r="G84" s="909"/>
      <c r="H84" s="909"/>
      <c r="I84" s="909"/>
      <c r="J84" s="910"/>
      <c r="K84" s="85" t="s">
        <v>132</v>
      </c>
      <c r="L84" s="110"/>
      <c r="M84" s="111"/>
    </row>
    <row r="85" spans="2:21" hidden="1" outlineLevel="1">
      <c r="B85" s="91" t="s">
        <v>648</v>
      </c>
      <c r="C85" s="908" t="str">
        <f>IF(K84="yes","[유의한 미비점]",IF(K84="no","[단순한 미비점]","-"))</f>
        <v>[단순한 미비점]</v>
      </c>
      <c r="D85" s="909"/>
      <c r="E85" s="909"/>
      <c r="F85" s="909"/>
      <c r="G85" s="909"/>
      <c r="H85" s="909"/>
      <c r="I85" s="909"/>
      <c r="J85" s="910"/>
      <c r="K85" s="98"/>
      <c r="L85" s="98"/>
      <c r="M85" s="98"/>
    </row>
    <row r="86" spans="2:21" hidden="1" outlineLevel="1">
      <c r="B86" s="93"/>
      <c r="C86" s="93"/>
      <c r="D86" s="93"/>
      <c r="E86" s="93"/>
      <c r="F86" s="93"/>
      <c r="G86" s="93"/>
      <c r="H86" s="93"/>
      <c r="I86" s="98"/>
      <c r="J86" s="98"/>
      <c r="K86" s="98"/>
      <c r="L86" s="98"/>
    </row>
    <row r="87" spans="2:21" hidden="1" outlineLevel="1">
      <c r="B87" s="920" t="s">
        <v>636</v>
      </c>
      <c r="C87" s="922" t="s">
        <v>382</v>
      </c>
      <c r="D87" s="923"/>
      <c r="E87" s="923"/>
      <c r="F87" s="923"/>
      <c r="G87" s="923"/>
      <c r="H87" s="923"/>
      <c r="I87" s="923"/>
      <c r="J87" s="923"/>
      <c r="K87" s="923"/>
      <c r="L87" s="923"/>
      <c r="M87" s="924"/>
      <c r="O87" s="113"/>
      <c r="P87" s="113"/>
      <c r="Q87" s="113"/>
      <c r="R87" s="113"/>
      <c r="S87" s="113"/>
      <c r="T87" s="113"/>
    </row>
    <row r="88" spans="2:21" hidden="1" outlineLevel="1">
      <c r="B88" s="921"/>
      <c r="C88" s="925"/>
      <c r="D88" s="926"/>
      <c r="E88" s="926"/>
      <c r="F88" s="926"/>
      <c r="G88" s="926"/>
      <c r="H88" s="926"/>
      <c r="I88" s="926"/>
      <c r="J88" s="926"/>
      <c r="K88" s="926"/>
      <c r="L88" s="926"/>
      <c r="M88" s="927"/>
      <c r="O88" s="113"/>
      <c r="P88" s="113"/>
      <c r="Q88" s="113"/>
      <c r="R88" s="113"/>
      <c r="S88" s="113"/>
      <c r="T88" s="113"/>
      <c r="U88" s="98"/>
    </row>
    <row r="89" spans="2:21" hidden="1" outlineLevel="1">
      <c r="B89" s="80"/>
      <c r="C89" s="80"/>
      <c r="D89" s="80"/>
      <c r="E89" s="80"/>
      <c r="F89" s="80"/>
      <c r="G89" s="80"/>
      <c r="H89" s="80"/>
      <c r="I89" s="80"/>
    </row>
    <row r="90" spans="2:21" hidden="1" outlineLevel="1">
      <c r="B90" s="80"/>
      <c r="C90" s="80"/>
      <c r="D90" s="80"/>
      <c r="E90" s="80"/>
      <c r="F90" s="80"/>
      <c r="G90" s="80"/>
      <c r="H90" s="80"/>
      <c r="I90" s="80"/>
    </row>
    <row r="91" spans="2:21" s="98" customFormat="1" hidden="1" outlineLevel="1">
      <c r="B91" s="92" t="s">
        <v>1123</v>
      </c>
      <c r="C91" s="93"/>
      <c r="D91" s="93"/>
      <c r="E91" s="93"/>
      <c r="F91" s="93"/>
      <c r="G91" s="93"/>
      <c r="H91" s="93"/>
      <c r="I91" s="93"/>
    </row>
    <row r="92" spans="2:21" hidden="1" outlineLevel="1">
      <c r="B92" s="114" t="s">
        <v>197</v>
      </c>
      <c r="D92" s="80"/>
      <c r="E92" s="80"/>
      <c r="F92" s="80"/>
      <c r="G92" s="80"/>
      <c r="H92" s="80"/>
      <c r="I92" s="80"/>
    </row>
    <row r="93" spans="2:21" collapsed="1">
      <c r="B93" s="114"/>
      <c r="D93" s="80"/>
      <c r="E93" s="80"/>
      <c r="F93" s="80"/>
      <c r="G93" s="80"/>
      <c r="H93" s="80"/>
      <c r="I93" s="80"/>
    </row>
  </sheetData>
  <mergeCells count="45">
    <mergeCell ref="C82:J82"/>
    <mergeCell ref="C83:J83"/>
    <mergeCell ref="C84:J84"/>
    <mergeCell ref="C85:J85"/>
    <mergeCell ref="B87:B88"/>
    <mergeCell ref="C87:M88"/>
    <mergeCell ref="C81:J81"/>
    <mergeCell ref="C70:J70"/>
    <mergeCell ref="C71:J71"/>
    <mergeCell ref="C72:J72"/>
    <mergeCell ref="C73:J73"/>
    <mergeCell ref="C74:J74"/>
    <mergeCell ref="C75:J75"/>
    <mergeCell ref="C77:D77"/>
    <mergeCell ref="E77:F77"/>
    <mergeCell ref="C78:D78"/>
    <mergeCell ref="E78:F78"/>
    <mergeCell ref="C80:J80"/>
    <mergeCell ref="E63:J63"/>
    <mergeCell ref="L63:R63"/>
    <mergeCell ref="C67:D67"/>
    <mergeCell ref="E67:F67"/>
    <mergeCell ref="C68:D68"/>
    <mergeCell ref="E68:F68"/>
    <mergeCell ref="G7:H7"/>
    <mergeCell ref="I7:J7"/>
    <mergeCell ref="E62:J62"/>
    <mergeCell ref="L62:R62"/>
    <mergeCell ref="E32:I32"/>
    <mergeCell ref="E33:I33"/>
    <mergeCell ref="E34:I34"/>
    <mergeCell ref="E35:I35"/>
    <mergeCell ref="E36:I36"/>
    <mergeCell ref="E59:J59"/>
    <mergeCell ref="L59:R59"/>
    <mergeCell ref="E60:J60"/>
    <mergeCell ref="L60:R60"/>
    <mergeCell ref="E61:J61"/>
    <mergeCell ref="L61:R61"/>
    <mergeCell ref="F7:F8"/>
    <mergeCell ref="B16:E16"/>
    <mergeCell ref="B7:B8"/>
    <mergeCell ref="C7:C8"/>
    <mergeCell ref="D7:D8"/>
    <mergeCell ref="E7:E8"/>
  </mergeCells>
  <phoneticPr fontId="45" type="noConversion"/>
  <conditionalFormatting sqref="C80">
    <cfRule type="containsText" dxfId="35" priority="34" operator="containsText" text="[중요한 취약점]">
      <formula>NOT(ISERROR(SEARCH("[중요한 취약점]",C80)))</formula>
    </cfRule>
    <cfRule type="containsText" dxfId="34" priority="35" operator="containsText" text="[유의한 미비점]">
      <formula>NOT(ISERROR(SEARCH("[유의한 미비점]",C80)))</formula>
    </cfRule>
    <cfRule type="containsText" dxfId="33" priority="36" operator="containsText" text="[단순한 미비점]">
      <formula>NOT(ISERROR(SEARCH("[단순한 미비점]",C80)))</formula>
    </cfRule>
  </conditionalFormatting>
  <conditionalFormatting sqref="C81">
    <cfRule type="containsText" dxfId="32" priority="31" operator="containsText" text="[중요한 취약점]">
      <formula>NOT(ISERROR(SEARCH("[중요한 취약점]",C81)))</formula>
    </cfRule>
    <cfRule type="containsText" dxfId="31" priority="32" operator="containsText" text="[유의한 미비점]">
      <formula>NOT(ISERROR(SEARCH("[유의한 미비점]",C81)))</formula>
    </cfRule>
    <cfRule type="containsText" dxfId="30" priority="33" operator="containsText" text="[단순한 미비점]">
      <formula>NOT(ISERROR(SEARCH("[단순한 미비점]",C81)))</formula>
    </cfRule>
  </conditionalFormatting>
  <conditionalFormatting sqref="C85">
    <cfRule type="containsText" dxfId="29" priority="19" operator="containsText" text="[중요한 취약점]">
      <formula>NOT(ISERROR(SEARCH("[중요한 취약점]",C85)))</formula>
    </cfRule>
    <cfRule type="containsText" dxfId="28" priority="20" operator="containsText" text="[유의한 미비점]">
      <formula>NOT(ISERROR(SEARCH("[유의한 미비점]",C85)))</formula>
    </cfRule>
    <cfRule type="containsText" dxfId="27" priority="21" operator="containsText" text="[단순한 미비점]">
      <formula>NOT(ISERROR(SEARCH("[단순한 미비점]",C85)))</formula>
    </cfRule>
  </conditionalFormatting>
  <conditionalFormatting sqref="C82">
    <cfRule type="containsText" dxfId="26" priority="28" operator="containsText" text="[중요한 취약점]">
      <formula>NOT(ISERROR(SEARCH("[중요한 취약점]",C82)))</formula>
    </cfRule>
    <cfRule type="containsText" dxfId="25" priority="29" operator="containsText" text="[유의한 미비점]">
      <formula>NOT(ISERROR(SEARCH("[유의한 미비점]",C82)))</formula>
    </cfRule>
    <cfRule type="containsText" dxfId="24" priority="30" operator="containsText" text="[단순한 미비점]">
      <formula>NOT(ISERROR(SEARCH("[단순한 미비점]",C82)))</formula>
    </cfRule>
  </conditionalFormatting>
  <conditionalFormatting sqref="C83">
    <cfRule type="containsText" dxfId="23" priority="25" operator="containsText" text="[중요한 취약점]">
      <formula>NOT(ISERROR(SEARCH("[중요한 취약점]",C83)))</formula>
    </cfRule>
    <cfRule type="containsText" dxfId="22" priority="26" operator="containsText" text="[유의한 미비점]">
      <formula>NOT(ISERROR(SEARCH("[유의한 미비점]",C83)))</formula>
    </cfRule>
    <cfRule type="containsText" dxfId="21" priority="27" operator="containsText" text="[단순한 미비점]">
      <formula>NOT(ISERROR(SEARCH("[단순한 미비점]",C83)))</formula>
    </cfRule>
  </conditionalFormatting>
  <conditionalFormatting sqref="C84">
    <cfRule type="containsText" dxfId="20" priority="22" operator="containsText" text="[중요한 취약점]">
      <formula>NOT(ISERROR(SEARCH("[중요한 취약점]",C84)))</formula>
    </cfRule>
    <cfRule type="containsText" dxfId="19" priority="23" operator="containsText" text="[유의한 미비점]">
      <formula>NOT(ISERROR(SEARCH("[유의한 미비점]",C84)))</formula>
    </cfRule>
    <cfRule type="containsText" dxfId="18" priority="24" operator="containsText" text="[단순한 미비점]">
      <formula>NOT(ISERROR(SEARCH("[단순한 미비점]",C84)))</formula>
    </cfRule>
  </conditionalFormatting>
  <conditionalFormatting sqref="C70">
    <cfRule type="containsText" dxfId="17" priority="16" operator="containsText" text="[중요한 취약점]">
      <formula>NOT(ISERROR(SEARCH("[중요한 취약점]",C70)))</formula>
    </cfRule>
    <cfRule type="containsText" dxfId="16" priority="17" operator="containsText" text="[유의한 미비점]">
      <formula>NOT(ISERROR(SEARCH("[유의한 미비점]",C70)))</formula>
    </cfRule>
    <cfRule type="containsText" dxfId="15" priority="18" operator="containsText" text="[단순한 미비점]">
      <formula>NOT(ISERROR(SEARCH("[단순한 미비점]",C70)))</formula>
    </cfRule>
  </conditionalFormatting>
  <conditionalFormatting sqref="C71">
    <cfRule type="containsText" dxfId="14" priority="13" operator="containsText" text="[중요한 취약점]">
      <formula>NOT(ISERROR(SEARCH("[중요한 취약점]",C71)))</formula>
    </cfRule>
    <cfRule type="containsText" dxfId="13" priority="14" operator="containsText" text="[유의한 미비점]">
      <formula>NOT(ISERROR(SEARCH("[유의한 미비점]",C71)))</formula>
    </cfRule>
    <cfRule type="containsText" dxfId="12" priority="15" operator="containsText" text="[단순한 미비점]">
      <formula>NOT(ISERROR(SEARCH("[단순한 미비점]",C71)))</formula>
    </cfRule>
  </conditionalFormatting>
  <conditionalFormatting sqref="C75:C76">
    <cfRule type="containsText" dxfId="11" priority="1" operator="containsText" text="[중요한 취약점]">
      <formula>NOT(ISERROR(SEARCH("[중요한 취약점]",C75)))</formula>
    </cfRule>
    <cfRule type="containsText" dxfId="10" priority="2" operator="containsText" text="[유의한 미비점]">
      <formula>NOT(ISERROR(SEARCH("[유의한 미비점]",C75)))</formula>
    </cfRule>
    <cfRule type="containsText" dxfId="9" priority="3" operator="containsText" text="[단순한 미비점]">
      <formula>NOT(ISERROR(SEARCH("[단순한 미비점]",C75)))</formula>
    </cfRule>
  </conditionalFormatting>
  <conditionalFormatting sqref="C72">
    <cfRule type="containsText" dxfId="8" priority="10" operator="containsText" text="[중요한 취약점]">
      <formula>NOT(ISERROR(SEARCH("[중요한 취약점]",C72)))</formula>
    </cfRule>
    <cfRule type="containsText" dxfId="7" priority="11" operator="containsText" text="[유의한 미비점]">
      <formula>NOT(ISERROR(SEARCH("[유의한 미비점]",C72)))</formula>
    </cfRule>
    <cfRule type="containsText" dxfId="6" priority="12" operator="containsText" text="[단순한 미비점]">
      <formula>NOT(ISERROR(SEARCH("[단순한 미비점]",C72)))</formula>
    </cfRule>
  </conditionalFormatting>
  <conditionalFormatting sqref="C73">
    <cfRule type="containsText" dxfId="5" priority="7" operator="containsText" text="[중요한 취약점]">
      <formula>NOT(ISERROR(SEARCH("[중요한 취약점]",C73)))</formula>
    </cfRule>
    <cfRule type="containsText" dxfId="4" priority="8" operator="containsText" text="[유의한 미비점]">
      <formula>NOT(ISERROR(SEARCH("[유의한 미비점]",C73)))</formula>
    </cfRule>
    <cfRule type="containsText" dxfId="3" priority="9" operator="containsText" text="[단순한 미비점]">
      <formula>NOT(ISERROR(SEARCH("[단순한 미비점]",C73)))</formula>
    </cfRule>
  </conditionalFormatting>
  <conditionalFormatting sqref="C74">
    <cfRule type="containsText" dxfId="2" priority="4" operator="containsText" text="[중요한 취약점]">
      <formula>NOT(ISERROR(SEARCH("[중요한 취약점]",C74)))</formula>
    </cfRule>
    <cfRule type="containsText" dxfId="1" priority="5" operator="containsText" text="[유의한 미비점]">
      <formula>NOT(ISERROR(SEARCH("[유의한 미비점]",C74)))</formula>
    </cfRule>
    <cfRule type="containsText" dxfId="0" priority="6" operator="containsText" text="[단순한 미비점]">
      <formula>NOT(ISERROR(SEARCH("[단순한 미비점]",C74)))</formula>
    </cfRule>
  </conditionalFormatting>
  <dataValidations disablePrompts="1" count="5">
    <dataValidation type="list" allowBlank="1" showInputMessage="1" showErrorMessage="1" sqref="B33:B36" xr:uid="{00000000-0002-0000-0B00-000000000000}">
      <formula1>"추가,삭제"</formula1>
    </dataValidation>
    <dataValidation type="list" allowBlank="1" showInputMessage="1" showErrorMessage="1" sqref="I26 I52 I43 G41:G42" xr:uid="{00000000-0002-0000-0B00-000001000000}">
      <formula1>"Yes,No"</formula1>
    </dataValidation>
    <dataValidation type="list" allowBlank="1" showInputMessage="1" showErrorMessage="1" sqref="B60:B63" xr:uid="{00000000-0002-0000-0B00-000002000000}">
      <formula1>"설계미비,운영미비"</formula1>
    </dataValidation>
    <dataValidation type="list" allowBlank="1" showInputMessage="1" showErrorMessage="1" sqref="K60:K63" xr:uid="{00000000-0002-0000-0B00-000003000000}">
      <formula1>"단순한 미비점, 유의한 미비점, 중요한 취약점"</formula1>
    </dataValidation>
    <dataValidation type="list" allowBlank="1" showInputMessage="1" showErrorMessage="1" sqref="K70:K74 K80:K84" xr:uid="{00000000-0002-0000-0B00-000004000000}">
      <formula1>"Yes,No,N/A"</formula1>
    </dataValidation>
  </dataValidations>
  <pageMargins left="0.69999998807907104" right="0.69999998807907104" top="0.75" bottom="0.75" header="0.30000001192092896" footer="0.30000001192092896"/>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B2"/>
  <sheetViews>
    <sheetView zoomScaleNormal="100" zoomScaleSheetLayoutView="75" workbookViewId="0">
      <selection activeCell="F11" sqref="F11"/>
    </sheetView>
  </sheetViews>
  <sheetFormatPr defaultColWidth="9" defaultRowHeight="17.399999999999999"/>
  <cols>
    <col min="1" max="1" width="4.69921875" customWidth="1"/>
  </cols>
  <sheetData>
    <row r="2" spans="2:2">
      <c r="B2" s="239" t="s">
        <v>671</v>
      </c>
    </row>
  </sheetData>
  <phoneticPr fontId="45" type="noConversion"/>
  <pageMargins left="0.69999998807907104" right="0.69999998807907104" top="0.75" bottom="0.75" header="0.30000001192092896" footer="0.30000001192092896"/>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C25E8-416A-4DDD-AB58-84A17BA7B8D3}">
  <dimension ref="B1:I101"/>
  <sheetViews>
    <sheetView showGridLines="0" zoomScaleNormal="100" workbookViewId="0">
      <selection activeCell="C4" sqref="C4"/>
    </sheetView>
  </sheetViews>
  <sheetFormatPr defaultColWidth="8.69921875" defaultRowHeight="13.2"/>
  <cols>
    <col min="1" max="1" width="1.3984375" style="324" customWidth="1"/>
    <col min="2" max="2" width="3.8984375" style="324" customWidth="1"/>
    <col min="3" max="3" width="12.19921875" style="324" customWidth="1"/>
    <col min="4" max="4" width="11.59765625" style="324" customWidth="1"/>
    <col min="5" max="5" width="40.69921875" style="324" customWidth="1"/>
    <col min="6" max="6" width="100.59765625" style="324" customWidth="1"/>
    <col min="7" max="7" width="11.69921875" style="325" customWidth="1"/>
    <col min="8" max="8" width="10.5" style="324" customWidth="1"/>
    <col min="9" max="9" width="96.3984375" style="324" customWidth="1"/>
    <col min="10" max="16384" width="8.69921875" style="324"/>
  </cols>
  <sheetData>
    <row r="1" spans="2:9">
      <c r="G1" s="325" t="s">
        <v>2262</v>
      </c>
    </row>
    <row r="2" spans="2:9">
      <c r="F2" s="324">
        <f>COUNTA(E4:E101)</f>
        <v>98</v>
      </c>
      <c r="G2" s="326">
        <f>ROUND(F2/7,)</f>
        <v>14</v>
      </c>
      <c r="H2" s="324" t="s">
        <v>2263</v>
      </c>
      <c r="I2" s="326"/>
    </row>
    <row r="3" spans="2:9" ht="26.4">
      <c r="B3" s="327" t="s">
        <v>2264</v>
      </c>
      <c r="C3" s="327" t="s">
        <v>318</v>
      </c>
      <c r="D3" s="327" t="s">
        <v>723</v>
      </c>
      <c r="E3" s="327" t="s">
        <v>2265</v>
      </c>
      <c r="F3" s="327" t="s">
        <v>2266</v>
      </c>
      <c r="G3" s="328" t="s">
        <v>2267</v>
      </c>
      <c r="H3" s="328" t="s">
        <v>2268</v>
      </c>
      <c r="I3" s="328" t="s">
        <v>2269</v>
      </c>
    </row>
    <row r="4" spans="2:9" ht="52.8">
      <c r="B4" s="329">
        <v>1</v>
      </c>
      <c r="C4" s="329" t="s">
        <v>1421</v>
      </c>
      <c r="D4" s="329" t="s">
        <v>932</v>
      </c>
      <c r="E4" s="329" t="s">
        <v>2270</v>
      </c>
      <c r="F4" s="330" t="s">
        <v>2271</v>
      </c>
      <c r="G4" s="331">
        <v>44515</v>
      </c>
      <c r="H4" s="332" t="s">
        <v>2272</v>
      </c>
      <c r="I4" s="333" t="s">
        <v>2273</v>
      </c>
    </row>
    <row r="5" spans="2:9" ht="39.6">
      <c r="B5" s="329">
        <v>2</v>
      </c>
      <c r="C5" s="329" t="s">
        <v>1421</v>
      </c>
      <c r="D5" s="329" t="s">
        <v>2274</v>
      </c>
      <c r="E5" s="329" t="s">
        <v>2275</v>
      </c>
      <c r="F5" s="330" t="s">
        <v>2276</v>
      </c>
      <c r="G5" s="331">
        <v>44515</v>
      </c>
      <c r="H5" s="332" t="s">
        <v>2272</v>
      </c>
      <c r="I5" s="334" t="s">
        <v>2277</v>
      </c>
    </row>
    <row r="6" spans="2:9" ht="79.2">
      <c r="B6" s="329">
        <v>3</v>
      </c>
      <c r="C6" s="329" t="s">
        <v>804</v>
      </c>
      <c r="D6" s="329" t="s">
        <v>1415</v>
      </c>
      <c r="E6" s="329" t="s">
        <v>2278</v>
      </c>
      <c r="F6" s="330" t="s">
        <v>2205</v>
      </c>
      <c r="G6" s="331">
        <v>44515</v>
      </c>
      <c r="H6" s="332" t="s">
        <v>2272</v>
      </c>
      <c r="I6" s="334" t="s">
        <v>2279</v>
      </c>
    </row>
    <row r="7" spans="2:9" ht="52.8">
      <c r="B7" s="329">
        <v>4</v>
      </c>
      <c r="C7" s="329" t="s">
        <v>804</v>
      </c>
      <c r="D7" s="329" t="s">
        <v>2280</v>
      </c>
      <c r="E7" s="329" t="s">
        <v>2281</v>
      </c>
      <c r="F7" s="330" t="s">
        <v>2282</v>
      </c>
      <c r="G7" s="331">
        <v>44515</v>
      </c>
      <c r="H7" s="332" t="s">
        <v>2272</v>
      </c>
      <c r="I7" s="333" t="s">
        <v>2283</v>
      </c>
    </row>
    <row r="8" spans="2:9" ht="52.8">
      <c r="B8" s="329">
        <v>5</v>
      </c>
      <c r="C8" s="329" t="s">
        <v>804</v>
      </c>
      <c r="D8" s="329" t="s">
        <v>2284</v>
      </c>
      <c r="E8" s="329" t="s">
        <v>2285</v>
      </c>
      <c r="F8" s="330" t="s">
        <v>2286</v>
      </c>
      <c r="G8" s="331">
        <v>44515</v>
      </c>
      <c r="H8" s="332" t="s">
        <v>2272</v>
      </c>
      <c r="I8" s="334" t="s">
        <v>2279</v>
      </c>
    </row>
    <row r="9" spans="2:9" ht="26.4">
      <c r="B9" s="329">
        <v>6</v>
      </c>
      <c r="C9" s="329" t="s">
        <v>804</v>
      </c>
      <c r="D9" s="329" t="s">
        <v>2287</v>
      </c>
      <c r="E9" s="329" t="s">
        <v>2288</v>
      </c>
      <c r="F9" s="335" t="s">
        <v>2289</v>
      </c>
      <c r="G9" s="331">
        <v>44515</v>
      </c>
      <c r="H9" s="332" t="s">
        <v>2272</v>
      </c>
      <c r="I9" s="334" t="s">
        <v>2279</v>
      </c>
    </row>
    <row r="10" spans="2:9" ht="66">
      <c r="B10" s="329">
        <v>7</v>
      </c>
      <c r="C10" s="329" t="s">
        <v>804</v>
      </c>
      <c r="D10" s="329" t="s">
        <v>2290</v>
      </c>
      <c r="E10" s="329" t="s">
        <v>2291</v>
      </c>
      <c r="F10" s="335" t="s">
        <v>2292</v>
      </c>
      <c r="G10" s="331">
        <v>44515</v>
      </c>
      <c r="H10" s="332" t="s">
        <v>2272</v>
      </c>
      <c r="I10" s="336" t="s">
        <v>2293</v>
      </c>
    </row>
    <row r="11" spans="2:9" ht="92.4">
      <c r="B11" s="329">
        <v>8</v>
      </c>
      <c r="C11" s="329" t="s">
        <v>810</v>
      </c>
      <c r="D11" s="329" t="s">
        <v>2294</v>
      </c>
      <c r="E11" s="329" t="s">
        <v>2295</v>
      </c>
      <c r="F11" s="330" t="s">
        <v>2296</v>
      </c>
      <c r="G11" s="331">
        <v>44515</v>
      </c>
      <c r="H11" s="332" t="s">
        <v>2272</v>
      </c>
      <c r="I11" s="336" t="s">
        <v>2297</v>
      </c>
    </row>
    <row r="12" spans="2:9" ht="39.6">
      <c r="B12" s="329">
        <v>9</v>
      </c>
      <c r="C12" s="329" t="s">
        <v>810</v>
      </c>
      <c r="D12" s="329" t="s">
        <v>2298</v>
      </c>
      <c r="E12" s="329" t="s">
        <v>2299</v>
      </c>
      <c r="F12" s="330" t="s">
        <v>2300</v>
      </c>
      <c r="G12" s="331">
        <v>44515</v>
      </c>
      <c r="H12" s="332" t="s">
        <v>2272</v>
      </c>
      <c r="I12" s="333" t="s">
        <v>2283</v>
      </c>
    </row>
    <row r="13" spans="2:9" ht="57.6" customHeight="1">
      <c r="B13" s="329">
        <v>10</v>
      </c>
      <c r="C13" s="329" t="s">
        <v>2301</v>
      </c>
      <c r="D13" s="329" t="s">
        <v>2302</v>
      </c>
      <c r="E13" s="329" t="s">
        <v>2303</v>
      </c>
      <c r="F13" s="330" t="s">
        <v>2304</v>
      </c>
      <c r="G13" s="331">
        <v>44515</v>
      </c>
      <c r="H13" s="332" t="s">
        <v>2272</v>
      </c>
      <c r="I13" s="336" t="s">
        <v>2305</v>
      </c>
    </row>
    <row r="14" spans="2:9" ht="105.6">
      <c r="B14" s="329">
        <v>11</v>
      </c>
      <c r="C14" s="329" t="s">
        <v>2301</v>
      </c>
      <c r="D14" s="329" t="s">
        <v>2306</v>
      </c>
      <c r="E14" s="329" t="s">
        <v>2307</v>
      </c>
      <c r="F14" s="330" t="s">
        <v>2308</v>
      </c>
      <c r="G14" s="331">
        <v>44515</v>
      </c>
      <c r="H14" s="332" t="s">
        <v>2272</v>
      </c>
      <c r="I14" s="336" t="s">
        <v>2309</v>
      </c>
    </row>
    <row r="15" spans="2:9" ht="132">
      <c r="B15" s="329">
        <v>12</v>
      </c>
      <c r="C15" s="329" t="s">
        <v>2301</v>
      </c>
      <c r="D15" s="329" t="s">
        <v>2310</v>
      </c>
      <c r="E15" s="329" t="s">
        <v>2311</v>
      </c>
      <c r="F15" s="330" t="s">
        <v>2312</v>
      </c>
      <c r="G15" s="331">
        <v>44515</v>
      </c>
      <c r="H15" s="332" t="s">
        <v>2272</v>
      </c>
      <c r="I15" s="336" t="s">
        <v>2297</v>
      </c>
    </row>
    <row r="16" spans="2:9" ht="79.2">
      <c r="B16" s="329">
        <v>13</v>
      </c>
      <c r="C16" s="329" t="s">
        <v>2301</v>
      </c>
      <c r="D16" s="329" t="s">
        <v>2313</v>
      </c>
      <c r="E16" s="329" t="s">
        <v>2314</v>
      </c>
      <c r="F16" s="330" t="s">
        <v>2315</v>
      </c>
      <c r="G16" s="331">
        <v>44515</v>
      </c>
      <c r="H16" s="332" t="s">
        <v>2272</v>
      </c>
      <c r="I16" s="333" t="s">
        <v>2283</v>
      </c>
    </row>
    <row r="17" spans="2:9" ht="52.8">
      <c r="B17" s="329">
        <v>14</v>
      </c>
      <c r="C17" s="329" t="s">
        <v>2301</v>
      </c>
      <c r="D17" s="329" t="s">
        <v>2316</v>
      </c>
      <c r="E17" s="329" t="s">
        <v>2317</v>
      </c>
      <c r="F17" s="330" t="s">
        <v>2318</v>
      </c>
      <c r="G17" s="331">
        <v>44515</v>
      </c>
      <c r="H17" s="332" t="s">
        <v>2272</v>
      </c>
      <c r="I17" s="336" t="s">
        <v>2293</v>
      </c>
    </row>
    <row r="18" spans="2:9" ht="39.6">
      <c r="B18" s="329">
        <v>15</v>
      </c>
      <c r="C18" s="329" t="s">
        <v>2301</v>
      </c>
      <c r="D18" s="329" t="s">
        <v>2319</v>
      </c>
      <c r="E18" s="329" t="s">
        <v>2320</v>
      </c>
      <c r="F18" s="330" t="s">
        <v>2321</v>
      </c>
      <c r="G18" s="332" t="s">
        <v>2322</v>
      </c>
      <c r="H18" s="332" t="s">
        <v>2272</v>
      </c>
      <c r="I18" s="333" t="s">
        <v>2283</v>
      </c>
    </row>
    <row r="19" spans="2:9" ht="39.6">
      <c r="B19" s="329">
        <v>16</v>
      </c>
      <c r="C19" s="329" t="s">
        <v>2301</v>
      </c>
      <c r="D19" s="329" t="s">
        <v>2323</v>
      </c>
      <c r="E19" s="329" t="s">
        <v>2324</v>
      </c>
      <c r="F19" s="330" t="s">
        <v>2325</v>
      </c>
      <c r="G19" s="332" t="s">
        <v>2322</v>
      </c>
      <c r="H19" s="332" t="s">
        <v>2272</v>
      </c>
      <c r="I19" s="333" t="s">
        <v>2283</v>
      </c>
    </row>
    <row r="20" spans="2:9" ht="26.4">
      <c r="B20" s="329">
        <v>17</v>
      </c>
      <c r="C20" s="329" t="s">
        <v>2301</v>
      </c>
      <c r="D20" s="329" t="s">
        <v>2326</v>
      </c>
      <c r="E20" s="329" t="s">
        <v>2327</v>
      </c>
      <c r="F20" s="330" t="s">
        <v>2328</v>
      </c>
      <c r="G20" s="332" t="s">
        <v>2322</v>
      </c>
      <c r="H20" s="332" t="s">
        <v>2272</v>
      </c>
      <c r="I20" s="333" t="s">
        <v>2283</v>
      </c>
    </row>
    <row r="21" spans="2:9" ht="26.4">
      <c r="B21" s="329">
        <v>18</v>
      </c>
      <c r="C21" s="329" t="s">
        <v>2301</v>
      </c>
      <c r="D21" s="329" t="s">
        <v>2329</v>
      </c>
      <c r="E21" s="329" t="s">
        <v>2330</v>
      </c>
      <c r="F21" s="330" t="s">
        <v>2331</v>
      </c>
      <c r="G21" s="332" t="s">
        <v>2322</v>
      </c>
      <c r="H21" s="332" t="s">
        <v>2272</v>
      </c>
      <c r="I21" s="333" t="s">
        <v>2332</v>
      </c>
    </row>
    <row r="22" spans="2:9" ht="66">
      <c r="B22" s="329">
        <v>19</v>
      </c>
      <c r="C22" s="329" t="s">
        <v>2301</v>
      </c>
      <c r="D22" s="329" t="s">
        <v>2333</v>
      </c>
      <c r="E22" s="329" t="s">
        <v>2334</v>
      </c>
      <c r="F22" s="330" t="s">
        <v>2335</v>
      </c>
      <c r="G22" s="332" t="s">
        <v>2322</v>
      </c>
      <c r="H22" s="332" t="s">
        <v>2336</v>
      </c>
      <c r="I22" s="333" t="s">
        <v>2337</v>
      </c>
    </row>
    <row r="23" spans="2:9" ht="52.8">
      <c r="B23" s="329">
        <v>20</v>
      </c>
      <c r="C23" s="329" t="s">
        <v>2301</v>
      </c>
      <c r="D23" s="329" t="s">
        <v>2338</v>
      </c>
      <c r="E23" s="329" t="s">
        <v>2339</v>
      </c>
      <c r="F23" s="330" t="s">
        <v>2340</v>
      </c>
      <c r="G23" s="332" t="s">
        <v>2322</v>
      </c>
      <c r="H23" s="332" t="s">
        <v>2272</v>
      </c>
      <c r="I23" s="336" t="s">
        <v>2309</v>
      </c>
    </row>
    <row r="24" spans="2:9" ht="39.6">
      <c r="B24" s="329">
        <v>21</v>
      </c>
      <c r="C24" s="329" t="s">
        <v>2301</v>
      </c>
      <c r="D24" s="329" t="s">
        <v>2341</v>
      </c>
      <c r="E24" s="329" t="s">
        <v>2342</v>
      </c>
      <c r="F24" s="330" t="s">
        <v>2343</v>
      </c>
      <c r="G24" s="332" t="s">
        <v>2322</v>
      </c>
      <c r="H24" s="332" t="s">
        <v>2344</v>
      </c>
      <c r="I24" s="333" t="s">
        <v>2345</v>
      </c>
    </row>
    <row r="25" spans="2:9" ht="39.6">
      <c r="B25" s="329">
        <v>22</v>
      </c>
      <c r="C25" s="329" t="s">
        <v>2301</v>
      </c>
      <c r="D25" s="335" t="s">
        <v>2346</v>
      </c>
      <c r="E25" s="337" t="s">
        <v>2347</v>
      </c>
      <c r="F25" s="335" t="s">
        <v>2347</v>
      </c>
      <c r="G25" s="332" t="s">
        <v>2322</v>
      </c>
      <c r="H25" s="332" t="s">
        <v>2272</v>
      </c>
      <c r="I25" s="333"/>
    </row>
    <row r="26" spans="2:9" ht="66">
      <c r="B26" s="329">
        <v>23</v>
      </c>
      <c r="C26" s="329" t="s">
        <v>2301</v>
      </c>
      <c r="D26" s="335" t="s">
        <v>2348</v>
      </c>
      <c r="E26" s="337" t="s">
        <v>2349</v>
      </c>
      <c r="F26" s="335" t="s">
        <v>2350</v>
      </c>
      <c r="G26" s="332" t="s">
        <v>2322</v>
      </c>
      <c r="H26" s="332" t="s">
        <v>2336</v>
      </c>
      <c r="I26" s="333" t="s">
        <v>2337</v>
      </c>
    </row>
    <row r="27" spans="2:9" ht="52.8">
      <c r="B27" s="329">
        <v>24</v>
      </c>
      <c r="C27" s="329" t="s">
        <v>2301</v>
      </c>
      <c r="D27" s="335" t="s">
        <v>2351</v>
      </c>
      <c r="E27" s="337" t="s">
        <v>2352</v>
      </c>
      <c r="F27" s="335" t="s">
        <v>2353</v>
      </c>
      <c r="G27" s="332" t="s">
        <v>2322</v>
      </c>
      <c r="H27" s="332" t="s">
        <v>2272</v>
      </c>
      <c r="I27" s="333" t="s">
        <v>2354</v>
      </c>
    </row>
    <row r="28" spans="2:9" ht="26.4">
      <c r="B28" s="329">
        <v>25</v>
      </c>
      <c r="C28" s="329" t="s">
        <v>2301</v>
      </c>
      <c r="D28" s="335" t="s">
        <v>2355</v>
      </c>
      <c r="E28" s="337" t="s">
        <v>2356</v>
      </c>
      <c r="F28" s="335" t="s">
        <v>2357</v>
      </c>
      <c r="G28" s="332" t="s">
        <v>2322</v>
      </c>
      <c r="H28" s="332" t="s">
        <v>2272</v>
      </c>
      <c r="I28" s="336" t="s">
        <v>2309</v>
      </c>
    </row>
    <row r="29" spans="2:9" ht="39.6">
      <c r="B29" s="329">
        <v>26</v>
      </c>
      <c r="C29" s="329" t="s">
        <v>852</v>
      </c>
      <c r="D29" s="329" t="s">
        <v>1667</v>
      </c>
      <c r="E29" s="329" t="s">
        <v>2358</v>
      </c>
      <c r="F29" s="330" t="s">
        <v>2359</v>
      </c>
      <c r="G29" s="332" t="s">
        <v>2360</v>
      </c>
      <c r="H29" s="332"/>
      <c r="I29" s="333"/>
    </row>
    <row r="30" spans="2:9" ht="49.95" customHeight="1">
      <c r="B30" s="329">
        <v>27</v>
      </c>
      <c r="C30" s="329" t="s">
        <v>852</v>
      </c>
      <c r="D30" s="329" t="s">
        <v>2361</v>
      </c>
      <c r="E30" s="329" t="s">
        <v>1363</v>
      </c>
      <c r="F30" s="330" t="s">
        <v>2362</v>
      </c>
      <c r="G30" s="332" t="s">
        <v>2360</v>
      </c>
      <c r="H30" s="332"/>
      <c r="I30" s="333"/>
    </row>
    <row r="31" spans="2:9" ht="52.8">
      <c r="B31" s="329">
        <v>28</v>
      </c>
      <c r="C31" s="329" t="s">
        <v>852</v>
      </c>
      <c r="D31" s="329" t="s">
        <v>2363</v>
      </c>
      <c r="E31" s="329" t="s">
        <v>2364</v>
      </c>
      <c r="F31" s="330" t="s">
        <v>2365</v>
      </c>
      <c r="G31" s="332" t="s">
        <v>2360</v>
      </c>
      <c r="H31" s="332"/>
      <c r="I31" s="333"/>
    </row>
    <row r="32" spans="2:9" ht="39.6">
      <c r="B32" s="329">
        <v>29</v>
      </c>
      <c r="C32" s="329" t="s">
        <v>852</v>
      </c>
      <c r="D32" s="329" t="s">
        <v>2366</v>
      </c>
      <c r="E32" s="329" t="s">
        <v>2367</v>
      </c>
      <c r="F32" s="330" t="s">
        <v>2368</v>
      </c>
      <c r="G32" s="332" t="s">
        <v>2360</v>
      </c>
      <c r="H32" s="332"/>
      <c r="I32" s="333"/>
    </row>
    <row r="33" spans="2:9" ht="39.6">
      <c r="B33" s="329">
        <v>30</v>
      </c>
      <c r="C33" s="329" t="s">
        <v>852</v>
      </c>
      <c r="D33" s="338" t="s">
        <v>2369</v>
      </c>
      <c r="E33" s="338" t="s">
        <v>2370</v>
      </c>
      <c r="F33" s="339" t="s">
        <v>2371</v>
      </c>
      <c r="G33" s="332" t="s">
        <v>2360</v>
      </c>
      <c r="H33" s="332"/>
      <c r="I33" s="333"/>
    </row>
    <row r="34" spans="2:9" ht="39.6">
      <c r="B34" s="329">
        <v>31</v>
      </c>
      <c r="C34" s="329" t="s">
        <v>852</v>
      </c>
      <c r="D34" s="338" t="s">
        <v>2372</v>
      </c>
      <c r="E34" s="338" t="s">
        <v>2373</v>
      </c>
      <c r="F34" s="339" t="s">
        <v>2374</v>
      </c>
      <c r="G34" s="332" t="s">
        <v>2360</v>
      </c>
      <c r="H34" s="332"/>
      <c r="I34" s="333"/>
    </row>
    <row r="35" spans="2:9" ht="39.6">
      <c r="B35" s="329">
        <v>32</v>
      </c>
      <c r="C35" s="329" t="s">
        <v>852</v>
      </c>
      <c r="D35" s="338" t="s">
        <v>2375</v>
      </c>
      <c r="E35" s="338" t="s">
        <v>2376</v>
      </c>
      <c r="F35" s="339" t="s">
        <v>2377</v>
      </c>
      <c r="G35" s="332" t="s">
        <v>2360</v>
      </c>
      <c r="H35" s="332"/>
      <c r="I35" s="333"/>
    </row>
    <row r="36" spans="2:9" ht="105.6">
      <c r="B36" s="329">
        <v>33</v>
      </c>
      <c r="C36" s="329" t="s">
        <v>852</v>
      </c>
      <c r="D36" s="338" t="s">
        <v>2378</v>
      </c>
      <c r="E36" s="338" t="s">
        <v>2379</v>
      </c>
      <c r="F36" s="339" t="s">
        <v>2380</v>
      </c>
      <c r="G36" s="332" t="s">
        <v>2360</v>
      </c>
      <c r="H36" s="332"/>
      <c r="I36" s="333"/>
    </row>
    <row r="37" spans="2:9" ht="52.8">
      <c r="B37" s="329">
        <v>34</v>
      </c>
      <c r="C37" s="329" t="s">
        <v>852</v>
      </c>
      <c r="D37" s="338" t="s">
        <v>2381</v>
      </c>
      <c r="E37" s="338" t="s">
        <v>2382</v>
      </c>
      <c r="F37" s="339" t="s">
        <v>2383</v>
      </c>
      <c r="G37" s="332" t="s">
        <v>2360</v>
      </c>
      <c r="H37" s="332"/>
      <c r="I37" s="333"/>
    </row>
    <row r="38" spans="2:9" ht="52.8">
      <c r="B38" s="329">
        <v>35</v>
      </c>
      <c r="C38" s="329" t="s">
        <v>852</v>
      </c>
      <c r="D38" s="338" t="s">
        <v>2384</v>
      </c>
      <c r="E38" s="338" t="s">
        <v>2385</v>
      </c>
      <c r="F38" s="339" t="s">
        <v>2386</v>
      </c>
      <c r="G38" s="332" t="s">
        <v>2360</v>
      </c>
      <c r="H38" s="332"/>
      <c r="I38" s="333"/>
    </row>
    <row r="39" spans="2:9" ht="66">
      <c r="B39" s="329">
        <v>36</v>
      </c>
      <c r="C39" s="329" t="s">
        <v>852</v>
      </c>
      <c r="D39" s="338" t="s">
        <v>2387</v>
      </c>
      <c r="E39" s="338" t="s">
        <v>2388</v>
      </c>
      <c r="F39" s="339" t="s">
        <v>2389</v>
      </c>
      <c r="G39" s="332" t="s">
        <v>2360</v>
      </c>
      <c r="H39" s="332"/>
      <c r="I39" s="333"/>
    </row>
    <row r="40" spans="2:9" ht="52.8">
      <c r="B40" s="329">
        <v>37</v>
      </c>
      <c r="C40" s="329" t="s">
        <v>852</v>
      </c>
      <c r="D40" s="338" t="s">
        <v>2390</v>
      </c>
      <c r="E40" s="338" t="s">
        <v>2391</v>
      </c>
      <c r="F40" s="339" t="s">
        <v>2392</v>
      </c>
      <c r="G40" s="332" t="s">
        <v>2360</v>
      </c>
      <c r="H40" s="332"/>
      <c r="I40" s="333"/>
    </row>
    <row r="41" spans="2:9" ht="39.6">
      <c r="B41" s="329">
        <v>38</v>
      </c>
      <c r="C41" s="329" t="s">
        <v>852</v>
      </c>
      <c r="D41" s="338" t="s">
        <v>2393</v>
      </c>
      <c r="E41" s="338" t="s">
        <v>2394</v>
      </c>
      <c r="F41" s="339" t="s">
        <v>2395</v>
      </c>
      <c r="G41" s="332" t="s">
        <v>2360</v>
      </c>
      <c r="H41" s="332"/>
      <c r="I41" s="333"/>
    </row>
    <row r="42" spans="2:9" ht="52.8">
      <c r="B42" s="329">
        <v>39</v>
      </c>
      <c r="C42" s="329" t="s">
        <v>852</v>
      </c>
      <c r="D42" s="338" t="s">
        <v>2396</v>
      </c>
      <c r="E42" s="338" t="s">
        <v>2397</v>
      </c>
      <c r="F42" s="339" t="s">
        <v>2398</v>
      </c>
      <c r="G42" s="332" t="s">
        <v>2360</v>
      </c>
      <c r="H42" s="332"/>
      <c r="I42" s="333"/>
    </row>
    <row r="43" spans="2:9" ht="105.6">
      <c r="B43" s="329">
        <v>40</v>
      </c>
      <c r="C43" s="329" t="s">
        <v>852</v>
      </c>
      <c r="D43" s="338" t="s">
        <v>2399</v>
      </c>
      <c r="E43" s="338" t="s">
        <v>2400</v>
      </c>
      <c r="F43" s="339" t="s">
        <v>2401</v>
      </c>
      <c r="G43" s="332" t="s">
        <v>2360</v>
      </c>
      <c r="H43" s="332"/>
      <c r="I43" s="333"/>
    </row>
    <row r="44" spans="2:9" ht="39.6">
      <c r="B44" s="329">
        <v>41</v>
      </c>
      <c r="C44" s="329" t="s">
        <v>852</v>
      </c>
      <c r="D44" s="338" t="s">
        <v>2402</v>
      </c>
      <c r="E44" s="338" t="s">
        <v>2403</v>
      </c>
      <c r="F44" s="339" t="s">
        <v>2404</v>
      </c>
      <c r="G44" s="332" t="s">
        <v>2360</v>
      </c>
      <c r="H44" s="332"/>
      <c r="I44" s="333"/>
    </row>
    <row r="45" spans="2:9" ht="39.6">
      <c r="B45" s="329">
        <v>42</v>
      </c>
      <c r="C45" s="329" t="s">
        <v>852</v>
      </c>
      <c r="D45" s="338" t="s">
        <v>2405</v>
      </c>
      <c r="E45" s="338" t="s">
        <v>2406</v>
      </c>
      <c r="F45" s="339" t="s">
        <v>2407</v>
      </c>
      <c r="G45" s="332" t="s">
        <v>2360</v>
      </c>
      <c r="H45" s="332"/>
      <c r="I45" s="333"/>
    </row>
    <row r="46" spans="2:9" ht="66">
      <c r="B46" s="329">
        <v>43</v>
      </c>
      <c r="C46" s="329" t="s">
        <v>852</v>
      </c>
      <c r="D46" s="338" t="s">
        <v>2408</v>
      </c>
      <c r="E46" s="338" t="s">
        <v>2409</v>
      </c>
      <c r="F46" s="339" t="s">
        <v>2410</v>
      </c>
      <c r="G46" s="332" t="s">
        <v>2411</v>
      </c>
      <c r="H46" s="332"/>
      <c r="I46" s="333"/>
    </row>
    <row r="47" spans="2:9" ht="26.4">
      <c r="B47" s="329">
        <v>44</v>
      </c>
      <c r="C47" s="329" t="s">
        <v>809</v>
      </c>
      <c r="D47" s="329" t="s">
        <v>1171</v>
      </c>
      <c r="E47" s="329" t="s">
        <v>2412</v>
      </c>
      <c r="F47" s="330" t="s">
        <v>2413</v>
      </c>
      <c r="G47" s="332" t="s">
        <v>2411</v>
      </c>
      <c r="H47" s="332"/>
      <c r="I47" s="333"/>
    </row>
    <row r="48" spans="2:9" ht="52.8">
      <c r="B48" s="329">
        <v>45</v>
      </c>
      <c r="C48" s="329" t="s">
        <v>809</v>
      </c>
      <c r="D48" s="329" t="s">
        <v>2414</v>
      </c>
      <c r="E48" s="329" t="s">
        <v>2415</v>
      </c>
      <c r="F48" s="330" t="s">
        <v>2416</v>
      </c>
      <c r="G48" s="332" t="s">
        <v>2411</v>
      </c>
      <c r="H48" s="332"/>
      <c r="I48" s="333"/>
    </row>
    <row r="49" spans="2:9" ht="66">
      <c r="B49" s="329">
        <v>46</v>
      </c>
      <c r="C49" s="329" t="s">
        <v>809</v>
      </c>
      <c r="D49" s="329" t="s">
        <v>926</v>
      </c>
      <c r="E49" s="329" t="s">
        <v>2417</v>
      </c>
      <c r="F49" s="330" t="s">
        <v>2418</v>
      </c>
      <c r="G49" s="332" t="s">
        <v>2411</v>
      </c>
      <c r="H49" s="332"/>
      <c r="I49" s="333"/>
    </row>
    <row r="50" spans="2:9" ht="39.6">
      <c r="B50" s="329">
        <v>47</v>
      </c>
      <c r="C50" s="329" t="s">
        <v>809</v>
      </c>
      <c r="D50" s="329" t="s">
        <v>1161</v>
      </c>
      <c r="E50" s="329" t="s">
        <v>1074</v>
      </c>
      <c r="F50" s="330" t="s">
        <v>160</v>
      </c>
      <c r="G50" s="332" t="s">
        <v>2411</v>
      </c>
      <c r="H50" s="332"/>
      <c r="I50" s="333"/>
    </row>
    <row r="51" spans="2:9" ht="39.6">
      <c r="B51" s="329">
        <v>48</v>
      </c>
      <c r="C51" s="329" t="s">
        <v>809</v>
      </c>
      <c r="D51" s="329" t="s">
        <v>2419</v>
      </c>
      <c r="E51" s="329" t="s">
        <v>2420</v>
      </c>
      <c r="F51" s="330" t="s">
        <v>2421</v>
      </c>
      <c r="G51" s="332" t="s">
        <v>2411</v>
      </c>
      <c r="H51" s="332"/>
      <c r="I51" s="333"/>
    </row>
    <row r="52" spans="2:9" ht="26.4">
      <c r="B52" s="329">
        <v>49</v>
      </c>
      <c r="C52" s="329" t="s">
        <v>809</v>
      </c>
      <c r="D52" s="329" t="s">
        <v>2422</v>
      </c>
      <c r="E52" s="329" t="s">
        <v>2423</v>
      </c>
      <c r="F52" s="330" t="s">
        <v>2424</v>
      </c>
      <c r="G52" s="332" t="s">
        <v>2411</v>
      </c>
      <c r="H52" s="332"/>
      <c r="I52" s="333"/>
    </row>
    <row r="53" spans="2:9" ht="39.6">
      <c r="B53" s="329">
        <v>50</v>
      </c>
      <c r="C53" s="329" t="s">
        <v>809</v>
      </c>
      <c r="D53" s="329" t="s">
        <v>2425</v>
      </c>
      <c r="E53" s="329" t="s">
        <v>2426</v>
      </c>
      <c r="F53" s="330" t="s">
        <v>2427</v>
      </c>
      <c r="G53" s="332" t="s">
        <v>2411</v>
      </c>
      <c r="H53" s="332"/>
      <c r="I53" s="333"/>
    </row>
    <row r="54" spans="2:9" ht="52.8">
      <c r="B54" s="329">
        <v>51</v>
      </c>
      <c r="C54" s="329" t="s">
        <v>809</v>
      </c>
      <c r="D54" s="329" t="s">
        <v>2428</v>
      </c>
      <c r="E54" s="329" t="s">
        <v>2429</v>
      </c>
      <c r="F54" s="330" t="s">
        <v>2430</v>
      </c>
      <c r="G54" s="332" t="s">
        <v>2411</v>
      </c>
      <c r="H54" s="332"/>
      <c r="I54" s="333"/>
    </row>
    <row r="55" spans="2:9" ht="52.8">
      <c r="B55" s="329">
        <v>52</v>
      </c>
      <c r="C55" s="329" t="s">
        <v>809</v>
      </c>
      <c r="D55" s="329" t="s">
        <v>2431</v>
      </c>
      <c r="E55" s="329" t="s">
        <v>2432</v>
      </c>
      <c r="F55" s="330" t="s">
        <v>2433</v>
      </c>
      <c r="G55" s="332" t="s">
        <v>2411</v>
      </c>
      <c r="H55" s="332"/>
      <c r="I55" s="333"/>
    </row>
    <row r="56" spans="2:9" ht="52.8">
      <c r="B56" s="329">
        <v>53</v>
      </c>
      <c r="C56" s="329" t="s">
        <v>809</v>
      </c>
      <c r="D56" s="329" t="s">
        <v>2434</v>
      </c>
      <c r="E56" s="329" t="s">
        <v>2435</v>
      </c>
      <c r="F56" s="330" t="s">
        <v>2436</v>
      </c>
      <c r="G56" s="332" t="s">
        <v>2411</v>
      </c>
      <c r="H56" s="332"/>
      <c r="I56" s="333"/>
    </row>
    <row r="57" spans="2:9" ht="39.6">
      <c r="B57" s="329">
        <v>54</v>
      </c>
      <c r="C57" s="329" t="s">
        <v>809</v>
      </c>
      <c r="D57" s="329" t="s">
        <v>2437</v>
      </c>
      <c r="E57" s="329" t="s">
        <v>2438</v>
      </c>
      <c r="F57" s="330" t="s">
        <v>2439</v>
      </c>
      <c r="G57" s="332" t="s">
        <v>2411</v>
      </c>
      <c r="H57" s="332"/>
      <c r="I57" s="333"/>
    </row>
    <row r="58" spans="2:9" ht="39.6">
      <c r="B58" s="329">
        <v>55</v>
      </c>
      <c r="C58" s="329" t="s">
        <v>809</v>
      </c>
      <c r="D58" s="329" t="s">
        <v>2440</v>
      </c>
      <c r="E58" s="329" t="s">
        <v>2441</v>
      </c>
      <c r="F58" s="330" t="s">
        <v>2442</v>
      </c>
      <c r="G58" s="332" t="s">
        <v>2411</v>
      </c>
      <c r="H58" s="332"/>
      <c r="I58" s="333"/>
    </row>
    <row r="59" spans="2:9" ht="39.6">
      <c r="B59" s="329">
        <v>56</v>
      </c>
      <c r="C59" s="329" t="s">
        <v>809</v>
      </c>
      <c r="D59" s="329" t="s">
        <v>356</v>
      </c>
      <c r="E59" s="329" t="s">
        <v>2443</v>
      </c>
      <c r="F59" s="330" t="s">
        <v>2444</v>
      </c>
      <c r="G59" s="332" t="s">
        <v>2411</v>
      </c>
      <c r="H59" s="332"/>
      <c r="I59" s="333"/>
    </row>
    <row r="60" spans="2:9" ht="39.6">
      <c r="B60" s="329">
        <v>57</v>
      </c>
      <c r="C60" s="329" t="s">
        <v>809</v>
      </c>
      <c r="D60" s="338" t="s">
        <v>2445</v>
      </c>
      <c r="E60" s="338" t="s">
        <v>2446</v>
      </c>
      <c r="F60" s="339" t="s">
        <v>2447</v>
      </c>
      <c r="G60" s="332" t="s">
        <v>2448</v>
      </c>
      <c r="H60" s="332"/>
      <c r="I60" s="333"/>
    </row>
    <row r="61" spans="2:9" ht="52.8">
      <c r="B61" s="329">
        <v>58</v>
      </c>
      <c r="C61" s="329" t="s">
        <v>809</v>
      </c>
      <c r="D61" s="338" t="s">
        <v>2449</v>
      </c>
      <c r="E61" s="338" t="s">
        <v>2450</v>
      </c>
      <c r="F61" s="339" t="s">
        <v>2451</v>
      </c>
      <c r="G61" s="332" t="s">
        <v>2448</v>
      </c>
      <c r="H61" s="332"/>
      <c r="I61" s="333"/>
    </row>
    <row r="62" spans="2:9" ht="39.6">
      <c r="B62" s="329">
        <v>59</v>
      </c>
      <c r="C62" s="329" t="s">
        <v>809</v>
      </c>
      <c r="D62" s="338" t="s">
        <v>2452</v>
      </c>
      <c r="E62" s="338" t="s">
        <v>2453</v>
      </c>
      <c r="F62" s="339" t="s">
        <v>2454</v>
      </c>
      <c r="G62" s="332" t="s">
        <v>2448</v>
      </c>
      <c r="H62" s="332"/>
      <c r="I62" s="333"/>
    </row>
    <row r="63" spans="2:9" ht="79.2">
      <c r="B63" s="329">
        <v>60</v>
      </c>
      <c r="C63" s="329" t="s">
        <v>809</v>
      </c>
      <c r="D63" s="338" t="s">
        <v>2455</v>
      </c>
      <c r="E63" s="338" t="s">
        <v>2456</v>
      </c>
      <c r="F63" s="339" t="s">
        <v>2457</v>
      </c>
      <c r="G63" s="332" t="s">
        <v>2448</v>
      </c>
      <c r="H63" s="332"/>
      <c r="I63" s="333"/>
    </row>
    <row r="64" spans="2:9" ht="26.4">
      <c r="B64" s="329">
        <v>61</v>
      </c>
      <c r="C64" s="329" t="s">
        <v>809</v>
      </c>
      <c r="D64" s="335" t="s">
        <v>2458</v>
      </c>
      <c r="E64" s="337" t="s">
        <v>2459</v>
      </c>
      <c r="F64" s="335" t="s">
        <v>2460</v>
      </c>
      <c r="G64" s="332" t="s">
        <v>2448</v>
      </c>
      <c r="H64" s="332"/>
      <c r="I64" s="333"/>
    </row>
    <row r="65" spans="2:9" ht="92.4">
      <c r="B65" s="329">
        <v>62</v>
      </c>
      <c r="C65" s="329" t="s">
        <v>809</v>
      </c>
      <c r="D65" s="335" t="s">
        <v>2461</v>
      </c>
      <c r="E65" s="337" t="s">
        <v>2462</v>
      </c>
      <c r="F65" s="335" t="s">
        <v>2463</v>
      </c>
      <c r="G65" s="332" t="s">
        <v>2448</v>
      </c>
      <c r="H65" s="332"/>
      <c r="I65" s="333"/>
    </row>
    <row r="66" spans="2:9" ht="26.4">
      <c r="B66" s="329">
        <v>63</v>
      </c>
      <c r="C66" s="329" t="s">
        <v>809</v>
      </c>
      <c r="D66" s="335" t="s">
        <v>2464</v>
      </c>
      <c r="E66" s="337" t="s">
        <v>2465</v>
      </c>
      <c r="F66" s="335" t="s">
        <v>2466</v>
      </c>
      <c r="G66" s="332" t="s">
        <v>2448</v>
      </c>
      <c r="H66" s="332"/>
      <c r="I66" s="333"/>
    </row>
    <row r="67" spans="2:9" ht="39.6">
      <c r="B67" s="329">
        <v>64</v>
      </c>
      <c r="C67" s="329" t="s">
        <v>809</v>
      </c>
      <c r="D67" s="335" t="s">
        <v>2467</v>
      </c>
      <c r="E67" s="337" t="s">
        <v>2468</v>
      </c>
      <c r="F67" s="335" t="s">
        <v>2469</v>
      </c>
      <c r="G67" s="332" t="s">
        <v>2448</v>
      </c>
      <c r="H67" s="332"/>
      <c r="I67" s="333"/>
    </row>
    <row r="68" spans="2:9" ht="132">
      <c r="B68" s="329">
        <v>65</v>
      </c>
      <c r="C68" s="329" t="s">
        <v>809</v>
      </c>
      <c r="D68" s="335" t="s">
        <v>2470</v>
      </c>
      <c r="E68" s="337" t="s">
        <v>2471</v>
      </c>
      <c r="F68" s="335" t="s">
        <v>2472</v>
      </c>
      <c r="G68" s="332" t="s">
        <v>2448</v>
      </c>
      <c r="H68" s="332"/>
      <c r="I68" s="333"/>
    </row>
    <row r="69" spans="2:9" ht="158.4">
      <c r="B69" s="329">
        <v>66</v>
      </c>
      <c r="C69" s="329" t="s">
        <v>809</v>
      </c>
      <c r="D69" s="335" t="s">
        <v>2473</v>
      </c>
      <c r="E69" s="337" t="s">
        <v>2474</v>
      </c>
      <c r="F69" s="335" t="s">
        <v>2475</v>
      </c>
      <c r="G69" s="332" t="s">
        <v>2448</v>
      </c>
      <c r="H69" s="332"/>
      <c r="I69" s="333"/>
    </row>
    <row r="70" spans="2:9" ht="52.8">
      <c r="B70" s="329">
        <v>67</v>
      </c>
      <c r="C70" s="329" t="s">
        <v>809</v>
      </c>
      <c r="D70" s="335" t="s">
        <v>2476</v>
      </c>
      <c r="E70" s="337" t="s">
        <v>2477</v>
      </c>
      <c r="F70" s="335" t="s">
        <v>2478</v>
      </c>
      <c r="G70" s="332" t="s">
        <v>2448</v>
      </c>
      <c r="H70" s="332"/>
      <c r="I70" s="333"/>
    </row>
    <row r="71" spans="2:9" ht="79.2">
      <c r="B71" s="329">
        <v>68</v>
      </c>
      <c r="C71" s="329" t="s">
        <v>809</v>
      </c>
      <c r="D71" s="335" t="s">
        <v>2479</v>
      </c>
      <c r="E71" s="337" t="s">
        <v>2480</v>
      </c>
      <c r="F71" s="335" t="s">
        <v>2481</v>
      </c>
      <c r="G71" s="332" t="s">
        <v>2448</v>
      </c>
      <c r="H71" s="332"/>
      <c r="I71" s="333"/>
    </row>
    <row r="72" spans="2:9" ht="92.4">
      <c r="B72" s="329">
        <v>69</v>
      </c>
      <c r="C72" s="329" t="s">
        <v>809</v>
      </c>
      <c r="D72" s="335" t="s">
        <v>2482</v>
      </c>
      <c r="E72" s="337" t="s">
        <v>2483</v>
      </c>
      <c r="F72" s="335" t="s">
        <v>2484</v>
      </c>
      <c r="G72" s="332" t="s">
        <v>2448</v>
      </c>
      <c r="H72" s="332"/>
      <c r="I72" s="333"/>
    </row>
    <row r="73" spans="2:9" ht="52.8">
      <c r="B73" s="329">
        <v>70</v>
      </c>
      <c r="C73" s="329" t="s">
        <v>809</v>
      </c>
      <c r="D73" s="335" t="s">
        <v>2485</v>
      </c>
      <c r="E73" s="337" t="s">
        <v>2486</v>
      </c>
      <c r="F73" s="335" t="s">
        <v>2487</v>
      </c>
      <c r="G73" s="332" t="s">
        <v>2448</v>
      </c>
      <c r="H73" s="332"/>
      <c r="I73" s="333"/>
    </row>
    <row r="74" spans="2:9" ht="26.4">
      <c r="B74" s="329">
        <v>71</v>
      </c>
      <c r="C74" s="329" t="s">
        <v>809</v>
      </c>
      <c r="D74" s="335" t="s">
        <v>2488</v>
      </c>
      <c r="E74" s="337" t="s">
        <v>2489</v>
      </c>
      <c r="F74" s="335" t="s">
        <v>2490</v>
      </c>
      <c r="G74" s="332" t="s">
        <v>2491</v>
      </c>
      <c r="H74" s="332"/>
      <c r="I74" s="333"/>
    </row>
    <row r="75" spans="2:9" ht="66">
      <c r="B75" s="329">
        <v>72</v>
      </c>
      <c r="C75" s="329" t="s">
        <v>809</v>
      </c>
      <c r="D75" s="335" t="s">
        <v>2492</v>
      </c>
      <c r="E75" s="337" t="s">
        <v>2493</v>
      </c>
      <c r="F75" s="335" t="s">
        <v>2494</v>
      </c>
      <c r="G75" s="332" t="s">
        <v>2491</v>
      </c>
      <c r="H75" s="332"/>
      <c r="I75" s="333"/>
    </row>
    <row r="76" spans="2:9" ht="52.8">
      <c r="B76" s="329">
        <v>73</v>
      </c>
      <c r="C76" s="329" t="s">
        <v>809</v>
      </c>
      <c r="D76" s="335" t="s">
        <v>2495</v>
      </c>
      <c r="E76" s="337" t="s">
        <v>2496</v>
      </c>
      <c r="F76" s="335" t="s">
        <v>2497</v>
      </c>
      <c r="G76" s="332" t="s">
        <v>2491</v>
      </c>
      <c r="H76" s="332"/>
      <c r="I76" s="333"/>
    </row>
    <row r="77" spans="2:9" ht="39.6">
      <c r="B77" s="329">
        <v>74</v>
      </c>
      <c r="C77" s="329" t="s">
        <v>809</v>
      </c>
      <c r="D77" s="335" t="s">
        <v>2498</v>
      </c>
      <c r="E77" s="337" t="s">
        <v>2499</v>
      </c>
      <c r="F77" s="335" t="s">
        <v>2500</v>
      </c>
      <c r="G77" s="332" t="s">
        <v>2491</v>
      </c>
      <c r="H77" s="332"/>
      <c r="I77" s="333"/>
    </row>
    <row r="78" spans="2:9" ht="92.4">
      <c r="B78" s="329">
        <v>75</v>
      </c>
      <c r="C78" s="329" t="s">
        <v>809</v>
      </c>
      <c r="D78" s="335" t="s">
        <v>2501</v>
      </c>
      <c r="E78" s="337" t="s">
        <v>2502</v>
      </c>
      <c r="F78" s="335" t="s">
        <v>2503</v>
      </c>
      <c r="G78" s="332" t="s">
        <v>2491</v>
      </c>
      <c r="H78" s="332"/>
      <c r="I78" s="333"/>
    </row>
    <row r="79" spans="2:9" ht="26.4">
      <c r="B79" s="329">
        <v>76</v>
      </c>
      <c r="C79" s="329" t="s">
        <v>809</v>
      </c>
      <c r="D79" s="335" t="s">
        <v>2504</v>
      </c>
      <c r="E79" s="337" t="s">
        <v>2505</v>
      </c>
      <c r="F79" s="335" t="s">
        <v>2506</v>
      </c>
      <c r="G79" s="332" t="s">
        <v>2491</v>
      </c>
      <c r="H79" s="332"/>
      <c r="I79" s="333"/>
    </row>
    <row r="80" spans="2:9" ht="132">
      <c r="B80" s="329">
        <v>77</v>
      </c>
      <c r="C80" s="329" t="s">
        <v>809</v>
      </c>
      <c r="D80" s="335" t="s">
        <v>2507</v>
      </c>
      <c r="E80" s="337" t="s">
        <v>2508</v>
      </c>
      <c r="F80" s="335" t="s">
        <v>2509</v>
      </c>
      <c r="G80" s="332" t="s">
        <v>2491</v>
      </c>
      <c r="H80" s="332"/>
      <c r="I80" s="333"/>
    </row>
    <row r="81" spans="2:9" ht="39.6">
      <c r="B81" s="329">
        <v>78</v>
      </c>
      <c r="C81" s="329" t="s">
        <v>809</v>
      </c>
      <c r="D81" s="335" t="s">
        <v>2510</v>
      </c>
      <c r="E81" s="337" t="s">
        <v>2511</v>
      </c>
      <c r="F81" s="335" t="s">
        <v>2512</v>
      </c>
      <c r="G81" s="332" t="s">
        <v>2491</v>
      </c>
      <c r="H81" s="332"/>
      <c r="I81" s="333"/>
    </row>
    <row r="82" spans="2:9" ht="105.6">
      <c r="B82" s="329">
        <v>79</v>
      </c>
      <c r="C82" s="329" t="s">
        <v>809</v>
      </c>
      <c r="D82" s="335" t="s">
        <v>2513</v>
      </c>
      <c r="E82" s="337" t="s">
        <v>2514</v>
      </c>
      <c r="F82" s="337" t="s">
        <v>2514</v>
      </c>
      <c r="G82" s="332" t="s">
        <v>2491</v>
      </c>
      <c r="H82" s="332"/>
      <c r="I82" s="333"/>
    </row>
    <row r="83" spans="2:9" ht="39.6">
      <c r="B83" s="329">
        <v>80</v>
      </c>
      <c r="C83" s="329" t="s">
        <v>2515</v>
      </c>
      <c r="D83" s="329" t="s">
        <v>2516</v>
      </c>
      <c r="E83" s="329" t="s">
        <v>2517</v>
      </c>
      <c r="F83" s="330" t="s">
        <v>2518</v>
      </c>
      <c r="G83" s="332" t="s">
        <v>2491</v>
      </c>
      <c r="H83" s="332"/>
      <c r="I83" s="333"/>
    </row>
    <row r="84" spans="2:9" ht="39.6">
      <c r="B84" s="329">
        <v>81</v>
      </c>
      <c r="C84" s="329" t="s">
        <v>2515</v>
      </c>
      <c r="D84" s="329" t="s">
        <v>2519</v>
      </c>
      <c r="E84" s="329" t="s">
        <v>2520</v>
      </c>
      <c r="F84" s="330" t="s">
        <v>2521</v>
      </c>
      <c r="G84" s="332" t="s">
        <v>2491</v>
      </c>
      <c r="H84" s="332"/>
      <c r="I84" s="333"/>
    </row>
    <row r="85" spans="2:9" ht="52.8">
      <c r="B85" s="329">
        <v>82</v>
      </c>
      <c r="C85" s="329" t="s">
        <v>2515</v>
      </c>
      <c r="D85" s="329" t="s">
        <v>1176</v>
      </c>
      <c r="E85" s="329" t="s">
        <v>2522</v>
      </c>
      <c r="F85" s="330" t="s">
        <v>2523</v>
      </c>
      <c r="G85" s="332" t="s">
        <v>2491</v>
      </c>
      <c r="H85" s="332"/>
      <c r="I85" s="333"/>
    </row>
    <row r="86" spans="2:9" ht="39.6">
      <c r="B86" s="329">
        <v>83</v>
      </c>
      <c r="C86" s="329" t="s">
        <v>2515</v>
      </c>
      <c r="D86" s="329" t="s">
        <v>2524</v>
      </c>
      <c r="E86" s="329" t="s">
        <v>2525</v>
      </c>
      <c r="F86" s="330" t="s">
        <v>2526</v>
      </c>
      <c r="G86" s="332" t="s">
        <v>2491</v>
      </c>
      <c r="H86" s="332"/>
      <c r="I86" s="333"/>
    </row>
    <row r="87" spans="2:9" ht="39.6">
      <c r="B87" s="329">
        <v>84</v>
      </c>
      <c r="C87" s="329" t="s">
        <v>2515</v>
      </c>
      <c r="D87" s="329" t="s">
        <v>355</v>
      </c>
      <c r="E87" s="329" t="s">
        <v>2527</v>
      </c>
      <c r="F87" s="330" t="s">
        <v>2528</v>
      </c>
      <c r="G87" s="332" t="s">
        <v>2491</v>
      </c>
      <c r="H87" s="332"/>
      <c r="I87" s="333"/>
    </row>
    <row r="88" spans="2:9" ht="132">
      <c r="B88" s="329">
        <v>85</v>
      </c>
      <c r="C88" s="329" t="s">
        <v>2515</v>
      </c>
      <c r="D88" s="338" t="s">
        <v>2529</v>
      </c>
      <c r="E88" s="338" t="s">
        <v>2530</v>
      </c>
      <c r="F88" s="339" t="s">
        <v>2531</v>
      </c>
      <c r="G88" s="332" t="s">
        <v>2491</v>
      </c>
      <c r="H88" s="332"/>
      <c r="I88" s="333"/>
    </row>
    <row r="89" spans="2:9" ht="79.2">
      <c r="B89" s="329">
        <v>86</v>
      </c>
      <c r="C89" s="329" t="s">
        <v>2515</v>
      </c>
      <c r="D89" s="338" t="s">
        <v>2532</v>
      </c>
      <c r="E89" s="338" t="s">
        <v>2533</v>
      </c>
      <c r="F89" s="339" t="s">
        <v>2534</v>
      </c>
      <c r="G89" s="332" t="s">
        <v>2491</v>
      </c>
      <c r="H89" s="332"/>
      <c r="I89" s="333"/>
    </row>
    <row r="90" spans="2:9" ht="39.6">
      <c r="B90" s="329">
        <v>87</v>
      </c>
      <c r="C90" s="329" t="s">
        <v>2515</v>
      </c>
      <c r="D90" s="338" t="s">
        <v>2535</v>
      </c>
      <c r="E90" s="338" t="s">
        <v>2536</v>
      </c>
      <c r="F90" s="339" t="s">
        <v>2537</v>
      </c>
      <c r="G90" s="332" t="s">
        <v>2491</v>
      </c>
      <c r="H90" s="332"/>
      <c r="I90" s="333"/>
    </row>
    <row r="91" spans="2:9" ht="39.6">
      <c r="B91" s="329">
        <v>88</v>
      </c>
      <c r="C91" s="329" t="s">
        <v>2515</v>
      </c>
      <c r="D91" s="338" t="s">
        <v>2538</v>
      </c>
      <c r="E91" s="338" t="s">
        <v>2539</v>
      </c>
      <c r="F91" s="339" t="s">
        <v>2540</v>
      </c>
      <c r="G91" s="332" t="s">
        <v>2491</v>
      </c>
      <c r="H91" s="332"/>
      <c r="I91" s="333"/>
    </row>
    <row r="92" spans="2:9" ht="39.6">
      <c r="B92" s="329">
        <v>89</v>
      </c>
      <c r="C92" s="329" t="s">
        <v>2515</v>
      </c>
      <c r="D92" s="338" t="s">
        <v>2541</v>
      </c>
      <c r="E92" s="338" t="s">
        <v>2542</v>
      </c>
      <c r="F92" s="339" t="s">
        <v>2543</v>
      </c>
      <c r="G92" s="332" t="s">
        <v>2491</v>
      </c>
      <c r="H92" s="332"/>
      <c r="I92" s="333"/>
    </row>
    <row r="93" spans="2:9" ht="26.4">
      <c r="B93" s="329">
        <v>90</v>
      </c>
      <c r="C93" s="329" t="s">
        <v>2515</v>
      </c>
      <c r="D93" s="338" t="s">
        <v>2544</v>
      </c>
      <c r="E93" s="338" t="s">
        <v>2545</v>
      </c>
      <c r="F93" s="339" t="s">
        <v>2546</v>
      </c>
      <c r="G93" s="332" t="s">
        <v>2491</v>
      </c>
      <c r="H93" s="332"/>
      <c r="I93" s="333"/>
    </row>
    <row r="94" spans="2:9" ht="39.6">
      <c r="B94" s="329">
        <v>91</v>
      </c>
      <c r="C94" s="329" t="s">
        <v>2515</v>
      </c>
      <c r="D94" s="338" t="s">
        <v>2547</v>
      </c>
      <c r="E94" s="338" t="s">
        <v>2548</v>
      </c>
      <c r="F94" s="339" t="s">
        <v>2549</v>
      </c>
      <c r="G94" s="332" t="s">
        <v>2491</v>
      </c>
      <c r="H94" s="332"/>
      <c r="I94" s="333"/>
    </row>
    <row r="95" spans="2:9" ht="52.8">
      <c r="B95" s="329">
        <v>92</v>
      </c>
      <c r="C95" s="329" t="s">
        <v>2515</v>
      </c>
      <c r="D95" s="338" t="s">
        <v>2550</v>
      </c>
      <c r="E95" s="338" t="s">
        <v>2551</v>
      </c>
      <c r="F95" s="339" t="s">
        <v>2552</v>
      </c>
      <c r="G95" s="332" t="s">
        <v>2491</v>
      </c>
      <c r="H95" s="332"/>
      <c r="I95" s="333"/>
    </row>
    <row r="96" spans="2:9" ht="39.6">
      <c r="B96" s="329">
        <v>93</v>
      </c>
      <c r="C96" s="329" t="s">
        <v>2515</v>
      </c>
      <c r="D96" s="338" t="s">
        <v>2553</v>
      </c>
      <c r="E96" s="338" t="s">
        <v>2554</v>
      </c>
      <c r="F96" s="339" t="s">
        <v>2555</v>
      </c>
      <c r="G96" s="332" t="s">
        <v>2491</v>
      </c>
      <c r="H96" s="332"/>
      <c r="I96" s="333"/>
    </row>
    <row r="97" spans="2:9" ht="26.4">
      <c r="B97" s="329">
        <v>94</v>
      </c>
      <c r="C97" s="329" t="s">
        <v>2515</v>
      </c>
      <c r="D97" s="335" t="s">
        <v>2556</v>
      </c>
      <c r="E97" s="337" t="s">
        <v>2557</v>
      </c>
      <c r="F97" s="337" t="s">
        <v>2557</v>
      </c>
      <c r="G97" s="332" t="s">
        <v>2491</v>
      </c>
      <c r="H97" s="332"/>
      <c r="I97" s="333"/>
    </row>
    <row r="98" spans="2:9" ht="52.8">
      <c r="B98" s="329">
        <v>95</v>
      </c>
      <c r="C98" s="329" t="s">
        <v>2515</v>
      </c>
      <c r="D98" s="335" t="s">
        <v>2558</v>
      </c>
      <c r="E98" s="337" t="s">
        <v>2559</v>
      </c>
      <c r="F98" s="337" t="s">
        <v>2559</v>
      </c>
      <c r="G98" s="332" t="s">
        <v>2491</v>
      </c>
      <c r="H98" s="332"/>
      <c r="I98" s="333"/>
    </row>
    <row r="99" spans="2:9" ht="52.8">
      <c r="B99" s="329">
        <v>96</v>
      </c>
      <c r="C99" s="329" t="s">
        <v>2515</v>
      </c>
      <c r="D99" s="335" t="s">
        <v>2560</v>
      </c>
      <c r="E99" s="337" t="s">
        <v>2561</v>
      </c>
      <c r="F99" s="337" t="s">
        <v>2561</v>
      </c>
      <c r="G99" s="332" t="s">
        <v>2491</v>
      </c>
      <c r="H99" s="332"/>
      <c r="I99" s="333"/>
    </row>
    <row r="100" spans="2:9" ht="66">
      <c r="B100" s="329">
        <v>97</v>
      </c>
      <c r="C100" s="329" t="s">
        <v>2515</v>
      </c>
      <c r="D100" s="335" t="s">
        <v>2562</v>
      </c>
      <c r="E100" s="337" t="s">
        <v>2563</v>
      </c>
      <c r="F100" s="337" t="s">
        <v>2563</v>
      </c>
      <c r="G100" s="332" t="s">
        <v>2491</v>
      </c>
      <c r="H100" s="332"/>
      <c r="I100" s="333"/>
    </row>
    <row r="101" spans="2:9" ht="26.4">
      <c r="B101" s="329">
        <v>98</v>
      </c>
      <c r="C101" s="329" t="s">
        <v>2515</v>
      </c>
      <c r="D101" s="335" t="s">
        <v>2564</v>
      </c>
      <c r="E101" s="337" t="s">
        <v>2565</v>
      </c>
      <c r="F101" s="337" t="s">
        <v>2565</v>
      </c>
      <c r="G101" s="332" t="s">
        <v>2491</v>
      </c>
      <c r="H101" s="332"/>
      <c r="I101" s="333"/>
    </row>
  </sheetData>
  <protectedRanges>
    <protectedRange sqref="D16" name="범위1_84_1"/>
    <protectedRange sqref="E16 D13:E15" name="범위1_2_81_2"/>
    <protectedRange sqref="D17:E18" name="범위1_9_2"/>
    <protectedRange sqref="F13:F16" name="범위1_2_81_1_1"/>
    <protectedRange sqref="F17:F18" name="범위1_9_1_1"/>
    <protectedRange sqref="D22" name="범위1_85_1_1"/>
    <protectedRange sqref="D19:E21 E22" name="범위1_2_82_1_1"/>
    <protectedRange sqref="F19:F22" name="범위1_2_82_2_1"/>
    <protectedRange sqref="D39 D36:E36" name="범위1_86_1_1"/>
    <protectedRange sqref="E39 D37:E38" name="범위1_2_83_1_1"/>
    <protectedRange sqref="D43:E44" name="범위1_2_1_4_1_1"/>
    <protectedRange sqref="F36" name="범위1_1_83_1_1"/>
    <protectedRange sqref="F37:F39" name="범위1_2_83_3_1"/>
    <protectedRange sqref="F43:F44" name="범위1_2_1_4_3_1"/>
    <protectedRange sqref="D60:E61" name="범위1_87_1"/>
    <protectedRange sqref="D62:E62" name="범위1_2_84_1_1"/>
    <protectedRange sqref="F60:F61" name="범위1_1_84_1_1"/>
    <protectedRange sqref="F62" name="범위1_2_84_2_1"/>
    <protectedRange sqref="D88:E90" name="범위1_89_1"/>
    <protectedRange sqref="D91:E92" name="범위1_90_1"/>
    <protectedRange sqref="F88:F90" name="범위1_1_86_1"/>
    <protectedRange sqref="F91:F92" name="범위1_1_87_1"/>
  </protectedRanges>
  <phoneticPr fontId="45" type="noConversion"/>
  <conditionalFormatting sqref="D7:D10">
    <cfRule type="containsText" dxfId="80" priority="11" operator="containsText" text="au">
      <formula>NOT(ISERROR(SEARCH(("au"),(D7))))</formula>
    </cfRule>
  </conditionalFormatting>
  <conditionalFormatting sqref="D28">
    <cfRule type="duplicateValues" dxfId="79" priority="7"/>
  </conditionalFormatting>
  <conditionalFormatting sqref="D25:D27">
    <cfRule type="duplicateValues" dxfId="78" priority="8"/>
  </conditionalFormatting>
  <conditionalFormatting sqref="E28">
    <cfRule type="duplicateValues" dxfId="77" priority="9"/>
  </conditionalFormatting>
  <conditionalFormatting sqref="E25:E27">
    <cfRule type="duplicateValues" dxfId="76" priority="10"/>
  </conditionalFormatting>
  <conditionalFormatting sqref="D64">
    <cfRule type="duplicateValues" dxfId="75" priority="2"/>
  </conditionalFormatting>
  <conditionalFormatting sqref="D65">
    <cfRule type="duplicateValues" dxfId="74" priority="1"/>
  </conditionalFormatting>
  <conditionalFormatting sqref="D66">
    <cfRule type="duplicateValues" dxfId="73" priority="3"/>
  </conditionalFormatting>
  <conditionalFormatting sqref="E64">
    <cfRule type="duplicateValues" dxfId="72" priority="4"/>
  </conditionalFormatting>
  <conditionalFormatting sqref="E65">
    <cfRule type="duplicateValues" dxfId="71" priority="5"/>
  </conditionalFormatting>
  <conditionalFormatting sqref="E66">
    <cfRule type="duplicateValues" dxfId="70" priority="6"/>
  </conditionalFormatting>
  <conditionalFormatting sqref="D67">
    <cfRule type="duplicateValues" dxfId="69" priority="12"/>
  </conditionalFormatting>
  <conditionalFormatting sqref="D68:D72">
    <cfRule type="duplicateValues" dxfId="68" priority="13"/>
  </conditionalFormatting>
  <conditionalFormatting sqref="E67">
    <cfRule type="duplicateValues" dxfId="67" priority="14"/>
  </conditionalFormatting>
  <conditionalFormatting sqref="E68:E72">
    <cfRule type="duplicateValues" dxfId="66" priority="15"/>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AE0B6-CC36-46E1-B1DF-185BEBCEF05F}">
  <sheetPr>
    <tabColor theme="7"/>
  </sheetPr>
  <dimension ref="A1:CP22"/>
  <sheetViews>
    <sheetView showGridLines="0" zoomScale="55" zoomScaleNormal="55" workbookViewId="0">
      <pane ySplit="7" topLeftCell="A8" activePane="bottomLeft" state="frozen"/>
      <selection activeCell="AY34" sqref="AY34"/>
      <selection pane="bottomLeft" activeCell="M22" sqref="M22"/>
    </sheetView>
  </sheetViews>
  <sheetFormatPr defaultColWidth="8.8984375" defaultRowHeight="17.399999999999999"/>
  <cols>
    <col min="1" max="1" width="6.8984375" style="351" customWidth="1"/>
    <col min="2" max="2" width="10.8984375" style="351" customWidth="1"/>
    <col min="3" max="3" width="17.8984375" style="351" customWidth="1"/>
    <col min="4" max="4" width="13.59765625" style="351" customWidth="1"/>
    <col min="5" max="5" width="17.09765625" style="351" customWidth="1"/>
    <col min="6" max="6" width="10.5" style="351" customWidth="1"/>
    <col min="7" max="7" width="38.3984375" style="351" customWidth="1"/>
    <col min="8" max="8" width="14.09765625" style="351" customWidth="1"/>
    <col min="9" max="9" width="10.3984375" style="351" customWidth="1"/>
    <col min="10" max="10" width="47.5" style="351" customWidth="1"/>
    <col min="11" max="11" width="14.5" style="351" customWidth="1"/>
    <col min="12" max="12" width="27" style="351" customWidth="1"/>
    <col min="13" max="13" width="50.09765625" style="351" customWidth="1"/>
    <col min="14" max="17" width="10.59765625" style="351" customWidth="1"/>
    <col min="18" max="23" width="3.59765625" style="351" customWidth="1"/>
    <col min="24" max="24" width="3.8984375" style="351" customWidth="1"/>
    <col min="25" max="25" width="4.09765625" style="351" customWidth="1"/>
    <col min="26" max="38" width="4.59765625" style="351" customWidth="1"/>
    <col min="39" max="39" width="14.09765625" style="351" customWidth="1"/>
    <col min="40" max="40" width="7.59765625" style="351" customWidth="1"/>
    <col min="41" max="41" width="13.5" style="351" customWidth="1"/>
    <col min="42" max="42" width="9.59765625" style="351" customWidth="1"/>
    <col min="43" max="43" width="13.5" style="351" customWidth="1"/>
    <col min="44" max="45" width="9.59765625" style="351" customWidth="1"/>
    <col min="46" max="46" width="14.8984375" style="351" customWidth="1"/>
    <col min="47" max="47" width="26" style="351" customWidth="1"/>
    <col min="48" max="57" width="5.09765625" style="351" customWidth="1"/>
    <col min="58" max="58" width="30.59765625" style="351" customWidth="1"/>
    <col min="59" max="59" width="53.59765625" style="351" customWidth="1"/>
    <col min="60" max="63" width="5.3984375" style="351" customWidth="1"/>
    <col min="64" max="64" width="25.09765625" style="351" customWidth="1"/>
    <col min="65" max="65" width="7.3984375" style="351" customWidth="1"/>
    <col min="66" max="66" width="8" style="351" customWidth="1"/>
    <col min="67" max="67" width="55.5" style="351" customWidth="1"/>
    <col min="68" max="68" width="49.09765625" style="351" customWidth="1"/>
    <col min="69" max="71" width="18" style="351" customWidth="1"/>
    <col min="72" max="79" width="15.8984375" style="351" hidden="1" customWidth="1"/>
    <col min="80" max="81" width="10.09765625" style="351" hidden="1" customWidth="1"/>
    <col min="82" max="82" width="8.8984375" style="351" hidden="1" customWidth="1"/>
    <col min="83" max="83" width="12.59765625" style="351" hidden="1" customWidth="1"/>
    <col min="84" max="90" width="5.8984375" style="351" hidden="1" customWidth="1"/>
    <col min="91" max="93" width="8.8984375" style="351" hidden="1" customWidth="1"/>
    <col min="94" max="16384" width="8.8984375" style="352"/>
  </cols>
  <sheetData>
    <row r="1" spans="1:94" s="343" customFormat="1" ht="13.5" customHeight="1">
      <c r="A1" s="340" t="s">
        <v>1390</v>
      </c>
      <c r="B1" s="341"/>
      <c r="C1" s="341" t="s">
        <v>2566</v>
      </c>
      <c r="D1" s="342"/>
      <c r="E1" s="342"/>
      <c r="F1" s="342"/>
      <c r="G1" s="342"/>
      <c r="H1" s="342"/>
      <c r="I1" s="342"/>
      <c r="J1" s="342"/>
      <c r="K1" s="342"/>
      <c r="L1" s="342"/>
      <c r="M1" s="342"/>
      <c r="N1" s="342"/>
      <c r="O1" s="342"/>
      <c r="P1" s="342"/>
      <c r="Q1" s="342"/>
      <c r="R1" s="342"/>
      <c r="S1" s="342"/>
      <c r="T1" s="342"/>
      <c r="U1" s="342"/>
      <c r="V1" s="342"/>
      <c r="W1" s="342"/>
      <c r="X1" s="342"/>
      <c r="Y1" s="342"/>
      <c r="Z1" s="342"/>
      <c r="AA1" s="342"/>
      <c r="AB1" s="342"/>
      <c r="AC1" s="342"/>
      <c r="AD1" s="342"/>
      <c r="AE1" s="342"/>
      <c r="AF1" s="342"/>
      <c r="AG1" s="342"/>
      <c r="AH1" s="342"/>
      <c r="AI1" s="342"/>
      <c r="AJ1" s="342"/>
      <c r="AK1" s="342"/>
      <c r="AL1" s="342"/>
      <c r="AM1" s="342"/>
      <c r="AN1" s="342"/>
      <c r="AO1" s="342"/>
      <c r="AP1" s="342"/>
      <c r="AQ1" s="342"/>
      <c r="AR1" s="342"/>
      <c r="AS1" s="342"/>
      <c r="AT1" s="342"/>
      <c r="AU1" s="342"/>
      <c r="AV1" s="342"/>
      <c r="AW1" s="342"/>
      <c r="AX1" s="342"/>
      <c r="AY1" s="342"/>
      <c r="AZ1" s="342"/>
      <c r="BA1" s="342"/>
      <c r="BB1" s="342"/>
      <c r="BC1" s="342"/>
      <c r="BD1" s="342"/>
      <c r="BE1" s="342"/>
      <c r="BF1" s="342"/>
      <c r="BG1" s="342"/>
      <c r="BH1" s="342"/>
      <c r="BI1" s="342"/>
      <c r="BJ1" s="342"/>
      <c r="BK1" s="342"/>
      <c r="BL1" s="342"/>
      <c r="BM1" s="342"/>
      <c r="BN1" s="342"/>
      <c r="BO1" s="342"/>
      <c r="BP1" s="342"/>
      <c r="BQ1" s="342"/>
      <c r="BR1" s="342"/>
      <c r="BS1" s="342"/>
      <c r="BT1" s="342"/>
      <c r="BU1" s="342"/>
      <c r="BV1" s="342"/>
      <c r="BW1" s="342"/>
      <c r="BX1" s="342"/>
      <c r="BY1" s="342"/>
      <c r="BZ1" s="342"/>
      <c r="CA1" s="342"/>
      <c r="CB1" s="342"/>
      <c r="CC1" s="342"/>
      <c r="CD1" s="342"/>
      <c r="CE1" s="342"/>
      <c r="CF1" s="342"/>
      <c r="CG1" s="342"/>
      <c r="CH1" s="342"/>
      <c r="CI1" s="342"/>
      <c r="CJ1" s="342"/>
      <c r="CK1" s="342"/>
      <c r="CL1" s="342"/>
      <c r="CM1" s="342"/>
      <c r="CN1" s="342"/>
      <c r="CO1" s="342"/>
    </row>
    <row r="2" spans="1:94" s="343" customFormat="1" ht="13.5" customHeight="1">
      <c r="A2" s="341" t="s">
        <v>2567</v>
      </c>
      <c r="B2" s="341"/>
      <c r="C2" s="341" t="str">
        <f>[6]Overview!D16</f>
        <v>인사및급여관리</v>
      </c>
      <c r="D2" s="342"/>
      <c r="E2" s="342"/>
      <c r="F2" s="342"/>
      <c r="G2" s="342"/>
      <c r="H2" s="342"/>
      <c r="I2" s="342"/>
      <c r="J2" s="342"/>
      <c r="K2" s="342"/>
      <c r="L2" s="342"/>
      <c r="M2" s="342"/>
      <c r="N2" s="342"/>
      <c r="O2" s="342"/>
      <c r="P2" s="342"/>
      <c r="Q2" s="342"/>
      <c r="R2" s="342"/>
      <c r="S2" s="342"/>
      <c r="T2" s="342"/>
      <c r="U2" s="342"/>
      <c r="V2" s="342"/>
      <c r="W2" s="342"/>
      <c r="X2" s="342"/>
      <c r="Y2" s="342"/>
      <c r="Z2" s="342"/>
      <c r="AA2" s="342"/>
      <c r="AB2" s="342"/>
      <c r="AC2" s="342"/>
      <c r="AD2" s="342"/>
      <c r="AE2" s="342"/>
      <c r="AF2" s="342"/>
      <c r="AG2" s="342"/>
      <c r="AH2" s="342"/>
      <c r="AI2" s="342"/>
      <c r="AJ2" s="342"/>
      <c r="AK2" s="342"/>
      <c r="AL2" s="342"/>
      <c r="AM2" s="342"/>
      <c r="AN2" s="342"/>
      <c r="AO2" s="342"/>
      <c r="AP2" s="342"/>
      <c r="AQ2" s="342"/>
      <c r="AR2" s="342"/>
      <c r="AS2" s="342"/>
      <c r="AT2" s="342"/>
      <c r="AU2" s="342"/>
      <c r="AV2" s="342"/>
      <c r="AW2" s="342"/>
      <c r="AX2" s="342"/>
      <c r="AY2" s="342"/>
      <c r="AZ2" s="342"/>
      <c r="BA2" s="342"/>
      <c r="BB2" s="342"/>
      <c r="BC2" s="342"/>
      <c r="BD2" s="342"/>
      <c r="BE2" s="342"/>
      <c r="BF2" s="342"/>
      <c r="BG2" s="342"/>
      <c r="BH2" s="342"/>
      <c r="BI2" s="342"/>
      <c r="BJ2" s="342"/>
      <c r="BK2" s="342"/>
      <c r="BL2" s="342"/>
      <c r="BM2" s="342"/>
      <c r="BN2" s="342"/>
      <c r="BO2" s="342"/>
      <c r="BP2" s="342"/>
      <c r="BQ2" s="342"/>
      <c r="BR2" s="342"/>
      <c r="BS2" s="342"/>
      <c r="BT2" s="342"/>
      <c r="BU2" s="342"/>
      <c r="BV2" s="342"/>
      <c r="BW2" s="342"/>
      <c r="BX2" s="342"/>
      <c r="BY2" s="342"/>
      <c r="BZ2" s="342"/>
      <c r="CA2" s="342"/>
      <c r="CB2" s="342"/>
      <c r="CC2" s="342"/>
      <c r="CD2" s="342"/>
      <c r="CE2" s="342"/>
      <c r="CF2" s="342"/>
      <c r="CG2" s="342"/>
      <c r="CH2" s="342"/>
      <c r="CI2" s="342"/>
      <c r="CJ2" s="342"/>
      <c r="CK2" s="342"/>
      <c r="CL2" s="342"/>
      <c r="CM2" s="342"/>
      <c r="CN2" s="342"/>
      <c r="CO2" s="342"/>
    </row>
    <row r="3" spans="1:94" s="348" customFormat="1" ht="14.25" customHeight="1" thickBot="1">
      <c r="A3" s="344" t="s">
        <v>2568</v>
      </c>
      <c r="B3" s="344"/>
      <c r="C3" s="345">
        <v>43830</v>
      </c>
      <c r="D3" s="346"/>
      <c r="E3" s="347"/>
      <c r="F3" s="347"/>
      <c r="G3" s="346"/>
      <c r="H3" s="346"/>
      <c r="I3" s="346"/>
      <c r="J3" s="346"/>
      <c r="K3" s="346"/>
      <c r="L3" s="346"/>
      <c r="M3" s="346"/>
      <c r="N3" s="346"/>
      <c r="O3" s="346"/>
      <c r="P3" s="346"/>
      <c r="Q3" s="346"/>
      <c r="R3" s="346"/>
      <c r="S3" s="346"/>
      <c r="T3" s="346"/>
      <c r="U3" s="346"/>
      <c r="V3" s="346"/>
      <c r="W3" s="346"/>
      <c r="X3" s="346"/>
      <c r="Y3" s="346"/>
      <c r="Z3" s="346"/>
      <c r="AA3" s="346"/>
      <c r="AB3" s="346"/>
      <c r="AC3" s="346"/>
      <c r="AD3" s="346"/>
      <c r="AE3" s="346"/>
      <c r="AF3" s="346"/>
      <c r="AG3" s="346"/>
      <c r="AH3" s="346"/>
      <c r="AI3" s="346"/>
      <c r="AJ3" s="346"/>
      <c r="AK3" s="346"/>
      <c r="AL3" s="346"/>
      <c r="AM3" s="346"/>
      <c r="AN3" s="346"/>
      <c r="AO3" s="346"/>
      <c r="AP3" s="346"/>
      <c r="AQ3" s="346"/>
      <c r="AR3" s="346"/>
      <c r="AS3" s="346"/>
      <c r="AT3" s="346"/>
      <c r="AU3" s="346"/>
      <c r="AV3" s="346"/>
      <c r="AW3" s="346"/>
      <c r="AX3" s="346"/>
      <c r="AY3" s="346"/>
      <c r="AZ3" s="346"/>
      <c r="BA3" s="346"/>
      <c r="BB3" s="346"/>
      <c r="BC3" s="346"/>
      <c r="BD3" s="346"/>
      <c r="BE3" s="346"/>
      <c r="BF3" s="346"/>
      <c r="BG3" s="346"/>
      <c r="BH3" s="346"/>
      <c r="BI3" s="346"/>
      <c r="BJ3" s="346"/>
      <c r="BK3" s="346"/>
      <c r="BL3" s="346"/>
      <c r="BM3" s="346"/>
      <c r="BN3" s="346"/>
      <c r="BO3" s="346"/>
      <c r="BP3" s="346"/>
      <c r="BQ3" s="346"/>
      <c r="BR3" s="346"/>
      <c r="BS3" s="346"/>
      <c r="BT3" s="346"/>
      <c r="BU3" s="346"/>
      <c r="BV3" s="346"/>
      <c r="BW3" s="346"/>
      <c r="BX3" s="346"/>
      <c r="BY3" s="346"/>
      <c r="BZ3" s="346"/>
      <c r="CA3" s="346"/>
      <c r="CB3" s="346"/>
      <c r="CC3" s="346"/>
      <c r="CD3" s="346"/>
      <c r="CE3" s="346"/>
      <c r="CF3" s="346"/>
      <c r="CG3" s="346"/>
      <c r="CH3" s="346"/>
      <c r="CI3" s="346"/>
      <c r="CJ3" s="346"/>
      <c r="CK3" s="346"/>
      <c r="CL3" s="346"/>
      <c r="CM3" s="346"/>
      <c r="CN3" s="346"/>
      <c r="CO3" s="346"/>
    </row>
    <row r="4" spans="1:94">
      <c r="A4" s="349"/>
      <c r="B4" s="350"/>
      <c r="C4" s="350"/>
      <c r="D4" s="350"/>
    </row>
    <row r="5" spans="1:94" ht="142.35" customHeight="1">
      <c r="A5" s="353"/>
      <c r="B5" s="350"/>
      <c r="C5" s="350"/>
      <c r="D5" s="350"/>
      <c r="E5" s="350"/>
      <c r="F5" s="350"/>
      <c r="G5" s="350"/>
      <c r="H5" s="350"/>
      <c r="I5" s="350" t="s">
        <v>2569</v>
      </c>
      <c r="J5" s="350"/>
      <c r="K5" s="350"/>
      <c r="L5" s="350"/>
      <c r="M5" s="354"/>
      <c r="N5" s="350"/>
      <c r="O5" s="350"/>
      <c r="P5" s="350"/>
      <c r="Q5" s="350"/>
      <c r="R5" s="355" t="s">
        <v>2570</v>
      </c>
      <c r="S5" s="355" t="s">
        <v>2571</v>
      </c>
      <c r="T5" s="355" t="s">
        <v>2572</v>
      </c>
      <c r="U5" s="355" t="s">
        <v>2573</v>
      </c>
      <c r="V5" s="355" t="s">
        <v>2574</v>
      </c>
      <c r="W5" s="355" t="s">
        <v>2575</v>
      </c>
      <c r="X5" s="356" t="s">
        <v>2576</v>
      </c>
      <c r="Y5" s="356" t="s">
        <v>2577</v>
      </c>
      <c r="Z5" s="356" t="s">
        <v>2578</v>
      </c>
      <c r="AA5" s="356" t="s">
        <v>2579</v>
      </c>
      <c r="AB5" s="356" t="s">
        <v>2580</v>
      </c>
      <c r="AC5" s="356" t="s">
        <v>2581</v>
      </c>
      <c r="AD5" s="356" t="s">
        <v>2582</v>
      </c>
      <c r="AE5" s="356" t="s">
        <v>2583</v>
      </c>
      <c r="AF5" s="356" t="s">
        <v>2584</v>
      </c>
      <c r="AG5" s="356" t="s">
        <v>2585</v>
      </c>
      <c r="AH5" s="356" t="s">
        <v>2586</v>
      </c>
      <c r="AI5" s="356" t="s">
        <v>2587</v>
      </c>
      <c r="AJ5" s="356" t="s">
        <v>2588</v>
      </c>
      <c r="AK5" s="356" t="s">
        <v>2589</v>
      </c>
      <c r="AL5" s="356" t="s">
        <v>2590</v>
      </c>
      <c r="AM5" s="357"/>
      <c r="AN5" s="356" t="s">
        <v>2591</v>
      </c>
      <c r="AO5" s="358"/>
      <c r="AP5" s="358"/>
      <c r="AQ5" s="358"/>
      <c r="AR5" s="358"/>
      <c r="AS5" s="358"/>
      <c r="AT5" s="358"/>
      <c r="AU5" s="358"/>
      <c r="AV5" s="359" t="s">
        <v>2592</v>
      </c>
      <c r="AW5" s="359" t="s">
        <v>2593</v>
      </c>
      <c r="AX5" s="359" t="s">
        <v>2594</v>
      </c>
      <c r="AY5" s="359" t="s">
        <v>2595</v>
      </c>
      <c r="AZ5" s="359" t="s">
        <v>2596</v>
      </c>
      <c r="BA5" s="359" t="s">
        <v>2597</v>
      </c>
      <c r="BB5" s="359" t="s">
        <v>2598</v>
      </c>
      <c r="BC5" s="359" t="s">
        <v>2599</v>
      </c>
      <c r="BD5" s="359" t="s">
        <v>2600</v>
      </c>
      <c r="BE5" s="359" t="s">
        <v>2601</v>
      </c>
      <c r="BF5" s="350"/>
      <c r="BG5" s="354"/>
      <c r="BH5" s="356" t="s">
        <v>2602</v>
      </c>
      <c r="BI5" s="356" t="s">
        <v>2603</v>
      </c>
      <c r="BJ5" s="356" t="s">
        <v>2604</v>
      </c>
      <c r="BK5" s="356" t="s">
        <v>2605</v>
      </c>
      <c r="BL5" s="358"/>
      <c r="BM5" s="356" t="s">
        <v>2606</v>
      </c>
      <c r="BN5" s="350"/>
      <c r="BO5" s="350"/>
      <c r="BP5" s="350"/>
      <c r="BQ5" s="350"/>
      <c r="BR5" s="350"/>
      <c r="BS5" s="350"/>
      <c r="BT5" s="350"/>
      <c r="BU5" s="350"/>
      <c r="BV5" s="350"/>
      <c r="BW5" s="350"/>
      <c r="BX5" s="350"/>
      <c r="BY5" s="350"/>
      <c r="BZ5" s="350"/>
      <c r="CA5" s="350"/>
      <c r="CB5" s="350"/>
      <c r="CC5" s="350"/>
      <c r="CD5" s="350"/>
      <c r="CE5" s="350"/>
      <c r="CF5" s="355" t="s">
        <v>2607</v>
      </c>
      <c r="CG5" s="355" t="s">
        <v>2608</v>
      </c>
      <c r="CH5" s="355" t="s">
        <v>2609</v>
      </c>
      <c r="CI5" s="355" t="s">
        <v>2610</v>
      </c>
      <c r="CJ5" s="355" t="s">
        <v>2611</v>
      </c>
      <c r="CK5" s="355" t="s">
        <v>2612</v>
      </c>
      <c r="CL5" s="355" t="s">
        <v>2613</v>
      </c>
      <c r="CM5" s="350"/>
      <c r="CN5" s="350"/>
      <c r="CO5" s="350"/>
    </row>
    <row r="6" spans="1:94" ht="16.5" customHeight="1">
      <c r="A6" s="360"/>
      <c r="B6" s="801" t="s">
        <v>2614</v>
      </c>
      <c r="C6" s="801" t="s">
        <v>2615</v>
      </c>
      <c r="D6" s="801" t="s">
        <v>1736</v>
      </c>
      <c r="E6" s="801" t="s">
        <v>318</v>
      </c>
      <c r="F6" s="820" t="s">
        <v>2616</v>
      </c>
      <c r="G6" s="824" t="s">
        <v>2617</v>
      </c>
      <c r="H6" s="820" t="s">
        <v>2618</v>
      </c>
      <c r="I6" s="801" t="s">
        <v>2619</v>
      </c>
      <c r="J6" s="801" t="s">
        <v>2620</v>
      </c>
      <c r="K6" s="801" t="s">
        <v>728</v>
      </c>
      <c r="L6" s="801" t="s">
        <v>723</v>
      </c>
      <c r="M6" s="801" t="s">
        <v>2621</v>
      </c>
      <c r="N6" s="822" t="s">
        <v>2622</v>
      </c>
      <c r="O6" s="822" t="s">
        <v>2623</v>
      </c>
      <c r="P6" s="822" t="s">
        <v>2624</v>
      </c>
      <c r="Q6" s="804" t="s">
        <v>2625</v>
      </c>
      <c r="R6" s="785" t="s">
        <v>2626</v>
      </c>
      <c r="S6" s="786"/>
      <c r="T6" s="786"/>
      <c r="U6" s="786"/>
      <c r="V6" s="786"/>
      <c r="W6" s="787"/>
      <c r="X6" s="792" t="s">
        <v>2627</v>
      </c>
      <c r="Y6" s="794"/>
      <c r="Z6" s="807" t="s">
        <v>2628</v>
      </c>
      <c r="AA6" s="808"/>
      <c r="AB6" s="808"/>
      <c r="AC6" s="808"/>
      <c r="AD6" s="808"/>
      <c r="AE6" s="808"/>
      <c r="AF6" s="808"/>
      <c r="AG6" s="808"/>
      <c r="AH6" s="808"/>
      <c r="AI6" s="808"/>
      <c r="AJ6" s="808"/>
      <c r="AK6" s="808"/>
      <c r="AL6" s="809"/>
      <c r="AM6" s="798" t="s">
        <v>2629</v>
      </c>
      <c r="AN6" s="798" t="s">
        <v>2630</v>
      </c>
      <c r="AO6" s="810" t="s">
        <v>2631</v>
      </c>
      <c r="AP6" s="798" t="s">
        <v>2632</v>
      </c>
      <c r="AQ6" s="800" t="s">
        <v>2633</v>
      </c>
      <c r="AR6" s="812" t="s">
        <v>2634</v>
      </c>
      <c r="AS6" s="812" t="s">
        <v>2635</v>
      </c>
      <c r="AT6" s="798" t="s">
        <v>2636</v>
      </c>
      <c r="AU6" s="798" t="s">
        <v>2637</v>
      </c>
      <c r="AV6" s="814" t="s">
        <v>2638</v>
      </c>
      <c r="AW6" s="815"/>
      <c r="AX6" s="815"/>
      <c r="AY6" s="815"/>
      <c r="AZ6" s="815"/>
      <c r="BA6" s="815"/>
      <c r="BB6" s="815"/>
      <c r="BC6" s="815"/>
      <c r="BD6" s="815"/>
      <c r="BE6" s="816"/>
      <c r="BF6" s="805" t="s">
        <v>2639</v>
      </c>
      <c r="BG6" s="798" t="s">
        <v>2640</v>
      </c>
      <c r="BH6" s="800" t="s">
        <v>725</v>
      </c>
      <c r="BI6" s="800"/>
      <c r="BJ6" s="800"/>
      <c r="BK6" s="800"/>
      <c r="BL6" s="800"/>
      <c r="BM6" s="801"/>
      <c r="BN6" s="801"/>
      <c r="BO6" s="801"/>
      <c r="BP6" s="802" t="s">
        <v>2641</v>
      </c>
      <c r="BQ6" s="801" t="s">
        <v>2642</v>
      </c>
      <c r="BR6" s="801" t="s">
        <v>1422</v>
      </c>
      <c r="BS6" s="798" t="s">
        <v>2643</v>
      </c>
      <c r="BT6" s="795" t="s">
        <v>2644</v>
      </c>
      <c r="BU6" s="796"/>
      <c r="BV6" s="796"/>
      <c r="BW6" s="796"/>
      <c r="BX6" s="796"/>
      <c r="BY6" s="796"/>
      <c r="BZ6" s="796"/>
      <c r="CA6" s="797"/>
      <c r="CB6" s="798" t="s">
        <v>2645</v>
      </c>
      <c r="CC6" s="798" t="s">
        <v>2646</v>
      </c>
      <c r="CD6" s="798" t="s">
        <v>2647</v>
      </c>
      <c r="CE6" s="798" t="s">
        <v>2648</v>
      </c>
      <c r="CF6" s="791" t="s">
        <v>2649</v>
      </c>
      <c r="CG6" s="799"/>
      <c r="CH6" s="785" t="s">
        <v>2650</v>
      </c>
      <c r="CI6" s="786"/>
      <c r="CJ6" s="786"/>
      <c r="CK6" s="786"/>
      <c r="CL6" s="787"/>
      <c r="CM6" s="791" t="s">
        <v>2651</v>
      </c>
      <c r="CN6" s="791" t="s">
        <v>2652</v>
      </c>
      <c r="CO6" s="791" t="s">
        <v>2653</v>
      </c>
    </row>
    <row r="7" spans="1:94" ht="42" customHeight="1">
      <c r="A7" s="360"/>
      <c r="B7" s="804"/>
      <c r="C7" s="804"/>
      <c r="D7" s="804"/>
      <c r="E7" s="804"/>
      <c r="F7" s="825"/>
      <c r="G7" s="820"/>
      <c r="H7" s="821"/>
      <c r="I7" s="804"/>
      <c r="J7" s="804"/>
      <c r="K7" s="804"/>
      <c r="L7" s="804"/>
      <c r="M7" s="804"/>
      <c r="N7" s="823"/>
      <c r="O7" s="823"/>
      <c r="P7" s="823"/>
      <c r="Q7" s="798"/>
      <c r="R7" s="788"/>
      <c r="S7" s="789"/>
      <c r="T7" s="789"/>
      <c r="U7" s="789"/>
      <c r="V7" s="789"/>
      <c r="W7" s="790"/>
      <c r="X7" s="807"/>
      <c r="Y7" s="809"/>
      <c r="Z7" s="807"/>
      <c r="AA7" s="808"/>
      <c r="AB7" s="808"/>
      <c r="AC7" s="808"/>
      <c r="AD7" s="808"/>
      <c r="AE7" s="808"/>
      <c r="AF7" s="808"/>
      <c r="AG7" s="808"/>
      <c r="AH7" s="808"/>
      <c r="AI7" s="808"/>
      <c r="AJ7" s="808"/>
      <c r="AK7" s="808"/>
      <c r="AL7" s="809"/>
      <c r="AM7" s="798"/>
      <c r="AN7" s="798"/>
      <c r="AO7" s="811"/>
      <c r="AP7" s="798"/>
      <c r="AQ7" s="804"/>
      <c r="AR7" s="813"/>
      <c r="AS7" s="813"/>
      <c r="AT7" s="798"/>
      <c r="AU7" s="798"/>
      <c r="AV7" s="817"/>
      <c r="AW7" s="818"/>
      <c r="AX7" s="818"/>
      <c r="AY7" s="818"/>
      <c r="AZ7" s="818"/>
      <c r="BA7" s="818"/>
      <c r="BB7" s="818"/>
      <c r="BC7" s="818"/>
      <c r="BD7" s="818"/>
      <c r="BE7" s="819"/>
      <c r="BF7" s="806"/>
      <c r="BG7" s="798"/>
      <c r="BH7" s="792" t="s">
        <v>2654</v>
      </c>
      <c r="BI7" s="793"/>
      <c r="BJ7" s="793"/>
      <c r="BK7" s="794"/>
      <c r="BL7" s="361" t="s">
        <v>2655</v>
      </c>
      <c r="BM7" s="361" t="s">
        <v>2656</v>
      </c>
      <c r="BN7" s="361" t="s">
        <v>2657</v>
      </c>
      <c r="BO7" s="361" t="s">
        <v>2658</v>
      </c>
      <c r="BP7" s="803"/>
      <c r="BQ7" s="804"/>
      <c r="BR7" s="804"/>
      <c r="BS7" s="798"/>
      <c r="BT7" s="362" t="s">
        <v>2659</v>
      </c>
      <c r="BU7" s="362" t="s">
        <v>995</v>
      </c>
      <c r="BV7" s="362" t="s">
        <v>1309</v>
      </c>
      <c r="BW7" s="362" t="s">
        <v>985</v>
      </c>
      <c r="BX7" s="362" t="s">
        <v>1118</v>
      </c>
      <c r="BY7" s="362" t="s">
        <v>1625</v>
      </c>
      <c r="BZ7" s="362" t="s">
        <v>990</v>
      </c>
      <c r="CA7" s="362" t="s">
        <v>996</v>
      </c>
      <c r="CB7" s="798"/>
      <c r="CC7" s="798"/>
      <c r="CD7" s="798"/>
      <c r="CE7" s="798"/>
      <c r="CF7" s="788"/>
      <c r="CG7" s="790"/>
      <c r="CH7" s="788"/>
      <c r="CI7" s="789"/>
      <c r="CJ7" s="789"/>
      <c r="CK7" s="789"/>
      <c r="CL7" s="790"/>
      <c r="CM7" s="788"/>
      <c r="CN7" s="788"/>
      <c r="CO7" s="788"/>
    </row>
    <row r="8" spans="1:94" ht="18" customHeight="1">
      <c r="A8" s="360"/>
      <c r="B8" s="363"/>
      <c r="C8" s="363"/>
      <c r="D8" s="363"/>
      <c r="E8" s="363"/>
      <c r="F8" s="364"/>
      <c r="G8" s="365"/>
      <c r="H8" s="365"/>
      <c r="I8" s="363"/>
      <c r="J8" s="363"/>
      <c r="K8" s="363"/>
      <c r="L8" s="363"/>
      <c r="M8" s="363"/>
      <c r="N8" s="366"/>
      <c r="O8" s="366"/>
      <c r="P8" s="366"/>
      <c r="Q8" s="363"/>
      <c r="R8" s="367"/>
      <c r="S8" s="367"/>
      <c r="T8" s="367"/>
      <c r="U8" s="367"/>
      <c r="V8" s="367"/>
      <c r="W8" s="367"/>
      <c r="X8" s="363"/>
      <c r="Y8" s="363"/>
      <c r="Z8" s="363"/>
      <c r="AA8" s="363"/>
      <c r="AB8" s="363"/>
      <c r="AC8" s="363"/>
      <c r="AD8" s="363"/>
      <c r="AE8" s="363"/>
      <c r="AF8" s="363"/>
      <c r="AG8" s="363"/>
      <c r="AH8" s="363"/>
      <c r="AI8" s="363"/>
      <c r="AJ8" s="363"/>
      <c r="AK8" s="363"/>
      <c r="AL8" s="363"/>
      <c r="AM8" s="363"/>
      <c r="AN8" s="363"/>
      <c r="AO8" s="368"/>
      <c r="AP8" s="363"/>
      <c r="AQ8" s="363"/>
      <c r="AR8" s="369"/>
      <c r="AS8" s="369"/>
      <c r="AT8" s="363"/>
      <c r="AU8" s="363"/>
      <c r="AV8" s="370"/>
      <c r="AW8" s="370"/>
      <c r="AX8" s="370"/>
      <c r="AY8" s="370"/>
      <c r="AZ8" s="370"/>
      <c r="BA8" s="370"/>
      <c r="BB8" s="370"/>
      <c r="BC8" s="370"/>
      <c r="BD8" s="370"/>
      <c r="BE8" s="370"/>
      <c r="BF8" s="371"/>
      <c r="BG8" s="363"/>
      <c r="BH8" s="363"/>
      <c r="BI8" s="363"/>
      <c r="BJ8" s="363"/>
      <c r="BK8" s="363"/>
      <c r="BL8" s="363"/>
      <c r="BM8" s="363"/>
      <c r="BN8" s="363"/>
      <c r="BO8" s="363"/>
      <c r="BP8" s="372"/>
      <c r="BQ8" s="363"/>
      <c r="BR8" s="363"/>
      <c r="BS8" s="363"/>
      <c r="BT8" s="373"/>
      <c r="BU8" s="373"/>
      <c r="BV8" s="373"/>
      <c r="BW8" s="373"/>
      <c r="BX8" s="373"/>
      <c r="BY8" s="373"/>
      <c r="BZ8" s="373"/>
      <c r="CA8" s="373"/>
      <c r="CB8" s="363"/>
      <c r="CC8" s="363"/>
      <c r="CD8" s="363"/>
      <c r="CE8" s="363"/>
      <c r="CF8" s="367"/>
      <c r="CG8" s="367"/>
      <c r="CH8" s="367"/>
      <c r="CI8" s="367"/>
      <c r="CJ8" s="367"/>
      <c r="CK8" s="367"/>
      <c r="CL8" s="367"/>
      <c r="CM8" s="367"/>
      <c r="CN8" s="367"/>
      <c r="CO8" s="367"/>
      <c r="CP8" s="352" t="s">
        <v>2660</v>
      </c>
    </row>
    <row r="9" spans="1:94" s="374" customFormat="1" ht="118.8">
      <c r="B9" s="375" t="s">
        <v>145</v>
      </c>
      <c r="C9" s="375" t="s">
        <v>2661</v>
      </c>
      <c r="D9" s="375" t="s">
        <v>2662</v>
      </c>
      <c r="E9" s="375" t="s">
        <v>2663</v>
      </c>
      <c r="F9" s="375" t="s">
        <v>2664</v>
      </c>
      <c r="G9" s="375" t="s">
        <v>2665</v>
      </c>
      <c r="H9" s="376" t="s">
        <v>176</v>
      </c>
      <c r="I9" s="375" t="s">
        <v>2666</v>
      </c>
      <c r="J9" s="375" t="s">
        <v>2667</v>
      </c>
      <c r="K9" s="375" t="s">
        <v>2668</v>
      </c>
      <c r="L9" s="375" t="s">
        <v>2669</v>
      </c>
      <c r="M9" s="377" t="s">
        <v>2670</v>
      </c>
      <c r="N9" s="375" t="s">
        <v>591</v>
      </c>
      <c r="O9" s="375" t="s">
        <v>132</v>
      </c>
      <c r="P9" s="375" t="s">
        <v>132</v>
      </c>
      <c r="Q9" s="377" t="str">
        <f t="shared" ref="Q9:Q22" si="0">IF(OR(N9="yes", O9="yes", P9="yes"), "O", "")</f>
        <v>O</v>
      </c>
      <c r="R9" s="375" t="s">
        <v>143</v>
      </c>
      <c r="S9" s="375" t="s">
        <v>143</v>
      </c>
      <c r="T9" s="375"/>
      <c r="U9" s="375"/>
      <c r="V9" s="375"/>
      <c r="W9" s="375"/>
      <c r="X9" s="375" t="s">
        <v>142</v>
      </c>
      <c r="Y9" s="375" t="s">
        <v>131</v>
      </c>
      <c r="Z9" s="375" t="s">
        <v>143</v>
      </c>
      <c r="AA9" s="375"/>
      <c r="AB9" s="375" t="s">
        <v>143</v>
      </c>
      <c r="AC9" s="375"/>
      <c r="AD9" s="375"/>
      <c r="AE9" s="375"/>
      <c r="AF9" s="375"/>
      <c r="AG9" s="375"/>
      <c r="AH9" s="375"/>
      <c r="AI9" s="375"/>
      <c r="AJ9" s="375"/>
      <c r="AK9" s="375"/>
      <c r="AL9" s="375"/>
      <c r="AM9" s="375" t="s">
        <v>2671</v>
      </c>
      <c r="AN9" s="375" t="s">
        <v>143</v>
      </c>
      <c r="AO9" s="375" t="s">
        <v>144</v>
      </c>
      <c r="AP9" s="375" t="s">
        <v>2672</v>
      </c>
      <c r="AQ9" s="375" t="s">
        <v>144</v>
      </c>
      <c r="AR9" s="375" t="s">
        <v>144</v>
      </c>
      <c r="AS9" s="375" t="s">
        <v>144</v>
      </c>
      <c r="AT9" s="375" t="s">
        <v>2673</v>
      </c>
      <c r="AU9" s="375" t="s">
        <v>2674</v>
      </c>
      <c r="AV9" s="375" t="s">
        <v>131</v>
      </c>
      <c r="AW9" s="375" t="s">
        <v>143</v>
      </c>
      <c r="AX9" s="375" t="s">
        <v>135</v>
      </c>
      <c r="AY9" s="375" t="s">
        <v>135</v>
      </c>
      <c r="AZ9" s="375" t="s">
        <v>135</v>
      </c>
      <c r="BA9" s="375" t="s">
        <v>135</v>
      </c>
      <c r="BB9" s="375" t="s">
        <v>135</v>
      </c>
      <c r="BC9" s="375" t="s">
        <v>133</v>
      </c>
      <c r="BD9" s="375" t="s">
        <v>135</v>
      </c>
      <c r="BE9" s="375" t="s">
        <v>135</v>
      </c>
      <c r="BF9" s="375" t="str">
        <f t="shared" ref="BF9:BF22" si="1">+IF(AV9="A","Not Higher",IF(COUNTIF(AW9:BE9,"H")&gt;4,"Higher","Not Higher"))</f>
        <v>Not Higher</v>
      </c>
      <c r="BG9" s="375" t="s">
        <v>2675</v>
      </c>
      <c r="BH9" s="378"/>
      <c r="BI9" s="378"/>
      <c r="BJ9" s="378" t="s">
        <v>143</v>
      </c>
      <c r="BK9" s="378"/>
      <c r="BL9" s="375" t="s">
        <v>2676</v>
      </c>
      <c r="BM9" s="379" t="s">
        <v>2677</v>
      </c>
      <c r="BN9" s="375">
        <f>IF(Y9="A",1,SUMPRODUCT(('[6]Sample Size'!$D$18:$I$18=H9)*('[6]Sample Size'!$D$19:$I$19=BF9)*('[6]Sample Size'!$C$20:$C$25=AN9)*('[6]Sample Size'!$D$20:$I$25)))</f>
        <v>10</v>
      </c>
      <c r="BO9" s="375" t="s">
        <v>2678</v>
      </c>
      <c r="BP9" s="375" t="s">
        <v>2679</v>
      </c>
      <c r="BQ9" s="375" t="s">
        <v>2212</v>
      </c>
      <c r="BR9" s="375" t="s">
        <v>2680</v>
      </c>
      <c r="BS9" s="375" t="s">
        <v>2681</v>
      </c>
      <c r="BT9" s="375"/>
      <c r="BU9" s="375"/>
      <c r="BV9" s="375"/>
      <c r="BW9" s="375"/>
      <c r="BX9" s="375"/>
      <c r="BY9" s="375"/>
      <c r="BZ9" s="375"/>
      <c r="CA9" s="375"/>
      <c r="CB9" s="375" t="s">
        <v>2682</v>
      </c>
      <c r="CC9" s="375"/>
      <c r="CD9" s="375" t="s">
        <v>2682</v>
      </c>
      <c r="CE9" s="375"/>
      <c r="CF9" s="375"/>
      <c r="CG9" s="375" t="s">
        <v>143</v>
      </c>
      <c r="CH9" s="375"/>
      <c r="CI9" s="375"/>
      <c r="CJ9" s="375"/>
      <c r="CK9" s="375" t="s">
        <v>143</v>
      </c>
      <c r="CL9" s="375"/>
      <c r="CM9" s="375"/>
      <c r="CN9" s="375"/>
      <c r="CO9" s="375"/>
    </row>
    <row r="10" spans="1:94" s="374" customFormat="1" ht="92.4">
      <c r="B10" s="375" t="s">
        <v>145</v>
      </c>
      <c r="C10" s="375" t="s">
        <v>2683</v>
      </c>
      <c r="D10" s="375" t="s">
        <v>2684</v>
      </c>
      <c r="E10" s="375" t="s">
        <v>2685</v>
      </c>
      <c r="F10" s="375" t="s">
        <v>2686</v>
      </c>
      <c r="G10" s="375" t="s">
        <v>2687</v>
      </c>
      <c r="H10" s="376" t="s">
        <v>176</v>
      </c>
      <c r="I10" s="375" t="s">
        <v>2688</v>
      </c>
      <c r="J10" s="375" t="s">
        <v>2689</v>
      </c>
      <c r="K10" s="375" t="s">
        <v>2690</v>
      </c>
      <c r="L10" s="375" t="s">
        <v>2691</v>
      </c>
      <c r="M10" s="377" t="s">
        <v>2692</v>
      </c>
      <c r="N10" s="375" t="s">
        <v>591</v>
      </c>
      <c r="O10" s="375" t="s">
        <v>132</v>
      </c>
      <c r="P10" s="375" t="s">
        <v>132</v>
      </c>
      <c r="Q10" s="377" t="str">
        <f t="shared" si="0"/>
        <v>O</v>
      </c>
      <c r="R10" s="375" t="s">
        <v>143</v>
      </c>
      <c r="S10" s="375" t="s">
        <v>143</v>
      </c>
      <c r="T10" s="375"/>
      <c r="U10" s="375"/>
      <c r="V10" s="375"/>
      <c r="W10" s="375"/>
      <c r="X10" s="375" t="s">
        <v>142</v>
      </c>
      <c r="Y10" s="375" t="s">
        <v>131</v>
      </c>
      <c r="Z10" s="375" t="s">
        <v>143</v>
      </c>
      <c r="AA10" s="375"/>
      <c r="AB10" s="375"/>
      <c r="AC10" s="375"/>
      <c r="AD10" s="375"/>
      <c r="AE10" s="375"/>
      <c r="AF10" s="375"/>
      <c r="AG10" s="375"/>
      <c r="AH10" s="375"/>
      <c r="AI10" s="375"/>
      <c r="AJ10" s="375"/>
      <c r="AK10" s="375"/>
      <c r="AL10" s="375"/>
      <c r="AM10" s="375" t="s">
        <v>2671</v>
      </c>
      <c r="AN10" s="375" t="s">
        <v>143</v>
      </c>
      <c r="AO10" s="375" t="s">
        <v>144</v>
      </c>
      <c r="AP10" s="375" t="s">
        <v>2672</v>
      </c>
      <c r="AQ10" s="375" t="s">
        <v>144</v>
      </c>
      <c r="AR10" s="375" t="s">
        <v>144</v>
      </c>
      <c r="AS10" s="375" t="s">
        <v>144</v>
      </c>
      <c r="AT10" s="375" t="s">
        <v>2673</v>
      </c>
      <c r="AU10" s="375" t="s">
        <v>2693</v>
      </c>
      <c r="AV10" s="375" t="s">
        <v>131</v>
      </c>
      <c r="AW10" s="375" t="s">
        <v>143</v>
      </c>
      <c r="AX10" s="375" t="s">
        <v>135</v>
      </c>
      <c r="AY10" s="375" t="s">
        <v>135</v>
      </c>
      <c r="AZ10" s="375" t="s">
        <v>135</v>
      </c>
      <c r="BA10" s="375" t="s">
        <v>135</v>
      </c>
      <c r="BB10" s="375" t="s">
        <v>135</v>
      </c>
      <c r="BC10" s="375" t="s">
        <v>133</v>
      </c>
      <c r="BD10" s="375" t="s">
        <v>135</v>
      </c>
      <c r="BE10" s="375" t="s">
        <v>135</v>
      </c>
      <c r="BF10" s="375" t="str">
        <f t="shared" si="1"/>
        <v>Not Higher</v>
      </c>
      <c r="BG10" s="375" t="s">
        <v>2694</v>
      </c>
      <c r="BH10" s="378"/>
      <c r="BI10" s="378"/>
      <c r="BJ10" s="378" t="s">
        <v>143</v>
      </c>
      <c r="BK10" s="378"/>
      <c r="BL10" s="375" t="s">
        <v>2695</v>
      </c>
      <c r="BM10" s="379" t="s">
        <v>2677</v>
      </c>
      <c r="BN10" s="375">
        <f>IF(Y10="A",1,SUMPRODUCT(('[6]Sample Size'!$D$18:$I$18=H10)*('[6]Sample Size'!$D$19:$I$19=BF10)*('[6]Sample Size'!$C$20:$C$25=AN10)*('[6]Sample Size'!$D$20:$I$25)))</f>
        <v>10</v>
      </c>
      <c r="BO10" s="375" t="s">
        <v>2696</v>
      </c>
      <c r="BP10" s="375" t="s">
        <v>2697</v>
      </c>
      <c r="BQ10" s="375" t="s">
        <v>2698</v>
      </c>
      <c r="BR10" s="375" t="s">
        <v>2699</v>
      </c>
      <c r="BS10" s="375" t="s">
        <v>2681</v>
      </c>
      <c r="BT10" s="375"/>
      <c r="BU10" s="375"/>
      <c r="BV10" s="375"/>
      <c r="BW10" s="375"/>
      <c r="BX10" s="375"/>
      <c r="BY10" s="375"/>
      <c r="BZ10" s="375"/>
      <c r="CA10" s="375"/>
      <c r="CB10" s="375" t="s">
        <v>2682</v>
      </c>
      <c r="CC10" s="375"/>
      <c r="CD10" s="375" t="s">
        <v>2682</v>
      </c>
      <c r="CE10" s="375"/>
      <c r="CF10" s="375"/>
      <c r="CG10" s="375" t="s">
        <v>143</v>
      </c>
      <c r="CH10" s="375"/>
      <c r="CI10" s="375"/>
      <c r="CJ10" s="375"/>
      <c r="CK10" s="375" t="s">
        <v>143</v>
      </c>
      <c r="CL10" s="375"/>
      <c r="CM10" s="375"/>
      <c r="CN10" s="375"/>
      <c r="CO10" s="375"/>
    </row>
    <row r="11" spans="1:94" s="374" customFormat="1" ht="79.2">
      <c r="B11" s="375" t="s">
        <v>145</v>
      </c>
      <c r="C11" s="375" t="s">
        <v>2683</v>
      </c>
      <c r="D11" s="375" t="s">
        <v>2700</v>
      </c>
      <c r="E11" s="375" t="s">
        <v>2685</v>
      </c>
      <c r="F11" s="375" t="s">
        <v>2701</v>
      </c>
      <c r="G11" s="375" t="s">
        <v>2702</v>
      </c>
      <c r="H11" s="376" t="s">
        <v>176</v>
      </c>
      <c r="I11" s="375" t="s">
        <v>2703</v>
      </c>
      <c r="J11" s="375" t="s">
        <v>2704</v>
      </c>
      <c r="K11" s="375" t="s">
        <v>2705</v>
      </c>
      <c r="L11" s="375" t="s">
        <v>2706</v>
      </c>
      <c r="M11" s="377" t="s">
        <v>2707</v>
      </c>
      <c r="N11" s="375" t="s">
        <v>591</v>
      </c>
      <c r="O11" s="375" t="s">
        <v>132</v>
      </c>
      <c r="P11" s="375" t="s">
        <v>132</v>
      </c>
      <c r="Q11" s="377" t="str">
        <f t="shared" si="0"/>
        <v>O</v>
      </c>
      <c r="R11" s="375" t="s">
        <v>143</v>
      </c>
      <c r="S11" s="375" t="s">
        <v>143</v>
      </c>
      <c r="T11" s="375"/>
      <c r="U11" s="375"/>
      <c r="V11" s="375"/>
      <c r="W11" s="375"/>
      <c r="X11" s="375" t="s">
        <v>142</v>
      </c>
      <c r="Y11" s="375" t="s">
        <v>131</v>
      </c>
      <c r="Z11" s="375" t="s">
        <v>143</v>
      </c>
      <c r="AA11" s="375"/>
      <c r="AB11" s="375"/>
      <c r="AC11" s="375"/>
      <c r="AD11" s="375"/>
      <c r="AE11" s="375"/>
      <c r="AF11" s="375"/>
      <c r="AG11" s="375"/>
      <c r="AH11" s="375"/>
      <c r="AI11" s="375"/>
      <c r="AJ11" s="375"/>
      <c r="AK11" s="375"/>
      <c r="AL11" s="375"/>
      <c r="AM11" s="375" t="s">
        <v>2671</v>
      </c>
      <c r="AN11" s="375" t="s">
        <v>143</v>
      </c>
      <c r="AO11" s="375" t="s">
        <v>144</v>
      </c>
      <c r="AP11" s="375" t="s">
        <v>2672</v>
      </c>
      <c r="AQ11" s="375" t="s">
        <v>144</v>
      </c>
      <c r="AR11" s="375" t="s">
        <v>144</v>
      </c>
      <c r="AS11" s="375" t="s">
        <v>144</v>
      </c>
      <c r="AT11" s="375" t="s">
        <v>2673</v>
      </c>
      <c r="AU11" s="375" t="s">
        <v>2708</v>
      </c>
      <c r="AV11" s="375" t="s">
        <v>131</v>
      </c>
      <c r="AW11" s="375" t="s">
        <v>143</v>
      </c>
      <c r="AX11" s="375" t="s">
        <v>135</v>
      </c>
      <c r="AY11" s="375" t="s">
        <v>135</v>
      </c>
      <c r="AZ11" s="375" t="s">
        <v>135</v>
      </c>
      <c r="BA11" s="375" t="s">
        <v>135</v>
      </c>
      <c r="BB11" s="375" t="s">
        <v>135</v>
      </c>
      <c r="BC11" s="375" t="s">
        <v>133</v>
      </c>
      <c r="BD11" s="375" t="s">
        <v>135</v>
      </c>
      <c r="BE11" s="375" t="s">
        <v>135</v>
      </c>
      <c r="BF11" s="375" t="str">
        <f t="shared" si="1"/>
        <v>Not Higher</v>
      </c>
      <c r="BG11" s="375" t="s">
        <v>2709</v>
      </c>
      <c r="BH11" s="378"/>
      <c r="BI11" s="378"/>
      <c r="BJ11" s="378" t="s">
        <v>143</v>
      </c>
      <c r="BK11" s="378"/>
      <c r="BL11" s="375" t="s">
        <v>2710</v>
      </c>
      <c r="BM11" s="379" t="s">
        <v>2677</v>
      </c>
      <c r="BN11" s="375">
        <f>IF(Y11="A",1,SUMPRODUCT(('[6]Sample Size'!$D$18:$I$18=H11)*('[6]Sample Size'!$D$19:$I$19=BF11)*('[6]Sample Size'!$C$20:$C$25=AN11)*('[6]Sample Size'!$D$20:$I$25)))</f>
        <v>10</v>
      </c>
      <c r="BO11" s="375" t="s">
        <v>2711</v>
      </c>
      <c r="BP11" s="375" t="s">
        <v>2712</v>
      </c>
      <c r="BQ11" s="375" t="s">
        <v>2713</v>
      </c>
      <c r="BR11" s="375" t="s">
        <v>2714</v>
      </c>
      <c r="BS11" s="375" t="s">
        <v>2715</v>
      </c>
      <c r="BT11" s="375"/>
      <c r="BU11" s="375"/>
      <c r="BV11" s="375"/>
      <c r="BW11" s="375"/>
      <c r="BX11" s="375"/>
      <c r="BY11" s="375"/>
      <c r="BZ11" s="375"/>
      <c r="CA11" s="375"/>
      <c r="CB11" s="375" t="s">
        <v>2682</v>
      </c>
      <c r="CC11" s="375"/>
      <c r="CD11" s="375" t="s">
        <v>2682</v>
      </c>
      <c r="CE11" s="375"/>
      <c r="CF11" s="375"/>
      <c r="CG11" s="375" t="s">
        <v>143</v>
      </c>
      <c r="CH11" s="375"/>
      <c r="CI11" s="375"/>
      <c r="CJ11" s="375"/>
      <c r="CK11" s="375" t="s">
        <v>143</v>
      </c>
      <c r="CL11" s="375"/>
      <c r="CM11" s="375"/>
      <c r="CN11" s="375"/>
      <c r="CO11" s="375"/>
    </row>
    <row r="12" spans="1:94" s="374" customFormat="1" ht="224.4">
      <c r="B12" s="375" t="s">
        <v>145</v>
      </c>
      <c r="C12" s="375" t="s">
        <v>2683</v>
      </c>
      <c r="D12" s="375" t="s">
        <v>2700</v>
      </c>
      <c r="E12" s="375" t="s">
        <v>2685</v>
      </c>
      <c r="F12" s="375" t="s">
        <v>2716</v>
      </c>
      <c r="G12" s="375" t="s">
        <v>2717</v>
      </c>
      <c r="H12" s="376" t="s">
        <v>176</v>
      </c>
      <c r="I12" s="375" t="s">
        <v>2718</v>
      </c>
      <c r="J12" s="375" t="s">
        <v>2719</v>
      </c>
      <c r="K12" s="375" t="s">
        <v>2720</v>
      </c>
      <c r="L12" s="375" t="s">
        <v>2721</v>
      </c>
      <c r="M12" s="380" t="s">
        <v>2722</v>
      </c>
      <c r="N12" s="375" t="s">
        <v>132</v>
      </c>
      <c r="O12" s="375" t="s">
        <v>132</v>
      </c>
      <c r="P12" s="375" t="s">
        <v>132</v>
      </c>
      <c r="Q12" s="377" t="str">
        <f t="shared" si="0"/>
        <v/>
      </c>
      <c r="R12" s="375" t="s">
        <v>143</v>
      </c>
      <c r="S12" s="375" t="s">
        <v>143</v>
      </c>
      <c r="T12" s="375"/>
      <c r="U12" s="375"/>
      <c r="V12" s="375"/>
      <c r="W12" s="375"/>
      <c r="X12" s="375" t="s">
        <v>142</v>
      </c>
      <c r="Y12" s="375" t="s">
        <v>131</v>
      </c>
      <c r="Z12" s="375"/>
      <c r="AA12" s="375"/>
      <c r="AB12" s="375" t="s">
        <v>143</v>
      </c>
      <c r="AC12" s="375"/>
      <c r="AD12" s="375"/>
      <c r="AE12" s="375"/>
      <c r="AF12" s="375"/>
      <c r="AG12" s="375"/>
      <c r="AH12" s="375"/>
      <c r="AI12" s="375"/>
      <c r="AJ12" s="375"/>
      <c r="AK12" s="375"/>
      <c r="AL12" s="375"/>
      <c r="AM12" s="375" t="s">
        <v>2723</v>
      </c>
      <c r="AN12" s="375" t="s">
        <v>143</v>
      </c>
      <c r="AO12" s="375" t="s">
        <v>2724</v>
      </c>
      <c r="AP12" s="375" t="s">
        <v>2672</v>
      </c>
      <c r="AQ12" s="375" t="s">
        <v>2725</v>
      </c>
      <c r="AR12" s="375" t="s">
        <v>144</v>
      </c>
      <c r="AS12" s="375" t="s">
        <v>144</v>
      </c>
      <c r="AT12" s="375" t="s">
        <v>2673</v>
      </c>
      <c r="AU12" s="375"/>
      <c r="AV12" s="375" t="s">
        <v>131</v>
      </c>
      <c r="AW12" s="375" t="s">
        <v>143</v>
      </c>
      <c r="AX12" s="375" t="s">
        <v>135</v>
      </c>
      <c r="AY12" s="375" t="s">
        <v>135</v>
      </c>
      <c r="AZ12" s="375" t="s">
        <v>135</v>
      </c>
      <c r="BA12" s="375" t="s">
        <v>135</v>
      </c>
      <c r="BB12" s="375" t="s">
        <v>135</v>
      </c>
      <c r="BC12" s="375" t="s">
        <v>133</v>
      </c>
      <c r="BD12" s="375" t="s">
        <v>135</v>
      </c>
      <c r="BE12" s="375" t="s">
        <v>135</v>
      </c>
      <c r="BF12" s="375" t="str">
        <f t="shared" si="1"/>
        <v>Not Higher</v>
      </c>
      <c r="BG12" s="381" t="s">
        <v>2726</v>
      </c>
      <c r="BH12" s="378"/>
      <c r="BI12" s="378"/>
      <c r="BJ12" s="378" t="s">
        <v>143</v>
      </c>
      <c r="BK12" s="378"/>
      <c r="BL12" s="375" t="s">
        <v>2727</v>
      </c>
      <c r="BM12" s="379" t="s">
        <v>2677</v>
      </c>
      <c r="BN12" s="375">
        <f>IF(Y12="A",1,SUMPRODUCT(('[6]Sample Size'!$D$18:$I$18=H12)*('[6]Sample Size'!$D$19:$I$19=BF12)*('[6]Sample Size'!$C$20:$C$25=AN12)*('[6]Sample Size'!$D$20:$I$25)))</f>
        <v>10</v>
      </c>
      <c r="BO12" s="375" t="s">
        <v>2728</v>
      </c>
      <c r="BP12" s="375" t="s">
        <v>2729</v>
      </c>
      <c r="BQ12" s="375" t="s">
        <v>2713</v>
      </c>
      <c r="BR12" s="375" t="s">
        <v>2730</v>
      </c>
      <c r="BS12" s="375" t="s">
        <v>2715</v>
      </c>
      <c r="BT12" s="375"/>
      <c r="BU12" s="375"/>
      <c r="BV12" s="375"/>
      <c r="BW12" s="375"/>
      <c r="BX12" s="375"/>
      <c r="BY12" s="375"/>
      <c r="BZ12" s="375"/>
      <c r="CA12" s="375"/>
      <c r="CB12" s="375" t="s">
        <v>2682</v>
      </c>
      <c r="CC12" s="375"/>
      <c r="CD12" s="375" t="s">
        <v>2682</v>
      </c>
      <c r="CE12" s="375"/>
      <c r="CF12" s="375"/>
      <c r="CG12" s="375" t="s">
        <v>143</v>
      </c>
      <c r="CH12" s="375"/>
      <c r="CI12" s="375"/>
      <c r="CJ12" s="375"/>
      <c r="CK12" s="375" t="s">
        <v>143</v>
      </c>
      <c r="CL12" s="375"/>
      <c r="CM12" s="375"/>
      <c r="CN12" s="375"/>
      <c r="CO12" s="375"/>
    </row>
    <row r="13" spans="1:94" s="374" customFormat="1" ht="118.8">
      <c r="B13" s="375" t="s">
        <v>145</v>
      </c>
      <c r="C13" s="375" t="s">
        <v>2683</v>
      </c>
      <c r="D13" s="375" t="s">
        <v>2700</v>
      </c>
      <c r="E13" s="375" t="s">
        <v>2685</v>
      </c>
      <c r="F13" s="375" t="s">
        <v>2731</v>
      </c>
      <c r="G13" s="375" t="s">
        <v>2732</v>
      </c>
      <c r="H13" s="376" t="s">
        <v>176</v>
      </c>
      <c r="I13" s="375" t="s">
        <v>2733</v>
      </c>
      <c r="J13" s="375" t="s">
        <v>2734</v>
      </c>
      <c r="K13" s="375" t="s">
        <v>2735</v>
      </c>
      <c r="L13" s="375" t="s">
        <v>2736</v>
      </c>
      <c r="M13" s="377" t="s">
        <v>2737</v>
      </c>
      <c r="N13" s="375" t="s">
        <v>132</v>
      </c>
      <c r="O13" s="375" t="s">
        <v>132</v>
      </c>
      <c r="P13" s="375" t="s">
        <v>132</v>
      </c>
      <c r="Q13" s="377" t="str">
        <f t="shared" si="0"/>
        <v/>
      </c>
      <c r="R13" s="375" t="s">
        <v>143</v>
      </c>
      <c r="S13" s="375"/>
      <c r="T13" s="375"/>
      <c r="U13" s="375"/>
      <c r="V13" s="375" t="s">
        <v>143</v>
      </c>
      <c r="W13" s="375"/>
      <c r="X13" s="375" t="s">
        <v>142</v>
      </c>
      <c r="Y13" s="375" t="s">
        <v>131</v>
      </c>
      <c r="Z13" s="375" t="s">
        <v>143</v>
      </c>
      <c r="AA13" s="375"/>
      <c r="AB13" s="375"/>
      <c r="AC13" s="375"/>
      <c r="AD13" s="375"/>
      <c r="AE13" s="375"/>
      <c r="AF13" s="375" t="s">
        <v>143</v>
      </c>
      <c r="AG13" s="375" t="s">
        <v>143</v>
      </c>
      <c r="AH13" s="375" t="s">
        <v>143</v>
      </c>
      <c r="AI13" s="375"/>
      <c r="AJ13" s="375"/>
      <c r="AK13" s="375"/>
      <c r="AL13" s="375"/>
      <c r="AM13" s="375" t="s">
        <v>2738</v>
      </c>
      <c r="AN13" s="375"/>
      <c r="AO13" s="375" t="s">
        <v>144</v>
      </c>
      <c r="AP13" s="375" t="s">
        <v>2672</v>
      </c>
      <c r="AQ13" s="375" t="s">
        <v>144</v>
      </c>
      <c r="AR13" s="375" t="s">
        <v>144</v>
      </c>
      <c r="AS13" s="375" t="s">
        <v>144</v>
      </c>
      <c r="AT13" s="375" t="s">
        <v>2739</v>
      </c>
      <c r="AU13" s="375" t="s">
        <v>2740</v>
      </c>
      <c r="AV13" s="375" t="s">
        <v>131</v>
      </c>
      <c r="AW13" s="375" t="s">
        <v>136</v>
      </c>
      <c r="AX13" s="375" t="s">
        <v>135</v>
      </c>
      <c r="AY13" s="375" t="s">
        <v>135</v>
      </c>
      <c r="AZ13" s="375" t="s">
        <v>135</v>
      </c>
      <c r="BA13" s="375" t="s">
        <v>135</v>
      </c>
      <c r="BB13" s="375" t="s">
        <v>135</v>
      </c>
      <c r="BC13" s="375" t="s">
        <v>135</v>
      </c>
      <c r="BD13" s="375" t="s">
        <v>135</v>
      </c>
      <c r="BE13" s="375" t="s">
        <v>135</v>
      </c>
      <c r="BF13" s="375" t="str">
        <f t="shared" si="1"/>
        <v>Not Higher</v>
      </c>
      <c r="BG13" s="375" t="s">
        <v>2741</v>
      </c>
      <c r="BH13" s="378"/>
      <c r="BI13" s="378"/>
      <c r="BJ13" s="378" t="s">
        <v>143</v>
      </c>
      <c r="BK13" s="378"/>
      <c r="BL13" s="375" t="s">
        <v>2742</v>
      </c>
      <c r="BM13" s="379" t="s">
        <v>2677</v>
      </c>
      <c r="BN13" s="375">
        <f>IF(Y13="A",1,SUMPRODUCT(('[6]Sample Size'!$D$18:$I$18=H13)*('[6]Sample Size'!$D$19:$I$19=BF13)*('[6]Sample Size'!$C$20:$C$25=AN13)*('[6]Sample Size'!$D$20:$I$25)))</f>
        <v>0</v>
      </c>
      <c r="BO13" s="375" t="s">
        <v>2743</v>
      </c>
      <c r="BP13" s="375" t="s">
        <v>2744</v>
      </c>
      <c r="BQ13" s="375" t="s">
        <v>2698</v>
      </c>
      <c r="BR13" s="375" t="s">
        <v>2680</v>
      </c>
      <c r="BS13" s="375" t="s">
        <v>2681</v>
      </c>
      <c r="BT13" s="375"/>
      <c r="BU13" s="375"/>
      <c r="BV13" s="375"/>
      <c r="BW13" s="375"/>
      <c r="BX13" s="375"/>
      <c r="BY13" s="375"/>
      <c r="BZ13" s="375"/>
      <c r="CA13" s="375"/>
      <c r="CB13" s="375" t="s">
        <v>2682</v>
      </c>
      <c r="CC13" s="375"/>
      <c r="CD13" s="375" t="s">
        <v>2682</v>
      </c>
      <c r="CE13" s="375"/>
      <c r="CF13" s="375"/>
      <c r="CG13" s="375" t="s">
        <v>143</v>
      </c>
      <c r="CH13" s="375"/>
      <c r="CI13" s="375"/>
      <c r="CJ13" s="375"/>
      <c r="CK13" s="375" t="s">
        <v>143</v>
      </c>
      <c r="CL13" s="375"/>
      <c r="CM13" s="375"/>
      <c r="CN13" s="375"/>
      <c r="CO13" s="375"/>
    </row>
    <row r="14" spans="1:94" s="374" customFormat="1" ht="171.6">
      <c r="B14" s="375" t="s">
        <v>145</v>
      </c>
      <c r="C14" s="375" t="s">
        <v>2683</v>
      </c>
      <c r="D14" s="375" t="s">
        <v>2745</v>
      </c>
      <c r="E14" s="375" t="s">
        <v>2746</v>
      </c>
      <c r="F14" s="375" t="s">
        <v>2747</v>
      </c>
      <c r="G14" s="375" t="s">
        <v>2748</v>
      </c>
      <c r="H14" s="376" t="s">
        <v>176</v>
      </c>
      <c r="I14" s="375" t="s">
        <v>2749</v>
      </c>
      <c r="J14" s="375" t="s">
        <v>2750</v>
      </c>
      <c r="K14" s="375" t="s">
        <v>2751</v>
      </c>
      <c r="L14" s="375" t="s">
        <v>2752</v>
      </c>
      <c r="M14" s="377" t="s">
        <v>2753</v>
      </c>
      <c r="N14" s="375" t="s">
        <v>591</v>
      </c>
      <c r="O14" s="375" t="s">
        <v>132</v>
      </c>
      <c r="P14" s="375" t="s">
        <v>132</v>
      </c>
      <c r="Q14" s="377" t="str">
        <f t="shared" si="0"/>
        <v>O</v>
      </c>
      <c r="R14" s="375" t="s">
        <v>143</v>
      </c>
      <c r="S14" s="375" t="s">
        <v>143</v>
      </c>
      <c r="T14" s="375"/>
      <c r="U14" s="375"/>
      <c r="V14" s="375"/>
      <c r="W14" s="375"/>
      <c r="X14" s="375" t="s">
        <v>142</v>
      </c>
      <c r="Y14" s="375" t="s">
        <v>131</v>
      </c>
      <c r="Z14" s="375" t="s">
        <v>143</v>
      </c>
      <c r="AA14" s="375"/>
      <c r="AB14" s="375" t="s">
        <v>143</v>
      </c>
      <c r="AC14" s="375"/>
      <c r="AD14" s="375"/>
      <c r="AE14" s="375"/>
      <c r="AF14" s="375"/>
      <c r="AG14" s="375"/>
      <c r="AH14" s="375"/>
      <c r="AI14" s="375"/>
      <c r="AJ14" s="375"/>
      <c r="AK14" s="375"/>
      <c r="AL14" s="375"/>
      <c r="AM14" s="375" t="s">
        <v>2754</v>
      </c>
      <c r="AN14" s="375" t="s">
        <v>143</v>
      </c>
      <c r="AO14" s="375" t="s">
        <v>144</v>
      </c>
      <c r="AP14" s="375" t="s">
        <v>2672</v>
      </c>
      <c r="AQ14" s="375" t="s">
        <v>144</v>
      </c>
      <c r="AR14" s="375" t="s">
        <v>144</v>
      </c>
      <c r="AS14" s="375" t="s">
        <v>144</v>
      </c>
      <c r="AT14" s="375" t="s">
        <v>2739</v>
      </c>
      <c r="AU14" s="375" t="s">
        <v>2755</v>
      </c>
      <c r="AV14" s="375" t="s">
        <v>131</v>
      </c>
      <c r="AW14" s="375" t="s">
        <v>131</v>
      </c>
      <c r="AX14" s="375" t="s">
        <v>135</v>
      </c>
      <c r="AY14" s="375" t="s">
        <v>135</v>
      </c>
      <c r="AZ14" s="375" t="s">
        <v>135</v>
      </c>
      <c r="BA14" s="375" t="s">
        <v>135</v>
      </c>
      <c r="BB14" s="375" t="s">
        <v>135</v>
      </c>
      <c r="BC14" s="375" t="s">
        <v>135</v>
      </c>
      <c r="BD14" s="375" t="s">
        <v>135</v>
      </c>
      <c r="BE14" s="375" t="s">
        <v>135</v>
      </c>
      <c r="BF14" s="375" t="str">
        <f t="shared" si="1"/>
        <v>Not Higher</v>
      </c>
      <c r="BG14" s="375" t="s">
        <v>2756</v>
      </c>
      <c r="BH14" s="378"/>
      <c r="BI14" s="378"/>
      <c r="BJ14" s="378" t="s">
        <v>143</v>
      </c>
      <c r="BK14" s="378"/>
      <c r="BL14" s="375" t="s">
        <v>2757</v>
      </c>
      <c r="BM14" s="379" t="s">
        <v>2677</v>
      </c>
      <c r="BN14" s="375">
        <f>IF(Y14="A",1,SUMPRODUCT(('[6]Sample Size'!$D$18:$I$18=H14)*('[6]Sample Size'!$D$19:$I$19=BF14)*('[6]Sample Size'!$C$20:$C$25=AN14)*('[6]Sample Size'!$D$20:$I$25)))</f>
        <v>10</v>
      </c>
      <c r="BO14" s="375" t="s">
        <v>2758</v>
      </c>
      <c r="BP14" s="375"/>
      <c r="BQ14" s="375" t="s">
        <v>2698</v>
      </c>
      <c r="BR14" s="375" t="s">
        <v>2680</v>
      </c>
      <c r="BS14" s="375" t="s">
        <v>2681</v>
      </c>
      <c r="BT14" s="375"/>
      <c r="BU14" s="375"/>
      <c r="BV14" s="375"/>
      <c r="BW14" s="375"/>
      <c r="BX14" s="375"/>
      <c r="BY14" s="375"/>
      <c r="BZ14" s="375"/>
      <c r="CA14" s="375"/>
      <c r="CB14" s="375" t="s">
        <v>2682</v>
      </c>
      <c r="CC14" s="375"/>
      <c r="CD14" s="375" t="s">
        <v>2682</v>
      </c>
      <c r="CE14" s="375"/>
      <c r="CF14" s="375"/>
      <c r="CG14" s="375" t="s">
        <v>143</v>
      </c>
      <c r="CH14" s="375"/>
      <c r="CI14" s="375"/>
      <c r="CJ14" s="375"/>
      <c r="CK14" s="375" t="s">
        <v>143</v>
      </c>
      <c r="CL14" s="375"/>
      <c r="CM14" s="375"/>
      <c r="CN14" s="375"/>
      <c r="CO14" s="375"/>
    </row>
    <row r="15" spans="1:94" s="374" customFormat="1" ht="84.6" customHeight="1">
      <c r="B15" s="375" t="s">
        <v>145</v>
      </c>
      <c r="C15" s="375" t="s">
        <v>2683</v>
      </c>
      <c r="D15" s="375" t="s">
        <v>2759</v>
      </c>
      <c r="E15" s="375" t="s">
        <v>2746</v>
      </c>
      <c r="F15" s="375" t="s">
        <v>2760</v>
      </c>
      <c r="G15" s="375" t="s">
        <v>2761</v>
      </c>
      <c r="H15" s="376" t="s">
        <v>176</v>
      </c>
      <c r="I15" s="375" t="s">
        <v>2762</v>
      </c>
      <c r="J15" s="375" t="s">
        <v>2763</v>
      </c>
      <c r="K15" s="375" t="s">
        <v>2764</v>
      </c>
      <c r="L15" s="375" t="s">
        <v>2765</v>
      </c>
      <c r="M15" s="377" t="s">
        <v>2766</v>
      </c>
      <c r="N15" s="375" t="s">
        <v>591</v>
      </c>
      <c r="O15" s="375" t="s">
        <v>132</v>
      </c>
      <c r="P15" s="375" t="s">
        <v>132</v>
      </c>
      <c r="Q15" s="377" t="str">
        <f t="shared" si="0"/>
        <v>O</v>
      </c>
      <c r="R15" s="375" t="s">
        <v>143</v>
      </c>
      <c r="S15" s="375" t="s">
        <v>143</v>
      </c>
      <c r="T15" s="375"/>
      <c r="U15" s="375"/>
      <c r="V15" s="375" t="s">
        <v>143</v>
      </c>
      <c r="W15" s="375"/>
      <c r="X15" s="375" t="s">
        <v>142</v>
      </c>
      <c r="Y15" s="375" t="s">
        <v>131</v>
      </c>
      <c r="Z15" s="375" t="s">
        <v>143</v>
      </c>
      <c r="AA15" s="375" t="s">
        <v>143</v>
      </c>
      <c r="AB15" s="375" t="s">
        <v>143</v>
      </c>
      <c r="AC15" s="375"/>
      <c r="AD15" s="375"/>
      <c r="AE15" s="375"/>
      <c r="AF15" s="375"/>
      <c r="AG15" s="375"/>
      <c r="AH15" s="375"/>
      <c r="AI15" s="375"/>
      <c r="AJ15" s="375"/>
      <c r="AK15" s="375"/>
      <c r="AL15" s="375"/>
      <c r="AM15" s="375" t="s">
        <v>2754</v>
      </c>
      <c r="AN15" s="375" t="s">
        <v>131</v>
      </c>
      <c r="AO15" s="375" t="s">
        <v>144</v>
      </c>
      <c r="AP15" s="375" t="s">
        <v>144</v>
      </c>
      <c r="AQ15" s="375" t="s">
        <v>2767</v>
      </c>
      <c r="AR15" s="375" t="s">
        <v>144</v>
      </c>
      <c r="AS15" s="375" t="s">
        <v>144</v>
      </c>
      <c r="AT15" s="375" t="s">
        <v>2739</v>
      </c>
      <c r="AU15" s="375" t="s">
        <v>144</v>
      </c>
      <c r="AV15" s="375" t="s">
        <v>131</v>
      </c>
      <c r="AW15" s="375" t="s">
        <v>131</v>
      </c>
      <c r="AX15" s="375" t="s">
        <v>135</v>
      </c>
      <c r="AY15" s="375" t="s">
        <v>135</v>
      </c>
      <c r="AZ15" s="375" t="s">
        <v>135</v>
      </c>
      <c r="BA15" s="375" t="s">
        <v>135</v>
      </c>
      <c r="BB15" s="375" t="s">
        <v>135</v>
      </c>
      <c r="BC15" s="375" t="s">
        <v>135</v>
      </c>
      <c r="BD15" s="375" t="s">
        <v>135</v>
      </c>
      <c r="BE15" s="375" t="s">
        <v>135</v>
      </c>
      <c r="BF15" s="375" t="str">
        <f t="shared" si="1"/>
        <v>Not Higher</v>
      </c>
      <c r="BG15" s="375" t="s">
        <v>2768</v>
      </c>
      <c r="BH15" s="378"/>
      <c r="BI15" s="378"/>
      <c r="BJ15" s="378" t="s">
        <v>143</v>
      </c>
      <c r="BK15" s="378"/>
      <c r="BL15" s="375" t="s">
        <v>2769</v>
      </c>
      <c r="BM15" s="379" t="s">
        <v>2677</v>
      </c>
      <c r="BN15" s="375">
        <f>IF(Y15="A",1,SUMPRODUCT(('[6]Sample Size'!$D$18:$I$18=H15)*('[6]Sample Size'!$D$19:$I$19=BF15)*('[6]Sample Size'!$C$20:$C$25=AN15)*('[6]Sample Size'!$D$20:$I$25)))</f>
        <v>2</v>
      </c>
      <c r="BO15" s="375" t="s">
        <v>2770</v>
      </c>
      <c r="BP15" s="375" t="s">
        <v>2771</v>
      </c>
      <c r="BQ15" s="375" t="s">
        <v>2713</v>
      </c>
      <c r="BR15" s="375" t="s">
        <v>2714</v>
      </c>
      <c r="BS15" s="375" t="s">
        <v>2772</v>
      </c>
      <c r="BT15" s="375"/>
      <c r="BU15" s="375"/>
      <c r="BV15" s="375"/>
      <c r="BW15" s="375"/>
      <c r="BX15" s="375"/>
      <c r="BY15" s="375"/>
      <c r="BZ15" s="375"/>
      <c r="CA15" s="375"/>
      <c r="CB15" s="375" t="s">
        <v>2682</v>
      </c>
      <c r="CC15" s="375"/>
      <c r="CD15" s="375" t="s">
        <v>2682</v>
      </c>
      <c r="CE15" s="375"/>
      <c r="CF15" s="375"/>
      <c r="CG15" s="375" t="s">
        <v>143</v>
      </c>
      <c r="CH15" s="375"/>
      <c r="CI15" s="375"/>
      <c r="CJ15" s="375"/>
      <c r="CK15" s="375" t="s">
        <v>143</v>
      </c>
      <c r="CL15" s="375"/>
      <c r="CM15" s="375"/>
      <c r="CN15" s="375"/>
      <c r="CO15" s="375"/>
    </row>
    <row r="16" spans="1:94" s="374" customFormat="1" ht="79.2">
      <c r="B16" s="375" t="s">
        <v>145</v>
      </c>
      <c r="C16" s="375" t="s">
        <v>2683</v>
      </c>
      <c r="D16" s="375" t="s">
        <v>2759</v>
      </c>
      <c r="E16" s="375" t="s">
        <v>2746</v>
      </c>
      <c r="F16" s="375" t="s">
        <v>2773</v>
      </c>
      <c r="G16" s="375" t="s">
        <v>2774</v>
      </c>
      <c r="H16" s="376" t="s">
        <v>176</v>
      </c>
      <c r="I16" s="375" t="s">
        <v>2775</v>
      </c>
      <c r="J16" s="375" t="s">
        <v>2776</v>
      </c>
      <c r="K16" s="375" t="s">
        <v>2777</v>
      </c>
      <c r="L16" s="375" t="s">
        <v>2778</v>
      </c>
      <c r="M16" s="377" t="s">
        <v>2779</v>
      </c>
      <c r="N16" s="375" t="s">
        <v>132</v>
      </c>
      <c r="O16" s="375" t="s">
        <v>132</v>
      </c>
      <c r="P16" s="375" t="s">
        <v>132</v>
      </c>
      <c r="Q16" s="377" t="str">
        <f t="shared" si="0"/>
        <v/>
      </c>
      <c r="R16" s="375" t="s">
        <v>143</v>
      </c>
      <c r="S16" s="375"/>
      <c r="T16" s="375"/>
      <c r="U16" s="375"/>
      <c r="V16" s="375" t="s">
        <v>143</v>
      </c>
      <c r="W16" s="375"/>
      <c r="X16" s="375" t="s">
        <v>142</v>
      </c>
      <c r="Y16" s="375" t="s">
        <v>131</v>
      </c>
      <c r="Z16" s="375"/>
      <c r="AA16" s="375"/>
      <c r="AB16" s="375" t="s">
        <v>143</v>
      </c>
      <c r="AC16" s="375"/>
      <c r="AD16" s="375"/>
      <c r="AE16" s="375"/>
      <c r="AF16" s="375"/>
      <c r="AG16" s="375"/>
      <c r="AH16" s="375"/>
      <c r="AI16" s="375"/>
      <c r="AJ16" s="375"/>
      <c r="AK16" s="375"/>
      <c r="AL16" s="375"/>
      <c r="AM16" s="375" t="s">
        <v>2754</v>
      </c>
      <c r="AN16" s="375" t="s">
        <v>131</v>
      </c>
      <c r="AO16" s="375" t="s">
        <v>144</v>
      </c>
      <c r="AP16" s="375" t="s">
        <v>144</v>
      </c>
      <c r="AQ16" s="375" t="s">
        <v>144</v>
      </c>
      <c r="AR16" s="375" t="s">
        <v>144</v>
      </c>
      <c r="AS16" s="375" t="s">
        <v>144</v>
      </c>
      <c r="AT16" s="375" t="s">
        <v>2739</v>
      </c>
      <c r="AU16" s="375" t="s">
        <v>144</v>
      </c>
      <c r="AV16" s="375" t="s">
        <v>131</v>
      </c>
      <c r="AW16" s="375" t="s">
        <v>131</v>
      </c>
      <c r="AX16" s="375" t="s">
        <v>135</v>
      </c>
      <c r="AY16" s="375" t="s">
        <v>135</v>
      </c>
      <c r="AZ16" s="375" t="s">
        <v>135</v>
      </c>
      <c r="BA16" s="375" t="s">
        <v>135</v>
      </c>
      <c r="BB16" s="375" t="s">
        <v>135</v>
      </c>
      <c r="BC16" s="375" t="s">
        <v>135</v>
      </c>
      <c r="BD16" s="375" t="s">
        <v>135</v>
      </c>
      <c r="BE16" s="375" t="s">
        <v>135</v>
      </c>
      <c r="BF16" s="375" t="str">
        <f t="shared" si="1"/>
        <v>Not Higher</v>
      </c>
      <c r="BG16" s="375" t="s">
        <v>2780</v>
      </c>
      <c r="BH16" s="378"/>
      <c r="BI16" s="378"/>
      <c r="BJ16" s="378"/>
      <c r="BK16" s="378" t="s">
        <v>2781</v>
      </c>
      <c r="BL16" s="375" t="s">
        <v>2782</v>
      </c>
      <c r="BM16" s="379" t="s">
        <v>2677</v>
      </c>
      <c r="BN16" s="375">
        <f>IF(Y16="A",1,SUMPRODUCT(('[6]Sample Size'!$D$18:$I$18=H16)*('[6]Sample Size'!$D$19:$I$19=BF16)*('[6]Sample Size'!$C$20:$C$25=AN16)*('[6]Sample Size'!$D$20:$I$25)))</f>
        <v>2</v>
      </c>
      <c r="BO16" s="375" t="s">
        <v>2783</v>
      </c>
      <c r="BP16" s="375"/>
      <c r="BQ16" s="375" t="s">
        <v>2784</v>
      </c>
      <c r="BR16" s="375" t="s">
        <v>2785</v>
      </c>
      <c r="BS16" s="375" t="s">
        <v>2772</v>
      </c>
      <c r="BT16" s="375"/>
      <c r="BU16" s="375"/>
      <c r="BV16" s="375"/>
      <c r="BW16" s="375"/>
      <c r="BX16" s="375"/>
      <c r="BY16" s="375"/>
      <c r="BZ16" s="375"/>
      <c r="CA16" s="375"/>
      <c r="CB16" s="375" t="s">
        <v>2682</v>
      </c>
      <c r="CC16" s="375"/>
      <c r="CD16" s="375" t="s">
        <v>2682</v>
      </c>
      <c r="CE16" s="375"/>
      <c r="CF16" s="375"/>
      <c r="CG16" s="375" t="s">
        <v>143</v>
      </c>
      <c r="CH16" s="375"/>
      <c r="CI16" s="375"/>
      <c r="CJ16" s="375"/>
      <c r="CK16" s="375" t="s">
        <v>143</v>
      </c>
      <c r="CL16" s="375"/>
      <c r="CM16" s="375"/>
      <c r="CN16" s="375"/>
      <c r="CO16" s="375"/>
    </row>
    <row r="17" spans="2:93" s="374" customFormat="1" ht="132">
      <c r="B17" s="375" t="s">
        <v>145</v>
      </c>
      <c r="C17" s="375" t="s">
        <v>2683</v>
      </c>
      <c r="D17" s="375" t="s">
        <v>2759</v>
      </c>
      <c r="E17" s="375" t="s">
        <v>2746</v>
      </c>
      <c r="F17" s="375" t="s">
        <v>2786</v>
      </c>
      <c r="G17" s="375" t="s">
        <v>2787</v>
      </c>
      <c r="H17" s="376" t="s">
        <v>181</v>
      </c>
      <c r="I17" s="375" t="s">
        <v>2788</v>
      </c>
      <c r="J17" s="375" t="s">
        <v>2789</v>
      </c>
      <c r="K17" s="375" t="s">
        <v>2790</v>
      </c>
      <c r="L17" s="375" t="s">
        <v>2791</v>
      </c>
      <c r="M17" s="377" t="s">
        <v>2792</v>
      </c>
      <c r="N17" s="375" t="s">
        <v>591</v>
      </c>
      <c r="O17" s="375" t="s">
        <v>132</v>
      </c>
      <c r="P17" s="375" t="s">
        <v>132</v>
      </c>
      <c r="Q17" s="377" t="str">
        <f t="shared" si="0"/>
        <v>O</v>
      </c>
      <c r="R17" s="375"/>
      <c r="S17" s="375"/>
      <c r="T17" s="375"/>
      <c r="U17" s="375" t="s">
        <v>143</v>
      </c>
      <c r="V17" s="375"/>
      <c r="W17" s="375"/>
      <c r="X17" s="375" t="s">
        <v>142</v>
      </c>
      <c r="Y17" s="375" t="s">
        <v>131</v>
      </c>
      <c r="Z17" s="375"/>
      <c r="AA17" s="375" t="s">
        <v>143</v>
      </c>
      <c r="AB17" s="375" t="s">
        <v>143</v>
      </c>
      <c r="AC17" s="375"/>
      <c r="AD17" s="375"/>
      <c r="AE17" s="375"/>
      <c r="AF17" s="375"/>
      <c r="AG17" s="375"/>
      <c r="AH17" s="375"/>
      <c r="AI17" s="375"/>
      <c r="AJ17" s="375"/>
      <c r="AK17" s="375"/>
      <c r="AL17" s="375"/>
      <c r="AM17" s="375" t="s">
        <v>2793</v>
      </c>
      <c r="AN17" s="375" t="s">
        <v>137</v>
      </c>
      <c r="AO17" s="375" t="s">
        <v>2794</v>
      </c>
      <c r="AP17" s="375" t="s">
        <v>144</v>
      </c>
      <c r="AQ17" s="375" t="s">
        <v>2795</v>
      </c>
      <c r="AR17" s="375" t="s">
        <v>144</v>
      </c>
      <c r="AS17" s="375" t="s">
        <v>144</v>
      </c>
      <c r="AT17" s="375" t="s">
        <v>2739</v>
      </c>
      <c r="AU17" s="375" t="s">
        <v>144</v>
      </c>
      <c r="AV17" s="375" t="s">
        <v>131</v>
      </c>
      <c r="AW17" s="375" t="s">
        <v>137</v>
      </c>
      <c r="AX17" s="375" t="s">
        <v>2796</v>
      </c>
      <c r="AY17" s="375" t="s">
        <v>135</v>
      </c>
      <c r="AZ17" s="375" t="s">
        <v>135</v>
      </c>
      <c r="BA17" s="375" t="s">
        <v>135</v>
      </c>
      <c r="BB17" s="375" t="s">
        <v>135</v>
      </c>
      <c r="BC17" s="375" t="s">
        <v>135</v>
      </c>
      <c r="BD17" s="375" t="s">
        <v>135</v>
      </c>
      <c r="BE17" s="375" t="s">
        <v>135</v>
      </c>
      <c r="BF17" s="375" t="str">
        <f t="shared" si="1"/>
        <v>Not Higher</v>
      </c>
      <c r="BG17" s="375" t="s">
        <v>2797</v>
      </c>
      <c r="BH17" s="378"/>
      <c r="BI17" s="378"/>
      <c r="BJ17" s="378" t="s">
        <v>143</v>
      </c>
      <c r="BK17" s="378"/>
      <c r="BL17" s="375" t="s">
        <v>2798</v>
      </c>
      <c r="BM17" s="379" t="s">
        <v>2677</v>
      </c>
      <c r="BN17" s="375">
        <f>IF(Y17="A",1,SUMPRODUCT(('[6]Sample Size'!$D$18:$I$18=H17)*('[6]Sample Size'!$D$19:$I$19=BF17)*('[6]Sample Size'!$C$20:$C$25=AN17)*('[6]Sample Size'!$D$20:$I$25)))</f>
        <v>1</v>
      </c>
      <c r="BO17" s="375" t="s">
        <v>2799</v>
      </c>
      <c r="BP17" s="375" t="s">
        <v>2800</v>
      </c>
      <c r="BQ17" s="375" t="s">
        <v>2801</v>
      </c>
      <c r="BR17" s="375" t="s">
        <v>2802</v>
      </c>
      <c r="BS17" s="375" t="s">
        <v>2803</v>
      </c>
      <c r="BT17" s="375"/>
      <c r="BU17" s="375"/>
      <c r="BV17" s="375"/>
      <c r="BW17" s="375"/>
      <c r="BX17" s="375"/>
      <c r="BY17" s="375"/>
      <c r="BZ17" s="375"/>
      <c r="CA17" s="375"/>
      <c r="CB17" s="375" t="s">
        <v>2682</v>
      </c>
      <c r="CC17" s="375"/>
      <c r="CD17" s="375" t="s">
        <v>2682</v>
      </c>
      <c r="CE17" s="375"/>
      <c r="CF17" s="375"/>
      <c r="CG17" s="375" t="s">
        <v>143</v>
      </c>
      <c r="CH17" s="375"/>
      <c r="CI17" s="375"/>
      <c r="CJ17" s="375"/>
      <c r="CK17" s="375" t="s">
        <v>143</v>
      </c>
      <c r="CL17" s="375"/>
      <c r="CM17" s="375"/>
      <c r="CN17" s="375"/>
      <c r="CO17" s="375"/>
    </row>
    <row r="18" spans="2:93" s="374" customFormat="1" ht="264">
      <c r="B18" s="375" t="s">
        <v>145</v>
      </c>
      <c r="C18" s="375" t="s">
        <v>2683</v>
      </c>
      <c r="D18" s="375" t="s">
        <v>2804</v>
      </c>
      <c r="E18" s="375" t="s">
        <v>1882</v>
      </c>
      <c r="F18" s="375" t="s">
        <v>2805</v>
      </c>
      <c r="G18" s="375" t="s">
        <v>2806</v>
      </c>
      <c r="H18" s="376" t="s">
        <v>176</v>
      </c>
      <c r="I18" s="375" t="s">
        <v>2807</v>
      </c>
      <c r="J18" s="375" t="s">
        <v>2808</v>
      </c>
      <c r="K18" s="375" t="s">
        <v>2809</v>
      </c>
      <c r="L18" s="375" t="s">
        <v>2810</v>
      </c>
      <c r="M18" s="377" t="s">
        <v>2811</v>
      </c>
      <c r="N18" s="375" t="s">
        <v>591</v>
      </c>
      <c r="O18" s="375" t="s">
        <v>132</v>
      </c>
      <c r="P18" s="375" t="s">
        <v>132</v>
      </c>
      <c r="Q18" s="377" t="str">
        <f t="shared" si="0"/>
        <v>O</v>
      </c>
      <c r="R18" s="375" t="s">
        <v>143</v>
      </c>
      <c r="S18" s="375" t="s">
        <v>143</v>
      </c>
      <c r="T18" s="375"/>
      <c r="U18" s="375"/>
      <c r="V18" s="375"/>
      <c r="W18" s="375"/>
      <c r="X18" s="375" t="s">
        <v>142</v>
      </c>
      <c r="Y18" s="375" t="s">
        <v>131</v>
      </c>
      <c r="Z18" s="375" t="s">
        <v>143</v>
      </c>
      <c r="AA18" s="375"/>
      <c r="AB18" s="375"/>
      <c r="AC18" s="375"/>
      <c r="AD18" s="375"/>
      <c r="AE18" s="375"/>
      <c r="AF18" s="375"/>
      <c r="AG18" s="375"/>
      <c r="AH18" s="375"/>
      <c r="AI18" s="375"/>
      <c r="AJ18" s="375"/>
      <c r="AK18" s="375"/>
      <c r="AL18" s="375"/>
      <c r="AM18" s="375" t="s">
        <v>2754</v>
      </c>
      <c r="AN18" s="375" t="s">
        <v>143</v>
      </c>
      <c r="AO18" s="375" t="s">
        <v>144</v>
      </c>
      <c r="AP18" s="375" t="s">
        <v>2672</v>
      </c>
      <c r="AQ18" s="375" t="s">
        <v>144</v>
      </c>
      <c r="AR18" s="375" t="s">
        <v>144</v>
      </c>
      <c r="AS18" s="375" t="s">
        <v>144</v>
      </c>
      <c r="AT18" s="375" t="s">
        <v>2739</v>
      </c>
      <c r="AU18" s="375" t="s">
        <v>144</v>
      </c>
      <c r="AV18" s="375" t="s">
        <v>131</v>
      </c>
      <c r="AW18" s="375" t="s">
        <v>143</v>
      </c>
      <c r="AX18" s="375" t="s">
        <v>135</v>
      </c>
      <c r="AY18" s="375" t="s">
        <v>135</v>
      </c>
      <c r="AZ18" s="375" t="s">
        <v>135</v>
      </c>
      <c r="BA18" s="375" t="s">
        <v>135</v>
      </c>
      <c r="BB18" s="375" t="s">
        <v>135</v>
      </c>
      <c r="BC18" s="375" t="s">
        <v>135</v>
      </c>
      <c r="BD18" s="375" t="s">
        <v>135</v>
      </c>
      <c r="BE18" s="375" t="s">
        <v>135</v>
      </c>
      <c r="BF18" s="375" t="str">
        <f t="shared" si="1"/>
        <v>Not Higher</v>
      </c>
      <c r="BG18" s="375" t="s">
        <v>2812</v>
      </c>
      <c r="BH18" s="378"/>
      <c r="BI18" s="378" t="s">
        <v>143</v>
      </c>
      <c r="BJ18" s="378" t="s">
        <v>143</v>
      </c>
      <c r="BK18" s="378"/>
      <c r="BL18" s="375" t="s">
        <v>2813</v>
      </c>
      <c r="BM18" s="379" t="s">
        <v>2677</v>
      </c>
      <c r="BN18" s="375">
        <f>IF(Y18="A",1,SUMPRODUCT(('[6]Sample Size'!$D$18:$I$18=H18)*('[6]Sample Size'!$D$19:$I$19=BF18)*('[6]Sample Size'!$C$20:$C$25=AN18)*('[6]Sample Size'!$D$20:$I$25)))</f>
        <v>10</v>
      </c>
      <c r="BO18" s="375" t="s">
        <v>2814</v>
      </c>
      <c r="BP18" s="375"/>
      <c r="BQ18" s="375" t="s">
        <v>2815</v>
      </c>
      <c r="BR18" s="375" t="s">
        <v>2816</v>
      </c>
      <c r="BS18" s="375" t="s">
        <v>2772</v>
      </c>
      <c r="BT18" s="375"/>
      <c r="BU18" s="375"/>
      <c r="BV18" s="375"/>
      <c r="BW18" s="375"/>
      <c r="BX18" s="375"/>
      <c r="BY18" s="375"/>
      <c r="BZ18" s="375"/>
      <c r="CA18" s="375"/>
      <c r="CB18" s="375" t="s">
        <v>2682</v>
      </c>
      <c r="CC18" s="375"/>
      <c r="CD18" s="375" t="s">
        <v>2682</v>
      </c>
      <c r="CE18" s="375"/>
      <c r="CF18" s="375"/>
      <c r="CG18" s="375" t="s">
        <v>143</v>
      </c>
      <c r="CH18" s="375"/>
      <c r="CI18" s="375"/>
      <c r="CJ18" s="375"/>
      <c r="CK18" s="375" t="s">
        <v>143</v>
      </c>
      <c r="CL18" s="375"/>
      <c r="CM18" s="375"/>
      <c r="CN18" s="375"/>
      <c r="CO18" s="375"/>
    </row>
    <row r="19" spans="2:93" s="374" customFormat="1" ht="105.6">
      <c r="B19" s="375" t="s">
        <v>145</v>
      </c>
      <c r="C19" s="375" t="s">
        <v>2683</v>
      </c>
      <c r="D19" s="375" t="s">
        <v>2817</v>
      </c>
      <c r="E19" s="375" t="s">
        <v>1882</v>
      </c>
      <c r="F19" s="375" t="s">
        <v>2818</v>
      </c>
      <c r="G19" s="375" t="s">
        <v>2819</v>
      </c>
      <c r="H19" s="376" t="s">
        <v>176</v>
      </c>
      <c r="I19" s="375" t="s">
        <v>2820</v>
      </c>
      <c r="J19" s="375" t="s">
        <v>2821</v>
      </c>
      <c r="K19" s="375" t="s">
        <v>2822</v>
      </c>
      <c r="L19" s="375" t="s">
        <v>2823</v>
      </c>
      <c r="M19" s="377" t="s">
        <v>2824</v>
      </c>
      <c r="N19" s="375" t="s">
        <v>591</v>
      </c>
      <c r="O19" s="375" t="s">
        <v>132</v>
      </c>
      <c r="P19" s="375" t="s">
        <v>591</v>
      </c>
      <c r="Q19" s="377" t="str">
        <f t="shared" si="0"/>
        <v>O</v>
      </c>
      <c r="R19" s="375"/>
      <c r="S19" s="375"/>
      <c r="T19" s="375"/>
      <c r="U19" s="375"/>
      <c r="V19" s="375" t="s">
        <v>143</v>
      </c>
      <c r="W19" s="375"/>
      <c r="X19" s="375" t="s">
        <v>2825</v>
      </c>
      <c r="Y19" s="375" t="s">
        <v>131</v>
      </c>
      <c r="Z19" s="375" t="s">
        <v>143</v>
      </c>
      <c r="AA19" s="375" t="s">
        <v>143</v>
      </c>
      <c r="AB19" s="375"/>
      <c r="AC19" s="375"/>
      <c r="AD19" s="375"/>
      <c r="AE19" s="375"/>
      <c r="AF19" s="375"/>
      <c r="AG19" s="375"/>
      <c r="AH19" s="375"/>
      <c r="AI19" s="375"/>
      <c r="AJ19" s="375"/>
      <c r="AK19" s="375"/>
      <c r="AL19" s="375"/>
      <c r="AM19" s="375" t="s">
        <v>2826</v>
      </c>
      <c r="AN19" s="375" t="s">
        <v>131</v>
      </c>
      <c r="AO19" s="375" t="s">
        <v>144</v>
      </c>
      <c r="AP19" s="375" t="s">
        <v>2672</v>
      </c>
      <c r="AQ19" s="375" t="s">
        <v>144</v>
      </c>
      <c r="AR19" s="375" t="s">
        <v>144</v>
      </c>
      <c r="AS19" s="375" t="s">
        <v>144</v>
      </c>
      <c r="AT19" s="375" t="s">
        <v>2739</v>
      </c>
      <c r="AU19" s="375" t="s">
        <v>2827</v>
      </c>
      <c r="AV19" s="375" t="s">
        <v>131</v>
      </c>
      <c r="AW19" s="375" t="s">
        <v>131</v>
      </c>
      <c r="AX19" s="375" t="s">
        <v>135</v>
      </c>
      <c r="AY19" s="375" t="s">
        <v>135</v>
      </c>
      <c r="AZ19" s="375" t="s">
        <v>135</v>
      </c>
      <c r="BA19" s="375" t="s">
        <v>135</v>
      </c>
      <c r="BB19" s="375" t="s">
        <v>135</v>
      </c>
      <c r="BC19" s="375" t="s">
        <v>135</v>
      </c>
      <c r="BD19" s="375" t="s">
        <v>135</v>
      </c>
      <c r="BE19" s="375" t="s">
        <v>135</v>
      </c>
      <c r="BF19" s="375" t="str">
        <f t="shared" si="1"/>
        <v>Not Higher</v>
      </c>
      <c r="BG19" s="375" t="s">
        <v>2828</v>
      </c>
      <c r="BH19" s="378"/>
      <c r="BI19" s="378"/>
      <c r="BJ19" s="378" t="s">
        <v>143</v>
      </c>
      <c r="BK19" s="378"/>
      <c r="BL19" s="375" t="s">
        <v>2829</v>
      </c>
      <c r="BM19" s="379" t="s">
        <v>2677</v>
      </c>
      <c r="BN19" s="375">
        <f>IF(Y19="A",1,SUMPRODUCT(('[6]Sample Size'!$D$18:$I$18=H19)*('[6]Sample Size'!$D$19:$I$19=BF19)*('[6]Sample Size'!$C$20:$C$25=AN19)*('[6]Sample Size'!$D$20:$I$25)))</f>
        <v>2</v>
      </c>
      <c r="BO19" s="375" t="s">
        <v>2830</v>
      </c>
      <c r="BP19" s="375" t="s">
        <v>2831</v>
      </c>
      <c r="BQ19" s="375" t="s">
        <v>2713</v>
      </c>
      <c r="BR19" s="375" t="s">
        <v>2832</v>
      </c>
      <c r="BS19" s="375" t="s">
        <v>2772</v>
      </c>
      <c r="BT19" s="375"/>
      <c r="BU19" s="375"/>
      <c r="BV19" s="375"/>
      <c r="BW19" s="375"/>
      <c r="BX19" s="375"/>
      <c r="BY19" s="375"/>
      <c r="BZ19" s="375"/>
      <c r="CA19" s="375"/>
      <c r="CB19" s="375" t="s">
        <v>2682</v>
      </c>
      <c r="CC19" s="375"/>
      <c r="CD19" s="375" t="s">
        <v>2682</v>
      </c>
      <c r="CE19" s="375"/>
      <c r="CF19" s="375"/>
      <c r="CG19" s="375" t="s">
        <v>143</v>
      </c>
      <c r="CH19" s="375"/>
      <c r="CI19" s="375"/>
      <c r="CJ19" s="375"/>
      <c r="CK19" s="375" t="s">
        <v>143</v>
      </c>
      <c r="CL19" s="375"/>
      <c r="CM19" s="375"/>
      <c r="CN19" s="375"/>
      <c r="CO19" s="375"/>
    </row>
    <row r="20" spans="2:93" s="374" customFormat="1" ht="92.4">
      <c r="B20" s="375" t="s">
        <v>145</v>
      </c>
      <c r="C20" s="375" t="s">
        <v>2683</v>
      </c>
      <c r="D20" s="375" t="s">
        <v>2804</v>
      </c>
      <c r="E20" s="375" t="s">
        <v>1882</v>
      </c>
      <c r="F20" s="375" t="s">
        <v>2833</v>
      </c>
      <c r="G20" s="375" t="s">
        <v>2834</v>
      </c>
      <c r="H20" s="376" t="s">
        <v>176</v>
      </c>
      <c r="I20" s="375" t="s">
        <v>2835</v>
      </c>
      <c r="J20" s="375" t="s">
        <v>2836</v>
      </c>
      <c r="K20" s="375" t="s">
        <v>2837</v>
      </c>
      <c r="L20" s="375" t="s">
        <v>2838</v>
      </c>
      <c r="M20" s="377" t="s">
        <v>2839</v>
      </c>
      <c r="N20" s="375" t="s">
        <v>591</v>
      </c>
      <c r="O20" s="375" t="s">
        <v>132</v>
      </c>
      <c r="P20" s="375" t="s">
        <v>132</v>
      </c>
      <c r="Q20" s="377" t="str">
        <f t="shared" si="0"/>
        <v>O</v>
      </c>
      <c r="R20" s="375"/>
      <c r="S20" s="375"/>
      <c r="T20" s="375"/>
      <c r="U20" s="375"/>
      <c r="V20" s="375" t="s">
        <v>143</v>
      </c>
      <c r="W20" s="375"/>
      <c r="X20" s="375" t="s">
        <v>142</v>
      </c>
      <c r="Y20" s="375" t="s">
        <v>131</v>
      </c>
      <c r="Z20" s="375"/>
      <c r="AA20" s="375" t="s">
        <v>143</v>
      </c>
      <c r="AB20" s="375" t="s">
        <v>143</v>
      </c>
      <c r="AC20" s="375"/>
      <c r="AD20" s="375"/>
      <c r="AE20" s="375"/>
      <c r="AF20" s="375"/>
      <c r="AG20" s="375"/>
      <c r="AH20" s="375"/>
      <c r="AI20" s="375"/>
      <c r="AJ20" s="375"/>
      <c r="AK20" s="375"/>
      <c r="AL20" s="375"/>
      <c r="AM20" s="375" t="s">
        <v>2826</v>
      </c>
      <c r="AN20" s="375" t="s">
        <v>140</v>
      </c>
      <c r="AO20" s="375" t="s">
        <v>144</v>
      </c>
      <c r="AP20" s="375" t="s">
        <v>2672</v>
      </c>
      <c r="AQ20" s="375" t="s">
        <v>144</v>
      </c>
      <c r="AR20" s="375" t="s">
        <v>144</v>
      </c>
      <c r="AS20" s="375" t="s">
        <v>144</v>
      </c>
      <c r="AT20" s="375" t="s">
        <v>2739</v>
      </c>
      <c r="AU20" s="375" t="s">
        <v>2840</v>
      </c>
      <c r="AV20" s="375" t="s">
        <v>131</v>
      </c>
      <c r="AW20" s="375" t="s">
        <v>2825</v>
      </c>
      <c r="AX20" s="375" t="s">
        <v>135</v>
      </c>
      <c r="AY20" s="375" t="s">
        <v>135</v>
      </c>
      <c r="AZ20" s="375" t="s">
        <v>135</v>
      </c>
      <c r="BA20" s="375" t="s">
        <v>135</v>
      </c>
      <c r="BB20" s="375" t="s">
        <v>135</v>
      </c>
      <c r="BC20" s="375" t="s">
        <v>135</v>
      </c>
      <c r="BD20" s="375" t="s">
        <v>135</v>
      </c>
      <c r="BE20" s="375" t="s">
        <v>135</v>
      </c>
      <c r="BF20" s="375" t="str">
        <f t="shared" si="1"/>
        <v>Not Higher</v>
      </c>
      <c r="BG20" s="375" t="s">
        <v>2841</v>
      </c>
      <c r="BH20" s="378"/>
      <c r="BI20" s="378"/>
      <c r="BJ20" s="378" t="s">
        <v>143</v>
      </c>
      <c r="BK20" s="378"/>
      <c r="BL20" s="375" t="s">
        <v>2842</v>
      </c>
      <c r="BM20" s="379" t="s">
        <v>2677</v>
      </c>
      <c r="BN20" s="375">
        <f>IF(Y20="A",1,SUMPRODUCT(('[6]Sample Size'!$D$18:$I$18=H20)*('[6]Sample Size'!$D$19:$I$19=BF20)*('[6]Sample Size'!$C$20:$C$25=AN20)*('[6]Sample Size'!$D$20:$I$25)))</f>
        <v>7</v>
      </c>
      <c r="BO20" s="375" t="s">
        <v>2843</v>
      </c>
      <c r="BP20" s="375" t="s">
        <v>2844</v>
      </c>
      <c r="BQ20" s="375" t="s">
        <v>2713</v>
      </c>
      <c r="BR20" s="375" t="s">
        <v>2832</v>
      </c>
      <c r="BS20" s="375" t="s">
        <v>2772</v>
      </c>
      <c r="BT20" s="375"/>
      <c r="BU20" s="375"/>
      <c r="BV20" s="375"/>
      <c r="BW20" s="375"/>
      <c r="BX20" s="375"/>
      <c r="BY20" s="375"/>
      <c r="BZ20" s="375"/>
      <c r="CA20" s="375"/>
      <c r="CB20" s="375" t="s">
        <v>2682</v>
      </c>
      <c r="CC20" s="375"/>
      <c r="CD20" s="375" t="s">
        <v>2682</v>
      </c>
      <c r="CE20" s="375"/>
      <c r="CF20" s="375"/>
      <c r="CG20" s="375" t="s">
        <v>143</v>
      </c>
      <c r="CH20" s="375"/>
      <c r="CI20" s="375"/>
      <c r="CJ20" s="375"/>
      <c r="CK20" s="375" t="s">
        <v>143</v>
      </c>
      <c r="CL20" s="375"/>
      <c r="CM20" s="375"/>
      <c r="CN20" s="375"/>
      <c r="CO20" s="375"/>
    </row>
    <row r="21" spans="2:93" s="374" customFormat="1" ht="290.39999999999998">
      <c r="B21" s="375" t="s">
        <v>145</v>
      </c>
      <c r="C21" s="375" t="s">
        <v>2683</v>
      </c>
      <c r="D21" s="375" t="s">
        <v>2845</v>
      </c>
      <c r="E21" s="375" t="s">
        <v>2846</v>
      </c>
      <c r="F21" s="375" t="s">
        <v>2847</v>
      </c>
      <c r="G21" s="375" t="s">
        <v>2848</v>
      </c>
      <c r="H21" s="376" t="s">
        <v>176</v>
      </c>
      <c r="I21" s="375" t="s">
        <v>2849</v>
      </c>
      <c r="J21" s="375" t="s">
        <v>2850</v>
      </c>
      <c r="K21" s="375" t="s">
        <v>2851</v>
      </c>
      <c r="L21" s="375" t="s">
        <v>2852</v>
      </c>
      <c r="M21" s="377" t="s">
        <v>2853</v>
      </c>
      <c r="N21" s="375" t="s">
        <v>591</v>
      </c>
      <c r="O21" s="375" t="s">
        <v>132</v>
      </c>
      <c r="P21" s="375" t="s">
        <v>132</v>
      </c>
      <c r="Q21" s="377" t="str">
        <f t="shared" si="0"/>
        <v>O</v>
      </c>
      <c r="R21" s="375" t="s">
        <v>143</v>
      </c>
      <c r="S21" s="375" t="s">
        <v>143</v>
      </c>
      <c r="T21" s="375"/>
      <c r="U21" s="375"/>
      <c r="V21" s="375"/>
      <c r="W21" s="375"/>
      <c r="X21" s="375" t="s">
        <v>142</v>
      </c>
      <c r="Y21" s="375" t="s">
        <v>131</v>
      </c>
      <c r="Z21" s="375"/>
      <c r="AA21" s="375" t="s">
        <v>143</v>
      </c>
      <c r="AB21" s="375" t="s">
        <v>143</v>
      </c>
      <c r="AC21" s="375"/>
      <c r="AD21" s="375"/>
      <c r="AE21" s="375"/>
      <c r="AF21" s="375"/>
      <c r="AG21" s="375"/>
      <c r="AH21" s="375"/>
      <c r="AI21" s="375"/>
      <c r="AJ21" s="375"/>
      <c r="AK21" s="375"/>
      <c r="AL21" s="375"/>
      <c r="AM21" s="375" t="s">
        <v>2754</v>
      </c>
      <c r="AN21" s="375" t="s">
        <v>143</v>
      </c>
      <c r="AO21" s="375" t="s">
        <v>144</v>
      </c>
      <c r="AP21" s="375" t="s">
        <v>144</v>
      </c>
      <c r="AQ21" s="375" t="s">
        <v>144</v>
      </c>
      <c r="AR21" s="375" t="s">
        <v>144</v>
      </c>
      <c r="AS21" s="375" t="s">
        <v>144</v>
      </c>
      <c r="AT21" s="375" t="s">
        <v>2739</v>
      </c>
      <c r="AU21" s="375" t="s">
        <v>2854</v>
      </c>
      <c r="AV21" s="375" t="s">
        <v>131</v>
      </c>
      <c r="AW21" s="375" t="s">
        <v>2781</v>
      </c>
      <c r="AX21" s="375" t="s">
        <v>135</v>
      </c>
      <c r="AY21" s="375" t="s">
        <v>135</v>
      </c>
      <c r="AZ21" s="375" t="s">
        <v>135</v>
      </c>
      <c r="BA21" s="375" t="s">
        <v>135</v>
      </c>
      <c r="BB21" s="375" t="s">
        <v>135</v>
      </c>
      <c r="BC21" s="375" t="s">
        <v>135</v>
      </c>
      <c r="BD21" s="375" t="s">
        <v>135</v>
      </c>
      <c r="BE21" s="375" t="s">
        <v>135</v>
      </c>
      <c r="BF21" s="375" t="str">
        <f t="shared" si="1"/>
        <v>Not Higher</v>
      </c>
      <c r="BG21" s="375" t="s">
        <v>2855</v>
      </c>
      <c r="BH21" s="378"/>
      <c r="BI21" s="378"/>
      <c r="BJ21" s="378" t="s">
        <v>143</v>
      </c>
      <c r="BK21" s="378"/>
      <c r="BL21" s="375" t="s">
        <v>2856</v>
      </c>
      <c r="BM21" s="379" t="s">
        <v>2677</v>
      </c>
      <c r="BN21" s="375">
        <f>IF(Y21="A",1,SUMPRODUCT(('[6]Sample Size'!$D$18:$I$18=H21)*('[6]Sample Size'!$D$19:$I$19=BF21)*('[6]Sample Size'!$C$20:$C$25=AN21)*('[6]Sample Size'!$D$20:$I$25)))</f>
        <v>10</v>
      </c>
      <c r="BO21" s="375" t="s">
        <v>2857</v>
      </c>
      <c r="BP21" s="375" t="s">
        <v>2858</v>
      </c>
      <c r="BQ21" s="375" t="s">
        <v>2784</v>
      </c>
      <c r="BR21" s="375" t="s">
        <v>2730</v>
      </c>
      <c r="BS21" s="375" t="s">
        <v>2715</v>
      </c>
      <c r="BT21" s="375"/>
      <c r="BU21" s="375"/>
      <c r="BV21" s="375"/>
      <c r="BW21" s="375"/>
      <c r="BX21" s="375"/>
      <c r="BY21" s="375"/>
      <c r="BZ21" s="375"/>
      <c r="CA21" s="375"/>
      <c r="CB21" s="375" t="s">
        <v>2682</v>
      </c>
      <c r="CC21" s="375"/>
      <c r="CD21" s="375" t="s">
        <v>2682</v>
      </c>
      <c r="CE21" s="375"/>
      <c r="CF21" s="375"/>
      <c r="CG21" s="375" t="s">
        <v>143</v>
      </c>
      <c r="CH21" s="375"/>
      <c r="CI21" s="375"/>
      <c r="CJ21" s="375"/>
      <c r="CK21" s="375" t="s">
        <v>143</v>
      </c>
      <c r="CL21" s="375"/>
      <c r="CM21" s="375"/>
      <c r="CN21" s="375"/>
      <c r="CO21" s="375"/>
    </row>
    <row r="22" spans="2:93" s="374" customFormat="1" ht="92.4">
      <c r="B22" s="375" t="s">
        <v>145</v>
      </c>
      <c r="C22" s="375" t="s">
        <v>2683</v>
      </c>
      <c r="D22" s="375" t="s">
        <v>2845</v>
      </c>
      <c r="E22" s="375" t="s">
        <v>2859</v>
      </c>
      <c r="F22" s="375" t="s">
        <v>2860</v>
      </c>
      <c r="G22" s="375" t="s">
        <v>2861</v>
      </c>
      <c r="H22" s="376" t="s">
        <v>176</v>
      </c>
      <c r="I22" s="375" t="s">
        <v>2862</v>
      </c>
      <c r="J22" s="375" t="s">
        <v>2863</v>
      </c>
      <c r="K22" s="375" t="s">
        <v>2864</v>
      </c>
      <c r="L22" s="375" t="s">
        <v>2865</v>
      </c>
      <c r="M22" s="377" t="s">
        <v>2866</v>
      </c>
      <c r="N22" s="375" t="s">
        <v>132</v>
      </c>
      <c r="O22" s="375" t="s">
        <v>132</v>
      </c>
      <c r="P22" s="375" t="s">
        <v>132</v>
      </c>
      <c r="Q22" s="377" t="str">
        <f t="shared" si="0"/>
        <v/>
      </c>
      <c r="R22" s="375" t="s">
        <v>143</v>
      </c>
      <c r="S22" s="375" t="s">
        <v>143</v>
      </c>
      <c r="T22" s="375"/>
      <c r="U22" s="375"/>
      <c r="V22" s="375" t="s">
        <v>143</v>
      </c>
      <c r="W22" s="375"/>
      <c r="X22" s="375" t="s">
        <v>2867</v>
      </c>
      <c r="Y22" s="375" t="s">
        <v>2868</v>
      </c>
      <c r="Z22" s="375" t="s">
        <v>143</v>
      </c>
      <c r="AA22" s="375" t="s">
        <v>143</v>
      </c>
      <c r="AB22" s="375"/>
      <c r="AC22" s="375"/>
      <c r="AD22" s="375"/>
      <c r="AE22" s="375"/>
      <c r="AF22" s="375"/>
      <c r="AG22" s="375"/>
      <c r="AH22" s="375"/>
      <c r="AI22" s="375"/>
      <c r="AJ22" s="375"/>
      <c r="AK22" s="375"/>
      <c r="AL22" s="375"/>
      <c r="AM22" s="375" t="s">
        <v>2869</v>
      </c>
      <c r="AN22" s="375" t="s">
        <v>137</v>
      </c>
      <c r="AO22" s="375" t="s">
        <v>144</v>
      </c>
      <c r="AP22" s="375" t="s">
        <v>144</v>
      </c>
      <c r="AQ22" s="375" t="s">
        <v>144</v>
      </c>
      <c r="AR22" s="375" t="s">
        <v>144</v>
      </c>
      <c r="AS22" s="375" t="s">
        <v>144</v>
      </c>
      <c r="AT22" s="375" t="s">
        <v>2739</v>
      </c>
      <c r="AU22" s="375" t="s">
        <v>144</v>
      </c>
      <c r="AV22" s="375" t="s">
        <v>2868</v>
      </c>
      <c r="AW22" s="375" t="s">
        <v>2870</v>
      </c>
      <c r="AX22" s="375" t="s">
        <v>2871</v>
      </c>
      <c r="AY22" s="375" t="s">
        <v>2871</v>
      </c>
      <c r="AZ22" s="375" t="s">
        <v>2871</v>
      </c>
      <c r="BA22" s="375" t="s">
        <v>2871</v>
      </c>
      <c r="BB22" s="375" t="s">
        <v>2871</v>
      </c>
      <c r="BC22" s="375" t="s">
        <v>2871</v>
      </c>
      <c r="BD22" s="375" t="s">
        <v>2871</v>
      </c>
      <c r="BE22" s="375" t="s">
        <v>2871</v>
      </c>
      <c r="BF22" s="375" t="str">
        <f t="shared" si="1"/>
        <v>Not Higher</v>
      </c>
      <c r="BG22" s="375" t="s">
        <v>2872</v>
      </c>
      <c r="BH22" s="378"/>
      <c r="BI22" s="378"/>
      <c r="BJ22" s="378" t="s">
        <v>143</v>
      </c>
      <c r="BK22" s="378"/>
      <c r="BL22" s="375" t="s">
        <v>2873</v>
      </c>
      <c r="BM22" s="379" t="s">
        <v>2677</v>
      </c>
      <c r="BN22" s="375">
        <f>IF(Y22="A",1,SUMPRODUCT(('[6]Sample Size'!$D$18:$I$18=H22)*('[6]Sample Size'!$D$19:$I$19=BF22)*('[6]Sample Size'!$C$20:$C$25=AN22)*('[6]Sample Size'!$D$20:$I$25)))</f>
        <v>1</v>
      </c>
      <c r="BO22" s="375" t="s">
        <v>2874</v>
      </c>
      <c r="BP22" s="375" t="s">
        <v>2875</v>
      </c>
      <c r="BQ22" s="375" t="s">
        <v>2713</v>
      </c>
      <c r="BR22" s="375" t="s">
        <v>2730</v>
      </c>
      <c r="BS22" s="375" t="s">
        <v>2715</v>
      </c>
      <c r="BT22" s="375"/>
      <c r="BU22" s="375"/>
      <c r="BV22" s="375"/>
      <c r="BW22" s="375"/>
      <c r="BX22" s="375"/>
      <c r="BY22" s="375"/>
      <c r="BZ22" s="375"/>
      <c r="CA22" s="375"/>
      <c r="CB22" s="375" t="s">
        <v>2682</v>
      </c>
      <c r="CC22" s="375"/>
      <c r="CD22" s="375" t="s">
        <v>2682</v>
      </c>
      <c r="CE22" s="375"/>
      <c r="CF22" s="375"/>
      <c r="CG22" s="375" t="s">
        <v>143</v>
      </c>
      <c r="CH22" s="375"/>
      <c r="CI22" s="375"/>
      <c r="CJ22" s="375"/>
      <c r="CK22" s="375" t="s">
        <v>143</v>
      </c>
      <c r="CL22" s="375"/>
      <c r="CM22" s="375"/>
      <c r="CN22" s="375"/>
      <c r="CO22" s="375"/>
    </row>
  </sheetData>
  <autoFilter ref="A8:XEG22" xr:uid="{00000000-0009-0000-0000-00000D000000}">
    <sortState xmlns:xlrd2="http://schemas.microsoft.com/office/spreadsheetml/2017/richdata2" ref="A9:XEG181">
      <sortCondition descending="1" ref="B8:B181"/>
    </sortState>
  </autoFilter>
  <mergeCells count="47">
    <mergeCell ref="G6:G7"/>
    <mergeCell ref="B6:B7"/>
    <mergeCell ref="C6:C7"/>
    <mergeCell ref="D6:D7"/>
    <mergeCell ref="E6:E7"/>
    <mergeCell ref="F6:F7"/>
    <mergeCell ref="X6:Y7"/>
    <mergeCell ref="H6:H7"/>
    <mergeCell ref="I6:I7"/>
    <mergeCell ref="J6:J7"/>
    <mergeCell ref="K6:K7"/>
    <mergeCell ref="L6:L7"/>
    <mergeCell ref="M6:M7"/>
    <mergeCell ref="N6:N7"/>
    <mergeCell ref="O6:O7"/>
    <mergeCell ref="P6:P7"/>
    <mergeCell ref="Q6:Q7"/>
    <mergeCell ref="R6:W7"/>
    <mergeCell ref="BF6:BF7"/>
    <mergeCell ref="Z6:AL7"/>
    <mergeCell ref="AM6:AM7"/>
    <mergeCell ref="AN6:AN7"/>
    <mergeCell ref="AO6:AO7"/>
    <mergeCell ref="AP6:AP7"/>
    <mergeCell ref="AQ6:AQ7"/>
    <mergeCell ref="AR6:AR7"/>
    <mergeCell ref="AS6:AS7"/>
    <mergeCell ref="AT6:AT7"/>
    <mergeCell ref="AU6:AU7"/>
    <mergeCell ref="AV6:BE7"/>
    <mergeCell ref="BG6:BG7"/>
    <mergeCell ref="BH6:BO6"/>
    <mergeCell ref="BP6:BP7"/>
    <mergeCell ref="BQ6:BQ7"/>
    <mergeCell ref="BR6:BR7"/>
    <mergeCell ref="CH6:CL7"/>
    <mergeCell ref="CM6:CM7"/>
    <mergeCell ref="CN6:CN7"/>
    <mergeCell ref="CO6:CO7"/>
    <mergeCell ref="BH7:BK7"/>
    <mergeCell ref="BT6:CA6"/>
    <mergeCell ref="CB6:CB7"/>
    <mergeCell ref="CC6:CC7"/>
    <mergeCell ref="CD6:CD7"/>
    <mergeCell ref="CE6:CE7"/>
    <mergeCell ref="CF6:CG7"/>
    <mergeCell ref="BS6:BS7"/>
  </mergeCells>
  <phoneticPr fontId="45" type="noConversion"/>
  <conditionalFormatting sqref="K22">
    <cfRule type="duplicateValues" dxfId="65" priority="2"/>
    <cfRule type="duplicateValues" dxfId="64" priority="3"/>
  </conditionalFormatting>
  <conditionalFormatting sqref="L22">
    <cfRule type="duplicateValues" dxfId="63" priority="4"/>
  </conditionalFormatting>
  <conditionalFormatting sqref="G22">
    <cfRule type="duplicateValues" dxfId="62" priority="5"/>
  </conditionalFormatting>
  <conditionalFormatting sqref="M22">
    <cfRule type="duplicateValues" dxfId="61" priority="6"/>
  </conditionalFormatting>
  <conditionalFormatting sqref="N22">
    <cfRule type="duplicateValues" dxfId="60" priority="1"/>
  </conditionalFormatting>
  <conditionalFormatting sqref="K21">
    <cfRule type="duplicateValues" dxfId="59" priority="7"/>
    <cfRule type="duplicateValues" dxfId="58" priority="8"/>
  </conditionalFormatting>
  <conditionalFormatting sqref="L21">
    <cfRule type="duplicateValues" dxfId="57" priority="9"/>
  </conditionalFormatting>
  <conditionalFormatting sqref="G21">
    <cfRule type="duplicateValues" dxfId="56" priority="10"/>
  </conditionalFormatting>
  <conditionalFormatting sqref="M21">
    <cfRule type="duplicateValues" dxfId="55" priority="11"/>
  </conditionalFormatting>
  <conditionalFormatting sqref="Q9:Q22">
    <cfRule type="duplicateValues" dxfId="54" priority="12"/>
  </conditionalFormatting>
  <dataValidations count="8">
    <dataValidation type="list" allowBlank="1" showInputMessage="1" showErrorMessage="1" sqref="CL21:CL22 BH21:BK22 Z21:AL21 AJ22:AM22 CF9:CK22" xr:uid="{51BEBFEC-2631-4D1F-B4A8-A53B08650834}">
      <formula1>"O,"</formula1>
    </dataValidation>
    <dataValidation type="list" allowBlank="1" showInputMessage="1" showErrorMessage="1" sqref="X9:X21" xr:uid="{7ECB3C87-C488-4B4E-9CF0-6B7C9B38E6F2}">
      <formula1>"P,D"</formula1>
    </dataValidation>
    <dataValidation type="list" allowBlank="1" showInputMessage="1" showErrorMessage="1" sqref="Y9:Y21" xr:uid="{D6134723-8D68-4EFA-876C-8751B12522A8}">
      <formula1>"A,M"</formula1>
    </dataValidation>
    <dataValidation type="list" allowBlank="1" showInputMessage="1" showErrorMessage="1" sqref="R21:W21" xr:uid="{26B8A983-A661-4C54-A014-90C700878B0B}">
      <formula1>"O,X"</formula1>
    </dataValidation>
    <dataValidation type="list" allowBlank="1" showInputMessage="1" showErrorMessage="1" sqref="H9:H22" xr:uid="{EDF170E5-F766-414A-960E-9F3B108EBA74}">
      <formula1>"Lower,Higher,Significant"</formula1>
    </dataValidation>
    <dataValidation type="list" allowBlank="1" showInputMessage="1" showErrorMessage="1" sqref="P22 AN9:AN21" xr:uid="{B278C22A-CE13-4C81-B13E-B5F5E2D0FF59}">
      <formula1>"O,D,W,M,Q,A"</formula1>
    </dataValidation>
    <dataValidation type="list" allowBlank="1" showInputMessage="1" showErrorMessage="1" sqref="BH9:BK20 CL9:CL20 R9:W20 Z9:AL20" xr:uid="{7DE8410F-0454-469D-8D11-601920DB3525}">
      <formula1>"●"</formula1>
    </dataValidation>
    <dataValidation type="list" allowBlank="1" showInputMessage="1" showErrorMessage="1" sqref="N9:P21" xr:uid="{230E0A65-2E6B-4FCB-A161-DEF1E6CFE0D9}">
      <formula1>"Yes,No"</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E30C-7816-480A-89E2-80C3FCCA4705}">
  <sheetPr filterMode="1">
    <tabColor theme="7"/>
  </sheetPr>
  <dimension ref="A1:FZ392"/>
  <sheetViews>
    <sheetView showGridLines="0" topLeftCell="A2" zoomScale="80" zoomScaleNormal="80" zoomScaleSheetLayoutView="85" workbookViewId="0">
      <pane xSplit="10" ySplit="3" topLeftCell="K324" activePane="bottomRight" state="frozen"/>
      <selection activeCell="H14" sqref="H14"/>
      <selection pane="topRight" activeCell="H14" sqref="H14"/>
      <selection pane="bottomLeft" activeCell="H14" sqref="H14"/>
      <selection pane="bottomRight" activeCell="K325" sqref="K325"/>
    </sheetView>
  </sheetViews>
  <sheetFormatPr defaultColWidth="10" defaultRowHeight="13.8"/>
  <cols>
    <col min="1" max="1" width="5.3984375" style="520" customWidth="1"/>
    <col min="2" max="2" width="5.3984375" style="478" customWidth="1"/>
    <col min="3" max="3" width="8" style="478" customWidth="1"/>
    <col min="4" max="5" width="6.5" style="478" customWidth="1"/>
    <col min="6" max="6" width="7.19921875" style="478" customWidth="1"/>
    <col min="7" max="7" width="8.5" style="478" customWidth="1"/>
    <col min="8" max="8" width="18.8984375" style="478" customWidth="1"/>
    <col min="9" max="9" width="15" style="521" customWidth="1"/>
    <col min="10" max="10" width="13.19921875" style="521" customWidth="1"/>
    <col min="11" max="11" width="37.19921875" style="521" customWidth="1"/>
    <col min="12" max="12" width="8.8984375" style="521" customWidth="1"/>
    <col min="13" max="18" width="4.19921875" style="521" customWidth="1"/>
    <col min="19" max="19" width="7.3984375" style="521" customWidth="1"/>
    <col min="20" max="20" width="4.8984375" style="521" customWidth="1"/>
    <col min="21" max="33" width="4.19921875" style="521" customWidth="1"/>
    <col min="34" max="34" width="10" style="521" customWidth="1"/>
    <col min="35" max="36" width="9.19921875" style="478" customWidth="1"/>
    <col min="37" max="37" width="10.3984375" style="478" customWidth="1"/>
    <col min="38" max="39" width="9.59765625" style="478" customWidth="1"/>
    <col min="40" max="41" width="9.19921875" style="478" customWidth="1"/>
    <col min="42" max="42" width="10" style="521"/>
    <col min="43" max="43" width="7.19921875" style="521" customWidth="1"/>
    <col min="44" max="44" width="7" style="521" customWidth="1"/>
    <col min="45" max="45" width="10" style="521"/>
    <col min="46" max="46" width="37.09765625" style="521" customWidth="1"/>
    <col min="47" max="47" width="12.09765625" style="478" customWidth="1"/>
    <col min="48" max="48" width="47.59765625" style="478" customWidth="1"/>
    <col min="49" max="52" width="3.3984375" style="478" customWidth="1"/>
    <col min="53" max="53" width="11.09765625" style="478" customWidth="1"/>
    <col min="54" max="54" width="9.5" style="478" customWidth="1"/>
    <col min="55" max="55" width="8" style="478" customWidth="1"/>
    <col min="56" max="56" width="5.59765625" style="478" customWidth="1"/>
    <col min="57" max="67" width="6.69921875" style="478" customWidth="1"/>
    <col min="68" max="68" width="9" style="521" customWidth="1"/>
    <col min="69" max="77" width="6.69921875" style="478" customWidth="1"/>
    <col min="78" max="78" width="12.5" style="478" bestFit="1" customWidth="1"/>
    <col min="79" max="81" width="12.5" style="468" customWidth="1"/>
    <col min="82" max="82" width="9.19921875" style="468" customWidth="1"/>
    <col min="83" max="83" width="9.09765625" style="521" customWidth="1"/>
    <col min="84" max="84" width="10.3984375" style="468" customWidth="1"/>
    <col min="85" max="85" width="9.59765625" style="468" customWidth="1"/>
    <col min="86" max="86" width="6.09765625" style="468" customWidth="1"/>
    <col min="87" max="89" width="4.19921875" style="468" customWidth="1"/>
    <col min="90" max="90" width="16" style="468" customWidth="1"/>
    <col min="91" max="91" width="12.09765625" style="468" customWidth="1"/>
    <col min="92" max="94" width="16" style="468" customWidth="1"/>
    <col min="95" max="95" width="34.5" style="468" customWidth="1"/>
    <col min="96" max="96" width="16" style="468" customWidth="1"/>
    <col min="97" max="97" width="27.8984375" style="468" customWidth="1"/>
    <col min="98" max="101" width="16" style="468" customWidth="1"/>
    <col min="102" max="102" width="14" style="468" customWidth="1"/>
    <col min="103" max="103" width="16" style="468" customWidth="1"/>
    <col min="104" max="104" width="20.3984375" style="468" customWidth="1"/>
    <col min="105" max="105" width="12.09765625" style="468" customWidth="1"/>
    <col min="106" max="106" width="14" style="468" customWidth="1"/>
    <col min="107" max="107" width="16" style="468" customWidth="1"/>
    <col min="108" max="108" width="12.09765625" style="468" customWidth="1"/>
    <col min="109" max="109" width="24.8984375" style="468" customWidth="1"/>
    <col min="110" max="110" width="12.09765625" style="468" customWidth="1"/>
    <col min="111" max="111" width="14" style="468" customWidth="1"/>
    <col min="112" max="112" width="25.19921875" style="468" customWidth="1"/>
    <col min="113" max="113" width="16" style="468" customWidth="1"/>
    <col min="114" max="114" width="27.8984375" style="468" customWidth="1"/>
    <col min="115" max="115" width="20.3984375" style="468" customWidth="1"/>
    <col min="116" max="116" width="5.69921875" style="468" customWidth="1"/>
    <col min="117" max="182" width="4.19921875" style="468" customWidth="1"/>
    <col min="183" max="16384" width="10" style="468"/>
  </cols>
  <sheetData>
    <row r="1" spans="1:182" s="391" customFormat="1" ht="15.6" customHeight="1">
      <c r="A1" s="385"/>
      <c r="B1" s="386"/>
      <c r="C1" s="386"/>
      <c r="D1" s="386"/>
      <c r="E1" s="386"/>
      <c r="F1" s="386"/>
      <c r="G1" s="386"/>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c r="AJ1" s="387"/>
      <c r="AK1" s="387"/>
      <c r="AL1" s="387"/>
      <c r="AM1" s="387"/>
      <c r="AN1" s="387"/>
      <c r="AO1" s="387"/>
      <c r="AP1" s="387"/>
      <c r="AQ1" s="387"/>
      <c r="AR1" s="387"/>
      <c r="AS1" s="387"/>
      <c r="AT1" s="387"/>
      <c r="AU1" s="387"/>
      <c r="AV1" s="387" t="s">
        <v>2915</v>
      </c>
      <c r="AW1" s="387"/>
      <c r="AX1" s="387"/>
      <c r="AY1" s="387"/>
      <c r="AZ1" s="387"/>
      <c r="BA1" s="387"/>
      <c r="BB1" s="387"/>
      <c r="BC1" s="387"/>
      <c r="BD1" s="387"/>
      <c r="BE1" s="387"/>
      <c r="BF1" s="387"/>
      <c r="BG1" s="387"/>
      <c r="BH1" s="387"/>
      <c r="BI1" s="387"/>
      <c r="BJ1" s="387"/>
      <c r="BK1" s="387"/>
      <c r="BL1" s="387"/>
      <c r="BM1" s="387"/>
      <c r="BN1" s="387"/>
      <c r="BO1" s="387"/>
      <c r="BP1" s="387"/>
      <c r="BQ1" s="387"/>
      <c r="BR1" s="387"/>
      <c r="BS1" s="387"/>
      <c r="BT1" s="387"/>
      <c r="BU1" s="387"/>
      <c r="BV1" s="387"/>
      <c r="BW1" s="387"/>
      <c r="BX1" s="387"/>
      <c r="BY1" s="387"/>
      <c r="BZ1" s="388"/>
      <c r="CA1" s="389"/>
      <c r="CB1" s="389"/>
      <c r="CC1" s="389"/>
      <c r="CD1" s="390"/>
      <c r="CE1" s="387"/>
      <c r="CF1" s="390"/>
      <c r="CG1" s="390"/>
      <c r="CH1" s="390"/>
      <c r="CI1" s="390"/>
      <c r="CJ1" s="390"/>
      <c r="CK1" s="390"/>
      <c r="CL1" s="390"/>
      <c r="CM1" s="390"/>
      <c r="CN1" s="390"/>
      <c r="CO1" s="390"/>
      <c r="CP1" s="390"/>
      <c r="CQ1" s="390"/>
      <c r="CR1" s="390"/>
      <c r="CS1" s="390"/>
      <c r="CT1" s="390"/>
      <c r="CU1" s="390"/>
      <c r="CV1" s="390"/>
      <c r="CW1" s="390"/>
      <c r="CX1" s="390"/>
      <c r="CY1" s="390"/>
      <c r="CZ1" s="390"/>
      <c r="DA1" s="390"/>
      <c r="DB1" s="390"/>
      <c r="DC1" s="390"/>
      <c r="DD1" s="390"/>
      <c r="DE1" s="390"/>
      <c r="DF1" s="390"/>
      <c r="DG1" s="390"/>
      <c r="DH1" s="390"/>
      <c r="DI1" s="390"/>
      <c r="DJ1" s="390"/>
      <c r="DK1" s="390"/>
      <c r="DL1" s="390"/>
      <c r="DM1" s="390"/>
      <c r="DN1" s="390"/>
      <c r="DO1" s="390"/>
      <c r="DP1" s="390"/>
      <c r="DQ1" s="390"/>
      <c r="DR1" s="390"/>
      <c r="DS1" s="390"/>
      <c r="DT1" s="390"/>
      <c r="DU1" s="390"/>
      <c r="DV1" s="390"/>
      <c r="DW1" s="390"/>
      <c r="DX1" s="390"/>
      <c r="DY1" s="390"/>
      <c r="DZ1" s="390"/>
      <c r="EA1" s="390"/>
      <c r="EB1" s="390"/>
      <c r="EC1" s="390"/>
      <c r="ED1" s="390"/>
      <c r="EE1" s="390"/>
      <c r="EF1" s="390"/>
      <c r="EG1" s="390"/>
      <c r="EH1" s="390"/>
      <c r="EI1" s="390"/>
      <c r="EJ1" s="390"/>
      <c r="EK1" s="390"/>
      <c r="EL1" s="390"/>
      <c r="EM1" s="390"/>
      <c r="EN1" s="390"/>
      <c r="EO1" s="390"/>
      <c r="EP1" s="390"/>
      <c r="EQ1" s="390"/>
      <c r="ER1" s="390"/>
      <c r="ES1" s="390"/>
      <c r="ET1" s="390"/>
      <c r="EU1" s="390"/>
      <c r="EV1" s="390"/>
      <c r="EW1" s="390"/>
      <c r="EX1" s="390"/>
      <c r="EY1" s="390"/>
      <c r="EZ1" s="390"/>
      <c r="FA1" s="390"/>
      <c r="FB1" s="390"/>
      <c r="FC1" s="390"/>
      <c r="FD1" s="390"/>
      <c r="FE1" s="390"/>
      <c r="FF1" s="390"/>
      <c r="FG1" s="390"/>
      <c r="FH1" s="390"/>
      <c r="FI1" s="390"/>
      <c r="FJ1" s="390"/>
      <c r="FK1" s="390"/>
      <c r="FL1" s="390"/>
      <c r="FM1" s="390"/>
      <c r="FN1" s="390"/>
      <c r="FO1" s="390"/>
      <c r="FP1" s="390"/>
      <c r="FQ1" s="390"/>
      <c r="FR1" s="390"/>
      <c r="FS1" s="390"/>
      <c r="FT1" s="390"/>
      <c r="FU1" s="390"/>
      <c r="FV1" s="390"/>
      <c r="FW1" s="390"/>
      <c r="FX1" s="390"/>
      <c r="FY1" s="390"/>
      <c r="FZ1" s="390"/>
    </row>
    <row r="2" spans="1:182" s="391" customFormat="1" ht="15.6" customHeight="1">
      <c r="A2" s="385"/>
      <c r="B2" s="386"/>
      <c r="C2" s="392" t="str">
        <f t="shared" ref="C2:L2" si="0">IF(COUNTBLANK(C70:C372)&gt;0,"FALSE","TRUE")</f>
        <v>TRUE</v>
      </c>
      <c r="D2" s="392" t="str">
        <f t="shared" si="0"/>
        <v>TRUE</v>
      </c>
      <c r="E2" s="392" t="str">
        <f t="shared" si="0"/>
        <v>TRUE</v>
      </c>
      <c r="F2" s="392" t="str">
        <f t="shared" si="0"/>
        <v>TRUE</v>
      </c>
      <c r="G2" s="392" t="str">
        <f t="shared" si="0"/>
        <v>TRUE</v>
      </c>
      <c r="H2" s="392" t="str">
        <f t="shared" si="0"/>
        <v>TRUE</v>
      </c>
      <c r="I2" s="392" t="str">
        <f t="shared" si="0"/>
        <v>TRUE</v>
      </c>
      <c r="J2" s="392" t="str">
        <f t="shared" si="0"/>
        <v>TRUE</v>
      </c>
      <c r="K2" s="392" t="str">
        <f t="shared" si="0"/>
        <v>TRUE</v>
      </c>
      <c r="L2" s="392" t="str">
        <f t="shared" si="0"/>
        <v>TRUE</v>
      </c>
      <c r="M2" s="387"/>
      <c r="N2" s="387"/>
      <c r="O2" s="387"/>
      <c r="P2" s="387"/>
      <c r="Q2" s="387"/>
      <c r="R2" s="387"/>
      <c r="S2" s="387"/>
      <c r="T2" s="387"/>
      <c r="U2" s="387"/>
      <c r="V2" s="387"/>
      <c r="W2" s="387"/>
      <c r="X2" s="387"/>
      <c r="Y2" s="387"/>
      <c r="Z2" s="387"/>
      <c r="AA2" s="387"/>
      <c r="AB2" s="387"/>
      <c r="AC2" s="387"/>
      <c r="AD2" s="387"/>
      <c r="AE2" s="387"/>
      <c r="AF2" s="387"/>
      <c r="AG2" s="387"/>
      <c r="AH2" s="392" t="str">
        <f t="shared" ref="AH2:BQ2" si="1">IF(COUNTBLANK(AH70:AH372)&gt;0,"FALSE","TRUE")</f>
        <v>TRUE</v>
      </c>
      <c r="AI2" s="392" t="str">
        <f t="shared" si="1"/>
        <v>TRUE</v>
      </c>
      <c r="AJ2" s="392" t="str">
        <f t="shared" si="1"/>
        <v>TRUE</v>
      </c>
      <c r="AK2" s="392" t="str">
        <f t="shared" si="1"/>
        <v>TRUE</v>
      </c>
      <c r="AL2" s="392" t="str">
        <f t="shared" si="1"/>
        <v>TRUE</v>
      </c>
      <c r="AM2" s="392" t="str">
        <f t="shared" si="1"/>
        <v>TRUE</v>
      </c>
      <c r="AN2" s="392" t="str">
        <f t="shared" si="1"/>
        <v>TRUE</v>
      </c>
      <c r="AO2" s="392" t="str">
        <f t="shared" si="1"/>
        <v>TRUE</v>
      </c>
      <c r="AP2" s="392" t="str">
        <f t="shared" si="1"/>
        <v>TRUE</v>
      </c>
      <c r="AQ2" s="392" t="str">
        <f t="shared" si="1"/>
        <v>TRUE</v>
      </c>
      <c r="AR2" s="392" t="str">
        <f t="shared" si="1"/>
        <v>TRUE</v>
      </c>
      <c r="AS2" s="392" t="str">
        <f t="shared" si="1"/>
        <v>TRUE</v>
      </c>
      <c r="AT2" s="392" t="str">
        <f t="shared" si="1"/>
        <v>TRUE</v>
      </c>
      <c r="AU2" s="392" t="str">
        <f t="shared" si="1"/>
        <v>TRUE</v>
      </c>
      <c r="AV2" s="392" t="str">
        <f t="shared" si="1"/>
        <v>TRUE</v>
      </c>
      <c r="AW2" s="392" t="str">
        <f t="shared" si="1"/>
        <v>FALSE</v>
      </c>
      <c r="AX2" s="392" t="str">
        <f t="shared" si="1"/>
        <v>FALSE</v>
      </c>
      <c r="AY2" s="392" t="str">
        <f t="shared" si="1"/>
        <v>FALSE</v>
      </c>
      <c r="AZ2" s="392" t="str">
        <f t="shared" si="1"/>
        <v>FALSE</v>
      </c>
      <c r="BA2" s="392" t="str">
        <f t="shared" si="1"/>
        <v>TRUE</v>
      </c>
      <c r="BB2" s="392" t="str">
        <f t="shared" si="1"/>
        <v>TRUE</v>
      </c>
      <c r="BC2" s="392" t="str">
        <f t="shared" si="1"/>
        <v>TRUE</v>
      </c>
      <c r="BD2" s="392" t="str">
        <f t="shared" si="1"/>
        <v>TRUE</v>
      </c>
      <c r="BE2" s="392" t="str">
        <f t="shared" si="1"/>
        <v>TRUE</v>
      </c>
      <c r="BF2" s="392" t="str">
        <f t="shared" si="1"/>
        <v>TRUE</v>
      </c>
      <c r="BG2" s="392" t="str">
        <f t="shared" si="1"/>
        <v>TRUE</v>
      </c>
      <c r="BH2" s="392" t="str">
        <f t="shared" si="1"/>
        <v>TRUE</v>
      </c>
      <c r="BI2" s="392" t="str">
        <f t="shared" si="1"/>
        <v>TRUE</v>
      </c>
      <c r="BJ2" s="392" t="str">
        <f t="shared" si="1"/>
        <v>TRUE</v>
      </c>
      <c r="BK2" s="392" t="str">
        <f t="shared" si="1"/>
        <v>TRUE</v>
      </c>
      <c r="BL2" s="392" t="str">
        <f t="shared" si="1"/>
        <v>TRUE</v>
      </c>
      <c r="BM2" s="392" t="str">
        <f t="shared" si="1"/>
        <v>TRUE</v>
      </c>
      <c r="BN2" s="392" t="str">
        <f t="shared" si="1"/>
        <v>TRUE</v>
      </c>
      <c r="BO2" s="392" t="str">
        <f t="shared" si="1"/>
        <v>TRUE</v>
      </c>
      <c r="BP2" s="392" t="str">
        <f t="shared" si="1"/>
        <v>TRUE</v>
      </c>
      <c r="BQ2" s="392" t="str">
        <f t="shared" si="1"/>
        <v>TRUE</v>
      </c>
      <c r="BR2" s="392"/>
      <c r="BS2" s="392" t="str">
        <f>IF(COUNTBLANK(BS70:BS372)&gt;0,"FALSE","TRUE")</f>
        <v>TRUE</v>
      </c>
      <c r="BT2" s="392"/>
      <c r="BU2" s="392"/>
      <c r="BV2" s="392"/>
      <c r="BW2" s="392" t="str">
        <f>IF(COUNTBLANK(BW70:BW372)&gt;0,"FALSE","TRUE")</f>
        <v>TRUE</v>
      </c>
      <c r="BX2" s="392"/>
      <c r="BY2" s="392"/>
      <c r="BZ2" s="392"/>
      <c r="CA2" s="389"/>
      <c r="CB2" s="389"/>
      <c r="CC2" s="389"/>
      <c r="CD2" s="390"/>
      <c r="CE2" s="393"/>
      <c r="CF2" s="390"/>
      <c r="CG2" s="390"/>
      <c r="CH2" s="390"/>
      <c r="CI2" s="390"/>
      <c r="CJ2" s="390"/>
      <c r="CK2" s="390"/>
      <c r="CL2" s="390"/>
      <c r="CM2" s="390"/>
      <c r="CN2" s="390"/>
      <c r="CO2" s="390"/>
      <c r="CP2" s="390"/>
      <c r="CQ2" s="390"/>
      <c r="CR2" s="390"/>
      <c r="CS2" s="390"/>
      <c r="CT2" s="390"/>
      <c r="CU2" s="390"/>
      <c r="CV2" s="390"/>
      <c r="CW2" s="390"/>
      <c r="CX2" s="390"/>
      <c r="CY2" s="390"/>
      <c r="CZ2" s="390"/>
      <c r="DA2" s="390"/>
      <c r="DB2" s="390"/>
      <c r="DC2" s="390"/>
      <c r="DD2" s="390"/>
      <c r="DE2" s="390"/>
      <c r="DF2" s="390"/>
      <c r="DG2" s="390"/>
      <c r="DH2" s="390"/>
      <c r="DI2" s="390"/>
      <c r="DJ2" s="390"/>
      <c r="DK2" s="390"/>
      <c r="DL2" s="390"/>
      <c r="DM2" s="390"/>
      <c r="DN2" s="390"/>
      <c r="DO2" s="390"/>
      <c r="DP2" s="390"/>
      <c r="DQ2" s="390"/>
      <c r="DR2" s="390"/>
      <c r="DS2" s="390"/>
      <c r="DT2" s="390"/>
      <c r="DU2" s="390"/>
      <c r="DV2" s="390"/>
      <c r="DW2" s="390"/>
      <c r="DX2" s="390"/>
      <c r="DY2" s="390"/>
      <c r="DZ2" s="390"/>
      <c r="EA2" s="390"/>
      <c r="EB2" s="390"/>
      <c r="EC2" s="390"/>
      <c r="ED2" s="390"/>
      <c r="EE2" s="390"/>
      <c r="EF2" s="390"/>
      <c r="EG2" s="390"/>
      <c r="EH2" s="390"/>
      <c r="EI2" s="390"/>
      <c r="EJ2" s="390"/>
      <c r="EK2" s="390"/>
      <c r="EL2" s="390"/>
      <c r="EM2" s="390"/>
      <c r="EN2" s="390"/>
      <c r="EO2" s="390"/>
      <c r="EP2" s="390"/>
      <c r="EQ2" s="390"/>
      <c r="ER2" s="390"/>
      <c r="ES2" s="390"/>
      <c r="ET2" s="390"/>
      <c r="EU2" s="390"/>
      <c r="EV2" s="390"/>
      <c r="EW2" s="390"/>
      <c r="EX2" s="390"/>
      <c r="EY2" s="390"/>
      <c r="EZ2" s="390"/>
      <c r="FA2" s="390"/>
      <c r="FB2" s="390"/>
      <c r="FC2" s="390"/>
      <c r="FD2" s="390"/>
      <c r="FE2" s="390"/>
      <c r="FF2" s="390"/>
      <c r="FG2" s="390"/>
      <c r="FH2" s="390"/>
      <c r="FI2" s="390"/>
      <c r="FJ2" s="390"/>
      <c r="FK2" s="390"/>
      <c r="FL2" s="390"/>
      <c r="FM2" s="390"/>
      <c r="FN2" s="390"/>
      <c r="FO2" s="390"/>
      <c r="FP2" s="390"/>
      <c r="FQ2" s="390"/>
      <c r="FR2" s="390"/>
      <c r="FS2" s="390"/>
      <c r="FT2" s="390"/>
      <c r="FU2" s="390"/>
      <c r="FV2" s="390"/>
      <c r="FW2" s="390"/>
      <c r="FX2" s="390"/>
      <c r="FY2" s="390"/>
      <c r="FZ2" s="390"/>
    </row>
    <row r="3" spans="1:182" s="412" customFormat="1" ht="106.2" customHeight="1" thickBot="1">
      <c r="A3" s="394">
        <f>COUNTIF(A4:A373,"TO-BE")</f>
        <v>65</v>
      </c>
      <c r="B3" s="395"/>
      <c r="C3" s="395"/>
      <c r="D3" s="395"/>
      <c r="E3" s="395"/>
      <c r="F3" s="395"/>
      <c r="G3" s="396"/>
      <c r="H3" s="397" t="s">
        <v>2916</v>
      </c>
      <c r="I3" s="398" t="s">
        <v>2916</v>
      </c>
      <c r="J3" s="397"/>
      <c r="K3" s="397" t="s">
        <v>2916</v>
      </c>
      <c r="L3" s="399" t="str">
        <f>[7]Note!B2</f>
        <v>[Note1]</v>
      </c>
      <c r="M3" s="400" t="s">
        <v>2917</v>
      </c>
      <c r="N3" s="401" t="s">
        <v>2918</v>
      </c>
      <c r="O3" s="401" t="s">
        <v>2919</v>
      </c>
      <c r="P3" s="401" t="s">
        <v>2920</v>
      </c>
      <c r="Q3" s="401" t="s">
        <v>2921</v>
      </c>
      <c r="R3" s="402" t="s">
        <v>2922</v>
      </c>
      <c r="S3" s="403" t="s">
        <v>2923</v>
      </c>
      <c r="T3" s="403" t="s">
        <v>2924</v>
      </c>
      <c r="U3" s="404" t="s">
        <v>2925</v>
      </c>
      <c r="V3" s="404" t="s">
        <v>2926</v>
      </c>
      <c r="W3" s="404" t="s">
        <v>2927</v>
      </c>
      <c r="X3" s="404" t="s">
        <v>2928</v>
      </c>
      <c r="Y3" s="404" t="s">
        <v>2929</v>
      </c>
      <c r="Z3" s="404" t="s">
        <v>2930</v>
      </c>
      <c r="AA3" s="404" t="s">
        <v>2931</v>
      </c>
      <c r="AB3" s="404" t="s">
        <v>2932</v>
      </c>
      <c r="AC3" s="404" t="s">
        <v>2933</v>
      </c>
      <c r="AD3" s="404" t="s">
        <v>2934</v>
      </c>
      <c r="AE3" s="404" t="s">
        <v>2935</v>
      </c>
      <c r="AF3" s="404" t="s">
        <v>2936</v>
      </c>
      <c r="AG3" s="404" t="s">
        <v>2937</v>
      </c>
      <c r="AH3" s="397"/>
      <c r="AI3" s="398" t="s">
        <v>2916</v>
      </c>
      <c r="AJ3" s="405">
        <f t="shared" ref="AJ3:AO3" si="2">COUNTA(AJ70:AJ372)-COUNTIF(AJ70:AJ372,"N/A")</f>
        <v>60</v>
      </c>
      <c r="AK3" s="405">
        <f t="shared" si="2"/>
        <v>6</v>
      </c>
      <c r="AL3" s="405">
        <f t="shared" si="2"/>
        <v>33</v>
      </c>
      <c r="AM3" s="405">
        <f t="shared" si="2"/>
        <v>3</v>
      </c>
      <c r="AN3" s="405">
        <f t="shared" si="2"/>
        <v>165</v>
      </c>
      <c r="AO3" s="405">
        <f t="shared" si="2"/>
        <v>221</v>
      </c>
      <c r="AP3" s="398" t="s">
        <v>2916</v>
      </c>
      <c r="AQ3" s="398"/>
      <c r="AR3" s="398"/>
      <c r="AS3" s="398" t="s">
        <v>2916</v>
      </c>
      <c r="AT3" s="397" t="s">
        <v>2916</v>
      </c>
      <c r="AU3" s="398" t="s">
        <v>2916</v>
      </c>
      <c r="AV3" s="398"/>
      <c r="AW3" s="406" t="s">
        <v>2602</v>
      </c>
      <c r="AX3" s="406" t="s">
        <v>2603</v>
      </c>
      <c r="AY3" s="406" t="s">
        <v>2938</v>
      </c>
      <c r="AZ3" s="406" t="s">
        <v>2605</v>
      </c>
      <c r="BA3" s="407" t="s">
        <v>2916</v>
      </c>
      <c r="BB3" s="399" t="str">
        <f>[7]Note!B10</f>
        <v>[Note2]</v>
      </c>
      <c r="BC3" s="408" t="s">
        <v>2939</v>
      </c>
      <c r="BD3" s="408" t="s">
        <v>2940</v>
      </c>
      <c r="BE3" s="406" t="s">
        <v>56</v>
      </c>
      <c r="BF3" s="406" t="s">
        <v>123</v>
      </c>
      <c r="BG3" s="406" t="s">
        <v>173</v>
      </c>
      <c r="BH3" s="406" t="s">
        <v>54</v>
      </c>
      <c r="BI3" s="406" t="s">
        <v>209</v>
      </c>
      <c r="BJ3" s="406" t="s">
        <v>116</v>
      </c>
      <c r="BK3" s="406" t="s">
        <v>117</v>
      </c>
      <c r="BL3" s="406" t="s">
        <v>115</v>
      </c>
      <c r="BM3" s="406" t="s">
        <v>206</v>
      </c>
      <c r="BN3" s="406" t="s">
        <v>210</v>
      </c>
      <c r="BO3" s="399" t="str">
        <f>[7]Note!B76</f>
        <v>[Note4]</v>
      </c>
      <c r="BP3" s="398" t="s">
        <v>2941</v>
      </c>
      <c r="BQ3" s="398"/>
      <c r="BR3" s="408" t="s">
        <v>2942</v>
      </c>
      <c r="BS3" s="408" t="s">
        <v>2943</v>
      </c>
      <c r="BT3" s="406" t="s">
        <v>2944</v>
      </c>
      <c r="BU3" s="406" t="s">
        <v>2945</v>
      </c>
      <c r="BV3" s="406" t="s">
        <v>2946</v>
      </c>
      <c r="BW3" s="406" t="s">
        <v>2947</v>
      </c>
      <c r="BX3" s="406" t="s">
        <v>2948</v>
      </c>
      <c r="BY3" s="408" t="s">
        <v>2916</v>
      </c>
      <c r="BZ3" s="395"/>
      <c r="CA3" s="409"/>
      <c r="CB3" s="409"/>
      <c r="CC3" s="409"/>
      <c r="CD3" s="410"/>
      <c r="CE3" s="411"/>
      <c r="CF3" s="410"/>
      <c r="CG3" s="410"/>
      <c r="CH3" s="410"/>
      <c r="CI3" s="410"/>
      <c r="CJ3" s="410"/>
      <c r="CK3" s="410"/>
      <c r="CL3" s="410"/>
      <c r="CM3" s="410"/>
      <c r="CN3" s="410"/>
      <c r="CO3" s="410"/>
      <c r="CP3" s="410"/>
      <c r="CQ3" s="410"/>
      <c r="CR3" s="410"/>
      <c r="CS3" s="410"/>
      <c r="CT3" s="410"/>
      <c r="CU3" s="410"/>
      <c r="CV3" s="410"/>
      <c r="CW3" s="410"/>
      <c r="CX3" s="410"/>
      <c r="CY3" s="410"/>
      <c r="CZ3" s="410"/>
      <c r="DA3" s="410"/>
      <c r="DB3" s="410"/>
      <c r="DC3" s="410"/>
      <c r="DD3" s="410"/>
      <c r="DE3" s="410"/>
      <c r="DF3" s="410"/>
      <c r="DG3" s="410"/>
      <c r="DH3" s="410"/>
      <c r="DI3" s="410"/>
      <c r="DJ3" s="410"/>
      <c r="DK3" s="410"/>
      <c r="DL3" s="410"/>
      <c r="DM3" s="410"/>
      <c r="DN3" s="410"/>
      <c r="DO3" s="410"/>
      <c r="DP3" s="410"/>
      <c r="DQ3" s="410"/>
      <c r="DR3" s="410"/>
      <c r="DS3" s="410"/>
      <c r="DT3" s="410"/>
      <c r="DU3" s="410"/>
      <c r="DV3" s="410"/>
      <c r="DW3" s="410"/>
      <c r="DX3" s="410"/>
      <c r="DY3" s="410"/>
      <c r="DZ3" s="410"/>
      <c r="EA3" s="410"/>
      <c r="EB3" s="410"/>
      <c r="EC3" s="410"/>
      <c r="ED3" s="410"/>
      <c r="EE3" s="410"/>
      <c r="EF3" s="410"/>
      <c r="EG3" s="410"/>
      <c r="EH3" s="410"/>
      <c r="EI3" s="410"/>
      <c r="EJ3" s="410"/>
      <c r="EK3" s="410"/>
      <c r="EL3" s="410"/>
      <c r="EM3" s="410"/>
      <c r="EN3" s="410"/>
      <c r="EO3" s="410"/>
      <c r="EP3" s="410"/>
      <c r="EQ3" s="410"/>
      <c r="ER3" s="410"/>
      <c r="ES3" s="410"/>
      <c r="ET3" s="410"/>
      <c r="EU3" s="410"/>
      <c r="EV3" s="410"/>
      <c r="EW3" s="410"/>
      <c r="EX3" s="410"/>
      <c r="EY3" s="410"/>
      <c r="EZ3" s="410"/>
      <c r="FA3" s="410"/>
      <c r="FB3" s="410"/>
      <c r="FC3" s="410"/>
      <c r="FD3" s="410"/>
      <c r="FE3" s="410"/>
      <c r="FF3" s="410"/>
      <c r="FG3" s="410"/>
      <c r="FH3" s="410"/>
      <c r="FI3" s="410"/>
      <c r="FJ3" s="410"/>
      <c r="FK3" s="410"/>
      <c r="FL3" s="410"/>
      <c r="FM3" s="410"/>
      <c r="FN3" s="410"/>
      <c r="FO3" s="410"/>
      <c r="FP3" s="410"/>
      <c r="FQ3" s="410"/>
      <c r="FR3" s="410"/>
      <c r="FS3" s="410"/>
      <c r="FT3" s="410"/>
      <c r="FU3" s="410"/>
      <c r="FV3" s="410"/>
      <c r="FW3" s="410"/>
      <c r="FX3" s="410"/>
      <c r="FY3" s="410"/>
      <c r="FZ3" s="410"/>
    </row>
    <row r="4" spans="1:182" s="427" customFormat="1" ht="47.4" customHeight="1" thickBot="1">
      <c r="A4" s="413" t="s">
        <v>2949</v>
      </c>
      <c r="B4" s="414" t="s">
        <v>2950</v>
      </c>
      <c r="C4" s="415" t="s">
        <v>2951</v>
      </c>
      <c r="D4" s="415" t="s">
        <v>2952</v>
      </c>
      <c r="E4" s="415" t="s">
        <v>2953</v>
      </c>
      <c r="F4" s="415" t="s">
        <v>2954</v>
      </c>
      <c r="G4" s="415" t="s">
        <v>2955</v>
      </c>
      <c r="H4" s="416" t="s">
        <v>2956</v>
      </c>
      <c r="I4" s="416" t="s">
        <v>2957</v>
      </c>
      <c r="J4" s="417" t="s">
        <v>2958</v>
      </c>
      <c r="K4" s="417" t="s">
        <v>2959</v>
      </c>
      <c r="L4" s="418" t="s">
        <v>2960</v>
      </c>
      <c r="M4" s="419" t="s">
        <v>57</v>
      </c>
      <c r="N4" s="420"/>
      <c r="O4" s="420"/>
      <c r="P4" s="420"/>
      <c r="Q4" s="420"/>
      <c r="R4" s="421"/>
      <c r="S4" s="416" t="s">
        <v>2961</v>
      </c>
      <c r="T4" s="416" t="s">
        <v>2962</v>
      </c>
      <c r="U4" s="417" t="s">
        <v>175</v>
      </c>
      <c r="V4" s="417"/>
      <c r="W4" s="417"/>
      <c r="X4" s="417"/>
      <c r="Y4" s="417"/>
      <c r="Z4" s="417"/>
      <c r="AA4" s="417"/>
      <c r="AB4" s="417"/>
      <c r="AC4" s="417"/>
      <c r="AD4" s="417"/>
      <c r="AE4" s="417"/>
      <c r="AF4" s="417"/>
      <c r="AG4" s="417"/>
      <c r="AH4" s="422" t="s">
        <v>2963</v>
      </c>
      <c r="AI4" s="416" t="s">
        <v>2964</v>
      </c>
      <c r="AJ4" s="416" t="s">
        <v>2965</v>
      </c>
      <c r="AK4" s="416" t="s">
        <v>2966</v>
      </c>
      <c r="AL4" s="416" t="s">
        <v>186</v>
      </c>
      <c r="AM4" s="416" t="s">
        <v>2967</v>
      </c>
      <c r="AN4" s="416" t="s">
        <v>2968</v>
      </c>
      <c r="AO4" s="416" t="s">
        <v>2969</v>
      </c>
      <c r="AP4" s="416" t="s">
        <v>2970</v>
      </c>
      <c r="AQ4" s="416" t="s">
        <v>2971</v>
      </c>
      <c r="AR4" s="416" t="s">
        <v>2972</v>
      </c>
      <c r="AS4" s="416" t="s">
        <v>2973</v>
      </c>
      <c r="AT4" s="416" t="s">
        <v>2974</v>
      </c>
      <c r="AU4" s="423" t="s">
        <v>2958</v>
      </c>
      <c r="AV4" s="423" t="s">
        <v>2975</v>
      </c>
      <c r="AW4" s="424" t="s">
        <v>2976</v>
      </c>
      <c r="AX4" s="424"/>
      <c r="AY4" s="424"/>
      <c r="AZ4" s="424"/>
      <c r="BA4" s="423" t="s">
        <v>2977</v>
      </c>
      <c r="BB4" s="423" t="s">
        <v>2978</v>
      </c>
      <c r="BC4" s="423" t="s">
        <v>2979</v>
      </c>
      <c r="BD4" s="423" t="s">
        <v>185</v>
      </c>
      <c r="BE4" s="424" t="s">
        <v>2980</v>
      </c>
      <c r="BF4" s="424"/>
      <c r="BG4" s="424"/>
      <c r="BH4" s="424"/>
      <c r="BI4" s="424"/>
      <c r="BJ4" s="424"/>
      <c r="BK4" s="424"/>
      <c r="BL4" s="424"/>
      <c r="BM4" s="424"/>
      <c r="BN4" s="424"/>
      <c r="BO4" s="423" t="s">
        <v>2981</v>
      </c>
      <c r="BP4" s="423" t="s">
        <v>2982</v>
      </c>
      <c r="BQ4" s="423" t="s">
        <v>180</v>
      </c>
      <c r="BR4" s="424" t="s">
        <v>2983</v>
      </c>
      <c r="BS4" s="424"/>
      <c r="BT4" s="424" t="s">
        <v>2984</v>
      </c>
      <c r="BU4" s="424"/>
      <c r="BV4" s="424"/>
      <c r="BW4" s="424"/>
      <c r="BX4" s="424"/>
      <c r="BY4" s="423" t="s">
        <v>2985</v>
      </c>
      <c r="BZ4" s="425"/>
      <c r="CA4" s="426"/>
      <c r="CB4" s="426"/>
      <c r="CC4" s="426"/>
      <c r="CD4" s="426" t="s">
        <v>2965</v>
      </c>
      <c r="CE4" s="426" t="s">
        <v>2986</v>
      </c>
      <c r="CF4" s="426" t="s">
        <v>2966</v>
      </c>
      <c r="CG4" s="426" t="s">
        <v>186</v>
      </c>
      <c r="CH4" s="426" t="s">
        <v>2967</v>
      </c>
      <c r="CI4" s="426"/>
      <c r="CJ4" s="426"/>
      <c r="CK4" s="426"/>
      <c r="CL4" s="426" t="s">
        <v>187</v>
      </c>
      <c r="CM4" s="426" t="s">
        <v>141</v>
      </c>
      <c r="CN4" s="426" t="s">
        <v>196</v>
      </c>
      <c r="CO4" s="426" t="s">
        <v>2987</v>
      </c>
      <c r="CP4" s="426" t="s">
        <v>2988</v>
      </c>
      <c r="CQ4" s="426" t="s">
        <v>2989</v>
      </c>
      <c r="CR4" s="426" t="s">
        <v>2990</v>
      </c>
      <c r="CS4" s="426" t="s">
        <v>2991</v>
      </c>
      <c r="CT4" s="426" t="s">
        <v>2992</v>
      </c>
      <c r="CU4" s="426" t="s">
        <v>2993</v>
      </c>
      <c r="CV4" s="426" t="s">
        <v>2994</v>
      </c>
      <c r="CW4" s="426" t="s">
        <v>2995</v>
      </c>
      <c r="CX4" s="426" t="s">
        <v>2996</v>
      </c>
      <c r="CY4" s="426" t="s">
        <v>2997</v>
      </c>
      <c r="CZ4" s="426" t="s">
        <v>2998</v>
      </c>
      <c r="DA4" s="426" t="s">
        <v>2826</v>
      </c>
      <c r="DB4" s="426" t="s">
        <v>2999</v>
      </c>
      <c r="DC4" s="426" t="s">
        <v>205</v>
      </c>
      <c r="DD4" s="426" t="s">
        <v>3000</v>
      </c>
      <c r="DE4" s="426" t="s">
        <v>3001</v>
      </c>
      <c r="DF4" s="426" t="s">
        <v>3002</v>
      </c>
      <c r="DG4" s="426" t="s">
        <v>3003</v>
      </c>
      <c r="DH4" s="426" t="s">
        <v>3004</v>
      </c>
      <c r="DI4" s="426" t="s">
        <v>3005</v>
      </c>
      <c r="DJ4" s="426" t="s">
        <v>3006</v>
      </c>
      <c r="DK4" s="426" t="s">
        <v>3007</v>
      </c>
      <c r="DL4" s="426" t="s">
        <v>3008</v>
      </c>
      <c r="DM4" s="426"/>
      <c r="DN4" s="426"/>
      <c r="DO4" s="426"/>
      <c r="DP4" s="426"/>
      <c r="DQ4" s="426"/>
      <c r="DR4" s="426"/>
      <c r="DS4" s="426"/>
      <c r="DT4" s="426"/>
      <c r="DU4" s="426"/>
      <c r="DV4" s="426"/>
      <c r="DW4" s="426"/>
      <c r="DX4" s="426"/>
      <c r="DY4" s="426"/>
      <c r="DZ4" s="426"/>
      <c r="EA4" s="426"/>
      <c r="EB4" s="426"/>
      <c r="EC4" s="426"/>
      <c r="ED4" s="426"/>
      <c r="EE4" s="426"/>
      <c r="EF4" s="426"/>
      <c r="EG4" s="426"/>
      <c r="EH4" s="426"/>
      <c r="EI4" s="426"/>
      <c r="EJ4" s="426"/>
      <c r="EK4" s="426"/>
      <c r="EL4" s="426"/>
      <c r="EM4" s="426"/>
      <c r="EN4" s="426"/>
      <c r="EO4" s="426"/>
      <c r="EP4" s="426"/>
      <c r="EQ4" s="426"/>
      <c r="ER4" s="426"/>
      <c r="ES4" s="426"/>
      <c r="ET4" s="426"/>
      <c r="EU4" s="426"/>
      <c r="EV4" s="426"/>
      <c r="EW4" s="426"/>
      <c r="EX4" s="426"/>
      <c r="EY4" s="426"/>
      <c r="EZ4" s="426"/>
      <c r="FA4" s="426"/>
      <c r="FB4" s="426"/>
      <c r="FC4" s="426"/>
      <c r="FD4" s="426"/>
      <c r="FE4" s="426"/>
      <c r="FF4" s="426"/>
      <c r="FG4" s="426"/>
      <c r="FH4" s="426"/>
      <c r="FI4" s="426"/>
      <c r="FJ4" s="426"/>
      <c r="FK4" s="426"/>
      <c r="FL4" s="426"/>
      <c r="FM4" s="426"/>
      <c r="FN4" s="426"/>
      <c r="FO4" s="426"/>
      <c r="FP4" s="426"/>
      <c r="FQ4" s="426"/>
      <c r="FR4" s="426"/>
      <c r="FS4" s="426"/>
      <c r="FT4" s="426"/>
      <c r="FU4" s="426"/>
      <c r="FV4" s="426"/>
      <c r="FW4" s="426"/>
      <c r="FX4" s="426"/>
      <c r="FY4" s="426"/>
      <c r="FZ4" s="426"/>
    </row>
    <row r="5" spans="1:182" s="429" customFormat="1" ht="409.6" hidden="1" customHeight="1">
      <c r="A5" s="428"/>
      <c r="B5" s="429" t="s">
        <v>3009</v>
      </c>
      <c r="C5" s="430" t="str">
        <f t="shared" ref="C5:C68" si="3">D5&amp;F5&amp;G5</f>
        <v>ELC0101</v>
      </c>
      <c r="D5" s="430" t="s">
        <v>3010</v>
      </c>
      <c r="E5" s="430" t="s">
        <v>3011</v>
      </c>
      <c r="F5" s="431" t="s">
        <v>3012</v>
      </c>
      <c r="G5" s="431" t="s">
        <v>3012</v>
      </c>
      <c r="H5" s="432" t="s">
        <v>3013</v>
      </c>
      <c r="I5" s="433" t="s">
        <v>3014</v>
      </c>
      <c r="J5" s="434" t="s">
        <v>3015</v>
      </c>
      <c r="K5" s="435" t="s">
        <v>3016</v>
      </c>
      <c r="L5" s="436" t="s">
        <v>3017</v>
      </c>
      <c r="M5" s="437"/>
      <c r="N5" s="438" t="s">
        <v>143</v>
      </c>
      <c r="O5" s="438"/>
      <c r="P5" s="438"/>
      <c r="Q5" s="438"/>
      <c r="R5" s="439"/>
      <c r="S5" s="437" t="s">
        <v>142</v>
      </c>
      <c r="T5" s="439" t="s">
        <v>131</v>
      </c>
      <c r="U5" s="437" t="s">
        <v>143</v>
      </c>
      <c r="V5" s="438" t="s">
        <v>143</v>
      </c>
      <c r="W5" s="438" t="s">
        <v>143</v>
      </c>
      <c r="X5" s="438" t="s">
        <v>143</v>
      </c>
      <c r="Y5" s="438" t="s">
        <v>143</v>
      </c>
      <c r="Z5" s="438" t="s">
        <v>143</v>
      </c>
      <c r="AA5" s="438" t="s">
        <v>143</v>
      </c>
      <c r="AB5" s="438" t="s">
        <v>143</v>
      </c>
      <c r="AC5" s="438" t="s">
        <v>143</v>
      </c>
      <c r="AD5" s="438" t="s">
        <v>143</v>
      </c>
      <c r="AE5" s="438" t="s">
        <v>143</v>
      </c>
      <c r="AF5" s="438" t="s">
        <v>143</v>
      </c>
      <c r="AG5" s="439" t="s">
        <v>143</v>
      </c>
      <c r="AH5" s="440" t="s">
        <v>3018</v>
      </c>
      <c r="AI5" s="436" t="s">
        <v>3019</v>
      </c>
      <c r="AJ5" s="436" t="s">
        <v>144</v>
      </c>
      <c r="AK5" s="436" t="s">
        <v>144</v>
      </c>
      <c r="AL5" s="436" t="s">
        <v>144</v>
      </c>
      <c r="AM5" s="436" t="s">
        <v>144</v>
      </c>
      <c r="AN5" s="436" t="s">
        <v>3020</v>
      </c>
      <c r="AO5" s="436" t="s">
        <v>3021</v>
      </c>
      <c r="AP5" s="440" t="s">
        <v>144</v>
      </c>
      <c r="AQ5" s="436" t="s">
        <v>137</v>
      </c>
      <c r="AR5" s="432" t="s">
        <v>2212</v>
      </c>
      <c r="AS5" s="432" t="s">
        <v>3022</v>
      </c>
      <c r="AT5" s="441" t="s">
        <v>3023</v>
      </c>
      <c r="AU5" s="432" t="str">
        <f t="shared" ref="AU5:AU39" si="4">J5</f>
        <v>윤리 경영이념의 수립 및 경영진의 의지 표명, 윤리경영 준수여부 평가</v>
      </c>
      <c r="AV5" s="432" t="s">
        <v>3024</v>
      </c>
      <c r="AW5" s="433"/>
      <c r="AX5" s="438"/>
      <c r="AY5" s="438" t="s">
        <v>143</v>
      </c>
      <c r="AZ5" s="439"/>
      <c r="BA5" s="442" t="s">
        <v>2767</v>
      </c>
      <c r="BB5" s="442" t="s">
        <v>181</v>
      </c>
      <c r="BC5" s="442" t="str">
        <f t="shared" ref="BC5:BC39" si="5">AQ5</f>
        <v>A</v>
      </c>
      <c r="BD5" s="442" t="s">
        <v>3017</v>
      </c>
      <c r="BE5" s="443" t="s">
        <v>2868</v>
      </c>
      <c r="BF5" s="444" t="str">
        <f t="shared" ref="BF5:BF39" si="6">BC5</f>
        <v>A</v>
      </c>
      <c r="BG5" s="444" t="s">
        <v>2871</v>
      </c>
      <c r="BH5" s="444" t="s">
        <v>2796</v>
      </c>
      <c r="BI5" s="444" t="s">
        <v>2871</v>
      </c>
      <c r="BJ5" s="444" t="s">
        <v>2871</v>
      </c>
      <c r="BK5" s="444" t="s">
        <v>2871</v>
      </c>
      <c r="BL5" s="444" t="s">
        <v>2871</v>
      </c>
      <c r="BM5" s="444" t="s">
        <v>2871</v>
      </c>
      <c r="BN5" s="445" t="s">
        <v>2871</v>
      </c>
      <c r="BO5" s="442" t="str">
        <f t="shared" ref="BO5:BO68" si="7">+IF(BE5="A","Not Higher",IF(COUNTIF(BF5:BN5,"H")&gt;4,"Higher","Not Higher"))</f>
        <v>Not Higher</v>
      </c>
      <c r="BP5" s="446">
        <f>SUMIFS([7]Note!$G$18:$G$65,[7]Note!$C$18:$C$65,다우기술!BB5,[7]Note!$F$18:$F$65,다우기술!BC5,[7]Note!$D$18:$D$65,다우기술!BO5)/IF(BD5="Y",1,IF(BD5="H",2,4))</f>
        <v>1</v>
      </c>
      <c r="BQ5" s="442" t="str">
        <f t="shared" ref="BQ5:BQ39" si="8">AR5</f>
        <v>인사팀</v>
      </c>
      <c r="BR5" s="444"/>
      <c r="BS5" s="445" t="s">
        <v>143</v>
      </c>
      <c r="BT5" s="443"/>
      <c r="BU5" s="444"/>
      <c r="BV5" s="444"/>
      <c r="BW5" s="444" t="s">
        <v>3025</v>
      </c>
      <c r="BX5" s="444"/>
      <c r="BY5" s="442"/>
      <c r="CB5" s="429" t="str">
        <f t="shared" ref="CB5:CB68" si="9">C5</f>
        <v>ELC0101</v>
      </c>
      <c r="CD5" s="429">
        <f t="shared" ref="CD5:CD68" si="10">IF(AJ5="N/A",,1)</f>
        <v>0</v>
      </c>
      <c r="CF5" s="429">
        <f t="shared" ref="CF5:CH68" si="11">IF(AK5="N/A",,1)</f>
        <v>0</v>
      </c>
      <c r="CG5" s="429">
        <f t="shared" si="11"/>
        <v>0</v>
      </c>
      <c r="CH5" s="429">
        <f t="shared" si="11"/>
        <v>0</v>
      </c>
    </row>
    <row r="6" spans="1:182" s="448" customFormat="1" ht="409.6" hidden="1" customHeight="1">
      <c r="A6" s="447"/>
      <c r="B6" s="448" t="s">
        <v>3009</v>
      </c>
      <c r="C6" s="430" t="str">
        <f t="shared" si="3"/>
        <v>ELC0102</v>
      </c>
      <c r="D6" s="430" t="s">
        <v>3010</v>
      </c>
      <c r="E6" s="430" t="s">
        <v>3026</v>
      </c>
      <c r="F6" s="431" t="s">
        <v>3012</v>
      </c>
      <c r="G6" s="431" t="s">
        <v>3027</v>
      </c>
      <c r="H6" s="432" t="s">
        <v>3028</v>
      </c>
      <c r="I6" s="433" t="s">
        <v>3029</v>
      </c>
      <c r="J6" s="434" t="s">
        <v>3030</v>
      </c>
      <c r="K6" s="435" t="s">
        <v>3031</v>
      </c>
      <c r="L6" s="436" t="s">
        <v>3017</v>
      </c>
      <c r="M6" s="437"/>
      <c r="N6" s="438" t="s">
        <v>143</v>
      </c>
      <c r="O6" s="438"/>
      <c r="P6" s="438"/>
      <c r="Q6" s="438"/>
      <c r="R6" s="439"/>
      <c r="S6" s="437" t="s">
        <v>142</v>
      </c>
      <c r="T6" s="439" t="s">
        <v>131</v>
      </c>
      <c r="U6" s="437" t="s">
        <v>143</v>
      </c>
      <c r="V6" s="438" t="s">
        <v>143</v>
      </c>
      <c r="W6" s="438" t="s">
        <v>143</v>
      </c>
      <c r="X6" s="438" t="s">
        <v>143</v>
      </c>
      <c r="Y6" s="438" t="s">
        <v>143</v>
      </c>
      <c r="Z6" s="438" t="s">
        <v>143</v>
      </c>
      <c r="AA6" s="438" t="s">
        <v>143</v>
      </c>
      <c r="AB6" s="438" t="s">
        <v>143</v>
      </c>
      <c r="AC6" s="438" t="s">
        <v>143</v>
      </c>
      <c r="AD6" s="438" t="s">
        <v>143</v>
      </c>
      <c r="AE6" s="438" t="s">
        <v>143</v>
      </c>
      <c r="AF6" s="438" t="s">
        <v>143</v>
      </c>
      <c r="AG6" s="439" t="s">
        <v>143</v>
      </c>
      <c r="AH6" s="440" t="s">
        <v>144</v>
      </c>
      <c r="AI6" s="436" t="s">
        <v>3019</v>
      </c>
      <c r="AJ6" s="436" t="s">
        <v>144</v>
      </c>
      <c r="AK6" s="436" t="s">
        <v>144</v>
      </c>
      <c r="AL6" s="436" t="s">
        <v>144</v>
      </c>
      <c r="AM6" s="436" t="s">
        <v>144</v>
      </c>
      <c r="AN6" s="436" t="s">
        <v>3032</v>
      </c>
      <c r="AO6" s="436" t="s">
        <v>3033</v>
      </c>
      <c r="AP6" s="440" t="s">
        <v>144</v>
      </c>
      <c r="AQ6" s="436" t="s">
        <v>136</v>
      </c>
      <c r="AR6" s="432" t="s">
        <v>2212</v>
      </c>
      <c r="AS6" s="432" t="s">
        <v>2211</v>
      </c>
      <c r="AT6" s="441" t="s">
        <v>3034</v>
      </c>
      <c r="AU6" s="432" t="str">
        <f t="shared" si="4"/>
        <v>윤리 위반사항의 적시 조치</v>
      </c>
      <c r="AV6" s="432" t="s">
        <v>3035</v>
      </c>
      <c r="AW6" s="433"/>
      <c r="AX6" s="438"/>
      <c r="AY6" s="438" t="s">
        <v>143</v>
      </c>
      <c r="AZ6" s="439"/>
      <c r="BA6" s="442" t="s">
        <v>2767</v>
      </c>
      <c r="BB6" s="442" t="s">
        <v>181</v>
      </c>
      <c r="BC6" s="442" t="str">
        <f t="shared" si="5"/>
        <v>Q</v>
      </c>
      <c r="BD6" s="442" t="s">
        <v>3017</v>
      </c>
      <c r="BE6" s="443" t="s">
        <v>2868</v>
      </c>
      <c r="BF6" s="444" t="str">
        <f t="shared" si="6"/>
        <v>Q</v>
      </c>
      <c r="BG6" s="444" t="s">
        <v>2871</v>
      </c>
      <c r="BH6" s="444" t="s">
        <v>2796</v>
      </c>
      <c r="BI6" s="444" t="s">
        <v>2796</v>
      </c>
      <c r="BJ6" s="444" t="s">
        <v>2871</v>
      </c>
      <c r="BK6" s="444" t="s">
        <v>2871</v>
      </c>
      <c r="BL6" s="444" t="s">
        <v>2871</v>
      </c>
      <c r="BM6" s="444" t="s">
        <v>2871</v>
      </c>
      <c r="BN6" s="445" t="s">
        <v>2871</v>
      </c>
      <c r="BO6" s="442" t="str">
        <f t="shared" si="7"/>
        <v>Not Higher</v>
      </c>
      <c r="BP6" s="446">
        <f>SUMIFS([7]Note!$G$18:$G$65,[7]Note!$C$18:$C$65,다우기술!BB6,[7]Note!$F$18:$F$65,다우기술!BC6,[7]Note!$D$18:$D$65,다우기술!BO6)/IF(BD6="Y",1,IF(BD6="H",2,4))</f>
        <v>2</v>
      </c>
      <c r="BQ6" s="442" t="str">
        <f t="shared" si="8"/>
        <v>인사팀</v>
      </c>
      <c r="BR6" s="444"/>
      <c r="BS6" s="445" t="s">
        <v>143</v>
      </c>
      <c r="BT6" s="443"/>
      <c r="BU6" s="444"/>
      <c r="BV6" s="444"/>
      <c r="BW6" s="444" t="s">
        <v>143</v>
      </c>
      <c r="BX6" s="444"/>
      <c r="BY6" s="442"/>
      <c r="CB6" s="448" t="str">
        <f t="shared" si="9"/>
        <v>ELC0102</v>
      </c>
      <c r="CD6" s="448">
        <f t="shared" si="10"/>
        <v>0</v>
      </c>
      <c r="CE6" s="429"/>
      <c r="CF6" s="448">
        <f t="shared" si="11"/>
        <v>0</v>
      </c>
      <c r="CG6" s="448">
        <f t="shared" si="11"/>
        <v>0</v>
      </c>
      <c r="CH6" s="448">
        <f t="shared" si="11"/>
        <v>0</v>
      </c>
    </row>
    <row r="7" spans="1:182" s="448" customFormat="1" ht="409.6" hidden="1" customHeight="1">
      <c r="A7" s="447"/>
      <c r="B7" s="448" t="s">
        <v>3009</v>
      </c>
      <c r="C7" s="430" t="str">
        <f t="shared" si="3"/>
        <v>ELC0103</v>
      </c>
      <c r="D7" s="430" t="s">
        <v>3010</v>
      </c>
      <c r="E7" s="430" t="s">
        <v>3026</v>
      </c>
      <c r="F7" s="431" t="s">
        <v>3012</v>
      </c>
      <c r="G7" s="431" t="s">
        <v>3036</v>
      </c>
      <c r="H7" s="432" t="s">
        <v>3037</v>
      </c>
      <c r="I7" s="433" t="s">
        <v>3038</v>
      </c>
      <c r="J7" s="434" t="s">
        <v>3039</v>
      </c>
      <c r="K7" s="435" t="s">
        <v>3040</v>
      </c>
      <c r="L7" s="436" t="s">
        <v>3017</v>
      </c>
      <c r="M7" s="437"/>
      <c r="N7" s="438" t="s">
        <v>143</v>
      </c>
      <c r="O7" s="438"/>
      <c r="P7" s="438"/>
      <c r="Q7" s="438"/>
      <c r="R7" s="439"/>
      <c r="S7" s="437" t="s">
        <v>142</v>
      </c>
      <c r="T7" s="439" t="s">
        <v>131</v>
      </c>
      <c r="U7" s="437" t="s">
        <v>143</v>
      </c>
      <c r="V7" s="438" t="s">
        <v>143</v>
      </c>
      <c r="W7" s="438" t="s">
        <v>143</v>
      </c>
      <c r="X7" s="438" t="s">
        <v>143</v>
      </c>
      <c r="Y7" s="438" t="s">
        <v>143</v>
      </c>
      <c r="Z7" s="438" t="s">
        <v>143</v>
      </c>
      <c r="AA7" s="438" t="s">
        <v>143</v>
      </c>
      <c r="AB7" s="438" t="s">
        <v>143</v>
      </c>
      <c r="AC7" s="438" t="s">
        <v>143</v>
      </c>
      <c r="AD7" s="438" t="s">
        <v>143</v>
      </c>
      <c r="AE7" s="438" t="s">
        <v>143</v>
      </c>
      <c r="AF7" s="438" t="s">
        <v>143</v>
      </c>
      <c r="AG7" s="439" t="s">
        <v>143</v>
      </c>
      <c r="AH7" s="440" t="s">
        <v>144</v>
      </c>
      <c r="AI7" s="436" t="s">
        <v>3019</v>
      </c>
      <c r="AJ7" s="436" t="s">
        <v>144</v>
      </c>
      <c r="AK7" s="436" t="s">
        <v>144</v>
      </c>
      <c r="AL7" s="436" t="s">
        <v>144</v>
      </c>
      <c r="AM7" s="436" t="s">
        <v>144</v>
      </c>
      <c r="AN7" s="449" t="s">
        <v>3041</v>
      </c>
      <c r="AO7" s="436" t="s">
        <v>3042</v>
      </c>
      <c r="AP7" s="440" t="s">
        <v>144</v>
      </c>
      <c r="AQ7" s="436" t="s">
        <v>137</v>
      </c>
      <c r="AR7" s="432" t="s">
        <v>3043</v>
      </c>
      <c r="AS7" s="432" t="s">
        <v>3044</v>
      </c>
      <c r="AT7" s="441" t="s">
        <v>3045</v>
      </c>
      <c r="AU7" s="432" t="str">
        <f t="shared" si="4"/>
        <v>내부회계관리제도 감독 책임 정립 및 감독 수행</v>
      </c>
      <c r="AV7" s="432" t="s">
        <v>3046</v>
      </c>
      <c r="AW7" s="433"/>
      <c r="AX7" s="438"/>
      <c r="AY7" s="438" t="s">
        <v>143</v>
      </c>
      <c r="AZ7" s="439"/>
      <c r="BA7" s="442" t="s">
        <v>2767</v>
      </c>
      <c r="BB7" s="442" t="s">
        <v>181</v>
      </c>
      <c r="BC7" s="442" t="str">
        <f t="shared" si="5"/>
        <v>A</v>
      </c>
      <c r="BD7" s="442" t="s">
        <v>3017</v>
      </c>
      <c r="BE7" s="443" t="s">
        <v>2868</v>
      </c>
      <c r="BF7" s="444" t="str">
        <f t="shared" si="6"/>
        <v>A</v>
      </c>
      <c r="BG7" s="444" t="s">
        <v>2871</v>
      </c>
      <c r="BH7" s="444" t="s">
        <v>2871</v>
      </c>
      <c r="BI7" s="444" t="s">
        <v>2871</v>
      </c>
      <c r="BJ7" s="444" t="s">
        <v>2871</v>
      </c>
      <c r="BK7" s="444" t="s">
        <v>2871</v>
      </c>
      <c r="BL7" s="444" t="s">
        <v>2871</v>
      </c>
      <c r="BM7" s="444" t="s">
        <v>2871</v>
      </c>
      <c r="BN7" s="445" t="s">
        <v>2871</v>
      </c>
      <c r="BO7" s="442" t="str">
        <f t="shared" si="7"/>
        <v>Not Higher</v>
      </c>
      <c r="BP7" s="446">
        <f>SUMIFS([7]Note!$G$18:$G$65,[7]Note!$C$18:$C$65,다우기술!BB7,[7]Note!$F$18:$F$65,다우기술!BC7,[7]Note!$D$18:$D$65,다우기술!BO7)/IF(BD7="Y",1,IF(BD7="H",2,4))</f>
        <v>1</v>
      </c>
      <c r="BQ7" s="442" t="str">
        <f t="shared" si="8"/>
        <v>기획팀</v>
      </c>
      <c r="BR7" s="444"/>
      <c r="BS7" s="445" t="s">
        <v>143</v>
      </c>
      <c r="BT7" s="443"/>
      <c r="BU7" s="444"/>
      <c r="BV7" s="444"/>
      <c r="BW7" s="444" t="s">
        <v>143</v>
      </c>
      <c r="BX7" s="444"/>
      <c r="BY7" s="442"/>
      <c r="CB7" s="448" t="str">
        <f t="shared" si="9"/>
        <v>ELC0103</v>
      </c>
      <c r="CD7" s="448">
        <f t="shared" si="10"/>
        <v>0</v>
      </c>
      <c r="CE7" s="429"/>
      <c r="CF7" s="448">
        <f t="shared" si="11"/>
        <v>0</v>
      </c>
      <c r="CG7" s="448">
        <f t="shared" si="11"/>
        <v>0</v>
      </c>
      <c r="CH7" s="448">
        <f t="shared" si="11"/>
        <v>0</v>
      </c>
    </row>
    <row r="8" spans="1:182" s="448" customFormat="1" ht="312" hidden="1" customHeight="1">
      <c r="A8" s="447"/>
      <c r="B8" s="448" t="s">
        <v>3009</v>
      </c>
      <c r="C8" s="430" t="str">
        <f t="shared" si="3"/>
        <v>ELC0104</v>
      </c>
      <c r="D8" s="430" t="s">
        <v>3010</v>
      </c>
      <c r="E8" s="430" t="s">
        <v>3026</v>
      </c>
      <c r="F8" s="431" t="s">
        <v>3012</v>
      </c>
      <c r="G8" s="431" t="s">
        <v>3047</v>
      </c>
      <c r="H8" s="432" t="s">
        <v>3048</v>
      </c>
      <c r="I8" s="433" t="s">
        <v>3049</v>
      </c>
      <c r="J8" s="434" t="s">
        <v>3050</v>
      </c>
      <c r="K8" s="435" t="s">
        <v>3051</v>
      </c>
      <c r="L8" s="436" t="s">
        <v>3017</v>
      </c>
      <c r="M8" s="437"/>
      <c r="N8" s="438" t="s">
        <v>143</v>
      </c>
      <c r="O8" s="438"/>
      <c r="P8" s="438"/>
      <c r="Q8" s="438"/>
      <c r="R8" s="439"/>
      <c r="S8" s="437" t="s">
        <v>142</v>
      </c>
      <c r="T8" s="439" t="s">
        <v>131</v>
      </c>
      <c r="U8" s="437" t="s">
        <v>143</v>
      </c>
      <c r="V8" s="438" t="s">
        <v>143</v>
      </c>
      <c r="W8" s="438" t="s">
        <v>143</v>
      </c>
      <c r="X8" s="438" t="s">
        <v>143</v>
      </c>
      <c r="Y8" s="438" t="s">
        <v>143</v>
      </c>
      <c r="Z8" s="438" t="s">
        <v>143</v>
      </c>
      <c r="AA8" s="438" t="s">
        <v>143</v>
      </c>
      <c r="AB8" s="438" t="s">
        <v>143</v>
      </c>
      <c r="AC8" s="438" t="s">
        <v>143</v>
      </c>
      <c r="AD8" s="438" t="s">
        <v>143</v>
      </c>
      <c r="AE8" s="438" t="s">
        <v>143</v>
      </c>
      <c r="AF8" s="438" t="s">
        <v>143</v>
      </c>
      <c r="AG8" s="439" t="s">
        <v>143</v>
      </c>
      <c r="AH8" s="440" t="s">
        <v>144</v>
      </c>
      <c r="AI8" s="436" t="s">
        <v>3019</v>
      </c>
      <c r="AJ8" s="436" t="s">
        <v>144</v>
      </c>
      <c r="AK8" s="436" t="s">
        <v>144</v>
      </c>
      <c r="AL8" s="436" t="s">
        <v>144</v>
      </c>
      <c r="AM8" s="436" t="s">
        <v>144</v>
      </c>
      <c r="AN8" s="436" t="s">
        <v>3052</v>
      </c>
      <c r="AO8" s="436" t="s">
        <v>3053</v>
      </c>
      <c r="AP8" s="440" t="s">
        <v>144</v>
      </c>
      <c r="AQ8" s="436" t="s">
        <v>137</v>
      </c>
      <c r="AR8" s="432" t="s">
        <v>3043</v>
      </c>
      <c r="AS8" s="432" t="s">
        <v>3044</v>
      </c>
      <c r="AT8" s="441" t="s">
        <v>3054</v>
      </c>
      <c r="AU8" s="432" t="str">
        <f t="shared" si="4"/>
        <v>외부 감사인에 대한 감사의 관리 감독 수행</v>
      </c>
      <c r="AV8" s="432" t="s">
        <v>3055</v>
      </c>
      <c r="AW8" s="433"/>
      <c r="AX8" s="438"/>
      <c r="AY8" s="438" t="s">
        <v>143</v>
      </c>
      <c r="AZ8" s="439"/>
      <c r="BA8" s="442" t="s">
        <v>2767</v>
      </c>
      <c r="BB8" s="442" t="s">
        <v>181</v>
      </c>
      <c r="BC8" s="442" t="str">
        <f t="shared" si="5"/>
        <v>A</v>
      </c>
      <c r="BD8" s="442" t="s">
        <v>3017</v>
      </c>
      <c r="BE8" s="443" t="s">
        <v>2868</v>
      </c>
      <c r="BF8" s="444" t="str">
        <f t="shared" si="6"/>
        <v>A</v>
      </c>
      <c r="BG8" s="444" t="s">
        <v>2871</v>
      </c>
      <c r="BH8" s="444" t="s">
        <v>2871</v>
      </c>
      <c r="BI8" s="444" t="s">
        <v>2871</v>
      </c>
      <c r="BJ8" s="444" t="s">
        <v>2871</v>
      </c>
      <c r="BK8" s="444" t="s">
        <v>2871</v>
      </c>
      <c r="BL8" s="444" t="s">
        <v>2871</v>
      </c>
      <c r="BM8" s="444" t="s">
        <v>2871</v>
      </c>
      <c r="BN8" s="445" t="s">
        <v>2871</v>
      </c>
      <c r="BO8" s="442" t="str">
        <f t="shared" si="7"/>
        <v>Not Higher</v>
      </c>
      <c r="BP8" s="446">
        <f>SUMIFS([7]Note!$G$18:$G$65,[7]Note!$C$18:$C$65,다우기술!BB8,[7]Note!$F$18:$F$65,다우기술!BC8,[7]Note!$D$18:$D$65,다우기술!BO8)/IF(BD8="Y",1,IF(BD8="H",2,4))</f>
        <v>1</v>
      </c>
      <c r="BQ8" s="442" t="str">
        <f t="shared" si="8"/>
        <v>기획팀</v>
      </c>
      <c r="BR8" s="444"/>
      <c r="BS8" s="445" t="s">
        <v>143</v>
      </c>
      <c r="BT8" s="443"/>
      <c r="BU8" s="444"/>
      <c r="BV8" s="444"/>
      <c r="BW8" s="444" t="s">
        <v>143</v>
      </c>
      <c r="BX8" s="444"/>
      <c r="BY8" s="442"/>
      <c r="CB8" s="448" t="str">
        <f t="shared" si="9"/>
        <v>ELC0104</v>
      </c>
      <c r="CD8" s="448">
        <f t="shared" si="10"/>
        <v>0</v>
      </c>
      <c r="CE8" s="429"/>
      <c r="CF8" s="448">
        <f t="shared" si="11"/>
        <v>0</v>
      </c>
      <c r="CG8" s="448">
        <f t="shared" si="11"/>
        <v>0</v>
      </c>
      <c r="CH8" s="448">
        <f t="shared" si="11"/>
        <v>0</v>
      </c>
    </row>
    <row r="9" spans="1:182" s="448" customFormat="1" ht="409.6" hidden="1" customHeight="1">
      <c r="A9" s="447"/>
      <c r="B9" s="448" t="s">
        <v>3009</v>
      </c>
      <c r="C9" s="430" t="str">
        <f t="shared" si="3"/>
        <v>ELC0105</v>
      </c>
      <c r="D9" s="430" t="s">
        <v>3010</v>
      </c>
      <c r="E9" s="430" t="s">
        <v>3026</v>
      </c>
      <c r="F9" s="431" t="s">
        <v>3012</v>
      </c>
      <c r="G9" s="431" t="s">
        <v>3056</v>
      </c>
      <c r="H9" s="432" t="s">
        <v>3057</v>
      </c>
      <c r="I9" s="433" t="s">
        <v>3058</v>
      </c>
      <c r="J9" s="434" t="s">
        <v>3059</v>
      </c>
      <c r="K9" s="435" t="s">
        <v>3060</v>
      </c>
      <c r="L9" s="436" t="s">
        <v>3017</v>
      </c>
      <c r="M9" s="437"/>
      <c r="N9" s="438" t="s">
        <v>143</v>
      </c>
      <c r="O9" s="438"/>
      <c r="P9" s="438"/>
      <c r="Q9" s="438"/>
      <c r="R9" s="439"/>
      <c r="S9" s="437" t="s">
        <v>142</v>
      </c>
      <c r="T9" s="439" t="s">
        <v>131</v>
      </c>
      <c r="U9" s="437" t="s">
        <v>143</v>
      </c>
      <c r="V9" s="438" t="s">
        <v>143</v>
      </c>
      <c r="W9" s="438" t="s">
        <v>143</v>
      </c>
      <c r="X9" s="438" t="s">
        <v>143</v>
      </c>
      <c r="Y9" s="438" t="s">
        <v>143</v>
      </c>
      <c r="Z9" s="438" t="s">
        <v>143</v>
      </c>
      <c r="AA9" s="438" t="s">
        <v>143</v>
      </c>
      <c r="AB9" s="438" t="s">
        <v>143</v>
      </c>
      <c r="AC9" s="438" t="s">
        <v>143</v>
      </c>
      <c r="AD9" s="438" t="s">
        <v>143</v>
      </c>
      <c r="AE9" s="438" t="s">
        <v>143</v>
      </c>
      <c r="AF9" s="438" t="s">
        <v>143</v>
      </c>
      <c r="AG9" s="439" t="s">
        <v>143</v>
      </c>
      <c r="AH9" s="440" t="s">
        <v>144</v>
      </c>
      <c r="AI9" s="436" t="s">
        <v>3019</v>
      </c>
      <c r="AJ9" s="436" t="s">
        <v>144</v>
      </c>
      <c r="AK9" s="436" t="s">
        <v>144</v>
      </c>
      <c r="AL9" s="436" t="s">
        <v>144</v>
      </c>
      <c r="AM9" s="436" t="s">
        <v>144</v>
      </c>
      <c r="AN9" s="436" t="s">
        <v>3061</v>
      </c>
      <c r="AO9" s="436" t="s">
        <v>144</v>
      </c>
      <c r="AP9" s="440" t="s">
        <v>144</v>
      </c>
      <c r="AQ9" s="436" t="s">
        <v>137</v>
      </c>
      <c r="AR9" s="432" t="s">
        <v>3043</v>
      </c>
      <c r="AS9" s="432" t="s">
        <v>3044</v>
      </c>
      <c r="AT9" s="441" t="s">
        <v>3062</v>
      </c>
      <c r="AU9" s="432" t="str">
        <f t="shared" si="4"/>
        <v>윤리 및 부정방지 프로그램에 대한 감사의 관리 감독 수행</v>
      </c>
      <c r="AV9" s="432" t="s">
        <v>3063</v>
      </c>
      <c r="AW9" s="433"/>
      <c r="AX9" s="438"/>
      <c r="AY9" s="438" t="s">
        <v>143</v>
      </c>
      <c r="AZ9" s="439"/>
      <c r="BA9" s="442" t="s">
        <v>2767</v>
      </c>
      <c r="BB9" s="442" t="s">
        <v>181</v>
      </c>
      <c r="BC9" s="442" t="str">
        <f t="shared" si="5"/>
        <v>A</v>
      </c>
      <c r="BD9" s="442" t="s">
        <v>3017</v>
      </c>
      <c r="BE9" s="443" t="s">
        <v>2868</v>
      </c>
      <c r="BF9" s="444" t="str">
        <f t="shared" si="6"/>
        <v>A</v>
      </c>
      <c r="BG9" s="444" t="s">
        <v>2871</v>
      </c>
      <c r="BH9" s="444" t="s">
        <v>2871</v>
      </c>
      <c r="BI9" s="444" t="s">
        <v>2871</v>
      </c>
      <c r="BJ9" s="444" t="s">
        <v>2871</v>
      </c>
      <c r="BK9" s="444" t="s">
        <v>2871</v>
      </c>
      <c r="BL9" s="444" t="s">
        <v>2871</v>
      </c>
      <c r="BM9" s="444" t="s">
        <v>2796</v>
      </c>
      <c r="BN9" s="445" t="s">
        <v>2796</v>
      </c>
      <c r="BO9" s="442" t="str">
        <f t="shared" si="7"/>
        <v>Not Higher</v>
      </c>
      <c r="BP9" s="446">
        <f>SUMIFS([7]Note!$G$18:$G$65,[7]Note!$C$18:$C$65,다우기술!BB9,[7]Note!$F$18:$F$65,다우기술!BC9,[7]Note!$D$18:$D$65,다우기술!BO9)/IF(BD9="Y",1,IF(BD9="H",2,4))</f>
        <v>1</v>
      </c>
      <c r="BQ9" s="442" t="str">
        <f t="shared" si="8"/>
        <v>기획팀</v>
      </c>
      <c r="BR9" s="444"/>
      <c r="BS9" s="445" t="s">
        <v>143</v>
      </c>
      <c r="BT9" s="443"/>
      <c r="BU9" s="444"/>
      <c r="BV9" s="444"/>
      <c r="BW9" s="444" t="s">
        <v>143</v>
      </c>
      <c r="BX9" s="444"/>
      <c r="BY9" s="442"/>
      <c r="CB9" s="448" t="str">
        <f t="shared" si="9"/>
        <v>ELC0105</v>
      </c>
      <c r="CD9" s="448">
        <f t="shared" si="10"/>
        <v>0</v>
      </c>
      <c r="CE9" s="429"/>
      <c r="CF9" s="448">
        <f t="shared" si="11"/>
        <v>0</v>
      </c>
      <c r="CG9" s="448">
        <f t="shared" si="11"/>
        <v>0</v>
      </c>
      <c r="CH9" s="448">
        <f t="shared" si="11"/>
        <v>0</v>
      </c>
    </row>
    <row r="10" spans="1:182" s="429" customFormat="1" ht="409.6" hidden="1" customHeight="1">
      <c r="A10" s="428"/>
      <c r="B10" s="429" t="s">
        <v>3009</v>
      </c>
      <c r="C10" s="430" t="str">
        <f t="shared" si="3"/>
        <v>ELC0106</v>
      </c>
      <c r="D10" s="430" t="s">
        <v>3010</v>
      </c>
      <c r="E10" s="430" t="s">
        <v>3026</v>
      </c>
      <c r="F10" s="431" t="s">
        <v>3012</v>
      </c>
      <c r="G10" s="431" t="s">
        <v>3064</v>
      </c>
      <c r="H10" s="432" t="s">
        <v>3065</v>
      </c>
      <c r="I10" s="433" t="s">
        <v>3066</v>
      </c>
      <c r="J10" s="434" t="s">
        <v>3067</v>
      </c>
      <c r="K10" s="435" t="s">
        <v>3068</v>
      </c>
      <c r="L10" s="436" t="s">
        <v>3017</v>
      </c>
      <c r="M10" s="437"/>
      <c r="N10" s="438" t="s">
        <v>143</v>
      </c>
      <c r="O10" s="438"/>
      <c r="P10" s="438"/>
      <c r="Q10" s="438"/>
      <c r="R10" s="439"/>
      <c r="S10" s="437" t="s">
        <v>142</v>
      </c>
      <c r="T10" s="439" t="s">
        <v>131</v>
      </c>
      <c r="U10" s="437" t="s">
        <v>143</v>
      </c>
      <c r="V10" s="438" t="s">
        <v>143</v>
      </c>
      <c r="W10" s="438" t="s">
        <v>143</v>
      </c>
      <c r="X10" s="438" t="s">
        <v>143</v>
      </c>
      <c r="Y10" s="438" t="s">
        <v>143</v>
      </c>
      <c r="Z10" s="438" t="s">
        <v>143</v>
      </c>
      <c r="AA10" s="438" t="s">
        <v>143</v>
      </c>
      <c r="AB10" s="438" t="s">
        <v>143</v>
      </c>
      <c r="AC10" s="438" t="s">
        <v>143</v>
      </c>
      <c r="AD10" s="438" t="s">
        <v>143</v>
      </c>
      <c r="AE10" s="438" t="s">
        <v>143</v>
      </c>
      <c r="AF10" s="438" t="s">
        <v>143</v>
      </c>
      <c r="AG10" s="439" t="s">
        <v>143</v>
      </c>
      <c r="AH10" s="440" t="s">
        <v>144</v>
      </c>
      <c r="AI10" s="436" t="s">
        <v>3019</v>
      </c>
      <c r="AJ10" s="436" t="s">
        <v>144</v>
      </c>
      <c r="AK10" s="436" t="s">
        <v>144</v>
      </c>
      <c r="AL10" s="436" t="s">
        <v>144</v>
      </c>
      <c r="AM10" s="436" t="s">
        <v>144</v>
      </c>
      <c r="AN10" s="436" t="s">
        <v>3069</v>
      </c>
      <c r="AO10" s="436" t="s">
        <v>3070</v>
      </c>
      <c r="AP10" s="440" t="s">
        <v>144</v>
      </c>
      <c r="AQ10" s="436" t="s">
        <v>137</v>
      </c>
      <c r="AR10" s="432" t="s">
        <v>3043</v>
      </c>
      <c r="AS10" s="432" t="s">
        <v>3044</v>
      </c>
      <c r="AT10" s="441" t="s">
        <v>3071</v>
      </c>
      <c r="AU10" s="432" t="str">
        <f t="shared" si="4"/>
        <v>이사회, 감사의 전문성 확보 및 독립적 운영</v>
      </c>
      <c r="AV10" s="432" t="s">
        <v>3072</v>
      </c>
      <c r="AW10" s="433"/>
      <c r="AX10" s="438"/>
      <c r="AY10" s="438" t="s">
        <v>143</v>
      </c>
      <c r="AZ10" s="439"/>
      <c r="BA10" s="442" t="s">
        <v>2767</v>
      </c>
      <c r="BB10" s="442" t="s">
        <v>181</v>
      </c>
      <c r="BC10" s="442" t="str">
        <f t="shared" si="5"/>
        <v>A</v>
      </c>
      <c r="BD10" s="442" t="s">
        <v>3017</v>
      </c>
      <c r="BE10" s="443" t="s">
        <v>2868</v>
      </c>
      <c r="BF10" s="444" t="str">
        <f t="shared" si="6"/>
        <v>A</v>
      </c>
      <c r="BG10" s="444" t="s">
        <v>2871</v>
      </c>
      <c r="BH10" s="444" t="s">
        <v>2871</v>
      </c>
      <c r="BI10" s="444" t="s">
        <v>2871</v>
      </c>
      <c r="BJ10" s="444" t="s">
        <v>2871</v>
      </c>
      <c r="BK10" s="444" t="s">
        <v>2871</v>
      </c>
      <c r="BL10" s="444" t="s">
        <v>2871</v>
      </c>
      <c r="BM10" s="444" t="s">
        <v>2871</v>
      </c>
      <c r="BN10" s="445" t="s">
        <v>2796</v>
      </c>
      <c r="BO10" s="442" t="str">
        <f t="shared" si="7"/>
        <v>Not Higher</v>
      </c>
      <c r="BP10" s="446">
        <f>SUMIFS([7]Note!$G$18:$G$65,[7]Note!$C$18:$C$65,다우기술!BB10,[7]Note!$F$18:$F$65,다우기술!BC10,[7]Note!$D$18:$D$65,다우기술!BO10)/IF(BD10="Y",1,IF(BD10="H",2,4))</f>
        <v>1</v>
      </c>
      <c r="BQ10" s="442" t="str">
        <f t="shared" si="8"/>
        <v>기획팀</v>
      </c>
      <c r="BR10" s="444"/>
      <c r="BS10" s="445" t="s">
        <v>143</v>
      </c>
      <c r="BT10" s="443"/>
      <c r="BU10" s="444"/>
      <c r="BV10" s="444"/>
      <c r="BW10" s="444" t="s">
        <v>143</v>
      </c>
      <c r="BX10" s="444"/>
      <c r="BY10" s="442"/>
      <c r="CB10" s="429" t="str">
        <f t="shared" si="9"/>
        <v>ELC0106</v>
      </c>
      <c r="CD10" s="429">
        <f t="shared" si="10"/>
        <v>0</v>
      </c>
      <c r="CF10" s="429">
        <f t="shared" si="11"/>
        <v>0</v>
      </c>
      <c r="CG10" s="429">
        <f t="shared" si="11"/>
        <v>0</v>
      </c>
      <c r="CH10" s="429">
        <f t="shared" si="11"/>
        <v>0</v>
      </c>
    </row>
    <row r="11" spans="1:182" s="429" customFormat="1" ht="409.6" hidden="1" customHeight="1">
      <c r="A11" s="428"/>
      <c r="B11" s="429" t="s">
        <v>3009</v>
      </c>
      <c r="C11" s="430" t="str">
        <f t="shared" si="3"/>
        <v>ELC0107</v>
      </c>
      <c r="D11" s="430" t="s">
        <v>3010</v>
      </c>
      <c r="E11" s="430" t="s">
        <v>3026</v>
      </c>
      <c r="F11" s="431" t="s">
        <v>3012</v>
      </c>
      <c r="G11" s="431" t="s">
        <v>3073</v>
      </c>
      <c r="H11" s="432" t="s">
        <v>3074</v>
      </c>
      <c r="I11" s="433" t="s">
        <v>3075</v>
      </c>
      <c r="J11" s="434" t="s">
        <v>3076</v>
      </c>
      <c r="K11" s="435" t="s">
        <v>3077</v>
      </c>
      <c r="L11" s="436" t="s">
        <v>3017</v>
      </c>
      <c r="M11" s="437"/>
      <c r="N11" s="438" t="s">
        <v>143</v>
      </c>
      <c r="O11" s="438"/>
      <c r="P11" s="438"/>
      <c r="Q11" s="438"/>
      <c r="R11" s="439"/>
      <c r="S11" s="437" t="s">
        <v>142</v>
      </c>
      <c r="T11" s="439" t="s">
        <v>131</v>
      </c>
      <c r="U11" s="437" t="s">
        <v>143</v>
      </c>
      <c r="V11" s="438" t="s">
        <v>143</v>
      </c>
      <c r="W11" s="438" t="s">
        <v>143</v>
      </c>
      <c r="X11" s="438" t="s">
        <v>143</v>
      </c>
      <c r="Y11" s="438" t="s">
        <v>143</v>
      </c>
      <c r="Z11" s="438" t="s">
        <v>143</v>
      </c>
      <c r="AA11" s="438" t="s">
        <v>143</v>
      </c>
      <c r="AB11" s="438" t="s">
        <v>143</v>
      </c>
      <c r="AC11" s="438" t="s">
        <v>143</v>
      </c>
      <c r="AD11" s="438" t="s">
        <v>143</v>
      </c>
      <c r="AE11" s="438" t="s">
        <v>143</v>
      </c>
      <c r="AF11" s="438" t="s">
        <v>143</v>
      </c>
      <c r="AG11" s="439" t="s">
        <v>143</v>
      </c>
      <c r="AH11" s="440" t="s">
        <v>144</v>
      </c>
      <c r="AI11" s="436" t="s">
        <v>3019</v>
      </c>
      <c r="AJ11" s="436" t="s">
        <v>144</v>
      </c>
      <c r="AK11" s="436" t="s">
        <v>144</v>
      </c>
      <c r="AL11" s="436" t="s">
        <v>144</v>
      </c>
      <c r="AM11" s="436" t="s">
        <v>144</v>
      </c>
      <c r="AN11" s="436" t="s">
        <v>3078</v>
      </c>
      <c r="AO11" s="436" t="s">
        <v>144</v>
      </c>
      <c r="AP11" s="440" t="s">
        <v>144</v>
      </c>
      <c r="AQ11" s="436" t="s">
        <v>137</v>
      </c>
      <c r="AR11" s="432" t="s">
        <v>3079</v>
      </c>
      <c r="AS11" s="432" t="s">
        <v>3080</v>
      </c>
      <c r="AT11" s="441" t="s">
        <v>3081</v>
      </c>
      <c r="AU11" s="432" t="str">
        <f t="shared" si="4"/>
        <v>내부회계관리 조직 구성 및 역할/책임 정의</v>
      </c>
      <c r="AV11" s="432" t="s">
        <v>3082</v>
      </c>
      <c r="AW11" s="433"/>
      <c r="AX11" s="438"/>
      <c r="AY11" s="438" t="s">
        <v>143</v>
      </c>
      <c r="AZ11" s="439"/>
      <c r="BA11" s="442" t="s">
        <v>2767</v>
      </c>
      <c r="BB11" s="442" t="s">
        <v>181</v>
      </c>
      <c r="BC11" s="442" t="str">
        <f t="shared" si="5"/>
        <v>A</v>
      </c>
      <c r="BD11" s="442" t="s">
        <v>3017</v>
      </c>
      <c r="BE11" s="443" t="s">
        <v>2868</v>
      </c>
      <c r="BF11" s="444" t="str">
        <f t="shared" si="6"/>
        <v>A</v>
      </c>
      <c r="BG11" s="444" t="s">
        <v>2871</v>
      </c>
      <c r="BH11" s="444" t="s">
        <v>2871</v>
      </c>
      <c r="BI11" s="444" t="s">
        <v>2871</v>
      </c>
      <c r="BJ11" s="444" t="s">
        <v>2871</v>
      </c>
      <c r="BK11" s="444" t="s">
        <v>2871</v>
      </c>
      <c r="BL11" s="444" t="s">
        <v>2871</v>
      </c>
      <c r="BM11" s="444" t="s">
        <v>2871</v>
      </c>
      <c r="BN11" s="445" t="s">
        <v>2796</v>
      </c>
      <c r="BO11" s="442" t="str">
        <f t="shared" si="7"/>
        <v>Not Higher</v>
      </c>
      <c r="BP11" s="446">
        <f>SUMIFS([7]Note!$G$18:$G$65,[7]Note!$C$18:$C$65,다우기술!BB11,[7]Note!$F$18:$F$65,다우기술!BC11,[7]Note!$D$18:$D$65,다우기술!BO11)/IF(BD11="Y",1,IF(BD11="H",2,4))</f>
        <v>1</v>
      </c>
      <c r="BQ11" s="442" t="str">
        <f t="shared" si="8"/>
        <v>내부회계전담조직</v>
      </c>
      <c r="BR11" s="444"/>
      <c r="BS11" s="445" t="s">
        <v>143</v>
      </c>
      <c r="BT11" s="443"/>
      <c r="BU11" s="444"/>
      <c r="BV11" s="444"/>
      <c r="BW11" s="444" t="s">
        <v>143</v>
      </c>
      <c r="BX11" s="444"/>
      <c r="BY11" s="442"/>
      <c r="CB11" s="429" t="str">
        <f t="shared" si="9"/>
        <v>ELC0107</v>
      </c>
      <c r="CD11" s="429">
        <f t="shared" si="10"/>
        <v>0</v>
      </c>
      <c r="CF11" s="429">
        <f t="shared" si="11"/>
        <v>0</v>
      </c>
      <c r="CG11" s="429">
        <f t="shared" si="11"/>
        <v>0</v>
      </c>
      <c r="CH11" s="429">
        <f t="shared" si="11"/>
        <v>0</v>
      </c>
    </row>
    <row r="12" spans="1:182" s="429" customFormat="1" ht="409.6" hidden="1" customHeight="1">
      <c r="A12" s="428"/>
      <c r="B12" s="429" t="s">
        <v>3009</v>
      </c>
      <c r="C12" s="430" t="str">
        <f t="shared" si="3"/>
        <v>ELC0108</v>
      </c>
      <c r="D12" s="430" t="s">
        <v>3010</v>
      </c>
      <c r="E12" s="430" t="s">
        <v>3026</v>
      </c>
      <c r="F12" s="431" t="s">
        <v>3012</v>
      </c>
      <c r="G12" s="431" t="s">
        <v>3083</v>
      </c>
      <c r="H12" s="432" t="s">
        <v>3084</v>
      </c>
      <c r="I12" s="433" t="s">
        <v>3085</v>
      </c>
      <c r="J12" s="434" t="s">
        <v>3086</v>
      </c>
      <c r="K12" s="435" t="s">
        <v>3087</v>
      </c>
      <c r="L12" s="436" t="s">
        <v>3017</v>
      </c>
      <c r="M12" s="437"/>
      <c r="N12" s="438" t="s">
        <v>143</v>
      </c>
      <c r="O12" s="438"/>
      <c r="P12" s="438"/>
      <c r="Q12" s="438"/>
      <c r="R12" s="439"/>
      <c r="S12" s="437" t="s">
        <v>142</v>
      </c>
      <c r="T12" s="439" t="s">
        <v>131</v>
      </c>
      <c r="U12" s="437" t="s">
        <v>143</v>
      </c>
      <c r="V12" s="438" t="s">
        <v>143</v>
      </c>
      <c r="W12" s="438" t="s">
        <v>143</v>
      </c>
      <c r="X12" s="438" t="s">
        <v>143</v>
      </c>
      <c r="Y12" s="438" t="s">
        <v>143</v>
      </c>
      <c r="Z12" s="438" t="s">
        <v>143</v>
      </c>
      <c r="AA12" s="438" t="s">
        <v>143</v>
      </c>
      <c r="AB12" s="438" t="s">
        <v>143</v>
      </c>
      <c r="AC12" s="438" t="s">
        <v>143</v>
      </c>
      <c r="AD12" s="438" t="s">
        <v>143</v>
      </c>
      <c r="AE12" s="438" t="s">
        <v>143</v>
      </c>
      <c r="AF12" s="438" t="s">
        <v>143</v>
      </c>
      <c r="AG12" s="439" t="s">
        <v>143</v>
      </c>
      <c r="AH12" s="440" t="s">
        <v>144</v>
      </c>
      <c r="AI12" s="436" t="s">
        <v>3019</v>
      </c>
      <c r="AJ12" s="436" t="s">
        <v>144</v>
      </c>
      <c r="AK12" s="436" t="s">
        <v>144</v>
      </c>
      <c r="AL12" s="436" t="s">
        <v>144</v>
      </c>
      <c r="AM12" s="436" t="s">
        <v>144</v>
      </c>
      <c r="AN12" s="436" t="s">
        <v>3088</v>
      </c>
      <c r="AO12" s="436" t="s">
        <v>144</v>
      </c>
      <c r="AP12" s="440" t="s">
        <v>144</v>
      </c>
      <c r="AQ12" s="436" t="s">
        <v>137</v>
      </c>
      <c r="AR12" s="432" t="s">
        <v>3079</v>
      </c>
      <c r="AS12" s="432" t="s">
        <v>3080</v>
      </c>
      <c r="AT12" s="441" t="s">
        <v>3089</v>
      </c>
      <c r="AU12" s="432" t="str">
        <f t="shared" si="4"/>
        <v>내부회계관리제도 보고 체계 정립</v>
      </c>
      <c r="AV12" s="432" t="s">
        <v>3090</v>
      </c>
      <c r="AW12" s="433"/>
      <c r="AX12" s="438"/>
      <c r="AY12" s="438" t="s">
        <v>143</v>
      </c>
      <c r="AZ12" s="439"/>
      <c r="BA12" s="442" t="s">
        <v>2767</v>
      </c>
      <c r="BB12" s="442" t="s">
        <v>181</v>
      </c>
      <c r="BC12" s="442" t="str">
        <f t="shared" si="5"/>
        <v>A</v>
      </c>
      <c r="BD12" s="442" t="s">
        <v>3017</v>
      </c>
      <c r="BE12" s="443" t="s">
        <v>2868</v>
      </c>
      <c r="BF12" s="444" t="str">
        <f t="shared" si="6"/>
        <v>A</v>
      </c>
      <c r="BG12" s="444" t="s">
        <v>2871</v>
      </c>
      <c r="BH12" s="444" t="s">
        <v>2871</v>
      </c>
      <c r="BI12" s="444" t="s">
        <v>2871</v>
      </c>
      <c r="BJ12" s="444" t="s">
        <v>2871</v>
      </c>
      <c r="BK12" s="444" t="s">
        <v>2871</v>
      </c>
      <c r="BL12" s="444" t="s">
        <v>2871</v>
      </c>
      <c r="BM12" s="444" t="s">
        <v>2796</v>
      </c>
      <c r="BN12" s="445" t="s">
        <v>2871</v>
      </c>
      <c r="BO12" s="442" t="str">
        <f t="shared" si="7"/>
        <v>Not Higher</v>
      </c>
      <c r="BP12" s="446">
        <f>SUMIFS([7]Note!$G$18:$G$65,[7]Note!$C$18:$C$65,다우기술!BB12,[7]Note!$F$18:$F$65,다우기술!BC12,[7]Note!$D$18:$D$65,다우기술!BO12)/IF(BD12="Y",1,IF(BD12="H",2,4))</f>
        <v>1</v>
      </c>
      <c r="BQ12" s="442" t="str">
        <f t="shared" si="8"/>
        <v>내부회계전담조직</v>
      </c>
      <c r="BR12" s="444"/>
      <c r="BS12" s="445" t="s">
        <v>143</v>
      </c>
      <c r="BT12" s="443"/>
      <c r="BU12" s="444"/>
      <c r="BV12" s="444"/>
      <c r="BW12" s="444" t="s">
        <v>143</v>
      </c>
      <c r="BX12" s="444"/>
      <c r="BY12" s="442"/>
      <c r="CB12" s="429" t="str">
        <f t="shared" si="9"/>
        <v>ELC0108</v>
      </c>
      <c r="CD12" s="429">
        <f t="shared" si="10"/>
        <v>0</v>
      </c>
      <c r="CF12" s="429">
        <f t="shared" si="11"/>
        <v>0</v>
      </c>
      <c r="CG12" s="429">
        <f t="shared" si="11"/>
        <v>0</v>
      </c>
      <c r="CH12" s="429">
        <f t="shared" si="11"/>
        <v>0</v>
      </c>
    </row>
    <row r="13" spans="1:182" s="429" customFormat="1" ht="409.6" hidden="1" customHeight="1">
      <c r="A13" s="428"/>
      <c r="B13" s="429" t="s">
        <v>3009</v>
      </c>
      <c r="C13" s="430" t="str">
        <f t="shared" si="3"/>
        <v>ELC0109</v>
      </c>
      <c r="D13" s="430" t="s">
        <v>3010</v>
      </c>
      <c r="E13" s="430" t="s">
        <v>3026</v>
      </c>
      <c r="F13" s="431" t="s">
        <v>3012</v>
      </c>
      <c r="G13" s="431" t="s">
        <v>3091</v>
      </c>
      <c r="H13" s="432" t="s">
        <v>3092</v>
      </c>
      <c r="I13" s="433" t="s">
        <v>3093</v>
      </c>
      <c r="J13" s="434" t="s">
        <v>3094</v>
      </c>
      <c r="K13" s="435" t="s">
        <v>3095</v>
      </c>
      <c r="L13" s="436" t="s">
        <v>3017</v>
      </c>
      <c r="M13" s="437"/>
      <c r="N13" s="438" t="s">
        <v>143</v>
      </c>
      <c r="O13" s="438"/>
      <c r="P13" s="438"/>
      <c r="Q13" s="438"/>
      <c r="R13" s="439"/>
      <c r="S13" s="437" t="s">
        <v>142</v>
      </c>
      <c r="T13" s="439" t="s">
        <v>131</v>
      </c>
      <c r="U13" s="437" t="s">
        <v>143</v>
      </c>
      <c r="V13" s="438" t="s">
        <v>143</v>
      </c>
      <c r="W13" s="438" t="s">
        <v>143</v>
      </c>
      <c r="X13" s="438" t="s">
        <v>143</v>
      </c>
      <c r="Y13" s="438" t="s">
        <v>143</v>
      </c>
      <c r="Z13" s="438" t="s">
        <v>143</v>
      </c>
      <c r="AA13" s="438" t="s">
        <v>143</v>
      </c>
      <c r="AB13" s="438" t="s">
        <v>143</v>
      </c>
      <c r="AC13" s="438" t="s">
        <v>143</v>
      </c>
      <c r="AD13" s="438" t="s">
        <v>143</v>
      </c>
      <c r="AE13" s="438" t="s">
        <v>143</v>
      </c>
      <c r="AF13" s="438" t="s">
        <v>143</v>
      </c>
      <c r="AG13" s="439" t="s">
        <v>143</v>
      </c>
      <c r="AH13" s="440" t="s">
        <v>144</v>
      </c>
      <c r="AI13" s="436" t="s">
        <v>3019</v>
      </c>
      <c r="AJ13" s="436" t="s">
        <v>144</v>
      </c>
      <c r="AK13" s="436" t="s">
        <v>144</v>
      </c>
      <c r="AL13" s="436" t="s">
        <v>144</v>
      </c>
      <c r="AM13" s="436" t="s">
        <v>144</v>
      </c>
      <c r="AN13" s="436" t="s">
        <v>3096</v>
      </c>
      <c r="AO13" s="436" t="s">
        <v>144</v>
      </c>
      <c r="AP13" s="440" t="s">
        <v>144</v>
      </c>
      <c r="AQ13" s="436" t="s">
        <v>136</v>
      </c>
      <c r="AR13" s="432" t="s">
        <v>3079</v>
      </c>
      <c r="AS13" s="432" t="s">
        <v>3080</v>
      </c>
      <c r="AT13" s="441" t="s">
        <v>3097</v>
      </c>
      <c r="AU13" s="432" t="str">
        <f t="shared" si="4"/>
        <v>적절한 권한 위임 및 업무분장</v>
      </c>
      <c r="AV13" s="432" t="s">
        <v>3098</v>
      </c>
      <c r="AW13" s="433"/>
      <c r="AX13" s="438"/>
      <c r="AY13" s="438" t="s">
        <v>143</v>
      </c>
      <c r="AZ13" s="439"/>
      <c r="BA13" s="442" t="s">
        <v>2767</v>
      </c>
      <c r="BB13" s="442" t="s">
        <v>181</v>
      </c>
      <c r="BC13" s="442" t="str">
        <f t="shared" si="5"/>
        <v>Q</v>
      </c>
      <c r="BD13" s="442" t="s">
        <v>3017</v>
      </c>
      <c r="BE13" s="443" t="s">
        <v>2868</v>
      </c>
      <c r="BF13" s="444" t="str">
        <f t="shared" si="6"/>
        <v>Q</v>
      </c>
      <c r="BG13" s="444" t="s">
        <v>2871</v>
      </c>
      <c r="BH13" s="444" t="s">
        <v>2871</v>
      </c>
      <c r="BI13" s="444" t="s">
        <v>2871</v>
      </c>
      <c r="BJ13" s="444" t="s">
        <v>2871</v>
      </c>
      <c r="BK13" s="444" t="s">
        <v>2871</v>
      </c>
      <c r="BL13" s="444" t="s">
        <v>2871</v>
      </c>
      <c r="BM13" s="444" t="s">
        <v>2871</v>
      </c>
      <c r="BN13" s="445" t="s">
        <v>2871</v>
      </c>
      <c r="BO13" s="442" t="str">
        <f t="shared" si="7"/>
        <v>Not Higher</v>
      </c>
      <c r="BP13" s="446">
        <f>SUMIFS([7]Note!$G$18:$G$65,[7]Note!$C$18:$C$65,다우기술!BB13,[7]Note!$F$18:$F$65,다우기술!BC13,[7]Note!$D$18:$D$65,다우기술!BO13)/IF(BD13="Y",1,IF(BD13="H",2,4))</f>
        <v>2</v>
      </c>
      <c r="BQ13" s="442" t="str">
        <f t="shared" si="8"/>
        <v>내부회계전담조직</v>
      </c>
      <c r="BR13" s="444"/>
      <c r="BS13" s="445" t="s">
        <v>143</v>
      </c>
      <c r="BT13" s="443"/>
      <c r="BU13" s="444"/>
      <c r="BV13" s="444"/>
      <c r="BW13" s="444" t="s">
        <v>143</v>
      </c>
      <c r="BX13" s="444"/>
      <c r="BY13" s="442"/>
      <c r="CB13" s="429" t="str">
        <f t="shared" si="9"/>
        <v>ELC0109</v>
      </c>
      <c r="CD13" s="429">
        <f t="shared" si="10"/>
        <v>0</v>
      </c>
      <c r="CF13" s="429">
        <f t="shared" si="11"/>
        <v>0</v>
      </c>
      <c r="CG13" s="429">
        <f t="shared" si="11"/>
        <v>0</v>
      </c>
      <c r="CH13" s="429">
        <f t="shared" si="11"/>
        <v>0</v>
      </c>
    </row>
    <row r="14" spans="1:182" s="448" customFormat="1" ht="409.6" hidden="1" customHeight="1">
      <c r="A14" s="447"/>
      <c r="B14" s="448" t="s">
        <v>3009</v>
      </c>
      <c r="C14" s="430" t="str">
        <f t="shared" si="3"/>
        <v>ELC0110</v>
      </c>
      <c r="D14" s="430" t="s">
        <v>3010</v>
      </c>
      <c r="E14" s="430" t="s">
        <v>3026</v>
      </c>
      <c r="F14" s="431" t="s">
        <v>3012</v>
      </c>
      <c r="G14" s="431" t="s">
        <v>3099</v>
      </c>
      <c r="H14" s="432" t="s">
        <v>3100</v>
      </c>
      <c r="I14" s="433" t="s">
        <v>3101</v>
      </c>
      <c r="J14" s="434" t="s">
        <v>3102</v>
      </c>
      <c r="K14" s="435" t="s">
        <v>3103</v>
      </c>
      <c r="L14" s="436" t="s">
        <v>3017</v>
      </c>
      <c r="M14" s="437"/>
      <c r="N14" s="438" t="s">
        <v>143</v>
      </c>
      <c r="O14" s="438"/>
      <c r="P14" s="438"/>
      <c r="Q14" s="438"/>
      <c r="R14" s="439"/>
      <c r="S14" s="437" t="s">
        <v>142</v>
      </c>
      <c r="T14" s="439" t="s">
        <v>131</v>
      </c>
      <c r="U14" s="437" t="s">
        <v>143</v>
      </c>
      <c r="V14" s="438" t="s">
        <v>143</v>
      </c>
      <c r="W14" s="438" t="s">
        <v>143</v>
      </c>
      <c r="X14" s="438" t="s">
        <v>143</v>
      </c>
      <c r="Y14" s="438" t="s">
        <v>143</v>
      </c>
      <c r="Z14" s="438" t="s">
        <v>143</v>
      </c>
      <c r="AA14" s="438" t="s">
        <v>143</v>
      </c>
      <c r="AB14" s="438" t="s">
        <v>143</v>
      </c>
      <c r="AC14" s="438" t="s">
        <v>143</v>
      </c>
      <c r="AD14" s="438" t="s">
        <v>143</v>
      </c>
      <c r="AE14" s="438" t="s">
        <v>143</v>
      </c>
      <c r="AF14" s="438" t="s">
        <v>143</v>
      </c>
      <c r="AG14" s="439" t="s">
        <v>143</v>
      </c>
      <c r="AH14" s="440" t="s">
        <v>144</v>
      </c>
      <c r="AI14" s="436" t="s">
        <v>3019</v>
      </c>
      <c r="AJ14" s="436" t="s">
        <v>144</v>
      </c>
      <c r="AK14" s="436" t="s">
        <v>144</v>
      </c>
      <c r="AL14" s="436" t="s">
        <v>144</v>
      </c>
      <c r="AM14" s="436" t="s">
        <v>144</v>
      </c>
      <c r="AN14" s="436" t="s">
        <v>3104</v>
      </c>
      <c r="AO14" s="436" t="s">
        <v>3105</v>
      </c>
      <c r="AP14" s="440" t="s">
        <v>144</v>
      </c>
      <c r="AQ14" s="436" t="s">
        <v>137</v>
      </c>
      <c r="AR14" s="432" t="s">
        <v>3079</v>
      </c>
      <c r="AS14" s="432" t="s">
        <v>3080</v>
      </c>
      <c r="AT14" s="441" t="s">
        <v>3106</v>
      </c>
      <c r="AU14" s="432" t="str">
        <f t="shared" si="4"/>
        <v>내부회계관리제도 수행 인원의 적격성 평가 및 보완</v>
      </c>
      <c r="AV14" s="432" t="s">
        <v>3107</v>
      </c>
      <c r="AW14" s="433"/>
      <c r="AX14" s="438"/>
      <c r="AY14" s="438" t="s">
        <v>143</v>
      </c>
      <c r="AZ14" s="439"/>
      <c r="BA14" s="442" t="s">
        <v>2767</v>
      </c>
      <c r="BB14" s="442" t="s">
        <v>181</v>
      </c>
      <c r="BC14" s="442" t="str">
        <f t="shared" si="5"/>
        <v>A</v>
      </c>
      <c r="BD14" s="442" t="s">
        <v>3017</v>
      </c>
      <c r="BE14" s="443" t="s">
        <v>2868</v>
      </c>
      <c r="BF14" s="444" t="str">
        <f t="shared" si="6"/>
        <v>A</v>
      </c>
      <c r="BG14" s="444" t="s">
        <v>2871</v>
      </c>
      <c r="BH14" s="444" t="s">
        <v>2871</v>
      </c>
      <c r="BI14" s="444" t="s">
        <v>2871</v>
      </c>
      <c r="BJ14" s="444" t="s">
        <v>2871</v>
      </c>
      <c r="BK14" s="444" t="s">
        <v>2871</v>
      </c>
      <c r="BL14" s="444" t="s">
        <v>2871</v>
      </c>
      <c r="BM14" s="444" t="s">
        <v>2871</v>
      </c>
      <c r="BN14" s="445" t="s">
        <v>2796</v>
      </c>
      <c r="BO14" s="442" t="str">
        <f t="shared" si="7"/>
        <v>Not Higher</v>
      </c>
      <c r="BP14" s="446">
        <f>SUMIFS([7]Note!$G$18:$G$65,[7]Note!$C$18:$C$65,다우기술!BB14,[7]Note!$F$18:$F$65,다우기술!BC14,[7]Note!$D$18:$D$65,다우기술!BO14)/IF(BD14="Y",1,IF(BD14="H",2,4))</f>
        <v>1</v>
      </c>
      <c r="BQ14" s="442" t="str">
        <f t="shared" si="8"/>
        <v>내부회계전담조직</v>
      </c>
      <c r="BR14" s="444"/>
      <c r="BS14" s="445" t="s">
        <v>143</v>
      </c>
      <c r="BT14" s="443"/>
      <c r="BU14" s="444"/>
      <c r="BV14" s="444"/>
      <c r="BW14" s="444" t="s">
        <v>143</v>
      </c>
      <c r="BX14" s="444"/>
      <c r="BY14" s="442"/>
      <c r="CB14" s="448" t="str">
        <f t="shared" si="9"/>
        <v>ELC0110</v>
      </c>
      <c r="CD14" s="448">
        <f t="shared" si="10"/>
        <v>0</v>
      </c>
      <c r="CE14" s="429"/>
      <c r="CF14" s="448">
        <f t="shared" si="11"/>
        <v>0</v>
      </c>
      <c r="CG14" s="448">
        <f t="shared" si="11"/>
        <v>0</v>
      </c>
      <c r="CH14" s="448">
        <f t="shared" si="11"/>
        <v>0</v>
      </c>
    </row>
    <row r="15" spans="1:182" s="429" customFormat="1" ht="312" hidden="1" customHeight="1">
      <c r="A15" s="428"/>
      <c r="B15" s="429" t="s">
        <v>3009</v>
      </c>
      <c r="C15" s="430" t="str">
        <f t="shared" si="3"/>
        <v>ELC0111</v>
      </c>
      <c r="D15" s="430" t="s">
        <v>3010</v>
      </c>
      <c r="E15" s="430" t="s">
        <v>3026</v>
      </c>
      <c r="F15" s="431" t="s">
        <v>3012</v>
      </c>
      <c r="G15" s="431" t="s">
        <v>3108</v>
      </c>
      <c r="H15" s="432" t="s">
        <v>3109</v>
      </c>
      <c r="I15" s="433" t="s">
        <v>3110</v>
      </c>
      <c r="J15" s="434" t="s">
        <v>3111</v>
      </c>
      <c r="K15" s="435" t="s">
        <v>3112</v>
      </c>
      <c r="L15" s="436" t="s">
        <v>3017</v>
      </c>
      <c r="M15" s="437"/>
      <c r="N15" s="438" t="s">
        <v>143</v>
      </c>
      <c r="O15" s="438"/>
      <c r="P15" s="438"/>
      <c r="Q15" s="438"/>
      <c r="R15" s="439"/>
      <c r="S15" s="437" t="s">
        <v>142</v>
      </c>
      <c r="T15" s="439" t="s">
        <v>131</v>
      </c>
      <c r="U15" s="437" t="s">
        <v>143</v>
      </c>
      <c r="V15" s="438" t="s">
        <v>143</v>
      </c>
      <c r="W15" s="438" t="s">
        <v>143</v>
      </c>
      <c r="X15" s="438" t="s">
        <v>143</v>
      </c>
      <c r="Y15" s="438" t="s">
        <v>143</v>
      </c>
      <c r="Z15" s="438" t="s">
        <v>143</v>
      </c>
      <c r="AA15" s="438" t="s">
        <v>143</v>
      </c>
      <c r="AB15" s="438" t="s">
        <v>143</v>
      </c>
      <c r="AC15" s="438" t="s">
        <v>143</v>
      </c>
      <c r="AD15" s="438" t="s">
        <v>143</v>
      </c>
      <c r="AE15" s="438" t="s">
        <v>143</v>
      </c>
      <c r="AF15" s="438" t="s">
        <v>143</v>
      </c>
      <c r="AG15" s="439" t="s">
        <v>143</v>
      </c>
      <c r="AH15" s="440" t="s">
        <v>144</v>
      </c>
      <c r="AI15" s="436" t="s">
        <v>3019</v>
      </c>
      <c r="AJ15" s="436" t="s">
        <v>144</v>
      </c>
      <c r="AK15" s="436" t="s">
        <v>144</v>
      </c>
      <c r="AL15" s="436" t="s">
        <v>144</v>
      </c>
      <c r="AM15" s="436" t="s">
        <v>144</v>
      </c>
      <c r="AN15" s="436" t="s">
        <v>2767</v>
      </c>
      <c r="AO15" s="436" t="s">
        <v>3113</v>
      </c>
      <c r="AP15" s="440" t="s">
        <v>144</v>
      </c>
      <c r="AQ15" s="436" t="s">
        <v>136</v>
      </c>
      <c r="AR15" s="432" t="s">
        <v>2212</v>
      </c>
      <c r="AS15" s="432" t="s">
        <v>3022</v>
      </c>
      <c r="AT15" s="441" t="s">
        <v>3114</v>
      </c>
      <c r="AU15" s="432" t="str">
        <f t="shared" si="4"/>
        <v>내부회계관리제도 관련 교육 프로그램 운영</v>
      </c>
      <c r="AV15" s="432" t="s">
        <v>3115</v>
      </c>
      <c r="AW15" s="433"/>
      <c r="AX15" s="438"/>
      <c r="AY15" s="438" t="s">
        <v>143</v>
      </c>
      <c r="AZ15" s="439"/>
      <c r="BA15" s="442" t="s">
        <v>2767</v>
      </c>
      <c r="BB15" s="442" t="s">
        <v>181</v>
      </c>
      <c r="BC15" s="442" t="str">
        <f t="shared" si="5"/>
        <v>Q</v>
      </c>
      <c r="BD15" s="442" t="s">
        <v>3017</v>
      </c>
      <c r="BE15" s="443" t="s">
        <v>2868</v>
      </c>
      <c r="BF15" s="444" t="str">
        <f t="shared" si="6"/>
        <v>Q</v>
      </c>
      <c r="BG15" s="444" t="s">
        <v>2871</v>
      </c>
      <c r="BH15" s="444" t="s">
        <v>2871</v>
      </c>
      <c r="BI15" s="444" t="s">
        <v>2871</v>
      </c>
      <c r="BJ15" s="444" t="s">
        <v>2871</v>
      </c>
      <c r="BK15" s="444" t="s">
        <v>2871</v>
      </c>
      <c r="BL15" s="444" t="s">
        <v>2871</v>
      </c>
      <c r="BM15" s="444" t="s">
        <v>2871</v>
      </c>
      <c r="BN15" s="445" t="s">
        <v>2871</v>
      </c>
      <c r="BO15" s="442" t="str">
        <f t="shared" si="7"/>
        <v>Not Higher</v>
      </c>
      <c r="BP15" s="446">
        <f>SUMIFS([7]Note!$G$18:$G$65,[7]Note!$C$18:$C$65,다우기술!BB15,[7]Note!$F$18:$F$65,다우기술!BC15,[7]Note!$D$18:$D$65,다우기술!BO15)/IF(BD15="Y",1,IF(BD15="H",2,4))</f>
        <v>2</v>
      </c>
      <c r="BQ15" s="442" t="str">
        <f t="shared" si="8"/>
        <v>인사팀</v>
      </c>
      <c r="BR15" s="444"/>
      <c r="BS15" s="445" t="s">
        <v>143</v>
      </c>
      <c r="BT15" s="443"/>
      <c r="BU15" s="444"/>
      <c r="BV15" s="444"/>
      <c r="BW15" s="444" t="s">
        <v>143</v>
      </c>
      <c r="BX15" s="444"/>
      <c r="BY15" s="442"/>
      <c r="CB15" s="429" t="str">
        <f t="shared" si="9"/>
        <v>ELC0111</v>
      </c>
      <c r="CD15" s="429">
        <f t="shared" si="10"/>
        <v>0</v>
      </c>
      <c r="CF15" s="429">
        <f t="shared" si="11"/>
        <v>0</v>
      </c>
      <c r="CG15" s="429">
        <f t="shared" si="11"/>
        <v>0</v>
      </c>
      <c r="CH15" s="429">
        <f t="shared" si="11"/>
        <v>0</v>
      </c>
    </row>
    <row r="16" spans="1:182" s="429" customFormat="1" ht="156" hidden="1" customHeight="1">
      <c r="A16" s="428"/>
      <c r="B16" s="429" t="s">
        <v>3009</v>
      </c>
      <c r="C16" s="430" t="str">
        <f t="shared" si="3"/>
        <v>ELC0112</v>
      </c>
      <c r="D16" s="430" t="s">
        <v>3010</v>
      </c>
      <c r="E16" s="430" t="s">
        <v>3026</v>
      </c>
      <c r="F16" s="431" t="s">
        <v>3012</v>
      </c>
      <c r="G16" s="431" t="s">
        <v>3116</v>
      </c>
      <c r="H16" s="432" t="s">
        <v>3117</v>
      </c>
      <c r="I16" s="433" t="s">
        <v>3118</v>
      </c>
      <c r="J16" s="434" t="s">
        <v>3119</v>
      </c>
      <c r="K16" s="435" t="s">
        <v>3120</v>
      </c>
      <c r="L16" s="436" t="s">
        <v>3017</v>
      </c>
      <c r="M16" s="437"/>
      <c r="N16" s="438" t="s">
        <v>143</v>
      </c>
      <c r="O16" s="438"/>
      <c r="P16" s="438"/>
      <c r="Q16" s="438"/>
      <c r="R16" s="439"/>
      <c r="S16" s="437" t="s">
        <v>142</v>
      </c>
      <c r="T16" s="439" t="s">
        <v>131</v>
      </c>
      <c r="U16" s="437" t="s">
        <v>143</v>
      </c>
      <c r="V16" s="438" t="s">
        <v>143</v>
      </c>
      <c r="W16" s="438" t="s">
        <v>143</v>
      </c>
      <c r="X16" s="438" t="s">
        <v>143</v>
      </c>
      <c r="Y16" s="438" t="s">
        <v>143</v>
      </c>
      <c r="Z16" s="438" t="s">
        <v>143</v>
      </c>
      <c r="AA16" s="438" t="s">
        <v>143</v>
      </c>
      <c r="AB16" s="438" t="s">
        <v>143</v>
      </c>
      <c r="AC16" s="438" t="s">
        <v>143</v>
      </c>
      <c r="AD16" s="438" t="s">
        <v>143</v>
      </c>
      <c r="AE16" s="438" t="s">
        <v>143</v>
      </c>
      <c r="AF16" s="438" t="s">
        <v>143</v>
      </c>
      <c r="AG16" s="439" t="s">
        <v>143</v>
      </c>
      <c r="AH16" s="440" t="s">
        <v>144</v>
      </c>
      <c r="AI16" s="436" t="s">
        <v>3019</v>
      </c>
      <c r="AJ16" s="436" t="s">
        <v>144</v>
      </c>
      <c r="AK16" s="436" t="s">
        <v>144</v>
      </c>
      <c r="AL16" s="436" t="s">
        <v>144</v>
      </c>
      <c r="AM16" s="436" t="s">
        <v>144</v>
      </c>
      <c r="AN16" s="436" t="s">
        <v>3121</v>
      </c>
      <c r="AO16" s="436" t="s">
        <v>2767</v>
      </c>
      <c r="AP16" s="440" t="s">
        <v>144</v>
      </c>
      <c r="AQ16" s="436" t="s">
        <v>137</v>
      </c>
      <c r="AR16" s="432" t="s">
        <v>2212</v>
      </c>
      <c r="AS16" s="432" t="s">
        <v>3022</v>
      </c>
      <c r="AT16" s="441" t="s">
        <v>3122</v>
      </c>
      <c r="AU16" s="432" t="str">
        <f t="shared" si="4"/>
        <v>재무보고 및 내부회계관리제도 핵심인력 승계 관리</v>
      </c>
      <c r="AV16" s="432" t="s">
        <v>3123</v>
      </c>
      <c r="AW16" s="433"/>
      <c r="AX16" s="438"/>
      <c r="AY16" s="438" t="s">
        <v>143</v>
      </c>
      <c r="AZ16" s="439"/>
      <c r="BA16" s="442" t="s">
        <v>2767</v>
      </c>
      <c r="BB16" s="442" t="s">
        <v>181</v>
      </c>
      <c r="BC16" s="442" t="str">
        <f t="shared" si="5"/>
        <v>A</v>
      </c>
      <c r="BD16" s="442" t="s">
        <v>3017</v>
      </c>
      <c r="BE16" s="443" t="s">
        <v>2868</v>
      </c>
      <c r="BF16" s="444" t="str">
        <f t="shared" si="6"/>
        <v>A</v>
      </c>
      <c r="BG16" s="444" t="s">
        <v>2871</v>
      </c>
      <c r="BH16" s="444" t="s">
        <v>2871</v>
      </c>
      <c r="BI16" s="444" t="s">
        <v>2871</v>
      </c>
      <c r="BJ16" s="444" t="s">
        <v>2871</v>
      </c>
      <c r="BK16" s="444" t="s">
        <v>2871</v>
      </c>
      <c r="BL16" s="444" t="s">
        <v>2871</v>
      </c>
      <c r="BM16" s="444" t="s">
        <v>2871</v>
      </c>
      <c r="BN16" s="445" t="s">
        <v>2871</v>
      </c>
      <c r="BO16" s="442" t="str">
        <f t="shared" si="7"/>
        <v>Not Higher</v>
      </c>
      <c r="BP16" s="446">
        <f>SUMIFS([7]Note!$G$18:$G$65,[7]Note!$C$18:$C$65,다우기술!BB16,[7]Note!$F$18:$F$65,다우기술!BC16,[7]Note!$D$18:$D$65,다우기술!BO16)/IF(BD16="Y",1,IF(BD16="H",2,4))</f>
        <v>1</v>
      </c>
      <c r="BQ16" s="442" t="str">
        <f t="shared" si="8"/>
        <v>인사팀</v>
      </c>
      <c r="BR16" s="444"/>
      <c r="BS16" s="445" t="s">
        <v>143</v>
      </c>
      <c r="BT16" s="443"/>
      <c r="BU16" s="444"/>
      <c r="BV16" s="444"/>
      <c r="BW16" s="444" t="s">
        <v>143</v>
      </c>
      <c r="BX16" s="444"/>
      <c r="BY16" s="442"/>
      <c r="CB16" s="429" t="str">
        <f t="shared" si="9"/>
        <v>ELC0112</v>
      </c>
      <c r="CD16" s="429">
        <f t="shared" si="10"/>
        <v>0</v>
      </c>
      <c r="CF16" s="429">
        <f t="shared" si="11"/>
        <v>0</v>
      </c>
      <c r="CG16" s="429">
        <f t="shared" si="11"/>
        <v>0</v>
      </c>
      <c r="CH16" s="429">
        <f t="shared" si="11"/>
        <v>0</v>
      </c>
    </row>
    <row r="17" spans="1:86" s="448" customFormat="1" ht="405.6" hidden="1" customHeight="1">
      <c r="A17" s="447"/>
      <c r="B17" s="448" t="s">
        <v>3009</v>
      </c>
      <c r="C17" s="430" t="str">
        <f t="shared" si="3"/>
        <v>ELC0113</v>
      </c>
      <c r="D17" s="430" t="s">
        <v>3010</v>
      </c>
      <c r="E17" s="430" t="s">
        <v>3026</v>
      </c>
      <c r="F17" s="431" t="s">
        <v>3012</v>
      </c>
      <c r="G17" s="431" t="s">
        <v>3124</v>
      </c>
      <c r="H17" s="432" t="s">
        <v>3125</v>
      </c>
      <c r="I17" s="433" t="s">
        <v>3126</v>
      </c>
      <c r="J17" s="434" t="s">
        <v>3127</v>
      </c>
      <c r="K17" s="435" t="s">
        <v>3128</v>
      </c>
      <c r="L17" s="436" t="s">
        <v>3017</v>
      </c>
      <c r="M17" s="437"/>
      <c r="N17" s="438" t="s">
        <v>143</v>
      </c>
      <c r="O17" s="438"/>
      <c r="P17" s="438"/>
      <c r="Q17" s="438"/>
      <c r="R17" s="439"/>
      <c r="S17" s="437" t="s">
        <v>142</v>
      </c>
      <c r="T17" s="439" t="s">
        <v>131</v>
      </c>
      <c r="U17" s="437" t="s">
        <v>143</v>
      </c>
      <c r="V17" s="438" t="s">
        <v>143</v>
      </c>
      <c r="W17" s="438" t="s">
        <v>143</v>
      </c>
      <c r="X17" s="438" t="s">
        <v>143</v>
      </c>
      <c r="Y17" s="438" t="s">
        <v>143</v>
      </c>
      <c r="Z17" s="438" t="s">
        <v>143</v>
      </c>
      <c r="AA17" s="438" t="s">
        <v>143</v>
      </c>
      <c r="AB17" s="438" t="s">
        <v>143</v>
      </c>
      <c r="AC17" s="438" t="s">
        <v>143</v>
      </c>
      <c r="AD17" s="438" t="s">
        <v>143</v>
      </c>
      <c r="AE17" s="438" t="s">
        <v>143</v>
      </c>
      <c r="AF17" s="438" t="s">
        <v>143</v>
      </c>
      <c r="AG17" s="439" t="s">
        <v>143</v>
      </c>
      <c r="AH17" s="440" t="s">
        <v>144</v>
      </c>
      <c r="AI17" s="436" t="s">
        <v>3019</v>
      </c>
      <c r="AJ17" s="436" t="s">
        <v>144</v>
      </c>
      <c r="AK17" s="436" t="s">
        <v>144</v>
      </c>
      <c r="AL17" s="436" t="s">
        <v>144</v>
      </c>
      <c r="AM17" s="436" t="s">
        <v>144</v>
      </c>
      <c r="AN17" s="436" t="s">
        <v>3129</v>
      </c>
      <c r="AO17" s="436" t="s">
        <v>2767</v>
      </c>
      <c r="AP17" s="440" t="s">
        <v>144</v>
      </c>
      <c r="AQ17" s="436" t="s">
        <v>137</v>
      </c>
      <c r="AR17" s="432" t="s">
        <v>2212</v>
      </c>
      <c r="AS17" s="432" t="s">
        <v>3022</v>
      </c>
      <c r="AT17" s="441" t="s">
        <v>3130</v>
      </c>
      <c r="AU17" s="432" t="str">
        <f t="shared" si="4"/>
        <v>내부회계관리제도 연계 성과 평가 및 보상</v>
      </c>
      <c r="AV17" s="432" t="s">
        <v>3131</v>
      </c>
      <c r="AW17" s="433"/>
      <c r="AX17" s="438"/>
      <c r="AY17" s="438" t="s">
        <v>143</v>
      </c>
      <c r="AZ17" s="439"/>
      <c r="BA17" s="442" t="s">
        <v>2767</v>
      </c>
      <c r="BB17" s="442" t="s">
        <v>181</v>
      </c>
      <c r="BC17" s="442" t="str">
        <f t="shared" si="5"/>
        <v>A</v>
      </c>
      <c r="BD17" s="442" t="s">
        <v>3017</v>
      </c>
      <c r="BE17" s="443" t="s">
        <v>2868</v>
      </c>
      <c r="BF17" s="444" t="str">
        <f t="shared" si="6"/>
        <v>A</v>
      </c>
      <c r="BG17" s="444" t="s">
        <v>2871</v>
      </c>
      <c r="BH17" s="444" t="s">
        <v>2871</v>
      </c>
      <c r="BI17" s="444" t="s">
        <v>2871</v>
      </c>
      <c r="BJ17" s="444" t="s">
        <v>2871</v>
      </c>
      <c r="BK17" s="444" t="s">
        <v>2871</v>
      </c>
      <c r="BL17" s="444" t="s">
        <v>2871</v>
      </c>
      <c r="BM17" s="444" t="s">
        <v>2871</v>
      </c>
      <c r="BN17" s="445" t="s">
        <v>2796</v>
      </c>
      <c r="BO17" s="442" t="str">
        <f t="shared" si="7"/>
        <v>Not Higher</v>
      </c>
      <c r="BP17" s="446">
        <f>SUMIFS([7]Note!$G$18:$G$65,[7]Note!$C$18:$C$65,다우기술!BB17,[7]Note!$F$18:$F$65,다우기술!BC17,[7]Note!$D$18:$D$65,다우기술!BO17)/IF(BD17="Y",1,IF(BD17="H",2,4))</f>
        <v>1</v>
      </c>
      <c r="BQ17" s="442" t="str">
        <f t="shared" si="8"/>
        <v>인사팀</v>
      </c>
      <c r="BR17" s="444"/>
      <c r="BS17" s="445" t="s">
        <v>143</v>
      </c>
      <c r="BT17" s="443"/>
      <c r="BU17" s="444"/>
      <c r="BV17" s="444"/>
      <c r="BW17" s="444" t="s">
        <v>143</v>
      </c>
      <c r="BX17" s="444"/>
      <c r="BY17" s="442"/>
      <c r="CB17" s="448" t="str">
        <f t="shared" si="9"/>
        <v>ELC0113</v>
      </c>
      <c r="CD17" s="448">
        <f t="shared" si="10"/>
        <v>0</v>
      </c>
      <c r="CE17" s="429"/>
      <c r="CF17" s="448">
        <f t="shared" si="11"/>
        <v>0</v>
      </c>
      <c r="CG17" s="448">
        <f t="shared" si="11"/>
        <v>0</v>
      </c>
      <c r="CH17" s="448">
        <f t="shared" si="11"/>
        <v>0</v>
      </c>
    </row>
    <row r="18" spans="1:86" s="448" customFormat="1" ht="409.6" hidden="1" customHeight="1">
      <c r="A18" s="447"/>
      <c r="B18" s="448" t="s">
        <v>3009</v>
      </c>
      <c r="C18" s="430" t="str">
        <f t="shared" si="3"/>
        <v>ELC0201</v>
      </c>
      <c r="D18" s="430" t="s">
        <v>3010</v>
      </c>
      <c r="E18" s="430" t="s">
        <v>3026</v>
      </c>
      <c r="F18" s="431" t="s">
        <v>3027</v>
      </c>
      <c r="G18" s="431" t="s">
        <v>3012</v>
      </c>
      <c r="H18" s="432" t="s">
        <v>3132</v>
      </c>
      <c r="I18" s="433" t="s">
        <v>3133</v>
      </c>
      <c r="J18" s="434" t="s">
        <v>3134</v>
      </c>
      <c r="K18" s="435" t="s">
        <v>3135</v>
      </c>
      <c r="L18" s="436" t="s">
        <v>3017</v>
      </c>
      <c r="M18" s="437"/>
      <c r="N18" s="438" t="s">
        <v>143</v>
      </c>
      <c r="O18" s="438"/>
      <c r="P18" s="438"/>
      <c r="Q18" s="438"/>
      <c r="R18" s="439"/>
      <c r="S18" s="437" t="s">
        <v>142</v>
      </c>
      <c r="T18" s="439" t="s">
        <v>131</v>
      </c>
      <c r="U18" s="437" t="s">
        <v>143</v>
      </c>
      <c r="V18" s="438" t="s">
        <v>143</v>
      </c>
      <c r="W18" s="438" t="s">
        <v>143</v>
      </c>
      <c r="X18" s="438" t="s">
        <v>143</v>
      </c>
      <c r="Y18" s="438" t="s">
        <v>143</v>
      </c>
      <c r="Z18" s="438" t="s">
        <v>143</v>
      </c>
      <c r="AA18" s="438" t="s">
        <v>143</v>
      </c>
      <c r="AB18" s="438" t="s">
        <v>143</v>
      </c>
      <c r="AC18" s="438" t="s">
        <v>143</v>
      </c>
      <c r="AD18" s="438" t="s">
        <v>143</v>
      </c>
      <c r="AE18" s="438" t="s">
        <v>143</v>
      </c>
      <c r="AF18" s="438" t="s">
        <v>143</v>
      </c>
      <c r="AG18" s="439" t="s">
        <v>143</v>
      </c>
      <c r="AH18" s="440" t="s">
        <v>144</v>
      </c>
      <c r="AI18" s="436" t="s">
        <v>3019</v>
      </c>
      <c r="AJ18" s="436" t="s">
        <v>144</v>
      </c>
      <c r="AK18" s="436" t="s">
        <v>144</v>
      </c>
      <c r="AL18" s="436" t="s">
        <v>144</v>
      </c>
      <c r="AM18" s="436" t="s">
        <v>144</v>
      </c>
      <c r="AN18" s="436" t="s">
        <v>3136</v>
      </c>
      <c r="AO18" s="436" t="s">
        <v>3137</v>
      </c>
      <c r="AP18" s="440" t="s">
        <v>144</v>
      </c>
      <c r="AQ18" s="436" t="s">
        <v>136</v>
      </c>
      <c r="AR18" s="432" t="s">
        <v>3079</v>
      </c>
      <c r="AS18" s="432" t="s">
        <v>3080</v>
      </c>
      <c r="AT18" s="441" t="s">
        <v>3138</v>
      </c>
      <c r="AU18" s="432" t="str">
        <f t="shared" si="4"/>
        <v>적합한 회계기준 준수 및 중요성 기준 정의를 통한 재무보고 목적 제시</v>
      </c>
      <c r="AV18" s="432" t="s">
        <v>3139</v>
      </c>
      <c r="AW18" s="433"/>
      <c r="AX18" s="438"/>
      <c r="AY18" s="438" t="s">
        <v>143</v>
      </c>
      <c r="AZ18" s="439"/>
      <c r="BA18" s="442" t="s">
        <v>2767</v>
      </c>
      <c r="BB18" s="442" t="s">
        <v>181</v>
      </c>
      <c r="BC18" s="442" t="str">
        <f t="shared" si="5"/>
        <v>Q</v>
      </c>
      <c r="BD18" s="442" t="s">
        <v>3017</v>
      </c>
      <c r="BE18" s="443" t="s">
        <v>2868</v>
      </c>
      <c r="BF18" s="444" t="str">
        <f t="shared" si="6"/>
        <v>Q</v>
      </c>
      <c r="BG18" s="444" t="s">
        <v>2871</v>
      </c>
      <c r="BH18" s="444" t="s">
        <v>2871</v>
      </c>
      <c r="BI18" s="444" t="s">
        <v>2871</v>
      </c>
      <c r="BJ18" s="444" t="s">
        <v>2871</v>
      </c>
      <c r="BK18" s="444" t="s">
        <v>2871</v>
      </c>
      <c r="BL18" s="444" t="s">
        <v>2871</v>
      </c>
      <c r="BM18" s="444" t="s">
        <v>2871</v>
      </c>
      <c r="BN18" s="445" t="s">
        <v>2871</v>
      </c>
      <c r="BO18" s="442" t="str">
        <f t="shared" si="7"/>
        <v>Not Higher</v>
      </c>
      <c r="BP18" s="446">
        <f>SUMIFS([7]Note!$G$18:$G$65,[7]Note!$C$18:$C$65,다우기술!BB18,[7]Note!$F$18:$F$65,다우기술!BC18,[7]Note!$D$18:$D$65,다우기술!BO18)/IF(BD18="Y",1,IF(BD18="H",2,4))</f>
        <v>2</v>
      </c>
      <c r="BQ18" s="442" t="str">
        <f t="shared" si="8"/>
        <v>내부회계전담조직</v>
      </c>
      <c r="BR18" s="444"/>
      <c r="BS18" s="445" t="s">
        <v>143</v>
      </c>
      <c r="BT18" s="443"/>
      <c r="BU18" s="444"/>
      <c r="BV18" s="444"/>
      <c r="BW18" s="444" t="s">
        <v>143</v>
      </c>
      <c r="BX18" s="444"/>
      <c r="BY18" s="442"/>
      <c r="CB18" s="448" t="str">
        <f t="shared" si="9"/>
        <v>ELC0201</v>
      </c>
      <c r="CD18" s="448">
        <f t="shared" si="10"/>
        <v>0</v>
      </c>
      <c r="CE18" s="429"/>
      <c r="CF18" s="448">
        <f t="shared" si="11"/>
        <v>0</v>
      </c>
      <c r="CG18" s="448">
        <f t="shared" si="11"/>
        <v>0</v>
      </c>
      <c r="CH18" s="448">
        <f t="shared" si="11"/>
        <v>0</v>
      </c>
    </row>
    <row r="19" spans="1:86" s="429" customFormat="1" ht="409.6" hidden="1" customHeight="1">
      <c r="A19" s="428"/>
      <c r="B19" s="429" t="s">
        <v>3009</v>
      </c>
      <c r="C19" s="430" t="str">
        <f t="shared" si="3"/>
        <v>ELC0202</v>
      </c>
      <c r="D19" s="430" t="s">
        <v>3010</v>
      </c>
      <c r="E19" s="430" t="s">
        <v>3026</v>
      </c>
      <c r="F19" s="431" t="s">
        <v>3027</v>
      </c>
      <c r="G19" s="431" t="s">
        <v>3027</v>
      </c>
      <c r="H19" s="432" t="s">
        <v>3140</v>
      </c>
      <c r="I19" s="433" t="s">
        <v>3141</v>
      </c>
      <c r="J19" s="434" t="s">
        <v>3142</v>
      </c>
      <c r="K19" s="435" t="s">
        <v>3143</v>
      </c>
      <c r="L19" s="436" t="s">
        <v>3017</v>
      </c>
      <c r="M19" s="437"/>
      <c r="N19" s="438" t="s">
        <v>143</v>
      </c>
      <c r="O19" s="438"/>
      <c r="P19" s="438"/>
      <c r="Q19" s="438"/>
      <c r="R19" s="439"/>
      <c r="S19" s="437" t="s">
        <v>142</v>
      </c>
      <c r="T19" s="439" t="s">
        <v>131</v>
      </c>
      <c r="U19" s="437" t="s">
        <v>143</v>
      </c>
      <c r="V19" s="438" t="s">
        <v>143</v>
      </c>
      <c r="W19" s="438" t="s">
        <v>143</v>
      </c>
      <c r="X19" s="438" t="s">
        <v>143</v>
      </c>
      <c r="Y19" s="438" t="s">
        <v>143</v>
      </c>
      <c r="Z19" s="438" t="s">
        <v>143</v>
      </c>
      <c r="AA19" s="438" t="s">
        <v>143</v>
      </c>
      <c r="AB19" s="438" t="s">
        <v>143</v>
      </c>
      <c r="AC19" s="438" t="s">
        <v>143</v>
      </c>
      <c r="AD19" s="438" t="s">
        <v>143</v>
      </c>
      <c r="AE19" s="438" t="s">
        <v>143</v>
      </c>
      <c r="AF19" s="438" t="s">
        <v>143</v>
      </c>
      <c r="AG19" s="439" t="s">
        <v>143</v>
      </c>
      <c r="AH19" s="440" t="s">
        <v>144</v>
      </c>
      <c r="AI19" s="436" t="s">
        <v>3019</v>
      </c>
      <c r="AJ19" s="436" t="s">
        <v>144</v>
      </c>
      <c r="AK19" s="436" t="s">
        <v>144</v>
      </c>
      <c r="AL19" s="436" t="s">
        <v>144</v>
      </c>
      <c r="AM19" s="436" t="s">
        <v>144</v>
      </c>
      <c r="AN19" s="436" t="s">
        <v>3129</v>
      </c>
      <c r="AO19" s="436" t="s">
        <v>3144</v>
      </c>
      <c r="AP19" s="440" t="s">
        <v>144</v>
      </c>
      <c r="AQ19" s="436" t="s">
        <v>136</v>
      </c>
      <c r="AR19" s="432" t="s">
        <v>3079</v>
      </c>
      <c r="AS19" s="432" t="s">
        <v>3080</v>
      </c>
      <c r="AT19" s="441" t="s">
        <v>3145</v>
      </c>
      <c r="AU19" s="432" t="str">
        <f t="shared" si="4"/>
        <v>위험의 식별 및 분석</v>
      </c>
      <c r="AV19" s="432" t="s">
        <v>3146</v>
      </c>
      <c r="AW19" s="433"/>
      <c r="AX19" s="438"/>
      <c r="AY19" s="438" t="s">
        <v>143</v>
      </c>
      <c r="AZ19" s="439"/>
      <c r="BA19" s="442" t="s">
        <v>2767</v>
      </c>
      <c r="BB19" s="442" t="s">
        <v>181</v>
      </c>
      <c r="BC19" s="442" t="str">
        <f t="shared" si="5"/>
        <v>Q</v>
      </c>
      <c r="BD19" s="442" t="s">
        <v>3017</v>
      </c>
      <c r="BE19" s="443" t="s">
        <v>2868</v>
      </c>
      <c r="BF19" s="444" t="str">
        <f t="shared" si="6"/>
        <v>Q</v>
      </c>
      <c r="BG19" s="444" t="s">
        <v>2871</v>
      </c>
      <c r="BH19" s="444" t="s">
        <v>2871</v>
      </c>
      <c r="BI19" s="444" t="s">
        <v>2796</v>
      </c>
      <c r="BJ19" s="444" t="s">
        <v>2871</v>
      </c>
      <c r="BK19" s="444" t="s">
        <v>2871</v>
      </c>
      <c r="BL19" s="444" t="s">
        <v>2871</v>
      </c>
      <c r="BM19" s="444" t="s">
        <v>2871</v>
      </c>
      <c r="BN19" s="445" t="s">
        <v>2796</v>
      </c>
      <c r="BO19" s="442" t="str">
        <f t="shared" si="7"/>
        <v>Not Higher</v>
      </c>
      <c r="BP19" s="446">
        <f>SUMIFS([7]Note!$G$18:$G$65,[7]Note!$C$18:$C$65,다우기술!BB19,[7]Note!$F$18:$F$65,다우기술!BC19,[7]Note!$D$18:$D$65,다우기술!BO19)/IF(BD19="Y",1,IF(BD19="H",2,4))</f>
        <v>2</v>
      </c>
      <c r="BQ19" s="442" t="str">
        <f t="shared" si="8"/>
        <v>내부회계전담조직</v>
      </c>
      <c r="BR19" s="444"/>
      <c r="BS19" s="445" t="s">
        <v>143</v>
      </c>
      <c r="BT19" s="443"/>
      <c r="BU19" s="444"/>
      <c r="BV19" s="444"/>
      <c r="BW19" s="444" t="s">
        <v>143</v>
      </c>
      <c r="BX19" s="444"/>
      <c r="BY19" s="442"/>
      <c r="CB19" s="429" t="str">
        <f t="shared" si="9"/>
        <v>ELC0202</v>
      </c>
      <c r="CD19" s="429">
        <f t="shared" si="10"/>
        <v>0</v>
      </c>
      <c r="CF19" s="429">
        <f t="shared" si="11"/>
        <v>0</v>
      </c>
      <c r="CG19" s="429">
        <f t="shared" si="11"/>
        <v>0</v>
      </c>
      <c r="CH19" s="429">
        <f t="shared" si="11"/>
        <v>0</v>
      </c>
    </row>
    <row r="20" spans="1:86" s="429" customFormat="1" ht="409.6" hidden="1" customHeight="1">
      <c r="A20" s="428"/>
      <c r="B20" s="429" t="s">
        <v>3009</v>
      </c>
      <c r="C20" s="430" t="str">
        <f t="shared" si="3"/>
        <v>ELC0203</v>
      </c>
      <c r="D20" s="430" t="s">
        <v>3010</v>
      </c>
      <c r="E20" s="430" t="s">
        <v>3026</v>
      </c>
      <c r="F20" s="431" t="s">
        <v>3027</v>
      </c>
      <c r="G20" s="431" t="s">
        <v>3036</v>
      </c>
      <c r="H20" s="432" t="s">
        <v>3147</v>
      </c>
      <c r="I20" s="433" t="s">
        <v>3148</v>
      </c>
      <c r="J20" s="434" t="s">
        <v>3149</v>
      </c>
      <c r="K20" s="435" t="s">
        <v>3150</v>
      </c>
      <c r="L20" s="436" t="s">
        <v>3017</v>
      </c>
      <c r="M20" s="437"/>
      <c r="N20" s="438" t="s">
        <v>143</v>
      </c>
      <c r="O20" s="438"/>
      <c r="P20" s="438"/>
      <c r="Q20" s="438"/>
      <c r="R20" s="439"/>
      <c r="S20" s="437" t="s">
        <v>142</v>
      </c>
      <c r="T20" s="439" t="s">
        <v>131</v>
      </c>
      <c r="U20" s="437" t="s">
        <v>143</v>
      </c>
      <c r="V20" s="438" t="s">
        <v>143</v>
      </c>
      <c r="W20" s="438" t="s">
        <v>143</v>
      </c>
      <c r="X20" s="438" t="s">
        <v>143</v>
      </c>
      <c r="Y20" s="438" t="s">
        <v>143</v>
      </c>
      <c r="Z20" s="438" t="s">
        <v>143</v>
      </c>
      <c r="AA20" s="438" t="s">
        <v>143</v>
      </c>
      <c r="AB20" s="438" t="s">
        <v>143</v>
      </c>
      <c r="AC20" s="438" t="s">
        <v>143</v>
      </c>
      <c r="AD20" s="438" t="s">
        <v>143</v>
      </c>
      <c r="AE20" s="438" t="s">
        <v>143</v>
      </c>
      <c r="AF20" s="438" t="s">
        <v>143</v>
      </c>
      <c r="AG20" s="439" t="s">
        <v>143</v>
      </c>
      <c r="AH20" s="440" t="s">
        <v>144</v>
      </c>
      <c r="AI20" s="436" t="s">
        <v>3019</v>
      </c>
      <c r="AJ20" s="436" t="s">
        <v>144</v>
      </c>
      <c r="AK20" s="436" t="s">
        <v>144</v>
      </c>
      <c r="AL20" s="436" t="s">
        <v>144</v>
      </c>
      <c r="AM20" s="436" t="s">
        <v>144</v>
      </c>
      <c r="AN20" s="436" t="s">
        <v>2767</v>
      </c>
      <c r="AO20" s="436" t="s">
        <v>3151</v>
      </c>
      <c r="AP20" s="440" t="s">
        <v>144</v>
      </c>
      <c r="AQ20" s="436" t="s">
        <v>136</v>
      </c>
      <c r="AR20" s="432" t="s">
        <v>3079</v>
      </c>
      <c r="AS20" s="432" t="s">
        <v>3080</v>
      </c>
      <c r="AT20" s="441" t="s">
        <v>3152</v>
      </c>
      <c r="AU20" s="432" t="str">
        <f t="shared" si="4"/>
        <v>부정 위험 평가 체계 수립 및 관리</v>
      </c>
      <c r="AV20" s="432" t="s">
        <v>3153</v>
      </c>
      <c r="AW20" s="433"/>
      <c r="AX20" s="438"/>
      <c r="AY20" s="438" t="s">
        <v>143</v>
      </c>
      <c r="AZ20" s="439"/>
      <c r="BA20" s="442" t="s">
        <v>2767</v>
      </c>
      <c r="BB20" s="442" t="s">
        <v>181</v>
      </c>
      <c r="BC20" s="442" t="str">
        <f t="shared" si="5"/>
        <v>Q</v>
      </c>
      <c r="BD20" s="442" t="s">
        <v>3017</v>
      </c>
      <c r="BE20" s="443" t="s">
        <v>2868</v>
      </c>
      <c r="BF20" s="444" t="str">
        <f t="shared" si="6"/>
        <v>Q</v>
      </c>
      <c r="BG20" s="444" t="s">
        <v>2871</v>
      </c>
      <c r="BH20" s="444" t="s">
        <v>2796</v>
      </c>
      <c r="BI20" s="444" t="s">
        <v>2796</v>
      </c>
      <c r="BJ20" s="444" t="s">
        <v>2871</v>
      </c>
      <c r="BK20" s="444" t="s">
        <v>2871</v>
      </c>
      <c r="BL20" s="444" t="s">
        <v>2871</v>
      </c>
      <c r="BM20" s="444" t="s">
        <v>2871</v>
      </c>
      <c r="BN20" s="445" t="s">
        <v>2796</v>
      </c>
      <c r="BO20" s="442" t="str">
        <f t="shared" si="7"/>
        <v>Not Higher</v>
      </c>
      <c r="BP20" s="446">
        <f>SUMIFS([7]Note!$G$18:$G$65,[7]Note!$C$18:$C$65,다우기술!BB20,[7]Note!$F$18:$F$65,다우기술!BC20,[7]Note!$D$18:$D$65,다우기술!BO20)/IF(BD20="Y",1,IF(BD20="H",2,4))</f>
        <v>2</v>
      </c>
      <c r="BQ20" s="442" t="str">
        <f t="shared" si="8"/>
        <v>내부회계전담조직</v>
      </c>
      <c r="BR20" s="444"/>
      <c r="BS20" s="445" t="s">
        <v>143</v>
      </c>
      <c r="BT20" s="443"/>
      <c r="BU20" s="444"/>
      <c r="BV20" s="444"/>
      <c r="BW20" s="444" t="s">
        <v>143</v>
      </c>
      <c r="BX20" s="444"/>
      <c r="BY20" s="442"/>
      <c r="CB20" s="429" t="str">
        <f t="shared" si="9"/>
        <v>ELC0203</v>
      </c>
      <c r="CD20" s="429">
        <f t="shared" si="10"/>
        <v>0</v>
      </c>
      <c r="CF20" s="429">
        <f t="shared" si="11"/>
        <v>0</v>
      </c>
      <c r="CG20" s="429">
        <f t="shared" si="11"/>
        <v>0</v>
      </c>
      <c r="CH20" s="429">
        <f t="shared" si="11"/>
        <v>0</v>
      </c>
    </row>
    <row r="21" spans="1:86" s="451" customFormat="1" ht="218.4" hidden="1" customHeight="1">
      <c r="A21" s="450"/>
      <c r="B21" s="451" t="s">
        <v>3009</v>
      </c>
      <c r="C21" s="430" t="str">
        <f t="shared" si="3"/>
        <v>ELC0204</v>
      </c>
      <c r="D21" s="430" t="s">
        <v>3010</v>
      </c>
      <c r="E21" s="430" t="s">
        <v>3026</v>
      </c>
      <c r="F21" s="431" t="s">
        <v>3027</v>
      </c>
      <c r="G21" s="431" t="s">
        <v>3047</v>
      </c>
      <c r="H21" s="432" t="s">
        <v>3154</v>
      </c>
      <c r="I21" s="433" t="s">
        <v>3155</v>
      </c>
      <c r="J21" s="434" t="s">
        <v>3156</v>
      </c>
      <c r="K21" s="435" t="s">
        <v>3157</v>
      </c>
      <c r="L21" s="436" t="s">
        <v>3017</v>
      </c>
      <c r="M21" s="437"/>
      <c r="N21" s="438" t="s">
        <v>143</v>
      </c>
      <c r="O21" s="438"/>
      <c r="P21" s="438"/>
      <c r="Q21" s="438"/>
      <c r="R21" s="439"/>
      <c r="S21" s="437" t="s">
        <v>142</v>
      </c>
      <c r="T21" s="439" t="s">
        <v>131</v>
      </c>
      <c r="U21" s="437" t="s">
        <v>143</v>
      </c>
      <c r="V21" s="438" t="s">
        <v>143</v>
      </c>
      <c r="W21" s="438" t="s">
        <v>143</v>
      </c>
      <c r="X21" s="438" t="s">
        <v>143</v>
      </c>
      <c r="Y21" s="438" t="s">
        <v>143</v>
      </c>
      <c r="Z21" s="438" t="s">
        <v>143</v>
      </c>
      <c r="AA21" s="438" t="s">
        <v>143</v>
      </c>
      <c r="AB21" s="438" t="s">
        <v>143</v>
      </c>
      <c r="AC21" s="438" t="s">
        <v>143</v>
      </c>
      <c r="AD21" s="438" t="s">
        <v>143</v>
      </c>
      <c r="AE21" s="438" t="s">
        <v>143</v>
      </c>
      <c r="AF21" s="438" t="s">
        <v>143</v>
      </c>
      <c r="AG21" s="439" t="s">
        <v>143</v>
      </c>
      <c r="AH21" s="440" t="s">
        <v>144</v>
      </c>
      <c r="AI21" s="436" t="s">
        <v>3019</v>
      </c>
      <c r="AJ21" s="436" t="s">
        <v>144</v>
      </c>
      <c r="AK21" s="436" t="s">
        <v>144</v>
      </c>
      <c r="AL21" s="436" t="s">
        <v>144</v>
      </c>
      <c r="AM21" s="436" t="s">
        <v>144</v>
      </c>
      <c r="AN21" s="436" t="s">
        <v>3158</v>
      </c>
      <c r="AO21" s="436" t="s">
        <v>2767</v>
      </c>
      <c r="AP21" s="440" t="s">
        <v>144</v>
      </c>
      <c r="AQ21" s="436" t="s">
        <v>137</v>
      </c>
      <c r="AR21" s="432" t="s">
        <v>2212</v>
      </c>
      <c r="AS21" s="432" t="s">
        <v>3022</v>
      </c>
      <c r="AT21" s="441" t="s">
        <v>3159</v>
      </c>
      <c r="AU21" s="432" t="str">
        <f t="shared" si="4"/>
        <v>부정방지 프로그램 운영</v>
      </c>
      <c r="AV21" s="432" t="s">
        <v>3160</v>
      </c>
      <c r="AW21" s="433"/>
      <c r="AX21" s="438"/>
      <c r="AY21" s="438" t="s">
        <v>143</v>
      </c>
      <c r="AZ21" s="439"/>
      <c r="BA21" s="442" t="s">
        <v>2767</v>
      </c>
      <c r="BB21" s="442" t="s">
        <v>181</v>
      </c>
      <c r="BC21" s="442" t="str">
        <f t="shared" si="5"/>
        <v>A</v>
      </c>
      <c r="BD21" s="442" t="s">
        <v>3017</v>
      </c>
      <c r="BE21" s="443" t="s">
        <v>2868</v>
      </c>
      <c r="BF21" s="444" t="str">
        <f t="shared" si="6"/>
        <v>A</v>
      </c>
      <c r="BG21" s="444" t="s">
        <v>2871</v>
      </c>
      <c r="BH21" s="444" t="s">
        <v>2796</v>
      </c>
      <c r="BI21" s="444" t="s">
        <v>2796</v>
      </c>
      <c r="BJ21" s="444" t="s">
        <v>2871</v>
      </c>
      <c r="BK21" s="444" t="s">
        <v>2871</v>
      </c>
      <c r="BL21" s="444" t="s">
        <v>2871</v>
      </c>
      <c r="BM21" s="444" t="s">
        <v>2871</v>
      </c>
      <c r="BN21" s="445" t="s">
        <v>2796</v>
      </c>
      <c r="BO21" s="442" t="str">
        <f t="shared" si="7"/>
        <v>Not Higher</v>
      </c>
      <c r="BP21" s="446">
        <f>SUMIFS([7]Note!$G$18:$G$65,[7]Note!$C$18:$C$65,다우기술!BB21,[7]Note!$F$18:$F$65,다우기술!BC21,[7]Note!$D$18:$D$65,다우기술!BO21)/IF(BD21="Y",1,IF(BD21="H",2,4))</f>
        <v>1</v>
      </c>
      <c r="BQ21" s="442" t="str">
        <f t="shared" si="8"/>
        <v>인사팀</v>
      </c>
      <c r="BR21" s="444"/>
      <c r="BS21" s="445" t="s">
        <v>143</v>
      </c>
      <c r="BT21" s="443"/>
      <c r="BU21" s="444"/>
      <c r="BV21" s="444"/>
      <c r="BW21" s="444" t="s">
        <v>143</v>
      </c>
      <c r="BX21" s="444"/>
      <c r="BY21" s="442"/>
      <c r="CB21" s="451" t="str">
        <f t="shared" si="9"/>
        <v>ELC0204</v>
      </c>
      <c r="CD21" s="451">
        <f t="shared" si="10"/>
        <v>0</v>
      </c>
      <c r="CE21" s="429"/>
      <c r="CF21" s="451">
        <f t="shared" si="11"/>
        <v>0</v>
      </c>
      <c r="CG21" s="451">
        <f t="shared" si="11"/>
        <v>0</v>
      </c>
      <c r="CH21" s="451">
        <f t="shared" si="11"/>
        <v>0</v>
      </c>
    </row>
    <row r="22" spans="1:86" s="448" customFormat="1" ht="405.6" hidden="1" customHeight="1">
      <c r="A22" s="447"/>
      <c r="B22" s="448" t="s">
        <v>3009</v>
      </c>
      <c r="C22" s="430" t="str">
        <f t="shared" si="3"/>
        <v>ELC0205</v>
      </c>
      <c r="D22" s="430" t="s">
        <v>3010</v>
      </c>
      <c r="E22" s="430" t="s">
        <v>3026</v>
      </c>
      <c r="F22" s="431" t="s">
        <v>3027</v>
      </c>
      <c r="G22" s="431" t="s">
        <v>3056</v>
      </c>
      <c r="H22" s="432" t="s">
        <v>3161</v>
      </c>
      <c r="I22" s="433" t="s">
        <v>3162</v>
      </c>
      <c r="J22" s="434" t="s">
        <v>3163</v>
      </c>
      <c r="K22" s="435" t="s">
        <v>3164</v>
      </c>
      <c r="L22" s="436" t="s">
        <v>3017</v>
      </c>
      <c r="M22" s="437"/>
      <c r="N22" s="438" t="s">
        <v>143</v>
      </c>
      <c r="O22" s="438"/>
      <c r="P22" s="438"/>
      <c r="Q22" s="438"/>
      <c r="R22" s="439"/>
      <c r="S22" s="437" t="s">
        <v>142</v>
      </c>
      <c r="T22" s="439" t="s">
        <v>131</v>
      </c>
      <c r="U22" s="437" t="s">
        <v>143</v>
      </c>
      <c r="V22" s="438" t="s">
        <v>143</v>
      </c>
      <c r="W22" s="438" t="s">
        <v>143</v>
      </c>
      <c r="X22" s="438" t="s">
        <v>143</v>
      </c>
      <c r="Y22" s="438" t="s">
        <v>143</v>
      </c>
      <c r="Z22" s="438" t="s">
        <v>143</v>
      </c>
      <c r="AA22" s="438" t="s">
        <v>143</v>
      </c>
      <c r="AB22" s="438" t="s">
        <v>143</v>
      </c>
      <c r="AC22" s="438" t="s">
        <v>143</v>
      </c>
      <c r="AD22" s="438" t="s">
        <v>143</v>
      </c>
      <c r="AE22" s="438" t="s">
        <v>143</v>
      </c>
      <c r="AF22" s="438" t="s">
        <v>143</v>
      </c>
      <c r="AG22" s="439" t="s">
        <v>143</v>
      </c>
      <c r="AH22" s="440" t="s">
        <v>144</v>
      </c>
      <c r="AI22" s="436" t="s">
        <v>3019</v>
      </c>
      <c r="AJ22" s="436" t="s">
        <v>144</v>
      </c>
      <c r="AK22" s="436" t="s">
        <v>144</v>
      </c>
      <c r="AL22" s="436" t="s">
        <v>144</v>
      </c>
      <c r="AM22" s="436" t="s">
        <v>144</v>
      </c>
      <c r="AN22" s="436" t="s">
        <v>2767</v>
      </c>
      <c r="AO22" s="436" t="s">
        <v>3165</v>
      </c>
      <c r="AP22" s="440" t="s">
        <v>144</v>
      </c>
      <c r="AQ22" s="436" t="s">
        <v>137</v>
      </c>
      <c r="AR22" s="432" t="s">
        <v>3079</v>
      </c>
      <c r="AS22" s="432" t="s">
        <v>3080</v>
      </c>
      <c r="AT22" s="441" t="s">
        <v>3166</v>
      </c>
      <c r="AU22" s="432" t="str">
        <f t="shared" si="4"/>
        <v>변화관리에 대한 위험평가 절차 수립 및 운영</v>
      </c>
      <c r="AV22" s="432" t="s">
        <v>3167</v>
      </c>
      <c r="AW22" s="433"/>
      <c r="AX22" s="438"/>
      <c r="AY22" s="438" t="s">
        <v>143</v>
      </c>
      <c r="AZ22" s="439"/>
      <c r="BA22" s="442" t="s">
        <v>2767</v>
      </c>
      <c r="BB22" s="442" t="s">
        <v>181</v>
      </c>
      <c r="BC22" s="442" t="str">
        <f t="shared" si="5"/>
        <v>A</v>
      </c>
      <c r="BD22" s="442" t="s">
        <v>3017</v>
      </c>
      <c r="BE22" s="443" t="s">
        <v>2868</v>
      </c>
      <c r="BF22" s="444" t="str">
        <f t="shared" si="6"/>
        <v>A</v>
      </c>
      <c r="BG22" s="444" t="s">
        <v>2871</v>
      </c>
      <c r="BH22" s="444" t="s">
        <v>2871</v>
      </c>
      <c r="BI22" s="444" t="s">
        <v>2796</v>
      </c>
      <c r="BJ22" s="444" t="s">
        <v>2871</v>
      </c>
      <c r="BK22" s="444" t="s">
        <v>2871</v>
      </c>
      <c r="BL22" s="444" t="s">
        <v>2871</v>
      </c>
      <c r="BM22" s="444" t="s">
        <v>2871</v>
      </c>
      <c r="BN22" s="445" t="s">
        <v>2796</v>
      </c>
      <c r="BO22" s="442" t="str">
        <f t="shared" si="7"/>
        <v>Not Higher</v>
      </c>
      <c r="BP22" s="446">
        <f>SUMIFS([7]Note!$G$18:$G$65,[7]Note!$C$18:$C$65,다우기술!BB22,[7]Note!$F$18:$F$65,다우기술!BC22,[7]Note!$D$18:$D$65,다우기술!BO22)/IF(BD22="Y",1,IF(BD22="H",2,4))</f>
        <v>1</v>
      </c>
      <c r="BQ22" s="442" t="str">
        <f t="shared" si="8"/>
        <v>내부회계전담조직</v>
      </c>
      <c r="BR22" s="444"/>
      <c r="BS22" s="445" t="s">
        <v>143</v>
      </c>
      <c r="BT22" s="443"/>
      <c r="BU22" s="444"/>
      <c r="BV22" s="444"/>
      <c r="BW22" s="444" t="s">
        <v>143</v>
      </c>
      <c r="BX22" s="444"/>
      <c r="BY22" s="442"/>
      <c r="CB22" s="448" t="str">
        <f t="shared" si="9"/>
        <v>ELC0205</v>
      </c>
      <c r="CD22" s="448">
        <f t="shared" si="10"/>
        <v>0</v>
      </c>
      <c r="CE22" s="429"/>
      <c r="CF22" s="448">
        <f t="shared" si="11"/>
        <v>0</v>
      </c>
      <c r="CG22" s="448">
        <f t="shared" si="11"/>
        <v>0</v>
      </c>
      <c r="CH22" s="448">
        <f t="shared" si="11"/>
        <v>0</v>
      </c>
    </row>
    <row r="23" spans="1:86" s="448" customFormat="1" ht="327.60000000000002" hidden="1" customHeight="1">
      <c r="A23" s="447"/>
      <c r="B23" s="448" t="s">
        <v>3009</v>
      </c>
      <c r="C23" s="430" t="str">
        <f t="shared" si="3"/>
        <v>ELC0206</v>
      </c>
      <c r="D23" s="430" t="s">
        <v>3010</v>
      </c>
      <c r="E23" s="430" t="s">
        <v>3026</v>
      </c>
      <c r="F23" s="431" t="s">
        <v>3027</v>
      </c>
      <c r="G23" s="431" t="s">
        <v>3064</v>
      </c>
      <c r="H23" s="432" t="s">
        <v>3168</v>
      </c>
      <c r="I23" s="433" t="s">
        <v>3169</v>
      </c>
      <c r="J23" s="434" t="s">
        <v>3170</v>
      </c>
      <c r="K23" s="435" t="s">
        <v>3171</v>
      </c>
      <c r="L23" s="436" t="s">
        <v>3017</v>
      </c>
      <c r="M23" s="437"/>
      <c r="N23" s="438" t="s">
        <v>143</v>
      </c>
      <c r="O23" s="438"/>
      <c r="P23" s="438"/>
      <c r="Q23" s="438"/>
      <c r="R23" s="439"/>
      <c r="S23" s="437" t="s">
        <v>142</v>
      </c>
      <c r="T23" s="439" t="s">
        <v>131</v>
      </c>
      <c r="U23" s="437" t="s">
        <v>143</v>
      </c>
      <c r="V23" s="438" t="s">
        <v>143</v>
      </c>
      <c r="W23" s="438" t="s">
        <v>143</v>
      </c>
      <c r="X23" s="438" t="s">
        <v>143</v>
      </c>
      <c r="Y23" s="438" t="s">
        <v>143</v>
      </c>
      <c r="Z23" s="438" t="s">
        <v>143</v>
      </c>
      <c r="AA23" s="438" t="s">
        <v>143</v>
      </c>
      <c r="AB23" s="438" t="s">
        <v>143</v>
      </c>
      <c r="AC23" s="438" t="s">
        <v>143</v>
      </c>
      <c r="AD23" s="438" t="s">
        <v>143</v>
      </c>
      <c r="AE23" s="438" t="s">
        <v>143</v>
      </c>
      <c r="AF23" s="438" t="s">
        <v>143</v>
      </c>
      <c r="AG23" s="439" t="s">
        <v>143</v>
      </c>
      <c r="AH23" s="440" t="s">
        <v>144</v>
      </c>
      <c r="AI23" s="436" t="s">
        <v>3019</v>
      </c>
      <c r="AJ23" s="436" t="s">
        <v>144</v>
      </c>
      <c r="AK23" s="436" t="s">
        <v>144</v>
      </c>
      <c r="AL23" s="436" t="s">
        <v>144</v>
      </c>
      <c r="AM23" s="436" t="s">
        <v>144</v>
      </c>
      <c r="AN23" s="436" t="s">
        <v>3129</v>
      </c>
      <c r="AO23" s="436" t="s">
        <v>2767</v>
      </c>
      <c r="AP23" s="440" t="s">
        <v>144</v>
      </c>
      <c r="AQ23" s="436" t="s">
        <v>137</v>
      </c>
      <c r="AR23" s="432" t="s">
        <v>2212</v>
      </c>
      <c r="AS23" s="432" t="s">
        <v>3022</v>
      </c>
      <c r="AT23" s="441" t="s">
        <v>3172</v>
      </c>
      <c r="AU23" s="432" t="str">
        <f t="shared" si="4"/>
        <v>경영진 및 핵심 인력에 대한 변화관리</v>
      </c>
      <c r="AV23" s="432" t="s">
        <v>3173</v>
      </c>
      <c r="AW23" s="433"/>
      <c r="AX23" s="438"/>
      <c r="AY23" s="438" t="s">
        <v>143</v>
      </c>
      <c r="AZ23" s="439"/>
      <c r="BA23" s="442" t="s">
        <v>2767</v>
      </c>
      <c r="BB23" s="442" t="s">
        <v>181</v>
      </c>
      <c r="BC23" s="442" t="str">
        <f t="shared" si="5"/>
        <v>A</v>
      </c>
      <c r="BD23" s="442" t="s">
        <v>3017</v>
      </c>
      <c r="BE23" s="443" t="s">
        <v>2868</v>
      </c>
      <c r="BF23" s="444" t="str">
        <f t="shared" si="6"/>
        <v>A</v>
      </c>
      <c r="BG23" s="444" t="s">
        <v>2871</v>
      </c>
      <c r="BH23" s="444" t="s">
        <v>2796</v>
      </c>
      <c r="BI23" s="444" t="s">
        <v>2796</v>
      </c>
      <c r="BJ23" s="444" t="s">
        <v>2871</v>
      </c>
      <c r="BK23" s="444" t="s">
        <v>2871</v>
      </c>
      <c r="BL23" s="444" t="s">
        <v>2871</v>
      </c>
      <c r="BM23" s="444" t="s">
        <v>2871</v>
      </c>
      <c r="BN23" s="445" t="s">
        <v>2796</v>
      </c>
      <c r="BO23" s="442" t="str">
        <f t="shared" si="7"/>
        <v>Not Higher</v>
      </c>
      <c r="BP23" s="446">
        <f>SUMIFS([7]Note!$G$18:$G$65,[7]Note!$C$18:$C$65,다우기술!BB23,[7]Note!$F$18:$F$65,다우기술!BC23,[7]Note!$D$18:$D$65,다우기술!BO23)/IF(BD23="Y",1,IF(BD23="H",2,4))</f>
        <v>1</v>
      </c>
      <c r="BQ23" s="442" t="str">
        <f t="shared" si="8"/>
        <v>인사팀</v>
      </c>
      <c r="BR23" s="444"/>
      <c r="BS23" s="445" t="s">
        <v>143</v>
      </c>
      <c r="BT23" s="443"/>
      <c r="BU23" s="444"/>
      <c r="BV23" s="444"/>
      <c r="BW23" s="444" t="s">
        <v>143</v>
      </c>
      <c r="BX23" s="444"/>
      <c r="BY23" s="442"/>
      <c r="CB23" s="448" t="str">
        <f t="shared" si="9"/>
        <v>ELC0206</v>
      </c>
      <c r="CD23" s="448">
        <f t="shared" si="10"/>
        <v>0</v>
      </c>
      <c r="CE23" s="429"/>
      <c r="CF23" s="448">
        <f t="shared" si="11"/>
        <v>0</v>
      </c>
      <c r="CG23" s="448">
        <f t="shared" si="11"/>
        <v>0</v>
      </c>
      <c r="CH23" s="448">
        <f t="shared" si="11"/>
        <v>0</v>
      </c>
    </row>
    <row r="24" spans="1:86" s="429" customFormat="1" ht="409.6" hidden="1" customHeight="1">
      <c r="A24" s="428"/>
      <c r="B24" s="429" t="s">
        <v>3009</v>
      </c>
      <c r="C24" s="430" t="str">
        <f t="shared" si="3"/>
        <v>ELC0301</v>
      </c>
      <c r="D24" s="430" t="s">
        <v>3010</v>
      </c>
      <c r="E24" s="430" t="s">
        <v>3026</v>
      </c>
      <c r="F24" s="431" t="s">
        <v>3174</v>
      </c>
      <c r="G24" s="431" t="s">
        <v>3012</v>
      </c>
      <c r="H24" s="432" t="s">
        <v>3175</v>
      </c>
      <c r="I24" s="433" t="s">
        <v>3176</v>
      </c>
      <c r="J24" s="434" t="s">
        <v>3177</v>
      </c>
      <c r="K24" s="435" t="s">
        <v>3178</v>
      </c>
      <c r="L24" s="436" t="s">
        <v>3017</v>
      </c>
      <c r="M24" s="437"/>
      <c r="N24" s="438" t="s">
        <v>143</v>
      </c>
      <c r="O24" s="438"/>
      <c r="P24" s="438"/>
      <c r="Q24" s="438"/>
      <c r="R24" s="439"/>
      <c r="S24" s="437" t="s">
        <v>142</v>
      </c>
      <c r="T24" s="439" t="s">
        <v>131</v>
      </c>
      <c r="U24" s="437" t="s">
        <v>143</v>
      </c>
      <c r="V24" s="438" t="s">
        <v>143</v>
      </c>
      <c r="W24" s="438" t="s">
        <v>143</v>
      </c>
      <c r="X24" s="438" t="s">
        <v>143</v>
      </c>
      <c r="Y24" s="438" t="s">
        <v>143</v>
      </c>
      <c r="Z24" s="438" t="s">
        <v>143</v>
      </c>
      <c r="AA24" s="438" t="s">
        <v>143</v>
      </c>
      <c r="AB24" s="438" t="s">
        <v>143</v>
      </c>
      <c r="AC24" s="438" t="s">
        <v>143</v>
      </c>
      <c r="AD24" s="438" t="s">
        <v>143</v>
      </c>
      <c r="AE24" s="438" t="s">
        <v>143</v>
      </c>
      <c r="AF24" s="438" t="s">
        <v>143</v>
      </c>
      <c r="AG24" s="439" t="s">
        <v>143</v>
      </c>
      <c r="AH24" s="440" t="s">
        <v>144</v>
      </c>
      <c r="AI24" s="436" t="s">
        <v>3019</v>
      </c>
      <c r="AJ24" s="436" t="s">
        <v>144</v>
      </c>
      <c r="AK24" s="436" t="s">
        <v>144</v>
      </c>
      <c r="AL24" s="436" t="s">
        <v>144</v>
      </c>
      <c r="AM24" s="436" t="s">
        <v>144</v>
      </c>
      <c r="AN24" s="436" t="s">
        <v>3179</v>
      </c>
      <c r="AO24" s="436" t="s">
        <v>3180</v>
      </c>
      <c r="AP24" s="440" t="s">
        <v>144</v>
      </c>
      <c r="AQ24" s="436" t="s">
        <v>136</v>
      </c>
      <c r="AR24" s="432" t="s">
        <v>3079</v>
      </c>
      <c r="AS24" s="432" t="s">
        <v>3080</v>
      </c>
      <c r="AT24" s="441" t="s">
        <v>3181</v>
      </c>
      <c r="AU24" s="432" t="str">
        <f t="shared" si="4"/>
        <v>위험평가와 결합된 통제활동의 설계 및 구축</v>
      </c>
      <c r="AV24" s="432" t="s">
        <v>3182</v>
      </c>
      <c r="AW24" s="433"/>
      <c r="AX24" s="438"/>
      <c r="AY24" s="438" t="s">
        <v>143</v>
      </c>
      <c r="AZ24" s="439"/>
      <c r="BA24" s="442" t="s">
        <v>2767</v>
      </c>
      <c r="BB24" s="442" t="s">
        <v>181</v>
      </c>
      <c r="BC24" s="442" t="str">
        <f t="shared" si="5"/>
        <v>Q</v>
      </c>
      <c r="BD24" s="442" t="s">
        <v>3017</v>
      </c>
      <c r="BE24" s="443" t="s">
        <v>2868</v>
      </c>
      <c r="BF24" s="444" t="str">
        <f t="shared" si="6"/>
        <v>Q</v>
      </c>
      <c r="BG24" s="444" t="s">
        <v>2871</v>
      </c>
      <c r="BH24" s="444" t="s">
        <v>2871</v>
      </c>
      <c r="BI24" s="444" t="s">
        <v>2871</v>
      </c>
      <c r="BJ24" s="444" t="s">
        <v>2871</v>
      </c>
      <c r="BK24" s="444" t="s">
        <v>2871</v>
      </c>
      <c r="BL24" s="444" t="s">
        <v>2871</v>
      </c>
      <c r="BM24" s="444" t="s">
        <v>2796</v>
      </c>
      <c r="BN24" s="445" t="s">
        <v>2871</v>
      </c>
      <c r="BO24" s="442" t="str">
        <f t="shared" si="7"/>
        <v>Not Higher</v>
      </c>
      <c r="BP24" s="446">
        <f>SUMIFS([7]Note!$G$18:$G$65,[7]Note!$C$18:$C$65,다우기술!BB24,[7]Note!$F$18:$F$65,다우기술!BC24,[7]Note!$D$18:$D$65,다우기술!BO24)/IF(BD24="Y",1,IF(BD24="H",2,4))</f>
        <v>2</v>
      </c>
      <c r="BQ24" s="442" t="str">
        <f t="shared" si="8"/>
        <v>내부회계전담조직</v>
      </c>
      <c r="BR24" s="444"/>
      <c r="BS24" s="445" t="s">
        <v>143</v>
      </c>
      <c r="BT24" s="443"/>
      <c r="BU24" s="444"/>
      <c r="BV24" s="444"/>
      <c r="BW24" s="444" t="s">
        <v>143</v>
      </c>
      <c r="BX24" s="444"/>
      <c r="BY24" s="442"/>
      <c r="CB24" s="429" t="str">
        <f t="shared" si="9"/>
        <v>ELC0301</v>
      </c>
      <c r="CD24" s="429">
        <f t="shared" si="10"/>
        <v>0</v>
      </c>
      <c r="CF24" s="429">
        <f t="shared" si="11"/>
        <v>0</v>
      </c>
      <c r="CG24" s="429">
        <f t="shared" si="11"/>
        <v>0</v>
      </c>
      <c r="CH24" s="429">
        <f t="shared" si="11"/>
        <v>0</v>
      </c>
    </row>
    <row r="25" spans="1:86" s="429" customFormat="1" ht="409.6" hidden="1" customHeight="1">
      <c r="A25" s="428"/>
      <c r="B25" s="429" t="s">
        <v>3009</v>
      </c>
      <c r="C25" s="430" t="str">
        <f t="shared" si="3"/>
        <v>ELC0302</v>
      </c>
      <c r="D25" s="430" t="s">
        <v>3010</v>
      </c>
      <c r="E25" s="430" t="s">
        <v>3026</v>
      </c>
      <c r="F25" s="431" t="s">
        <v>3174</v>
      </c>
      <c r="G25" s="431" t="s">
        <v>3027</v>
      </c>
      <c r="H25" s="432" t="s">
        <v>3183</v>
      </c>
      <c r="I25" s="433" t="s">
        <v>3184</v>
      </c>
      <c r="J25" s="434" t="s">
        <v>3185</v>
      </c>
      <c r="K25" s="435" t="s">
        <v>3186</v>
      </c>
      <c r="L25" s="436" t="s">
        <v>3017</v>
      </c>
      <c r="M25" s="437"/>
      <c r="N25" s="438" t="s">
        <v>143</v>
      </c>
      <c r="O25" s="438"/>
      <c r="P25" s="438"/>
      <c r="Q25" s="438"/>
      <c r="R25" s="439"/>
      <c r="S25" s="437" t="s">
        <v>142</v>
      </c>
      <c r="T25" s="439" t="s">
        <v>131</v>
      </c>
      <c r="U25" s="437" t="s">
        <v>143</v>
      </c>
      <c r="V25" s="438" t="s">
        <v>143</v>
      </c>
      <c r="W25" s="438" t="s">
        <v>143</v>
      </c>
      <c r="X25" s="438" t="s">
        <v>143</v>
      </c>
      <c r="Y25" s="438" t="s">
        <v>143</v>
      </c>
      <c r="Z25" s="438" t="s">
        <v>143</v>
      </c>
      <c r="AA25" s="438" t="s">
        <v>143</v>
      </c>
      <c r="AB25" s="438" t="s">
        <v>143</v>
      </c>
      <c r="AC25" s="438" t="s">
        <v>143</v>
      </c>
      <c r="AD25" s="438" t="s">
        <v>143</v>
      </c>
      <c r="AE25" s="438" t="s">
        <v>143</v>
      </c>
      <c r="AF25" s="438" t="s">
        <v>143</v>
      </c>
      <c r="AG25" s="439" t="s">
        <v>143</v>
      </c>
      <c r="AH25" s="440" t="s">
        <v>144</v>
      </c>
      <c r="AI25" s="436" t="s">
        <v>3019</v>
      </c>
      <c r="AJ25" s="436" t="s">
        <v>144</v>
      </c>
      <c r="AK25" s="436" t="s">
        <v>144</v>
      </c>
      <c r="AL25" s="436" t="s">
        <v>144</v>
      </c>
      <c r="AM25" s="436" t="s">
        <v>144</v>
      </c>
      <c r="AN25" s="436" t="s">
        <v>3129</v>
      </c>
      <c r="AO25" s="436" t="s">
        <v>2767</v>
      </c>
      <c r="AP25" s="440" t="s">
        <v>144</v>
      </c>
      <c r="AQ25" s="436" t="s">
        <v>137</v>
      </c>
      <c r="AR25" s="432" t="s">
        <v>3079</v>
      </c>
      <c r="AS25" s="432" t="s">
        <v>3080</v>
      </c>
      <c r="AT25" s="441" t="s">
        <v>3187</v>
      </c>
      <c r="AU25" s="432" t="str">
        <f t="shared" si="4"/>
        <v>외부서비스제공자 식별 및 위험평가에 따른 통제활동 수립</v>
      </c>
      <c r="AV25" s="432" t="s">
        <v>3188</v>
      </c>
      <c r="AW25" s="433"/>
      <c r="AX25" s="438"/>
      <c r="AY25" s="438" t="s">
        <v>143</v>
      </c>
      <c r="AZ25" s="439"/>
      <c r="BA25" s="442" t="s">
        <v>2767</v>
      </c>
      <c r="BB25" s="442" t="s">
        <v>181</v>
      </c>
      <c r="BC25" s="442" t="str">
        <f t="shared" si="5"/>
        <v>A</v>
      </c>
      <c r="BD25" s="442" t="s">
        <v>3017</v>
      </c>
      <c r="BE25" s="443" t="s">
        <v>2868</v>
      </c>
      <c r="BF25" s="444" t="str">
        <f t="shared" si="6"/>
        <v>A</v>
      </c>
      <c r="BG25" s="444" t="s">
        <v>2871</v>
      </c>
      <c r="BH25" s="444" t="s">
        <v>2871</v>
      </c>
      <c r="BI25" s="444" t="s">
        <v>2871</v>
      </c>
      <c r="BJ25" s="444" t="s">
        <v>2871</v>
      </c>
      <c r="BK25" s="444" t="s">
        <v>2871</v>
      </c>
      <c r="BL25" s="444" t="s">
        <v>2871</v>
      </c>
      <c r="BM25" s="444" t="s">
        <v>2871</v>
      </c>
      <c r="BN25" s="445" t="s">
        <v>2796</v>
      </c>
      <c r="BO25" s="442" t="str">
        <f t="shared" si="7"/>
        <v>Not Higher</v>
      </c>
      <c r="BP25" s="446">
        <f>SUMIFS([7]Note!$G$18:$G$65,[7]Note!$C$18:$C$65,다우기술!BB25,[7]Note!$F$18:$F$65,다우기술!BC25,[7]Note!$D$18:$D$65,다우기술!BO25)/IF(BD25="Y",1,IF(BD25="H",2,4))</f>
        <v>1</v>
      </c>
      <c r="BQ25" s="442" t="str">
        <f t="shared" si="8"/>
        <v>내부회계전담조직</v>
      </c>
      <c r="BR25" s="444"/>
      <c r="BS25" s="445" t="s">
        <v>143</v>
      </c>
      <c r="BT25" s="443"/>
      <c r="BU25" s="444"/>
      <c r="BV25" s="444"/>
      <c r="BW25" s="444" t="s">
        <v>143</v>
      </c>
      <c r="BX25" s="444"/>
      <c r="BY25" s="442"/>
      <c r="CB25" s="429" t="str">
        <f t="shared" si="9"/>
        <v>ELC0302</v>
      </c>
      <c r="CD25" s="429">
        <f t="shared" si="10"/>
        <v>0</v>
      </c>
      <c r="CF25" s="429">
        <f t="shared" si="11"/>
        <v>0</v>
      </c>
      <c r="CG25" s="429">
        <f t="shared" si="11"/>
        <v>0</v>
      </c>
      <c r="CH25" s="429">
        <f t="shared" si="11"/>
        <v>0</v>
      </c>
    </row>
    <row r="26" spans="1:86" s="448" customFormat="1" ht="409.6" hidden="1" customHeight="1">
      <c r="A26" s="447"/>
      <c r="B26" s="452" t="s">
        <v>3009</v>
      </c>
      <c r="C26" s="430" t="str">
        <f t="shared" si="3"/>
        <v>ELC0303</v>
      </c>
      <c r="D26" s="430" t="s">
        <v>3010</v>
      </c>
      <c r="E26" s="430" t="s">
        <v>3026</v>
      </c>
      <c r="F26" s="431" t="s">
        <v>3174</v>
      </c>
      <c r="G26" s="431" t="s">
        <v>3036</v>
      </c>
      <c r="H26" s="432" t="s">
        <v>3189</v>
      </c>
      <c r="I26" s="433" t="s">
        <v>3190</v>
      </c>
      <c r="J26" s="434" t="s">
        <v>3191</v>
      </c>
      <c r="K26" s="435" t="s">
        <v>3192</v>
      </c>
      <c r="L26" s="436" t="s">
        <v>3017</v>
      </c>
      <c r="M26" s="437"/>
      <c r="N26" s="438" t="s">
        <v>143</v>
      </c>
      <c r="O26" s="438"/>
      <c r="P26" s="438"/>
      <c r="Q26" s="438"/>
      <c r="R26" s="439"/>
      <c r="S26" s="437" t="s">
        <v>142</v>
      </c>
      <c r="T26" s="439" t="s">
        <v>131</v>
      </c>
      <c r="U26" s="437" t="s">
        <v>143</v>
      </c>
      <c r="V26" s="438" t="s">
        <v>143</v>
      </c>
      <c r="W26" s="438" t="s">
        <v>143</v>
      </c>
      <c r="X26" s="438" t="s">
        <v>143</v>
      </c>
      <c r="Y26" s="438" t="s">
        <v>143</v>
      </c>
      <c r="Z26" s="438" t="s">
        <v>143</v>
      </c>
      <c r="AA26" s="438" t="s">
        <v>143</v>
      </c>
      <c r="AB26" s="438" t="s">
        <v>143</v>
      </c>
      <c r="AC26" s="438" t="s">
        <v>143</v>
      </c>
      <c r="AD26" s="438" t="s">
        <v>143</v>
      </c>
      <c r="AE26" s="438" t="s">
        <v>143</v>
      </c>
      <c r="AF26" s="438" t="s">
        <v>143</v>
      </c>
      <c r="AG26" s="439" t="s">
        <v>143</v>
      </c>
      <c r="AH26" s="440" t="s">
        <v>144</v>
      </c>
      <c r="AI26" s="436" t="s">
        <v>3019</v>
      </c>
      <c r="AJ26" s="436" t="s">
        <v>144</v>
      </c>
      <c r="AK26" s="436" t="s">
        <v>144</v>
      </c>
      <c r="AL26" s="436" t="s">
        <v>144</v>
      </c>
      <c r="AM26" s="436" t="s">
        <v>144</v>
      </c>
      <c r="AN26" s="436" t="s">
        <v>3158</v>
      </c>
      <c r="AO26" s="436" t="s">
        <v>3193</v>
      </c>
      <c r="AP26" s="440" t="s">
        <v>144</v>
      </c>
      <c r="AQ26" s="436" t="s">
        <v>136</v>
      </c>
      <c r="AR26" s="432" t="s">
        <v>3079</v>
      </c>
      <c r="AS26" s="432" t="s">
        <v>3080</v>
      </c>
      <c r="AT26" s="441" t="s">
        <v>3194</v>
      </c>
      <c r="AU26" s="432" t="str">
        <f t="shared" si="4"/>
        <v>업무분장 기준 수립 및 준수 모니터링</v>
      </c>
      <c r="AV26" s="432" t="s">
        <v>3195</v>
      </c>
      <c r="AW26" s="433"/>
      <c r="AX26" s="438"/>
      <c r="AY26" s="438" t="s">
        <v>143</v>
      </c>
      <c r="AZ26" s="439"/>
      <c r="BA26" s="442" t="s">
        <v>2767</v>
      </c>
      <c r="BB26" s="442" t="s">
        <v>181</v>
      </c>
      <c r="BC26" s="442" t="str">
        <f t="shared" si="5"/>
        <v>Q</v>
      </c>
      <c r="BD26" s="442" t="s">
        <v>3017</v>
      </c>
      <c r="BE26" s="443" t="s">
        <v>2868</v>
      </c>
      <c r="BF26" s="444" t="str">
        <f t="shared" si="6"/>
        <v>Q</v>
      </c>
      <c r="BG26" s="444" t="s">
        <v>2871</v>
      </c>
      <c r="BH26" s="444" t="s">
        <v>2796</v>
      </c>
      <c r="BI26" s="444" t="s">
        <v>2871</v>
      </c>
      <c r="BJ26" s="444" t="s">
        <v>2871</v>
      </c>
      <c r="BK26" s="444" t="s">
        <v>2871</v>
      </c>
      <c r="BL26" s="444" t="s">
        <v>2871</v>
      </c>
      <c r="BM26" s="444" t="s">
        <v>2796</v>
      </c>
      <c r="BN26" s="445" t="s">
        <v>2796</v>
      </c>
      <c r="BO26" s="442" t="str">
        <f t="shared" si="7"/>
        <v>Not Higher</v>
      </c>
      <c r="BP26" s="446">
        <f>SUMIFS([7]Note!$G$18:$G$65,[7]Note!$C$18:$C$65,다우기술!BB26,[7]Note!$F$18:$F$65,다우기술!BC26,[7]Note!$D$18:$D$65,다우기술!BO26)/IF(BD26="Y",1,IF(BD26="H",2,4))</f>
        <v>2</v>
      </c>
      <c r="BQ26" s="442" t="str">
        <f t="shared" si="8"/>
        <v>내부회계전담조직</v>
      </c>
      <c r="BR26" s="444"/>
      <c r="BS26" s="445" t="s">
        <v>143</v>
      </c>
      <c r="BT26" s="443"/>
      <c r="BU26" s="444"/>
      <c r="BV26" s="444"/>
      <c r="BW26" s="444" t="s">
        <v>143</v>
      </c>
      <c r="BX26" s="444"/>
      <c r="BY26" s="442"/>
      <c r="CB26" s="448" t="str">
        <f t="shared" si="9"/>
        <v>ELC0303</v>
      </c>
      <c r="CD26" s="448">
        <f t="shared" si="10"/>
        <v>0</v>
      </c>
      <c r="CE26" s="429"/>
      <c r="CF26" s="448">
        <f t="shared" si="11"/>
        <v>0</v>
      </c>
      <c r="CG26" s="448">
        <f t="shared" si="11"/>
        <v>0</v>
      </c>
      <c r="CH26" s="448">
        <f t="shared" si="11"/>
        <v>0</v>
      </c>
    </row>
    <row r="27" spans="1:86" s="448" customFormat="1" ht="296.39999999999998" hidden="1" customHeight="1">
      <c r="A27" s="447"/>
      <c r="B27" s="452" t="s">
        <v>3009</v>
      </c>
      <c r="C27" s="430" t="str">
        <f t="shared" si="3"/>
        <v>ELC0304</v>
      </c>
      <c r="D27" s="430" t="s">
        <v>3010</v>
      </c>
      <c r="E27" s="430" t="s">
        <v>3026</v>
      </c>
      <c r="F27" s="431" t="s">
        <v>3174</v>
      </c>
      <c r="G27" s="431" t="s">
        <v>3047</v>
      </c>
      <c r="H27" s="432" t="s">
        <v>3196</v>
      </c>
      <c r="I27" s="433" t="s">
        <v>3197</v>
      </c>
      <c r="J27" s="434" t="s">
        <v>3198</v>
      </c>
      <c r="K27" s="435" t="s">
        <v>3199</v>
      </c>
      <c r="L27" s="436" t="s">
        <v>3017</v>
      </c>
      <c r="M27" s="437"/>
      <c r="N27" s="438" t="s">
        <v>143</v>
      </c>
      <c r="O27" s="438"/>
      <c r="P27" s="438"/>
      <c r="Q27" s="438"/>
      <c r="R27" s="439"/>
      <c r="S27" s="437" t="s">
        <v>142</v>
      </c>
      <c r="T27" s="439" t="s">
        <v>131</v>
      </c>
      <c r="U27" s="437" t="s">
        <v>143</v>
      </c>
      <c r="V27" s="438" t="s">
        <v>143</v>
      </c>
      <c r="W27" s="438" t="s">
        <v>143</v>
      </c>
      <c r="X27" s="438" t="s">
        <v>143</v>
      </c>
      <c r="Y27" s="438" t="s">
        <v>143</v>
      </c>
      <c r="Z27" s="438" t="s">
        <v>143</v>
      </c>
      <c r="AA27" s="438" t="s">
        <v>143</v>
      </c>
      <c r="AB27" s="438" t="s">
        <v>143</v>
      </c>
      <c r="AC27" s="438" t="s">
        <v>143</v>
      </c>
      <c r="AD27" s="438" t="s">
        <v>143</v>
      </c>
      <c r="AE27" s="438" t="s">
        <v>143</v>
      </c>
      <c r="AF27" s="438" t="s">
        <v>143</v>
      </c>
      <c r="AG27" s="439" t="s">
        <v>143</v>
      </c>
      <c r="AH27" s="440" t="s">
        <v>144</v>
      </c>
      <c r="AI27" s="436" t="s">
        <v>3019</v>
      </c>
      <c r="AJ27" s="436" t="s">
        <v>144</v>
      </c>
      <c r="AK27" s="436" t="s">
        <v>144</v>
      </c>
      <c r="AL27" s="436" t="s">
        <v>144</v>
      </c>
      <c r="AM27" s="436" t="s">
        <v>144</v>
      </c>
      <c r="AN27" s="436" t="s">
        <v>2767</v>
      </c>
      <c r="AO27" s="436" t="s">
        <v>3200</v>
      </c>
      <c r="AP27" s="440" t="s">
        <v>144</v>
      </c>
      <c r="AQ27" s="436" t="s">
        <v>136</v>
      </c>
      <c r="AR27" s="432" t="s">
        <v>3079</v>
      </c>
      <c r="AS27" s="432" t="s">
        <v>3080</v>
      </c>
      <c r="AT27" s="441" t="s">
        <v>3201</v>
      </c>
      <c r="AU27" s="432" t="str">
        <f t="shared" si="4"/>
        <v>정보기술 일반통제(GITC) 구축을 위한 IT 연관 항목(IT dependency) 문서화</v>
      </c>
      <c r="AV27" s="432" t="s">
        <v>3202</v>
      </c>
      <c r="AW27" s="433"/>
      <c r="AX27" s="438"/>
      <c r="AY27" s="438" t="s">
        <v>143</v>
      </c>
      <c r="AZ27" s="439"/>
      <c r="BA27" s="442" t="s">
        <v>2767</v>
      </c>
      <c r="BB27" s="442" t="s">
        <v>181</v>
      </c>
      <c r="BC27" s="442" t="str">
        <f t="shared" si="5"/>
        <v>Q</v>
      </c>
      <c r="BD27" s="442" t="s">
        <v>3017</v>
      </c>
      <c r="BE27" s="443" t="s">
        <v>2868</v>
      </c>
      <c r="BF27" s="444" t="str">
        <f t="shared" si="6"/>
        <v>Q</v>
      </c>
      <c r="BG27" s="444" t="s">
        <v>2871</v>
      </c>
      <c r="BH27" s="444" t="s">
        <v>2871</v>
      </c>
      <c r="BI27" s="444" t="s">
        <v>2871</v>
      </c>
      <c r="BJ27" s="444" t="s">
        <v>2871</v>
      </c>
      <c r="BK27" s="444" t="s">
        <v>2871</v>
      </c>
      <c r="BL27" s="444" t="s">
        <v>2871</v>
      </c>
      <c r="BM27" s="444" t="s">
        <v>2871</v>
      </c>
      <c r="BN27" s="445" t="s">
        <v>2871</v>
      </c>
      <c r="BO27" s="442" t="str">
        <f t="shared" si="7"/>
        <v>Not Higher</v>
      </c>
      <c r="BP27" s="446">
        <f>SUMIFS([7]Note!$G$18:$G$65,[7]Note!$C$18:$C$65,다우기술!BB27,[7]Note!$F$18:$F$65,다우기술!BC27,[7]Note!$D$18:$D$65,다우기술!BO27)/IF(BD27="Y",1,IF(BD27="H",2,4))</f>
        <v>2</v>
      </c>
      <c r="BQ27" s="442" t="str">
        <f t="shared" si="8"/>
        <v>내부회계전담조직</v>
      </c>
      <c r="BR27" s="444"/>
      <c r="BS27" s="445" t="s">
        <v>143</v>
      </c>
      <c r="BT27" s="443"/>
      <c r="BU27" s="444"/>
      <c r="BV27" s="444"/>
      <c r="BW27" s="444" t="s">
        <v>143</v>
      </c>
      <c r="BX27" s="444"/>
      <c r="BY27" s="442"/>
      <c r="CB27" s="448" t="str">
        <f t="shared" si="9"/>
        <v>ELC0304</v>
      </c>
      <c r="CD27" s="448">
        <f t="shared" si="10"/>
        <v>0</v>
      </c>
      <c r="CE27" s="429"/>
      <c r="CF27" s="448">
        <f t="shared" si="11"/>
        <v>0</v>
      </c>
      <c r="CG27" s="448">
        <f t="shared" si="11"/>
        <v>0</v>
      </c>
      <c r="CH27" s="448">
        <f t="shared" si="11"/>
        <v>0</v>
      </c>
    </row>
    <row r="28" spans="1:86" s="448" customFormat="1" ht="234" hidden="1" customHeight="1">
      <c r="A28" s="447"/>
      <c r="B28" s="452" t="s">
        <v>3009</v>
      </c>
      <c r="C28" s="430" t="str">
        <f t="shared" si="3"/>
        <v>ELC0305</v>
      </c>
      <c r="D28" s="430" t="s">
        <v>3010</v>
      </c>
      <c r="E28" s="430" t="s">
        <v>3026</v>
      </c>
      <c r="F28" s="431" t="s">
        <v>3174</v>
      </c>
      <c r="G28" s="431" t="s">
        <v>3056</v>
      </c>
      <c r="H28" s="432" t="s">
        <v>3203</v>
      </c>
      <c r="I28" s="433" t="s">
        <v>3204</v>
      </c>
      <c r="J28" s="434" t="s">
        <v>3205</v>
      </c>
      <c r="K28" s="435" t="s">
        <v>3206</v>
      </c>
      <c r="L28" s="436" t="s">
        <v>3017</v>
      </c>
      <c r="M28" s="437"/>
      <c r="N28" s="438" t="s">
        <v>143</v>
      </c>
      <c r="O28" s="438"/>
      <c r="P28" s="438"/>
      <c r="Q28" s="438"/>
      <c r="R28" s="439"/>
      <c r="S28" s="437" t="s">
        <v>142</v>
      </c>
      <c r="T28" s="439" t="s">
        <v>131</v>
      </c>
      <c r="U28" s="437" t="s">
        <v>143</v>
      </c>
      <c r="V28" s="438" t="s">
        <v>143</v>
      </c>
      <c r="W28" s="438" t="s">
        <v>143</v>
      </c>
      <c r="X28" s="438" t="s">
        <v>143</v>
      </c>
      <c r="Y28" s="438" t="s">
        <v>143</v>
      </c>
      <c r="Z28" s="438" t="s">
        <v>143</v>
      </c>
      <c r="AA28" s="438" t="s">
        <v>143</v>
      </c>
      <c r="AB28" s="438" t="s">
        <v>143</v>
      </c>
      <c r="AC28" s="438" t="s">
        <v>143</v>
      </c>
      <c r="AD28" s="438" t="s">
        <v>143</v>
      </c>
      <c r="AE28" s="438" t="s">
        <v>143</v>
      </c>
      <c r="AF28" s="438" t="s">
        <v>143</v>
      </c>
      <c r="AG28" s="439" t="s">
        <v>143</v>
      </c>
      <c r="AH28" s="440" t="s">
        <v>144</v>
      </c>
      <c r="AI28" s="436" t="s">
        <v>3019</v>
      </c>
      <c r="AJ28" s="436" t="s">
        <v>144</v>
      </c>
      <c r="AK28" s="436" t="s">
        <v>144</v>
      </c>
      <c r="AL28" s="436" t="s">
        <v>144</v>
      </c>
      <c r="AM28" s="436" t="s">
        <v>144</v>
      </c>
      <c r="AN28" s="436" t="s">
        <v>2767</v>
      </c>
      <c r="AO28" s="436" t="s">
        <v>3180</v>
      </c>
      <c r="AP28" s="440" t="s">
        <v>144</v>
      </c>
      <c r="AQ28" s="436" t="s">
        <v>136</v>
      </c>
      <c r="AR28" s="432" t="s">
        <v>3079</v>
      </c>
      <c r="AS28" s="432" t="s">
        <v>3080</v>
      </c>
      <c r="AT28" s="441" t="s">
        <v>3207</v>
      </c>
      <c r="AU28" s="432" t="str">
        <f t="shared" si="4"/>
        <v>최종 사용자 컴퓨팅(End-User Computing)에 대한 평가 및 통제</v>
      </c>
      <c r="AV28" s="432" t="s">
        <v>3208</v>
      </c>
      <c r="AW28" s="433"/>
      <c r="AX28" s="438"/>
      <c r="AY28" s="438" t="s">
        <v>143</v>
      </c>
      <c r="AZ28" s="439"/>
      <c r="BA28" s="442" t="s">
        <v>2767</v>
      </c>
      <c r="BB28" s="442" t="s">
        <v>181</v>
      </c>
      <c r="BC28" s="442" t="str">
        <f t="shared" si="5"/>
        <v>Q</v>
      </c>
      <c r="BD28" s="442" t="s">
        <v>3017</v>
      </c>
      <c r="BE28" s="443" t="s">
        <v>2868</v>
      </c>
      <c r="BF28" s="444" t="str">
        <f t="shared" si="6"/>
        <v>Q</v>
      </c>
      <c r="BG28" s="444" t="s">
        <v>2871</v>
      </c>
      <c r="BH28" s="444" t="s">
        <v>2871</v>
      </c>
      <c r="BI28" s="444" t="s">
        <v>2871</v>
      </c>
      <c r="BJ28" s="444" t="s">
        <v>2871</v>
      </c>
      <c r="BK28" s="444" t="s">
        <v>2871</v>
      </c>
      <c r="BL28" s="444" t="s">
        <v>2871</v>
      </c>
      <c r="BM28" s="444" t="s">
        <v>2796</v>
      </c>
      <c r="BN28" s="445" t="s">
        <v>2871</v>
      </c>
      <c r="BO28" s="442" t="str">
        <f t="shared" si="7"/>
        <v>Not Higher</v>
      </c>
      <c r="BP28" s="446">
        <f>SUMIFS([7]Note!$G$18:$G$65,[7]Note!$C$18:$C$65,다우기술!BB28,[7]Note!$F$18:$F$65,다우기술!BC28,[7]Note!$D$18:$D$65,다우기술!BO28)/IF(BD28="Y",1,IF(BD28="H",2,4))</f>
        <v>2</v>
      </c>
      <c r="BQ28" s="442" t="str">
        <f t="shared" si="8"/>
        <v>내부회계전담조직</v>
      </c>
      <c r="BR28" s="444"/>
      <c r="BS28" s="445" t="s">
        <v>143</v>
      </c>
      <c r="BT28" s="443"/>
      <c r="BU28" s="444"/>
      <c r="BV28" s="444"/>
      <c r="BW28" s="444" t="s">
        <v>143</v>
      </c>
      <c r="BX28" s="444"/>
      <c r="BY28" s="442"/>
      <c r="CB28" s="448" t="str">
        <f t="shared" si="9"/>
        <v>ELC0305</v>
      </c>
      <c r="CD28" s="448">
        <f t="shared" si="10"/>
        <v>0</v>
      </c>
      <c r="CE28" s="429"/>
      <c r="CF28" s="448">
        <f t="shared" si="11"/>
        <v>0</v>
      </c>
      <c r="CG28" s="448">
        <f t="shared" si="11"/>
        <v>0</v>
      </c>
      <c r="CH28" s="448">
        <f t="shared" si="11"/>
        <v>0</v>
      </c>
    </row>
    <row r="29" spans="1:86" s="448" customFormat="1" ht="234" hidden="1" customHeight="1">
      <c r="A29" s="447"/>
      <c r="B29" s="452" t="s">
        <v>3009</v>
      </c>
      <c r="C29" s="430" t="str">
        <f t="shared" si="3"/>
        <v>ELC0306</v>
      </c>
      <c r="D29" s="430" t="s">
        <v>3010</v>
      </c>
      <c r="E29" s="430" t="s">
        <v>3026</v>
      </c>
      <c r="F29" s="431" t="s">
        <v>3174</v>
      </c>
      <c r="G29" s="431" t="s">
        <v>3064</v>
      </c>
      <c r="H29" s="432" t="s">
        <v>3209</v>
      </c>
      <c r="I29" s="433" t="s">
        <v>3210</v>
      </c>
      <c r="J29" s="434" t="s">
        <v>3211</v>
      </c>
      <c r="K29" s="435" t="s">
        <v>3212</v>
      </c>
      <c r="L29" s="436" t="s">
        <v>3017</v>
      </c>
      <c r="M29" s="437"/>
      <c r="N29" s="438" t="s">
        <v>143</v>
      </c>
      <c r="O29" s="438"/>
      <c r="P29" s="438"/>
      <c r="Q29" s="438"/>
      <c r="R29" s="439"/>
      <c r="S29" s="437" t="s">
        <v>142</v>
      </c>
      <c r="T29" s="439" t="s">
        <v>131</v>
      </c>
      <c r="U29" s="437" t="s">
        <v>143</v>
      </c>
      <c r="V29" s="438" t="s">
        <v>143</v>
      </c>
      <c r="W29" s="438" t="s">
        <v>143</v>
      </c>
      <c r="X29" s="438" t="s">
        <v>143</v>
      </c>
      <c r="Y29" s="438" t="s">
        <v>143</v>
      </c>
      <c r="Z29" s="438" t="s">
        <v>143</v>
      </c>
      <c r="AA29" s="438" t="s">
        <v>143</v>
      </c>
      <c r="AB29" s="438" t="s">
        <v>143</v>
      </c>
      <c r="AC29" s="438" t="s">
        <v>143</v>
      </c>
      <c r="AD29" s="438" t="s">
        <v>143</v>
      </c>
      <c r="AE29" s="438" t="s">
        <v>143</v>
      </c>
      <c r="AF29" s="438" t="s">
        <v>143</v>
      </c>
      <c r="AG29" s="439" t="s">
        <v>143</v>
      </c>
      <c r="AH29" s="440" t="s">
        <v>144</v>
      </c>
      <c r="AI29" s="436" t="s">
        <v>3019</v>
      </c>
      <c r="AJ29" s="436" t="s">
        <v>144</v>
      </c>
      <c r="AK29" s="436" t="s">
        <v>144</v>
      </c>
      <c r="AL29" s="436" t="s">
        <v>144</v>
      </c>
      <c r="AM29" s="436" t="s">
        <v>144</v>
      </c>
      <c r="AN29" s="436" t="s">
        <v>2767</v>
      </c>
      <c r="AO29" s="436" t="s">
        <v>3180</v>
      </c>
      <c r="AP29" s="440" t="s">
        <v>144</v>
      </c>
      <c r="AQ29" s="436" t="s">
        <v>136</v>
      </c>
      <c r="AR29" s="432" t="s">
        <v>3213</v>
      </c>
      <c r="AS29" s="432" t="s">
        <v>3214</v>
      </c>
      <c r="AT29" s="441" t="s">
        <v>3215</v>
      </c>
      <c r="AU29" s="432" t="str">
        <f t="shared" si="4"/>
        <v>접근제한 및 업무분장이 실행될 수 있는 시스템 구성</v>
      </c>
      <c r="AV29" s="432" t="s">
        <v>3216</v>
      </c>
      <c r="AW29" s="433"/>
      <c r="AX29" s="438"/>
      <c r="AY29" s="438" t="s">
        <v>143</v>
      </c>
      <c r="AZ29" s="439"/>
      <c r="BA29" s="442" t="s">
        <v>2767</v>
      </c>
      <c r="BB29" s="442" t="s">
        <v>181</v>
      </c>
      <c r="BC29" s="442" t="str">
        <f t="shared" si="5"/>
        <v>Q</v>
      </c>
      <c r="BD29" s="442" t="s">
        <v>3017</v>
      </c>
      <c r="BE29" s="443" t="s">
        <v>2868</v>
      </c>
      <c r="BF29" s="444" t="str">
        <f t="shared" si="6"/>
        <v>Q</v>
      </c>
      <c r="BG29" s="444" t="s">
        <v>2871</v>
      </c>
      <c r="BH29" s="444" t="s">
        <v>2871</v>
      </c>
      <c r="BI29" s="444" t="s">
        <v>2871</v>
      </c>
      <c r="BJ29" s="444" t="s">
        <v>2871</v>
      </c>
      <c r="BK29" s="444" t="s">
        <v>2871</v>
      </c>
      <c r="BL29" s="444" t="s">
        <v>2871</v>
      </c>
      <c r="BM29" s="444" t="s">
        <v>2796</v>
      </c>
      <c r="BN29" s="445" t="s">
        <v>2871</v>
      </c>
      <c r="BO29" s="442" t="str">
        <f t="shared" si="7"/>
        <v>Not Higher</v>
      </c>
      <c r="BP29" s="446">
        <f>SUMIFS([7]Note!$G$18:$G$65,[7]Note!$C$18:$C$65,다우기술!BB29,[7]Note!$F$18:$F$65,다우기술!BC29,[7]Note!$D$18:$D$65,다우기술!BO29)/IF(BD29="Y",1,IF(BD29="H",2,4))</f>
        <v>2</v>
      </c>
      <c r="BQ29" s="442" t="str">
        <f t="shared" si="8"/>
        <v>IT</v>
      </c>
      <c r="BR29" s="444"/>
      <c r="BS29" s="445" t="s">
        <v>143</v>
      </c>
      <c r="BT29" s="443"/>
      <c r="BU29" s="444"/>
      <c r="BV29" s="444"/>
      <c r="BW29" s="444" t="s">
        <v>143</v>
      </c>
      <c r="BX29" s="444"/>
      <c r="BY29" s="442"/>
      <c r="CB29" s="448" t="str">
        <f t="shared" si="9"/>
        <v>ELC0306</v>
      </c>
      <c r="CD29" s="448">
        <f t="shared" si="10"/>
        <v>0</v>
      </c>
      <c r="CE29" s="429"/>
      <c r="CF29" s="448">
        <f t="shared" si="11"/>
        <v>0</v>
      </c>
      <c r="CG29" s="448">
        <f t="shared" si="11"/>
        <v>0</v>
      </c>
      <c r="CH29" s="448">
        <f t="shared" si="11"/>
        <v>0</v>
      </c>
    </row>
    <row r="30" spans="1:86" s="429" customFormat="1" ht="187.2" hidden="1" customHeight="1">
      <c r="A30" s="428"/>
      <c r="B30" s="429" t="s">
        <v>3009</v>
      </c>
      <c r="C30" s="430" t="str">
        <f t="shared" si="3"/>
        <v>ELC0307</v>
      </c>
      <c r="D30" s="430" t="s">
        <v>3010</v>
      </c>
      <c r="E30" s="430" t="s">
        <v>3026</v>
      </c>
      <c r="F30" s="431" t="s">
        <v>3174</v>
      </c>
      <c r="G30" s="431" t="s">
        <v>3073</v>
      </c>
      <c r="H30" s="432" t="s">
        <v>3217</v>
      </c>
      <c r="I30" s="433" t="s">
        <v>3218</v>
      </c>
      <c r="J30" s="434" t="s">
        <v>3219</v>
      </c>
      <c r="K30" s="435" t="s">
        <v>3220</v>
      </c>
      <c r="L30" s="436" t="s">
        <v>3017</v>
      </c>
      <c r="M30" s="437"/>
      <c r="N30" s="438" t="s">
        <v>143</v>
      </c>
      <c r="O30" s="438"/>
      <c r="P30" s="438"/>
      <c r="Q30" s="438"/>
      <c r="R30" s="439"/>
      <c r="S30" s="437" t="s">
        <v>142</v>
      </c>
      <c r="T30" s="439" t="s">
        <v>131</v>
      </c>
      <c r="U30" s="437" t="s">
        <v>143</v>
      </c>
      <c r="V30" s="438" t="s">
        <v>143</v>
      </c>
      <c r="W30" s="438" t="s">
        <v>143</v>
      </c>
      <c r="X30" s="438" t="s">
        <v>143</v>
      </c>
      <c r="Y30" s="438" t="s">
        <v>143</v>
      </c>
      <c r="Z30" s="438" t="s">
        <v>143</v>
      </c>
      <c r="AA30" s="438" t="s">
        <v>143</v>
      </c>
      <c r="AB30" s="438" t="s">
        <v>143</v>
      </c>
      <c r="AC30" s="438" t="s">
        <v>143</v>
      </c>
      <c r="AD30" s="438" t="s">
        <v>143</v>
      </c>
      <c r="AE30" s="438" t="s">
        <v>143</v>
      </c>
      <c r="AF30" s="438" t="s">
        <v>143</v>
      </c>
      <c r="AG30" s="439" t="s">
        <v>143</v>
      </c>
      <c r="AH30" s="440" t="s">
        <v>144</v>
      </c>
      <c r="AI30" s="436" t="s">
        <v>3019</v>
      </c>
      <c r="AJ30" s="436" t="s">
        <v>144</v>
      </c>
      <c r="AK30" s="436" t="s">
        <v>144</v>
      </c>
      <c r="AL30" s="436" t="s">
        <v>144</v>
      </c>
      <c r="AM30" s="436" t="s">
        <v>144</v>
      </c>
      <c r="AN30" s="436" t="s">
        <v>2767</v>
      </c>
      <c r="AO30" s="436" t="s">
        <v>3180</v>
      </c>
      <c r="AP30" s="440" t="s">
        <v>144</v>
      </c>
      <c r="AQ30" s="436" t="s">
        <v>136</v>
      </c>
      <c r="AR30" s="432" t="s">
        <v>3213</v>
      </c>
      <c r="AS30" s="432" t="s">
        <v>3214</v>
      </c>
      <c r="AT30" s="441" t="s">
        <v>3221</v>
      </c>
      <c r="AU30" s="432" t="str">
        <f t="shared" si="4"/>
        <v>거래 및 데이터 처리의 완전성, 정확성 및 유효성을 지원하는 시스템 구성</v>
      </c>
      <c r="AV30" s="432" t="s">
        <v>3222</v>
      </c>
      <c r="AW30" s="433"/>
      <c r="AX30" s="438"/>
      <c r="AY30" s="438" t="s">
        <v>143</v>
      </c>
      <c r="AZ30" s="439"/>
      <c r="BA30" s="442" t="s">
        <v>2767</v>
      </c>
      <c r="BB30" s="442" t="s">
        <v>181</v>
      </c>
      <c r="BC30" s="442" t="str">
        <f t="shared" si="5"/>
        <v>Q</v>
      </c>
      <c r="BD30" s="442" t="s">
        <v>3017</v>
      </c>
      <c r="BE30" s="443" t="s">
        <v>2868</v>
      </c>
      <c r="BF30" s="444" t="str">
        <f t="shared" si="6"/>
        <v>Q</v>
      </c>
      <c r="BG30" s="444" t="s">
        <v>2871</v>
      </c>
      <c r="BH30" s="444" t="s">
        <v>2871</v>
      </c>
      <c r="BI30" s="444" t="s">
        <v>2871</v>
      </c>
      <c r="BJ30" s="444" t="s">
        <v>2871</v>
      </c>
      <c r="BK30" s="444" t="s">
        <v>2871</v>
      </c>
      <c r="BL30" s="444" t="s">
        <v>2871</v>
      </c>
      <c r="BM30" s="444" t="s">
        <v>2871</v>
      </c>
      <c r="BN30" s="445" t="s">
        <v>2871</v>
      </c>
      <c r="BO30" s="442" t="str">
        <f t="shared" si="7"/>
        <v>Not Higher</v>
      </c>
      <c r="BP30" s="446">
        <f>SUMIFS([7]Note!$G$18:$G$65,[7]Note!$C$18:$C$65,다우기술!BB30,[7]Note!$F$18:$F$65,다우기술!BC30,[7]Note!$D$18:$D$65,다우기술!BO30)/IF(BD30="Y",1,IF(BD30="H",2,4))</f>
        <v>2</v>
      </c>
      <c r="BQ30" s="442" t="str">
        <f t="shared" si="8"/>
        <v>IT</v>
      </c>
      <c r="BR30" s="444"/>
      <c r="BS30" s="445" t="s">
        <v>143</v>
      </c>
      <c r="BT30" s="443"/>
      <c r="BU30" s="444"/>
      <c r="BV30" s="444"/>
      <c r="BW30" s="444" t="s">
        <v>143</v>
      </c>
      <c r="BX30" s="444"/>
      <c r="BY30" s="442"/>
      <c r="CB30" s="429" t="str">
        <f t="shared" si="9"/>
        <v>ELC0307</v>
      </c>
      <c r="CD30" s="429">
        <f t="shared" si="10"/>
        <v>0</v>
      </c>
      <c r="CF30" s="429">
        <f t="shared" si="11"/>
        <v>0</v>
      </c>
      <c r="CG30" s="429">
        <f t="shared" si="11"/>
        <v>0</v>
      </c>
      <c r="CH30" s="429">
        <f t="shared" si="11"/>
        <v>0</v>
      </c>
    </row>
    <row r="31" spans="1:86" s="429" customFormat="1" ht="202.95" hidden="1" customHeight="1">
      <c r="A31" s="428"/>
      <c r="B31" s="429" t="s">
        <v>3009</v>
      </c>
      <c r="C31" s="430" t="str">
        <f t="shared" si="3"/>
        <v>ELC0308</v>
      </c>
      <c r="D31" s="430" t="s">
        <v>3010</v>
      </c>
      <c r="E31" s="430" t="s">
        <v>3026</v>
      </c>
      <c r="F31" s="431" t="s">
        <v>3174</v>
      </c>
      <c r="G31" s="431" t="s">
        <v>3083</v>
      </c>
      <c r="H31" s="432" t="s">
        <v>3223</v>
      </c>
      <c r="I31" s="433" t="s">
        <v>3224</v>
      </c>
      <c r="J31" s="434" t="s">
        <v>3225</v>
      </c>
      <c r="K31" s="435" t="s">
        <v>3226</v>
      </c>
      <c r="L31" s="436" t="s">
        <v>3017</v>
      </c>
      <c r="M31" s="437"/>
      <c r="N31" s="438" t="s">
        <v>143</v>
      </c>
      <c r="O31" s="438"/>
      <c r="P31" s="438"/>
      <c r="Q31" s="438"/>
      <c r="R31" s="439"/>
      <c r="S31" s="437" t="s">
        <v>142</v>
      </c>
      <c r="T31" s="439" t="s">
        <v>131</v>
      </c>
      <c r="U31" s="437" t="s">
        <v>143</v>
      </c>
      <c r="V31" s="438" t="s">
        <v>143</v>
      </c>
      <c r="W31" s="438" t="s">
        <v>143</v>
      </c>
      <c r="X31" s="438" t="s">
        <v>143</v>
      </c>
      <c r="Y31" s="438" t="s">
        <v>143</v>
      </c>
      <c r="Z31" s="438" t="s">
        <v>143</v>
      </c>
      <c r="AA31" s="438" t="s">
        <v>143</v>
      </c>
      <c r="AB31" s="438" t="s">
        <v>143</v>
      </c>
      <c r="AC31" s="438" t="s">
        <v>143</v>
      </c>
      <c r="AD31" s="438" t="s">
        <v>143</v>
      </c>
      <c r="AE31" s="438" t="s">
        <v>143</v>
      </c>
      <c r="AF31" s="438" t="s">
        <v>143</v>
      </c>
      <c r="AG31" s="439" t="s">
        <v>143</v>
      </c>
      <c r="AH31" s="440" t="s">
        <v>144</v>
      </c>
      <c r="AI31" s="436" t="s">
        <v>3019</v>
      </c>
      <c r="AJ31" s="436" t="s">
        <v>144</v>
      </c>
      <c r="AK31" s="436" t="s">
        <v>144</v>
      </c>
      <c r="AL31" s="436" t="s">
        <v>144</v>
      </c>
      <c r="AM31" s="436" t="s">
        <v>144</v>
      </c>
      <c r="AN31" s="436" t="s">
        <v>2767</v>
      </c>
      <c r="AO31" s="436" t="s">
        <v>3180</v>
      </c>
      <c r="AP31" s="440" t="s">
        <v>144</v>
      </c>
      <c r="AQ31" s="436" t="s">
        <v>136</v>
      </c>
      <c r="AR31" s="432" t="s">
        <v>3213</v>
      </c>
      <c r="AS31" s="432" t="s">
        <v>3214</v>
      </c>
      <c r="AT31" s="441" t="s">
        <v>3227</v>
      </c>
      <c r="AU31" s="432" t="str">
        <f t="shared" si="4"/>
        <v>자체 개발 소프트웨어(In-house) 및 패키지 소프트웨어에 대한 시스템 개발 방법론 적용</v>
      </c>
      <c r="AV31" s="432" t="s">
        <v>3228</v>
      </c>
      <c r="AW31" s="433"/>
      <c r="AX31" s="438"/>
      <c r="AY31" s="438" t="s">
        <v>143</v>
      </c>
      <c r="AZ31" s="439"/>
      <c r="BA31" s="442" t="s">
        <v>2767</v>
      </c>
      <c r="BB31" s="442" t="s">
        <v>181</v>
      </c>
      <c r="BC31" s="442" t="str">
        <f t="shared" si="5"/>
        <v>Q</v>
      </c>
      <c r="BD31" s="442" t="s">
        <v>3017</v>
      </c>
      <c r="BE31" s="443" t="s">
        <v>2868</v>
      </c>
      <c r="BF31" s="444" t="str">
        <f t="shared" si="6"/>
        <v>Q</v>
      </c>
      <c r="BG31" s="444" t="s">
        <v>2871</v>
      </c>
      <c r="BH31" s="444" t="s">
        <v>2871</v>
      </c>
      <c r="BI31" s="444" t="s">
        <v>2871</v>
      </c>
      <c r="BJ31" s="444" t="s">
        <v>2871</v>
      </c>
      <c r="BK31" s="444" t="s">
        <v>2871</v>
      </c>
      <c r="BL31" s="444" t="s">
        <v>2871</v>
      </c>
      <c r="BM31" s="444" t="s">
        <v>2871</v>
      </c>
      <c r="BN31" s="445" t="s">
        <v>2871</v>
      </c>
      <c r="BO31" s="442" t="str">
        <f t="shared" si="7"/>
        <v>Not Higher</v>
      </c>
      <c r="BP31" s="446">
        <f>SUMIFS([7]Note!$G$18:$G$65,[7]Note!$C$18:$C$65,다우기술!BB31,[7]Note!$F$18:$F$65,다우기술!BC31,[7]Note!$D$18:$D$65,다우기술!BO31)/IF(BD31="Y",1,IF(BD31="H",2,4))</f>
        <v>2</v>
      </c>
      <c r="BQ31" s="442" t="str">
        <f t="shared" si="8"/>
        <v>IT</v>
      </c>
      <c r="BR31" s="444"/>
      <c r="BS31" s="445" t="s">
        <v>143</v>
      </c>
      <c r="BT31" s="443"/>
      <c r="BU31" s="444"/>
      <c r="BV31" s="444"/>
      <c r="BW31" s="444" t="s">
        <v>143</v>
      </c>
      <c r="BX31" s="444"/>
      <c r="BY31" s="442"/>
      <c r="CB31" s="429" t="str">
        <f t="shared" si="9"/>
        <v>ELC0308</v>
      </c>
      <c r="CD31" s="429">
        <f t="shared" si="10"/>
        <v>0</v>
      </c>
      <c r="CF31" s="429">
        <f t="shared" si="11"/>
        <v>0</v>
      </c>
      <c r="CG31" s="429">
        <f t="shared" si="11"/>
        <v>0</v>
      </c>
      <c r="CH31" s="429">
        <f t="shared" si="11"/>
        <v>0</v>
      </c>
    </row>
    <row r="32" spans="1:86" s="448" customFormat="1" ht="409.6" hidden="1" customHeight="1">
      <c r="A32" s="447"/>
      <c r="B32" s="448" t="s">
        <v>3009</v>
      </c>
      <c r="C32" s="430" t="str">
        <f t="shared" si="3"/>
        <v>ELC0309</v>
      </c>
      <c r="D32" s="430" t="s">
        <v>3010</v>
      </c>
      <c r="E32" s="430" t="s">
        <v>3026</v>
      </c>
      <c r="F32" s="431" t="s">
        <v>3174</v>
      </c>
      <c r="G32" s="431" t="s">
        <v>3229</v>
      </c>
      <c r="H32" s="432" t="s">
        <v>3230</v>
      </c>
      <c r="I32" s="433" t="s">
        <v>3231</v>
      </c>
      <c r="J32" s="434" t="s">
        <v>3232</v>
      </c>
      <c r="K32" s="435" t="s">
        <v>3233</v>
      </c>
      <c r="L32" s="436" t="s">
        <v>3017</v>
      </c>
      <c r="M32" s="437"/>
      <c r="N32" s="438" t="s">
        <v>143</v>
      </c>
      <c r="O32" s="438"/>
      <c r="P32" s="438"/>
      <c r="Q32" s="438"/>
      <c r="R32" s="439"/>
      <c r="S32" s="437" t="s">
        <v>142</v>
      </c>
      <c r="T32" s="439" t="s">
        <v>131</v>
      </c>
      <c r="U32" s="437" t="s">
        <v>143</v>
      </c>
      <c r="V32" s="438" t="s">
        <v>143</v>
      </c>
      <c r="W32" s="438" t="s">
        <v>143</v>
      </c>
      <c r="X32" s="438" t="s">
        <v>143</v>
      </c>
      <c r="Y32" s="438" t="s">
        <v>143</v>
      </c>
      <c r="Z32" s="438" t="s">
        <v>143</v>
      </c>
      <c r="AA32" s="438" t="s">
        <v>143</v>
      </c>
      <c r="AB32" s="438" t="s">
        <v>143</v>
      </c>
      <c r="AC32" s="438" t="s">
        <v>143</v>
      </c>
      <c r="AD32" s="438" t="s">
        <v>143</v>
      </c>
      <c r="AE32" s="438" t="s">
        <v>143</v>
      </c>
      <c r="AF32" s="438" t="s">
        <v>143</v>
      </c>
      <c r="AG32" s="439" t="s">
        <v>143</v>
      </c>
      <c r="AH32" s="440" t="s">
        <v>144</v>
      </c>
      <c r="AI32" s="436" t="s">
        <v>3019</v>
      </c>
      <c r="AJ32" s="436" t="s">
        <v>144</v>
      </c>
      <c r="AK32" s="436" t="s">
        <v>144</v>
      </c>
      <c r="AL32" s="436" t="s">
        <v>144</v>
      </c>
      <c r="AM32" s="436" t="s">
        <v>144</v>
      </c>
      <c r="AN32" s="436" t="s">
        <v>3234</v>
      </c>
      <c r="AO32" s="436" t="s">
        <v>3235</v>
      </c>
      <c r="AP32" s="440" t="s">
        <v>144</v>
      </c>
      <c r="AQ32" s="436" t="s">
        <v>137</v>
      </c>
      <c r="AR32" s="432" t="s">
        <v>3079</v>
      </c>
      <c r="AS32" s="432" t="s">
        <v>3080</v>
      </c>
      <c r="AT32" s="441" t="s">
        <v>3236</v>
      </c>
      <c r="AU32" s="432" t="str">
        <f t="shared" si="4"/>
        <v>내부회계관리제도 관련 정책과 절차의 수립 및 문서화</v>
      </c>
      <c r="AV32" s="432" t="s">
        <v>3237</v>
      </c>
      <c r="AW32" s="433"/>
      <c r="AX32" s="438"/>
      <c r="AY32" s="438" t="s">
        <v>143</v>
      </c>
      <c r="AZ32" s="439"/>
      <c r="BA32" s="442" t="s">
        <v>2767</v>
      </c>
      <c r="BB32" s="442" t="s">
        <v>181</v>
      </c>
      <c r="BC32" s="442" t="str">
        <f t="shared" si="5"/>
        <v>A</v>
      </c>
      <c r="BD32" s="442" t="s">
        <v>3017</v>
      </c>
      <c r="BE32" s="443" t="s">
        <v>2868</v>
      </c>
      <c r="BF32" s="444" t="str">
        <f t="shared" si="6"/>
        <v>A</v>
      </c>
      <c r="BG32" s="444" t="s">
        <v>2871</v>
      </c>
      <c r="BH32" s="444" t="s">
        <v>2871</v>
      </c>
      <c r="BI32" s="444" t="s">
        <v>2871</v>
      </c>
      <c r="BJ32" s="444" t="s">
        <v>2871</v>
      </c>
      <c r="BK32" s="444" t="s">
        <v>2871</v>
      </c>
      <c r="BL32" s="444" t="s">
        <v>2871</v>
      </c>
      <c r="BM32" s="444" t="s">
        <v>2796</v>
      </c>
      <c r="BN32" s="445" t="s">
        <v>2871</v>
      </c>
      <c r="BO32" s="442" t="str">
        <f t="shared" si="7"/>
        <v>Not Higher</v>
      </c>
      <c r="BP32" s="446">
        <f>SUMIFS([7]Note!$G$18:$G$65,[7]Note!$C$18:$C$65,다우기술!BB32,[7]Note!$F$18:$F$65,다우기술!BC32,[7]Note!$D$18:$D$65,다우기술!BO32)/IF(BD32="Y",1,IF(BD32="H",2,4))</f>
        <v>1</v>
      </c>
      <c r="BQ32" s="442" t="str">
        <f t="shared" si="8"/>
        <v>내부회계전담조직</v>
      </c>
      <c r="BR32" s="444"/>
      <c r="BS32" s="445" t="s">
        <v>143</v>
      </c>
      <c r="BT32" s="443"/>
      <c r="BU32" s="444"/>
      <c r="BV32" s="444"/>
      <c r="BW32" s="444" t="s">
        <v>143</v>
      </c>
      <c r="BX32" s="444"/>
      <c r="BY32" s="442"/>
      <c r="CB32" s="448" t="str">
        <f t="shared" si="9"/>
        <v>ELC0309</v>
      </c>
      <c r="CD32" s="448">
        <f t="shared" si="10"/>
        <v>0</v>
      </c>
      <c r="CE32" s="429"/>
      <c r="CF32" s="448">
        <f t="shared" si="11"/>
        <v>0</v>
      </c>
      <c r="CG32" s="448">
        <f t="shared" si="11"/>
        <v>0</v>
      </c>
      <c r="CH32" s="448">
        <f t="shared" si="11"/>
        <v>0</v>
      </c>
    </row>
    <row r="33" spans="1:110" s="448" customFormat="1" ht="409.6" hidden="1" customHeight="1">
      <c r="A33" s="447"/>
      <c r="B33" s="448" t="s">
        <v>3009</v>
      </c>
      <c r="C33" s="430" t="str">
        <f t="shared" si="3"/>
        <v>ELC0401</v>
      </c>
      <c r="D33" s="430" t="s">
        <v>3010</v>
      </c>
      <c r="E33" s="430" t="s">
        <v>3026</v>
      </c>
      <c r="F33" s="431" t="s">
        <v>3238</v>
      </c>
      <c r="G33" s="431" t="s">
        <v>3012</v>
      </c>
      <c r="H33" s="432" t="s">
        <v>3239</v>
      </c>
      <c r="I33" s="433" t="s">
        <v>3240</v>
      </c>
      <c r="J33" s="434" t="s">
        <v>3241</v>
      </c>
      <c r="K33" s="435" t="s">
        <v>3242</v>
      </c>
      <c r="L33" s="436" t="s">
        <v>3017</v>
      </c>
      <c r="M33" s="437"/>
      <c r="N33" s="438" t="s">
        <v>143</v>
      </c>
      <c r="O33" s="438"/>
      <c r="P33" s="438"/>
      <c r="Q33" s="438"/>
      <c r="R33" s="439"/>
      <c r="S33" s="437" t="s">
        <v>142</v>
      </c>
      <c r="T33" s="439" t="s">
        <v>131</v>
      </c>
      <c r="U33" s="437" t="s">
        <v>143</v>
      </c>
      <c r="V33" s="438" t="s">
        <v>143</v>
      </c>
      <c r="W33" s="438" t="s">
        <v>143</v>
      </c>
      <c r="X33" s="438" t="s">
        <v>143</v>
      </c>
      <c r="Y33" s="438" t="s">
        <v>143</v>
      </c>
      <c r="Z33" s="438" t="s">
        <v>143</v>
      </c>
      <c r="AA33" s="438" t="s">
        <v>143</v>
      </c>
      <c r="AB33" s="438" t="s">
        <v>143</v>
      </c>
      <c r="AC33" s="438" t="s">
        <v>143</v>
      </c>
      <c r="AD33" s="438" t="s">
        <v>143</v>
      </c>
      <c r="AE33" s="438" t="s">
        <v>143</v>
      </c>
      <c r="AF33" s="438" t="s">
        <v>143</v>
      </c>
      <c r="AG33" s="439" t="s">
        <v>143</v>
      </c>
      <c r="AH33" s="440" t="s">
        <v>144</v>
      </c>
      <c r="AI33" s="436" t="s">
        <v>3019</v>
      </c>
      <c r="AJ33" s="436" t="s">
        <v>144</v>
      </c>
      <c r="AK33" s="436" t="s">
        <v>144</v>
      </c>
      <c r="AL33" s="436" t="s">
        <v>144</v>
      </c>
      <c r="AM33" s="436" t="s">
        <v>144</v>
      </c>
      <c r="AN33" s="436" t="s">
        <v>3243</v>
      </c>
      <c r="AO33" s="436" t="s">
        <v>2767</v>
      </c>
      <c r="AP33" s="440" t="s">
        <v>144</v>
      </c>
      <c r="AQ33" s="436" t="s">
        <v>136</v>
      </c>
      <c r="AR33" s="432" t="s">
        <v>3079</v>
      </c>
      <c r="AS33" s="432" t="s">
        <v>3080</v>
      </c>
      <c r="AT33" s="441" t="s">
        <v>3244</v>
      </c>
      <c r="AU33" s="432" t="str">
        <f t="shared" si="4"/>
        <v>내부회계관리제도 관련 정보의 취득 및 관리</v>
      </c>
      <c r="AV33" s="432" t="s">
        <v>3245</v>
      </c>
      <c r="AW33" s="433"/>
      <c r="AX33" s="438"/>
      <c r="AY33" s="438" t="s">
        <v>143</v>
      </c>
      <c r="AZ33" s="439"/>
      <c r="BA33" s="442" t="s">
        <v>2767</v>
      </c>
      <c r="BB33" s="442" t="s">
        <v>181</v>
      </c>
      <c r="BC33" s="442" t="str">
        <f t="shared" si="5"/>
        <v>Q</v>
      </c>
      <c r="BD33" s="442" t="s">
        <v>3017</v>
      </c>
      <c r="BE33" s="443" t="s">
        <v>2868</v>
      </c>
      <c r="BF33" s="444" t="str">
        <f t="shared" si="6"/>
        <v>Q</v>
      </c>
      <c r="BG33" s="444" t="s">
        <v>2871</v>
      </c>
      <c r="BH33" s="444" t="s">
        <v>2871</v>
      </c>
      <c r="BI33" s="444" t="s">
        <v>2871</v>
      </c>
      <c r="BJ33" s="444" t="s">
        <v>2871</v>
      </c>
      <c r="BK33" s="444" t="s">
        <v>2871</v>
      </c>
      <c r="BL33" s="444" t="s">
        <v>2871</v>
      </c>
      <c r="BM33" s="444" t="s">
        <v>2871</v>
      </c>
      <c r="BN33" s="445" t="s">
        <v>2796</v>
      </c>
      <c r="BO33" s="442" t="str">
        <f t="shared" si="7"/>
        <v>Not Higher</v>
      </c>
      <c r="BP33" s="446">
        <f>SUMIFS([7]Note!$G$18:$G$65,[7]Note!$C$18:$C$65,다우기술!BB33,[7]Note!$F$18:$F$65,다우기술!BC33,[7]Note!$D$18:$D$65,다우기술!BO33)/IF(BD33="Y",1,IF(BD33="H",2,4))</f>
        <v>2</v>
      </c>
      <c r="BQ33" s="442" t="str">
        <f t="shared" si="8"/>
        <v>내부회계전담조직</v>
      </c>
      <c r="BR33" s="444"/>
      <c r="BS33" s="445" t="s">
        <v>143</v>
      </c>
      <c r="BT33" s="443"/>
      <c r="BU33" s="444"/>
      <c r="BV33" s="444"/>
      <c r="BW33" s="444" t="s">
        <v>143</v>
      </c>
      <c r="BX33" s="444"/>
      <c r="BY33" s="442"/>
      <c r="CB33" s="448" t="str">
        <f t="shared" si="9"/>
        <v>ELC0401</v>
      </c>
      <c r="CD33" s="448">
        <f t="shared" si="10"/>
        <v>0</v>
      </c>
      <c r="CE33" s="429"/>
      <c r="CF33" s="448">
        <f t="shared" si="11"/>
        <v>0</v>
      </c>
      <c r="CG33" s="448">
        <f t="shared" si="11"/>
        <v>0</v>
      </c>
      <c r="CH33" s="448">
        <f t="shared" si="11"/>
        <v>0</v>
      </c>
    </row>
    <row r="34" spans="1:110" s="448" customFormat="1" ht="409.6" hidden="1" customHeight="1">
      <c r="A34" s="447"/>
      <c r="B34" s="448" t="s">
        <v>3009</v>
      </c>
      <c r="C34" s="430" t="str">
        <f t="shared" si="3"/>
        <v>ELC0402</v>
      </c>
      <c r="D34" s="430" t="s">
        <v>3010</v>
      </c>
      <c r="E34" s="430" t="s">
        <v>3026</v>
      </c>
      <c r="F34" s="431" t="s">
        <v>3238</v>
      </c>
      <c r="G34" s="431" t="s">
        <v>3027</v>
      </c>
      <c r="H34" s="432" t="s">
        <v>3246</v>
      </c>
      <c r="I34" s="433" t="s">
        <v>3247</v>
      </c>
      <c r="J34" s="434" t="s">
        <v>3248</v>
      </c>
      <c r="K34" s="435" t="s">
        <v>3249</v>
      </c>
      <c r="L34" s="436" t="s">
        <v>3017</v>
      </c>
      <c r="M34" s="437"/>
      <c r="N34" s="438" t="s">
        <v>143</v>
      </c>
      <c r="O34" s="438"/>
      <c r="P34" s="438"/>
      <c r="Q34" s="438"/>
      <c r="R34" s="439"/>
      <c r="S34" s="437" t="s">
        <v>142</v>
      </c>
      <c r="T34" s="439" t="s">
        <v>131</v>
      </c>
      <c r="U34" s="437" t="s">
        <v>143</v>
      </c>
      <c r="V34" s="438" t="s">
        <v>143</v>
      </c>
      <c r="W34" s="438" t="s">
        <v>143</v>
      </c>
      <c r="X34" s="438" t="s">
        <v>143</v>
      </c>
      <c r="Y34" s="438" t="s">
        <v>143</v>
      </c>
      <c r="Z34" s="438" t="s">
        <v>143</v>
      </c>
      <c r="AA34" s="438" t="s">
        <v>143</v>
      </c>
      <c r="AB34" s="438" t="s">
        <v>143</v>
      </c>
      <c r="AC34" s="438" t="s">
        <v>143</v>
      </c>
      <c r="AD34" s="438" t="s">
        <v>143</v>
      </c>
      <c r="AE34" s="438" t="s">
        <v>143</v>
      </c>
      <c r="AF34" s="438" t="s">
        <v>143</v>
      </c>
      <c r="AG34" s="439" t="s">
        <v>143</v>
      </c>
      <c r="AH34" s="440" t="s">
        <v>144</v>
      </c>
      <c r="AI34" s="436" t="s">
        <v>3019</v>
      </c>
      <c r="AJ34" s="436" t="s">
        <v>144</v>
      </c>
      <c r="AK34" s="436" t="s">
        <v>144</v>
      </c>
      <c r="AL34" s="436" t="s">
        <v>144</v>
      </c>
      <c r="AM34" s="436" t="s">
        <v>144</v>
      </c>
      <c r="AN34" s="436" t="s">
        <v>3250</v>
      </c>
      <c r="AO34" s="436" t="s">
        <v>2767</v>
      </c>
      <c r="AP34" s="440" t="s">
        <v>144</v>
      </c>
      <c r="AQ34" s="436" t="s">
        <v>136</v>
      </c>
      <c r="AR34" s="432" t="s">
        <v>3079</v>
      </c>
      <c r="AS34" s="432" t="s">
        <v>3080</v>
      </c>
      <c r="AT34" s="441" t="s">
        <v>3251</v>
      </c>
      <c r="AU34" s="432" t="str">
        <f t="shared" si="4"/>
        <v>내부회계관리제도 운영 지원을 위한 내부적 의사소통 프로그램 수립 및 실행</v>
      </c>
      <c r="AV34" s="432" t="s">
        <v>3252</v>
      </c>
      <c r="AW34" s="433"/>
      <c r="AX34" s="438"/>
      <c r="AY34" s="438" t="s">
        <v>143</v>
      </c>
      <c r="AZ34" s="439"/>
      <c r="BA34" s="442" t="s">
        <v>2767</v>
      </c>
      <c r="BB34" s="442" t="s">
        <v>181</v>
      </c>
      <c r="BC34" s="442" t="str">
        <f t="shared" si="5"/>
        <v>Q</v>
      </c>
      <c r="BD34" s="442" t="s">
        <v>3017</v>
      </c>
      <c r="BE34" s="443" t="s">
        <v>2868</v>
      </c>
      <c r="BF34" s="444" t="str">
        <f t="shared" si="6"/>
        <v>Q</v>
      </c>
      <c r="BG34" s="444" t="s">
        <v>2871</v>
      </c>
      <c r="BH34" s="444" t="s">
        <v>2871</v>
      </c>
      <c r="BI34" s="444" t="s">
        <v>2871</v>
      </c>
      <c r="BJ34" s="444" t="s">
        <v>2871</v>
      </c>
      <c r="BK34" s="444" t="s">
        <v>2871</v>
      </c>
      <c r="BL34" s="444" t="s">
        <v>2871</v>
      </c>
      <c r="BM34" s="444" t="s">
        <v>2871</v>
      </c>
      <c r="BN34" s="445" t="s">
        <v>2871</v>
      </c>
      <c r="BO34" s="442" t="str">
        <f t="shared" si="7"/>
        <v>Not Higher</v>
      </c>
      <c r="BP34" s="446">
        <f>SUMIFS([7]Note!$G$18:$G$65,[7]Note!$C$18:$C$65,다우기술!BB34,[7]Note!$F$18:$F$65,다우기술!BC34,[7]Note!$D$18:$D$65,다우기술!BO34)/IF(BD34="Y",1,IF(BD34="H",2,4))</f>
        <v>2</v>
      </c>
      <c r="BQ34" s="442" t="str">
        <f t="shared" si="8"/>
        <v>내부회계전담조직</v>
      </c>
      <c r="BR34" s="444"/>
      <c r="BS34" s="445" t="s">
        <v>143</v>
      </c>
      <c r="BT34" s="443"/>
      <c r="BU34" s="444"/>
      <c r="BV34" s="444"/>
      <c r="BW34" s="444" t="s">
        <v>143</v>
      </c>
      <c r="BX34" s="444"/>
      <c r="BY34" s="442"/>
      <c r="CB34" s="448" t="str">
        <f t="shared" si="9"/>
        <v>ELC0402</v>
      </c>
      <c r="CD34" s="448">
        <f t="shared" si="10"/>
        <v>0</v>
      </c>
      <c r="CE34" s="429"/>
      <c r="CF34" s="448">
        <f t="shared" si="11"/>
        <v>0</v>
      </c>
      <c r="CG34" s="448">
        <f t="shared" si="11"/>
        <v>0</v>
      </c>
      <c r="CH34" s="448">
        <f t="shared" si="11"/>
        <v>0</v>
      </c>
    </row>
    <row r="35" spans="1:110" s="448" customFormat="1" ht="409.6" hidden="1" customHeight="1">
      <c r="A35" s="447"/>
      <c r="B35" s="448" t="s">
        <v>3009</v>
      </c>
      <c r="C35" s="430" t="str">
        <f t="shared" si="3"/>
        <v>ELC0403</v>
      </c>
      <c r="D35" s="430" t="s">
        <v>3010</v>
      </c>
      <c r="E35" s="430" t="s">
        <v>3026</v>
      </c>
      <c r="F35" s="431" t="s">
        <v>3238</v>
      </c>
      <c r="G35" s="431" t="s">
        <v>3174</v>
      </c>
      <c r="H35" s="432" t="s">
        <v>3253</v>
      </c>
      <c r="I35" s="433" t="s">
        <v>3254</v>
      </c>
      <c r="J35" s="434" t="s">
        <v>3255</v>
      </c>
      <c r="K35" s="435" t="s">
        <v>3256</v>
      </c>
      <c r="L35" s="436" t="s">
        <v>3017</v>
      </c>
      <c r="M35" s="437"/>
      <c r="N35" s="438" t="s">
        <v>143</v>
      </c>
      <c r="O35" s="438"/>
      <c r="P35" s="438"/>
      <c r="Q35" s="438"/>
      <c r="R35" s="439"/>
      <c r="S35" s="437" t="s">
        <v>142</v>
      </c>
      <c r="T35" s="439" t="s">
        <v>131</v>
      </c>
      <c r="U35" s="437" t="s">
        <v>143</v>
      </c>
      <c r="V35" s="438" t="s">
        <v>143</v>
      </c>
      <c r="W35" s="438" t="s">
        <v>143</v>
      </c>
      <c r="X35" s="438" t="s">
        <v>143</v>
      </c>
      <c r="Y35" s="438" t="s">
        <v>143</v>
      </c>
      <c r="Z35" s="438" t="s">
        <v>143</v>
      </c>
      <c r="AA35" s="438" t="s">
        <v>143</v>
      </c>
      <c r="AB35" s="438" t="s">
        <v>143</v>
      </c>
      <c r="AC35" s="438" t="s">
        <v>143</v>
      </c>
      <c r="AD35" s="438" t="s">
        <v>143</v>
      </c>
      <c r="AE35" s="438" t="s">
        <v>143</v>
      </c>
      <c r="AF35" s="438" t="s">
        <v>143</v>
      </c>
      <c r="AG35" s="439" t="s">
        <v>143</v>
      </c>
      <c r="AH35" s="440" t="s">
        <v>144</v>
      </c>
      <c r="AI35" s="436" t="s">
        <v>3019</v>
      </c>
      <c r="AJ35" s="436" t="s">
        <v>144</v>
      </c>
      <c r="AK35" s="436" t="s">
        <v>144</v>
      </c>
      <c r="AL35" s="436" t="s">
        <v>144</v>
      </c>
      <c r="AM35" s="436" t="s">
        <v>144</v>
      </c>
      <c r="AN35" s="436" t="s">
        <v>3257</v>
      </c>
      <c r="AO35" s="436" t="s">
        <v>2767</v>
      </c>
      <c r="AP35" s="440" t="s">
        <v>144</v>
      </c>
      <c r="AQ35" s="436" t="s">
        <v>136</v>
      </c>
      <c r="AR35" s="432" t="s">
        <v>3079</v>
      </c>
      <c r="AS35" s="432" t="s">
        <v>3080</v>
      </c>
      <c r="AT35" s="441" t="s">
        <v>3258</v>
      </c>
      <c r="AU35" s="432" t="str">
        <f t="shared" si="4"/>
        <v>내부통제 및 내부회계관리제도 관련 외부관계자와의 의사소통 체계 수립 및 실행</v>
      </c>
      <c r="AV35" s="432" t="s">
        <v>3259</v>
      </c>
      <c r="AW35" s="433"/>
      <c r="AX35" s="438"/>
      <c r="AY35" s="438" t="s">
        <v>143</v>
      </c>
      <c r="AZ35" s="439"/>
      <c r="BA35" s="442" t="s">
        <v>2767</v>
      </c>
      <c r="BB35" s="442" t="s">
        <v>181</v>
      </c>
      <c r="BC35" s="442" t="str">
        <f t="shared" si="5"/>
        <v>Q</v>
      </c>
      <c r="BD35" s="442" t="s">
        <v>3017</v>
      </c>
      <c r="BE35" s="443" t="s">
        <v>2868</v>
      </c>
      <c r="BF35" s="444" t="str">
        <f t="shared" si="6"/>
        <v>Q</v>
      </c>
      <c r="BG35" s="444" t="s">
        <v>2871</v>
      </c>
      <c r="BH35" s="444" t="s">
        <v>2871</v>
      </c>
      <c r="BI35" s="444" t="s">
        <v>2871</v>
      </c>
      <c r="BJ35" s="444" t="s">
        <v>2871</v>
      </c>
      <c r="BK35" s="444" t="s">
        <v>2871</v>
      </c>
      <c r="BL35" s="444" t="s">
        <v>2871</v>
      </c>
      <c r="BM35" s="444" t="s">
        <v>2871</v>
      </c>
      <c r="BN35" s="445" t="s">
        <v>2796</v>
      </c>
      <c r="BO35" s="442" t="str">
        <f t="shared" si="7"/>
        <v>Not Higher</v>
      </c>
      <c r="BP35" s="446">
        <f>SUMIFS([7]Note!$G$18:$G$65,[7]Note!$C$18:$C$65,다우기술!BB35,[7]Note!$F$18:$F$65,다우기술!BC35,[7]Note!$D$18:$D$65,다우기술!BO35)/IF(BD35="Y",1,IF(BD35="H",2,4))</f>
        <v>2</v>
      </c>
      <c r="BQ35" s="442" t="str">
        <f t="shared" si="8"/>
        <v>내부회계전담조직</v>
      </c>
      <c r="BR35" s="444"/>
      <c r="BS35" s="445" t="s">
        <v>143</v>
      </c>
      <c r="BT35" s="443"/>
      <c r="BU35" s="444"/>
      <c r="BV35" s="444"/>
      <c r="BW35" s="444" t="s">
        <v>143</v>
      </c>
      <c r="BX35" s="444"/>
      <c r="BY35" s="442"/>
      <c r="CB35" s="448" t="str">
        <f t="shared" si="9"/>
        <v>ELC0403</v>
      </c>
      <c r="CD35" s="448">
        <f t="shared" si="10"/>
        <v>0</v>
      </c>
      <c r="CE35" s="429"/>
      <c r="CF35" s="448">
        <f t="shared" si="11"/>
        <v>0</v>
      </c>
      <c r="CG35" s="448">
        <f t="shared" si="11"/>
        <v>0</v>
      </c>
      <c r="CH35" s="448">
        <f t="shared" si="11"/>
        <v>0</v>
      </c>
    </row>
    <row r="36" spans="1:110" s="429" customFormat="1" ht="409.6" hidden="1" customHeight="1">
      <c r="A36" s="428"/>
      <c r="B36" s="429" t="s">
        <v>3009</v>
      </c>
      <c r="C36" s="430" t="str">
        <f t="shared" si="3"/>
        <v>ELC0501</v>
      </c>
      <c r="D36" s="430" t="s">
        <v>3010</v>
      </c>
      <c r="E36" s="430" t="s">
        <v>3026</v>
      </c>
      <c r="F36" s="431" t="s">
        <v>3260</v>
      </c>
      <c r="G36" s="431" t="s">
        <v>3012</v>
      </c>
      <c r="H36" s="432" t="s">
        <v>3261</v>
      </c>
      <c r="I36" s="433" t="s">
        <v>3262</v>
      </c>
      <c r="J36" s="434" t="s">
        <v>3263</v>
      </c>
      <c r="K36" s="435" t="s">
        <v>3264</v>
      </c>
      <c r="L36" s="436" t="s">
        <v>3017</v>
      </c>
      <c r="M36" s="437"/>
      <c r="N36" s="438" t="s">
        <v>143</v>
      </c>
      <c r="O36" s="438"/>
      <c r="P36" s="438"/>
      <c r="Q36" s="438"/>
      <c r="R36" s="439"/>
      <c r="S36" s="437" t="s">
        <v>142</v>
      </c>
      <c r="T36" s="439" t="s">
        <v>131</v>
      </c>
      <c r="U36" s="437" t="s">
        <v>143</v>
      </c>
      <c r="V36" s="438" t="s">
        <v>143</v>
      </c>
      <c r="W36" s="438" t="s">
        <v>143</v>
      </c>
      <c r="X36" s="438" t="s">
        <v>143</v>
      </c>
      <c r="Y36" s="438" t="s">
        <v>143</v>
      </c>
      <c r="Z36" s="438" t="s">
        <v>143</v>
      </c>
      <c r="AA36" s="438" t="s">
        <v>143</v>
      </c>
      <c r="AB36" s="438" t="s">
        <v>143</v>
      </c>
      <c r="AC36" s="438" t="s">
        <v>143</v>
      </c>
      <c r="AD36" s="438" t="s">
        <v>143</v>
      </c>
      <c r="AE36" s="438" t="s">
        <v>143</v>
      </c>
      <c r="AF36" s="438" t="s">
        <v>143</v>
      </c>
      <c r="AG36" s="439" t="s">
        <v>143</v>
      </c>
      <c r="AH36" s="440" t="s">
        <v>144</v>
      </c>
      <c r="AI36" s="436" t="s">
        <v>3019</v>
      </c>
      <c r="AJ36" s="436" t="s">
        <v>144</v>
      </c>
      <c r="AK36" s="436" t="s">
        <v>144</v>
      </c>
      <c r="AL36" s="436" t="s">
        <v>144</v>
      </c>
      <c r="AM36" s="436" t="s">
        <v>144</v>
      </c>
      <c r="AN36" s="436" t="s">
        <v>3265</v>
      </c>
      <c r="AO36" s="436" t="s">
        <v>3266</v>
      </c>
      <c r="AP36" s="440" t="s">
        <v>144</v>
      </c>
      <c r="AQ36" s="436" t="s">
        <v>136</v>
      </c>
      <c r="AR36" s="432" t="s">
        <v>3079</v>
      </c>
      <c r="AS36" s="432" t="s">
        <v>3080</v>
      </c>
      <c r="AT36" s="441" t="s">
        <v>3267</v>
      </c>
      <c r="AU36" s="432" t="str">
        <f t="shared" si="4"/>
        <v>내부회계관리제도 관련 상시적인 모니터링 및 독립적인 평가 계획 수립</v>
      </c>
      <c r="AV36" s="432" t="s">
        <v>3268</v>
      </c>
      <c r="AW36" s="433"/>
      <c r="AX36" s="438"/>
      <c r="AY36" s="438" t="s">
        <v>143</v>
      </c>
      <c r="AZ36" s="439"/>
      <c r="BA36" s="442" t="s">
        <v>2767</v>
      </c>
      <c r="BB36" s="442" t="s">
        <v>181</v>
      </c>
      <c r="BC36" s="442" t="str">
        <f t="shared" si="5"/>
        <v>Q</v>
      </c>
      <c r="BD36" s="442" t="s">
        <v>3017</v>
      </c>
      <c r="BE36" s="443" t="s">
        <v>2868</v>
      </c>
      <c r="BF36" s="444" t="str">
        <f t="shared" si="6"/>
        <v>Q</v>
      </c>
      <c r="BG36" s="444" t="s">
        <v>2871</v>
      </c>
      <c r="BH36" s="444" t="s">
        <v>2871</v>
      </c>
      <c r="BI36" s="444" t="s">
        <v>2871</v>
      </c>
      <c r="BJ36" s="444" t="s">
        <v>2871</v>
      </c>
      <c r="BK36" s="444" t="s">
        <v>2871</v>
      </c>
      <c r="BL36" s="444" t="s">
        <v>2871</v>
      </c>
      <c r="BM36" s="444" t="s">
        <v>2871</v>
      </c>
      <c r="BN36" s="445" t="s">
        <v>2871</v>
      </c>
      <c r="BO36" s="442" t="str">
        <f t="shared" si="7"/>
        <v>Not Higher</v>
      </c>
      <c r="BP36" s="446">
        <f>SUMIFS([7]Note!$G$18:$G$65,[7]Note!$C$18:$C$65,다우기술!BB36,[7]Note!$F$18:$F$65,다우기술!BC36,[7]Note!$D$18:$D$65,다우기술!BO36)/IF(BD36="Y",1,IF(BD36="H",2,4))</f>
        <v>2</v>
      </c>
      <c r="BQ36" s="442" t="str">
        <f t="shared" si="8"/>
        <v>내부회계전담조직</v>
      </c>
      <c r="BR36" s="444"/>
      <c r="BS36" s="445" t="s">
        <v>143</v>
      </c>
      <c r="BT36" s="443"/>
      <c r="BU36" s="444"/>
      <c r="BV36" s="444"/>
      <c r="BW36" s="444" t="s">
        <v>143</v>
      </c>
      <c r="BX36" s="444"/>
      <c r="BY36" s="442"/>
      <c r="CB36" s="429" t="str">
        <f t="shared" si="9"/>
        <v>ELC0501</v>
      </c>
      <c r="CD36" s="429">
        <f t="shared" si="10"/>
        <v>0</v>
      </c>
      <c r="CF36" s="429">
        <f t="shared" si="11"/>
        <v>0</v>
      </c>
      <c r="CG36" s="429">
        <f t="shared" si="11"/>
        <v>0</v>
      </c>
      <c r="CH36" s="429">
        <f t="shared" si="11"/>
        <v>0</v>
      </c>
    </row>
    <row r="37" spans="1:110" s="429" customFormat="1" ht="358.95" hidden="1" customHeight="1">
      <c r="A37" s="428"/>
      <c r="B37" s="429" t="s">
        <v>3009</v>
      </c>
      <c r="C37" s="430" t="str">
        <f t="shared" si="3"/>
        <v>ELC0502</v>
      </c>
      <c r="D37" s="430" t="s">
        <v>3010</v>
      </c>
      <c r="E37" s="430" t="s">
        <v>3026</v>
      </c>
      <c r="F37" s="431" t="s">
        <v>3260</v>
      </c>
      <c r="G37" s="431" t="s">
        <v>3027</v>
      </c>
      <c r="H37" s="432" t="s">
        <v>3269</v>
      </c>
      <c r="I37" s="433" t="s">
        <v>3270</v>
      </c>
      <c r="J37" s="434" t="s">
        <v>3271</v>
      </c>
      <c r="K37" s="435" t="s">
        <v>3272</v>
      </c>
      <c r="L37" s="436" t="s">
        <v>3017</v>
      </c>
      <c r="M37" s="437"/>
      <c r="N37" s="438" t="s">
        <v>143</v>
      </c>
      <c r="O37" s="438"/>
      <c r="P37" s="438"/>
      <c r="Q37" s="438"/>
      <c r="R37" s="439"/>
      <c r="S37" s="437" t="s">
        <v>142</v>
      </c>
      <c r="T37" s="439" t="s">
        <v>131</v>
      </c>
      <c r="U37" s="437" t="s">
        <v>143</v>
      </c>
      <c r="V37" s="438" t="s">
        <v>143</v>
      </c>
      <c r="W37" s="438" t="s">
        <v>143</v>
      </c>
      <c r="X37" s="438" t="s">
        <v>143</v>
      </c>
      <c r="Y37" s="438" t="s">
        <v>143</v>
      </c>
      <c r="Z37" s="438" t="s">
        <v>143</v>
      </c>
      <c r="AA37" s="438" t="s">
        <v>143</v>
      </c>
      <c r="AB37" s="438" t="s">
        <v>143</v>
      </c>
      <c r="AC37" s="438" t="s">
        <v>143</v>
      </c>
      <c r="AD37" s="438" t="s">
        <v>143</v>
      </c>
      <c r="AE37" s="438" t="s">
        <v>143</v>
      </c>
      <c r="AF37" s="438" t="s">
        <v>143</v>
      </c>
      <c r="AG37" s="439" t="s">
        <v>143</v>
      </c>
      <c r="AH37" s="440" t="s">
        <v>144</v>
      </c>
      <c r="AI37" s="436" t="s">
        <v>3019</v>
      </c>
      <c r="AJ37" s="436" t="s">
        <v>144</v>
      </c>
      <c r="AK37" s="436" t="s">
        <v>144</v>
      </c>
      <c r="AL37" s="436" t="s">
        <v>144</v>
      </c>
      <c r="AM37" s="436" t="s">
        <v>144</v>
      </c>
      <c r="AN37" s="436" t="s">
        <v>2767</v>
      </c>
      <c r="AO37" s="436" t="s">
        <v>3273</v>
      </c>
      <c r="AP37" s="440" t="s">
        <v>144</v>
      </c>
      <c r="AQ37" s="436" t="s">
        <v>136</v>
      </c>
      <c r="AR37" s="432" t="s">
        <v>3079</v>
      </c>
      <c r="AS37" s="432" t="s">
        <v>3080</v>
      </c>
      <c r="AT37" s="441" t="s">
        <v>3274</v>
      </c>
      <c r="AU37" s="432" t="str">
        <f t="shared" si="4"/>
        <v>내부회계관리제도 관련 상시적인 모니터링(ongoing evaluations)의 실행</v>
      </c>
      <c r="AV37" s="432" t="s">
        <v>3275</v>
      </c>
      <c r="AW37" s="433"/>
      <c r="AX37" s="438"/>
      <c r="AY37" s="438" t="s">
        <v>143</v>
      </c>
      <c r="AZ37" s="439"/>
      <c r="BA37" s="442" t="s">
        <v>2767</v>
      </c>
      <c r="BB37" s="442" t="s">
        <v>181</v>
      </c>
      <c r="BC37" s="442" t="str">
        <f t="shared" si="5"/>
        <v>Q</v>
      </c>
      <c r="BD37" s="442" t="s">
        <v>3017</v>
      </c>
      <c r="BE37" s="443" t="s">
        <v>2868</v>
      </c>
      <c r="BF37" s="444" t="str">
        <f t="shared" si="6"/>
        <v>Q</v>
      </c>
      <c r="BG37" s="444" t="s">
        <v>2871</v>
      </c>
      <c r="BH37" s="444" t="s">
        <v>2871</v>
      </c>
      <c r="BI37" s="444" t="s">
        <v>2871</v>
      </c>
      <c r="BJ37" s="444" t="s">
        <v>2871</v>
      </c>
      <c r="BK37" s="444" t="s">
        <v>2871</v>
      </c>
      <c r="BL37" s="444" t="s">
        <v>2871</v>
      </c>
      <c r="BM37" s="444" t="s">
        <v>2796</v>
      </c>
      <c r="BN37" s="445" t="s">
        <v>2871</v>
      </c>
      <c r="BO37" s="442" t="str">
        <f t="shared" si="7"/>
        <v>Not Higher</v>
      </c>
      <c r="BP37" s="446">
        <f>SUMIFS([7]Note!$G$18:$G$65,[7]Note!$C$18:$C$65,다우기술!BB37,[7]Note!$F$18:$F$65,다우기술!BC37,[7]Note!$D$18:$D$65,다우기술!BO37)/IF(BD37="Y",1,IF(BD37="H",2,4))</f>
        <v>2</v>
      </c>
      <c r="BQ37" s="442" t="str">
        <f t="shared" si="8"/>
        <v>내부회계전담조직</v>
      </c>
      <c r="BR37" s="444"/>
      <c r="BS37" s="445" t="s">
        <v>143</v>
      </c>
      <c r="BT37" s="443"/>
      <c r="BU37" s="444"/>
      <c r="BV37" s="444"/>
      <c r="BW37" s="444" t="s">
        <v>143</v>
      </c>
      <c r="BX37" s="444"/>
      <c r="BY37" s="442"/>
      <c r="CB37" s="429" t="str">
        <f t="shared" si="9"/>
        <v>ELC0502</v>
      </c>
      <c r="CD37" s="429">
        <f t="shared" si="10"/>
        <v>0</v>
      </c>
      <c r="CF37" s="429">
        <f t="shared" si="11"/>
        <v>0</v>
      </c>
      <c r="CG37" s="429">
        <f t="shared" si="11"/>
        <v>0</v>
      </c>
      <c r="CH37" s="429">
        <f t="shared" si="11"/>
        <v>0</v>
      </c>
    </row>
    <row r="38" spans="1:110" s="429" customFormat="1" ht="409.6" hidden="1" customHeight="1">
      <c r="A38" s="428"/>
      <c r="B38" s="429" t="s">
        <v>3009</v>
      </c>
      <c r="C38" s="430" t="str">
        <f t="shared" si="3"/>
        <v>ELC0503</v>
      </c>
      <c r="D38" s="430" t="s">
        <v>3010</v>
      </c>
      <c r="E38" s="430" t="s">
        <v>3026</v>
      </c>
      <c r="F38" s="431" t="s">
        <v>3260</v>
      </c>
      <c r="G38" s="431" t="s">
        <v>3174</v>
      </c>
      <c r="H38" s="432" t="s">
        <v>3276</v>
      </c>
      <c r="I38" s="433" t="s">
        <v>3277</v>
      </c>
      <c r="J38" s="434" t="s">
        <v>3278</v>
      </c>
      <c r="K38" s="435" t="s">
        <v>3279</v>
      </c>
      <c r="L38" s="436" t="s">
        <v>3017</v>
      </c>
      <c r="M38" s="437"/>
      <c r="N38" s="438" t="s">
        <v>143</v>
      </c>
      <c r="O38" s="438"/>
      <c r="P38" s="438"/>
      <c r="Q38" s="438"/>
      <c r="R38" s="439"/>
      <c r="S38" s="437" t="s">
        <v>142</v>
      </c>
      <c r="T38" s="439" t="s">
        <v>131</v>
      </c>
      <c r="U38" s="437" t="s">
        <v>143</v>
      </c>
      <c r="V38" s="438" t="s">
        <v>143</v>
      </c>
      <c r="W38" s="438" t="s">
        <v>143</v>
      </c>
      <c r="X38" s="438" t="s">
        <v>143</v>
      </c>
      <c r="Y38" s="438" t="s">
        <v>143</v>
      </c>
      <c r="Z38" s="438" t="s">
        <v>143</v>
      </c>
      <c r="AA38" s="438" t="s">
        <v>143</v>
      </c>
      <c r="AB38" s="438" t="s">
        <v>143</v>
      </c>
      <c r="AC38" s="438" t="s">
        <v>143</v>
      </c>
      <c r="AD38" s="438" t="s">
        <v>143</v>
      </c>
      <c r="AE38" s="438" t="s">
        <v>143</v>
      </c>
      <c r="AF38" s="438" t="s">
        <v>143</v>
      </c>
      <c r="AG38" s="439" t="s">
        <v>143</v>
      </c>
      <c r="AH38" s="440" t="s">
        <v>144</v>
      </c>
      <c r="AI38" s="436" t="s">
        <v>3019</v>
      </c>
      <c r="AJ38" s="436" t="s">
        <v>144</v>
      </c>
      <c r="AK38" s="436" t="s">
        <v>144</v>
      </c>
      <c r="AL38" s="436" t="s">
        <v>144</v>
      </c>
      <c r="AM38" s="436" t="s">
        <v>144</v>
      </c>
      <c r="AN38" s="436" t="s">
        <v>3129</v>
      </c>
      <c r="AO38" s="436" t="s">
        <v>3280</v>
      </c>
      <c r="AP38" s="440" t="s">
        <v>144</v>
      </c>
      <c r="AQ38" s="436" t="s">
        <v>136</v>
      </c>
      <c r="AR38" s="432" t="s">
        <v>3079</v>
      </c>
      <c r="AS38" s="432" t="s">
        <v>3080</v>
      </c>
      <c r="AT38" s="441" t="s">
        <v>3281</v>
      </c>
      <c r="AU38" s="432" t="str">
        <f t="shared" si="4"/>
        <v>내부회계관리제도 관련 독립적인 평가(separate evaluations)의 수행</v>
      </c>
      <c r="AV38" s="432" t="s">
        <v>3282</v>
      </c>
      <c r="AW38" s="433"/>
      <c r="AX38" s="438"/>
      <c r="AY38" s="438" t="s">
        <v>143</v>
      </c>
      <c r="AZ38" s="439"/>
      <c r="BA38" s="442" t="s">
        <v>2767</v>
      </c>
      <c r="BB38" s="442" t="s">
        <v>181</v>
      </c>
      <c r="BC38" s="442" t="str">
        <f t="shared" si="5"/>
        <v>Q</v>
      </c>
      <c r="BD38" s="442" t="s">
        <v>3017</v>
      </c>
      <c r="BE38" s="443" t="s">
        <v>2868</v>
      </c>
      <c r="BF38" s="444" t="str">
        <f t="shared" si="6"/>
        <v>Q</v>
      </c>
      <c r="BG38" s="444" t="s">
        <v>2871</v>
      </c>
      <c r="BH38" s="444" t="s">
        <v>2871</v>
      </c>
      <c r="BI38" s="444" t="s">
        <v>2871</v>
      </c>
      <c r="BJ38" s="444" t="s">
        <v>2871</v>
      </c>
      <c r="BK38" s="444" t="s">
        <v>2871</v>
      </c>
      <c r="BL38" s="444" t="s">
        <v>2871</v>
      </c>
      <c r="BM38" s="444" t="s">
        <v>2796</v>
      </c>
      <c r="BN38" s="445" t="s">
        <v>2796</v>
      </c>
      <c r="BO38" s="442" t="str">
        <f t="shared" si="7"/>
        <v>Not Higher</v>
      </c>
      <c r="BP38" s="446">
        <f>SUMIFS([7]Note!$G$18:$G$65,[7]Note!$C$18:$C$65,다우기술!BB38,[7]Note!$F$18:$F$65,다우기술!BC38,[7]Note!$D$18:$D$65,다우기술!BO38)/IF(BD38="Y",1,IF(BD38="H",2,4))</f>
        <v>2</v>
      </c>
      <c r="BQ38" s="442" t="str">
        <f t="shared" si="8"/>
        <v>내부회계전담조직</v>
      </c>
      <c r="BR38" s="444"/>
      <c r="BS38" s="445" t="s">
        <v>143</v>
      </c>
      <c r="BT38" s="443"/>
      <c r="BU38" s="444"/>
      <c r="BV38" s="444"/>
      <c r="BW38" s="444" t="s">
        <v>143</v>
      </c>
      <c r="BX38" s="444"/>
      <c r="BY38" s="442"/>
      <c r="CB38" s="429" t="str">
        <f t="shared" si="9"/>
        <v>ELC0503</v>
      </c>
      <c r="CD38" s="429">
        <f t="shared" si="10"/>
        <v>0</v>
      </c>
      <c r="CF38" s="429">
        <f t="shared" si="11"/>
        <v>0</v>
      </c>
      <c r="CG38" s="429">
        <f t="shared" si="11"/>
        <v>0</v>
      </c>
      <c r="CH38" s="429">
        <f t="shared" si="11"/>
        <v>0</v>
      </c>
    </row>
    <row r="39" spans="1:110" s="429" customFormat="1" ht="409.6" hidden="1" customHeight="1">
      <c r="A39" s="428"/>
      <c r="B39" s="429" t="s">
        <v>3009</v>
      </c>
      <c r="C39" s="430" t="str">
        <f t="shared" si="3"/>
        <v>ELC0504</v>
      </c>
      <c r="D39" s="430" t="s">
        <v>3010</v>
      </c>
      <c r="E39" s="430" t="s">
        <v>3026</v>
      </c>
      <c r="F39" s="431" t="s">
        <v>3260</v>
      </c>
      <c r="G39" s="431" t="s">
        <v>3238</v>
      </c>
      <c r="H39" s="432" t="s">
        <v>3283</v>
      </c>
      <c r="I39" s="433" t="s">
        <v>3284</v>
      </c>
      <c r="J39" s="434" t="s">
        <v>3285</v>
      </c>
      <c r="K39" s="435" t="s">
        <v>3286</v>
      </c>
      <c r="L39" s="436" t="s">
        <v>3017</v>
      </c>
      <c r="M39" s="437"/>
      <c r="N39" s="438" t="s">
        <v>143</v>
      </c>
      <c r="O39" s="438"/>
      <c r="P39" s="438"/>
      <c r="Q39" s="438"/>
      <c r="R39" s="439"/>
      <c r="S39" s="437" t="s">
        <v>142</v>
      </c>
      <c r="T39" s="439" t="s">
        <v>131</v>
      </c>
      <c r="U39" s="437" t="s">
        <v>143</v>
      </c>
      <c r="V39" s="438" t="s">
        <v>143</v>
      </c>
      <c r="W39" s="438" t="s">
        <v>143</v>
      </c>
      <c r="X39" s="438" t="s">
        <v>143</v>
      </c>
      <c r="Y39" s="438" t="s">
        <v>143</v>
      </c>
      <c r="Z39" s="438" t="s">
        <v>143</v>
      </c>
      <c r="AA39" s="438" t="s">
        <v>143</v>
      </c>
      <c r="AB39" s="438" t="s">
        <v>143</v>
      </c>
      <c r="AC39" s="438" t="s">
        <v>143</v>
      </c>
      <c r="AD39" s="438" t="s">
        <v>143</v>
      </c>
      <c r="AE39" s="438" t="s">
        <v>143</v>
      </c>
      <c r="AF39" s="438" t="s">
        <v>143</v>
      </c>
      <c r="AG39" s="439" t="s">
        <v>143</v>
      </c>
      <c r="AH39" s="440" t="s">
        <v>144</v>
      </c>
      <c r="AI39" s="436" t="s">
        <v>3019</v>
      </c>
      <c r="AJ39" s="436" t="s">
        <v>144</v>
      </c>
      <c r="AK39" s="436" t="s">
        <v>144</v>
      </c>
      <c r="AL39" s="436" t="s">
        <v>144</v>
      </c>
      <c r="AM39" s="436" t="s">
        <v>144</v>
      </c>
      <c r="AN39" s="436" t="s">
        <v>2767</v>
      </c>
      <c r="AO39" s="436" t="s">
        <v>3287</v>
      </c>
      <c r="AP39" s="440" t="s">
        <v>144</v>
      </c>
      <c r="AQ39" s="436" t="s">
        <v>137</v>
      </c>
      <c r="AR39" s="432" t="s">
        <v>3079</v>
      </c>
      <c r="AS39" s="432" t="s">
        <v>3080</v>
      </c>
      <c r="AT39" s="441" t="s">
        <v>3288</v>
      </c>
      <c r="AU39" s="432" t="str">
        <f t="shared" si="4"/>
        <v>미비점 보고 및 시정조치 모니터링 지침 마련 및 운영</v>
      </c>
      <c r="AV39" s="432" t="s">
        <v>3289</v>
      </c>
      <c r="AW39" s="433"/>
      <c r="AX39" s="438"/>
      <c r="AY39" s="438" t="s">
        <v>143</v>
      </c>
      <c r="AZ39" s="439"/>
      <c r="BA39" s="442" t="s">
        <v>2767</v>
      </c>
      <c r="BB39" s="442" t="s">
        <v>181</v>
      </c>
      <c r="BC39" s="442" t="str">
        <f t="shared" si="5"/>
        <v>A</v>
      </c>
      <c r="BD39" s="442" t="s">
        <v>3017</v>
      </c>
      <c r="BE39" s="443" t="s">
        <v>2868</v>
      </c>
      <c r="BF39" s="444" t="str">
        <f t="shared" si="6"/>
        <v>A</v>
      </c>
      <c r="BG39" s="444" t="s">
        <v>2871</v>
      </c>
      <c r="BH39" s="444" t="s">
        <v>2871</v>
      </c>
      <c r="BI39" s="444" t="s">
        <v>2796</v>
      </c>
      <c r="BJ39" s="444" t="s">
        <v>2871</v>
      </c>
      <c r="BK39" s="444" t="s">
        <v>2871</v>
      </c>
      <c r="BL39" s="444" t="s">
        <v>2871</v>
      </c>
      <c r="BM39" s="444" t="s">
        <v>2796</v>
      </c>
      <c r="BN39" s="445" t="s">
        <v>2796</v>
      </c>
      <c r="BO39" s="442" t="str">
        <f t="shared" si="7"/>
        <v>Not Higher</v>
      </c>
      <c r="BP39" s="446">
        <f>SUMIFS([7]Note!$G$18:$G$65,[7]Note!$C$18:$C$65,다우기술!BB39,[7]Note!$F$18:$F$65,다우기술!BC39,[7]Note!$D$18:$D$65,다우기술!BO39)/IF(BD39="Y",1,IF(BD39="H",2,4))</f>
        <v>1</v>
      </c>
      <c r="BQ39" s="442" t="str">
        <f t="shared" si="8"/>
        <v>내부회계전담조직</v>
      </c>
      <c r="BR39" s="444"/>
      <c r="BS39" s="445" t="s">
        <v>143</v>
      </c>
      <c r="BT39" s="443"/>
      <c r="BU39" s="444"/>
      <c r="BV39" s="444"/>
      <c r="BW39" s="444" t="s">
        <v>143</v>
      </c>
      <c r="BX39" s="444"/>
      <c r="BY39" s="442"/>
      <c r="CB39" s="429" t="str">
        <f t="shared" si="9"/>
        <v>ELC0504</v>
      </c>
      <c r="CD39" s="429">
        <f t="shared" si="10"/>
        <v>0</v>
      </c>
      <c r="CF39" s="429">
        <f t="shared" si="11"/>
        <v>0</v>
      </c>
      <c r="CG39" s="429">
        <f t="shared" si="11"/>
        <v>0</v>
      </c>
      <c r="CH39" s="429">
        <f t="shared" si="11"/>
        <v>0</v>
      </c>
    </row>
    <row r="40" spans="1:110" ht="409.6" hidden="1" customHeight="1">
      <c r="A40" s="453" t="s">
        <v>3290</v>
      </c>
      <c r="B40" s="392" t="s">
        <v>3009</v>
      </c>
      <c r="C40" s="430" t="str">
        <f t="shared" si="3"/>
        <v>IT0101</v>
      </c>
      <c r="D40" s="430" t="s">
        <v>3291</v>
      </c>
      <c r="E40" s="430" t="s">
        <v>3213</v>
      </c>
      <c r="F40" s="431" t="s">
        <v>3292</v>
      </c>
      <c r="G40" s="431" t="s">
        <v>3292</v>
      </c>
      <c r="H40" s="454" t="s">
        <v>3293</v>
      </c>
      <c r="I40" s="455" t="s">
        <v>3294</v>
      </c>
      <c r="J40" s="456" t="s">
        <v>3295</v>
      </c>
      <c r="K40" s="457" t="s">
        <v>3296</v>
      </c>
      <c r="L40" s="458" t="s">
        <v>130</v>
      </c>
      <c r="M40" s="459" t="s">
        <v>143</v>
      </c>
      <c r="N40" s="460"/>
      <c r="O40" s="460"/>
      <c r="P40" s="460"/>
      <c r="Q40" s="460"/>
      <c r="R40" s="461"/>
      <c r="S40" s="459" t="s">
        <v>142</v>
      </c>
      <c r="T40" s="461" t="s">
        <v>131</v>
      </c>
      <c r="U40" s="459" t="s">
        <v>143</v>
      </c>
      <c r="V40" s="460" t="s">
        <v>143</v>
      </c>
      <c r="W40" s="460" t="s">
        <v>143</v>
      </c>
      <c r="X40" s="460" t="s">
        <v>143</v>
      </c>
      <c r="Y40" s="460" t="s">
        <v>143</v>
      </c>
      <c r="Z40" s="460" t="s">
        <v>143</v>
      </c>
      <c r="AA40" s="460" t="s">
        <v>143</v>
      </c>
      <c r="AB40" s="460" t="s">
        <v>143</v>
      </c>
      <c r="AC40" s="460" t="s">
        <v>143</v>
      </c>
      <c r="AD40" s="460" t="s">
        <v>143</v>
      </c>
      <c r="AE40" s="460" t="s">
        <v>143</v>
      </c>
      <c r="AF40" s="460" t="s">
        <v>143</v>
      </c>
      <c r="AG40" s="461" t="s">
        <v>143</v>
      </c>
      <c r="AH40" s="462" t="s">
        <v>130</v>
      </c>
      <c r="AI40" s="458" t="s">
        <v>2767</v>
      </c>
      <c r="AJ40" s="458" t="s">
        <v>2767</v>
      </c>
      <c r="AK40" s="458" t="s">
        <v>2767</v>
      </c>
      <c r="AL40" s="458" t="s">
        <v>2767</v>
      </c>
      <c r="AM40" s="458" t="s">
        <v>2767</v>
      </c>
      <c r="AN40" s="458" t="s">
        <v>3297</v>
      </c>
      <c r="AO40" s="458" t="s">
        <v>3298</v>
      </c>
      <c r="AP40" s="463" t="s">
        <v>3299</v>
      </c>
      <c r="AQ40" s="458" t="s">
        <v>143</v>
      </c>
      <c r="AR40" s="454" t="s">
        <v>3300</v>
      </c>
      <c r="AS40" s="454" t="s">
        <v>3301</v>
      </c>
      <c r="AT40" s="464" t="s">
        <v>3302</v>
      </c>
      <c r="AU40" s="454" t="s">
        <v>3303</v>
      </c>
      <c r="AV40" s="454" t="s">
        <v>3304</v>
      </c>
      <c r="AW40" s="455" t="s">
        <v>143</v>
      </c>
      <c r="AX40" s="460"/>
      <c r="AY40" s="460" t="s">
        <v>143</v>
      </c>
      <c r="AZ40" s="461"/>
      <c r="BA40" s="446" t="s">
        <v>3305</v>
      </c>
      <c r="BB40" s="446" t="s">
        <v>181</v>
      </c>
      <c r="BC40" s="446" t="s">
        <v>143</v>
      </c>
      <c r="BD40" s="446" t="s">
        <v>130</v>
      </c>
      <c r="BE40" s="465" t="s">
        <v>131</v>
      </c>
      <c r="BF40" s="466" t="s">
        <v>133</v>
      </c>
      <c r="BG40" s="466" t="s">
        <v>133</v>
      </c>
      <c r="BH40" s="466" t="s">
        <v>135</v>
      </c>
      <c r="BI40" s="466" t="s">
        <v>133</v>
      </c>
      <c r="BJ40" s="466" t="s">
        <v>133</v>
      </c>
      <c r="BK40" s="466" t="s">
        <v>135</v>
      </c>
      <c r="BL40" s="466" t="s">
        <v>133</v>
      </c>
      <c r="BM40" s="466" t="s">
        <v>135</v>
      </c>
      <c r="BN40" s="467"/>
      <c r="BO40" s="446" t="str">
        <f t="shared" si="7"/>
        <v>Higher</v>
      </c>
      <c r="BP40" s="446">
        <f>SUMIFS([7]Note!$G$18:$G$65,[7]Note!$C$18:$C$65,다우기술!BB40,[7]Note!$F$18:$F$65,다우기술!BC40,[7]Note!$D$18:$D$65,다우기술!BO40)/IF(BD40="Y",1,IF(BD40="H",2,4))</f>
        <v>35</v>
      </c>
      <c r="BQ40" s="446" t="s">
        <v>3300</v>
      </c>
      <c r="BR40" s="466"/>
      <c r="BS40" s="467" t="s">
        <v>143</v>
      </c>
      <c r="BT40" s="465"/>
      <c r="BU40" s="466"/>
      <c r="BV40" s="466"/>
      <c r="BW40" s="466" t="s">
        <v>143</v>
      </c>
      <c r="BX40" s="466"/>
      <c r="BY40" s="446"/>
      <c r="BZ40" s="392"/>
      <c r="CB40" s="468" t="str">
        <f t="shared" si="9"/>
        <v>IT0101</v>
      </c>
      <c r="CD40" s="469">
        <f t="shared" si="10"/>
        <v>0</v>
      </c>
      <c r="CE40" s="392"/>
      <c r="CF40" s="469">
        <f t="shared" si="11"/>
        <v>0</v>
      </c>
      <c r="CG40" s="469">
        <f t="shared" si="11"/>
        <v>0</v>
      </c>
      <c r="CH40" s="469">
        <f t="shared" si="11"/>
        <v>0</v>
      </c>
      <c r="DF40" s="468" t="b">
        <v>1</v>
      </c>
    </row>
    <row r="41" spans="1:110" ht="409.6" hidden="1" customHeight="1">
      <c r="A41" s="453" t="s">
        <v>3290</v>
      </c>
      <c r="B41" s="392" t="s">
        <v>3009</v>
      </c>
      <c r="C41" s="430" t="str">
        <f t="shared" si="3"/>
        <v>IT0102</v>
      </c>
      <c r="D41" s="430" t="s">
        <v>3213</v>
      </c>
      <c r="E41" s="430" t="s">
        <v>3213</v>
      </c>
      <c r="F41" s="431" t="s">
        <v>3292</v>
      </c>
      <c r="G41" s="431" t="s">
        <v>3306</v>
      </c>
      <c r="H41" s="454" t="s">
        <v>3307</v>
      </c>
      <c r="I41" s="455" t="s">
        <v>3294</v>
      </c>
      <c r="J41" s="456" t="s">
        <v>3308</v>
      </c>
      <c r="K41" s="457" t="s">
        <v>3309</v>
      </c>
      <c r="L41" s="458" t="s">
        <v>130</v>
      </c>
      <c r="M41" s="459"/>
      <c r="N41" s="460" t="s">
        <v>143</v>
      </c>
      <c r="O41" s="460"/>
      <c r="P41" s="460"/>
      <c r="Q41" s="460"/>
      <c r="R41" s="461"/>
      <c r="S41" s="459" t="s">
        <v>142</v>
      </c>
      <c r="T41" s="461" t="s">
        <v>131</v>
      </c>
      <c r="U41" s="459" t="s">
        <v>143</v>
      </c>
      <c r="V41" s="460" t="s">
        <v>143</v>
      </c>
      <c r="W41" s="460" t="s">
        <v>143</v>
      </c>
      <c r="X41" s="460" t="s">
        <v>143</v>
      </c>
      <c r="Y41" s="460" t="s">
        <v>143</v>
      </c>
      <c r="Z41" s="460" t="s">
        <v>143</v>
      </c>
      <c r="AA41" s="460" t="s">
        <v>143</v>
      </c>
      <c r="AB41" s="460" t="s">
        <v>143</v>
      </c>
      <c r="AC41" s="460" t="s">
        <v>143</v>
      </c>
      <c r="AD41" s="460" t="s">
        <v>143</v>
      </c>
      <c r="AE41" s="460" t="s">
        <v>143</v>
      </c>
      <c r="AF41" s="460" t="s">
        <v>143</v>
      </c>
      <c r="AG41" s="461" t="s">
        <v>143</v>
      </c>
      <c r="AH41" s="462" t="s">
        <v>144</v>
      </c>
      <c r="AI41" s="458" t="s">
        <v>2767</v>
      </c>
      <c r="AJ41" s="458" t="s">
        <v>2767</v>
      </c>
      <c r="AK41" s="458" t="s">
        <v>2767</v>
      </c>
      <c r="AL41" s="458" t="s">
        <v>2767</v>
      </c>
      <c r="AM41" s="458" t="s">
        <v>2767</v>
      </c>
      <c r="AN41" s="458" t="s">
        <v>3297</v>
      </c>
      <c r="AO41" s="458" t="s">
        <v>3310</v>
      </c>
      <c r="AP41" s="463" t="s">
        <v>3299</v>
      </c>
      <c r="AQ41" s="458" t="s">
        <v>143</v>
      </c>
      <c r="AR41" s="454" t="s">
        <v>3300</v>
      </c>
      <c r="AS41" s="454" t="s">
        <v>3301</v>
      </c>
      <c r="AT41" s="464" t="s">
        <v>3311</v>
      </c>
      <c r="AU41" s="454" t="s">
        <v>3312</v>
      </c>
      <c r="AV41" s="454" t="s">
        <v>3313</v>
      </c>
      <c r="AW41" s="455" t="s">
        <v>143</v>
      </c>
      <c r="AX41" s="460"/>
      <c r="AY41" s="460" t="s">
        <v>143</v>
      </c>
      <c r="AZ41" s="461"/>
      <c r="BA41" s="446" t="s">
        <v>3314</v>
      </c>
      <c r="BB41" s="446" t="s">
        <v>181</v>
      </c>
      <c r="BC41" s="446" t="s">
        <v>143</v>
      </c>
      <c r="BD41" s="446" t="s">
        <v>130</v>
      </c>
      <c r="BE41" s="465" t="s">
        <v>131</v>
      </c>
      <c r="BF41" s="466" t="s">
        <v>133</v>
      </c>
      <c r="BG41" s="466" t="s">
        <v>133</v>
      </c>
      <c r="BH41" s="466" t="s">
        <v>135</v>
      </c>
      <c r="BI41" s="466" t="s">
        <v>133</v>
      </c>
      <c r="BJ41" s="466" t="s">
        <v>133</v>
      </c>
      <c r="BK41" s="466" t="s">
        <v>135</v>
      </c>
      <c r="BL41" s="466" t="s">
        <v>133</v>
      </c>
      <c r="BM41" s="466" t="s">
        <v>133</v>
      </c>
      <c r="BN41" s="467"/>
      <c r="BO41" s="446" t="str">
        <f t="shared" si="7"/>
        <v>Higher</v>
      </c>
      <c r="BP41" s="446">
        <f>SUMIFS([7]Note!$G$18:$G$65,[7]Note!$C$18:$C$65,다우기술!BB41,[7]Note!$F$18:$F$65,다우기술!BC41,[7]Note!$D$18:$D$65,다우기술!BO41)/IF(BD41="Y",1,IF(BD41="H",2,4))</f>
        <v>35</v>
      </c>
      <c r="BQ41" s="446" t="s">
        <v>3315</v>
      </c>
      <c r="BR41" s="466"/>
      <c r="BS41" s="467" t="s">
        <v>143</v>
      </c>
      <c r="BT41" s="465"/>
      <c r="BU41" s="466"/>
      <c r="BV41" s="466"/>
      <c r="BW41" s="466" t="s">
        <v>143</v>
      </c>
      <c r="BX41" s="466"/>
      <c r="BY41" s="446"/>
      <c r="BZ41" s="392"/>
      <c r="CB41" s="468" t="str">
        <f t="shared" si="9"/>
        <v>IT0102</v>
      </c>
      <c r="CD41" s="469">
        <f t="shared" si="10"/>
        <v>0</v>
      </c>
      <c r="CE41" s="392"/>
      <c r="CF41" s="469">
        <f t="shared" si="11"/>
        <v>0</v>
      </c>
      <c r="CG41" s="469">
        <f t="shared" si="11"/>
        <v>0</v>
      </c>
      <c r="CH41" s="469">
        <f t="shared" si="11"/>
        <v>0</v>
      </c>
      <c r="DF41" s="468" t="b">
        <v>1</v>
      </c>
    </row>
    <row r="42" spans="1:110" ht="409.6" hidden="1" customHeight="1">
      <c r="A42" s="453" t="s">
        <v>3290</v>
      </c>
      <c r="B42" s="392" t="s">
        <v>3009</v>
      </c>
      <c r="C42" s="430" t="str">
        <f t="shared" si="3"/>
        <v>IT0103</v>
      </c>
      <c r="D42" s="430" t="s">
        <v>3213</v>
      </c>
      <c r="E42" s="430" t="s">
        <v>3213</v>
      </c>
      <c r="F42" s="431" t="s">
        <v>3292</v>
      </c>
      <c r="G42" s="431" t="s">
        <v>3036</v>
      </c>
      <c r="H42" s="454" t="s">
        <v>3316</v>
      </c>
      <c r="I42" s="455" t="s">
        <v>3294</v>
      </c>
      <c r="J42" s="456" t="s">
        <v>3317</v>
      </c>
      <c r="K42" s="457" t="s">
        <v>3318</v>
      </c>
      <c r="L42" s="458" t="s">
        <v>130</v>
      </c>
      <c r="M42" s="459"/>
      <c r="N42" s="460" t="s">
        <v>143</v>
      </c>
      <c r="O42" s="460"/>
      <c r="P42" s="460"/>
      <c r="Q42" s="460"/>
      <c r="R42" s="461"/>
      <c r="S42" s="459" t="s">
        <v>140</v>
      </c>
      <c r="T42" s="461" t="s">
        <v>131</v>
      </c>
      <c r="U42" s="459" t="s">
        <v>143</v>
      </c>
      <c r="V42" s="460" t="s">
        <v>143</v>
      </c>
      <c r="W42" s="460" t="s">
        <v>143</v>
      </c>
      <c r="X42" s="460" t="s">
        <v>143</v>
      </c>
      <c r="Y42" s="460" t="s">
        <v>143</v>
      </c>
      <c r="Z42" s="460" t="s">
        <v>143</v>
      </c>
      <c r="AA42" s="460" t="s">
        <v>143</v>
      </c>
      <c r="AB42" s="460" t="s">
        <v>143</v>
      </c>
      <c r="AC42" s="460" t="s">
        <v>143</v>
      </c>
      <c r="AD42" s="460" t="s">
        <v>143</v>
      </c>
      <c r="AE42" s="460" t="s">
        <v>143</v>
      </c>
      <c r="AF42" s="460" t="s">
        <v>143</v>
      </c>
      <c r="AG42" s="461" t="s">
        <v>143</v>
      </c>
      <c r="AH42" s="462" t="s">
        <v>144</v>
      </c>
      <c r="AI42" s="458" t="s">
        <v>2767</v>
      </c>
      <c r="AJ42" s="458" t="s">
        <v>2767</v>
      </c>
      <c r="AK42" s="458" t="s">
        <v>2767</v>
      </c>
      <c r="AL42" s="458" t="s">
        <v>2767</v>
      </c>
      <c r="AM42" s="458" t="s">
        <v>2767</v>
      </c>
      <c r="AN42" s="458" t="s">
        <v>3319</v>
      </c>
      <c r="AO42" s="458" t="s">
        <v>3320</v>
      </c>
      <c r="AP42" s="463" t="s">
        <v>3321</v>
      </c>
      <c r="AQ42" s="458" t="s">
        <v>136</v>
      </c>
      <c r="AR42" s="454" t="s">
        <v>3300</v>
      </c>
      <c r="AS42" s="454" t="s">
        <v>3301</v>
      </c>
      <c r="AT42" s="464" t="s">
        <v>3322</v>
      </c>
      <c r="AU42" s="454" t="s">
        <v>3323</v>
      </c>
      <c r="AV42" s="454" t="s">
        <v>3324</v>
      </c>
      <c r="AW42" s="455" t="s">
        <v>143</v>
      </c>
      <c r="AX42" s="460"/>
      <c r="AY42" s="460" t="s">
        <v>143</v>
      </c>
      <c r="AZ42" s="461"/>
      <c r="BA42" s="446" t="s">
        <v>3325</v>
      </c>
      <c r="BB42" s="446" t="s">
        <v>181</v>
      </c>
      <c r="BC42" s="446" t="s">
        <v>136</v>
      </c>
      <c r="BD42" s="446" t="s">
        <v>130</v>
      </c>
      <c r="BE42" s="465" t="s">
        <v>131</v>
      </c>
      <c r="BF42" s="466" t="s">
        <v>133</v>
      </c>
      <c r="BG42" s="466" t="s">
        <v>133</v>
      </c>
      <c r="BH42" s="466" t="s">
        <v>135</v>
      </c>
      <c r="BI42" s="466" t="s">
        <v>133</v>
      </c>
      <c r="BJ42" s="466" t="s">
        <v>133</v>
      </c>
      <c r="BK42" s="466" t="s">
        <v>135</v>
      </c>
      <c r="BL42" s="466" t="s">
        <v>133</v>
      </c>
      <c r="BM42" s="466" t="s">
        <v>135</v>
      </c>
      <c r="BN42" s="467"/>
      <c r="BO42" s="446" t="str">
        <f t="shared" si="7"/>
        <v>Higher</v>
      </c>
      <c r="BP42" s="446">
        <f>SUMIFS([7]Note!$G$18:$G$65,[7]Note!$C$18:$C$65,다우기술!BB42,[7]Note!$F$18:$F$65,다우기술!BC42,[7]Note!$D$18:$D$65,다우기술!BO42)/IF(BD42="Y",1,IF(BD42="H",2,4))</f>
        <v>2</v>
      </c>
      <c r="BQ42" s="446" t="s">
        <v>3300</v>
      </c>
      <c r="BR42" s="466"/>
      <c r="BS42" s="467" t="s">
        <v>143</v>
      </c>
      <c r="BT42" s="465"/>
      <c r="BU42" s="466"/>
      <c r="BV42" s="466"/>
      <c r="BW42" s="466" t="s">
        <v>143</v>
      </c>
      <c r="BX42" s="466"/>
      <c r="BY42" s="446"/>
      <c r="BZ42" s="392"/>
      <c r="CB42" s="468" t="str">
        <f t="shared" si="9"/>
        <v>IT0103</v>
      </c>
      <c r="CD42" s="469">
        <f t="shared" si="10"/>
        <v>0</v>
      </c>
      <c r="CE42" s="392"/>
      <c r="CF42" s="469">
        <f t="shared" si="11"/>
        <v>0</v>
      </c>
      <c r="CG42" s="469">
        <f t="shared" si="11"/>
        <v>0</v>
      </c>
      <c r="CH42" s="469">
        <f t="shared" si="11"/>
        <v>0</v>
      </c>
      <c r="DF42" s="468" t="b">
        <v>1</v>
      </c>
    </row>
    <row r="43" spans="1:110" ht="409.6" hidden="1" customHeight="1">
      <c r="A43" s="453" t="s">
        <v>3290</v>
      </c>
      <c r="B43" s="392" t="s">
        <v>3009</v>
      </c>
      <c r="C43" s="430" t="str">
        <f t="shared" si="3"/>
        <v>IT0104</v>
      </c>
      <c r="D43" s="430" t="s">
        <v>3213</v>
      </c>
      <c r="E43" s="430" t="s">
        <v>3213</v>
      </c>
      <c r="F43" s="431" t="s">
        <v>3292</v>
      </c>
      <c r="G43" s="431" t="s">
        <v>3047</v>
      </c>
      <c r="H43" s="454" t="s">
        <v>3326</v>
      </c>
      <c r="I43" s="455" t="s">
        <v>3294</v>
      </c>
      <c r="J43" s="456" t="s">
        <v>3327</v>
      </c>
      <c r="K43" s="457" t="s">
        <v>3328</v>
      </c>
      <c r="L43" s="458" t="s">
        <v>130</v>
      </c>
      <c r="M43" s="459"/>
      <c r="N43" s="460" t="s">
        <v>143</v>
      </c>
      <c r="O43" s="460"/>
      <c r="P43" s="460"/>
      <c r="Q43" s="460"/>
      <c r="R43" s="461"/>
      <c r="S43" s="459" t="s">
        <v>142</v>
      </c>
      <c r="T43" s="461" t="s">
        <v>131</v>
      </c>
      <c r="U43" s="459" t="s">
        <v>143</v>
      </c>
      <c r="V43" s="460" t="s">
        <v>143</v>
      </c>
      <c r="W43" s="460" t="s">
        <v>143</v>
      </c>
      <c r="X43" s="460" t="s">
        <v>143</v>
      </c>
      <c r="Y43" s="460" t="s">
        <v>143</v>
      </c>
      <c r="Z43" s="460" t="s">
        <v>143</v>
      </c>
      <c r="AA43" s="460" t="s">
        <v>143</v>
      </c>
      <c r="AB43" s="460" t="s">
        <v>143</v>
      </c>
      <c r="AC43" s="460" t="s">
        <v>143</v>
      </c>
      <c r="AD43" s="460" t="s">
        <v>143</v>
      </c>
      <c r="AE43" s="460" t="s">
        <v>143</v>
      </c>
      <c r="AF43" s="460" t="s">
        <v>143</v>
      </c>
      <c r="AG43" s="461" t="s">
        <v>143</v>
      </c>
      <c r="AH43" s="462" t="s">
        <v>130</v>
      </c>
      <c r="AI43" s="458" t="s">
        <v>2767</v>
      </c>
      <c r="AJ43" s="458" t="s">
        <v>2767</v>
      </c>
      <c r="AK43" s="458" t="s">
        <v>2767</v>
      </c>
      <c r="AL43" s="458" t="s">
        <v>2767</v>
      </c>
      <c r="AM43" s="458" t="s">
        <v>2767</v>
      </c>
      <c r="AN43" s="458" t="s">
        <v>3329</v>
      </c>
      <c r="AO43" s="458" t="s">
        <v>3330</v>
      </c>
      <c r="AP43" s="463" t="s">
        <v>3331</v>
      </c>
      <c r="AQ43" s="458" t="s">
        <v>137</v>
      </c>
      <c r="AR43" s="454" t="s">
        <v>3332</v>
      </c>
      <c r="AS43" s="454" t="s">
        <v>3333</v>
      </c>
      <c r="AT43" s="464" t="s">
        <v>3334</v>
      </c>
      <c r="AU43" s="454" t="s">
        <v>3335</v>
      </c>
      <c r="AV43" s="454" t="s">
        <v>3336</v>
      </c>
      <c r="AW43" s="455" t="s">
        <v>143</v>
      </c>
      <c r="AX43" s="460"/>
      <c r="AY43" s="460" t="s">
        <v>143</v>
      </c>
      <c r="AZ43" s="461"/>
      <c r="BA43" s="446" t="s">
        <v>3337</v>
      </c>
      <c r="BB43" s="446" t="s">
        <v>181</v>
      </c>
      <c r="BC43" s="446" t="s">
        <v>137</v>
      </c>
      <c r="BD43" s="446" t="s">
        <v>130</v>
      </c>
      <c r="BE43" s="465" t="s">
        <v>131</v>
      </c>
      <c r="BF43" s="466" t="s">
        <v>135</v>
      </c>
      <c r="BG43" s="466" t="s">
        <v>133</v>
      </c>
      <c r="BH43" s="466" t="s">
        <v>135</v>
      </c>
      <c r="BI43" s="466" t="s">
        <v>133</v>
      </c>
      <c r="BJ43" s="466" t="s">
        <v>133</v>
      </c>
      <c r="BK43" s="466" t="s">
        <v>135</v>
      </c>
      <c r="BL43" s="466" t="s">
        <v>133</v>
      </c>
      <c r="BM43" s="466" t="s">
        <v>135</v>
      </c>
      <c r="BN43" s="467"/>
      <c r="BO43" s="446" t="str">
        <f t="shared" si="7"/>
        <v>Not Higher</v>
      </c>
      <c r="BP43" s="446">
        <f>SUMIFS([7]Note!$G$18:$G$65,[7]Note!$C$18:$C$65,다우기술!BB43,[7]Note!$F$18:$F$65,다우기술!BC43,[7]Note!$D$18:$D$65,다우기술!BO43)/IF(BD43="Y",1,IF(BD43="H",2,4))</f>
        <v>1</v>
      </c>
      <c r="BQ43" s="446" t="s">
        <v>3332</v>
      </c>
      <c r="BR43" s="466"/>
      <c r="BS43" s="467" t="s">
        <v>143</v>
      </c>
      <c r="BT43" s="465"/>
      <c r="BU43" s="466"/>
      <c r="BV43" s="466"/>
      <c r="BW43" s="466" t="s">
        <v>143</v>
      </c>
      <c r="BX43" s="466"/>
      <c r="BY43" s="446"/>
      <c r="BZ43" s="392"/>
      <c r="CB43" s="468" t="str">
        <f t="shared" si="9"/>
        <v>IT0104</v>
      </c>
      <c r="CD43" s="469">
        <f t="shared" si="10"/>
        <v>0</v>
      </c>
      <c r="CE43" s="392"/>
      <c r="CF43" s="469">
        <f t="shared" si="11"/>
        <v>0</v>
      </c>
      <c r="CG43" s="469">
        <f t="shared" si="11"/>
        <v>0</v>
      </c>
      <c r="CH43" s="469">
        <f t="shared" si="11"/>
        <v>0</v>
      </c>
      <c r="DF43" s="468" t="b">
        <v>1</v>
      </c>
    </row>
    <row r="44" spans="1:110" ht="409.6" hidden="1" customHeight="1">
      <c r="A44" s="453" t="s">
        <v>3290</v>
      </c>
      <c r="B44" s="392" t="s">
        <v>3009</v>
      </c>
      <c r="C44" s="430" t="str">
        <f t="shared" si="3"/>
        <v>IT0105</v>
      </c>
      <c r="D44" s="430" t="s">
        <v>3213</v>
      </c>
      <c r="E44" s="430" t="s">
        <v>3213</v>
      </c>
      <c r="F44" s="431" t="s">
        <v>3292</v>
      </c>
      <c r="G44" s="431" t="s">
        <v>3056</v>
      </c>
      <c r="H44" s="454" t="s">
        <v>3338</v>
      </c>
      <c r="I44" s="455" t="s">
        <v>3339</v>
      </c>
      <c r="J44" s="456" t="s">
        <v>3340</v>
      </c>
      <c r="K44" s="457" t="s">
        <v>3341</v>
      </c>
      <c r="L44" s="458" t="s">
        <v>130</v>
      </c>
      <c r="M44" s="459"/>
      <c r="N44" s="460" t="s">
        <v>143</v>
      </c>
      <c r="O44" s="460"/>
      <c r="P44" s="460"/>
      <c r="Q44" s="460"/>
      <c r="R44" s="461"/>
      <c r="S44" s="459" t="s">
        <v>142</v>
      </c>
      <c r="T44" s="461" t="s">
        <v>131</v>
      </c>
      <c r="U44" s="459" t="s">
        <v>143</v>
      </c>
      <c r="V44" s="460" t="s">
        <v>143</v>
      </c>
      <c r="W44" s="460" t="s">
        <v>143</v>
      </c>
      <c r="X44" s="460" t="s">
        <v>143</v>
      </c>
      <c r="Y44" s="460" t="s">
        <v>143</v>
      </c>
      <c r="Z44" s="460" t="s">
        <v>143</v>
      </c>
      <c r="AA44" s="460" t="s">
        <v>143</v>
      </c>
      <c r="AB44" s="460" t="s">
        <v>143</v>
      </c>
      <c r="AC44" s="460" t="s">
        <v>143</v>
      </c>
      <c r="AD44" s="460" t="s">
        <v>143</v>
      </c>
      <c r="AE44" s="460" t="s">
        <v>143</v>
      </c>
      <c r="AF44" s="460" t="s">
        <v>143</v>
      </c>
      <c r="AG44" s="461" t="s">
        <v>143</v>
      </c>
      <c r="AH44" s="462" t="s">
        <v>144</v>
      </c>
      <c r="AI44" s="458" t="s">
        <v>2767</v>
      </c>
      <c r="AJ44" s="458" t="s">
        <v>2767</v>
      </c>
      <c r="AK44" s="458" t="s">
        <v>2767</v>
      </c>
      <c r="AL44" s="458" t="s">
        <v>2767</v>
      </c>
      <c r="AM44" s="458" t="s">
        <v>2767</v>
      </c>
      <c r="AN44" s="458" t="s">
        <v>3342</v>
      </c>
      <c r="AO44" s="458" t="s">
        <v>3343</v>
      </c>
      <c r="AP44" s="463" t="s">
        <v>3331</v>
      </c>
      <c r="AQ44" s="458" t="s">
        <v>137</v>
      </c>
      <c r="AR44" s="454" t="s">
        <v>3344</v>
      </c>
      <c r="AS44" s="454" t="s">
        <v>3345</v>
      </c>
      <c r="AT44" s="464" t="s">
        <v>3346</v>
      </c>
      <c r="AU44" s="454" t="s">
        <v>3347</v>
      </c>
      <c r="AV44" s="454" t="s">
        <v>3348</v>
      </c>
      <c r="AW44" s="455" t="s">
        <v>143</v>
      </c>
      <c r="AX44" s="460"/>
      <c r="AY44" s="460" t="s">
        <v>143</v>
      </c>
      <c r="AZ44" s="461"/>
      <c r="BA44" s="446" t="s">
        <v>3349</v>
      </c>
      <c r="BB44" s="446" t="s">
        <v>181</v>
      </c>
      <c r="BC44" s="446" t="s">
        <v>137</v>
      </c>
      <c r="BD44" s="446" t="s">
        <v>130</v>
      </c>
      <c r="BE44" s="465" t="s">
        <v>137</v>
      </c>
      <c r="BF44" s="466" t="s">
        <v>135</v>
      </c>
      <c r="BG44" s="466" t="s">
        <v>133</v>
      </c>
      <c r="BH44" s="466" t="s">
        <v>135</v>
      </c>
      <c r="BI44" s="466" t="s">
        <v>133</v>
      </c>
      <c r="BJ44" s="466" t="s">
        <v>133</v>
      </c>
      <c r="BK44" s="466" t="s">
        <v>135</v>
      </c>
      <c r="BL44" s="466" t="s">
        <v>133</v>
      </c>
      <c r="BM44" s="466" t="s">
        <v>135</v>
      </c>
      <c r="BN44" s="467"/>
      <c r="BO44" s="446" t="str">
        <f t="shared" si="7"/>
        <v>Not Higher</v>
      </c>
      <c r="BP44" s="446">
        <f>SUMIFS([7]Note!$G$18:$G$65,[7]Note!$C$18:$C$65,다우기술!BB44,[7]Note!$F$18:$F$65,다우기술!BC44,[7]Note!$D$18:$D$65,다우기술!BO44)/IF(BD44="Y",1,IF(BD44="H",2,4))</f>
        <v>1</v>
      </c>
      <c r="BQ44" s="446" t="s">
        <v>3344</v>
      </c>
      <c r="BR44" s="466"/>
      <c r="BS44" s="467" t="s">
        <v>143</v>
      </c>
      <c r="BT44" s="465"/>
      <c r="BU44" s="466"/>
      <c r="BV44" s="466"/>
      <c r="BW44" s="466" t="s">
        <v>143</v>
      </c>
      <c r="BX44" s="466"/>
      <c r="BY44" s="446"/>
      <c r="BZ44" s="392"/>
      <c r="CB44" s="468" t="str">
        <f t="shared" si="9"/>
        <v>IT0105</v>
      </c>
      <c r="CD44" s="469">
        <f t="shared" si="10"/>
        <v>0</v>
      </c>
      <c r="CE44" s="392"/>
      <c r="CF44" s="469">
        <f t="shared" si="11"/>
        <v>0</v>
      </c>
      <c r="CG44" s="469">
        <f t="shared" si="11"/>
        <v>0</v>
      </c>
      <c r="CH44" s="469">
        <f t="shared" si="11"/>
        <v>0</v>
      </c>
      <c r="DF44" s="468" t="b">
        <v>1</v>
      </c>
    </row>
    <row r="45" spans="1:110" ht="409.6" hidden="1" customHeight="1">
      <c r="A45" s="453" t="s">
        <v>3290</v>
      </c>
      <c r="B45" s="392" t="s">
        <v>3009</v>
      </c>
      <c r="C45" s="430" t="str">
        <f t="shared" si="3"/>
        <v>IT0106</v>
      </c>
      <c r="D45" s="430" t="s">
        <v>3213</v>
      </c>
      <c r="E45" s="430" t="s">
        <v>3213</v>
      </c>
      <c r="F45" s="431" t="s">
        <v>3292</v>
      </c>
      <c r="G45" s="431" t="s">
        <v>3064</v>
      </c>
      <c r="H45" s="454" t="s">
        <v>3350</v>
      </c>
      <c r="I45" s="455" t="s">
        <v>3339</v>
      </c>
      <c r="J45" s="456" t="s">
        <v>3351</v>
      </c>
      <c r="K45" s="457" t="s">
        <v>3352</v>
      </c>
      <c r="L45" s="458" t="s">
        <v>130</v>
      </c>
      <c r="M45" s="459"/>
      <c r="N45" s="460" t="s">
        <v>143</v>
      </c>
      <c r="O45" s="460"/>
      <c r="P45" s="460"/>
      <c r="Q45" s="460"/>
      <c r="R45" s="461"/>
      <c r="S45" s="459" t="s">
        <v>142</v>
      </c>
      <c r="T45" s="461" t="s">
        <v>131</v>
      </c>
      <c r="U45" s="459" t="s">
        <v>143</v>
      </c>
      <c r="V45" s="460" t="s">
        <v>143</v>
      </c>
      <c r="W45" s="460" t="s">
        <v>143</v>
      </c>
      <c r="X45" s="460" t="s">
        <v>143</v>
      </c>
      <c r="Y45" s="460" t="s">
        <v>143</v>
      </c>
      <c r="Z45" s="460" t="s">
        <v>143</v>
      </c>
      <c r="AA45" s="460" t="s">
        <v>143</v>
      </c>
      <c r="AB45" s="460" t="s">
        <v>143</v>
      </c>
      <c r="AC45" s="460" t="s">
        <v>143</v>
      </c>
      <c r="AD45" s="460" t="s">
        <v>143</v>
      </c>
      <c r="AE45" s="460" t="s">
        <v>143</v>
      </c>
      <c r="AF45" s="460" t="s">
        <v>143</v>
      </c>
      <c r="AG45" s="461" t="s">
        <v>143</v>
      </c>
      <c r="AH45" s="462" t="s">
        <v>144</v>
      </c>
      <c r="AI45" s="458" t="s">
        <v>2767</v>
      </c>
      <c r="AJ45" s="458" t="s">
        <v>2767</v>
      </c>
      <c r="AK45" s="458" t="s">
        <v>2767</v>
      </c>
      <c r="AL45" s="458" t="s">
        <v>2767</v>
      </c>
      <c r="AM45" s="458" t="s">
        <v>2767</v>
      </c>
      <c r="AN45" s="458" t="s">
        <v>3353</v>
      </c>
      <c r="AO45" s="458" t="s">
        <v>3354</v>
      </c>
      <c r="AP45" s="463" t="s">
        <v>3355</v>
      </c>
      <c r="AQ45" s="458" t="s">
        <v>137</v>
      </c>
      <c r="AR45" s="454" t="s">
        <v>3356</v>
      </c>
      <c r="AS45" s="454" t="s">
        <v>3357</v>
      </c>
      <c r="AT45" s="464" t="s">
        <v>3358</v>
      </c>
      <c r="AU45" s="454" t="s">
        <v>3359</v>
      </c>
      <c r="AV45" s="454" t="s">
        <v>3360</v>
      </c>
      <c r="AW45" s="455" t="s">
        <v>143</v>
      </c>
      <c r="AX45" s="460"/>
      <c r="AY45" s="460" t="s">
        <v>143</v>
      </c>
      <c r="AZ45" s="461"/>
      <c r="BA45" s="446" t="s">
        <v>3361</v>
      </c>
      <c r="BB45" s="446" t="s">
        <v>181</v>
      </c>
      <c r="BC45" s="446" t="s">
        <v>137</v>
      </c>
      <c r="BD45" s="446" t="s">
        <v>130</v>
      </c>
      <c r="BE45" s="465" t="s">
        <v>137</v>
      </c>
      <c r="BF45" s="466" t="s">
        <v>135</v>
      </c>
      <c r="BG45" s="466" t="s">
        <v>133</v>
      </c>
      <c r="BH45" s="466" t="s">
        <v>135</v>
      </c>
      <c r="BI45" s="466" t="s">
        <v>133</v>
      </c>
      <c r="BJ45" s="466" t="s">
        <v>133</v>
      </c>
      <c r="BK45" s="466" t="s">
        <v>135</v>
      </c>
      <c r="BL45" s="466" t="s">
        <v>133</v>
      </c>
      <c r="BM45" s="466" t="s">
        <v>135</v>
      </c>
      <c r="BN45" s="467"/>
      <c r="BO45" s="446" t="str">
        <f t="shared" si="7"/>
        <v>Not Higher</v>
      </c>
      <c r="BP45" s="446">
        <f>SUMIFS([7]Note!$G$18:$G$65,[7]Note!$C$18:$C$65,다우기술!BB45,[7]Note!$F$18:$F$65,다우기술!BC45,[7]Note!$D$18:$D$65,다우기술!BO45)/IF(BD45="Y",1,IF(BD45="H",2,4))</f>
        <v>1</v>
      </c>
      <c r="BQ45" s="446" t="s">
        <v>3356</v>
      </c>
      <c r="BR45" s="466"/>
      <c r="BS45" s="467" t="s">
        <v>143</v>
      </c>
      <c r="BT45" s="465"/>
      <c r="BU45" s="466"/>
      <c r="BV45" s="466"/>
      <c r="BW45" s="466" t="s">
        <v>143</v>
      </c>
      <c r="BX45" s="466"/>
      <c r="BY45" s="446"/>
      <c r="BZ45" s="392"/>
      <c r="CB45" s="468" t="str">
        <f t="shared" si="9"/>
        <v>IT0106</v>
      </c>
      <c r="CD45" s="469">
        <f t="shared" si="10"/>
        <v>0</v>
      </c>
      <c r="CE45" s="392"/>
      <c r="CF45" s="469">
        <f t="shared" si="11"/>
        <v>0</v>
      </c>
      <c r="CG45" s="469">
        <f t="shared" si="11"/>
        <v>0</v>
      </c>
      <c r="CH45" s="469">
        <f t="shared" si="11"/>
        <v>0</v>
      </c>
      <c r="DF45" s="468" t="b">
        <v>1</v>
      </c>
    </row>
    <row r="46" spans="1:110" ht="409.6" hidden="1" customHeight="1">
      <c r="A46" s="453" t="s">
        <v>3290</v>
      </c>
      <c r="B46" s="392" t="s">
        <v>3009</v>
      </c>
      <c r="C46" s="430" t="str">
        <f t="shared" si="3"/>
        <v>IT0201</v>
      </c>
      <c r="D46" s="430" t="s">
        <v>3213</v>
      </c>
      <c r="E46" s="430" t="s">
        <v>3213</v>
      </c>
      <c r="F46" s="431" t="s">
        <v>3306</v>
      </c>
      <c r="G46" s="431" t="s">
        <v>3292</v>
      </c>
      <c r="H46" s="454" t="s">
        <v>3362</v>
      </c>
      <c r="I46" s="455" t="s">
        <v>3363</v>
      </c>
      <c r="J46" s="456" t="s">
        <v>3364</v>
      </c>
      <c r="K46" s="457" t="s">
        <v>3365</v>
      </c>
      <c r="L46" s="458" t="s">
        <v>130</v>
      </c>
      <c r="M46" s="459" t="s">
        <v>143</v>
      </c>
      <c r="N46" s="460"/>
      <c r="O46" s="460"/>
      <c r="P46" s="460"/>
      <c r="Q46" s="460"/>
      <c r="R46" s="461"/>
      <c r="S46" s="459" t="s">
        <v>142</v>
      </c>
      <c r="T46" s="461" t="s">
        <v>131</v>
      </c>
      <c r="U46" s="459" t="s">
        <v>143</v>
      </c>
      <c r="V46" s="460" t="s">
        <v>143</v>
      </c>
      <c r="W46" s="460" t="s">
        <v>143</v>
      </c>
      <c r="X46" s="460" t="s">
        <v>143</v>
      </c>
      <c r="Y46" s="460" t="s">
        <v>143</v>
      </c>
      <c r="Z46" s="460" t="s">
        <v>143</v>
      </c>
      <c r="AA46" s="460" t="s">
        <v>143</v>
      </c>
      <c r="AB46" s="460" t="s">
        <v>143</v>
      </c>
      <c r="AC46" s="460" t="s">
        <v>143</v>
      </c>
      <c r="AD46" s="460" t="s">
        <v>143</v>
      </c>
      <c r="AE46" s="460" t="s">
        <v>143</v>
      </c>
      <c r="AF46" s="460" t="s">
        <v>143</v>
      </c>
      <c r="AG46" s="461" t="s">
        <v>143</v>
      </c>
      <c r="AH46" s="462" t="s">
        <v>130</v>
      </c>
      <c r="AI46" s="458" t="s">
        <v>144</v>
      </c>
      <c r="AJ46" s="458" t="s">
        <v>144</v>
      </c>
      <c r="AK46" s="458" t="s">
        <v>144</v>
      </c>
      <c r="AL46" s="458" t="s">
        <v>144</v>
      </c>
      <c r="AM46" s="458" t="s">
        <v>144</v>
      </c>
      <c r="AN46" s="458" t="s">
        <v>3366</v>
      </c>
      <c r="AO46" s="458" t="s">
        <v>3367</v>
      </c>
      <c r="AP46" s="463" t="s">
        <v>3368</v>
      </c>
      <c r="AQ46" s="458" t="s">
        <v>143</v>
      </c>
      <c r="AR46" s="454" t="s">
        <v>3369</v>
      </c>
      <c r="AS46" s="454" t="s">
        <v>3370</v>
      </c>
      <c r="AT46" s="464" t="s">
        <v>3371</v>
      </c>
      <c r="AU46" s="454" t="s">
        <v>3372</v>
      </c>
      <c r="AV46" s="454" t="s">
        <v>3373</v>
      </c>
      <c r="AW46" s="455" t="s">
        <v>143</v>
      </c>
      <c r="AX46" s="460"/>
      <c r="AY46" s="460" t="s">
        <v>143</v>
      </c>
      <c r="AZ46" s="461"/>
      <c r="BA46" s="446" t="s">
        <v>3374</v>
      </c>
      <c r="BB46" s="446" t="s">
        <v>181</v>
      </c>
      <c r="BC46" s="446" t="s">
        <v>143</v>
      </c>
      <c r="BD46" s="446" t="s">
        <v>130</v>
      </c>
      <c r="BE46" s="465" t="s">
        <v>131</v>
      </c>
      <c r="BF46" s="466" t="s">
        <v>133</v>
      </c>
      <c r="BG46" s="466" t="s">
        <v>133</v>
      </c>
      <c r="BH46" s="466" t="s">
        <v>133</v>
      </c>
      <c r="BI46" s="466" t="s">
        <v>135</v>
      </c>
      <c r="BJ46" s="466" t="s">
        <v>135</v>
      </c>
      <c r="BK46" s="466" t="s">
        <v>135</v>
      </c>
      <c r="BL46" s="466" t="s">
        <v>133</v>
      </c>
      <c r="BM46" s="466" t="s">
        <v>133</v>
      </c>
      <c r="BN46" s="467"/>
      <c r="BO46" s="446" t="str">
        <f t="shared" si="7"/>
        <v>Higher</v>
      </c>
      <c r="BP46" s="446">
        <f>SUMIFS([7]Note!$G$18:$G$65,[7]Note!$C$18:$C$65,다우기술!BB46,[7]Note!$F$18:$F$65,다우기술!BC46,[7]Note!$D$18:$D$65,다우기술!BO46)/IF(BD46="Y",1,IF(BD46="H",2,4))</f>
        <v>35</v>
      </c>
      <c r="BQ46" s="446" t="s">
        <v>3369</v>
      </c>
      <c r="BR46" s="466"/>
      <c r="BS46" s="467" t="s">
        <v>143</v>
      </c>
      <c r="BT46" s="465"/>
      <c r="BU46" s="466"/>
      <c r="BV46" s="466"/>
      <c r="BW46" s="466" t="s">
        <v>143</v>
      </c>
      <c r="BX46" s="466"/>
      <c r="BY46" s="446"/>
      <c r="BZ46" s="392"/>
      <c r="CB46" s="468" t="str">
        <f t="shared" si="9"/>
        <v>IT0201</v>
      </c>
      <c r="CD46" s="469">
        <f t="shared" si="10"/>
        <v>0</v>
      </c>
      <c r="CE46" s="392"/>
      <c r="CF46" s="469">
        <f t="shared" si="11"/>
        <v>0</v>
      </c>
      <c r="CG46" s="469">
        <f t="shared" si="11"/>
        <v>0</v>
      </c>
      <c r="CH46" s="469">
        <f t="shared" si="11"/>
        <v>0</v>
      </c>
      <c r="DF46" s="468" t="b">
        <v>1</v>
      </c>
    </row>
    <row r="47" spans="1:110" ht="409.6" hidden="1" customHeight="1">
      <c r="A47" s="453" t="s">
        <v>3290</v>
      </c>
      <c r="B47" s="392" t="s">
        <v>3009</v>
      </c>
      <c r="C47" s="430" t="str">
        <f t="shared" si="3"/>
        <v>IT0202</v>
      </c>
      <c r="D47" s="430" t="s">
        <v>3213</v>
      </c>
      <c r="E47" s="430" t="s">
        <v>3213</v>
      </c>
      <c r="F47" s="431" t="s">
        <v>3306</v>
      </c>
      <c r="G47" s="431" t="s">
        <v>3306</v>
      </c>
      <c r="H47" s="454" t="s">
        <v>3375</v>
      </c>
      <c r="I47" s="455" t="s">
        <v>3363</v>
      </c>
      <c r="J47" s="456" t="s">
        <v>3376</v>
      </c>
      <c r="K47" s="457" t="s">
        <v>3377</v>
      </c>
      <c r="L47" s="458" t="s">
        <v>130</v>
      </c>
      <c r="M47" s="459"/>
      <c r="N47" s="460" t="s">
        <v>143</v>
      </c>
      <c r="O47" s="460"/>
      <c r="P47" s="460"/>
      <c r="Q47" s="460"/>
      <c r="R47" s="461"/>
      <c r="S47" s="459" t="s">
        <v>142</v>
      </c>
      <c r="T47" s="461" t="s">
        <v>131</v>
      </c>
      <c r="U47" s="459" t="s">
        <v>143</v>
      </c>
      <c r="V47" s="460" t="s">
        <v>143</v>
      </c>
      <c r="W47" s="460" t="s">
        <v>143</v>
      </c>
      <c r="X47" s="460" t="s">
        <v>143</v>
      </c>
      <c r="Y47" s="460" t="s">
        <v>143</v>
      </c>
      <c r="Z47" s="460" t="s">
        <v>143</v>
      </c>
      <c r="AA47" s="460" t="s">
        <v>143</v>
      </c>
      <c r="AB47" s="460" t="s">
        <v>143</v>
      </c>
      <c r="AC47" s="460" t="s">
        <v>143</v>
      </c>
      <c r="AD47" s="460" t="s">
        <v>143</v>
      </c>
      <c r="AE47" s="460" t="s">
        <v>143</v>
      </c>
      <c r="AF47" s="460" t="s">
        <v>143</v>
      </c>
      <c r="AG47" s="461" t="s">
        <v>143</v>
      </c>
      <c r="AH47" s="462" t="s">
        <v>130</v>
      </c>
      <c r="AI47" s="458" t="s">
        <v>144</v>
      </c>
      <c r="AJ47" s="458" t="s">
        <v>144</v>
      </c>
      <c r="AK47" s="458" t="s">
        <v>144</v>
      </c>
      <c r="AL47" s="458" t="s">
        <v>144</v>
      </c>
      <c r="AM47" s="458" t="s">
        <v>144</v>
      </c>
      <c r="AN47" s="458" t="s">
        <v>3366</v>
      </c>
      <c r="AO47" s="458" t="s">
        <v>3378</v>
      </c>
      <c r="AP47" s="463" t="s">
        <v>3368</v>
      </c>
      <c r="AQ47" s="458" t="s">
        <v>137</v>
      </c>
      <c r="AR47" s="454" t="s">
        <v>3369</v>
      </c>
      <c r="AS47" s="454" t="s">
        <v>3370</v>
      </c>
      <c r="AT47" s="464" t="s">
        <v>3379</v>
      </c>
      <c r="AU47" s="454" t="s">
        <v>3380</v>
      </c>
      <c r="AV47" s="454" t="s">
        <v>3381</v>
      </c>
      <c r="AW47" s="455" t="s">
        <v>143</v>
      </c>
      <c r="AX47" s="460"/>
      <c r="AY47" s="460" t="s">
        <v>143</v>
      </c>
      <c r="AZ47" s="461"/>
      <c r="BA47" s="446" t="s">
        <v>3382</v>
      </c>
      <c r="BB47" s="446" t="s">
        <v>181</v>
      </c>
      <c r="BC47" s="446" t="s">
        <v>137</v>
      </c>
      <c r="BD47" s="446" t="s">
        <v>130</v>
      </c>
      <c r="BE47" s="465" t="s">
        <v>131</v>
      </c>
      <c r="BF47" s="466" t="s">
        <v>133</v>
      </c>
      <c r="BG47" s="466" t="s">
        <v>133</v>
      </c>
      <c r="BH47" s="466" t="s">
        <v>135</v>
      </c>
      <c r="BI47" s="466" t="s">
        <v>133</v>
      </c>
      <c r="BJ47" s="466" t="s">
        <v>135</v>
      </c>
      <c r="BK47" s="466" t="s">
        <v>133</v>
      </c>
      <c r="BL47" s="466" t="s">
        <v>133</v>
      </c>
      <c r="BM47" s="466" t="s">
        <v>133</v>
      </c>
      <c r="BN47" s="467"/>
      <c r="BO47" s="446" t="str">
        <f t="shared" si="7"/>
        <v>Higher</v>
      </c>
      <c r="BP47" s="446">
        <f>SUMIFS([7]Note!$G$18:$G$65,[7]Note!$C$18:$C$65,다우기술!BB47,[7]Note!$F$18:$F$65,다우기술!BC47,[7]Note!$D$18:$D$65,다우기술!BO47)/IF(BD47="Y",1,IF(BD47="H",2,4))</f>
        <v>1</v>
      </c>
      <c r="BQ47" s="446" t="s">
        <v>3369</v>
      </c>
      <c r="BR47" s="466"/>
      <c r="BS47" s="467" t="s">
        <v>143</v>
      </c>
      <c r="BT47" s="465"/>
      <c r="BU47" s="466"/>
      <c r="BV47" s="466"/>
      <c r="BW47" s="466" t="s">
        <v>143</v>
      </c>
      <c r="BX47" s="466"/>
      <c r="BY47" s="446"/>
      <c r="BZ47" s="392"/>
      <c r="CB47" s="468" t="str">
        <f t="shared" si="9"/>
        <v>IT0202</v>
      </c>
      <c r="CD47" s="469">
        <f t="shared" si="10"/>
        <v>0</v>
      </c>
      <c r="CE47" s="392"/>
      <c r="CF47" s="469">
        <f t="shared" si="11"/>
        <v>0</v>
      </c>
      <c r="CG47" s="469">
        <f t="shared" si="11"/>
        <v>0</v>
      </c>
      <c r="CH47" s="469">
        <f t="shared" si="11"/>
        <v>0</v>
      </c>
      <c r="DF47" s="468" t="b">
        <v>1</v>
      </c>
    </row>
    <row r="48" spans="1:110" ht="409.6" hidden="1" customHeight="1">
      <c r="A48" s="453" t="s">
        <v>3290</v>
      </c>
      <c r="B48" s="392" t="s">
        <v>3009</v>
      </c>
      <c r="C48" s="430" t="str">
        <f t="shared" si="3"/>
        <v>IT0203</v>
      </c>
      <c r="D48" s="430" t="s">
        <v>3213</v>
      </c>
      <c r="E48" s="430" t="s">
        <v>3213</v>
      </c>
      <c r="F48" s="431" t="s">
        <v>3306</v>
      </c>
      <c r="G48" s="431" t="s">
        <v>3036</v>
      </c>
      <c r="H48" s="454" t="s">
        <v>3383</v>
      </c>
      <c r="I48" s="455" t="s">
        <v>3363</v>
      </c>
      <c r="J48" s="456" t="s">
        <v>3384</v>
      </c>
      <c r="K48" s="457" t="s">
        <v>3385</v>
      </c>
      <c r="L48" s="458" t="s">
        <v>130</v>
      </c>
      <c r="M48" s="459" t="s">
        <v>143</v>
      </c>
      <c r="N48" s="460"/>
      <c r="O48" s="460"/>
      <c r="P48" s="460"/>
      <c r="Q48" s="460"/>
      <c r="R48" s="461"/>
      <c r="S48" s="459" t="s">
        <v>142</v>
      </c>
      <c r="T48" s="461" t="s">
        <v>131</v>
      </c>
      <c r="U48" s="459" t="s">
        <v>143</v>
      </c>
      <c r="V48" s="460" t="s">
        <v>143</v>
      </c>
      <c r="W48" s="460" t="s">
        <v>143</v>
      </c>
      <c r="X48" s="460" t="s">
        <v>143</v>
      </c>
      <c r="Y48" s="460" t="s">
        <v>143</v>
      </c>
      <c r="Z48" s="460" t="s">
        <v>143</v>
      </c>
      <c r="AA48" s="460" t="s">
        <v>143</v>
      </c>
      <c r="AB48" s="460" t="s">
        <v>143</v>
      </c>
      <c r="AC48" s="460" t="s">
        <v>143</v>
      </c>
      <c r="AD48" s="460" t="s">
        <v>143</v>
      </c>
      <c r="AE48" s="460" t="s">
        <v>143</v>
      </c>
      <c r="AF48" s="460" t="s">
        <v>143</v>
      </c>
      <c r="AG48" s="461" t="s">
        <v>143</v>
      </c>
      <c r="AH48" s="462" t="s">
        <v>130</v>
      </c>
      <c r="AI48" s="458" t="s">
        <v>144</v>
      </c>
      <c r="AJ48" s="458" t="s">
        <v>144</v>
      </c>
      <c r="AK48" s="458" t="s">
        <v>144</v>
      </c>
      <c r="AL48" s="458" t="s">
        <v>144</v>
      </c>
      <c r="AM48" s="458" t="s">
        <v>144</v>
      </c>
      <c r="AN48" s="458" t="s">
        <v>3366</v>
      </c>
      <c r="AO48" s="458" t="s">
        <v>3386</v>
      </c>
      <c r="AP48" s="463" t="s">
        <v>3387</v>
      </c>
      <c r="AQ48" s="458" t="s">
        <v>143</v>
      </c>
      <c r="AR48" s="454" t="s">
        <v>3388</v>
      </c>
      <c r="AS48" s="454" t="s">
        <v>3389</v>
      </c>
      <c r="AT48" s="464" t="s">
        <v>3390</v>
      </c>
      <c r="AU48" s="454" t="s">
        <v>3391</v>
      </c>
      <c r="AV48" s="454" t="s">
        <v>3392</v>
      </c>
      <c r="AW48" s="455" t="s">
        <v>143</v>
      </c>
      <c r="AX48" s="460"/>
      <c r="AY48" s="460" t="s">
        <v>143</v>
      </c>
      <c r="AZ48" s="461"/>
      <c r="BA48" s="446" t="s">
        <v>3393</v>
      </c>
      <c r="BB48" s="446" t="s">
        <v>181</v>
      </c>
      <c r="BC48" s="446" t="s">
        <v>143</v>
      </c>
      <c r="BD48" s="446" t="s">
        <v>130</v>
      </c>
      <c r="BE48" s="465" t="s">
        <v>131</v>
      </c>
      <c r="BF48" s="466" t="s">
        <v>133</v>
      </c>
      <c r="BG48" s="466" t="s">
        <v>133</v>
      </c>
      <c r="BH48" s="466" t="s">
        <v>135</v>
      </c>
      <c r="BI48" s="466" t="s">
        <v>133</v>
      </c>
      <c r="BJ48" s="466" t="s">
        <v>135</v>
      </c>
      <c r="BK48" s="466" t="s">
        <v>133</v>
      </c>
      <c r="BL48" s="466" t="s">
        <v>133</v>
      </c>
      <c r="BM48" s="466" t="s">
        <v>133</v>
      </c>
      <c r="BN48" s="467"/>
      <c r="BO48" s="446" t="str">
        <f t="shared" si="7"/>
        <v>Higher</v>
      </c>
      <c r="BP48" s="446">
        <f>SUMIFS([7]Note!$G$18:$G$65,[7]Note!$C$18:$C$65,다우기술!BB48,[7]Note!$F$18:$F$65,다우기술!BC48,[7]Note!$D$18:$D$65,다우기술!BO48)/IF(BD48="Y",1,IF(BD48="H",2,4))</f>
        <v>35</v>
      </c>
      <c r="BQ48" s="446" t="s">
        <v>3388</v>
      </c>
      <c r="BR48" s="466"/>
      <c r="BS48" s="467" t="s">
        <v>143</v>
      </c>
      <c r="BT48" s="465"/>
      <c r="BU48" s="466"/>
      <c r="BV48" s="466"/>
      <c r="BW48" s="466" t="s">
        <v>143</v>
      </c>
      <c r="BX48" s="466"/>
      <c r="BY48" s="446"/>
      <c r="BZ48" s="392"/>
      <c r="CB48" s="468" t="str">
        <f t="shared" si="9"/>
        <v>IT0203</v>
      </c>
      <c r="CD48" s="469">
        <f t="shared" si="10"/>
        <v>0</v>
      </c>
      <c r="CE48" s="392"/>
      <c r="CF48" s="469">
        <f t="shared" si="11"/>
        <v>0</v>
      </c>
      <c r="CG48" s="469">
        <f t="shared" si="11"/>
        <v>0</v>
      </c>
      <c r="CH48" s="469">
        <f t="shared" si="11"/>
        <v>0</v>
      </c>
      <c r="DF48" s="468" t="b">
        <v>1</v>
      </c>
    </row>
    <row r="49" spans="1:110" ht="234" hidden="1" customHeight="1">
      <c r="A49" s="453" t="s">
        <v>3290</v>
      </c>
      <c r="B49" s="392" t="s">
        <v>3009</v>
      </c>
      <c r="C49" s="430" t="str">
        <f t="shared" si="3"/>
        <v>IT0204</v>
      </c>
      <c r="D49" s="430" t="s">
        <v>3213</v>
      </c>
      <c r="E49" s="430" t="s">
        <v>3213</v>
      </c>
      <c r="F49" s="431" t="s">
        <v>3306</v>
      </c>
      <c r="G49" s="431" t="s">
        <v>3047</v>
      </c>
      <c r="H49" s="454" t="s">
        <v>3394</v>
      </c>
      <c r="I49" s="455" t="s">
        <v>3363</v>
      </c>
      <c r="J49" s="456" t="s">
        <v>3395</v>
      </c>
      <c r="K49" s="457" t="s">
        <v>3396</v>
      </c>
      <c r="L49" s="458" t="s">
        <v>130</v>
      </c>
      <c r="M49" s="459"/>
      <c r="N49" s="460" t="s">
        <v>143</v>
      </c>
      <c r="O49" s="460"/>
      <c r="P49" s="460"/>
      <c r="Q49" s="460"/>
      <c r="R49" s="461"/>
      <c r="S49" s="459" t="s">
        <v>142</v>
      </c>
      <c r="T49" s="461" t="s">
        <v>131</v>
      </c>
      <c r="U49" s="459" t="s">
        <v>143</v>
      </c>
      <c r="V49" s="460" t="s">
        <v>143</v>
      </c>
      <c r="W49" s="460" t="s">
        <v>143</v>
      </c>
      <c r="X49" s="460" t="s">
        <v>143</v>
      </c>
      <c r="Y49" s="460" t="s">
        <v>143</v>
      </c>
      <c r="Z49" s="460" t="s">
        <v>143</v>
      </c>
      <c r="AA49" s="460" t="s">
        <v>143</v>
      </c>
      <c r="AB49" s="460" t="s">
        <v>143</v>
      </c>
      <c r="AC49" s="460" t="s">
        <v>143</v>
      </c>
      <c r="AD49" s="460" t="s">
        <v>143</v>
      </c>
      <c r="AE49" s="460" t="s">
        <v>143</v>
      </c>
      <c r="AF49" s="460" t="s">
        <v>143</v>
      </c>
      <c r="AG49" s="461" t="s">
        <v>143</v>
      </c>
      <c r="AH49" s="462" t="s">
        <v>130</v>
      </c>
      <c r="AI49" s="458" t="s">
        <v>144</v>
      </c>
      <c r="AJ49" s="458" t="s">
        <v>144</v>
      </c>
      <c r="AK49" s="458" t="s">
        <v>144</v>
      </c>
      <c r="AL49" s="458" t="s">
        <v>144</v>
      </c>
      <c r="AM49" s="458" t="s">
        <v>144</v>
      </c>
      <c r="AN49" s="458" t="s">
        <v>3397</v>
      </c>
      <c r="AO49" s="458" t="s">
        <v>3398</v>
      </c>
      <c r="AP49" s="463" t="s">
        <v>3399</v>
      </c>
      <c r="AQ49" s="458" t="s">
        <v>143</v>
      </c>
      <c r="AR49" s="454" t="s">
        <v>3400</v>
      </c>
      <c r="AS49" s="454" t="s">
        <v>3401</v>
      </c>
      <c r="AT49" s="464" t="s">
        <v>3402</v>
      </c>
      <c r="AU49" s="454" t="s">
        <v>3403</v>
      </c>
      <c r="AV49" s="454" t="s">
        <v>3404</v>
      </c>
      <c r="AW49" s="455" t="s">
        <v>143</v>
      </c>
      <c r="AX49" s="460"/>
      <c r="AY49" s="460" t="s">
        <v>143</v>
      </c>
      <c r="AZ49" s="461"/>
      <c r="BA49" s="446" t="s">
        <v>3405</v>
      </c>
      <c r="BB49" s="446" t="s">
        <v>181</v>
      </c>
      <c r="BC49" s="446" t="s">
        <v>143</v>
      </c>
      <c r="BD49" s="446" t="s">
        <v>130</v>
      </c>
      <c r="BE49" s="465" t="s">
        <v>131</v>
      </c>
      <c r="BF49" s="466" t="s">
        <v>133</v>
      </c>
      <c r="BG49" s="466" t="s">
        <v>133</v>
      </c>
      <c r="BH49" s="466" t="s">
        <v>135</v>
      </c>
      <c r="BI49" s="466" t="s">
        <v>133</v>
      </c>
      <c r="BJ49" s="466" t="s">
        <v>135</v>
      </c>
      <c r="BK49" s="466" t="s">
        <v>133</v>
      </c>
      <c r="BL49" s="466" t="s">
        <v>133</v>
      </c>
      <c r="BM49" s="466" t="s">
        <v>133</v>
      </c>
      <c r="BN49" s="467"/>
      <c r="BO49" s="446" t="str">
        <f t="shared" si="7"/>
        <v>Higher</v>
      </c>
      <c r="BP49" s="446">
        <f>SUMIFS([7]Note!$G$18:$G$65,[7]Note!$C$18:$C$65,다우기술!BB49,[7]Note!$F$18:$F$65,다우기술!BC49,[7]Note!$D$18:$D$65,다우기술!BO49)/IF(BD49="Y",1,IF(BD49="H",2,4))</f>
        <v>35</v>
      </c>
      <c r="BQ49" s="446" t="s">
        <v>3400</v>
      </c>
      <c r="BR49" s="466"/>
      <c r="BS49" s="467" t="s">
        <v>143</v>
      </c>
      <c r="BT49" s="465"/>
      <c r="BU49" s="466"/>
      <c r="BV49" s="466"/>
      <c r="BW49" s="466" t="s">
        <v>143</v>
      </c>
      <c r="BX49" s="466"/>
      <c r="BY49" s="446"/>
      <c r="BZ49" s="392"/>
      <c r="CB49" s="468" t="str">
        <f t="shared" si="9"/>
        <v>IT0204</v>
      </c>
      <c r="CD49" s="469">
        <f t="shared" si="10"/>
        <v>0</v>
      </c>
      <c r="CE49" s="392"/>
      <c r="CF49" s="469">
        <f t="shared" si="11"/>
        <v>0</v>
      </c>
      <c r="CG49" s="469">
        <f t="shared" si="11"/>
        <v>0</v>
      </c>
      <c r="CH49" s="469">
        <f t="shared" si="11"/>
        <v>0</v>
      </c>
      <c r="DF49" s="468" t="b">
        <v>1</v>
      </c>
    </row>
    <row r="50" spans="1:110" ht="409.6" hidden="1" customHeight="1">
      <c r="A50" s="453" t="s">
        <v>3290</v>
      </c>
      <c r="B50" s="392" t="s">
        <v>3009</v>
      </c>
      <c r="C50" s="430" t="str">
        <f t="shared" si="3"/>
        <v>IT0205</v>
      </c>
      <c r="D50" s="430" t="s">
        <v>3213</v>
      </c>
      <c r="E50" s="430" t="s">
        <v>3213</v>
      </c>
      <c r="F50" s="431" t="s">
        <v>3306</v>
      </c>
      <c r="G50" s="431" t="s">
        <v>3056</v>
      </c>
      <c r="H50" s="454" t="s">
        <v>3406</v>
      </c>
      <c r="I50" s="455" t="s">
        <v>3363</v>
      </c>
      <c r="J50" s="456" t="s">
        <v>3407</v>
      </c>
      <c r="K50" s="457" t="s">
        <v>3408</v>
      </c>
      <c r="L50" s="458" t="s">
        <v>130</v>
      </c>
      <c r="M50" s="459" t="s">
        <v>143</v>
      </c>
      <c r="N50" s="460"/>
      <c r="O50" s="460"/>
      <c r="P50" s="460"/>
      <c r="Q50" s="460"/>
      <c r="R50" s="461"/>
      <c r="S50" s="459" t="s">
        <v>142</v>
      </c>
      <c r="T50" s="461" t="s">
        <v>131</v>
      </c>
      <c r="U50" s="459" t="s">
        <v>143</v>
      </c>
      <c r="V50" s="460" t="s">
        <v>143</v>
      </c>
      <c r="W50" s="460" t="s">
        <v>143</v>
      </c>
      <c r="X50" s="460" t="s">
        <v>143</v>
      </c>
      <c r="Y50" s="460" t="s">
        <v>143</v>
      </c>
      <c r="Z50" s="460" t="s">
        <v>143</v>
      </c>
      <c r="AA50" s="460" t="s">
        <v>143</v>
      </c>
      <c r="AB50" s="460" t="s">
        <v>143</v>
      </c>
      <c r="AC50" s="460" t="s">
        <v>143</v>
      </c>
      <c r="AD50" s="460" t="s">
        <v>143</v>
      </c>
      <c r="AE50" s="460" t="s">
        <v>143</v>
      </c>
      <c r="AF50" s="460" t="s">
        <v>143</v>
      </c>
      <c r="AG50" s="461" t="s">
        <v>143</v>
      </c>
      <c r="AH50" s="462" t="s">
        <v>130</v>
      </c>
      <c r="AI50" s="458" t="s">
        <v>144</v>
      </c>
      <c r="AJ50" s="458" t="s">
        <v>144</v>
      </c>
      <c r="AK50" s="458" t="s">
        <v>144</v>
      </c>
      <c r="AL50" s="458" t="s">
        <v>144</v>
      </c>
      <c r="AM50" s="458" t="s">
        <v>144</v>
      </c>
      <c r="AN50" s="458" t="s">
        <v>3397</v>
      </c>
      <c r="AO50" s="458" t="s">
        <v>3409</v>
      </c>
      <c r="AP50" s="463" t="s">
        <v>3410</v>
      </c>
      <c r="AQ50" s="458" t="s">
        <v>137</v>
      </c>
      <c r="AR50" s="454" t="s">
        <v>3356</v>
      </c>
      <c r="AS50" s="454" t="s">
        <v>3357</v>
      </c>
      <c r="AT50" s="464" t="s">
        <v>3411</v>
      </c>
      <c r="AU50" s="454" t="s">
        <v>3412</v>
      </c>
      <c r="AV50" s="454" t="s">
        <v>3413</v>
      </c>
      <c r="AW50" s="455" t="s">
        <v>143</v>
      </c>
      <c r="AX50" s="460"/>
      <c r="AY50" s="460" t="s">
        <v>143</v>
      </c>
      <c r="AZ50" s="461"/>
      <c r="BA50" s="446" t="s">
        <v>3414</v>
      </c>
      <c r="BB50" s="446" t="s">
        <v>181</v>
      </c>
      <c r="BC50" s="446" t="s">
        <v>137</v>
      </c>
      <c r="BD50" s="446" t="s">
        <v>130</v>
      </c>
      <c r="BE50" s="465" t="s">
        <v>131</v>
      </c>
      <c r="BF50" s="466" t="s">
        <v>133</v>
      </c>
      <c r="BG50" s="466" t="s">
        <v>133</v>
      </c>
      <c r="BH50" s="466" t="s">
        <v>135</v>
      </c>
      <c r="BI50" s="466" t="s">
        <v>133</v>
      </c>
      <c r="BJ50" s="466" t="s">
        <v>135</v>
      </c>
      <c r="BK50" s="466" t="s">
        <v>133</v>
      </c>
      <c r="BL50" s="466" t="s">
        <v>133</v>
      </c>
      <c r="BM50" s="466" t="s">
        <v>133</v>
      </c>
      <c r="BN50" s="467"/>
      <c r="BO50" s="446" t="str">
        <f t="shared" si="7"/>
        <v>Higher</v>
      </c>
      <c r="BP50" s="446">
        <f>SUMIFS([7]Note!$G$18:$G$65,[7]Note!$C$18:$C$65,다우기술!BB50,[7]Note!$F$18:$F$65,다우기술!BC50,[7]Note!$D$18:$D$65,다우기술!BO50)/IF(BD50="Y",1,IF(BD50="H",2,4))</f>
        <v>1</v>
      </c>
      <c r="BQ50" s="446" t="s">
        <v>3356</v>
      </c>
      <c r="BR50" s="466"/>
      <c r="BS50" s="467" t="s">
        <v>143</v>
      </c>
      <c r="BT50" s="465"/>
      <c r="BU50" s="466"/>
      <c r="BV50" s="466"/>
      <c r="BW50" s="466" t="s">
        <v>143</v>
      </c>
      <c r="BX50" s="466"/>
      <c r="BY50" s="446"/>
      <c r="BZ50" s="392"/>
      <c r="CB50" s="468" t="str">
        <f t="shared" si="9"/>
        <v>IT0205</v>
      </c>
      <c r="CD50" s="469">
        <f t="shared" si="10"/>
        <v>0</v>
      </c>
      <c r="CE50" s="392"/>
      <c r="CF50" s="469">
        <f t="shared" si="11"/>
        <v>0</v>
      </c>
      <c r="CG50" s="469">
        <f t="shared" si="11"/>
        <v>0</v>
      </c>
      <c r="CH50" s="469">
        <f t="shared" si="11"/>
        <v>0</v>
      </c>
      <c r="DF50" s="468" t="b">
        <v>1</v>
      </c>
    </row>
    <row r="51" spans="1:110" ht="343.2" hidden="1" customHeight="1">
      <c r="A51" s="453" t="s">
        <v>3290</v>
      </c>
      <c r="B51" s="392" t="s">
        <v>3009</v>
      </c>
      <c r="C51" s="430" t="str">
        <f t="shared" si="3"/>
        <v>IT0206</v>
      </c>
      <c r="D51" s="430" t="s">
        <v>3213</v>
      </c>
      <c r="E51" s="430" t="s">
        <v>3213</v>
      </c>
      <c r="F51" s="431" t="s">
        <v>3306</v>
      </c>
      <c r="G51" s="431" t="s">
        <v>3064</v>
      </c>
      <c r="H51" s="454" t="s">
        <v>3415</v>
      </c>
      <c r="I51" s="455" t="s">
        <v>3416</v>
      </c>
      <c r="J51" s="456" t="s">
        <v>3417</v>
      </c>
      <c r="K51" s="457" t="s">
        <v>3418</v>
      </c>
      <c r="L51" s="458" t="s">
        <v>129</v>
      </c>
      <c r="M51" s="459"/>
      <c r="N51" s="460" t="s">
        <v>143</v>
      </c>
      <c r="O51" s="460"/>
      <c r="P51" s="460"/>
      <c r="Q51" s="460"/>
      <c r="R51" s="461"/>
      <c r="S51" s="459" t="s">
        <v>140</v>
      </c>
      <c r="T51" s="461" t="s">
        <v>131</v>
      </c>
      <c r="U51" s="459" t="s">
        <v>143</v>
      </c>
      <c r="V51" s="460" t="s">
        <v>143</v>
      </c>
      <c r="W51" s="460" t="s">
        <v>143</v>
      </c>
      <c r="X51" s="460" t="s">
        <v>143</v>
      </c>
      <c r="Y51" s="460" t="s">
        <v>143</v>
      </c>
      <c r="Z51" s="460" t="s">
        <v>143</v>
      </c>
      <c r="AA51" s="460" t="s">
        <v>143</v>
      </c>
      <c r="AB51" s="460" t="s">
        <v>143</v>
      </c>
      <c r="AC51" s="460" t="s">
        <v>143</v>
      </c>
      <c r="AD51" s="460" t="s">
        <v>143</v>
      </c>
      <c r="AE51" s="460" t="s">
        <v>143</v>
      </c>
      <c r="AF51" s="460" t="s">
        <v>143</v>
      </c>
      <c r="AG51" s="461" t="s">
        <v>143</v>
      </c>
      <c r="AH51" s="462" t="s">
        <v>130</v>
      </c>
      <c r="AI51" s="458" t="s">
        <v>2767</v>
      </c>
      <c r="AJ51" s="458" t="s">
        <v>2767</v>
      </c>
      <c r="AK51" s="458" t="s">
        <v>2767</v>
      </c>
      <c r="AL51" s="458" t="s">
        <v>2767</v>
      </c>
      <c r="AM51" s="458" t="s">
        <v>2767</v>
      </c>
      <c r="AN51" s="458" t="s">
        <v>3319</v>
      </c>
      <c r="AO51" s="458" t="s">
        <v>3419</v>
      </c>
      <c r="AP51" s="463" t="s">
        <v>3410</v>
      </c>
      <c r="AQ51" s="458" t="s">
        <v>143</v>
      </c>
      <c r="AR51" s="454" t="s">
        <v>3420</v>
      </c>
      <c r="AS51" s="454" t="s">
        <v>3421</v>
      </c>
      <c r="AT51" s="464" t="s">
        <v>3422</v>
      </c>
      <c r="AU51" s="454" t="s">
        <v>3423</v>
      </c>
      <c r="AV51" s="454" t="s">
        <v>3424</v>
      </c>
      <c r="AW51" s="455" t="s">
        <v>143</v>
      </c>
      <c r="AX51" s="460"/>
      <c r="AY51" s="460" t="s">
        <v>143</v>
      </c>
      <c r="AZ51" s="461"/>
      <c r="BA51" s="446" t="s">
        <v>3425</v>
      </c>
      <c r="BB51" s="446" t="s">
        <v>181</v>
      </c>
      <c r="BC51" s="446" t="s">
        <v>143</v>
      </c>
      <c r="BD51" s="446" t="s">
        <v>130</v>
      </c>
      <c r="BE51" s="465" t="s">
        <v>131</v>
      </c>
      <c r="BF51" s="466" t="s">
        <v>135</v>
      </c>
      <c r="BG51" s="466" t="s">
        <v>135</v>
      </c>
      <c r="BH51" s="466" t="s">
        <v>133</v>
      </c>
      <c r="BI51" s="466" t="s">
        <v>135</v>
      </c>
      <c r="BJ51" s="466" t="s">
        <v>133</v>
      </c>
      <c r="BK51" s="466" t="s">
        <v>135</v>
      </c>
      <c r="BL51" s="466" t="s">
        <v>133</v>
      </c>
      <c r="BM51" s="466" t="s">
        <v>135</v>
      </c>
      <c r="BN51" s="467"/>
      <c r="BO51" s="446" t="str">
        <f t="shared" si="7"/>
        <v>Not Higher</v>
      </c>
      <c r="BP51" s="446">
        <f>SUMIFS([7]Note!$G$18:$G$65,[7]Note!$C$18:$C$65,다우기술!BB51,[7]Note!$F$18:$F$65,다우기술!BC51,[7]Note!$D$18:$D$65,다우기술!BO51)/IF(BD51="Y",1,IF(BD51="H",2,4))</f>
        <v>25</v>
      </c>
      <c r="BQ51" s="446" t="s">
        <v>3420</v>
      </c>
      <c r="BR51" s="466"/>
      <c r="BS51" s="467" t="s">
        <v>143</v>
      </c>
      <c r="BT51" s="465"/>
      <c r="BU51" s="466"/>
      <c r="BV51" s="466"/>
      <c r="BW51" s="466" t="s">
        <v>143</v>
      </c>
      <c r="BX51" s="466"/>
      <c r="BY51" s="446"/>
      <c r="BZ51" s="392"/>
      <c r="CB51" s="468" t="str">
        <f t="shared" si="9"/>
        <v>IT0206</v>
      </c>
      <c r="CD51" s="469">
        <f t="shared" si="10"/>
        <v>0</v>
      </c>
      <c r="CE51" s="392"/>
      <c r="CF51" s="469">
        <f t="shared" si="11"/>
        <v>0</v>
      </c>
      <c r="CG51" s="469">
        <f t="shared" si="11"/>
        <v>0</v>
      </c>
      <c r="CH51" s="469">
        <f t="shared" si="11"/>
        <v>0</v>
      </c>
      <c r="DF51" s="468" t="b">
        <v>1</v>
      </c>
    </row>
    <row r="52" spans="1:110" ht="280.95" hidden="1" customHeight="1">
      <c r="A52" s="453" t="s">
        <v>3290</v>
      </c>
      <c r="B52" s="392" t="s">
        <v>3009</v>
      </c>
      <c r="C52" s="430" t="str">
        <f t="shared" si="3"/>
        <v>IT0207</v>
      </c>
      <c r="D52" s="430" t="s">
        <v>3213</v>
      </c>
      <c r="E52" s="430" t="s">
        <v>3213</v>
      </c>
      <c r="F52" s="431" t="s">
        <v>3306</v>
      </c>
      <c r="G52" s="431" t="s">
        <v>3073</v>
      </c>
      <c r="H52" s="454" t="s">
        <v>3426</v>
      </c>
      <c r="I52" s="455" t="s">
        <v>3416</v>
      </c>
      <c r="J52" s="456" t="s">
        <v>3427</v>
      </c>
      <c r="K52" s="457" t="s">
        <v>3428</v>
      </c>
      <c r="L52" s="458" t="s">
        <v>129</v>
      </c>
      <c r="M52" s="459"/>
      <c r="N52" s="460" t="s">
        <v>143</v>
      </c>
      <c r="O52" s="460"/>
      <c r="P52" s="460"/>
      <c r="Q52" s="460"/>
      <c r="R52" s="461"/>
      <c r="S52" s="459" t="s">
        <v>140</v>
      </c>
      <c r="T52" s="461" t="s">
        <v>131</v>
      </c>
      <c r="U52" s="459" t="s">
        <v>143</v>
      </c>
      <c r="V52" s="460" t="s">
        <v>143</v>
      </c>
      <c r="W52" s="460" t="s">
        <v>143</v>
      </c>
      <c r="X52" s="460" t="s">
        <v>143</v>
      </c>
      <c r="Y52" s="460" t="s">
        <v>143</v>
      </c>
      <c r="Z52" s="460" t="s">
        <v>143</v>
      </c>
      <c r="AA52" s="460" t="s">
        <v>143</v>
      </c>
      <c r="AB52" s="460" t="s">
        <v>143</v>
      </c>
      <c r="AC52" s="460" t="s">
        <v>143</v>
      </c>
      <c r="AD52" s="460" t="s">
        <v>143</v>
      </c>
      <c r="AE52" s="460" t="s">
        <v>143</v>
      </c>
      <c r="AF52" s="460" t="s">
        <v>143</v>
      </c>
      <c r="AG52" s="461" t="s">
        <v>143</v>
      </c>
      <c r="AH52" s="462" t="s">
        <v>144</v>
      </c>
      <c r="AI52" s="458" t="s">
        <v>2767</v>
      </c>
      <c r="AJ52" s="458" t="s">
        <v>2767</v>
      </c>
      <c r="AK52" s="458" t="s">
        <v>2767</v>
      </c>
      <c r="AL52" s="458" t="s">
        <v>2767</v>
      </c>
      <c r="AM52" s="458" t="s">
        <v>2767</v>
      </c>
      <c r="AN52" s="458" t="s">
        <v>3319</v>
      </c>
      <c r="AO52" s="458" t="s">
        <v>3429</v>
      </c>
      <c r="AP52" s="463" t="s">
        <v>3410</v>
      </c>
      <c r="AQ52" s="458" t="s">
        <v>143</v>
      </c>
      <c r="AR52" s="454" t="s">
        <v>3420</v>
      </c>
      <c r="AS52" s="454" t="s">
        <v>3421</v>
      </c>
      <c r="AT52" s="464" t="s">
        <v>3430</v>
      </c>
      <c r="AU52" s="454" t="s">
        <v>3431</v>
      </c>
      <c r="AV52" s="454" t="s">
        <v>3432</v>
      </c>
      <c r="AW52" s="455" t="s">
        <v>143</v>
      </c>
      <c r="AX52" s="460"/>
      <c r="AY52" s="460" t="s">
        <v>143</v>
      </c>
      <c r="AZ52" s="461"/>
      <c r="BA52" s="446" t="s">
        <v>3433</v>
      </c>
      <c r="BB52" s="446" t="s">
        <v>181</v>
      </c>
      <c r="BC52" s="446" t="s">
        <v>143</v>
      </c>
      <c r="BD52" s="446" t="s">
        <v>130</v>
      </c>
      <c r="BE52" s="465" t="s">
        <v>131</v>
      </c>
      <c r="BF52" s="466" t="s">
        <v>135</v>
      </c>
      <c r="BG52" s="466" t="s">
        <v>135</v>
      </c>
      <c r="BH52" s="466" t="s">
        <v>133</v>
      </c>
      <c r="BI52" s="466" t="s">
        <v>135</v>
      </c>
      <c r="BJ52" s="466" t="s">
        <v>133</v>
      </c>
      <c r="BK52" s="466" t="s">
        <v>135</v>
      </c>
      <c r="BL52" s="466" t="s">
        <v>133</v>
      </c>
      <c r="BM52" s="466" t="s">
        <v>135</v>
      </c>
      <c r="BN52" s="467"/>
      <c r="BO52" s="446" t="str">
        <f t="shared" si="7"/>
        <v>Not Higher</v>
      </c>
      <c r="BP52" s="446">
        <f>SUMIFS([7]Note!$G$18:$G$65,[7]Note!$C$18:$C$65,다우기술!BB52,[7]Note!$F$18:$F$65,다우기술!BC52,[7]Note!$D$18:$D$65,다우기술!BO52)/IF(BD52="Y",1,IF(BD52="H",2,4))</f>
        <v>25</v>
      </c>
      <c r="BQ52" s="446" t="s">
        <v>3420</v>
      </c>
      <c r="BR52" s="466"/>
      <c r="BS52" s="467" t="s">
        <v>143</v>
      </c>
      <c r="BT52" s="465"/>
      <c r="BU52" s="466"/>
      <c r="BV52" s="466"/>
      <c r="BW52" s="466" t="s">
        <v>143</v>
      </c>
      <c r="BX52" s="466"/>
      <c r="BY52" s="446"/>
      <c r="BZ52" s="392"/>
      <c r="CB52" s="468" t="str">
        <f t="shared" si="9"/>
        <v>IT0207</v>
      </c>
      <c r="CD52" s="469">
        <f t="shared" si="10"/>
        <v>0</v>
      </c>
      <c r="CE52" s="392"/>
      <c r="CF52" s="469">
        <f t="shared" si="11"/>
        <v>0</v>
      </c>
      <c r="CG52" s="469">
        <f t="shared" si="11"/>
        <v>0</v>
      </c>
      <c r="CH52" s="469">
        <f t="shared" si="11"/>
        <v>0</v>
      </c>
      <c r="DF52" s="468" t="b">
        <v>1</v>
      </c>
    </row>
    <row r="53" spans="1:110" ht="234" hidden="1" customHeight="1">
      <c r="A53" s="453" t="s">
        <v>3290</v>
      </c>
      <c r="B53" s="392" t="s">
        <v>3009</v>
      </c>
      <c r="C53" s="430" t="str">
        <f t="shared" si="3"/>
        <v>IT0208</v>
      </c>
      <c r="D53" s="430" t="s">
        <v>3213</v>
      </c>
      <c r="E53" s="430" t="s">
        <v>3213</v>
      </c>
      <c r="F53" s="431" t="s">
        <v>3306</v>
      </c>
      <c r="G53" s="431" t="s">
        <v>3083</v>
      </c>
      <c r="H53" s="454" t="s">
        <v>3434</v>
      </c>
      <c r="I53" s="455" t="s">
        <v>3435</v>
      </c>
      <c r="J53" s="456" t="s">
        <v>3436</v>
      </c>
      <c r="K53" s="457" t="s">
        <v>3437</v>
      </c>
      <c r="L53" s="458" t="s">
        <v>129</v>
      </c>
      <c r="M53" s="459"/>
      <c r="N53" s="460" t="s">
        <v>143</v>
      </c>
      <c r="O53" s="460"/>
      <c r="P53" s="460"/>
      <c r="Q53" s="460"/>
      <c r="R53" s="461"/>
      <c r="S53" s="459" t="s">
        <v>142</v>
      </c>
      <c r="T53" s="461" t="s">
        <v>131</v>
      </c>
      <c r="U53" s="459" t="s">
        <v>143</v>
      </c>
      <c r="V53" s="460" t="s">
        <v>143</v>
      </c>
      <c r="W53" s="460" t="s">
        <v>143</v>
      </c>
      <c r="X53" s="460" t="s">
        <v>143</v>
      </c>
      <c r="Y53" s="460" t="s">
        <v>143</v>
      </c>
      <c r="Z53" s="460" t="s">
        <v>143</v>
      </c>
      <c r="AA53" s="460" t="s">
        <v>143</v>
      </c>
      <c r="AB53" s="460" t="s">
        <v>143</v>
      </c>
      <c r="AC53" s="460" t="s">
        <v>143</v>
      </c>
      <c r="AD53" s="460" t="s">
        <v>143</v>
      </c>
      <c r="AE53" s="460" t="s">
        <v>143</v>
      </c>
      <c r="AF53" s="460" t="s">
        <v>143</v>
      </c>
      <c r="AG53" s="461" t="s">
        <v>143</v>
      </c>
      <c r="AH53" s="462" t="s">
        <v>130</v>
      </c>
      <c r="AI53" s="458" t="s">
        <v>144</v>
      </c>
      <c r="AJ53" s="458" t="s">
        <v>144</v>
      </c>
      <c r="AK53" s="458" t="s">
        <v>144</v>
      </c>
      <c r="AL53" s="458" t="s">
        <v>144</v>
      </c>
      <c r="AM53" s="458" t="s">
        <v>144</v>
      </c>
      <c r="AN53" s="458" t="s">
        <v>3397</v>
      </c>
      <c r="AO53" s="458" t="s">
        <v>3438</v>
      </c>
      <c r="AP53" s="463" t="s">
        <v>3410</v>
      </c>
      <c r="AQ53" s="458" t="s">
        <v>136</v>
      </c>
      <c r="AR53" s="454" t="s">
        <v>3439</v>
      </c>
      <c r="AS53" s="454" t="s">
        <v>3421</v>
      </c>
      <c r="AT53" s="464" t="s">
        <v>3440</v>
      </c>
      <c r="AU53" s="454" t="s">
        <v>3441</v>
      </c>
      <c r="AV53" s="454" t="s">
        <v>3442</v>
      </c>
      <c r="AW53" s="455" t="s">
        <v>143</v>
      </c>
      <c r="AX53" s="460"/>
      <c r="AY53" s="460" t="s">
        <v>143</v>
      </c>
      <c r="AZ53" s="461"/>
      <c r="BA53" s="446" t="s">
        <v>3438</v>
      </c>
      <c r="BB53" s="446" t="s">
        <v>181</v>
      </c>
      <c r="BC53" s="446" t="s">
        <v>136</v>
      </c>
      <c r="BD53" s="446" t="s">
        <v>130</v>
      </c>
      <c r="BE53" s="465" t="s">
        <v>131</v>
      </c>
      <c r="BF53" s="466" t="s">
        <v>135</v>
      </c>
      <c r="BG53" s="466" t="s">
        <v>135</v>
      </c>
      <c r="BH53" s="466" t="s">
        <v>133</v>
      </c>
      <c r="BI53" s="466" t="s">
        <v>135</v>
      </c>
      <c r="BJ53" s="466" t="s">
        <v>133</v>
      </c>
      <c r="BK53" s="466" t="s">
        <v>135</v>
      </c>
      <c r="BL53" s="466" t="s">
        <v>133</v>
      </c>
      <c r="BM53" s="466" t="s">
        <v>135</v>
      </c>
      <c r="BN53" s="467"/>
      <c r="BO53" s="446" t="str">
        <f t="shared" si="7"/>
        <v>Not Higher</v>
      </c>
      <c r="BP53" s="446">
        <f>SUMIFS([7]Note!$G$18:$G$65,[7]Note!$C$18:$C$65,다우기술!BB53,[7]Note!$F$18:$F$65,다우기술!BC53,[7]Note!$D$18:$D$65,다우기술!BO53)/IF(BD53="Y",1,IF(BD53="H",2,4))</f>
        <v>2</v>
      </c>
      <c r="BQ53" s="446" t="s">
        <v>3439</v>
      </c>
      <c r="BR53" s="466"/>
      <c r="BS53" s="467" t="s">
        <v>143</v>
      </c>
      <c r="BT53" s="465"/>
      <c r="BU53" s="466"/>
      <c r="BV53" s="466"/>
      <c r="BW53" s="466" t="s">
        <v>143</v>
      </c>
      <c r="BX53" s="466"/>
      <c r="BY53" s="446"/>
      <c r="BZ53" s="392"/>
      <c r="CB53" s="468" t="str">
        <f t="shared" si="9"/>
        <v>IT0208</v>
      </c>
      <c r="CD53" s="469">
        <f t="shared" si="10"/>
        <v>0</v>
      </c>
      <c r="CE53" s="392"/>
      <c r="CF53" s="469">
        <f t="shared" si="11"/>
        <v>0</v>
      </c>
      <c r="CG53" s="469">
        <f t="shared" si="11"/>
        <v>0</v>
      </c>
      <c r="CH53" s="469">
        <f t="shared" si="11"/>
        <v>0</v>
      </c>
      <c r="DF53" s="468" t="b">
        <v>1</v>
      </c>
    </row>
    <row r="54" spans="1:110" ht="265.2" hidden="1" customHeight="1">
      <c r="A54" s="453" t="s">
        <v>3290</v>
      </c>
      <c r="B54" s="392" t="s">
        <v>3009</v>
      </c>
      <c r="C54" s="430" t="str">
        <f t="shared" si="3"/>
        <v>IT0209</v>
      </c>
      <c r="D54" s="430" t="s">
        <v>3213</v>
      </c>
      <c r="E54" s="430" t="s">
        <v>3213</v>
      </c>
      <c r="F54" s="431" t="s">
        <v>3306</v>
      </c>
      <c r="G54" s="431" t="s">
        <v>3091</v>
      </c>
      <c r="H54" s="454" t="s">
        <v>3443</v>
      </c>
      <c r="I54" s="455" t="s">
        <v>3444</v>
      </c>
      <c r="J54" s="456" t="s">
        <v>3445</v>
      </c>
      <c r="K54" s="457" t="s">
        <v>3446</v>
      </c>
      <c r="L54" s="458" t="s">
        <v>129</v>
      </c>
      <c r="M54" s="459"/>
      <c r="N54" s="460" t="s">
        <v>143</v>
      </c>
      <c r="O54" s="460"/>
      <c r="P54" s="460"/>
      <c r="Q54" s="460"/>
      <c r="R54" s="461"/>
      <c r="S54" s="459" t="s">
        <v>142</v>
      </c>
      <c r="T54" s="461" t="s">
        <v>131</v>
      </c>
      <c r="U54" s="459" t="s">
        <v>143</v>
      </c>
      <c r="V54" s="460" t="s">
        <v>143</v>
      </c>
      <c r="W54" s="460" t="s">
        <v>143</v>
      </c>
      <c r="X54" s="460" t="s">
        <v>143</v>
      </c>
      <c r="Y54" s="460" t="s">
        <v>143</v>
      </c>
      <c r="Z54" s="460" t="s">
        <v>143</v>
      </c>
      <c r="AA54" s="460" t="s">
        <v>143</v>
      </c>
      <c r="AB54" s="460" t="s">
        <v>143</v>
      </c>
      <c r="AC54" s="460" t="s">
        <v>143</v>
      </c>
      <c r="AD54" s="460" t="s">
        <v>143</v>
      </c>
      <c r="AE54" s="460" t="s">
        <v>143</v>
      </c>
      <c r="AF54" s="460" t="s">
        <v>143</v>
      </c>
      <c r="AG54" s="461" t="s">
        <v>143</v>
      </c>
      <c r="AH54" s="462" t="s">
        <v>144</v>
      </c>
      <c r="AI54" s="458" t="s">
        <v>144</v>
      </c>
      <c r="AJ54" s="458" t="s">
        <v>144</v>
      </c>
      <c r="AK54" s="458" t="s">
        <v>144</v>
      </c>
      <c r="AL54" s="458" t="s">
        <v>144</v>
      </c>
      <c r="AM54" s="458" t="s">
        <v>144</v>
      </c>
      <c r="AN54" s="458" t="s">
        <v>3397</v>
      </c>
      <c r="AO54" s="458" t="s">
        <v>3447</v>
      </c>
      <c r="AP54" s="463" t="s">
        <v>3410</v>
      </c>
      <c r="AQ54" s="458" t="s">
        <v>136</v>
      </c>
      <c r="AR54" s="454" t="s">
        <v>3439</v>
      </c>
      <c r="AS54" s="454" t="s">
        <v>3421</v>
      </c>
      <c r="AT54" s="464" t="s">
        <v>3448</v>
      </c>
      <c r="AU54" s="454" t="s">
        <v>3449</v>
      </c>
      <c r="AV54" s="454" t="s">
        <v>3450</v>
      </c>
      <c r="AW54" s="455" t="s">
        <v>143</v>
      </c>
      <c r="AX54" s="460"/>
      <c r="AY54" s="460" t="s">
        <v>143</v>
      </c>
      <c r="AZ54" s="461"/>
      <c r="BA54" s="446" t="s">
        <v>3447</v>
      </c>
      <c r="BB54" s="446" t="s">
        <v>181</v>
      </c>
      <c r="BC54" s="446" t="s">
        <v>136</v>
      </c>
      <c r="BD54" s="446" t="s">
        <v>130</v>
      </c>
      <c r="BE54" s="465" t="s">
        <v>131</v>
      </c>
      <c r="BF54" s="466" t="s">
        <v>135</v>
      </c>
      <c r="BG54" s="466" t="s">
        <v>135</v>
      </c>
      <c r="BH54" s="466" t="s">
        <v>133</v>
      </c>
      <c r="BI54" s="466" t="s">
        <v>135</v>
      </c>
      <c r="BJ54" s="466" t="s">
        <v>133</v>
      </c>
      <c r="BK54" s="466" t="s">
        <v>135</v>
      </c>
      <c r="BL54" s="466" t="s">
        <v>133</v>
      </c>
      <c r="BM54" s="466" t="s">
        <v>135</v>
      </c>
      <c r="BN54" s="467"/>
      <c r="BO54" s="446" t="str">
        <f t="shared" si="7"/>
        <v>Not Higher</v>
      </c>
      <c r="BP54" s="446">
        <f>SUMIFS([7]Note!$G$18:$G$65,[7]Note!$C$18:$C$65,다우기술!BB54,[7]Note!$F$18:$F$65,다우기술!BC54,[7]Note!$D$18:$D$65,다우기술!BO54)/IF(BD54="Y",1,IF(BD54="H",2,4))</f>
        <v>2</v>
      </c>
      <c r="BQ54" s="446" t="s">
        <v>3439</v>
      </c>
      <c r="BR54" s="466"/>
      <c r="BS54" s="467" t="s">
        <v>143</v>
      </c>
      <c r="BT54" s="465"/>
      <c r="BU54" s="466"/>
      <c r="BV54" s="466"/>
      <c r="BW54" s="466" t="s">
        <v>143</v>
      </c>
      <c r="BX54" s="466"/>
      <c r="BY54" s="446"/>
      <c r="BZ54" s="392"/>
      <c r="CB54" s="468" t="str">
        <f t="shared" si="9"/>
        <v>IT0209</v>
      </c>
      <c r="CD54" s="469">
        <f t="shared" si="10"/>
        <v>0</v>
      </c>
      <c r="CE54" s="392"/>
      <c r="CF54" s="469">
        <f t="shared" si="11"/>
        <v>0</v>
      </c>
      <c r="CG54" s="469">
        <f t="shared" si="11"/>
        <v>0</v>
      </c>
      <c r="CH54" s="469">
        <f t="shared" si="11"/>
        <v>0</v>
      </c>
      <c r="DF54" s="468" t="b">
        <v>1</v>
      </c>
    </row>
    <row r="55" spans="1:110" ht="249.6" hidden="1" customHeight="1">
      <c r="A55" s="453" t="s">
        <v>3290</v>
      </c>
      <c r="B55" s="392" t="s">
        <v>3009</v>
      </c>
      <c r="C55" s="430" t="str">
        <f t="shared" si="3"/>
        <v>IT0210</v>
      </c>
      <c r="D55" s="430" t="s">
        <v>3213</v>
      </c>
      <c r="E55" s="430" t="s">
        <v>3213</v>
      </c>
      <c r="F55" s="431" t="s">
        <v>3306</v>
      </c>
      <c r="G55" s="431" t="s">
        <v>3099</v>
      </c>
      <c r="H55" s="454" t="s">
        <v>3451</v>
      </c>
      <c r="I55" s="455" t="s">
        <v>3452</v>
      </c>
      <c r="J55" s="456" t="s">
        <v>3453</v>
      </c>
      <c r="K55" s="457" t="s">
        <v>3454</v>
      </c>
      <c r="L55" s="458" t="s">
        <v>129</v>
      </c>
      <c r="M55" s="459"/>
      <c r="N55" s="460" t="s">
        <v>143</v>
      </c>
      <c r="O55" s="460"/>
      <c r="P55" s="460"/>
      <c r="Q55" s="460"/>
      <c r="R55" s="461"/>
      <c r="S55" s="459" t="s">
        <v>142</v>
      </c>
      <c r="T55" s="461" t="s">
        <v>131</v>
      </c>
      <c r="U55" s="459" t="s">
        <v>143</v>
      </c>
      <c r="V55" s="460" t="s">
        <v>143</v>
      </c>
      <c r="W55" s="460" t="s">
        <v>143</v>
      </c>
      <c r="X55" s="460" t="s">
        <v>143</v>
      </c>
      <c r="Y55" s="460" t="s">
        <v>143</v>
      </c>
      <c r="Z55" s="460" t="s">
        <v>143</v>
      </c>
      <c r="AA55" s="460" t="s">
        <v>143</v>
      </c>
      <c r="AB55" s="460" t="s">
        <v>143</v>
      </c>
      <c r="AC55" s="460" t="s">
        <v>143</v>
      </c>
      <c r="AD55" s="460" t="s">
        <v>143</v>
      </c>
      <c r="AE55" s="460" t="s">
        <v>143</v>
      </c>
      <c r="AF55" s="460" t="s">
        <v>143</v>
      </c>
      <c r="AG55" s="461" t="s">
        <v>143</v>
      </c>
      <c r="AH55" s="462" t="s">
        <v>130</v>
      </c>
      <c r="AI55" s="458" t="s">
        <v>144</v>
      </c>
      <c r="AJ55" s="458" t="s">
        <v>144</v>
      </c>
      <c r="AK55" s="458" t="s">
        <v>144</v>
      </c>
      <c r="AL55" s="458" t="s">
        <v>144</v>
      </c>
      <c r="AM55" s="458" t="s">
        <v>144</v>
      </c>
      <c r="AN55" s="458" t="s">
        <v>3397</v>
      </c>
      <c r="AO55" s="458" t="s">
        <v>3455</v>
      </c>
      <c r="AP55" s="463" t="s">
        <v>3410</v>
      </c>
      <c r="AQ55" s="458" t="s">
        <v>136</v>
      </c>
      <c r="AR55" s="454" t="s">
        <v>3456</v>
      </c>
      <c r="AS55" s="454" t="s">
        <v>3421</v>
      </c>
      <c r="AT55" s="464" t="s">
        <v>3457</v>
      </c>
      <c r="AU55" s="454" t="s">
        <v>3458</v>
      </c>
      <c r="AV55" s="454" t="s">
        <v>3459</v>
      </c>
      <c r="AW55" s="455" t="s">
        <v>143</v>
      </c>
      <c r="AX55" s="460"/>
      <c r="AY55" s="460" t="s">
        <v>143</v>
      </c>
      <c r="AZ55" s="461"/>
      <c r="BA55" s="446" t="s">
        <v>3455</v>
      </c>
      <c r="BB55" s="446" t="s">
        <v>181</v>
      </c>
      <c r="BC55" s="446" t="s">
        <v>136</v>
      </c>
      <c r="BD55" s="446" t="s">
        <v>130</v>
      </c>
      <c r="BE55" s="465" t="s">
        <v>131</v>
      </c>
      <c r="BF55" s="466" t="s">
        <v>135</v>
      </c>
      <c r="BG55" s="466" t="s">
        <v>135</v>
      </c>
      <c r="BH55" s="466" t="s">
        <v>133</v>
      </c>
      <c r="BI55" s="466" t="s">
        <v>135</v>
      </c>
      <c r="BJ55" s="466" t="s">
        <v>133</v>
      </c>
      <c r="BK55" s="466" t="s">
        <v>135</v>
      </c>
      <c r="BL55" s="466" t="s">
        <v>133</v>
      </c>
      <c r="BM55" s="466" t="s">
        <v>135</v>
      </c>
      <c r="BN55" s="467"/>
      <c r="BO55" s="446" t="str">
        <f t="shared" si="7"/>
        <v>Not Higher</v>
      </c>
      <c r="BP55" s="446">
        <f>SUMIFS([7]Note!$G$18:$G$65,[7]Note!$C$18:$C$65,다우기술!BB55,[7]Note!$F$18:$F$65,다우기술!BC55,[7]Note!$D$18:$D$65,다우기술!BO55)/IF(BD55="Y",1,IF(BD55="H",2,4))</f>
        <v>2</v>
      </c>
      <c r="BQ55" s="446" t="s">
        <v>3456</v>
      </c>
      <c r="BR55" s="466"/>
      <c r="BS55" s="467" t="s">
        <v>143</v>
      </c>
      <c r="BT55" s="465"/>
      <c r="BU55" s="466"/>
      <c r="BV55" s="466"/>
      <c r="BW55" s="466" t="s">
        <v>143</v>
      </c>
      <c r="BX55" s="466"/>
      <c r="BY55" s="446"/>
      <c r="BZ55" s="392"/>
      <c r="CB55" s="468" t="str">
        <f t="shared" si="9"/>
        <v>IT0210</v>
      </c>
      <c r="CD55" s="469">
        <f t="shared" si="10"/>
        <v>0</v>
      </c>
      <c r="CE55" s="392"/>
      <c r="CF55" s="469">
        <f t="shared" si="11"/>
        <v>0</v>
      </c>
      <c r="CG55" s="469">
        <f t="shared" si="11"/>
        <v>0</v>
      </c>
      <c r="CH55" s="469">
        <f t="shared" si="11"/>
        <v>0</v>
      </c>
      <c r="DF55" s="468" t="b">
        <v>1</v>
      </c>
    </row>
    <row r="56" spans="1:110" ht="265.2" hidden="1" customHeight="1">
      <c r="A56" s="453" t="s">
        <v>3290</v>
      </c>
      <c r="B56" s="392" t="s">
        <v>3009</v>
      </c>
      <c r="C56" s="430" t="str">
        <f t="shared" si="3"/>
        <v>IT0211</v>
      </c>
      <c r="D56" s="430" t="s">
        <v>3213</v>
      </c>
      <c r="E56" s="430" t="s">
        <v>3213</v>
      </c>
      <c r="F56" s="431" t="s">
        <v>3306</v>
      </c>
      <c r="G56" s="431" t="s">
        <v>3108</v>
      </c>
      <c r="H56" s="454" t="s">
        <v>3460</v>
      </c>
      <c r="I56" s="455" t="s">
        <v>3461</v>
      </c>
      <c r="J56" s="456" t="s">
        <v>3462</v>
      </c>
      <c r="K56" s="457" t="s">
        <v>3463</v>
      </c>
      <c r="L56" s="458" t="s">
        <v>129</v>
      </c>
      <c r="M56" s="459"/>
      <c r="N56" s="460" t="s">
        <v>143</v>
      </c>
      <c r="O56" s="460"/>
      <c r="P56" s="460"/>
      <c r="Q56" s="460"/>
      <c r="R56" s="461"/>
      <c r="S56" s="459" t="s">
        <v>142</v>
      </c>
      <c r="T56" s="461" t="s">
        <v>131</v>
      </c>
      <c r="U56" s="459" t="s">
        <v>143</v>
      </c>
      <c r="V56" s="460" t="s">
        <v>143</v>
      </c>
      <c r="W56" s="460" t="s">
        <v>143</v>
      </c>
      <c r="X56" s="460" t="s">
        <v>143</v>
      </c>
      <c r="Y56" s="460" t="s">
        <v>143</v>
      </c>
      <c r="Z56" s="460" t="s">
        <v>143</v>
      </c>
      <c r="AA56" s="460" t="s">
        <v>143</v>
      </c>
      <c r="AB56" s="460" t="s">
        <v>143</v>
      </c>
      <c r="AC56" s="460" t="s">
        <v>143</v>
      </c>
      <c r="AD56" s="460" t="s">
        <v>143</v>
      </c>
      <c r="AE56" s="460" t="s">
        <v>143</v>
      </c>
      <c r="AF56" s="460" t="s">
        <v>143</v>
      </c>
      <c r="AG56" s="461" t="s">
        <v>143</v>
      </c>
      <c r="AH56" s="462" t="s">
        <v>144</v>
      </c>
      <c r="AI56" s="458" t="s">
        <v>144</v>
      </c>
      <c r="AJ56" s="458" t="s">
        <v>144</v>
      </c>
      <c r="AK56" s="458" t="s">
        <v>144</v>
      </c>
      <c r="AL56" s="458" t="s">
        <v>144</v>
      </c>
      <c r="AM56" s="458" t="s">
        <v>144</v>
      </c>
      <c r="AN56" s="458" t="s">
        <v>3397</v>
      </c>
      <c r="AO56" s="458" t="s">
        <v>3464</v>
      </c>
      <c r="AP56" s="463" t="s">
        <v>3410</v>
      </c>
      <c r="AQ56" s="458" t="s">
        <v>138</v>
      </c>
      <c r="AR56" s="454" t="s">
        <v>3439</v>
      </c>
      <c r="AS56" s="454" t="s">
        <v>3421</v>
      </c>
      <c r="AT56" s="464" t="s">
        <v>3465</v>
      </c>
      <c r="AU56" s="454" t="s">
        <v>3466</v>
      </c>
      <c r="AV56" s="454" t="s">
        <v>3467</v>
      </c>
      <c r="AW56" s="455" t="s">
        <v>143</v>
      </c>
      <c r="AX56" s="460"/>
      <c r="AY56" s="460" t="s">
        <v>143</v>
      </c>
      <c r="AZ56" s="461"/>
      <c r="BA56" s="446" t="s">
        <v>3464</v>
      </c>
      <c r="BB56" s="446" t="s">
        <v>181</v>
      </c>
      <c r="BC56" s="446" t="s">
        <v>138</v>
      </c>
      <c r="BD56" s="446" t="s">
        <v>130</v>
      </c>
      <c r="BE56" s="465" t="s">
        <v>131</v>
      </c>
      <c r="BF56" s="466" t="s">
        <v>135</v>
      </c>
      <c r="BG56" s="466" t="s">
        <v>135</v>
      </c>
      <c r="BH56" s="466" t="s">
        <v>133</v>
      </c>
      <c r="BI56" s="466" t="s">
        <v>135</v>
      </c>
      <c r="BJ56" s="466" t="s">
        <v>133</v>
      </c>
      <c r="BK56" s="466" t="s">
        <v>135</v>
      </c>
      <c r="BL56" s="466" t="s">
        <v>133</v>
      </c>
      <c r="BM56" s="466" t="s">
        <v>135</v>
      </c>
      <c r="BN56" s="467"/>
      <c r="BO56" s="446" t="str">
        <f t="shared" si="7"/>
        <v>Not Higher</v>
      </c>
      <c r="BP56" s="446">
        <f>SUMIFS([7]Note!$G$18:$G$65,[7]Note!$C$18:$C$65,다우기술!BB56,[7]Note!$F$18:$F$65,다우기술!BC56,[7]Note!$D$18:$D$65,다우기술!BO56)/IF(BD56="Y",1,IF(BD56="H",2,4))</f>
        <v>5</v>
      </c>
      <c r="BQ56" s="446" t="s">
        <v>3439</v>
      </c>
      <c r="BR56" s="466"/>
      <c r="BS56" s="467" t="s">
        <v>143</v>
      </c>
      <c r="BT56" s="465"/>
      <c r="BU56" s="466"/>
      <c r="BV56" s="466"/>
      <c r="BW56" s="466" t="s">
        <v>143</v>
      </c>
      <c r="BX56" s="466"/>
      <c r="BY56" s="446"/>
      <c r="BZ56" s="392"/>
      <c r="CB56" s="468" t="str">
        <f t="shared" si="9"/>
        <v>IT0211</v>
      </c>
      <c r="CD56" s="469">
        <f t="shared" si="10"/>
        <v>0</v>
      </c>
      <c r="CE56" s="392"/>
      <c r="CF56" s="469">
        <f t="shared" si="11"/>
        <v>0</v>
      </c>
      <c r="CG56" s="469">
        <f t="shared" si="11"/>
        <v>0</v>
      </c>
      <c r="CH56" s="469">
        <f t="shared" si="11"/>
        <v>0</v>
      </c>
      <c r="DF56" s="468" t="b">
        <v>1</v>
      </c>
    </row>
    <row r="57" spans="1:110" ht="234" hidden="1" customHeight="1">
      <c r="A57" s="453" t="s">
        <v>3290</v>
      </c>
      <c r="B57" s="392" t="s">
        <v>3009</v>
      </c>
      <c r="C57" s="430" t="str">
        <f t="shared" si="3"/>
        <v>IT0212</v>
      </c>
      <c r="D57" s="430" t="s">
        <v>3213</v>
      </c>
      <c r="E57" s="430" t="s">
        <v>3213</v>
      </c>
      <c r="F57" s="431" t="s">
        <v>3306</v>
      </c>
      <c r="G57" s="431" t="s">
        <v>3116</v>
      </c>
      <c r="H57" s="454" t="s">
        <v>3468</v>
      </c>
      <c r="I57" s="455" t="s">
        <v>3469</v>
      </c>
      <c r="J57" s="456" t="s">
        <v>3470</v>
      </c>
      <c r="K57" s="457" t="s">
        <v>3471</v>
      </c>
      <c r="L57" s="458" t="s">
        <v>129</v>
      </c>
      <c r="M57" s="459"/>
      <c r="N57" s="460" t="s">
        <v>143</v>
      </c>
      <c r="O57" s="460"/>
      <c r="P57" s="460"/>
      <c r="Q57" s="460"/>
      <c r="R57" s="461"/>
      <c r="S57" s="459" t="s">
        <v>142</v>
      </c>
      <c r="T57" s="461" t="s">
        <v>131</v>
      </c>
      <c r="U57" s="459" t="s">
        <v>143</v>
      </c>
      <c r="V57" s="460" t="s">
        <v>143</v>
      </c>
      <c r="W57" s="460" t="s">
        <v>143</v>
      </c>
      <c r="X57" s="460" t="s">
        <v>143</v>
      </c>
      <c r="Y57" s="460" t="s">
        <v>143</v>
      </c>
      <c r="Z57" s="460" t="s">
        <v>143</v>
      </c>
      <c r="AA57" s="460" t="s">
        <v>143</v>
      </c>
      <c r="AB57" s="460" t="s">
        <v>143</v>
      </c>
      <c r="AC57" s="460" t="s">
        <v>143</v>
      </c>
      <c r="AD57" s="460" t="s">
        <v>143</v>
      </c>
      <c r="AE57" s="460" t="s">
        <v>143</v>
      </c>
      <c r="AF57" s="460" t="s">
        <v>143</v>
      </c>
      <c r="AG57" s="461" t="s">
        <v>143</v>
      </c>
      <c r="AH57" s="462" t="s">
        <v>144</v>
      </c>
      <c r="AI57" s="458" t="s">
        <v>144</v>
      </c>
      <c r="AJ57" s="458" t="s">
        <v>144</v>
      </c>
      <c r="AK57" s="458" t="s">
        <v>144</v>
      </c>
      <c r="AL57" s="458" t="s">
        <v>144</v>
      </c>
      <c r="AM57" s="458" t="s">
        <v>144</v>
      </c>
      <c r="AN57" s="458" t="s">
        <v>3397</v>
      </c>
      <c r="AO57" s="458" t="s">
        <v>3472</v>
      </c>
      <c r="AP57" s="463" t="s">
        <v>3410</v>
      </c>
      <c r="AQ57" s="458" t="s">
        <v>136</v>
      </c>
      <c r="AR57" s="454" t="s">
        <v>3439</v>
      </c>
      <c r="AS57" s="454" t="s">
        <v>3421</v>
      </c>
      <c r="AT57" s="464" t="s">
        <v>3473</v>
      </c>
      <c r="AU57" s="454" t="s">
        <v>3474</v>
      </c>
      <c r="AV57" s="454" t="s">
        <v>3475</v>
      </c>
      <c r="AW57" s="455" t="s">
        <v>143</v>
      </c>
      <c r="AX57" s="460"/>
      <c r="AY57" s="460" t="s">
        <v>143</v>
      </c>
      <c r="AZ57" s="461"/>
      <c r="BA57" s="446" t="s">
        <v>3472</v>
      </c>
      <c r="BB57" s="446" t="s">
        <v>181</v>
      </c>
      <c r="BC57" s="446" t="s">
        <v>136</v>
      </c>
      <c r="BD57" s="446" t="s">
        <v>130</v>
      </c>
      <c r="BE57" s="465" t="s">
        <v>131</v>
      </c>
      <c r="BF57" s="466" t="s">
        <v>135</v>
      </c>
      <c r="BG57" s="466" t="s">
        <v>135</v>
      </c>
      <c r="BH57" s="466" t="s">
        <v>133</v>
      </c>
      <c r="BI57" s="466" t="s">
        <v>135</v>
      </c>
      <c r="BJ57" s="466" t="s">
        <v>133</v>
      </c>
      <c r="BK57" s="466" t="s">
        <v>135</v>
      </c>
      <c r="BL57" s="466" t="s">
        <v>133</v>
      </c>
      <c r="BM57" s="466" t="s">
        <v>135</v>
      </c>
      <c r="BN57" s="467"/>
      <c r="BO57" s="446" t="str">
        <f t="shared" si="7"/>
        <v>Not Higher</v>
      </c>
      <c r="BP57" s="446">
        <f>SUMIFS([7]Note!$G$18:$G$65,[7]Note!$C$18:$C$65,다우기술!BB57,[7]Note!$F$18:$F$65,다우기술!BC57,[7]Note!$D$18:$D$65,다우기술!BO57)/IF(BD57="Y",1,IF(BD57="H",2,4))</f>
        <v>2</v>
      </c>
      <c r="BQ57" s="446" t="s">
        <v>3439</v>
      </c>
      <c r="BR57" s="466"/>
      <c r="BS57" s="467" t="s">
        <v>143</v>
      </c>
      <c r="BT57" s="465"/>
      <c r="BU57" s="466"/>
      <c r="BV57" s="466"/>
      <c r="BW57" s="466" t="s">
        <v>143</v>
      </c>
      <c r="BX57" s="466"/>
      <c r="BY57" s="446"/>
      <c r="BZ57" s="392"/>
      <c r="CB57" s="468" t="str">
        <f t="shared" si="9"/>
        <v>IT0212</v>
      </c>
      <c r="CD57" s="469">
        <f t="shared" si="10"/>
        <v>0</v>
      </c>
      <c r="CE57" s="392"/>
      <c r="CF57" s="469">
        <f t="shared" si="11"/>
        <v>0</v>
      </c>
      <c r="CG57" s="469">
        <f t="shared" si="11"/>
        <v>0</v>
      </c>
      <c r="CH57" s="469">
        <f t="shared" si="11"/>
        <v>0</v>
      </c>
      <c r="DF57" s="468" t="b">
        <v>1</v>
      </c>
    </row>
    <row r="58" spans="1:110" ht="265.2" hidden="1" customHeight="1">
      <c r="A58" s="453" t="s">
        <v>3290</v>
      </c>
      <c r="B58" s="392" t="s">
        <v>3009</v>
      </c>
      <c r="C58" s="430" t="str">
        <f t="shared" si="3"/>
        <v>IT0213</v>
      </c>
      <c r="D58" s="430" t="s">
        <v>3213</v>
      </c>
      <c r="E58" s="430" t="s">
        <v>3213</v>
      </c>
      <c r="F58" s="431" t="s">
        <v>3306</v>
      </c>
      <c r="G58" s="431" t="s">
        <v>3124</v>
      </c>
      <c r="H58" s="454" t="s">
        <v>3468</v>
      </c>
      <c r="I58" s="455" t="s">
        <v>3469</v>
      </c>
      <c r="J58" s="456" t="s">
        <v>3476</v>
      </c>
      <c r="K58" s="457" t="s">
        <v>3477</v>
      </c>
      <c r="L58" s="458" t="s">
        <v>129</v>
      </c>
      <c r="M58" s="459" t="s">
        <v>143</v>
      </c>
      <c r="N58" s="460"/>
      <c r="O58" s="460"/>
      <c r="P58" s="460"/>
      <c r="Q58" s="460"/>
      <c r="R58" s="461"/>
      <c r="S58" s="459" t="s">
        <v>140</v>
      </c>
      <c r="T58" s="461" t="s">
        <v>131</v>
      </c>
      <c r="U58" s="459" t="s">
        <v>143</v>
      </c>
      <c r="V58" s="460" t="s">
        <v>143</v>
      </c>
      <c r="W58" s="460" t="s">
        <v>143</v>
      </c>
      <c r="X58" s="460" t="s">
        <v>143</v>
      </c>
      <c r="Y58" s="460" t="s">
        <v>143</v>
      </c>
      <c r="Z58" s="460" t="s">
        <v>143</v>
      </c>
      <c r="AA58" s="460" t="s">
        <v>143</v>
      </c>
      <c r="AB58" s="460" t="s">
        <v>143</v>
      </c>
      <c r="AC58" s="460" t="s">
        <v>143</v>
      </c>
      <c r="AD58" s="460" t="s">
        <v>143</v>
      </c>
      <c r="AE58" s="460" t="s">
        <v>143</v>
      </c>
      <c r="AF58" s="460" t="s">
        <v>143</v>
      </c>
      <c r="AG58" s="461" t="s">
        <v>143</v>
      </c>
      <c r="AH58" s="462" t="s">
        <v>144</v>
      </c>
      <c r="AI58" s="458" t="s">
        <v>2767</v>
      </c>
      <c r="AJ58" s="458" t="s">
        <v>2767</v>
      </c>
      <c r="AK58" s="458" t="s">
        <v>2767</v>
      </c>
      <c r="AL58" s="458" t="s">
        <v>2767</v>
      </c>
      <c r="AM58" s="458" t="s">
        <v>2767</v>
      </c>
      <c r="AN58" s="458" t="s">
        <v>3397</v>
      </c>
      <c r="AO58" s="458" t="s">
        <v>3478</v>
      </c>
      <c r="AP58" s="463" t="s">
        <v>3410</v>
      </c>
      <c r="AQ58" s="458" t="s">
        <v>136</v>
      </c>
      <c r="AR58" s="454" t="s">
        <v>3439</v>
      </c>
      <c r="AS58" s="454" t="s">
        <v>3421</v>
      </c>
      <c r="AT58" s="464" t="s">
        <v>3479</v>
      </c>
      <c r="AU58" s="454" t="s">
        <v>3480</v>
      </c>
      <c r="AV58" s="454" t="s">
        <v>3481</v>
      </c>
      <c r="AW58" s="455" t="s">
        <v>143</v>
      </c>
      <c r="AX58" s="460"/>
      <c r="AY58" s="460" t="s">
        <v>143</v>
      </c>
      <c r="AZ58" s="461"/>
      <c r="BA58" s="446" t="s">
        <v>3478</v>
      </c>
      <c r="BB58" s="446" t="s">
        <v>181</v>
      </c>
      <c r="BC58" s="446" t="s">
        <v>136</v>
      </c>
      <c r="BD58" s="446" t="s">
        <v>130</v>
      </c>
      <c r="BE58" s="465" t="s">
        <v>131</v>
      </c>
      <c r="BF58" s="466" t="s">
        <v>135</v>
      </c>
      <c r="BG58" s="466" t="s">
        <v>135</v>
      </c>
      <c r="BH58" s="466" t="s">
        <v>133</v>
      </c>
      <c r="BI58" s="466" t="s">
        <v>135</v>
      </c>
      <c r="BJ58" s="466" t="s">
        <v>133</v>
      </c>
      <c r="BK58" s="466" t="s">
        <v>135</v>
      </c>
      <c r="BL58" s="466" t="s">
        <v>133</v>
      </c>
      <c r="BM58" s="466" t="s">
        <v>135</v>
      </c>
      <c r="BN58" s="467"/>
      <c r="BO58" s="446" t="str">
        <f t="shared" si="7"/>
        <v>Not Higher</v>
      </c>
      <c r="BP58" s="446">
        <f>SUMIFS([7]Note!$G$18:$G$65,[7]Note!$C$18:$C$65,다우기술!BB58,[7]Note!$F$18:$F$65,다우기술!BC58,[7]Note!$D$18:$D$65,다우기술!BO58)/IF(BD58="Y",1,IF(BD58="H",2,4))</f>
        <v>2</v>
      </c>
      <c r="BQ58" s="446" t="s">
        <v>3439</v>
      </c>
      <c r="BR58" s="466"/>
      <c r="BS58" s="467" t="s">
        <v>143</v>
      </c>
      <c r="BT58" s="465"/>
      <c r="BU58" s="466"/>
      <c r="BV58" s="466"/>
      <c r="BW58" s="466" t="s">
        <v>143</v>
      </c>
      <c r="BX58" s="466"/>
      <c r="BY58" s="446"/>
      <c r="BZ58" s="392"/>
      <c r="CB58" s="468" t="str">
        <f t="shared" si="9"/>
        <v>IT0213</v>
      </c>
      <c r="CD58" s="469">
        <f t="shared" si="10"/>
        <v>0</v>
      </c>
      <c r="CE58" s="392"/>
      <c r="CF58" s="469">
        <f t="shared" si="11"/>
        <v>0</v>
      </c>
      <c r="CG58" s="469">
        <f t="shared" si="11"/>
        <v>0</v>
      </c>
      <c r="CH58" s="469">
        <f t="shared" si="11"/>
        <v>0</v>
      </c>
      <c r="DF58" s="468" t="b">
        <v>1</v>
      </c>
    </row>
    <row r="59" spans="1:110" ht="265.2" hidden="1" customHeight="1">
      <c r="A59" s="453" t="s">
        <v>3290</v>
      </c>
      <c r="B59" s="392" t="s">
        <v>3009</v>
      </c>
      <c r="C59" s="430" t="str">
        <f t="shared" si="3"/>
        <v>IT0214</v>
      </c>
      <c r="D59" s="430" t="s">
        <v>3213</v>
      </c>
      <c r="E59" s="430" t="s">
        <v>3213</v>
      </c>
      <c r="F59" s="431" t="s">
        <v>3306</v>
      </c>
      <c r="G59" s="431" t="s">
        <v>3482</v>
      </c>
      <c r="H59" s="454" t="s">
        <v>3483</v>
      </c>
      <c r="I59" s="455" t="s">
        <v>3484</v>
      </c>
      <c r="J59" s="456" t="s">
        <v>3485</v>
      </c>
      <c r="K59" s="457" t="s">
        <v>3486</v>
      </c>
      <c r="L59" s="458" t="s">
        <v>129</v>
      </c>
      <c r="M59" s="459"/>
      <c r="N59" s="460" t="s">
        <v>143</v>
      </c>
      <c r="O59" s="460"/>
      <c r="P59" s="460"/>
      <c r="Q59" s="460"/>
      <c r="R59" s="461"/>
      <c r="S59" s="459" t="s">
        <v>142</v>
      </c>
      <c r="T59" s="461" t="s">
        <v>131</v>
      </c>
      <c r="U59" s="459" t="s">
        <v>143</v>
      </c>
      <c r="V59" s="460" t="s">
        <v>143</v>
      </c>
      <c r="W59" s="460" t="s">
        <v>143</v>
      </c>
      <c r="X59" s="460" t="s">
        <v>143</v>
      </c>
      <c r="Y59" s="460" t="s">
        <v>143</v>
      </c>
      <c r="Z59" s="460" t="s">
        <v>143</v>
      </c>
      <c r="AA59" s="460" t="s">
        <v>143</v>
      </c>
      <c r="AB59" s="460" t="s">
        <v>143</v>
      </c>
      <c r="AC59" s="460" t="s">
        <v>143</v>
      </c>
      <c r="AD59" s="460" t="s">
        <v>143</v>
      </c>
      <c r="AE59" s="460" t="s">
        <v>143</v>
      </c>
      <c r="AF59" s="460" t="s">
        <v>143</v>
      </c>
      <c r="AG59" s="461" t="s">
        <v>143</v>
      </c>
      <c r="AH59" s="462" t="s">
        <v>130</v>
      </c>
      <c r="AI59" s="458" t="s">
        <v>2767</v>
      </c>
      <c r="AJ59" s="458" t="s">
        <v>2767</v>
      </c>
      <c r="AK59" s="458" t="s">
        <v>2767</v>
      </c>
      <c r="AL59" s="458" t="s">
        <v>2767</v>
      </c>
      <c r="AM59" s="458" t="s">
        <v>2767</v>
      </c>
      <c r="AN59" s="458" t="s">
        <v>3397</v>
      </c>
      <c r="AO59" s="458" t="s">
        <v>3455</v>
      </c>
      <c r="AP59" s="463" t="s">
        <v>3410</v>
      </c>
      <c r="AQ59" s="458" t="s">
        <v>136</v>
      </c>
      <c r="AR59" s="454" t="s">
        <v>3439</v>
      </c>
      <c r="AS59" s="454" t="s">
        <v>3421</v>
      </c>
      <c r="AT59" s="464" t="s">
        <v>3487</v>
      </c>
      <c r="AU59" s="454" t="s">
        <v>3488</v>
      </c>
      <c r="AV59" s="454" t="s">
        <v>3459</v>
      </c>
      <c r="AW59" s="455" t="s">
        <v>143</v>
      </c>
      <c r="AX59" s="460"/>
      <c r="AY59" s="460" t="s">
        <v>143</v>
      </c>
      <c r="AZ59" s="461"/>
      <c r="BA59" s="446" t="s">
        <v>3455</v>
      </c>
      <c r="BB59" s="446" t="s">
        <v>181</v>
      </c>
      <c r="BC59" s="446" t="s">
        <v>136</v>
      </c>
      <c r="BD59" s="446" t="s">
        <v>130</v>
      </c>
      <c r="BE59" s="465" t="s">
        <v>131</v>
      </c>
      <c r="BF59" s="466" t="s">
        <v>135</v>
      </c>
      <c r="BG59" s="466" t="s">
        <v>135</v>
      </c>
      <c r="BH59" s="466" t="s">
        <v>133</v>
      </c>
      <c r="BI59" s="466" t="s">
        <v>135</v>
      </c>
      <c r="BJ59" s="466" t="s">
        <v>133</v>
      </c>
      <c r="BK59" s="466" t="s">
        <v>135</v>
      </c>
      <c r="BL59" s="466" t="s">
        <v>133</v>
      </c>
      <c r="BM59" s="466" t="s">
        <v>135</v>
      </c>
      <c r="BN59" s="467"/>
      <c r="BO59" s="446" t="str">
        <f t="shared" si="7"/>
        <v>Not Higher</v>
      </c>
      <c r="BP59" s="446">
        <f>SUMIFS([7]Note!$G$18:$G$65,[7]Note!$C$18:$C$65,다우기술!BB59,[7]Note!$F$18:$F$65,다우기술!BC59,[7]Note!$D$18:$D$65,다우기술!BO59)/IF(BD59="Y",1,IF(BD59="H",2,4))</f>
        <v>2</v>
      </c>
      <c r="BQ59" s="446" t="s">
        <v>3439</v>
      </c>
      <c r="BR59" s="466"/>
      <c r="BS59" s="467" t="s">
        <v>143</v>
      </c>
      <c r="BT59" s="465"/>
      <c r="BU59" s="466"/>
      <c r="BV59" s="466"/>
      <c r="BW59" s="466" t="s">
        <v>143</v>
      </c>
      <c r="BX59" s="466"/>
      <c r="BY59" s="446"/>
      <c r="BZ59" s="392"/>
      <c r="CB59" s="468" t="str">
        <f t="shared" si="9"/>
        <v>IT0214</v>
      </c>
      <c r="CD59" s="469">
        <f t="shared" si="10"/>
        <v>0</v>
      </c>
      <c r="CE59" s="392"/>
      <c r="CF59" s="469">
        <f t="shared" si="11"/>
        <v>0</v>
      </c>
      <c r="CG59" s="469">
        <f t="shared" si="11"/>
        <v>0</v>
      </c>
      <c r="CH59" s="469">
        <f t="shared" si="11"/>
        <v>0</v>
      </c>
      <c r="DF59" s="468" t="b">
        <v>1</v>
      </c>
    </row>
    <row r="60" spans="1:110" ht="358.95" hidden="1" customHeight="1">
      <c r="A60" s="453" t="s">
        <v>3290</v>
      </c>
      <c r="B60" s="392" t="s">
        <v>3009</v>
      </c>
      <c r="C60" s="430" t="str">
        <f t="shared" si="3"/>
        <v>IT0301</v>
      </c>
      <c r="D60" s="430" t="s">
        <v>3213</v>
      </c>
      <c r="E60" s="430" t="s">
        <v>3213</v>
      </c>
      <c r="F60" s="431" t="s">
        <v>3036</v>
      </c>
      <c r="G60" s="431" t="s">
        <v>3292</v>
      </c>
      <c r="H60" s="454" t="s">
        <v>3489</v>
      </c>
      <c r="I60" s="455" t="s">
        <v>3416</v>
      </c>
      <c r="J60" s="456" t="s">
        <v>3490</v>
      </c>
      <c r="K60" s="457" t="s">
        <v>3491</v>
      </c>
      <c r="L60" s="458" t="s">
        <v>130</v>
      </c>
      <c r="M60" s="459" t="s">
        <v>143</v>
      </c>
      <c r="N60" s="460"/>
      <c r="O60" s="460"/>
      <c r="P60" s="460"/>
      <c r="Q60" s="460"/>
      <c r="R60" s="461"/>
      <c r="S60" s="459" t="s">
        <v>142</v>
      </c>
      <c r="T60" s="461" t="s">
        <v>131</v>
      </c>
      <c r="U60" s="459" t="s">
        <v>143</v>
      </c>
      <c r="V60" s="460" t="s">
        <v>143</v>
      </c>
      <c r="W60" s="460" t="s">
        <v>143</v>
      </c>
      <c r="X60" s="460" t="s">
        <v>143</v>
      </c>
      <c r="Y60" s="460" t="s">
        <v>143</v>
      </c>
      <c r="Z60" s="460" t="s">
        <v>143</v>
      </c>
      <c r="AA60" s="460" t="s">
        <v>143</v>
      </c>
      <c r="AB60" s="460" t="s">
        <v>143</v>
      </c>
      <c r="AC60" s="460" t="s">
        <v>143</v>
      </c>
      <c r="AD60" s="460" t="s">
        <v>143</v>
      </c>
      <c r="AE60" s="460" t="s">
        <v>143</v>
      </c>
      <c r="AF60" s="460" t="s">
        <v>143</v>
      </c>
      <c r="AG60" s="461" t="s">
        <v>143</v>
      </c>
      <c r="AH60" s="462" t="s">
        <v>130</v>
      </c>
      <c r="AI60" s="458" t="s">
        <v>144</v>
      </c>
      <c r="AJ60" s="458" t="s">
        <v>144</v>
      </c>
      <c r="AK60" s="458" t="s">
        <v>144</v>
      </c>
      <c r="AL60" s="458" t="s">
        <v>144</v>
      </c>
      <c r="AM60" s="458" t="s">
        <v>144</v>
      </c>
      <c r="AN60" s="458" t="s">
        <v>3397</v>
      </c>
      <c r="AO60" s="458" t="s">
        <v>3492</v>
      </c>
      <c r="AP60" s="463" t="s">
        <v>3410</v>
      </c>
      <c r="AQ60" s="458" t="s">
        <v>143</v>
      </c>
      <c r="AR60" s="454" t="s">
        <v>3420</v>
      </c>
      <c r="AS60" s="454" t="s">
        <v>3493</v>
      </c>
      <c r="AT60" s="464" t="s">
        <v>3494</v>
      </c>
      <c r="AU60" s="454" t="s">
        <v>3495</v>
      </c>
      <c r="AV60" s="454" t="s">
        <v>3496</v>
      </c>
      <c r="AW60" s="455" t="s">
        <v>143</v>
      </c>
      <c r="AX60" s="460"/>
      <c r="AY60" s="460" t="s">
        <v>143</v>
      </c>
      <c r="AZ60" s="461"/>
      <c r="BA60" s="446" t="s">
        <v>3497</v>
      </c>
      <c r="BB60" s="446" t="s">
        <v>181</v>
      </c>
      <c r="BC60" s="446" t="s">
        <v>143</v>
      </c>
      <c r="BD60" s="446" t="s">
        <v>130</v>
      </c>
      <c r="BE60" s="465" t="s">
        <v>131</v>
      </c>
      <c r="BF60" s="466" t="s">
        <v>133</v>
      </c>
      <c r="BG60" s="466" t="s">
        <v>133</v>
      </c>
      <c r="BH60" s="466" t="s">
        <v>135</v>
      </c>
      <c r="BI60" s="466" t="s">
        <v>133</v>
      </c>
      <c r="BJ60" s="466" t="s">
        <v>135</v>
      </c>
      <c r="BK60" s="466" t="s">
        <v>133</v>
      </c>
      <c r="BL60" s="466" t="s">
        <v>133</v>
      </c>
      <c r="BM60" s="466" t="s">
        <v>133</v>
      </c>
      <c r="BN60" s="467"/>
      <c r="BO60" s="446" t="str">
        <f t="shared" si="7"/>
        <v>Higher</v>
      </c>
      <c r="BP60" s="446">
        <f>SUMIFS([7]Note!$G$18:$G$65,[7]Note!$C$18:$C$65,다우기술!BB60,[7]Note!$F$18:$F$65,다우기술!BC60,[7]Note!$D$18:$D$65,다우기술!BO60)/IF(BD60="Y",1,IF(BD60="H",2,4))</f>
        <v>35</v>
      </c>
      <c r="BQ60" s="446" t="s">
        <v>3420</v>
      </c>
      <c r="BR60" s="466"/>
      <c r="BS60" s="467" t="s">
        <v>143</v>
      </c>
      <c r="BT60" s="465"/>
      <c r="BU60" s="466"/>
      <c r="BV60" s="466"/>
      <c r="BW60" s="466" t="s">
        <v>143</v>
      </c>
      <c r="BX60" s="466"/>
      <c r="BY60" s="446"/>
      <c r="BZ60" s="392"/>
      <c r="CB60" s="468" t="str">
        <f t="shared" si="9"/>
        <v>IT0301</v>
      </c>
      <c r="CD60" s="469">
        <f t="shared" si="10"/>
        <v>0</v>
      </c>
      <c r="CE60" s="392"/>
      <c r="CF60" s="469">
        <f t="shared" si="11"/>
        <v>0</v>
      </c>
      <c r="CG60" s="469">
        <f t="shared" si="11"/>
        <v>0</v>
      </c>
      <c r="CH60" s="469">
        <f t="shared" si="11"/>
        <v>0</v>
      </c>
      <c r="DF60" s="468" t="b">
        <v>1</v>
      </c>
    </row>
    <row r="61" spans="1:110" ht="202.95" hidden="1" customHeight="1">
      <c r="A61" s="453" t="s">
        <v>3290</v>
      </c>
      <c r="B61" s="392" t="s">
        <v>3009</v>
      </c>
      <c r="C61" s="430" t="str">
        <f t="shared" si="3"/>
        <v>IT0302</v>
      </c>
      <c r="D61" s="430" t="s">
        <v>3213</v>
      </c>
      <c r="E61" s="430" t="s">
        <v>3213</v>
      </c>
      <c r="F61" s="431" t="s">
        <v>3036</v>
      </c>
      <c r="G61" s="431" t="s">
        <v>3306</v>
      </c>
      <c r="H61" s="454" t="s">
        <v>3498</v>
      </c>
      <c r="I61" s="455" t="s">
        <v>3416</v>
      </c>
      <c r="J61" s="456" t="s">
        <v>3499</v>
      </c>
      <c r="K61" s="457" t="s">
        <v>3500</v>
      </c>
      <c r="L61" s="458" t="s">
        <v>130</v>
      </c>
      <c r="M61" s="459" t="s">
        <v>143</v>
      </c>
      <c r="N61" s="460"/>
      <c r="O61" s="460"/>
      <c r="P61" s="460"/>
      <c r="Q61" s="460"/>
      <c r="R61" s="461"/>
      <c r="S61" s="459" t="s">
        <v>142</v>
      </c>
      <c r="T61" s="461" t="s">
        <v>131</v>
      </c>
      <c r="U61" s="459" t="s">
        <v>143</v>
      </c>
      <c r="V61" s="460" t="s">
        <v>143</v>
      </c>
      <c r="W61" s="460" t="s">
        <v>143</v>
      </c>
      <c r="X61" s="460" t="s">
        <v>143</v>
      </c>
      <c r="Y61" s="460" t="s">
        <v>143</v>
      </c>
      <c r="Z61" s="460" t="s">
        <v>143</v>
      </c>
      <c r="AA61" s="460" t="s">
        <v>143</v>
      </c>
      <c r="AB61" s="460" t="s">
        <v>143</v>
      </c>
      <c r="AC61" s="460" t="s">
        <v>143</v>
      </c>
      <c r="AD61" s="460" t="s">
        <v>143</v>
      </c>
      <c r="AE61" s="460" t="s">
        <v>143</v>
      </c>
      <c r="AF61" s="460" t="s">
        <v>143</v>
      </c>
      <c r="AG61" s="461" t="s">
        <v>143</v>
      </c>
      <c r="AH61" s="462" t="s">
        <v>144</v>
      </c>
      <c r="AI61" s="458" t="s">
        <v>144</v>
      </c>
      <c r="AJ61" s="458" t="s">
        <v>144</v>
      </c>
      <c r="AK61" s="458" t="s">
        <v>144</v>
      </c>
      <c r="AL61" s="458" t="s">
        <v>144</v>
      </c>
      <c r="AM61" s="458" t="s">
        <v>144</v>
      </c>
      <c r="AN61" s="458" t="s">
        <v>3397</v>
      </c>
      <c r="AO61" s="458" t="s">
        <v>3501</v>
      </c>
      <c r="AP61" s="463" t="s">
        <v>3410</v>
      </c>
      <c r="AQ61" s="458" t="s">
        <v>137</v>
      </c>
      <c r="AR61" s="454" t="s">
        <v>3420</v>
      </c>
      <c r="AS61" s="454" t="s">
        <v>3493</v>
      </c>
      <c r="AT61" s="464" t="s">
        <v>3502</v>
      </c>
      <c r="AU61" s="454" t="s">
        <v>3503</v>
      </c>
      <c r="AV61" s="454" t="s">
        <v>3504</v>
      </c>
      <c r="AW61" s="455" t="s">
        <v>143</v>
      </c>
      <c r="AX61" s="460"/>
      <c r="AY61" s="460" t="s">
        <v>143</v>
      </c>
      <c r="AZ61" s="461"/>
      <c r="BA61" s="446" t="s">
        <v>3505</v>
      </c>
      <c r="BB61" s="446" t="s">
        <v>181</v>
      </c>
      <c r="BC61" s="446" t="s">
        <v>137</v>
      </c>
      <c r="BD61" s="446" t="s">
        <v>130</v>
      </c>
      <c r="BE61" s="465" t="s">
        <v>131</v>
      </c>
      <c r="BF61" s="466" t="s">
        <v>135</v>
      </c>
      <c r="BG61" s="466" t="s">
        <v>133</v>
      </c>
      <c r="BH61" s="466" t="s">
        <v>135</v>
      </c>
      <c r="BI61" s="466" t="s">
        <v>133</v>
      </c>
      <c r="BJ61" s="466" t="s">
        <v>133</v>
      </c>
      <c r="BK61" s="466" t="s">
        <v>135</v>
      </c>
      <c r="BL61" s="466" t="s">
        <v>133</v>
      </c>
      <c r="BM61" s="466" t="s">
        <v>135</v>
      </c>
      <c r="BN61" s="467"/>
      <c r="BO61" s="446" t="str">
        <f t="shared" si="7"/>
        <v>Not Higher</v>
      </c>
      <c r="BP61" s="446">
        <f>SUMIFS([7]Note!$G$18:$G$65,[7]Note!$C$18:$C$65,다우기술!BB61,[7]Note!$F$18:$F$65,다우기술!BC61,[7]Note!$D$18:$D$65,다우기술!BO61)/IF(BD61="Y",1,IF(BD61="H",2,4))</f>
        <v>1</v>
      </c>
      <c r="BQ61" s="446" t="s">
        <v>3420</v>
      </c>
      <c r="BR61" s="466"/>
      <c r="BS61" s="467" t="s">
        <v>143</v>
      </c>
      <c r="BT61" s="465"/>
      <c r="BU61" s="466"/>
      <c r="BV61" s="466"/>
      <c r="BW61" s="466" t="s">
        <v>143</v>
      </c>
      <c r="BX61" s="466"/>
      <c r="BY61" s="446"/>
      <c r="BZ61" s="392"/>
      <c r="CB61" s="468" t="str">
        <f t="shared" si="9"/>
        <v>IT0302</v>
      </c>
      <c r="CD61" s="469">
        <f t="shared" si="10"/>
        <v>0</v>
      </c>
      <c r="CE61" s="392"/>
      <c r="CF61" s="469">
        <f t="shared" si="11"/>
        <v>0</v>
      </c>
      <c r="CG61" s="469">
        <f t="shared" si="11"/>
        <v>0</v>
      </c>
      <c r="CH61" s="469">
        <f t="shared" si="11"/>
        <v>0</v>
      </c>
      <c r="DF61" s="468" t="b">
        <v>1</v>
      </c>
    </row>
    <row r="62" spans="1:110" ht="280.95" hidden="1" customHeight="1">
      <c r="A62" s="453" t="s">
        <v>3290</v>
      </c>
      <c r="B62" s="392" t="s">
        <v>3009</v>
      </c>
      <c r="C62" s="430" t="str">
        <f t="shared" si="3"/>
        <v>IT0303</v>
      </c>
      <c r="D62" s="430" t="s">
        <v>3213</v>
      </c>
      <c r="E62" s="430" t="s">
        <v>3213</v>
      </c>
      <c r="F62" s="431" t="s">
        <v>3036</v>
      </c>
      <c r="G62" s="431" t="s">
        <v>3036</v>
      </c>
      <c r="H62" s="454" t="s">
        <v>3498</v>
      </c>
      <c r="I62" s="455" t="s">
        <v>3416</v>
      </c>
      <c r="J62" s="456" t="s">
        <v>3506</v>
      </c>
      <c r="K62" s="457" t="s">
        <v>3507</v>
      </c>
      <c r="L62" s="458" t="s">
        <v>130</v>
      </c>
      <c r="M62" s="459" t="s">
        <v>143</v>
      </c>
      <c r="N62" s="460"/>
      <c r="O62" s="460"/>
      <c r="P62" s="460"/>
      <c r="Q62" s="460"/>
      <c r="R62" s="461"/>
      <c r="S62" s="459" t="s">
        <v>142</v>
      </c>
      <c r="T62" s="461" t="s">
        <v>131</v>
      </c>
      <c r="U62" s="459" t="s">
        <v>143</v>
      </c>
      <c r="V62" s="460" t="s">
        <v>143</v>
      </c>
      <c r="W62" s="460" t="s">
        <v>143</v>
      </c>
      <c r="X62" s="460" t="s">
        <v>143</v>
      </c>
      <c r="Y62" s="460" t="s">
        <v>143</v>
      </c>
      <c r="Z62" s="460" t="s">
        <v>143</v>
      </c>
      <c r="AA62" s="460" t="s">
        <v>143</v>
      </c>
      <c r="AB62" s="460" t="s">
        <v>143</v>
      </c>
      <c r="AC62" s="460" t="s">
        <v>143</v>
      </c>
      <c r="AD62" s="460" t="s">
        <v>143</v>
      </c>
      <c r="AE62" s="460" t="s">
        <v>143</v>
      </c>
      <c r="AF62" s="460" t="s">
        <v>143</v>
      </c>
      <c r="AG62" s="461" t="s">
        <v>143</v>
      </c>
      <c r="AH62" s="462" t="s">
        <v>144</v>
      </c>
      <c r="AI62" s="458" t="s">
        <v>144</v>
      </c>
      <c r="AJ62" s="458" t="s">
        <v>144</v>
      </c>
      <c r="AK62" s="458" t="s">
        <v>144</v>
      </c>
      <c r="AL62" s="458" t="s">
        <v>2767</v>
      </c>
      <c r="AM62" s="458" t="s">
        <v>144</v>
      </c>
      <c r="AN62" s="458" t="s">
        <v>3397</v>
      </c>
      <c r="AO62" s="458" t="s">
        <v>3508</v>
      </c>
      <c r="AP62" s="463" t="s">
        <v>3410</v>
      </c>
      <c r="AQ62" s="458" t="s">
        <v>138</v>
      </c>
      <c r="AR62" s="454" t="s">
        <v>3420</v>
      </c>
      <c r="AS62" s="454" t="s">
        <v>3493</v>
      </c>
      <c r="AT62" s="464" t="s">
        <v>3509</v>
      </c>
      <c r="AU62" s="454" t="s">
        <v>3510</v>
      </c>
      <c r="AV62" s="454" t="s">
        <v>3511</v>
      </c>
      <c r="AW62" s="455" t="s">
        <v>143</v>
      </c>
      <c r="AX62" s="460"/>
      <c r="AY62" s="460" t="s">
        <v>143</v>
      </c>
      <c r="AZ62" s="461"/>
      <c r="BA62" s="446" t="s">
        <v>3512</v>
      </c>
      <c r="BB62" s="446" t="s">
        <v>181</v>
      </c>
      <c r="BC62" s="446" t="s">
        <v>138</v>
      </c>
      <c r="BD62" s="446" t="s">
        <v>130</v>
      </c>
      <c r="BE62" s="465" t="s">
        <v>131</v>
      </c>
      <c r="BF62" s="466" t="s">
        <v>133</v>
      </c>
      <c r="BG62" s="466" t="s">
        <v>135</v>
      </c>
      <c r="BH62" s="466" t="s">
        <v>135</v>
      </c>
      <c r="BI62" s="466" t="s">
        <v>135</v>
      </c>
      <c r="BJ62" s="466" t="s">
        <v>133</v>
      </c>
      <c r="BK62" s="466" t="s">
        <v>133</v>
      </c>
      <c r="BL62" s="466" t="s">
        <v>133</v>
      </c>
      <c r="BM62" s="466" t="s">
        <v>133</v>
      </c>
      <c r="BN62" s="467"/>
      <c r="BO62" s="446" t="str">
        <f t="shared" si="7"/>
        <v>Higher</v>
      </c>
      <c r="BP62" s="446">
        <f>SUMIFS([7]Note!$G$18:$G$65,[7]Note!$C$18:$C$65,다우기술!BB62,[7]Note!$F$18:$F$65,다우기술!BC62,[7]Note!$D$18:$D$65,다우기술!BO62)/IF(BD62="Y",1,IF(BD62="H",2,4))</f>
        <v>8</v>
      </c>
      <c r="BQ62" s="446" t="s">
        <v>3420</v>
      </c>
      <c r="BR62" s="466"/>
      <c r="BS62" s="467" t="s">
        <v>143</v>
      </c>
      <c r="BT62" s="465"/>
      <c r="BU62" s="466"/>
      <c r="BV62" s="466"/>
      <c r="BW62" s="466" t="s">
        <v>143</v>
      </c>
      <c r="BX62" s="466"/>
      <c r="BY62" s="446"/>
      <c r="BZ62" s="392"/>
      <c r="CB62" s="468" t="str">
        <f t="shared" si="9"/>
        <v>IT0303</v>
      </c>
      <c r="CD62" s="469">
        <f t="shared" si="10"/>
        <v>0</v>
      </c>
      <c r="CE62" s="392"/>
      <c r="CF62" s="469">
        <f t="shared" si="11"/>
        <v>0</v>
      </c>
      <c r="CG62" s="469">
        <f t="shared" si="11"/>
        <v>0</v>
      </c>
      <c r="CH62" s="469">
        <f t="shared" si="11"/>
        <v>0</v>
      </c>
      <c r="DF62" s="468" t="b">
        <v>1</v>
      </c>
    </row>
    <row r="63" spans="1:110" ht="327.60000000000002" hidden="1" customHeight="1">
      <c r="A63" s="453" t="s">
        <v>3290</v>
      </c>
      <c r="B63" s="392" t="s">
        <v>3009</v>
      </c>
      <c r="C63" s="430" t="str">
        <f t="shared" si="3"/>
        <v>IT0304</v>
      </c>
      <c r="D63" s="430" t="s">
        <v>3213</v>
      </c>
      <c r="E63" s="430" t="s">
        <v>3213</v>
      </c>
      <c r="F63" s="431" t="s">
        <v>3036</v>
      </c>
      <c r="G63" s="431" t="s">
        <v>3047</v>
      </c>
      <c r="H63" s="454" t="s">
        <v>3513</v>
      </c>
      <c r="I63" s="455" t="s">
        <v>3416</v>
      </c>
      <c r="J63" s="456" t="s">
        <v>3514</v>
      </c>
      <c r="K63" s="457" t="s">
        <v>3515</v>
      </c>
      <c r="L63" s="458" t="s">
        <v>129</v>
      </c>
      <c r="M63" s="459"/>
      <c r="N63" s="460" t="s">
        <v>143</v>
      </c>
      <c r="O63" s="460"/>
      <c r="P63" s="460"/>
      <c r="Q63" s="460"/>
      <c r="R63" s="461"/>
      <c r="S63" s="459" t="s">
        <v>142</v>
      </c>
      <c r="T63" s="461" t="s">
        <v>131</v>
      </c>
      <c r="U63" s="459" t="s">
        <v>143</v>
      </c>
      <c r="V63" s="460" t="s">
        <v>143</v>
      </c>
      <c r="W63" s="460" t="s">
        <v>143</v>
      </c>
      <c r="X63" s="460" t="s">
        <v>143</v>
      </c>
      <c r="Y63" s="460" t="s">
        <v>143</v>
      </c>
      <c r="Z63" s="460" t="s">
        <v>143</v>
      </c>
      <c r="AA63" s="460" t="s">
        <v>143</v>
      </c>
      <c r="AB63" s="460" t="s">
        <v>143</v>
      </c>
      <c r="AC63" s="460" t="s">
        <v>143</v>
      </c>
      <c r="AD63" s="460" t="s">
        <v>143</v>
      </c>
      <c r="AE63" s="460" t="s">
        <v>143</v>
      </c>
      <c r="AF63" s="460" t="s">
        <v>143</v>
      </c>
      <c r="AG63" s="461" t="s">
        <v>143</v>
      </c>
      <c r="AH63" s="462" t="s">
        <v>144</v>
      </c>
      <c r="AI63" s="458" t="s">
        <v>144</v>
      </c>
      <c r="AJ63" s="458" t="s">
        <v>144</v>
      </c>
      <c r="AK63" s="458" t="s">
        <v>144</v>
      </c>
      <c r="AL63" s="458" t="s">
        <v>144</v>
      </c>
      <c r="AM63" s="458" t="s">
        <v>144</v>
      </c>
      <c r="AN63" s="458" t="s">
        <v>3397</v>
      </c>
      <c r="AO63" s="458" t="s">
        <v>3516</v>
      </c>
      <c r="AP63" s="463" t="s">
        <v>3410</v>
      </c>
      <c r="AQ63" s="458" t="s">
        <v>136</v>
      </c>
      <c r="AR63" s="454" t="s">
        <v>3517</v>
      </c>
      <c r="AS63" s="454" t="s">
        <v>3518</v>
      </c>
      <c r="AT63" s="464" t="s">
        <v>3519</v>
      </c>
      <c r="AU63" s="454" t="s">
        <v>3520</v>
      </c>
      <c r="AV63" s="454" t="s">
        <v>3521</v>
      </c>
      <c r="AW63" s="455" t="s">
        <v>143</v>
      </c>
      <c r="AX63" s="460"/>
      <c r="AY63" s="460" t="s">
        <v>143</v>
      </c>
      <c r="AZ63" s="461"/>
      <c r="BA63" s="446" t="s">
        <v>3522</v>
      </c>
      <c r="BB63" s="446" t="s">
        <v>181</v>
      </c>
      <c r="BC63" s="446" t="s">
        <v>143</v>
      </c>
      <c r="BD63" s="446" t="s">
        <v>130</v>
      </c>
      <c r="BE63" s="465" t="s">
        <v>131</v>
      </c>
      <c r="BF63" s="466" t="s">
        <v>135</v>
      </c>
      <c r="BG63" s="466" t="s">
        <v>133</v>
      </c>
      <c r="BH63" s="466" t="s">
        <v>135</v>
      </c>
      <c r="BI63" s="466" t="s">
        <v>133</v>
      </c>
      <c r="BJ63" s="466" t="s">
        <v>133</v>
      </c>
      <c r="BK63" s="466" t="s">
        <v>135</v>
      </c>
      <c r="BL63" s="466" t="s">
        <v>133</v>
      </c>
      <c r="BM63" s="466" t="s">
        <v>135</v>
      </c>
      <c r="BN63" s="467"/>
      <c r="BO63" s="446" t="str">
        <f t="shared" si="7"/>
        <v>Not Higher</v>
      </c>
      <c r="BP63" s="446">
        <f>SUMIFS([7]Note!$G$18:$G$65,[7]Note!$C$18:$C$65,다우기술!BB63,[7]Note!$F$18:$F$65,다우기술!BC63,[7]Note!$D$18:$D$65,다우기술!BO63)/IF(BD63="Y",1,IF(BD63="H",2,4))</f>
        <v>25</v>
      </c>
      <c r="BQ63" s="446" t="s">
        <v>3517</v>
      </c>
      <c r="BR63" s="466"/>
      <c r="BS63" s="467" t="s">
        <v>143</v>
      </c>
      <c r="BT63" s="465"/>
      <c r="BU63" s="466"/>
      <c r="BV63" s="466"/>
      <c r="BW63" s="466" t="s">
        <v>143</v>
      </c>
      <c r="BX63" s="466"/>
      <c r="BY63" s="446"/>
      <c r="BZ63" s="392"/>
      <c r="CB63" s="468" t="str">
        <f t="shared" si="9"/>
        <v>IT0304</v>
      </c>
      <c r="CD63" s="469">
        <f t="shared" si="10"/>
        <v>0</v>
      </c>
      <c r="CE63" s="392"/>
      <c r="CF63" s="469">
        <f t="shared" si="11"/>
        <v>0</v>
      </c>
      <c r="CG63" s="469">
        <f t="shared" si="11"/>
        <v>0</v>
      </c>
      <c r="CH63" s="469">
        <f t="shared" si="11"/>
        <v>0</v>
      </c>
      <c r="DF63" s="468" t="b">
        <v>1</v>
      </c>
    </row>
    <row r="64" spans="1:110" ht="390" hidden="1" customHeight="1">
      <c r="A64" s="453" t="s">
        <v>3290</v>
      </c>
      <c r="B64" s="392" t="s">
        <v>3009</v>
      </c>
      <c r="C64" s="430" t="str">
        <f t="shared" si="3"/>
        <v>IT0305</v>
      </c>
      <c r="D64" s="430" t="s">
        <v>3213</v>
      </c>
      <c r="E64" s="430" t="s">
        <v>3213</v>
      </c>
      <c r="F64" s="431" t="s">
        <v>3036</v>
      </c>
      <c r="G64" s="431" t="s">
        <v>3056</v>
      </c>
      <c r="H64" s="454" t="s">
        <v>3523</v>
      </c>
      <c r="I64" s="455" t="s">
        <v>3416</v>
      </c>
      <c r="J64" s="456" t="s">
        <v>3524</v>
      </c>
      <c r="K64" s="457" t="s">
        <v>3525</v>
      </c>
      <c r="L64" s="458" t="s">
        <v>129</v>
      </c>
      <c r="M64" s="459"/>
      <c r="N64" s="460" t="s">
        <v>143</v>
      </c>
      <c r="O64" s="460"/>
      <c r="P64" s="460"/>
      <c r="Q64" s="460"/>
      <c r="R64" s="461"/>
      <c r="S64" s="459" t="s">
        <v>140</v>
      </c>
      <c r="T64" s="461" t="s">
        <v>131</v>
      </c>
      <c r="U64" s="459" t="s">
        <v>143</v>
      </c>
      <c r="V64" s="460" t="s">
        <v>143</v>
      </c>
      <c r="W64" s="460" t="s">
        <v>143</v>
      </c>
      <c r="X64" s="460" t="s">
        <v>143</v>
      </c>
      <c r="Y64" s="460" t="s">
        <v>143</v>
      </c>
      <c r="Z64" s="460" t="s">
        <v>143</v>
      </c>
      <c r="AA64" s="460" t="s">
        <v>143</v>
      </c>
      <c r="AB64" s="460" t="s">
        <v>143</v>
      </c>
      <c r="AC64" s="460" t="s">
        <v>143</v>
      </c>
      <c r="AD64" s="460" t="s">
        <v>143</v>
      </c>
      <c r="AE64" s="460" t="s">
        <v>143</v>
      </c>
      <c r="AF64" s="460" t="s">
        <v>143</v>
      </c>
      <c r="AG64" s="461" t="s">
        <v>143</v>
      </c>
      <c r="AH64" s="462" t="s">
        <v>130</v>
      </c>
      <c r="AI64" s="458" t="s">
        <v>144</v>
      </c>
      <c r="AJ64" s="458" t="s">
        <v>144</v>
      </c>
      <c r="AK64" s="458" t="s">
        <v>144</v>
      </c>
      <c r="AL64" s="458" t="s">
        <v>144</v>
      </c>
      <c r="AM64" s="458" t="s">
        <v>144</v>
      </c>
      <c r="AN64" s="458" t="s">
        <v>3526</v>
      </c>
      <c r="AO64" s="458" t="s">
        <v>3527</v>
      </c>
      <c r="AP64" s="463" t="s">
        <v>3410</v>
      </c>
      <c r="AQ64" s="458" t="s">
        <v>143</v>
      </c>
      <c r="AR64" s="454" t="s">
        <v>3517</v>
      </c>
      <c r="AS64" s="454" t="s">
        <v>3518</v>
      </c>
      <c r="AT64" s="464" t="s">
        <v>3528</v>
      </c>
      <c r="AU64" s="454" t="s">
        <v>3529</v>
      </c>
      <c r="AV64" s="454" t="s">
        <v>3530</v>
      </c>
      <c r="AW64" s="455" t="s">
        <v>143</v>
      </c>
      <c r="AX64" s="460"/>
      <c r="AY64" s="460" t="s">
        <v>143</v>
      </c>
      <c r="AZ64" s="461"/>
      <c r="BA64" s="446" t="s">
        <v>3531</v>
      </c>
      <c r="BB64" s="446" t="s">
        <v>181</v>
      </c>
      <c r="BC64" s="446" t="s">
        <v>143</v>
      </c>
      <c r="BD64" s="446" t="s">
        <v>130</v>
      </c>
      <c r="BE64" s="465" t="s">
        <v>131</v>
      </c>
      <c r="BF64" s="466" t="s">
        <v>135</v>
      </c>
      <c r="BG64" s="466" t="s">
        <v>135</v>
      </c>
      <c r="BH64" s="466" t="s">
        <v>133</v>
      </c>
      <c r="BI64" s="466" t="s">
        <v>135</v>
      </c>
      <c r="BJ64" s="466" t="s">
        <v>133</v>
      </c>
      <c r="BK64" s="466" t="s">
        <v>135</v>
      </c>
      <c r="BL64" s="466" t="s">
        <v>133</v>
      </c>
      <c r="BM64" s="466" t="s">
        <v>135</v>
      </c>
      <c r="BN64" s="467"/>
      <c r="BO64" s="446" t="str">
        <f t="shared" si="7"/>
        <v>Not Higher</v>
      </c>
      <c r="BP64" s="446">
        <f>SUMIFS([7]Note!$G$18:$G$65,[7]Note!$C$18:$C$65,다우기술!BB64,[7]Note!$F$18:$F$65,다우기술!BC64,[7]Note!$D$18:$D$65,다우기술!BO64)/IF(BD64="Y",1,IF(BD64="H",2,4))</f>
        <v>25</v>
      </c>
      <c r="BQ64" s="446" t="s">
        <v>3517</v>
      </c>
      <c r="BR64" s="466"/>
      <c r="BS64" s="467" t="s">
        <v>143</v>
      </c>
      <c r="BT64" s="465"/>
      <c r="BU64" s="466"/>
      <c r="BV64" s="466"/>
      <c r="BW64" s="466" t="s">
        <v>143</v>
      </c>
      <c r="BX64" s="466"/>
      <c r="BY64" s="446"/>
      <c r="BZ64" s="392"/>
      <c r="CB64" s="468" t="str">
        <f t="shared" si="9"/>
        <v>IT0305</v>
      </c>
      <c r="CD64" s="469">
        <f t="shared" si="10"/>
        <v>0</v>
      </c>
      <c r="CE64" s="392"/>
      <c r="CF64" s="469">
        <f t="shared" si="11"/>
        <v>0</v>
      </c>
      <c r="CG64" s="469">
        <f t="shared" si="11"/>
        <v>0</v>
      </c>
      <c r="CH64" s="469">
        <f t="shared" si="11"/>
        <v>0</v>
      </c>
      <c r="DF64" s="468" t="b">
        <v>1</v>
      </c>
    </row>
    <row r="65" spans="1:116" ht="265.2" hidden="1" customHeight="1">
      <c r="A65" s="453" t="s">
        <v>3290</v>
      </c>
      <c r="B65" s="392" t="s">
        <v>3009</v>
      </c>
      <c r="C65" s="430" t="str">
        <f t="shared" si="3"/>
        <v>IT0306</v>
      </c>
      <c r="D65" s="430" t="s">
        <v>3213</v>
      </c>
      <c r="E65" s="430" t="s">
        <v>3213</v>
      </c>
      <c r="F65" s="431" t="s">
        <v>3036</v>
      </c>
      <c r="G65" s="431" t="s">
        <v>3064</v>
      </c>
      <c r="H65" s="454" t="s">
        <v>3532</v>
      </c>
      <c r="I65" s="455" t="s">
        <v>3416</v>
      </c>
      <c r="J65" s="456" t="s">
        <v>3533</v>
      </c>
      <c r="K65" s="457" t="s">
        <v>3534</v>
      </c>
      <c r="L65" s="458" t="s">
        <v>129</v>
      </c>
      <c r="M65" s="459" t="s">
        <v>143</v>
      </c>
      <c r="N65" s="460"/>
      <c r="O65" s="460"/>
      <c r="P65" s="460"/>
      <c r="Q65" s="460"/>
      <c r="R65" s="461"/>
      <c r="S65" s="459" t="s">
        <v>140</v>
      </c>
      <c r="T65" s="461" t="s">
        <v>131</v>
      </c>
      <c r="U65" s="459" t="s">
        <v>143</v>
      </c>
      <c r="V65" s="460" t="s">
        <v>143</v>
      </c>
      <c r="W65" s="460" t="s">
        <v>143</v>
      </c>
      <c r="X65" s="460" t="s">
        <v>143</v>
      </c>
      <c r="Y65" s="460" t="s">
        <v>143</v>
      </c>
      <c r="Z65" s="460" t="s">
        <v>143</v>
      </c>
      <c r="AA65" s="460" t="s">
        <v>143</v>
      </c>
      <c r="AB65" s="460" t="s">
        <v>143</v>
      </c>
      <c r="AC65" s="460" t="s">
        <v>143</v>
      </c>
      <c r="AD65" s="460" t="s">
        <v>143</v>
      </c>
      <c r="AE65" s="460" t="s">
        <v>143</v>
      </c>
      <c r="AF65" s="460" t="s">
        <v>143</v>
      </c>
      <c r="AG65" s="461" t="s">
        <v>143</v>
      </c>
      <c r="AH65" s="462" t="s">
        <v>144</v>
      </c>
      <c r="AI65" s="458" t="s">
        <v>144</v>
      </c>
      <c r="AJ65" s="458" t="s">
        <v>144</v>
      </c>
      <c r="AK65" s="458" t="s">
        <v>144</v>
      </c>
      <c r="AL65" s="458" t="s">
        <v>144</v>
      </c>
      <c r="AM65" s="458" t="s">
        <v>144</v>
      </c>
      <c r="AN65" s="458" t="s">
        <v>3526</v>
      </c>
      <c r="AO65" s="458" t="s">
        <v>3535</v>
      </c>
      <c r="AP65" s="463" t="s">
        <v>3410</v>
      </c>
      <c r="AQ65" s="458" t="s">
        <v>131</v>
      </c>
      <c r="AR65" s="454" t="s">
        <v>3517</v>
      </c>
      <c r="AS65" s="454" t="s">
        <v>3518</v>
      </c>
      <c r="AT65" s="464" t="s">
        <v>3536</v>
      </c>
      <c r="AU65" s="454" t="s">
        <v>3537</v>
      </c>
      <c r="AV65" s="454" t="s">
        <v>3538</v>
      </c>
      <c r="AW65" s="455" t="s">
        <v>143</v>
      </c>
      <c r="AX65" s="460"/>
      <c r="AY65" s="460" t="s">
        <v>143</v>
      </c>
      <c r="AZ65" s="461"/>
      <c r="BA65" s="446" t="s">
        <v>3539</v>
      </c>
      <c r="BB65" s="446" t="s">
        <v>181</v>
      </c>
      <c r="BC65" s="446" t="s">
        <v>131</v>
      </c>
      <c r="BD65" s="446" t="s">
        <v>130</v>
      </c>
      <c r="BE65" s="465" t="s">
        <v>131</v>
      </c>
      <c r="BF65" s="466" t="s">
        <v>135</v>
      </c>
      <c r="BG65" s="466" t="s">
        <v>135</v>
      </c>
      <c r="BH65" s="466" t="s">
        <v>133</v>
      </c>
      <c r="BI65" s="466" t="s">
        <v>135</v>
      </c>
      <c r="BJ65" s="466" t="s">
        <v>133</v>
      </c>
      <c r="BK65" s="466" t="s">
        <v>135</v>
      </c>
      <c r="BL65" s="466" t="s">
        <v>133</v>
      </c>
      <c r="BM65" s="466" t="s">
        <v>135</v>
      </c>
      <c r="BN65" s="467"/>
      <c r="BO65" s="446" t="str">
        <f t="shared" si="7"/>
        <v>Not Higher</v>
      </c>
      <c r="BP65" s="446">
        <f>SUMIFS([7]Note!$G$18:$G$65,[7]Note!$C$18:$C$65,다우기술!BB65,[7]Note!$F$18:$F$65,다우기술!BC65,[7]Note!$D$18:$D$65,다우기술!BO65)/IF(BD65="Y",1,IF(BD65="H",2,4))</f>
        <v>2</v>
      </c>
      <c r="BQ65" s="446" t="s">
        <v>3517</v>
      </c>
      <c r="BR65" s="466"/>
      <c r="BS65" s="467" t="s">
        <v>143</v>
      </c>
      <c r="BT65" s="465"/>
      <c r="BU65" s="466"/>
      <c r="BV65" s="466"/>
      <c r="BW65" s="466" t="s">
        <v>143</v>
      </c>
      <c r="BX65" s="466"/>
      <c r="BY65" s="446"/>
      <c r="BZ65" s="392"/>
      <c r="CB65" s="468" t="str">
        <f t="shared" si="9"/>
        <v>IT0306</v>
      </c>
      <c r="CD65" s="469">
        <f t="shared" si="10"/>
        <v>0</v>
      </c>
      <c r="CE65" s="392"/>
      <c r="CF65" s="469">
        <f t="shared" si="11"/>
        <v>0</v>
      </c>
      <c r="CG65" s="469">
        <f t="shared" si="11"/>
        <v>0</v>
      </c>
      <c r="CH65" s="469">
        <f t="shared" si="11"/>
        <v>0</v>
      </c>
      <c r="DF65" s="468" t="b">
        <v>1</v>
      </c>
    </row>
    <row r="66" spans="1:116" ht="409.6" hidden="1" customHeight="1">
      <c r="A66" s="453" t="s">
        <v>3290</v>
      </c>
      <c r="B66" s="392" t="s">
        <v>3009</v>
      </c>
      <c r="C66" s="430" t="str">
        <f t="shared" si="3"/>
        <v>IT0307</v>
      </c>
      <c r="D66" s="430" t="s">
        <v>3213</v>
      </c>
      <c r="E66" s="430" t="s">
        <v>3213</v>
      </c>
      <c r="F66" s="431" t="s">
        <v>3036</v>
      </c>
      <c r="G66" s="431" t="s">
        <v>3073</v>
      </c>
      <c r="H66" s="454" t="s">
        <v>3540</v>
      </c>
      <c r="I66" s="455" t="s">
        <v>3416</v>
      </c>
      <c r="J66" s="456" t="s">
        <v>3541</v>
      </c>
      <c r="K66" s="457" t="s">
        <v>3542</v>
      </c>
      <c r="L66" s="458" t="s">
        <v>130</v>
      </c>
      <c r="M66" s="459" t="s">
        <v>143</v>
      </c>
      <c r="N66" s="460"/>
      <c r="O66" s="460"/>
      <c r="P66" s="460"/>
      <c r="Q66" s="460"/>
      <c r="R66" s="461"/>
      <c r="S66" s="459" t="s">
        <v>142</v>
      </c>
      <c r="T66" s="461" t="s">
        <v>131</v>
      </c>
      <c r="U66" s="459" t="s">
        <v>143</v>
      </c>
      <c r="V66" s="460" t="s">
        <v>143</v>
      </c>
      <c r="W66" s="460" t="s">
        <v>143</v>
      </c>
      <c r="X66" s="460" t="s">
        <v>143</v>
      </c>
      <c r="Y66" s="460" t="s">
        <v>143</v>
      </c>
      <c r="Z66" s="460" t="s">
        <v>143</v>
      </c>
      <c r="AA66" s="460" t="s">
        <v>143</v>
      </c>
      <c r="AB66" s="460" t="s">
        <v>143</v>
      </c>
      <c r="AC66" s="460" t="s">
        <v>143</v>
      </c>
      <c r="AD66" s="460" t="s">
        <v>143</v>
      </c>
      <c r="AE66" s="460" t="s">
        <v>143</v>
      </c>
      <c r="AF66" s="460" t="s">
        <v>143</v>
      </c>
      <c r="AG66" s="461" t="s">
        <v>143</v>
      </c>
      <c r="AH66" s="462" t="s">
        <v>130</v>
      </c>
      <c r="AI66" s="458" t="s">
        <v>144</v>
      </c>
      <c r="AJ66" s="458" t="s">
        <v>144</v>
      </c>
      <c r="AK66" s="458" t="s">
        <v>144</v>
      </c>
      <c r="AL66" s="458" t="s">
        <v>144</v>
      </c>
      <c r="AM66" s="458" t="s">
        <v>144</v>
      </c>
      <c r="AN66" s="458" t="s">
        <v>3366</v>
      </c>
      <c r="AO66" s="458" t="s">
        <v>3543</v>
      </c>
      <c r="AP66" s="463" t="s">
        <v>3368</v>
      </c>
      <c r="AQ66" s="458" t="s">
        <v>137</v>
      </c>
      <c r="AR66" s="454" t="s">
        <v>3356</v>
      </c>
      <c r="AS66" s="454" t="s">
        <v>3357</v>
      </c>
      <c r="AT66" s="464" t="s">
        <v>3544</v>
      </c>
      <c r="AU66" s="454" t="s">
        <v>3545</v>
      </c>
      <c r="AV66" s="454" t="s">
        <v>3546</v>
      </c>
      <c r="AW66" s="455" t="s">
        <v>143</v>
      </c>
      <c r="AX66" s="460"/>
      <c r="AY66" s="460" t="s">
        <v>143</v>
      </c>
      <c r="AZ66" s="461"/>
      <c r="BA66" s="446" t="s">
        <v>3547</v>
      </c>
      <c r="BB66" s="446" t="s">
        <v>181</v>
      </c>
      <c r="BC66" s="446" t="s">
        <v>137</v>
      </c>
      <c r="BD66" s="446" t="s">
        <v>130</v>
      </c>
      <c r="BE66" s="465" t="s">
        <v>131</v>
      </c>
      <c r="BF66" s="466" t="s">
        <v>133</v>
      </c>
      <c r="BG66" s="466" t="s">
        <v>133</v>
      </c>
      <c r="BH66" s="466" t="s">
        <v>135</v>
      </c>
      <c r="BI66" s="466" t="s">
        <v>133</v>
      </c>
      <c r="BJ66" s="466" t="s">
        <v>135</v>
      </c>
      <c r="BK66" s="466" t="s">
        <v>133</v>
      </c>
      <c r="BL66" s="466" t="s">
        <v>133</v>
      </c>
      <c r="BM66" s="466" t="s">
        <v>133</v>
      </c>
      <c r="BN66" s="467"/>
      <c r="BO66" s="446" t="str">
        <f t="shared" si="7"/>
        <v>Higher</v>
      </c>
      <c r="BP66" s="446">
        <f>SUMIFS([7]Note!$G$18:$G$65,[7]Note!$C$18:$C$65,다우기술!BB66,[7]Note!$F$18:$F$65,다우기술!BC66,[7]Note!$D$18:$D$65,다우기술!BO66)/IF(BD66="Y",1,IF(BD66="H",2,4))</f>
        <v>1</v>
      </c>
      <c r="BQ66" s="446" t="s">
        <v>3356</v>
      </c>
      <c r="BR66" s="466"/>
      <c r="BS66" s="467" t="s">
        <v>143</v>
      </c>
      <c r="BT66" s="465"/>
      <c r="BU66" s="466"/>
      <c r="BV66" s="466"/>
      <c r="BW66" s="466" t="s">
        <v>143</v>
      </c>
      <c r="BX66" s="466"/>
      <c r="BY66" s="446"/>
      <c r="BZ66" s="392"/>
      <c r="CB66" s="468" t="str">
        <f t="shared" si="9"/>
        <v>IT0307</v>
      </c>
      <c r="CD66" s="469">
        <f t="shared" si="10"/>
        <v>0</v>
      </c>
      <c r="CE66" s="392"/>
      <c r="CF66" s="469">
        <f t="shared" si="11"/>
        <v>0</v>
      </c>
      <c r="CG66" s="469">
        <f t="shared" si="11"/>
        <v>0</v>
      </c>
      <c r="CH66" s="469">
        <f t="shared" si="11"/>
        <v>0</v>
      </c>
      <c r="DF66" s="468" t="b">
        <v>1</v>
      </c>
    </row>
    <row r="67" spans="1:116" ht="409.6" hidden="1" customHeight="1">
      <c r="A67" s="453" t="s">
        <v>3290</v>
      </c>
      <c r="B67" s="392" t="s">
        <v>3009</v>
      </c>
      <c r="C67" s="430" t="str">
        <f t="shared" si="3"/>
        <v>IT0308</v>
      </c>
      <c r="D67" s="430" t="s">
        <v>3213</v>
      </c>
      <c r="E67" s="430" t="s">
        <v>3213</v>
      </c>
      <c r="F67" s="431" t="s">
        <v>3036</v>
      </c>
      <c r="G67" s="431" t="s">
        <v>3083</v>
      </c>
      <c r="H67" s="454" t="s">
        <v>3548</v>
      </c>
      <c r="I67" s="455" t="s">
        <v>3416</v>
      </c>
      <c r="J67" s="456" t="s">
        <v>3549</v>
      </c>
      <c r="K67" s="457" t="s">
        <v>3550</v>
      </c>
      <c r="L67" s="458" t="s">
        <v>130</v>
      </c>
      <c r="M67" s="459"/>
      <c r="N67" s="460" t="s">
        <v>143</v>
      </c>
      <c r="O67" s="460"/>
      <c r="P67" s="460"/>
      <c r="Q67" s="460"/>
      <c r="R67" s="461"/>
      <c r="S67" s="459" t="s">
        <v>140</v>
      </c>
      <c r="T67" s="461" t="s">
        <v>131</v>
      </c>
      <c r="U67" s="459" t="s">
        <v>143</v>
      </c>
      <c r="V67" s="460" t="s">
        <v>143</v>
      </c>
      <c r="W67" s="460" t="s">
        <v>143</v>
      </c>
      <c r="X67" s="460" t="s">
        <v>143</v>
      </c>
      <c r="Y67" s="460" t="s">
        <v>143</v>
      </c>
      <c r="Z67" s="460" t="s">
        <v>143</v>
      </c>
      <c r="AA67" s="460" t="s">
        <v>143</v>
      </c>
      <c r="AB67" s="460" t="s">
        <v>143</v>
      </c>
      <c r="AC67" s="460" t="s">
        <v>143</v>
      </c>
      <c r="AD67" s="460" t="s">
        <v>143</v>
      </c>
      <c r="AE67" s="460" t="s">
        <v>143</v>
      </c>
      <c r="AF67" s="460" t="s">
        <v>143</v>
      </c>
      <c r="AG67" s="461" t="s">
        <v>143</v>
      </c>
      <c r="AH67" s="462" t="s">
        <v>144</v>
      </c>
      <c r="AI67" s="458" t="s">
        <v>144</v>
      </c>
      <c r="AJ67" s="458" t="s">
        <v>144</v>
      </c>
      <c r="AK67" s="458" t="s">
        <v>144</v>
      </c>
      <c r="AL67" s="458" t="s">
        <v>144</v>
      </c>
      <c r="AM67" s="458" t="s">
        <v>144</v>
      </c>
      <c r="AN67" s="458" t="s">
        <v>3397</v>
      </c>
      <c r="AO67" s="458" t="s">
        <v>3551</v>
      </c>
      <c r="AP67" s="463" t="s">
        <v>3368</v>
      </c>
      <c r="AQ67" s="458" t="s">
        <v>140</v>
      </c>
      <c r="AR67" s="454" t="s">
        <v>3356</v>
      </c>
      <c r="AS67" s="454" t="s">
        <v>3357</v>
      </c>
      <c r="AT67" s="464" t="s">
        <v>3552</v>
      </c>
      <c r="AU67" s="454" t="s">
        <v>3553</v>
      </c>
      <c r="AV67" s="454" t="s">
        <v>3554</v>
      </c>
      <c r="AW67" s="455" t="s">
        <v>143</v>
      </c>
      <c r="AX67" s="460"/>
      <c r="AY67" s="460" t="s">
        <v>143</v>
      </c>
      <c r="AZ67" s="461"/>
      <c r="BA67" s="446" t="s">
        <v>3555</v>
      </c>
      <c r="BB67" s="446" t="s">
        <v>181</v>
      </c>
      <c r="BC67" s="446" t="s">
        <v>140</v>
      </c>
      <c r="BD67" s="446" t="s">
        <v>130</v>
      </c>
      <c r="BE67" s="465" t="s">
        <v>131</v>
      </c>
      <c r="BF67" s="466" t="s">
        <v>133</v>
      </c>
      <c r="BG67" s="466" t="s">
        <v>133</v>
      </c>
      <c r="BH67" s="466" t="s">
        <v>135</v>
      </c>
      <c r="BI67" s="466" t="s">
        <v>133</v>
      </c>
      <c r="BJ67" s="466" t="s">
        <v>135</v>
      </c>
      <c r="BK67" s="466" t="s">
        <v>133</v>
      </c>
      <c r="BL67" s="466" t="s">
        <v>133</v>
      </c>
      <c r="BM67" s="466" t="s">
        <v>133</v>
      </c>
      <c r="BN67" s="467"/>
      <c r="BO67" s="446" t="str">
        <f t="shared" si="7"/>
        <v>Higher</v>
      </c>
      <c r="BP67" s="446">
        <f>SUMIFS([7]Note!$G$18:$G$65,[7]Note!$C$18:$C$65,다우기술!BB67,[7]Note!$F$18:$F$65,다우기술!BC67,[7]Note!$D$18:$D$65,다우기술!BO67)/IF(BD67="Y",1,IF(BD67="H",2,4))</f>
        <v>20</v>
      </c>
      <c r="BQ67" s="446" t="s">
        <v>3356</v>
      </c>
      <c r="BR67" s="466"/>
      <c r="BS67" s="467" t="s">
        <v>143</v>
      </c>
      <c r="BT67" s="465"/>
      <c r="BU67" s="466"/>
      <c r="BV67" s="466"/>
      <c r="BW67" s="466" t="s">
        <v>143</v>
      </c>
      <c r="BX67" s="466"/>
      <c r="BY67" s="446"/>
      <c r="BZ67" s="392"/>
      <c r="CB67" s="468" t="str">
        <f t="shared" si="9"/>
        <v>IT0308</v>
      </c>
      <c r="CD67" s="469">
        <f t="shared" si="10"/>
        <v>0</v>
      </c>
      <c r="CE67" s="392"/>
      <c r="CF67" s="469">
        <f t="shared" si="11"/>
        <v>0</v>
      </c>
      <c r="CG67" s="469">
        <f t="shared" si="11"/>
        <v>0</v>
      </c>
      <c r="CH67" s="469">
        <f t="shared" si="11"/>
        <v>0</v>
      </c>
      <c r="DF67" s="468" t="b">
        <v>1</v>
      </c>
    </row>
    <row r="68" spans="1:116" ht="280.95" hidden="1" customHeight="1">
      <c r="A68" s="453" t="s">
        <v>3290</v>
      </c>
      <c r="B68" s="392" t="s">
        <v>3009</v>
      </c>
      <c r="C68" s="430" t="str">
        <f t="shared" si="3"/>
        <v>IT0309</v>
      </c>
      <c r="D68" s="430" t="s">
        <v>3213</v>
      </c>
      <c r="E68" s="430" t="s">
        <v>3213</v>
      </c>
      <c r="F68" s="431" t="s">
        <v>3036</v>
      </c>
      <c r="G68" s="431" t="s">
        <v>3091</v>
      </c>
      <c r="H68" s="454" t="s">
        <v>3556</v>
      </c>
      <c r="I68" s="455" t="s">
        <v>3557</v>
      </c>
      <c r="J68" s="456" t="s">
        <v>3558</v>
      </c>
      <c r="K68" s="457" t="s">
        <v>3559</v>
      </c>
      <c r="L68" s="458" t="s">
        <v>129</v>
      </c>
      <c r="M68" s="459" t="s">
        <v>143</v>
      </c>
      <c r="N68" s="460"/>
      <c r="O68" s="460"/>
      <c r="P68" s="460"/>
      <c r="Q68" s="460"/>
      <c r="R68" s="461"/>
      <c r="S68" s="459" t="s">
        <v>142</v>
      </c>
      <c r="T68" s="461" t="s">
        <v>131</v>
      </c>
      <c r="U68" s="459" t="s">
        <v>143</v>
      </c>
      <c r="V68" s="460" t="s">
        <v>143</v>
      </c>
      <c r="W68" s="460" t="s">
        <v>143</v>
      </c>
      <c r="X68" s="460" t="s">
        <v>143</v>
      </c>
      <c r="Y68" s="460" t="s">
        <v>143</v>
      </c>
      <c r="Z68" s="460" t="s">
        <v>143</v>
      </c>
      <c r="AA68" s="460" t="s">
        <v>143</v>
      </c>
      <c r="AB68" s="460" t="s">
        <v>143</v>
      </c>
      <c r="AC68" s="460" t="s">
        <v>143</v>
      </c>
      <c r="AD68" s="460" t="s">
        <v>143</v>
      </c>
      <c r="AE68" s="460" t="s">
        <v>143</v>
      </c>
      <c r="AF68" s="460" t="s">
        <v>143</v>
      </c>
      <c r="AG68" s="461" t="s">
        <v>143</v>
      </c>
      <c r="AH68" s="462" t="s">
        <v>144</v>
      </c>
      <c r="AI68" s="458" t="s">
        <v>144</v>
      </c>
      <c r="AJ68" s="458" t="s">
        <v>144</v>
      </c>
      <c r="AK68" s="458" t="s">
        <v>144</v>
      </c>
      <c r="AL68" s="458" t="s">
        <v>144</v>
      </c>
      <c r="AM68" s="458" t="s">
        <v>144</v>
      </c>
      <c r="AN68" s="458" t="s">
        <v>3397</v>
      </c>
      <c r="AO68" s="458" t="s">
        <v>3560</v>
      </c>
      <c r="AP68" s="463" t="s">
        <v>3410</v>
      </c>
      <c r="AQ68" s="458" t="s">
        <v>143</v>
      </c>
      <c r="AR68" s="454" t="s">
        <v>3420</v>
      </c>
      <c r="AS68" s="454" t="s">
        <v>3421</v>
      </c>
      <c r="AT68" s="464" t="s">
        <v>3561</v>
      </c>
      <c r="AU68" s="454" t="s">
        <v>3562</v>
      </c>
      <c r="AV68" s="454" t="s">
        <v>3563</v>
      </c>
      <c r="AW68" s="455" t="s">
        <v>143</v>
      </c>
      <c r="AX68" s="460"/>
      <c r="AY68" s="460" t="s">
        <v>143</v>
      </c>
      <c r="AZ68" s="461"/>
      <c r="BA68" s="446" t="s">
        <v>3564</v>
      </c>
      <c r="BB68" s="446" t="s">
        <v>181</v>
      </c>
      <c r="BC68" s="446" t="s">
        <v>143</v>
      </c>
      <c r="BD68" s="446" t="s">
        <v>130</v>
      </c>
      <c r="BE68" s="465" t="s">
        <v>131</v>
      </c>
      <c r="BF68" s="466" t="s">
        <v>135</v>
      </c>
      <c r="BG68" s="466" t="s">
        <v>135</v>
      </c>
      <c r="BH68" s="466" t="s">
        <v>133</v>
      </c>
      <c r="BI68" s="466" t="s">
        <v>135</v>
      </c>
      <c r="BJ68" s="466" t="s">
        <v>133</v>
      </c>
      <c r="BK68" s="466" t="s">
        <v>135</v>
      </c>
      <c r="BL68" s="466" t="s">
        <v>133</v>
      </c>
      <c r="BM68" s="466" t="s">
        <v>135</v>
      </c>
      <c r="BN68" s="467"/>
      <c r="BO68" s="446" t="str">
        <f t="shared" si="7"/>
        <v>Not Higher</v>
      </c>
      <c r="BP68" s="446">
        <f>SUMIFS([7]Note!$G$18:$G$65,[7]Note!$C$18:$C$65,다우기술!BB68,[7]Note!$F$18:$F$65,다우기술!BC68,[7]Note!$D$18:$D$65,다우기술!BO68)/IF(BD68="Y",1,IF(BD68="H",2,4))</f>
        <v>25</v>
      </c>
      <c r="BQ68" s="446" t="s">
        <v>3420</v>
      </c>
      <c r="BR68" s="466"/>
      <c r="BS68" s="467" t="s">
        <v>143</v>
      </c>
      <c r="BT68" s="465"/>
      <c r="BU68" s="466"/>
      <c r="BV68" s="466"/>
      <c r="BW68" s="466" t="s">
        <v>143</v>
      </c>
      <c r="BX68" s="466"/>
      <c r="BY68" s="446"/>
      <c r="BZ68" s="392"/>
      <c r="CB68" s="468" t="str">
        <f t="shared" si="9"/>
        <v>IT0309</v>
      </c>
      <c r="CD68" s="469">
        <f t="shared" si="10"/>
        <v>0</v>
      </c>
      <c r="CE68" s="392"/>
      <c r="CF68" s="469">
        <f t="shared" si="11"/>
        <v>0</v>
      </c>
      <c r="CG68" s="469">
        <f t="shared" si="11"/>
        <v>0</v>
      </c>
      <c r="CH68" s="469">
        <f t="shared" si="11"/>
        <v>0</v>
      </c>
      <c r="DF68" s="468" t="b">
        <v>1</v>
      </c>
    </row>
    <row r="69" spans="1:116" ht="265.2" hidden="1" customHeight="1">
      <c r="A69" s="453" t="s">
        <v>3290</v>
      </c>
      <c r="B69" s="392" t="s">
        <v>3009</v>
      </c>
      <c r="C69" s="430" t="str">
        <f t="shared" ref="C69:C132" si="12">D69&amp;F69&amp;G69</f>
        <v>IT0310</v>
      </c>
      <c r="D69" s="430" t="s">
        <v>3213</v>
      </c>
      <c r="E69" s="430" t="s">
        <v>3213</v>
      </c>
      <c r="F69" s="431" t="s">
        <v>3036</v>
      </c>
      <c r="G69" s="431" t="s">
        <v>3099</v>
      </c>
      <c r="H69" s="454" t="s">
        <v>3556</v>
      </c>
      <c r="I69" s="455" t="s">
        <v>3565</v>
      </c>
      <c r="J69" s="456" t="s">
        <v>3566</v>
      </c>
      <c r="K69" s="457" t="s">
        <v>3567</v>
      </c>
      <c r="L69" s="458" t="s">
        <v>129</v>
      </c>
      <c r="M69" s="459"/>
      <c r="N69" s="460" t="s">
        <v>143</v>
      </c>
      <c r="O69" s="460"/>
      <c r="P69" s="460"/>
      <c r="Q69" s="460"/>
      <c r="R69" s="461"/>
      <c r="S69" s="459" t="s">
        <v>140</v>
      </c>
      <c r="T69" s="461" t="s">
        <v>131</v>
      </c>
      <c r="U69" s="459" t="s">
        <v>143</v>
      </c>
      <c r="V69" s="460" t="s">
        <v>143</v>
      </c>
      <c r="W69" s="460" t="s">
        <v>143</v>
      </c>
      <c r="X69" s="460" t="s">
        <v>143</v>
      </c>
      <c r="Y69" s="460" t="s">
        <v>143</v>
      </c>
      <c r="Z69" s="460" t="s">
        <v>143</v>
      </c>
      <c r="AA69" s="460" t="s">
        <v>143</v>
      </c>
      <c r="AB69" s="460" t="s">
        <v>143</v>
      </c>
      <c r="AC69" s="460" t="s">
        <v>143</v>
      </c>
      <c r="AD69" s="460" t="s">
        <v>143</v>
      </c>
      <c r="AE69" s="460" t="s">
        <v>143</v>
      </c>
      <c r="AF69" s="460" t="s">
        <v>143</v>
      </c>
      <c r="AG69" s="461" t="s">
        <v>143</v>
      </c>
      <c r="AH69" s="462" t="s">
        <v>144</v>
      </c>
      <c r="AI69" s="458" t="s">
        <v>144</v>
      </c>
      <c r="AJ69" s="458" t="s">
        <v>144</v>
      </c>
      <c r="AK69" s="458" t="s">
        <v>144</v>
      </c>
      <c r="AL69" s="458" t="s">
        <v>144</v>
      </c>
      <c r="AM69" s="458" t="s">
        <v>144</v>
      </c>
      <c r="AN69" s="458" t="s">
        <v>3397</v>
      </c>
      <c r="AO69" s="458" t="s">
        <v>3568</v>
      </c>
      <c r="AP69" s="463" t="s">
        <v>3410</v>
      </c>
      <c r="AQ69" s="458" t="s">
        <v>143</v>
      </c>
      <c r="AR69" s="454" t="s">
        <v>3420</v>
      </c>
      <c r="AS69" s="454" t="s">
        <v>3421</v>
      </c>
      <c r="AT69" s="464" t="s">
        <v>3569</v>
      </c>
      <c r="AU69" s="454" t="s">
        <v>3570</v>
      </c>
      <c r="AV69" s="454" t="s">
        <v>3571</v>
      </c>
      <c r="AW69" s="455" t="s">
        <v>143</v>
      </c>
      <c r="AX69" s="460"/>
      <c r="AY69" s="460" t="s">
        <v>143</v>
      </c>
      <c r="AZ69" s="461"/>
      <c r="BA69" s="446" t="s">
        <v>3572</v>
      </c>
      <c r="BB69" s="446" t="s">
        <v>181</v>
      </c>
      <c r="BC69" s="446" t="s">
        <v>143</v>
      </c>
      <c r="BD69" s="446" t="s">
        <v>130</v>
      </c>
      <c r="BE69" s="465" t="s">
        <v>131</v>
      </c>
      <c r="BF69" s="466" t="s">
        <v>135</v>
      </c>
      <c r="BG69" s="466" t="s">
        <v>135</v>
      </c>
      <c r="BH69" s="466" t="s">
        <v>133</v>
      </c>
      <c r="BI69" s="466" t="s">
        <v>135</v>
      </c>
      <c r="BJ69" s="466" t="s">
        <v>133</v>
      </c>
      <c r="BK69" s="466" t="s">
        <v>135</v>
      </c>
      <c r="BL69" s="466" t="s">
        <v>133</v>
      </c>
      <c r="BM69" s="466" t="s">
        <v>135</v>
      </c>
      <c r="BN69" s="467"/>
      <c r="BO69" s="446" t="str">
        <f t="shared" ref="BO69:BO132" si="13">+IF(BE69="A","Not Higher",IF(COUNTIF(BF69:BN69,"H")&gt;4,"Higher","Not Higher"))</f>
        <v>Not Higher</v>
      </c>
      <c r="BP69" s="446">
        <f>SUMIFS([7]Note!$G$18:$G$65,[7]Note!$C$18:$C$65,다우기술!BB69,[7]Note!$F$18:$F$65,다우기술!BC69,[7]Note!$D$18:$D$65,다우기술!BO69)/IF(BD69="Y",1,IF(BD69="H",2,4))</f>
        <v>25</v>
      </c>
      <c r="BQ69" s="446" t="s">
        <v>3420</v>
      </c>
      <c r="BR69" s="466"/>
      <c r="BS69" s="467" t="s">
        <v>143</v>
      </c>
      <c r="BT69" s="465"/>
      <c r="BU69" s="466"/>
      <c r="BV69" s="466"/>
      <c r="BW69" s="466" t="s">
        <v>143</v>
      </c>
      <c r="BX69" s="466"/>
      <c r="BY69" s="446"/>
      <c r="BZ69" s="392"/>
      <c r="CB69" s="468" t="str">
        <f t="shared" ref="CB69:CB132" si="14">C69</f>
        <v>IT0310</v>
      </c>
      <c r="CD69" s="469">
        <f t="shared" ref="CD69:CD132" si="15">IF(AJ69="N/A",,1)</f>
        <v>0</v>
      </c>
      <c r="CE69" s="392"/>
      <c r="CF69" s="469">
        <f t="shared" ref="CF69:CH132" si="16">IF(AK69="N/A",,1)</f>
        <v>0</v>
      </c>
      <c r="CG69" s="469">
        <f t="shared" si="16"/>
        <v>0</v>
      </c>
      <c r="CH69" s="469">
        <f t="shared" si="16"/>
        <v>0</v>
      </c>
      <c r="DF69" s="468" t="b">
        <v>1</v>
      </c>
    </row>
    <row r="70" spans="1:116" s="392" customFormat="1" ht="409.6" hidden="1" customHeight="1">
      <c r="A70" s="453"/>
      <c r="B70" s="392" t="s">
        <v>141</v>
      </c>
      <c r="C70" s="430" t="str">
        <f t="shared" si="12"/>
        <v>CO0101</v>
      </c>
      <c r="D70" s="430" t="s">
        <v>3573</v>
      </c>
      <c r="E70" s="430" t="s">
        <v>3574</v>
      </c>
      <c r="F70" s="431" t="s">
        <v>3575</v>
      </c>
      <c r="G70" s="431" t="s">
        <v>3575</v>
      </c>
      <c r="H70" s="454" t="s">
        <v>3576</v>
      </c>
      <c r="I70" s="455" t="s">
        <v>3577</v>
      </c>
      <c r="J70" s="456" t="s">
        <v>3578</v>
      </c>
      <c r="K70" s="457" t="s">
        <v>3579</v>
      </c>
      <c r="L70" s="458" t="str">
        <f>IF(VLOOKUP(BZ70,'[7]ROMM List'!$AB$5:$AC$736,2,0)&gt;0,"Y","N")</f>
        <v>N</v>
      </c>
      <c r="M70" s="459" t="s">
        <v>143</v>
      </c>
      <c r="N70" s="460"/>
      <c r="O70" s="460"/>
      <c r="P70" s="460"/>
      <c r="Q70" s="460"/>
      <c r="R70" s="461"/>
      <c r="S70" s="459" t="s">
        <v>142</v>
      </c>
      <c r="T70" s="461" t="s">
        <v>137</v>
      </c>
      <c r="U70" s="459" t="str">
        <f>IF(COUNTIFS('[7]ROMM List'!$AA$5:$AA$736,다우기술!$C70,'[7]ROMM List'!K$5:K$736,"O")&gt;0,"O","")</f>
        <v/>
      </c>
      <c r="V70" s="460" t="str">
        <f>IF(COUNTIFS('[7]ROMM List'!$AA$5:$AA$736,다우기술!$C70,'[7]ROMM List'!L$5:L$736,"O")&gt;0,"O","")</f>
        <v/>
      </c>
      <c r="W70" s="460" t="str">
        <f>IF(COUNTIFS('[7]ROMM List'!$AA$5:$AA$736,다우기술!$C70,'[7]ROMM List'!M$5:M$736,"O")&gt;0,"O","")</f>
        <v/>
      </c>
      <c r="X70" s="460" t="str">
        <f>IF(COUNTIFS('[7]ROMM List'!$AA$5:$AA$736,다우기술!$C70,'[7]ROMM List'!N$5:N$736,"O")&gt;0,"O","")</f>
        <v/>
      </c>
      <c r="Y70" s="460" t="str">
        <f>IF(COUNTIFS('[7]ROMM List'!$AA$5:$AA$736,다우기술!$C70,'[7]ROMM List'!O$5:O$736,"O")&gt;0,"O","")</f>
        <v>O</v>
      </c>
      <c r="Z70" s="460" t="str">
        <f>IF(COUNTIFS('[7]ROMM List'!$AA$5:$AA$736,다우기술!$C70,'[7]ROMM List'!P$5:P$736,"O")&gt;0,"O","")</f>
        <v/>
      </c>
      <c r="AA70" s="460" t="str">
        <f>IF(COUNTIFS('[7]ROMM List'!$AA$5:$AA$736,다우기술!$C70,'[7]ROMM List'!Q$5:Q$736,"O")&gt;0,"O","")</f>
        <v/>
      </c>
      <c r="AB70" s="460" t="str">
        <f>IF(COUNTIFS('[7]ROMM List'!$AA$5:$AA$736,다우기술!$C70,'[7]ROMM List'!R$5:R$736,"O")&gt;0,"O","")</f>
        <v/>
      </c>
      <c r="AC70" s="460" t="str">
        <f>IF(COUNTIFS('[7]ROMM List'!$AA$5:$AA$736,다우기술!$C70,'[7]ROMM List'!S$5:S$736,"O")&gt;0,"O","")</f>
        <v/>
      </c>
      <c r="AD70" s="460" t="str">
        <f>IF(COUNTIFS('[7]ROMM List'!$AA$5:$AA$736,다우기술!$C70,'[7]ROMM List'!T$5:T$736,"O")&gt;0,"O","")</f>
        <v/>
      </c>
      <c r="AE70" s="460" t="str">
        <f>IF(COUNTIFS('[7]ROMM List'!$AA$5:$AA$736,다우기술!$C70,'[7]ROMM List'!U$5:U$736,"O")&gt;0,"O","")</f>
        <v/>
      </c>
      <c r="AF70" s="460" t="str">
        <f>IF(COUNTIFS('[7]ROMM List'!$AA$5:$AA$736,다우기술!$C70,'[7]ROMM List'!V$5:V$736,"O")&gt;0,"O","")</f>
        <v/>
      </c>
      <c r="AG70" s="461" t="str">
        <f>IF(COUNTIFS('[7]ROMM List'!$AA$5:$AA$736,다우기술!$C70,'[7]ROMM List'!W$5:W$736,"O")&gt;0,"O","")</f>
        <v/>
      </c>
      <c r="AH70" s="462" t="s">
        <v>129</v>
      </c>
      <c r="AI70" s="458" t="str">
        <f>DL70</f>
        <v>매출</v>
      </c>
      <c r="AJ70" s="458" t="s">
        <v>144</v>
      </c>
      <c r="AK70" s="458" t="s">
        <v>144</v>
      </c>
      <c r="AL70" s="458" t="s">
        <v>144</v>
      </c>
      <c r="AM70" s="458" t="s">
        <v>144</v>
      </c>
      <c r="AN70" s="458" t="s">
        <v>3580</v>
      </c>
      <c r="AO70" s="458" t="s">
        <v>144</v>
      </c>
      <c r="AP70" s="463" t="s">
        <v>3581</v>
      </c>
      <c r="AQ70" s="458" t="s">
        <v>3582</v>
      </c>
      <c r="AR70" s="454" t="s">
        <v>3583</v>
      </c>
      <c r="AS70" s="454" t="s">
        <v>3584</v>
      </c>
      <c r="AT70" s="464" t="s">
        <v>3585</v>
      </c>
      <c r="AU70" s="454" t="str">
        <f t="shared" ref="AU70:AU133" si="17">J70</f>
        <v>회원가입시 필수항목 기재</v>
      </c>
      <c r="AV70" s="454" t="s">
        <v>3586</v>
      </c>
      <c r="AW70" s="455"/>
      <c r="AX70" s="460"/>
      <c r="AY70" s="460" t="s">
        <v>143</v>
      </c>
      <c r="AZ70" s="461"/>
      <c r="BA70" s="446" t="s">
        <v>144</v>
      </c>
      <c r="BB70" s="446" t="str">
        <f>IF(COUNTIFS('[7]ROMM List'!$AA$5:$AA$736,다우기술!C70,'[7]ROMM List'!$AF$5:$AF$736,"Significant")&gt;0,"Significant",IF(COUNTIFS('[7]ROMM List'!$AA$5:$AA$736,다우기술!C70,'[7]ROMM List'!$AF$5:$AF$736,"Higher")&gt;0,"Higher","Lower"))</f>
        <v>Higher</v>
      </c>
      <c r="BC70" s="446" t="str">
        <f>AQ70</f>
        <v>Auto</v>
      </c>
      <c r="BD70" s="446" t="s">
        <v>130</v>
      </c>
      <c r="BE70" s="465" t="s">
        <v>137</v>
      </c>
      <c r="BF70" s="466" t="str">
        <f t="shared" ref="BF70:BF76" si="18">BC70</f>
        <v>Auto</v>
      </c>
      <c r="BG70" s="466" t="s">
        <v>135</v>
      </c>
      <c r="BH70" s="466" t="s">
        <v>135</v>
      </c>
      <c r="BI70" s="466" t="s">
        <v>135</v>
      </c>
      <c r="BJ70" s="466" t="s">
        <v>135</v>
      </c>
      <c r="BK70" s="466" t="s">
        <v>135</v>
      </c>
      <c r="BL70" s="466" t="s">
        <v>133</v>
      </c>
      <c r="BM70" s="466" t="s">
        <v>133</v>
      </c>
      <c r="BN70" s="467" t="s">
        <v>135</v>
      </c>
      <c r="BO70" s="446" t="str">
        <f t="shared" si="13"/>
        <v>Not Higher</v>
      </c>
      <c r="BP70" s="446">
        <f>SUMIFS([7]Note!$G$18:$G$65,[7]Note!$C$18:$C$65,다우기술!BB70,[7]Note!$F$18:$F$65,다우기술!BC70,[7]Note!$D$18:$D$65,다우기술!BO70)/IF(BD70="Y",1,IF(BD70="H",2,4))</f>
        <v>1</v>
      </c>
      <c r="BQ70" s="446" t="str">
        <f t="shared" ref="BQ70:BQ80" si="19">AR70</f>
        <v>커뮤니케이션사업팀</v>
      </c>
      <c r="BR70" s="466"/>
      <c r="BS70" s="467" t="s">
        <v>143</v>
      </c>
      <c r="BT70" s="465"/>
      <c r="BU70" s="466"/>
      <c r="BV70" s="466"/>
      <c r="BW70" s="466" t="s">
        <v>143</v>
      </c>
      <c r="BX70" s="466"/>
      <c r="BY70" s="446"/>
      <c r="BZ70" s="392" t="str">
        <f t="shared" ref="BZ70:BZ133" si="20">E70&amp;"_"&amp;J70</f>
        <v>커뮤니케이션사업팀_회원가입시 필수항목 기재</v>
      </c>
      <c r="CA70" s="392" t="b">
        <f>VLOOKUP(BZ70,'[7]ROMM List'!$AB$5:$AB$736,1,0)=BZ70</f>
        <v>1</v>
      </c>
      <c r="CB70" s="392" t="str">
        <f t="shared" si="14"/>
        <v>CO0101</v>
      </c>
      <c r="CD70" s="470">
        <f t="shared" si="15"/>
        <v>0</v>
      </c>
      <c r="CF70" s="470">
        <f t="shared" si="16"/>
        <v>0</v>
      </c>
      <c r="CG70" s="470">
        <f t="shared" si="16"/>
        <v>0</v>
      </c>
      <c r="CH70" s="470">
        <f t="shared" si="16"/>
        <v>0</v>
      </c>
      <c r="CL70" s="392" t="str">
        <f>IF(COUNTIFS('[7]ROMM List'!$E$5:$E$736,다우기술!CL$4,'[7]ROMM List'!$AA$5:$AA$736,다우기술!$C70)&gt;0,CL$4,"")</f>
        <v/>
      </c>
      <c r="CM70" s="392" t="str">
        <f>IF(COUNTIFS('[7]ROMM List'!$E$5:$E$736,다우기술!CM$4,'[7]ROMM List'!$AA$5:$AA$736,다우기술!$C70)&gt;0,CM$4,"")</f>
        <v>매출</v>
      </c>
      <c r="CN70" s="392" t="str">
        <f>IF(COUNTIFS('[7]ROMM List'!$E$5:$E$736,다우기술!CN$4,'[7]ROMM List'!$AA$5:$AA$736,다우기술!$C70)&gt;0,CN$4,"")</f>
        <v/>
      </c>
      <c r="CO70" s="392" t="str">
        <f>IF(COUNTIFS('[7]ROMM List'!$E$5:$E$736,다우기술!CO$4,'[7]ROMM List'!$AA$5:$AA$736,다우기술!$C70)&gt;0,CO$4,"")</f>
        <v/>
      </c>
      <c r="CP70" s="392" t="str">
        <f>IF(COUNTIFS('[7]ROMM List'!$E$5:$E$736,다우기술!CP$4,'[7]ROMM List'!$AA$5:$AA$736,다우기술!$C70)&gt;0,CP$4,"")</f>
        <v/>
      </c>
      <c r="CQ70" s="392" t="str">
        <f>IF(COUNTIFS('[7]ROMM List'!$E$5:$E$736,다우기술!CQ$4,'[7]ROMM List'!$AA$5:$AA$736,다우기술!$C70)&gt;0,CQ$4,"")</f>
        <v/>
      </c>
      <c r="CR70" s="392" t="str">
        <f>IF(COUNTIFS('[7]ROMM List'!$E$5:$E$736,다우기술!CR$4,'[7]ROMM List'!$AA$5:$AA$736,다우기술!$C70)&gt;0,CR$4,"")</f>
        <v/>
      </c>
      <c r="CS70" s="392" t="str">
        <f>IF(COUNTIFS('[7]ROMM List'!$E$5:$E$736,다우기술!CS$4,'[7]ROMM List'!$AA$5:$AA$736,다우기술!$C70)&gt;0,CS$4,"")</f>
        <v/>
      </c>
      <c r="CT70" s="392" t="str">
        <f>IF(COUNTIFS('[7]ROMM List'!$E$5:$E$736,다우기술!CT$4,'[7]ROMM List'!$AA$5:$AA$736,다우기술!$C70)&gt;0,CT$4,"")</f>
        <v/>
      </c>
      <c r="CU70" s="392" t="str">
        <f>IF(COUNTIFS('[7]ROMM List'!$E$5:$E$736,다우기술!CU$4,'[7]ROMM List'!$AA$5:$AA$736,다우기술!$C70)&gt;0,CU$4,"")</f>
        <v/>
      </c>
      <c r="CV70" s="392" t="str">
        <f>IF(COUNTIFS('[7]ROMM List'!$E$5:$E$736,다우기술!CV$4,'[7]ROMM List'!$AA$5:$AA$736,다우기술!$C70)&gt;0,CV$4,"")</f>
        <v/>
      </c>
      <c r="CW70" s="392" t="str">
        <f>IF(COUNTIFS('[7]ROMM List'!$E$5:$E$736,다우기술!CW$4,'[7]ROMM List'!$AA$5:$AA$736,다우기술!$C70)&gt;0,CW$4,"")</f>
        <v/>
      </c>
      <c r="CX70" s="392" t="str">
        <f>IF(COUNTIFS('[7]ROMM List'!$E$5:$E$736,다우기술!CX$4,'[7]ROMM List'!$AA$5:$AA$736,다우기술!$C70)&gt;0,CX$4,"")</f>
        <v/>
      </c>
      <c r="CY70" s="392" t="str">
        <f>IF(COUNTIFS('[7]ROMM List'!$E$5:$E$736,다우기술!CY$4,'[7]ROMM List'!$AA$5:$AA$736,다우기술!$C70)&gt;0,CY$4,"")</f>
        <v/>
      </c>
      <c r="CZ70" s="392" t="str">
        <f>IF(COUNTIFS('[7]ROMM List'!$E$5:$E$736,다우기술!CZ$4,'[7]ROMM List'!$AA$5:$AA$736,다우기술!$C70)&gt;0,CZ$4,"")</f>
        <v/>
      </c>
      <c r="DA70" s="392" t="str">
        <f>IF(COUNTIFS('[7]ROMM List'!$E$5:$E$736,다우기술!DA$4,'[7]ROMM List'!$AA$5:$AA$736,다우기술!$C70)&gt;0,DA$4,"")</f>
        <v/>
      </c>
      <c r="DB70" s="392" t="str">
        <f>IF(COUNTIFS('[7]ROMM List'!$E$5:$E$736,다우기술!DB$4,'[7]ROMM List'!$AA$5:$AA$736,다우기술!$C70)&gt;0,DB$4,"")</f>
        <v/>
      </c>
      <c r="DC70" s="392" t="str">
        <f>IF(COUNTIFS('[7]ROMM List'!$E$5:$E$736,다우기술!DC$4,'[7]ROMM List'!$AA$5:$AA$736,다우기술!$C70)&gt;0,DC$4,"")</f>
        <v/>
      </c>
      <c r="DD70" s="392" t="str">
        <f>IF(COUNTIFS('[7]ROMM List'!$E$5:$E$736,다우기술!DD$4,'[7]ROMM List'!$AA$5:$AA$736,다우기술!$C70)&gt;0,DD$4,"")</f>
        <v/>
      </c>
      <c r="DE70" s="392" t="str">
        <f>IF(COUNTIFS('[7]ROMM List'!$E$5:$E$736,다우기술!DE$4,'[7]ROMM List'!$AA$5:$AA$736,다우기술!$C70)&gt;0,DE$4,"")</f>
        <v/>
      </c>
      <c r="DF70" s="392" t="str">
        <f>IF(COUNTIFS('[7]ROMM List'!$E$5:$E$736,다우기술!DF$4,'[7]ROMM List'!$AA$5:$AA$736,다우기술!$C70)&gt;0,DF$4,"")</f>
        <v/>
      </c>
      <c r="DG70" s="392" t="str">
        <f>IF(COUNTIFS('[7]ROMM List'!$E$5:$E$736,다우기술!DG$4,'[7]ROMM List'!$AA$5:$AA$736,다우기술!$C70)&gt;0,DG$4,"")</f>
        <v/>
      </c>
      <c r="DH70" s="392" t="str">
        <f>IF(COUNTIFS('[7]ROMM List'!$E$5:$E$736,다우기술!DH$4,'[7]ROMM List'!$AA$5:$AA$736,다우기술!$C70)&gt;0,DH$4,"")</f>
        <v/>
      </c>
      <c r="DI70" s="392" t="str">
        <f>IF(COUNTIFS('[7]ROMM List'!$E$5:$E$736,다우기술!DI$4,'[7]ROMM List'!$AA$5:$AA$736,다우기술!$C70)&gt;0,DI$4,"")</f>
        <v/>
      </c>
      <c r="DJ70" s="392" t="str">
        <f>IF(COUNTIFS('[7]ROMM List'!$E$5:$E$736,다우기술!DJ$4,'[7]ROMM List'!$AA$5:$AA$736,다우기술!$C70)&gt;0,DJ$4,"")</f>
        <v/>
      </c>
      <c r="DK70" s="392" t="str">
        <f>IF(COUNTIFS('[7]ROMM List'!$E$5:$E$736,다우기술!DK$4,'[7]ROMM List'!$AA$5:$AA$736,다우기술!$C70)&gt;0,DK$4,"")</f>
        <v/>
      </c>
      <c r="DL70" s="392" t="str">
        <f>CL70&amp;CM70&amp;CN70&amp;CO70&amp;CP70&amp;CQ70&amp;CR70&amp;CS70&amp;CT70&amp;CU70&amp;CV70&amp;CW70&amp;CX70&amp;CY70&amp;CZ70&amp;DA70&amp;DB70&amp;DC70&amp;DD70&amp;DE70&amp;DF70&amp;DG70&amp;DH70&amp;DI70&amp;DJ70&amp;DK70</f>
        <v>매출</v>
      </c>
    </row>
    <row r="71" spans="1:116" s="392" customFormat="1" ht="156" hidden="1" customHeight="1">
      <c r="A71" s="453"/>
      <c r="B71" s="392" t="s">
        <v>141</v>
      </c>
      <c r="C71" s="430" t="str">
        <f t="shared" si="12"/>
        <v>CO0102</v>
      </c>
      <c r="D71" s="430" t="s">
        <v>3587</v>
      </c>
      <c r="E71" s="430" t="s">
        <v>3574</v>
      </c>
      <c r="F71" s="431" t="s">
        <v>3292</v>
      </c>
      <c r="G71" s="431" t="s">
        <v>3306</v>
      </c>
      <c r="H71" s="454" t="s">
        <v>3588</v>
      </c>
      <c r="I71" s="455" t="s">
        <v>3589</v>
      </c>
      <c r="J71" s="456" t="s">
        <v>3590</v>
      </c>
      <c r="K71" s="457" t="s">
        <v>3591</v>
      </c>
      <c r="L71" s="458" t="str">
        <f>IF(VLOOKUP(BZ71,'[7]ROMM List'!$AB$5:$AC$736,2,0)&gt;0,"Y","N")</f>
        <v>Y</v>
      </c>
      <c r="M71" s="459" t="s">
        <v>143</v>
      </c>
      <c r="N71" s="460"/>
      <c r="O71" s="460"/>
      <c r="P71" s="460"/>
      <c r="Q71" s="460"/>
      <c r="R71" s="461"/>
      <c r="S71" s="459" t="s">
        <v>142</v>
      </c>
      <c r="T71" s="461" t="s">
        <v>131</v>
      </c>
      <c r="U71" s="459" t="str">
        <f>IF(COUNTIFS('[7]ROMM List'!$AA$5:$AA$736,다우기술!$C71,'[7]ROMM List'!K$5:K$736,"O")&gt;0,"O","")</f>
        <v/>
      </c>
      <c r="V71" s="460" t="str">
        <f>IF(COUNTIFS('[7]ROMM List'!$AA$5:$AA$736,다우기술!$C71,'[7]ROMM List'!L$5:L$736,"O")&gt;0,"O","")</f>
        <v/>
      </c>
      <c r="W71" s="460" t="str">
        <f>IF(COUNTIFS('[7]ROMM List'!$AA$5:$AA$736,다우기술!$C71,'[7]ROMM List'!M$5:M$736,"O")&gt;0,"O","")</f>
        <v/>
      </c>
      <c r="X71" s="460" t="str">
        <f>IF(COUNTIFS('[7]ROMM List'!$AA$5:$AA$736,다우기술!$C71,'[7]ROMM List'!N$5:N$736,"O")&gt;0,"O","")</f>
        <v/>
      </c>
      <c r="Y71" s="460" t="str">
        <f>IF(COUNTIFS('[7]ROMM List'!$AA$5:$AA$736,다우기술!$C71,'[7]ROMM List'!O$5:O$736,"O")&gt;0,"O","")</f>
        <v>O</v>
      </c>
      <c r="Z71" s="460" t="str">
        <f>IF(COUNTIFS('[7]ROMM List'!$AA$5:$AA$736,다우기술!$C71,'[7]ROMM List'!P$5:P$736,"O")&gt;0,"O","")</f>
        <v/>
      </c>
      <c r="AA71" s="460" t="str">
        <f>IF(COUNTIFS('[7]ROMM List'!$AA$5:$AA$736,다우기술!$C71,'[7]ROMM List'!Q$5:Q$736,"O")&gt;0,"O","")</f>
        <v/>
      </c>
      <c r="AB71" s="460" t="str">
        <f>IF(COUNTIFS('[7]ROMM List'!$AA$5:$AA$736,다우기술!$C71,'[7]ROMM List'!R$5:R$736,"O")&gt;0,"O","")</f>
        <v/>
      </c>
      <c r="AC71" s="460" t="str">
        <f>IF(COUNTIFS('[7]ROMM List'!$AA$5:$AA$736,다우기술!$C71,'[7]ROMM List'!S$5:S$736,"O")&gt;0,"O","")</f>
        <v/>
      </c>
      <c r="AD71" s="460" t="str">
        <f>IF(COUNTIFS('[7]ROMM List'!$AA$5:$AA$736,다우기술!$C71,'[7]ROMM List'!T$5:T$736,"O")&gt;0,"O","")</f>
        <v/>
      </c>
      <c r="AE71" s="460" t="str">
        <f>IF(COUNTIFS('[7]ROMM List'!$AA$5:$AA$736,다우기술!$C71,'[7]ROMM List'!U$5:U$736,"O")&gt;0,"O","")</f>
        <v/>
      </c>
      <c r="AF71" s="460" t="str">
        <f>IF(COUNTIFS('[7]ROMM List'!$AA$5:$AA$736,다우기술!$C71,'[7]ROMM List'!V$5:V$736,"O")&gt;0,"O","")</f>
        <v/>
      </c>
      <c r="AG71" s="461" t="str">
        <f>IF(COUNTIFS('[7]ROMM List'!$AA$5:$AA$736,다우기술!$C71,'[7]ROMM List'!W$5:W$736,"O")&gt;0,"O","")</f>
        <v/>
      </c>
      <c r="AH71" s="462" t="s">
        <v>130</v>
      </c>
      <c r="AI71" s="458" t="str">
        <f t="shared" ref="AI71:AI134" si="21">DL71</f>
        <v>매출</v>
      </c>
      <c r="AJ71" s="458" t="s">
        <v>144</v>
      </c>
      <c r="AK71" s="458" t="s">
        <v>144</v>
      </c>
      <c r="AL71" s="458" t="s">
        <v>144</v>
      </c>
      <c r="AM71" s="458" t="s">
        <v>144</v>
      </c>
      <c r="AN71" s="458" t="s">
        <v>3592</v>
      </c>
      <c r="AO71" s="458" t="s">
        <v>3593</v>
      </c>
      <c r="AP71" s="463" t="s">
        <v>3594</v>
      </c>
      <c r="AQ71" s="458" t="s">
        <v>143</v>
      </c>
      <c r="AR71" s="454" t="s">
        <v>3574</v>
      </c>
      <c r="AS71" s="454" t="s">
        <v>3595</v>
      </c>
      <c r="AT71" s="464" t="s">
        <v>3596</v>
      </c>
      <c r="AU71" s="454" t="str">
        <f t="shared" si="17"/>
        <v>계약 체결(변경)에 대한 승인</v>
      </c>
      <c r="AV71" s="454" t="s">
        <v>3597</v>
      </c>
      <c r="AW71" s="455"/>
      <c r="AX71" s="460"/>
      <c r="AY71" s="460" t="s">
        <v>143</v>
      </c>
      <c r="AZ71" s="461"/>
      <c r="BA71" s="446" t="s">
        <v>3598</v>
      </c>
      <c r="BB71" s="446" t="str">
        <f>IF(COUNTIFS('[7]ROMM List'!$AA$5:$AA$736,다우기술!C71,'[7]ROMM List'!$AF$5:$AF$736,"Significant")&gt;0,"Significant",IF(COUNTIFS('[7]ROMM List'!$AA$5:$AA$736,다우기술!C71,'[7]ROMM List'!$AF$5:$AF$736,"Higher")&gt;0,"Higher","Lower"))</f>
        <v>Higher</v>
      </c>
      <c r="BC71" s="446" t="str">
        <f>AQ71</f>
        <v>O</v>
      </c>
      <c r="BD71" s="446" t="s">
        <v>130</v>
      </c>
      <c r="BE71" s="465" t="s">
        <v>131</v>
      </c>
      <c r="BF71" s="466" t="str">
        <f t="shared" si="18"/>
        <v>O</v>
      </c>
      <c r="BG71" s="466" t="s">
        <v>135</v>
      </c>
      <c r="BH71" s="466" t="s">
        <v>133</v>
      </c>
      <c r="BI71" s="466" t="s">
        <v>135</v>
      </c>
      <c r="BJ71" s="466" t="s">
        <v>135</v>
      </c>
      <c r="BK71" s="466" t="s">
        <v>135</v>
      </c>
      <c r="BL71" s="466" t="s">
        <v>133</v>
      </c>
      <c r="BM71" s="466" t="s">
        <v>133</v>
      </c>
      <c r="BN71" s="467" t="s">
        <v>135</v>
      </c>
      <c r="BO71" s="446" t="str">
        <f t="shared" si="13"/>
        <v>Not Higher</v>
      </c>
      <c r="BP71" s="446">
        <f>SUMIFS([7]Note!$G$18:$G$65,[7]Note!$C$18:$C$65,다우기술!BB71,[7]Note!$F$18:$F$65,다우기술!BC71,[7]Note!$D$18:$D$65,다우기술!BO71)/IF(BD71="Y",1,IF(BD71="H",2,4))</f>
        <v>25</v>
      </c>
      <c r="BQ71" s="446" t="str">
        <f t="shared" si="19"/>
        <v>커뮤니케이션사업팀</v>
      </c>
      <c r="BR71" s="466"/>
      <c r="BS71" s="467" t="s">
        <v>143</v>
      </c>
      <c r="BT71" s="465"/>
      <c r="BU71" s="466"/>
      <c r="BV71" s="466"/>
      <c r="BW71" s="466" t="s">
        <v>143</v>
      </c>
      <c r="BX71" s="466"/>
      <c r="BY71" s="446"/>
      <c r="BZ71" s="392" t="str">
        <f t="shared" si="20"/>
        <v>커뮤니케이션사업팀_계약 체결(변경)에 대한 승인</v>
      </c>
      <c r="CA71" s="392" t="b">
        <f>VLOOKUP(BZ71,'[7]ROMM List'!$AB$5:$AB$736,1,0)=BZ71</f>
        <v>1</v>
      </c>
      <c r="CB71" s="392" t="str">
        <f t="shared" si="14"/>
        <v>CO0102</v>
      </c>
      <c r="CD71" s="470">
        <f t="shared" si="15"/>
        <v>0</v>
      </c>
      <c r="CF71" s="470">
        <f t="shared" si="16"/>
        <v>0</v>
      </c>
      <c r="CG71" s="470">
        <f t="shared" si="16"/>
        <v>0</v>
      </c>
      <c r="CH71" s="470">
        <f t="shared" si="16"/>
        <v>0</v>
      </c>
      <c r="CL71" s="392" t="str">
        <f>IF(COUNTIFS('[7]ROMM List'!$E$5:$E$736,다우기술!CL$4,'[7]ROMM List'!$AA$5:$AA$736,다우기술!$C71)&gt;0,CL$4,"")</f>
        <v/>
      </c>
      <c r="CM71" s="392" t="str">
        <f>IF(COUNTIFS('[7]ROMM List'!$E$5:$E$736,다우기술!CM$4,'[7]ROMM List'!$AA$5:$AA$736,다우기술!$C71)&gt;0,CM$4,"")</f>
        <v>매출</v>
      </c>
      <c r="CN71" s="392" t="str">
        <f>IF(COUNTIFS('[7]ROMM List'!$E$5:$E$736,다우기술!CN$4,'[7]ROMM List'!$AA$5:$AA$736,다우기술!$C71)&gt;0,CN$4,"")</f>
        <v/>
      </c>
      <c r="CO71" s="392" t="str">
        <f>IF(COUNTIFS('[7]ROMM List'!$E$5:$E$736,다우기술!CO$4,'[7]ROMM List'!$AA$5:$AA$736,다우기술!$C71)&gt;0,CO$4,"")</f>
        <v/>
      </c>
      <c r="CP71" s="392" t="str">
        <f>IF(COUNTIFS('[7]ROMM List'!$E$5:$E$736,다우기술!CP$4,'[7]ROMM List'!$AA$5:$AA$736,다우기술!$C71)&gt;0,CP$4,"")</f>
        <v/>
      </c>
      <c r="CQ71" s="392" t="str">
        <f>IF(COUNTIFS('[7]ROMM List'!$E$5:$E$736,다우기술!CQ$4,'[7]ROMM List'!$AA$5:$AA$736,다우기술!$C71)&gt;0,CQ$4,"")</f>
        <v/>
      </c>
      <c r="CR71" s="392" t="str">
        <f>IF(COUNTIFS('[7]ROMM List'!$E$5:$E$736,다우기술!CR$4,'[7]ROMM List'!$AA$5:$AA$736,다우기술!$C71)&gt;0,CR$4,"")</f>
        <v/>
      </c>
      <c r="CS71" s="392" t="str">
        <f>IF(COUNTIFS('[7]ROMM List'!$E$5:$E$736,다우기술!CS$4,'[7]ROMM List'!$AA$5:$AA$736,다우기술!$C71)&gt;0,CS$4,"")</f>
        <v/>
      </c>
      <c r="CT71" s="392" t="str">
        <f>IF(COUNTIFS('[7]ROMM List'!$E$5:$E$736,다우기술!CT$4,'[7]ROMM List'!$AA$5:$AA$736,다우기술!$C71)&gt;0,CT$4,"")</f>
        <v/>
      </c>
      <c r="CU71" s="392" t="str">
        <f>IF(COUNTIFS('[7]ROMM List'!$E$5:$E$736,다우기술!CU$4,'[7]ROMM List'!$AA$5:$AA$736,다우기술!$C71)&gt;0,CU$4,"")</f>
        <v/>
      </c>
      <c r="CV71" s="392" t="str">
        <f>IF(COUNTIFS('[7]ROMM List'!$E$5:$E$736,다우기술!CV$4,'[7]ROMM List'!$AA$5:$AA$736,다우기술!$C71)&gt;0,CV$4,"")</f>
        <v/>
      </c>
      <c r="CW71" s="392" t="str">
        <f>IF(COUNTIFS('[7]ROMM List'!$E$5:$E$736,다우기술!CW$4,'[7]ROMM List'!$AA$5:$AA$736,다우기술!$C71)&gt;0,CW$4,"")</f>
        <v/>
      </c>
      <c r="CX71" s="392" t="str">
        <f>IF(COUNTIFS('[7]ROMM List'!$E$5:$E$736,다우기술!CX$4,'[7]ROMM List'!$AA$5:$AA$736,다우기술!$C71)&gt;0,CX$4,"")</f>
        <v/>
      </c>
      <c r="CY71" s="392" t="str">
        <f>IF(COUNTIFS('[7]ROMM List'!$E$5:$E$736,다우기술!CY$4,'[7]ROMM List'!$AA$5:$AA$736,다우기술!$C71)&gt;0,CY$4,"")</f>
        <v/>
      </c>
      <c r="CZ71" s="392" t="str">
        <f>IF(COUNTIFS('[7]ROMM List'!$E$5:$E$736,다우기술!CZ$4,'[7]ROMM List'!$AA$5:$AA$736,다우기술!$C71)&gt;0,CZ$4,"")</f>
        <v/>
      </c>
      <c r="DA71" s="392" t="str">
        <f>IF(COUNTIFS('[7]ROMM List'!$E$5:$E$736,다우기술!DA$4,'[7]ROMM List'!$AA$5:$AA$736,다우기술!$C71)&gt;0,DA$4,"")</f>
        <v/>
      </c>
      <c r="DB71" s="392" t="str">
        <f>IF(COUNTIFS('[7]ROMM List'!$E$5:$E$736,다우기술!DB$4,'[7]ROMM List'!$AA$5:$AA$736,다우기술!$C71)&gt;0,DB$4,"")</f>
        <v/>
      </c>
      <c r="DC71" s="392" t="str">
        <f>IF(COUNTIFS('[7]ROMM List'!$E$5:$E$736,다우기술!DC$4,'[7]ROMM List'!$AA$5:$AA$736,다우기술!$C71)&gt;0,DC$4,"")</f>
        <v/>
      </c>
      <c r="DD71" s="392" t="str">
        <f>IF(COUNTIFS('[7]ROMM List'!$E$5:$E$736,다우기술!DD$4,'[7]ROMM List'!$AA$5:$AA$736,다우기술!$C71)&gt;0,DD$4,"")</f>
        <v/>
      </c>
      <c r="DE71" s="392" t="str">
        <f>IF(COUNTIFS('[7]ROMM List'!$E$5:$E$736,다우기술!DE$4,'[7]ROMM List'!$AA$5:$AA$736,다우기술!$C71)&gt;0,DE$4,"")</f>
        <v/>
      </c>
      <c r="DF71" s="392" t="str">
        <f>IF(COUNTIFS('[7]ROMM List'!$E$5:$E$736,다우기술!DF$4,'[7]ROMM List'!$AA$5:$AA$736,다우기술!$C71)&gt;0,DF$4,"")</f>
        <v/>
      </c>
      <c r="DG71" s="392" t="str">
        <f>IF(COUNTIFS('[7]ROMM List'!$E$5:$E$736,다우기술!DG$4,'[7]ROMM List'!$AA$5:$AA$736,다우기술!$C71)&gt;0,DG$4,"")</f>
        <v/>
      </c>
      <c r="DH71" s="392" t="str">
        <f>IF(COUNTIFS('[7]ROMM List'!$E$5:$E$736,다우기술!DH$4,'[7]ROMM List'!$AA$5:$AA$736,다우기술!$C71)&gt;0,DH$4,"")</f>
        <v/>
      </c>
      <c r="DI71" s="392" t="str">
        <f>IF(COUNTIFS('[7]ROMM List'!$E$5:$E$736,다우기술!DI$4,'[7]ROMM List'!$AA$5:$AA$736,다우기술!$C71)&gt;0,DI$4,"")</f>
        <v/>
      </c>
      <c r="DJ71" s="392" t="str">
        <f>IF(COUNTIFS('[7]ROMM List'!$E$5:$E$736,다우기술!DJ$4,'[7]ROMM List'!$AA$5:$AA$736,다우기술!$C71)&gt;0,DJ$4,"")</f>
        <v/>
      </c>
      <c r="DK71" s="392" t="str">
        <f>IF(COUNTIFS('[7]ROMM List'!$E$5:$E$736,다우기술!DK$4,'[7]ROMM List'!$AA$5:$AA$736,다우기술!$C71)&gt;0,DK$4,"")</f>
        <v/>
      </c>
      <c r="DL71" s="392" t="str">
        <f t="shared" ref="DL71:DL134" si="22">CL71&amp;CM71&amp;CN71&amp;CO71&amp;CP71&amp;CQ71&amp;CR71&amp;CS71&amp;CT71&amp;CU71&amp;CV71&amp;CW71&amp;CX71&amp;CY71&amp;CZ71&amp;DA71&amp;DB71&amp;DC71&amp;DD71&amp;DE71&amp;DF71&amp;DG71&amp;DH71&amp;DI71&amp;DJ71&amp;DK71</f>
        <v>매출</v>
      </c>
    </row>
    <row r="72" spans="1:116" s="392" customFormat="1" ht="156" hidden="1" customHeight="1">
      <c r="A72" s="453"/>
      <c r="B72" s="392" t="s">
        <v>141</v>
      </c>
      <c r="C72" s="430" t="str">
        <f t="shared" si="12"/>
        <v>CO0201</v>
      </c>
      <c r="D72" s="430" t="s">
        <v>3573</v>
      </c>
      <c r="E72" s="430" t="s">
        <v>3574</v>
      </c>
      <c r="F72" s="431" t="s">
        <v>3599</v>
      </c>
      <c r="G72" s="431" t="s">
        <v>3575</v>
      </c>
      <c r="H72" s="454" t="s">
        <v>3600</v>
      </c>
      <c r="I72" s="455" t="s">
        <v>3601</v>
      </c>
      <c r="J72" s="456" t="s">
        <v>3602</v>
      </c>
      <c r="K72" s="457" t="s">
        <v>3603</v>
      </c>
      <c r="L72" s="458" t="str">
        <f>IF(VLOOKUP(BZ72,'[7]ROMM List'!$AB$5:$AC$736,2,0)&gt;0,"Y","N")</f>
        <v>Y</v>
      </c>
      <c r="M72" s="459" t="s">
        <v>143</v>
      </c>
      <c r="N72" s="460" t="s">
        <v>143</v>
      </c>
      <c r="O72" s="460"/>
      <c r="P72" s="460"/>
      <c r="Q72" s="460"/>
      <c r="R72" s="461"/>
      <c r="S72" s="459" t="s">
        <v>142</v>
      </c>
      <c r="T72" s="461" t="s">
        <v>137</v>
      </c>
      <c r="U72" s="459" t="str">
        <f>IF(COUNTIFS('[7]ROMM List'!$AA$5:$AA$736,다우기술!$C72,'[7]ROMM List'!K$5:K$736,"O")&gt;0,"O","")</f>
        <v>O</v>
      </c>
      <c r="V72" s="460" t="str">
        <f>IF(COUNTIFS('[7]ROMM List'!$AA$5:$AA$736,다우기술!$C72,'[7]ROMM List'!L$5:L$736,"O")&gt;0,"O","")</f>
        <v>O</v>
      </c>
      <c r="W72" s="460" t="str">
        <f>IF(COUNTIFS('[7]ROMM List'!$AA$5:$AA$736,다우기술!$C72,'[7]ROMM List'!M$5:M$736,"O")&gt;0,"O","")</f>
        <v>O</v>
      </c>
      <c r="X72" s="460" t="str">
        <f>IF(COUNTIFS('[7]ROMM List'!$AA$5:$AA$736,다우기술!$C72,'[7]ROMM List'!N$5:N$736,"O")&gt;0,"O","")</f>
        <v/>
      </c>
      <c r="Y72" s="460" t="str">
        <f>IF(COUNTIFS('[7]ROMM List'!$AA$5:$AA$736,다우기술!$C72,'[7]ROMM List'!O$5:O$736,"O")&gt;0,"O","")</f>
        <v>O</v>
      </c>
      <c r="Z72" s="460" t="str">
        <f>IF(COUNTIFS('[7]ROMM List'!$AA$5:$AA$736,다우기술!$C72,'[7]ROMM List'!P$5:P$736,"O")&gt;0,"O","")</f>
        <v/>
      </c>
      <c r="AA72" s="460" t="str">
        <f>IF(COUNTIFS('[7]ROMM List'!$AA$5:$AA$736,다우기술!$C72,'[7]ROMM List'!Q$5:Q$736,"O")&gt;0,"O","")</f>
        <v/>
      </c>
      <c r="AB72" s="460" t="str">
        <f>IF(COUNTIFS('[7]ROMM List'!$AA$5:$AA$736,다우기술!$C72,'[7]ROMM List'!R$5:R$736,"O")&gt;0,"O","")</f>
        <v/>
      </c>
      <c r="AC72" s="460" t="str">
        <f>IF(COUNTIFS('[7]ROMM List'!$AA$5:$AA$736,다우기술!$C72,'[7]ROMM List'!S$5:S$736,"O")&gt;0,"O","")</f>
        <v/>
      </c>
      <c r="AD72" s="460" t="str">
        <f>IF(COUNTIFS('[7]ROMM List'!$AA$5:$AA$736,다우기술!$C72,'[7]ROMM List'!T$5:T$736,"O")&gt;0,"O","")</f>
        <v/>
      </c>
      <c r="AE72" s="460" t="str">
        <f>IF(COUNTIFS('[7]ROMM List'!$AA$5:$AA$736,다우기술!$C72,'[7]ROMM List'!U$5:U$736,"O")&gt;0,"O","")</f>
        <v/>
      </c>
      <c r="AF72" s="460" t="str">
        <f>IF(COUNTIFS('[7]ROMM List'!$AA$5:$AA$736,다우기술!$C72,'[7]ROMM List'!V$5:V$736,"O")&gt;0,"O","")</f>
        <v/>
      </c>
      <c r="AG72" s="461" t="str">
        <f>IF(COUNTIFS('[7]ROMM List'!$AA$5:$AA$736,다우기술!$C72,'[7]ROMM List'!W$5:W$736,"O")&gt;0,"O","")</f>
        <v/>
      </c>
      <c r="AH72" s="462" t="s">
        <v>129</v>
      </c>
      <c r="AI72" s="458" t="str">
        <f t="shared" si="21"/>
        <v>매출계약자산,계약부채</v>
      </c>
      <c r="AJ72" s="458" t="s">
        <v>144</v>
      </c>
      <c r="AK72" s="458" t="s">
        <v>144</v>
      </c>
      <c r="AL72" s="458" t="s">
        <v>144</v>
      </c>
      <c r="AM72" s="458" t="s">
        <v>144</v>
      </c>
      <c r="AN72" s="458" t="s">
        <v>3592</v>
      </c>
      <c r="AO72" s="458" t="s">
        <v>144</v>
      </c>
      <c r="AP72" s="463" t="s">
        <v>3581</v>
      </c>
      <c r="AQ72" s="458" t="s">
        <v>3582</v>
      </c>
      <c r="AR72" s="454" t="s">
        <v>3604</v>
      </c>
      <c r="AS72" s="454" t="s">
        <v>3605</v>
      </c>
      <c r="AT72" s="464" t="s">
        <v>3606</v>
      </c>
      <c r="AU72" s="454" t="str">
        <f t="shared" si="17"/>
        <v>서비스 이용 승인</v>
      </c>
      <c r="AV72" s="454" t="s">
        <v>3607</v>
      </c>
      <c r="AW72" s="455"/>
      <c r="AX72" s="460"/>
      <c r="AY72" s="460" t="s">
        <v>143</v>
      </c>
      <c r="AZ72" s="461"/>
      <c r="BA72" s="446" t="s">
        <v>144</v>
      </c>
      <c r="BB72" s="446" t="str">
        <f>IF(COUNTIFS('[7]ROMM List'!$AA$5:$AA$736,다우기술!C72,'[7]ROMM List'!$AF$5:$AF$736,"Significant")&gt;0,"Significant",IF(COUNTIFS('[7]ROMM List'!$AA$5:$AA$736,다우기술!C72,'[7]ROMM List'!$AF$5:$AF$736,"Higher")&gt;0,"Higher","Lower"))</f>
        <v>Higher</v>
      </c>
      <c r="BC72" s="446" t="s">
        <v>3582</v>
      </c>
      <c r="BD72" s="446" t="s">
        <v>130</v>
      </c>
      <c r="BE72" s="465" t="s">
        <v>137</v>
      </c>
      <c r="BF72" s="466" t="str">
        <f t="shared" si="18"/>
        <v>Auto</v>
      </c>
      <c r="BG72" s="466" t="s">
        <v>135</v>
      </c>
      <c r="BH72" s="466" t="s">
        <v>135</v>
      </c>
      <c r="BI72" s="466" t="s">
        <v>135</v>
      </c>
      <c r="BJ72" s="466" t="s">
        <v>135</v>
      </c>
      <c r="BK72" s="466" t="s">
        <v>135</v>
      </c>
      <c r="BL72" s="466" t="s">
        <v>133</v>
      </c>
      <c r="BM72" s="466" t="s">
        <v>133</v>
      </c>
      <c r="BN72" s="467" t="s">
        <v>135</v>
      </c>
      <c r="BO72" s="446" t="str">
        <f t="shared" si="13"/>
        <v>Not Higher</v>
      </c>
      <c r="BP72" s="446">
        <f>SUMIFS([7]Note!$G$18:$G$65,[7]Note!$C$18:$C$65,다우기술!BB72,[7]Note!$F$18:$F$65,다우기술!BC72,[7]Note!$D$18:$D$65,다우기술!BO72)/IF(BD72="Y",1,IF(BD72="H",2,4))</f>
        <v>1</v>
      </c>
      <c r="BQ72" s="446" t="str">
        <f t="shared" si="19"/>
        <v>웹서비스개발팀</v>
      </c>
      <c r="BR72" s="466"/>
      <c r="BS72" s="467" t="s">
        <v>143</v>
      </c>
      <c r="BT72" s="465"/>
      <c r="BU72" s="466"/>
      <c r="BV72" s="466"/>
      <c r="BW72" s="466" t="s">
        <v>143</v>
      </c>
      <c r="BX72" s="466"/>
      <c r="BY72" s="446"/>
      <c r="BZ72" s="392" t="str">
        <f t="shared" si="20"/>
        <v>커뮤니케이션사업팀_서비스 이용 승인</v>
      </c>
      <c r="CA72" s="468" t="b">
        <f>VLOOKUP(BZ72,'[7]ROMM List'!$AB$5:$AB$736,1,0)=BZ72</f>
        <v>1</v>
      </c>
      <c r="CB72" s="468" t="str">
        <f t="shared" si="14"/>
        <v>CO0201</v>
      </c>
      <c r="CC72" s="468"/>
      <c r="CD72" s="469">
        <f t="shared" si="15"/>
        <v>0</v>
      </c>
      <c r="CF72" s="470">
        <f t="shared" si="16"/>
        <v>0</v>
      </c>
      <c r="CG72" s="470">
        <f t="shared" si="16"/>
        <v>0</v>
      </c>
      <c r="CH72" s="470">
        <f t="shared" si="16"/>
        <v>0</v>
      </c>
      <c r="CL72" s="392" t="str">
        <f>IF(COUNTIFS('[7]ROMM List'!$E$5:$E$736,다우기술!CL$4,'[7]ROMM List'!$AA$5:$AA$736,다우기술!$C72)&gt;0,CL$4,"")</f>
        <v/>
      </c>
      <c r="CM72" s="392" t="str">
        <f>IF(COUNTIFS('[7]ROMM List'!$E$5:$E$736,다우기술!CM$4,'[7]ROMM List'!$AA$5:$AA$736,다우기술!$C72)&gt;0,CM$4,"")</f>
        <v>매출</v>
      </c>
      <c r="CN72" s="392" t="str">
        <f>IF(COUNTIFS('[7]ROMM List'!$E$5:$E$736,다우기술!CN$4,'[7]ROMM List'!$AA$5:$AA$736,다우기술!$C72)&gt;0,CN$4,"")</f>
        <v/>
      </c>
      <c r="CO72" s="392" t="str">
        <f>IF(COUNTIFS('[7]ROMM List'!$E$5:$E$736,다우기술!CO$4,'[7]ROMM List'!$AA$5:$AA$736,다우기술!$C72)&gt;0,CO$4,"")</f>
        <v/>
      </c>
      <c r="CP72" s="392" t="str">
        <f>IF(COUNTIFS('[7]ROMM List'!$E$5:$E$736,다우기술!CP$4,'[7]ROMM List'!$AA$5:$AA$736,다우기술!$C72)&gt;0,CP$4,"")</f>
        <v/>
      </c>
      <c r="CQ72" s="392" t="str">
        <f>IF(COUNTIFS('[7]ROMM List'!$E$5:$E$736,다우기술!CQ$4,'[7]ROMM List'!$AA$5:$AA$736,다우기술!$C72)&gt;0,CQ$4,"")</f>
        <v/>
      </c>
      <c r="CR72" s="392" t="str">
        <f>IF(COUNTIFS('[7]ROMM List'!$E$5:$E$736,다우기술!CR$4,'[7]ROMM List'!$AA$5:$AA$736,다우기술!$C72)&gt;0,CR$4,"")</f>
        <v/>
      </c>
      <c r="CS72" s="392" t="str">
        <f>IF(COUNTIFS('[7]ROMM List'!$E$5:$E$736,다우기술!CS$4,'[7]ROMM List'!$AA$5:$AA$736,다우기술!$C72)&gt;0,CS$4,"")</f>
        <v/>
      </c>
      <c r="CT72" s="392" t="str">
        <f>IF(COUNTIFS('[7]ROMM List'!$E$5:$E$736,다우기술!CT$4,'[7]ROMM List'!$AA$5:$AA$736,다우기술!$C72)&gt;0,CT$4,"")</f>
        <v/>
      </c>
      <c r="CU72" s="392" t="str">
        <f>IF(COUNTIFS('[7]ROMM List'!$E$5:$E$736,다우기술!CU$4,'[7]ROMM List'!$AA$5:$AA$736,다우기술!$C72)&gt;0,CU$4,"")</f>
        <v/>
      </c>
      <c r="CV72" s="392" t="str">
        <f>IF(COUNTIFS('[7]ROMM List'!$E$5:$E$736,다우기술!CV$4,'[7]ROMM List'!$AA$5:$AA$736,다우기술!$C72)&gt;0,CV$4,"")</f>
        <v/>
      </c>
      <c r="CW72" s="392" t="str">
        <f>IF(COUNTIFS('[7]ROMM List'!$E$5:$E$736,다우기술!CW$4,'[7]ROMM List'!$AA$5:$AA$736,다우기술!$C72)&gt;0,CW$4,"")</f>
        <v/>
      </c>
      <c r="CX72" s="392" t="str">
        <f>IF(COUNTIFS('[7]ROMM List'!$E$5:$E$736,다우기술!CX$4,'[7]ROMM List'!$AA$5:$AA$736,다우기술!$C72)&gt;0,CX$4,"")</f>
        <v/>
      </c>
      <c r="CY72" s="392" t="str">
        <f>IF(COUNTIFS('[7]ROMM List'!$E$5:$E$736,다우기술!CY$4,'[7]ROMM List'!$AA$5:$AA$736,다우기술!$C72)&gt;0,CY$4,"")</f>
        <v/>
      </c>
      <c r="CZ72" s="392" t="str">
        <f>IF(COUNTIFS('[7]ROMM List'!$E$5:$E$736,다우기술!CZ$4,'[7]ROMM List'!$AA$5:$AA$736,다우기술!$C72)&gt;0,CZ$4,"")</f>
        <v/>
      </c>
      <c r="DA72" s="392" t="str">
        <f>IF(COUNTIFS('[7]ROMM List'!$E$5:$E$736,다우기술!DA$4,'[7]ROMM List'!$AA$5:$AA$736,다우기술!$C72)&gt;0,DA$4,"")</f>
        <v/>
      </c>
      <c r="DB72" s="392" t="str">
        <f>IF(COUNTIFS('[7]ROMM List'!$E$5:$E$736,다우기술!DB$4,'[7]ROMM List'!$AA$5:$AA$736,다우기술!$C72)&gt;0,DB$4,"")</f>
        <v/>
      </c>
      <c r="DC72" s="392" t="str">
        <f>IF(COUNTIFS('[7]ROMM List'!$E$5:$E$736,다우기술!DC$4,'[7]ROMM List'!$AA$5:$AA$736,다우기술!$C72)&gt;0,DC$4,"")</f>
        <v/>
      </c>
      <c r="DD72" s="392" t="str">
        <f>IF(COUNTIFS('[7]ROMM List'!$E$5:$E$736,다우기술!DD$4,'[7]ROMM List'!$AA$5:$AA$736,다우기술!$C72)&gt;0,DD$4,"")</f>
        <v/>
      </c>
      <c r="DE72" s="392" t="str">
        <f>IF(COUNTIFS('[7]ROMM List'!$E$5:$E$736,다우기술!DE$4,'[7]ROMM List'!$AA$5:$AA$736,다우기술!$C72)&gt;0,DE$4,"")</f>
        <v/>
      </c>
      <c r="DF72" s="392" t="str">
        <f>IF(COUNTIFS('[7]ROMM List'!$E$5:$E$736,다우기술!DF$4,'[7]ROMM List'!$AA$5:$AA$736,다우기술!$C72)&gt;0,DF$4,"")</f>
        <v/>
      </c>
      <c r="DG72" s="392" t="str">
        <f>IF(COUNTIFS('[7]ROMM List'!$E$5:$E$736,다우기술!DG$4,'[7]ROMM List'!$AA$5:$AA$736,다우기술!$C72)&gt;0,DG$4,"")</f>
        <v/>
      </c>
      <c r="DH72" s="392" t="str">
        <f>IF(COUNTIFS('[7]ROMM List'!$E$5:$E$736,다우기술!DH$4,'[7]ROMM List'!$AA$5:$AA$736,다우기술!$C72)&gt;0,DH$4,"")</f>
        <v>계약자산,계약부채</v>
      </c>
      <c r="DI72" s="392" t="str">
        <f>IF(COUNTIFS('[7]ROMM List'!$E$5:$E$736,다우기술!DI$4,'[7]ROMM List'!$AA$5:$AA$736,다우기술!$C72)&gt;0,DI$4,"")</f>
        <v/>
      </c>
      <c r="DJ72" s="392" t="str">
        <f>IF(COUNTIFS('[7]ROMM List'!$E$5:$E$736,다우기술!DJ$4,'[7]ROMM List'!$AA$5:$AA$736,다우기술!$C72)&gt;0,DJ$4,"")</f>
        <v/>
      </c>
      <c r="DK72" s="392" t="str">
        <f>IF(COUNTIFS('[7]ROMM List'!$E$5:$E$736,다우기술!DK$4,'[7]ROMM List'!$AA$5:$AA$736,다우기술!$C72)&gt;0,DK$4,"")</f>
        <v/>
      </c>
      <c r="DL72" s="392" t="str">
        <f t="shared" si="22"/>
        <v>매출계약자산,계약부채</v>
      </c>
    </row>
    <row r="73" spans="1:116" ht="124.95" hidden="1" customHeight="1">
      <c r="A73" s="453"/>
      <c r="B73" s="392" t="s">
        <v>141</v>
      </c>
      <c r="C73" s="430" t="str">
        <f t="shared" si="12"/>
        <v>CO0202</v>
      </c>
      <c r="D73" s="430" t="s">
        <v>3573</v>
      </c>
      <c r="E73" s="430" t="s">
        <v>3574</v>
      </c>
      <c r="F73" s="431" t="s">
        <v>3306</v>
      </c>
      <c r="G73" s="431" t="s">
        <v>3599</v>
      </c>
      <c r="H73" s="454" t="s">
        <v>3608</v>
      </c>
      <c r="I73" s="455" t="s">
        <v>3609</v>
      </c>
      <c r="J73" s="456" t="s">
        <v>3610</v>
      </c>
      <c r="K73" s="457" t="s">
        <v>3611</v>
      </c>
      <c r="L73" s="458" t="str">
        <f>IF(VLOOKUP(BZ73,'[7]ROMM List'!$AB$5:$AC$736,2,0)&gt;0,"Y","N")</f>
        <v>Y</v>
      </c>
      <c r="M73" s="459"/>
      <c r="N73" s="460" t="s">
        <v>143</v>
      </c>
      <c r="O73" s="460"/>
      <c r="P73" s="460"/>
      <c r="Q73" s="460"/>
      <c r="R73" s="461"/>
      <c r="S73" s="459" t="s">
        <v>142</v>
      </c>
      <c r="T73" s="461" t="s">
        <v>137</v>
      </c>
      <c r="U73" s="459" t="str">
        <f>IF(COUNTIFS('[7]ROMM List'!$AA$5:$AA$736,다우기술!$C73,'[7]ROMM List'!K$5:K$736,"O")&gt;0,"O","")</f>
        <v>O</v>
      </c>
      <c r="V73" s="460" t="str">
        <f>IF(COUNTIFS('[7]ROMM List'!$AA$5:$AA$736,다우기술!$C73,'[7]ROMM List'!L$5:L$736,"O")&gt;0,"O","")</f>
        <v>O</v>
      </c>
      <c r="W73" s="460" t="str">
        <f>IF(COUNTIFS('[7]ROMM List'!$AA$5:$AA$736,다우기술!$C73,'[7]ROMM List'!M$5:M$736,"O")&gt;0,"O","")</f>
        <v>O</v>
      </c>
      <c r="X73" s="460" t="str">
        <f>IF(COUNTIFS('[7]ROMM List'!$AA$5:$AA$736,다우기술!$C73,'[7]ROMM List'!N$5:N$736,"O")&gt;0,"O","")</f>
        <v/>
      </c>
      <c r="Y73" s="460" t="str">
        <f>IF(COUNTIFS('[7]ROMM List'!$AA$5:$AA$736,다우기술!$C73,'[7]ROMM List'!O$5:O$736,"O")&gt;0,"O","")</f>
        <v>O</v>
      </c>
      <c r="Z73" s="460" t="str">
        <f>IF(COUNTIFS('[7]ROMM List'!$AA$5:$AA$736,다우기술!$C73,'[7]ROMM List'!P$5:P$736,"O")&gt;0,"O","")</f>
        <v>O</v>
      </c>
      <c r="AA73" s="460" t="str">
        <f>IF(COUNTIFS('[7]ROMM List'!$AA$5:$AA$736,다우기술!$C73,'[7]ROMM List'!Q$5:Q$736,"O")&gt;0,"O","")</f>
        <v>O</v>
      </c>
      <c r="AB73" s="460" t="str">
        <f>IF(COUNTIFS('[7]ROMM List'!$AA$5:$AA$736,다우기술!$C73,'[7]ROMM List'!R$5:R$736,"O")&gt;0,"O","")</f>
        <v>O</v>
      </c>
      <c r="AC73" s="460" t="str">
        <f>IF(COUNTIFS('[7]ROMM List'!$AA$5:$AA$736,다우기술!$C73,'[7]ROMM List'!S$5:S$736,"O")&gt;0,"O","")</f>
        <v/>
      </c>
      <c r="AD73" s="460" t="str">
        <f>IF(COUNTIFS('[7]ROMM List'!$AA$5:$AA$736,다우기술!$C73,'[7]ROMM List'!T$5:T$736,"O")&gt;0,"O","")</f>
        <v/>
      </c>
      <c r="AE73" s="460" t="str">
        <f>IF(COUNTIFS('[7]ROMM List'!$AA$5:$AA$736,다우기술!$C73,'[7]ROMM List'!U$5:U$736,"O")&gt;0,"O","")</f>
        <v/>
      </c>
      <c r="AF73" s="460" t="str">
        <f>IF(COUNTIFS('[7]ROMM List'!$AA$5:$AA$736,다우기술!$C73,'[7]ROMM List'!V$5:V$736,"O")&gt;0,"O","")</f>
        <v/>
      </c>
      <c r="AG73" s="461" t="str">
        <f>IF(COUNTIFS('[7]ROMM List'!$AA$5:$AA$736,다우기술!$C73,'[7]ROMM List'!W$5:W$736,"O")&gt;0,"O","")</f>
        <v/>
      </c>
      <c r="AH73" s="462" t="s">
        <v>129</v>
      </c>
      <c r="AI73" s="458" t="str">
        <f t="shared" si="21"/>
        <v>매출채권매출계약자산,계약부채</v>
      </c>
      <c r="AJ73" s="458" t="s">
        <v>144</v>
      </c>
      <c r="AK73" s="458" t="s">
        <v>144</v>
      </c>
      <c r="AL73" s="458" t="s">
        <v>144</v>
      </c>
      <c r="AM73" s="458" t="s">
        <v>144</v>
      </c>
      <c r="AN73" s="458" t="s">
        <v>3592</v>
      </c>
      <c r="AO73" s="458" t="s">
        <v>144</v>
      </c>
      <c r="AP73" s="463" t="s">
        <v>3581</v>
      </c>
      <c r="AQ73" s="458" t="s">
        <v>3582</v>
      </c>
      <c r="AR73" s="454" t="s">
        <v>3604</v>
      </c>
      <c r="AS73" s="454" t="s">
        <v>3605</v>
      </c>
      <c r="AT73" s="464" t="s">
        <v>3612</v>
      </c>
      <c r="AU73" s="454" t="str">
        <f t="shared" si="17"/>
        <v>서비스 이용에 대한 매출 집계</v>
      </c>
      <c r="AV73" s="454" t="s">
        <v>3613</v>
      </c>
      <c r="AW73" s="455"/>
      <c r="AX73" s="460"/>
      <c r="AY73" s="460" t="s">
        <v>143</v>
      </c>
      <c r="AZ73" s="461"/>
      <c r="BA73" s="446" t="s">
        <v>144</v>
      </c>
      <c r="BB73" s="446" t="str">
        <f>IF(COUNTIFS('[7]ROMM List'!$AA$5:$AA$736,다우기술!C73,'[7]ROMM List'!$AF$5:$AF$736,"Significant")&gt;0,"Significant",IF(COUNTIFS('[7]ROMM List'!$AA$5:$AA$736,다우기술!C73,'[7]ROMM List'!$AF$5:$AF$736,"Higher")&gt;0,"Higher","Lower"))</f>
        <v>Higher</v>
      </c>
      <c r="BC73" s="446" t="s">
        <v>3582</v>
      </c>
      <c r="BD73" s="446" t="s">
        <v>130</v>
      </c>
      <c r="BE73" s="465" t="s">
        <v>137</v>
      </c>
      <c r="BF73" s="466" t="str">
        <f t="shared" si="18"/>
        <v>Auto</v>
      </c>
      <c r="BG73" s="466" t="s">
        <v>135</v>
      </c>
      <c r="BH73" s="466" t="s">
        <v>135</v>
      </c>
      <c r="BI73" s="466" t="s">
        <v>135</v>
      </c>
      <c r="BJ73" s="466" t="s">
        <v>135</v>
      </c>
      <c r="BK73" s="466" t="s">
        <v>135</v>
      </c>
      <c r="BL73" s="466" t="s">
        <v>133</v>
      </c>
      <c r="BM73" s="466" t="s">
        <v>133</v>
      </c>
      <c r="BN73" s="467" t="s">
        <v>135</v>
      </c>
      <c r="BO73" s="446" t="str">
        <f t="shared" si="13"/>
        <v>Not Higher</v>
      </c>
      <c r="BP73" s="446">
        <f>SUMIFS([7]Note!$G$18:$G$65,[7]Note!$C$18:$C$65,다우기술!BB73,[7]Note!$F$18:$F$65,다우기술!BC73,[7]Note!$D$18:$D$65,다우기술!BO73)/IF(BD73="Y",1,IF(BD73="H",2,4))</f>
        <v>1</v>
      </c>
      <c r="BQ73" s="446" t="str">
        <f t="shared" si="19"/>
        <v>웹서비스개발팀</v>
      </c>
      <c r="BR73" s="466"/>
      <c r="BS73" s="467" t="s">
        <v>143</v>
      </c>
      <c r="BT73" s="465"/>
      <c r="BU73" s="466"/>
      <c r="BV73" s="466"/>
      <c r="BW73" s="466" t="s">
        <v>143</v>
      </c>
      <c r="BX73" s="466"/>
      <c r="BY73" s="446"/>
      <c r="BZ73" s="392" t="str">
        <f t="shared" si="20"/>
        <v>커뮤니케이션사업팀_서비스 이용에 대한 매출 집계</v>
      </c>
      <c r="CA73" s="468" t="b">
        <f>VLOOKUP(BZ73,'[7]ROMM List'!$AB$5:$AB$736,1,0)=BZ73</f>
        <v>1</v>
      </c>
      <c r="CB73" s="468" t="str">
        <f t="shared" si="14"/>
        <v>CO0202</v>
      </c>
      <c r="CD73" s="469">
        <f t="shared" si="15"/>
        <v>0</v>
      </c>
      <c r="CE73" s="392"/>
      <c r="CF73" s="469">
        <f t="shared" si="16"/>
        <v>0</v>
      </c>
      <c r="CG73" s="469">
        <f t="shared" si="16"/>
        <v>0</v>
      </c>
      <c r="CH73" s="469">
        <f t="shared" si="16"/>
        <v>0</v>
      </c>
      <c r="CL73" s="468" t="str">
        <f>IF(COUNTIFS('[7]ROMM List'!$E$5:$E$736,다우기술!CL$4,'[7]ROMM List'!$AA$5:$AA$736,다우기술!$C73)&gt;0,CL$4,"")</f>
        <v>매출채권</v>
      </c>
      <c r="CM73" s="468" t="str">
        <f>IF(COUNTIFS('[7]ROMM List'!$E$5:$E$736,다우기술!CM$4,'[7]ROMM List'!$AA$5:$AA$736,다우기술!$C73)&gt;0,CM$4,"")</f>
        <v>매출</v>
      </c>
      <c r="CN73" s="468" t="str">
        <f>IF(COUNTIFS('[7]ROMM List'!$E$5:$E$736,다우기술!CN$4,'[7]ROMM List'!$AA$5:$AA$736,다우기술!$C73)&gt;0,CN$4,"")</f>
        <v/>
      </c>
      <c r="CO73" s="468" t="str">
        <f>IF(COUNTIFS('[7]ROMM List'!$E$5:$E$736,다우기술!CO$4,'[7]ROMM List'!$AA$5:$AA$736,다우기술!$C73)&gt;0,CO$4,"")</f>
        <v/>
      </c>
      <c r="CP73" s="468" t="str">
        <f>IF(COUNTIFS('[7]ROMM List'!$E$5:$E$736,다우기술!CP$4,'[7]ROMM List'!$AA$5:$AA$736,다우기술!$C73)&gt;0,CP$4,"")</f>
        <v/>
      </c>
      <c r="CQ73" s="468" t="str">
        <f>IF(COUNTIFS('[7]ROMM List'!$E$5:$E$736,다우기술!CQ$4,'[7]ROMM List'!$AA$5:$AA$736,다우기술!$C73)&gt;0,CQ$4,"")</f>
        <v/>
      </c>
      <c r="CR73" s="468" t="str">
        <f>IF(COUNTIFS('[7]ROMM List'!$E$5:$E$736,다우기술!CR$4,'[7]ROMM List'!$AA$5:$AA$736,다우기술!$C73)&gt;0,CR$4,"")</f>
        <v/>
      </c>
      <c r="CS73" s="468" t="str">
        <f>IF(COUNTIFS('[7]ROMM List'!$E$5:$E$736,다우기술!CS$4,'[7]ROMM List'!$AA$5:$AA$736,다우기술!$C73)&gt;0,CS$4,"")</f>
        <v/>
      </c>
      <c r="CT73" s="468" t="str">
        <f>IF(COUNTIFS('[7]ROMM List'!$E$5:$E$736,다우기술!CT$4,'[7]ROMM List'!$AA$5:$AA$736,다우기술!$C73)&gt;0,CT$4,"")</f>
        <v/>
      </c>
      <c r="CU73" s="468" t="str">
        <f>IF(COUNTIFS('[7]ROMM List'!$E$5:$E$736,다우기술!CU$4,'[7]ROMM List'!$AA$5:$AA$736,다우기술!$C73)&gt;0,CU$4,"")</f>
        <v/>
      </c>
      <c r="CV73" s="468" t="str">
        <f>IF(COUNTIFS('[7]ROMM List'!$E$5:$E$736,다우기술!CV$4,'[7]ROMM List'!$AA$5:$AA$736,다우기술!$C73)&gt;0,CV$4,"")</f>
        <v/>
      </c>
      <c r="CW73" s="468" t="str">
        <f>IF(COUNTIFS('[7]ROMM List'!$E$5:$E$736,다우기술!CW$4,'[7]ROMM List'!$AA$5:$AA$736,다우기술!$C73)&gt;0,CW$4,"")</f>
        <v/>
      </c>
      <c r="CX73" s="468" t="str">
        <f>IF(COUNTIFS('[7]ROMM List'!$E$5:$E$736,다우기술!CX$4,'[7]ROMM List'!$AA$5:$AA$736,다우기술!$C73)&gt;0,CX$4,"")</f>
        <v/>
      </c>
      <c r="CY73" s="468" t="str">
        <f>IF(COUNTIFS('[7]ROMM List'!$E$5:$E$736,다우기술!CY$4,'[7]ROMM List'!$AA$5:$AA$736,다우기술!$C73)&gt;0,CY$4,"")</f>
        <v/>
      </c>
      <c r="CZ73" s="468" t="str">
        <f>IF(COUNTIFS('[7]ROMM List'!$E$5:$E$736,다우기술!CZ$4,'[7]ROMM List'!$AA$5:$AA$736,다우기술!$C73)&gt;0,CZ$4,"")</f>
        <v/>
      </c>
      <c r="DA73" s="468" t="str">
        <f>IF(COUNTIFS('[7]ROMM List'!$E$5:$E$736,다우기술!DA$4,'[7]ROMM List'!$AA$5:$AA$736,다우기술!$C73)&gt;0,DA$4,"")</f>
        <v/>
      </c>
      <c r="DB73" s="468" t="str">
        <f>IF(COUNTIFS('[7]ROMM List'!$E$5:$E$736,다우기술!DB$4,'[7]ROMM List'!$AA$5:$AA$736,다우기술!$C73)&gt;0,DB$4,"")</f>
        <v/>
      </c>
      <c r="DC73" s="468" t="str">
        <f>IF(COUNTIFS('[7]ROMM List'!$E$5:$E$736,다우기술!DC$4,'[7]ROMM List'!$AA$5:$AA$736,다우기술!$C73)&gt;0,DC$4,"")</f>
        <v/>
      </c>
      <c r="DD73" s="468" t="str">
        <f>IF(COUNTIFS('[7]ROMM List'!$E$5:$E$736,다우기술!DD$4,'[7]ROMM List'!$AA$5:$AA$736,다우기술!$C73)&gt;0,DD$4,"")</f>
        <v/>
      </c>
      <c r="DE73" s="468" t="str">
        <f>IF(COUNTIFS('[7]ROMM List'!$E$5:$E$736,다우기술!DE$4,'[7]ROMM List'!$AA$5:$AA$736,다우기술!$C73)&gt;0,DE$4,"")</f>
        <v/>
      </c>
      <c r="DF73" s="468" t="str">
        <f>IF(COUNTIFS('[7]ROMM List'!$E$5:$E$736,다우기술!DF$4,'[7]ROMM List'!$AA$5:$AA$736,다우기술!$C73)&gt;0,DF$4,"")</f>
        <v/>
      </c>
      <c r="DG73" s="468" t="str">
        <f>IF(COUNTIFS('[7]ROMM List'!$E$5:$E$736,다우기술!DG$4,'[7]ROMM List'!$AA$5:$AA$736,다우기술!$C73)&gt;0,DG$4,"")</f>
        <v/>
      </c>
      <c r="DH73" s="468" t="str">
        <f>IF(COUNTIFS('[7]ROMM List'!$E$5:$E$736,다우기술!DH$4,'[7]ROMM List'!$AA$5:$AA$736,다우기술!$C73)&gt;0,DH$4,"")</f>
        <v>계약자산,계약부채</v>
      </c>
      <c r="DI73" s="468" t="str">
        <f>IF(COUNTIFS('[7]ROMM List'!$E$5:$E$736,다우기술!DI$4,'[7]ROMM List'!$AA$5:$AA$736,다우기술!$C73)&gt;0,DI$4,"")</f>
        <v/>
      </c>
      <c r="DJ73" s="468" t="str">
        <f>IF(COUNTIFS('[7]ROMM List'!$E$5:$E$736,다우기술!DJ$4,'[7]ROMM List'!$AA$5:$AA$736,다우기술!$C73)&gt;0,DJ$4,"")</f>
        <v/>
      </c>
      <c r="DK73" s="468" t="str">
        <f>IF(COUNTIFS('[7]ROMM List'!$E$5:$E$736,다우기술!DK$4,'[7]ROMM List'!$AA$5:$AA$736,다우기술!$C73)&gt;0,DK$4,"")</f>
        <v/>
      </c>
      <c r="DL73" s="468" t="str">
        <f t="shared" si="22"/>
        <v>매출채권매출계약자산,계약부채</v>
      </c>
    </row>
    <row r="74" spans="1:116" s="392" customFormat="1" ht="140.4" hidden="1" customHeight="1">
      <c r="A74" s="453"/>
      <c r="B74" s="392" t="s">
        <v>141</v>
      </c>
      <c r="C74" s="430" t="str">
        <f t="shared" si="12"/>
        <v>CO0301</v>
      </c>
      <c r="D74" s="430" t="s">
        <v>3573</v>
      </c>
      <c r="E74" s="430" t="s">
        <v>3574</v>
      </c>
      <c r="F74" s="431" t="s">
        <v>3614</v>
      </c>
      <c r="G74" s="431" t="s">
        <v>3292</v>
      </c>
      <c r="H74" s="454" t="s">
        <v>3615</v>
      </c>
      <c r="I74" s="455" t="s">
        <v>3616</v>
      </c>
      <c r="J74" s="456" t="s">
        <v>3617</v>
      </c>
      <c r="K74" s="457" t="s">
        <v>3618</v>
      </c>
      <c r="L74" s="458" t="str">
        <f>IF(VLOOKUP(BZ74,'[7]ROMM List'!$AB$5:$AC$736,2,0)&gt;0,"Y","N")</f>
        <v>N</v>
      </c>
      <c r="M74" s="459"/>
      <c r="N74" s="460" t="s">
        <v>143</v>
      </c>
      <c r="O74" s="460"/>
      <c r="P74" s="460"/>
      <c r="Q74" s="460"/>
      <c r="R74" s="461"/>
      <c r="S74" s="459" t="s">
        <v>140</v>
      </c>
      <c r="T74" s="461" t="s">
        <v>131</v>
      </c>
      <c r="U74" s="459" t="str">
        <f>IF(COUNTIFS('[7]ROMM List'!$AA$5:$AA$736,다우기술!$C74,'[7]ROMM List'!K$5:K$736,"O")&gt;0,"O","")</f>
        <v>O</v>
      </c>
      <c r="V74" s="460" t="str">
        <f>IF(COUNTIFS('[7]ROMM List'!$AA$5:$AA$736,다우기술!$C74,'[7]ROMM List'!L$5:L$736,"O")&gt;0,"O","")</f>
        <v>O</v>
      </c>
      <c r="W74" s="460" t="str">
        <f>IF(COUNTIFS('[7]ROMM List'!$AA$5:$AA$736,다우기술!$C74,'[7]ROMM List'!M$5:M$736,"O")&gt;0,"O","")</f>
        <v>O</v>
      </c>
      <c r="X74" s="460" t="str">
        <f>IF(COUNTIFS('[7]ROMM List'!$AA$5:$AA$736,다우기술!$C74,'[7]ROMM List'!N$5:N$736,"O")&gt;0,"O","")</f>
        <v/>
      </c>
      <c r="Y74" s="460" t="str">
        <f>IF(COUNTIFS('[7]ROMM List'!$AA$5:$AA$736,다우기술!$C74,'[7]ROMM List'!O$5:O$736,"O")&gt;0,"O","")</f>
        <v/>
      </c>
      <c r="Z74" s="460" t="str">
        <f>IF(COUNTIFS('[7]ROMM List'!$AA$5:$AA$736,다우기술!$C74,'[7]ROMM List'!P$5:P$736,"O")&gt;0,"O","")</f>
        <v/>
      </c>
      <c r="AA74" s="460" t="str">
        <f>IF(COUNTIFS('[7]ROMM List'!$AA$5:$AA$736,다우기술!$C74,'[7]ROMM List'!Q$5:Q$736,"O")&gt;0,"O","")</f>
        <v>O</v>
      </c>
      <c r="AB74" s="460" t="str">
        <f>IF(COUNTIFS('[7]ROMM List'!$AA$5:$AA$736,다우기술!$C74,'[7]ROMM List'!R$5:R$736,"O")&gt;0,"O","")</f>
        <v>O</v>
      </c>
      <c r="AC74" s="460" t="str">
        <f>IF(COUNTIFS('[7]ROMM List'!$AA$5:$AA$736,다우기술!$C74,'[7]ROMM List'!S$5:S$736,"O")&gt;0,"O","")</f>
        <v/>
      </c>
      <c r="AD74" s="460" t="str">
        <f>IF(COUNTIFS('[7]ROMM List'!$AA$5:$AA$736,다우기술!$C74,'[7]ROMM List'!T$5:T$736,"O")&gt;0,"O","")</f>
        <v/>
      </c>
      <c r="AE74" s="460" t="str">
        <f>IF(COUNTIFS('[7]ROMM List'!$AA$5:$AA$736,다우기술!$C74,'[7]ROMM List'!U$5:U$736,"O")&gt;0,"O","")</f>
        <v/>
      </c>
      <c r="AF74" s="460" t="str">
        <f>IF(COUNTIFS('[7]ROMM List'!$AA$5:$AA$736,다우기술!$C74,'[7]ROMM List'!V$5:V$736,"O")&gt;0,"O","")</f>
        <v/>
      </c>
      <c r="AG74" s="461" t="str">
        <f>IF(COUNTIFS('[7]ROMM List'!$AA$5:$AA$736,다우기술!$C74,'[7]ROMM List'!W$5:W$736,"O")&gt;0,"O","")</f>
        <v/>
      </c>
      <c r="AH74" s="462" t="s">
        <v>129</v>
      </c>
      <c r="AI74" s="458" t="str">
        <f t="shared" si="21"/>
        <v>매출계약자산,계약부채</v>
      </c>
      <c r="AJ74" s="458" t="s">
        <v>3619</v>
      </c>
      <c r="AK74" s="458" t="s">
        <v>144</v>
      </c>
      <c r="AL74" s="458" t="s">
        <v>144</v>
      </c>
      <c r="AM74" s="458" t="s">
        <v>144</v>
      </c>
      <c r="AN74" s="458" t="s">
        <v>3592</v>
      </c>
      <c r="AO74" s="458" t="s">
        <v>144</v>
      </c>
      <c r="AP74" s="463" t="s">
        <v>3581</v>
      </c>
      <c r="AQ74" s="458" t="s">
        <v>131</v>
      </c>
      <c r="AR74" s="454" t="s">
        <v>3574</v>
      </c>
      <c r="AS74" s="454" t="s">
        <v>3620</v>
      </c>
      <c r="AT74" s="464" t="s">
        <v>3621</v>
      </c>
      <c r="AU74" s="454" t="str">
        <f t="shared" si="17"/>
        <v>매출액 검증</v>
      </c>
      <c r="AV74" s="454" t="s">
        <v>3622</v>
      </c>
      <c r="AW74" s="455"/>
      <c r="AX74" s="460"/>
      <c r="AY74" s="460" t="s">
        <v>3025</v>
      </c>
      <c r="AZ74" s="461"/>
      <c r="BA74" s="446" t="s">
        <v>3623</v>
      </c>
      <c r="BB74" s="446" t="str">
        <f>IF(COUNTIFS('[7]ROMM List'!$AA$5:$AA$736,다우기술!C74,'[7]ROMM List'!$AF$5:$AF$736,"Significant")&gt;0,"Significant",IF(COUNTIFS('[7]ROMM List'!$AA$5:$AA$736,다우기술!C74,'[7]ROMM List'!$AF$5:$AF$736,"Higher")&gt;0,"Higher","Lower"))</f>
        <v>Higher</v>
      </c>
      <c r="BC74" s="446" t="str">
        <f>AQ74</f>
        <v>M</v>
      </c>
      <c r="BD74" s="446" t="s">
        <v>130</v>
      </c>
      <c r="BE74" s="465" t="s">
        <v>131</v>
      </c>
      <c r="BF74" s="466" t="str">
        <f t="shared" si="18"/>
        <v>M</v>
      </c>
      <c r="BG74" s="466" t="s">
        <v>135</v>
      </c>
      <c r="BH74" s="466" t="s">
        <v>133</v>
      </c>
      <c r="BI74" s="466" t="s">
        <v>135</v>
      </c>
      <c r="BJ74" s="466" t="s">
        <v>135</v>
      </c>
      <c r="BK74" s="466" t="s">
        <v>135</v>
      </c>
      <c r="BL74" s="466" t="s">
        <v>133</v>
      </c>
      <c r="BM74" s="466" t="s">
        <v>135</v>
      </c>
      <c r="BN74" s="467" t="s">
        <v>135</v>
      </c>
      <c r="BO74" s="446" t="str">
        <f t="shared" si="13"/>
        <v>Not Higher</v>
      </c>
      <c r="BP74" s="446">
        <f>SUMIFS([7]Note!$G$18:$G$65,[7]Note!$C$18:$C$65,다우기술!BB74,[7]Note!$F$18:$F$65,다우기술!BC74,[7]Note!$D$18:$D$65,다우기술!BO74)/IF(BD74="Y",1,IF(BD74="H",2,4))</f>
        <v>2</v>
      </c>
      <c r="BQ74" s="446" t="str">
        <f t="shared" si="19"/>
        <v>커뮤니케이션사업팀</v>
      </c>
      <c r="BR74" s="466"/>
      <c r="BS74" s="467" t="s">
        <v>143</v>
      </c>
      <c r="BT74" s="465"/>
      <c r="BU74" s="466"/>
      <c r="BV74" s="466"/>
      <c r="BW74" s="466" t="s">
        <v>143</v>
      </c>
      <c r="BX74" s="466"/>
      <c r="BY74" s="446"/>
      <c r="BZ74" s="392" t="str">
        <f t="shared" si="20"/>
        <v>커뮤니케이션사업팀_매출액 검증</v>
      </c>
      <c r="CA74" s="392" t="b">
        <f>VLOOKUP(BZ74,'[7]ROMM List'!$AB$5:$AB$736,1,0)=BZ74</f>
        <v>1</v>
      </c>
      <c r="CB74" s="392" t="str">
        <f t="shared" si="14"/>
        <v>CO0301</v>
      </c>
      <c r="CD74" s="470">
        <f t="shared" si="15"/>
        <v>1</v>
      </c>
      <c r="CE74" s="393" t="str">
        <f>VLOOKUP(C74,'[7]IUC List'!$D$5:$D$64,1,0)</f>
        <v>CO0301</v>
      </c>
      <c r="CF74" s="470">
        <f t="shared" si="16"/>
        <v>0</v>
      </c>
      <c r="CG74" s="470">
        <f t="shared" si="16"/>
        <v>0</v>
      </c>
      <c r="CH74" s="470">
        <f t="shared" si="16"/>
        <v>0</v>
      </c>
      <c r="CL74" s="392" t="str">
        <f>IF(COUNTIFS('[7]ROMM List'!$E$5:$E$736,다우기술!CL$4,'[7]ROMM List'!$AA$5:$AA$736,다우기술!$C74)&gt;0,CL$4,"")</f>
        <v/>
      </c>
      <c r="CM74" s="392" t="str">
        <f>IF(COUNTIFS('[7]ROMM List'!$E$5:$E$736,다우기술!CM$4,'[7]ROMM List'!$AA$5:$AA$736,다우기술!$C74)&gt;0,CM$4,"")</f>
        <v>매출</v>
      </c>
      <c r="CN74" s="392" t="str">
        <f>IF(COUNTIFS('[7]ROMM List'!$E$5:$E$736,다우기술!CN$4,'[7]ROMM List'!$AA$5:$AA$736,다우기술!$C74)&gt;0,CN$4,"")</f>
        <v/>
      </c>
      <c r="CO74" s="392" t="str">
        <f>IF(COUNTIFS('[7]ROMM List'!$E$5:$E$736,다우기술!CO$4,'[7]ROMM List'!$AA$5:$AA$736,다우기술!$C74)&gt;0,CO$4,"")</f>
        <v/>
      </c>
      <c r="CP74" s="392" t="str">
        <f>IF(COUNTIFS('[7]ROMM List'!$E$5:$E$736,다우기술!CP$4,'[7]ROMM List'!$AA$5:$AA$736,다우기술!$C74)&gt;0,CP$4,"")</f>
        <v/>
      </c>
      <c r="CQ74" s="392" t="str">
        <f>IF(COUNTIFS('[7]ROMM List'!$E$5:$E$736,다우기술!CQ$4,'[7]ROMM List'!$AA$5:$AA$736,다우기술!$C74)&gt;0,CQ$4,"")</f>
        <v/>
      </c>
      <c r="CR74" s="392" t="str">
        <f>IF(COUNTIFS('[7]ROMM List'!$E$5:$E$736,다우기술!CR$4,'[7]ROMM List'!$AA$5:$AA$736,다우기술!$C74)&gt;0,CR$4,"")</f>
        <v/>
      </c>
      <c r="CS74" s="392" t="str">
        <f>IF(COUNTIFS('[7]ROMM List'!$E$5:$E$736,다우기술!CS$4,'[7]ROMM List'!$AA$5:$AA$736,다우기술!$C74)&gt;0,CS$4,"")</f>
        <v/>
      </c>
      <c r="CT74" s="392" t="str">
        <f>IF(COUNTIFS('[7]ROMM List'!$E$5:$E$736,다우기술!CT$4,'[7]ROMM List'!$AA$5:$AA$736,다우기술!$C74)&gt;0,CT$4,"")</f>
        <v/>
      </c>
      <c r="CU74" s="392" t="str">
        <f>IF(COUNTIFS('[7]ROMM List'!$E$5:$E$736,다우기술!CU$4,'[7]ROMM List'!$AA$5:$AA$736,다우기술!$C74)&gt;0,CU$4,"")</f>
        <v/>
      </c>
      <c r="CV74" s="392" t="str">
        <f>IF(COUNTIFS('[7]ROMM List'!$E$5:$E$736,다우기술!CV$4,'[7]ROMM List'!$AA$5:$AA$736,다우기술!$C74)&gt;0,CV$4,"")</f>
        <v/>
      </c>
      <c r="CW74" s="392" t="str">
        <f>IF(COUNTIFS('[7]ROMM List'!$E$5:$E$736,다우기술!CW$4,'[7]ROMM List'!$AA$5:$AA$736,다우기술!$C74)&gt;0,CW$4,"")</f>
        <v/>
      </c>
      <c r="CX74" s="392" t="str">
        <f>IF(COUNTIFS('[7]ROMM List'!$E$5:$E$736,다우기술!CX$4,'[7]ROMM List'!$AA$5:$AA$736,다우기술!$C74)&gt;0,CX$4,"")</f>
        <v/>
      </c>
      <c r="CY74" s="392" t="str">
        <f>IF(COUNTIFS('[7]ROMM List'!$E$5:$E$736,다우기술!CY$4,'[7]ROMM List'!$AA$5:$AA$736,다우기술!$C74)&gt;0,CY$4,"")</f>
        <v/>
      </c>
      <c r="CZ74" s="392" t="str">
        <f>IF(COUNTIFS('[7]ROMM List'!$E$5:$E$736,다우기술!CZ$4,'[7]ROMM List'!$AA$5:$AA$736,다우기술!$C74)&gt;0,CZ$4,"")</f>
        <v/>
      </c>
      <c r="DA74" s="392" t="str">
        <f>IF(COUNTIFS('[7]ROMM List'!$E$5:$E$736,다우기술!DA$4,'[7]ROMM List'!$AA$5:$AA$736,다우기술!$C74)&gt;0,DA$4,"")</f>
        <v/>
      </c>
      <c r="DB74" s="392" t="str">
        <f>IF(COUNTIFS('[7]ROMM List'!$E$5:$E$736,다우기술!DB$4,'[7]ROMM List'!$AA$5:$AA$736,다우기술!$C74)&gt;0,DB$4,"")</f>
        <v/>
      </c>
      <c r="DC74" s="392" t="str">
        <f>IF(COUNTIFS('[7]ROMM List'!$E$5:$E$736,다우기술!DC$4,'[7]ROMM List'!$AA$5:$AA$736,다우기술!$C74)&gt;0,DC$4,"")</f>
        <v/>
      </c>
      <c r="DD74" s="392" t="str">
        <f>IF(COUNTIFS('[7]ROMM List'!$E$5:$E$736,다우기술!DD$4,'[7]ROMM List'!$AA$5:$AA$736,다우기술!$C74)&gt;0,DD$4,"")</f>
        <v/>
      </c>
      <c r="DE74" s="392" t="str">
        <f>IF(COUNTIFS('[7]ROMM List'!$E$5:$E$736,다우기술!DE$4,'[7]ROMM List'!$AA$5:$AA$736,다우기술!$C74)&gt;0,DE$4,"")</f>
        <v/>
      </c>
      <c r="DF74" s="392" t="str">
        <f>IF(COUNTIFS('[7]ROMM List'!$E$5:$E$736,다우기술!DF$4,'[7]ROMM List'!$AA$5:$AA$736,다우기술!$C74)&gt;0,DF$4,"")</f>
        <v/>
      </c>
      <c r="DG74" s="392" t="str">
        <f>IF(COUNTIFS('[7]ROMM List'!$E$5:$E$736,다우기술!DG$4,'[7]ROMM List'!$AA$5:$AA$736,다우기술!$C74)&gt;0,DG$4,"")</f>
        <v/>
      </c>
      <c r="DH74" s="392" t="str">
        <f>IF(COUNTIFS('[7]ROMM List'!$E$5:$E$736,다우기술!DH$4,'[7]ROMM List'!$AA$5:$AA$736,다우기술!$C74)&gt;0,DH$4,"")</f>
        <v>계약자산,계약부채</v>
      </c>
      <c r="DI74" s="392" t="str">
        <f>IF(COUNTIFS('[7]ROMM List'!$E$5:$E$736,다우기술!DI$4,'[7]ROMM List'!$AA$5:$AA$736,다우기술!$C74)&gt;0,DI$4,"")</f>
        <v/>
      </c>
      <c r="DJ74" s="392" t="str">
        <f>IF(COUNTIFS('[7]ROMM List'!$E$5:$E$736,다우기술!DJ$4,'[7]ROMM List'!$AA$5:$AA$736,다우기술!$C74)&gt;0,DJ$4,"")</f>
        <v/>
      </c>
      <c r="DK74" s="392" t="str">
        <f>IF(COUNTIFS('[7]ROMM List'!$E$5:$E$736,다우기술!DK$4,'[7]ROMM List'!$AA$5:$AA$736,다우기술!$C74)&gt;0,DK$4,"")</f>
        <v/>
      </c>
      <c r="DL74" s="392" t="str">
        <f t="shared" si="22"/>
        <v>매출계약자산,계약부채</v>
      </c>
    </row>
    <row r="75" spans="1:116" s="392" customFormat="1" ht="140.4" hidden="1" customHeight="1">
      <c r="A75" s="453"/>
      <c r="B75" s="392" t="s">
        <v>141</v>
      </c>
      <c r="C75" s="430" t="str">
        <f t="shared" si="12"/>
        <v>CO0302</v>
      </c>
      <c r="D75" s="430" t="s">
        <v>3587</v>
      </c>
      <c r="E75" s="430" t="s">
        <v>3574</v>
      </c>
      <c r="F75" s="431" t="s">
        <v>3036</v>
      </c>
      <c r="G75" s="431" t="s">
        <v>3306</v>
      </c>
      <c r="H75" s="454" t="s">
        <v>3624</v>
      </c>
      <c r="I75" s="455" t="s">
        <v>3625</v>
      </c>
      <c r="J75" s="456" t="s">
        <v>3626</v>
      </c>
      <c r="K75" s="457" t="s">
        <v>3627</v>
      </c>
      <c r="L75" s="458" t="str">
        <f>IF(VLOOKUP(BZ75,'[7]ROMM List'!$AB$5:$AC$736,2,0)&gt;0,"Y","N")</f>
        <v>N</v>
      </c>
      <c r="M75" s="459" t="s">
        <v>143</v>
      </c>
      <c r="N75" s="460"/>
      <c r="O75" s="460"/>
      <c r="P75" s="460"/>
      <c r="Q75" s="460"/>
      <c r="R75" s="461"/>
      <c r="S75" s="459" t="s">
        <v>142</v>
      </c>
      <c r="T75" s="461" t="s">
        <v>131</v>
      </c>
      <c r="U75" s="459" t="str">
        <f>IF(COUNTIFS('[7]ROMM List'!$AA$5:$AA$736,다우기술!$C75,'[7]ROMM List'!K$5:K$736,"O")&gt;0,"O","")</f>
        <v>O</v>
      </c>
      <c r="V75" s="460" t="str">
        <f>IF(COUNTIFS('[7]ROMM List'!$AA$5:$AA$736,다우기술!$C75,'[7]ROMM List'!L$5:L$736,"O")&gt;0,"O","")</f>
        <v>O</v>
      </c>
      <c r="W75" s="460" t="str">
        <f>IF(COUNTIFS('[7]ROMM List'!$AA$5:$AA$736,다우기술!$C75,'[7]ROMM List'!M$5:M$736,"O")&gt;0,"O","")</f>
        <v>O</v>
      </c>
      <c r="X75" s="460" t="str">
        <f>IF(COUNTIFS('[7]ROMM List'!$AA$5:$AA$736,다우기술!$C75,'[7]ROMM List'!N$5:N$736,"O")&gt;0,"O","")</f>
        <v/>
      </c>
      <c r="Y75" s="460" t="str">
        <f>IF(COUNTIFS('[7]ROMM List'!$AA$5:$AA$736,다우기술!$C75,'[7]ROMM List'!O$5:O$736,"O")&gt;0,"O","")</f>
        <v>O</v>
      </c>
      <c r="Z75" s="460" t="str">
        <f>IF(COUNTIFS('[7]ROMM List'!$AA$5:$AA$736,다우기술!$C75,'[7]ROMM List'!P$5:P$736,"O")&gt;0,"O","")</f>
        <v/>
      </c>
      <c r="AA75" s="460" t="str">
        <f>IF(COUNTIFS('[7]ROMM List'!$AA$5:$AA$736,다우기술!$C75,'[7]ROMM List'!Q$5:Q$736,"O")&gt;0,"O","")</f>
        <v>O</v>
      </c>
      <c r="AB75" s="460" t="str">
        <f>IF(COUNTIFS('[7]ROMM List'!$AA$5:$AA$736,다우기술!$C75,'[7]ROMM List'!R$5:R$736,"O")&gt;0,"O","")</f>
        <v>O</v>
      </c>
      <c r="AC75" s="460" t="str">
        <f>IF(COUNTIFS('[7]ROMM List'!$AA$5:$AA$736,다우기술!$C75,'[7]ROMM List'!S$5:S$736,"O")&gt;0,"O","")</f>
        <v/>
      </c>
      <c r="AD75" s="460" t="str">
        <f>IF(COUNTIFS('[7]ROMM List'!$AA$5:$AA$736,다우기술!$C75,'[7]ROMM List'!T$5:T$736,"O")&gt;0,"O","")</f>
        <v/>
      </c>
      <c r="AE75" s="460" t="str">
        <f>IF(COUNTIFS('[7]ROMM List'!$AA$5:$AA$736,다우기술!$C75,'[7]ROMM List'!U$5:U$736,"O")&gt;0,"O","")</f>
        <v/>
      </c>
      <c r="AF75" s="460" t="str">
        <f>IF(COUNTIFS('[7]ROMM List'!$AA$5:$AA$736,다우기술!$C75,'[7]ROMM List'!V$5:V$736,"O")&gt;0,"O","")</f>
        <v/>
      </c>
      <c r="AG75" s="461" t="str">
        <f>IF(COUNTIFS('[7]ROMM List'!$AA$5:$AA$736,다우기술!$C75,'[7]ROMM List'!W$5:W$736,"O")&gt;0,"O","")</f>
        <v/>
      </c>
      <c r="AH75" s="462" t="s">
        <v>130</v>
      </c>
      <c r="AI75" s="458" t="str">
        <f t="shared" si="21"/>
        <v>매출채권매출계약자산,계약부채</v>
      </c>
      <c r="AJ75" s="458" t="s">
        <v>3619</v>
      </c>
      <c r="AK75" s="458" t="s">
        <v>144</v>
      </c>
      <c r="AL75" s="458" t="s">
        <v>144</v>
      </c>
      <c r="AM75" s="458" t="s">
        <v>144</v>
      </c>
      <c r="AN75" s="458" t="s">
        <v>3592</v>
      </c>
      <c r="AO75" s="458" t="s">
        <v>3628</v>
      </c>
      <c r="AP75" s="463" t="s">
        <v>3629</v>
      </c>
      <c r="AQ75" s="458" t="s">
        <v>131</v>
      </c>
      <c r="AR75" s="454" t="s">
        <v>3574</v>
      </c>
      <c r="AS75" s="454" t="s">
        <v>3595</v>
      </c>
      <c r="AT75" s="464" t="s">
        <v>3630</v>
      </c>
      <c r="AU75" s="454" t="str">
        <f t="shared" si="17"/>
        <v>업무협조기안서 승인</v>
      </c>
      <c r="AV75" s="454" t="s">
        <v>3631</v>
      </c>
      <c r="AW75" s="455"/>
      <c r="AX75" s="460"/>
      <c r="AY75" s="460" t="s">
        <v>143</v>
      </c>
      <c r="AZ75" s="461"/>
      <c r="BA75" s="446" t="s">
        <v>3632</v>
      </c>
      <c r="BB75" s="446" t="str">
        <f>IF(COUNTIFS('[7]ROMM List'!$AA$5:$AA$736,다우기술!C75,'[7]ROMM List'!$AF$5:$AF$736,"Significant")&gt;0,"Significant",IF(COUNTIFS('[7]ROMM List'!$AA$5:$AA$736,다우기술!C75,'[7]ROMM List'!$AF$5:$AF$736,"Higher")&gt;0,"Higher","Lower"))</f>
        <v>Higher</v>
      </c>
      <c r="BC75" s="446" t="str">
        <f>AQ75</f>
        <v>M</v>
      </c>
      <c r="BD75" s="446" t="s">
        <v>130</v>
      </c>
      <c r="BE75" s="465" t="s">
        <v>131</v>
      </c>
      <c r="BF75" s="466" t="str">
        <f t="shared" si="18"/>
        <v>M</v>
      </c>
      <c r="BG75" s="466" t="s">
        <v>135</v>
      </c>
      <c r="BH75" s="466" t="s">
        <v>133</v>
      </c>
      <c r="BI75" s="466" t="s">
        <v>135</v>
      </c>
      <c r="BJ75" s="466" t="s">
        <v>135</v>
      </c>
      <c r="BK75" s="466" t="s">
        <v>135</v>
      </c>
      <c r="BL75" s="466" t="s">
        <v>133</v>
      </c>
      <c r="BM75" s="466" t="s">
        <v>133</v>
      </c>
      <c r="BN75" s="467" t="s">
        <v>135</v>
      </c>
      <c r="BO75" s="446" t="str">
        <f t="shared" si="13"/>
        <v>Not Higher</v>
      </c>
      <c r="BP75" s="446">
        <f>SUMIFS([7]Note!$G$18:$G$65,[7]Note!$C$18:$C$65,다우기술!BB75,[7]Note!$F$18:$F$65,다우기술!BC75,[7]Note!$D$18:$D$65,다우기술!BO75)/IF(BD75="Y",1,IF(BD75="H",2,4))</f>
        <v>2</v>
      </c>
      <c r="BQ75" s="446" t="str">
        <f t="shared" si="19"/>
        <v>커뮤니케이션사업팀</v>
      </c>
      <c r="BR75" s="466"/>
      <c r="BS75" s="467" t="s">
        <v>143</v>
      </c>
      <c r="BT75" s="465"/>
      <c r="BU75" s="466"/>
      <c r="BV75" s="466"/>
      <c r="BW75" s="466" t="s">
        <v>143</v>
      </c>
      <c r="BX75" s="466"/>
      <c r="BY75" s="446"/>
      <c r="BZ75" s="392" t="str">
        <f t="shared" si="20"/>
        <v>커뮤니케이션사업팀_업무협조기안서 승인</v>
      </c>
      <c r="CA75" s="392" t="b">
        <f>VLOOKUP(BZ75,'[7]ROMM List'!$AB$5:$AB$736,1,0)=BZ75</f>
        <v>1</v>
      </c>
      <c r="CB75" s="392" t="str">
        <f t="shared" si="14"/>
        <v>CO0302</v>
      </c>
      <c r="CD75" s="470">
        <f t="shared" si="15"/>
        <v>1</v>
      </c>
      <c r="CE75" s="392" t="str">
        <f>VLOOKUP(C75,'[7]IUC List'!$D$5:$D$64,1,0)</f>
        <v>CO0302</v>
      </c>
      <c r="CF75" s="470">
        <f t="shared" si="16"/>
        <v>0</v>
      </c>
      <c r="CG75" s="470">
        <f t="shared" si="16"/>
        <v>0</v>
      </c>
      <c r="CH75" s="470">
        <f t="shared" si="16"/>
        <v>0</v>
      </c>
      <c r="CL75" s="392" t="str">
        <f>IF(COUNTIFS('[7]ROMM List'!$E$5:$E$736,다우기술!CL$4,'[7]ROMM List'!$AA$5:$AA$736,다우기술!$C75)&gt;0,CL$4,"")</f>
        <v>매출채권</v>
      </c>
      <c r="CM75" s="392" t="str">
        <f>IF(COUNTIFS('[7]ROMM List'!$E$5:$E$736,다우기술!CM$4,'[7]ROMM List'!$AA$5:$AA$736,다우기술!$C75)&gt;0,CM$4,"")</f>
        <v>매출</v>
      </c>
      <c r="CN75" s="392" t="str">
        <f>IF(COUNTIFS('[7]ROMM List'!$E$5:$E$736,다우기술!CN$4,'[7]ROMM List'!$AA$5:$AA$736,다우기술!$C75)&gt;0,CN$4,"")</f>
        <v/>
      </c>
      <c r="CO75" s="392" t="str">
        <f>IF(COUNTIFS('[7]ROMM List'!$E$5:$E$736,다우기술!CO$4,'[7]ROMM List'!$AA$5:$AA$736,다우기술!$C75)&gt;0,CO$4,"")</f>
        <v/>
      </c>
      <c r="CP75" s="392" t="str">
        <f>IF(COUNTIFS('[7]ROMM List'!$E$5:$E$736,다우기술!CP$4,'[7]ROMM List'!$AA$5:$AA$736,다우기술!$C75)&gt;0,CP$4,"")</f>
        <v/>
      </c>
      <c r="CQ75" s="392" t="str">
        <f>IF(COUNTIFS('[7]ROMM List'!$E$5:$E$736,다우기술!CQ$4,'[7]ROMM List'!$AA$5:$AA$736,다우기술!$C75)&gt;0,CQ$4,"")</f>
        <v/>
      </c>
      <c r="CR75" s="392" t="str">
        <f>IF(COUNTIFS('[7]ROMM List'!$E$5:$E$736,다우기술!CR$4,'[7]ROMM List'!$AA$5:$AA$736,다우기술!$C75)&gt;0,CR$4,"")</f>
        <v/>
      </c>
      <c r="CS75" s="392" t="str">
        <f>IF(COUNTIFS('[7]ROMM List'!$E$5:$E$736,다우기술!CS$4,'[7]ROMM List'!$AA$5:$AA$736,다우기술!$C75)&gt;0,CS$4,"")</f>
        <v/>
      </c>
      <c r="CT75" s="392" t="str">
        <f>IF(COUNTIFS('[7]ROMM List'!$E$5:$E$736,다우기술!CT$4,'[7]ROMM List'!$AA$5:$AA$736,다우기술!$C75)&gt;0,CT$4,"")</f>
        <v/>
      </c>
      <c r="CU75" s="392" t="str">
        <f>IF(COUNTIFS('[7]ROMM List'!$E$5:$E$736,다우기술!CU$4,'[7]ROMM List'!$AA$5:$AA$736,다우기술!$C75)&gt;0,CU$4,"")</f>
        <v/>
      </c>
      <c r="CV75" s="392" t="str">
        <f>IF(COUNTIFS('[7]ROMM List'!$E$5:$E$736,다우기술!CV$4,'[7]ROMM List'!$AA$5:$AA$736,다우기술!$C75)&gt;0,CV$4,"")</f>
        <v/>
      </c>
      <c r="CW75" s="392" t="str">
        <f>IF(COUNTIFS('[7]ROMM List'!$E$5:$E$736,다우기술!CW$4,'[7]ROMM List'!$AA$5:$AA$736,다우기술!$C75)&gt;0,CW$4,"")</f>
        <v/>
      </c>
      <c r="CX75" s="392" t="str">
        <f>IF(COUNTIFS('[7]ROMM List'!$E$5:$E$736,다우기술!CX$4,'[7]ROMM List'!$AA$5:$AA$736,다우기술!$C75)&gt;0,CX$4,"")</f>
        <v/>
      </c>
      <c r="CY75" s="392" t="str">
        <f>IF(COUNTIFS('[7]ROMM List'!$E$5:$E$736,다우기술!CY$4,'[7]ROMM List'!$AA$5:$AA$736,다우기술!$C75)&gt;0,CY$4,"")</f>
        <v/>
      </c>
      <c r="CZ75" s="392" t="str">
        <f>IF(COUNTIFS('[7]ROMM List'!$E$5:$E$736,다우기술!CZ$4,'[7]ROMM List'!$AA$5:$AA$736,다우기술!$C75)&gt;0,CZ$4,"")</f>
        <v/>
      </c>
      <c r="DA75" s="392" t="str">
        <f>IF(COUNTIFS('[7]ROMM List'!$E$5:$E$736,다우기술!DA$4,'[7]ROMM List'!$AA$5:$AA$736,다우기술!$C75)&gt;0,DA$4,"")</f>
        <v/>
      </c>
      <c r="DB75" s="392" t="str">
        <f>IF(COUNTIFS('[7]ROMM List'!$E$5:$E$736,다우기술!DB$4,'[7]ROMM List'!$AA$5:$AA$736,다우기술!$C75)&gt;0,DB$4,"")</f>
        <v/>
      </c>
      <c r="DC75" s="392" t="str">
        <f>IF(COUNTIFS('[7]ROMM List'!$E$5:$E$736,다우기술!DC$4,'[7]ROMM List'!$AA$5:$AA$736,다우기술!$C75)&gt;0,DC$4,"")</f>
        <v/>
      </c>
      <c r="DD75" s="392" t="str">
        <f>IF(COUNTIFS('[7]ROMM List'!$E$5:$E$736,다우기술!DD$4,'[7]ROMM List'!$AA$5:$AA$736,다우기술!$C75)&gt;0,DD$4,"")</f>
        <v/>
      </c>
      <c r="DE75" s="392" t="str">
        <f>IF(COUNTIFS('[7]ROMM List'!$E$5:$E$736,다우기술!DE$4,'[7]ROMM List'!$AA$5:$AA$736,다우기술!$C75)&gt;0,DE$4,"")</f>
        <v/>
      </c>
      <c r="DF75" s="392" t="str">
        <f>IF(COUNTIFS('[7]ROMM List'!$E$5:$E$736,다우기술!DF$4,'[7]ROMM List'!$AA$5:$AA$736,다우기술!$C75)&gt;0,DF$4,"")</f>
        <v/>
      </c>
      <c r="DG75" s="392" t="str">
        <f>IF(COUNTIFS('[7]ROMM List'!$E$5:$E$736,다우기술!DG$4,'[7]ROMM List'!$AA$5:$AA$736,다우기술!$C75)&gt;0,DG$4,"")</f>
        <v/>
      </c>
      <c r="DH75" s="392" t="str">
        <f>IF(COUNTIFS('[7]ROMM List'!$E$5:$E$736,다우기술!DH$4,'[7]ROMM List'!$AA$5:$AA$736,다우기술!$C75)&gt;0,DH$4,"")</f>
        <v>계약자산,계약부채</v>
      </c>
      <c r="DI75" s="392" t="str">
        <f>IF(COUNTIFS('[7]ROMM List'!$E$5:$E$736,다우기술!DI$4,'[7]ROMM List'!$AA$5:$AA$736,다우기술!$C75)&gt;0,DI$4,"")</f>
        <v/>
      </c>
      <c r="DJ75" s="392" t="str">
        <f>IF(COUNTIFS('[7]ROMM List'!$E$5:$E$736,다우기술!DJ$4,'[7]ROMM List'!$AA$5:$AA$736,다우기술!$C75)&gt;0,DJ$4,"")</f>
        <v/>
      </c>
      <c r="DK75" s="392" t="str">
        <f>IF(COUNTIFS('[7]ROMM List'!$E$5:$E$736,다우기술!DK$4,'[7]ROMM List'!$AA$5:$AA$736,다우기술!$C75)&gt;0,DK$4,"")</f>
        <v/>
      </c>
      <c r="DL75" s="392" t="str">
        <f t="shared" si="22"/>
        <v>매출채권매출계약자산,계약부채</v>
      </c>
    </row>
    <row r="76" spans="1:116" ht="249.6" hidden="1" customHeight="1">
      <c r="A76" s="453"/>
      <c r="B76" s="392" t="s">
        <v>141</v>
      </c>
      <c r="C76" s="430" t="str">
        <f t="shared" si="12"/>
        <v>CO0303</v>
      </c>
      <c r="D76" s="430" t="s">
        <v>3587</v>
      </c>
      <c r="E76" s="430" t="s">
        <v>3574</v>
      </c>
      <c r="F76" s="431" t="s">
        <v>3036</v>
      </c>
      <c r="G76" s="431" t="s">
        <v>3036</v>
      </c>
      <c r="H76" s="454" t="s">
        <v>3633</v>
      </c>
      <c r="I76" s="455" t="s">
        <v>3634</v>
      </c>
      <c r="J76" s="456" t="s">
        <v>3635</v>
      </c>
      <c r="K76" s="457" t="s">
        <v>3636</v>
      </c>
      <c r="L76" s="458" t="str">
        <f>IF(VLOOKUP(BZ76,'[7]ROMM List'!$AB$5:$AC$736,2,0)&gt;0,"Y","N")</f>
        <v>Y</v>
      </c>
      <c r="M76" s="459" t="s">
        <v>143</v>
      </c>
      <c r="N76" s="460"/>
      <c r="O76" s="460"/>
      <c r="P76" s="460"/>
      <c r="Q76" s="460" t="s">
        <v>143</v>
      </c>
      <c r="R76" s="461"/>
      <c r="S76" s="459" t="s">
        <v>142</v>
      </c>
      <c r="T76" s="461" t="s">
        <v>131</v>
      </c>
      <c r="U76" s="459" t="str">
        <f>IF(COUNTIFS('[7]ROMM List'!$AA$5:$AA$736,다우기술!$C76,'[7]ROMM List'!K$5:K$736,"O")&gt;0,"O","")</f>
        <v>O</v>
      </c>
      <c r="V76" s="460" t="str">
        <f>IF(COUNTIFS('[7]ROMM List'!$AA$5:$AA$736,다우기술!$C76,'[7]ROMM List'!L$5:L$736,"O")&gt;0,"O","")</f>
        <v>O</v>
      </c>
      <c r="W76" s="460" t="str">
        <f>IF(COUNTIFS('[7]ROMM List'!$AA$5:$AA$736,다우기술!$C76,'[7]ROMM List'!M$5:M$736,"O")&gt;0,"O","")</f>
        <v>O</v>
      </c>
      <c r="X76" s="460" t="str">
        <f>IF(COUNTIFS('[7]ROMM List'!$AA$5:$AA$736,다우기술!$C76,'[7]ROMM List'!N$5:N$736,"O")&gt;0,"O","")</f>
        <v/>
      </c>
      <c r="Y76" s="460" t="str">
        <f>IF(COUNTIFS('[7]ROMM List'!$AA$5:$AA$736,다우기술!$C76,'[7]ROMM List'!O$5:O$736,"O")&gt;0,"O","")</f>
        <v>O</v>
      </c>
      <c r="Z76" s="460" t="str">
        <f>IF(COUNTIFS('[7]ROMM List'!$AA$5:$AA$736,다우기술!$C76,'[7]ROMM List'!P$5:P$736,"O")&gt;0,"O","")</f>
        <v/>
      </c>
      <c r="AA76" s="460" t="str">
        <f>IF(COUNTIFS('[7]ROMM List'!$AA$5:$AA$736,다우기술!$C76,'[7]ROMM List'!Q$5:Q$736,"O")&gt;0,"O","")</f>
        <v>O</v>
      </c>
      <c r="AB76" s="460" t="str">
        <f>IF(COUNTIFS('[7]ROMM List'!$AA$5:$AA$736,다우기술!$C76,'[7]ROMM List'!R$5:R$736,"O")&gt;0,"O","")</f>
        <v>O</v>
      </c>
      <c r="AC76" s="460" t="str">
        <f>IF(COUNTIFS('[7]ROMM List'!$AA$5:$AA$736,다우기술!$C76,'[7]ROMM List'!S$5:S$736,"O")&gt;0,"O","")</f>
        <v/>
      </c>
      <c r="AD76" s="460" t="str">
        <f>IF(COUNTIFS('[7]ROMM List'!$AA$5:$AA$736,다우기술!$C76,'[7]ROMM List'!T$5:T$736,"O")&gt;0,"O","")</f>
        <v/>
      </c>
      <c r="AE76" s="460" t="str">
        <f>IF(COUNTIFS('[7]ROMM List'!$AA$5:$AA$736,다우기술!$C76,'[7]ROMM List'!U$5:U$736,"O")&gt;0,"O","")</f>
        <v/>
      </c>
      <c r="AF76" s="460" t="str">
        <f>IF(COUNTIFS('[7]ROMM List'!$AA$5:$AA$736,다우기술!$C76,'[7]ROMM List'!V$5:V$736,"O")&gt;0,"O","")</f>
        <v/>
      </c>
      <c r="AG76" s="461" t="str">
        <f>IF(COUNTIFS('[7]ROMM List'!$AA$5:$AA$736,다우기술!$C76,'[7]ROMM List'!W$5:W$736,"O")&gt;0,"O","")</f>
        <v/>
      </c>
      <c r="AH76" s="462" t="s">
        <v>130</v>
      </c>
      <c r="AI76" s="458" t="str">
        <f t="shared" si="21"/>
        <v>매출채권매출계약자산,계약부채</v>
      </c>
      <c r="AJ76" s="458" t="s">
        <v>3619</v>
      </c>
      <c r="AK76" s="458" t="s">
        <v>144</v>
      </c>
      <c r="AL76" s="458" t="s">
        <v>144</v>
      </c>
      <c r="AM76" s="458" t="s">
        <v>144</v>
      </c>
      <c r="AN76" s="458" t="s">
        <v>3592</v>
      </c>
      <c r="AO76" s="458" t="s">
        <v>3637</v>
      </c>
      <c r="AP76" s="463" t="s">
        <v>3638</v>
      </c>
      <c r="AQ76" s="458" t="s">
        <v>131</v>
      </c>
      <c r="AR76" s="454" t="s">
        <v>134</v>
      </c>
      <c r="AS76" s="454" t="s">
        <v>189</v>
      </c>
      <c r="AT76" s="464" t="s">
        <v>3639</v>
      </c>
      <c r="AU76" s="454" t="str">
        <f t="shared" si="17"/>
        <v>매출전표에 대한 승인</v>
      </c>
      <c r="AV76" s="454" t="s">
        <v>3640</v>
      </c>
      <c r="AW76" s="455"/>
      <c r="AX76" s="460"/>
      <c r="AY76" s="460" t="s">
        <v>143</v>
      </c>
      <c r="AZ76" s="461"/>
      <c r="BA76" s="446" t="s">
        <v>3632</v>
      </c>
      <c r="BB76" s="446" t="str">
        <f>IF(COUNTIFS('[7]ROMM List'!$AA$5:$AA$736,다우기술!C76,'[7]ROMM List'!$AF$5:$AF$736,"Significant")&gt;0,"Significant",IF(COUNTIFS('[7]ROMM List'!$AA$5:$AA$736,다우기술!C76,'[7]ROMM List'!$AF$5:$AF$736,"Higher")&gt;0,"Higher","Lower"))</f>
        <v>Higher</v>
      </c>
      <c r="BC76" s="446" t="str">
        <f>AQ76</f>
        <v>M</v>
      </c>
      <c r="BD76" s="446" t="s">
        <v>130</v>
      </c>
      <c r="BE76" s="465" t="s">
        <v>131</v>
      </c>
      <c r="BF76" s="466" t="str">
        <f t="shared" si="18"/>
        <v>M</v>
      </c>
      <c r="BG76" s="466" t="s">
        <v>135</v>
      </c>
      <c r="BH76" s="466" t="s">
        <v>133</v>
      </c>
      <c r="BI76" s="466" t="s">
        <v>135</v>
      </c>
      <c r="BJ76" s="466" t="s">
        <v>135</v>
      </c>
      <c r="BK76" s="466" t="s">
        <v>135</v>
      </c>
      <c r="BL76" s="466" t="s">
        <v>133</v>
      </c>
      <c r="BM76" s="466" t="s">
        <v>133</v>
      </c>
      <c r="BN76" s="467" t="s">
        <v>135</v>
      </c>
      <c r="BO76" s="446" t="str">
        <f t="shared" si="13"/>
        <v>Not Higher</v>
      </c>
      <c r="BP76" s="446">
        <f>SUMIFS([7]Note!$G$18:$G$65,[7]Note!$C$18:$C$65,다우기술!BB76,[7]Note!$F$18:$F$65,다우기술!BC76,[7]Note!$D$18:$D$65,다우기술!BO76)/IF(BD76="Y",1,IF(BD76="H",2,4))</f>
        <v>2</v>
      </c>
      <c r="BQ76" s="446" t="str">
        <f t="shared" si="19"/>
        <v>재경팀</v>
      </c>
      <c r="BR76" s="466"/>
      <c r="BS76" s="467" t="s">
        <v>143</v>
      </c>
      <c r="BT76" s="465"/>
      <c r="BU76" s="466"/>
      <c r="BV76" s="466"/>
      <c r="BW76" s="466" t="s">
        <v>143</v>
      </c>
      <c r="BX76" s="466"/>
      <c r="BY76" s="446"/>
      <c r="BZ76" s="392" t="str">
        <f t="shared" si="20"/>
        <v>커뮤니케이션사업팀_매출전표에 대한 승인</v>
      </c>
      <c r="CA76" s="468" t="b">
        <f>VLOOKUP(BZ76,'[7]ROMM List'!$AB$5:$AB$736,1,0)=BZ76</f>
        <v>1</v>
      </c>
      <c r="CB76" s="468" t="str">
        <f t="shared" si="14"/>
        <v>CO0303</v>
      </c>
      <c r="CD76" s="469">
        <f t="shared" si="15"/>
        <v>1</v>
      </c>
      <c r="CE76" s="392" t="str">
        <f>VLOOKUP(C76,'[7]IUC List'!$D$5:$D$64,1,0)</f>
        <v>CO0303</v>
      </c>
      <c r="CF76" s="469">
        <f t="shared" si="16"/>
        <v>0</v>
      </c>
      <c r="CG76" s="469">
        <f t="shared" si="16"/>
        <v>0</v>
      </c>
      <c r="CH76" s="469">
        <f t="shared" si="16"/>
        <v>0</v>
      </c>
      <c r="CL76" s="468" t="str">
        <f>IF(COUNTIFS('[7]ROMM List'!$E$5:$E$736,다우기술!CL$4,'[7]ROMM List'!$AA$5:$AA$736,다우기술!$C76)&gt;0,CL$4,"")</f>
        <v>매출채권</v>
      </c>
      <c r="CM76" s="468" t="str">
        <f>IF(COUNTIFS('[7]ROMM List'!$E$5:$E$736,다우기술!CM$4,'[7]ROMM List'!$AA$5:$AA$736,다우기술!$C76)&gt;0,CM$4,"")</f>
        <v>매출</v>
      </c>
      <c r="CN76" s="468" t="str">
        <f>IF(COUNTIFS('[7]ROMM List'!$E$5:$E$736,다우기술!CN$4,'[7]ROMM List'!$AA$5:$AA$736,다우기술!$C76)&gt;0,CN$4,"")</f>
        <v/>
      </c>
      <c r="CO76" s="468" t="str">
        <f>IF(COUNTIFS('[7]ROMM List'!$E$5:$E$736,다우기술!CO$4,'[7]ROMM List'!$AA$5:$AA$736,다우기술!$C76)&gt;0,CO$4,"")</f>
        <v/>
      </c>
      <c r="CP76" s="468" t="str">
        <f>IF(COUNTIFS('[7]ROMM List'!$E$5:$E$736,다우기술!CP$4,'[7]ROMM List'!$AA$5:$AA$736,다우기술!$C76)&gt;0,CP$4,"")</f>
        <v/>
      </c>
      <c r="CQ76" s="468" t="str">
        <f>IF(COUNTIFS('[7]ROMM List'!$E$5:$E$736,다우기술!CQ$4,'[7]ROMM List'!$AA$5:$AA$736,다우기술!$C76)&gt;0,CQ$4,"")</f>
        <v/>
      </c>
      <c r="CR76" s="468" t="str">
        <f>IF(COUNTIFS('[7]ROMM List'!$E$5:$E$736,다우기술!CR$4,'[7]ROMM List'!$AA$5:$AA$736,다우기술!$C76)&gt;0,CR$4,"")</f>
        <v/>
      </c>
      <c r="CS76" s="468" t="str">
        <f>IF(COUNTIFS('[7]ROMM List'!$E$5:$E$736,다우기술!CS$4,'[7]ROMM List'!$AA$5:$AA$736,다우기술!$C76)&gt;0,CS$4,"")</f>
        <v/>
      </c>
      <c r="CT76" s="468" t="str">
        <f>IF(COUNTIFS('[7]ROMM List'!$E$5:$E$736,다우기술!CT$4,'[7]ROMM List'!$AA$5:$AA$736,다우기술!$C76)&gt;0,CT$4,"")</f>
        <v/>
      </c>
      <c r="CU76" s="468" t="str">
        <f>IF(COUNTIFS('[7]ROMM List'!$E$5:$E$736,다우기술!CU$4,'[7]ROMM List'!$AA$5:$AA$736,다우기술!$C76)&gt;0,CU$4,"")</f>
        <v/>
      </c>
      <c r="CV76" s="468" t="str">
        <f>IF(COUNTIFS('[7]ROMM List'!$E$5:$E$736,다우기술!CV$4,'[7]ROMM List'!$AA$5:$AA$736,다우기술!$C76)&gt;0,CV$4,"")</f>
        <v/>
      </c>
      <c r="CW76" s="468" t="str">
        <f>IF(COUNTIFS('[7]ROMM List'!$E$5:$E$736,다우기술!CW$4,'[7]ROMM List'!$AA$5:$AA$736,다우기술!$C76)&gt;0,CW$4,"")</f>
        <v/>
      </c>
      <c r="CX76" s="468" t="str">
        <f>IF(COUNTIFS('[7]ROMM List'!$E$5:$E$736,다우기술!CX$4,'[7]ROMM List'!$AA$5:$AA$736,다우기술!$C76)&gt;0,CX$4,"")</f>
        <v/>
      </c>
      <c r="CY76" s="468" t="str">
        <f>IF(COUNTIFS('[7]ROMM List'!$E$5:$E$736,다우기술!CY$4,'[7]ROMM List'!$AA$5:$AA$736,다우기술!$C76)&gt;0,CY$4,"")</f>
        <v/>
      </c>
      <c r="CZ76" s="468" t="str">
        <f>IF(COUNTIFS('[7]ROMM List'!$E$5:$E$736,다우기술!CZ$4,'[7]ROMM List'!$AA$5:$AA$736,다우기술!$C76)&gt;0,CZ$4,"")</f>
        <v/>
      </c>
      <c r="DA76" s="468" t="str">
        <f>IF(COUNTIFS('[7]ROMM List'!$E$5:$E$736,다우기술!DA$4,'[7]ROMM List'!$AA$5:$AA$736,다우기술!$C76)&gt;0,DA$4,"")</f>
        <v/>
      </c>
      <c r="DB76" s="468" t="str">
        <f>IF(COUNTIFS('[7]ROMM List'!$E$5:$E$736,다우기술!DB$4,'[7]ROMM List'!$AA$5:$AA$736,다우기술!$C76)&gt;0,DB$4,"")</f>
        <v/>
      </c>
      <c r="DC76" s="468" t="str">
        <f>IF(COUNTIFS('[7]ROMM List'!$E$5:$E$736,다우기술!DC$4,'[7]ROMM List'!$AA$5:$AA$736,다우기술!$C76)&gt;0,DC$4,"")</f>
        <v/>
      </c>
      <c r="DD76" s="468" t="str">
        <f>IF(COUNTIFS('[7]ROMM List'!$E$5:$E$736,다우기술!DD$4,'[7]ROMM List'!$AA$5:$AA$736,다우기술!$C76)&gt;0,DD$4,"")</f>
        <v/>
      </c>
      <c r="DE76" s="468" t="str">
        <f>IF(COUNTIFS('[7]ROMM List'!$E$5:$E$736,다우기술!DE$4,'[7]ROMM List'!$AA$5:$AA$736,다우기술!$C76)&gt;0,DE$4,"")</f>
        <v/>
      </c>
      <c r="DF76" s="468" t="str">
        <f>IF(COUNTIFS('[7]ROMM List'!$E$5:$E$736,다우기술!DF$4,'[7]ROMM List'!$AA$5:$AA$736,다우기술!$C76)&gt;0,DF$4,"")</f>
        <v/>
      </c>
      <c r="DG76" s="468" t="str">
        <f>IF(COUNTIFS('[7]ROMM List'!$E$5:$E$736,다우기술!DG$4,'[7]ROMM List'!$AA$5:$AA$736,다우기술!$C76)&gt;0,DG$4,"")</f>
        <v/>
      </c>
      <c r="DH76" s="468" t="str">
        <f>IF(COUNTIFS('[7]ROMM List'!$E$5:$E$736,다우기술!DH$4,'[7]ROMM List'!$AA$5:$AA$736,다우기술!$C76)&gt;0,DH$4,"")</f>
        <v>계약자산,계약부채</v>
      </c>
      <c r="DI76" s="468" t="str">
        <f>IF(COUNTIFS('[7]ROMM List'!$E$5:$E$736,다우기술!DI$4,'[7]ROMM List'!$AA$5:$AA$736,다우기술!$C76)&gt;0,DI$4,"")</f>
        <v/>
      </c>
      <c r="DJ76" s="468" t="str">
        <f>IF(COUNTIFS('[7]ROMM List'!$E$5:$E$736,다우기술!DJ$4,'[7]ROMM List'!$AA$5:$AA$736,다우기술!$C76)&gt;0,DJ$4,"")</f>
        <v/>
      </c>
      <c r="DK76" s="468" t="str">
        <f>IF(COUNTIFS('[7]ROMM List'!$E$5:$E$736,다우기술!DK$4,'[7]ROMM List'!$AA$5:$AA$736,다우기술!$C76)&gt;0,DK$4,"")</f>
        <v/>
      </c>
      <c r="DL76" s="468" t="str">
        <f t="shared" si="22"/>
        <v>매출채권매출계약자산,계약부채</v>
      </c>
    </row>
    <row r="77" spans="1:116" s="392" customFormat="1" ht="156" hidden="1" customHeight="1">
      <c r="A77" s="453"/>
      <c r="B77" s="392" t="s">
        <v>141</v>
      </c>
      <c r="C77" s="430" t="str">
        <f t="shared" si="12"/>
        <v>CO0401</v>
      </c>
      <c r="D77" s="430" t="s">
        <v>3573</v>
      </c>
      <c r="E77" s="430" t="s">
        <v>3574</v>
      </c>
      <c r="F77" s="431" t="s">
        <v>3641</v>
      </c>
      <c r="G77" s="431" t="s">
        <v>3575</v>
      </c>
      <c r="H77" s="454" t="s">
        <v>3642</v>
      </c>
      <c r="I77" s="455" t="s">
        <v>3643</v>
      </c>
      <c r="J77" s="456" t="s">
        <v>3644</v>
      </c>
      <c r="K77" s="457" t="s">
        <v>3645</v>
      </c>
      <c r="L77" s="458" t="str">
        <f>IF(VLOOKUP(BZ77,'[7]ROMM List'!$AB$5:$AC$736,2,0)&gt;0,"Y","N")</f>
        <v>Y</v>
      </c>
      <c r="M77" s="459" t="s">
        <v>143</v>
      </c>
      <c r="N77" s="460" t="s">
        <v>143</v>
      </c>
      <c r="O77" s="460"/>
      <c r="P77" s="460"/>
      <c r="Q77" s="460"/>
      <c r="R77" s="461"/>
      <c r="S77" s="459" t="s">
        <v>142</v>
      </c>
      <c r="T77" s="461" t="s">
        <v>131</v>
      </c>
      <c r="U77" s="459" t="str">
        <f>IF(COUNTIFS('[7]ROMM List'!$AA$5:$AA$736,다우기술!$C77,'[7]ROMM List'!K$5:K$736,"O")&gt;0,"O","")</f>
        <v>O</v>
      </c>
      <c r="V77" s="460" t="str">
        <f>IF(COUNTIFS('[7]ROMM List'!$AA$5:$AA$736,다우기술!$C77,'[7]ROMM List'!L$5:L$736,"O")&gt;0,"O","")</f>
        <v/>
      </c>
      <c r="W77" s="460" t="str">
        <f>IF(COUNTIFS('[7]ROMM List'!$AA$5:$AA$736,다우기술!$C77,'[7]ROMM List'!M$5:M$736,"O")&gt;0,"O","")</f>
        <v>O</v>
      </c>
      <c r="X77" s="460" t="str">
        <f>IF(COUNTIFS('[7]ROMM List'!$AA$5:$AA$736,다우기술!$C77,'[7]ROMM List'!N$5:N$736,"O")&gt;0,"O","")</f>
        <v/>
      </c>
      <c r="Y77" s="460" t="str">
        <f>IF(COUNTIFS('[7]ROMM List'!$AA$5:$AA$736,다우기술!$C77,'[7]ROMM List'!O$5:O$736,"O")&gt;0,"O","")</f>
        <v>O</v>
      </c>
      <c r="Z77" s="460" t="str">
        <f>IF(COUNTIFS('[7]ROMM List'!$AA$5:$AA$736,다우기술!$C77,'[7]ROMM List'!P$5:P$736,"O")&gt;0,"O","")</f>
        <v>O</v>
      </c>
      <c r="AA77" s="460" t="str">
        <f>IF(COUNTIFS('[7]ROMM List'!$AA$5:$AA$736,다우기술!$C77,'[7]ROMM List'!Q$5:Q$736,"O")&gt;0,"O","")</f>
        <v>O</v>
      </c>
      <c r="AB77" s="460" t="str">
        <f>IF(COUNTIFS('[7]ROMM List'!$AA$5:$AA$736,다우기술!$C77,'[7]ROMM List'!R$5:R$736,"O")&gt;0,"O","")</f>
        <v>O</v>
      </c>
      <c r="AC77" s="460" t="str">
        <f>IF(COUNTIFS('[7]ROMM List'!$AA$5:$AA$736,다우기술!$C77,'[7]ROMM List'!S$5:S$736,"O")&gt;0,"O","")</f>
        <v/>
      </c>
      <c r="AD77" s="460" t="str">
        <f>IF(COUNTIFS('[7]ROMM List'!$AA$5:$AA$736,다우기술!$C77,'[7]ROMM List'!T$5:T$736,"O")&gt;0,"O","")</f>
        <v/>
      </c>
      <c r="AE77" s="460" t="str">
        <f>IF(COUNTIFS('[7]ROMM List'!$AA$5:$AA$736,다우기술!$C77,'[7]ROMM List'!U$5:U$736,"O")&gt;0,"O","")</f>
        <v/>
      </c>
      <c r="AF77" s="460" t="str">
        <f>IF(COUNTIFS('[7]ROMM List'!$AA$5:$AA$736,다우기술!$C77,'[7]ROMM List'!V$5:V$736,"O")&gt;0,"O","")</f>
        <v/>
      </c>
      <c r="AG77" s="461" t="str">
        <f>IF(COUNTIFS('[7]ROMM List'!$AA$5:$AA$736,다우기술!$C77,'[7]ROMM List'!W$5:W$736,"O")&gt;0,"O","")</f>
        <v/>
      </c>
      <c r="AH77" s="462" t="s">
        <v>130</v>
      </c>
      <c r="AI77" s="458" t="str">
        <f t="shared" si="21"/>
        <v>매출원가기타부채</v>
      </c>
      <c r="AJ77" s="458" t="s">
        <v>3646</v>
      </c>
      <c r="AK77" s="458" t="s">
        <v>144</v>
      </c>
      <c r="AL77" s="458" t="s">
        <v>3646</v>
      </c>
      <c r="AM77" s="458" t="s">
        <v>144</v>
      </c>
      <c r="AN77" s="458" t="s">
        <v>3592</v>
      </c>
      <c r="AO77" s="458" t="s">
        <v>3647</v>
      </c>
      <c r="AP77" s="463" t="s">
        <v>3594</v>
      </c>
      <c r="AQ77" s="458" t="s">
        <v>131</v>
      </c>
      <c r="AR77" s="454" t="s">
        <v>3574</v>
      </c>
      <c r="AS77" s="454" t="s">
        <v>3595</v>
      </c>
      <c r="AT77" s="464" t="s">
        <v>3648</v>
      </c>
      <c r="AU77" s="454" t="str">
        <f t="shared" si="17"/>
        <v>추정 통신비의 검토 및 승인</v>
      </c>
      <c r="AV77" s="454" t="s">
        <v>3649</v>
      </c>
      <c r="AW77" s="455"/>
      <c r="AX77" s="460"/>
      <c r="AY77" s="460" t="s">
        <v>143</v>
      </c>
      <c r="AZ77" s="461"/>
      <c r="BA77" s="446" t="s">
        <v>3650</v>
      </c>
      <c r="BB77" s="446" t="str">
        <f>IF(COUNTIFS('[7]ROMM List'!$AA$5:$AA$736,다우기술!C77,'[7]ROMM List'!$AF$5:$AF$736,"Significant")&gt;0,"Significant",IF(COUNTIFS('[7]ROMM List'!$AA$5:$AA$736,다우기술!C77,'[7]ROMM List'!$AF$5:$AF$736,"Higher")&gt;0,"Higher","Lower"))</f>
        <v>Lower</v>
      </c>
      <c r="BC77" s="446" t="s">
        <v>131</v>
      </c>
      <c r="BD77" s="446" t="s">
        <v>130</v>
      </c>
      <c r="BE77" s="465" t="s">
        <v>131</v>
      </c>
      <c r="BF77" s="466" t="s">
        <v>131</v>
      </c>
      <c r="BG77" s="466" t="s">
        <v>135</v>
      </c>
      <c r="BH77" s="466" t="s">
        <v>133</v>
      </c>
      <c r="BI77" s="466" t="s">
        <v>135</v>
      </c>
      <c r="BJ77" s="466" t="s">
        <v>135</v>
      </c>
      <c r="BK77" s="466" t="s">
        <v>135</v>
      </c>
      <c r="BL77" s="466" t="s">
        <v>133</v>
      </c>
      <c r="BM77" s="466" t="s">
        <v>133</v>
      </c>
      <c r="BN77" s="467" t="s">
        <v>135</v>
      </c>
      <c r="BO77" s="446" t="str">
        <f t="shared" si="13"/>
        <v>Not Higher</v>
      </c>
      <c r="BP77" s="446">
        <f>SUMIFS([7]Note!$G$18:$G$65,[7]Note!$C$18:$C$65,다우기술!BB77,[7]Note!$F$18:$F$65,다우기술!BC77,[7]Note!$D$18:$D$65,다우기술!BO77)/IF(BD77="Y",1,IF(BD77="H",2,4))</f>
        <v>2</v>
      </c>
      <c r="BQ77" s="446" t="str">
        <f t="shared" si="19"/>
        <v>커뮤니케이션사업팀</v>
      </c>
      <c r="BR77" s="466"/>
      <c r="BS77" s="467" t="s">
        <v>143</v>
      </c>
      <c r="BT77" s="465"/>
      <c r="BU77" s="466"/>
      <c r="BV77" s="466"/>
      <c r="BW77" s="466" t="s">
        <v>143</v>
      </c>
      <c r="BX77" s="466"/>
      <c r="BY77" s="446"/>
      <c r="BZ77" s="392" t="str">
        <f t="shared" si="20"/>
        <v>커뮤니케이션사업팀_추정 통신비의 검토 및 승인</v>
      </c>
      <c r="CA77" s="392" t="b">
        <f>VLOOKUP(BZ77,'[7]ROMM List'!$AB$5:$AB$736,1,0)=BZ77</f>
        <v>1</v>
      </c>
      <c r="CB77" s="392" t="str">
        <f t="shared" si="14"/>
        <v>CO0401</v>
      </c>
      <c r="CD77" s="470">
        <f t="shared" si="15"/>
        <v>1</v>
      </c>
      <c r="CE77" s="392" t="str">
        <f>VLOOKUP(C77,'[7]IUC List'!$D$5:$D$64,1,0)</f>
        <v>CO0401</v>
      </c>
      <c r="CF77" s="470">
        <f t="shared" si="16"/>
        <v>0</v>
      </c>
      <c r="CG77" s="470">
        <f t="shared" si="16"/>
        <v>1</v>
      </c>
      <c r="CH77" s="470">
        <f t="shared" si="16"/>
        <v>0</v>
      </c>
      <c r="CL77" s="392" t="str">
        <f>IF(COUNTIFS('[7]ROMM List'!$E$5:$E$736,다우기술!CL$4,'[7]ROMM List'!$AA$5:$AA$736,다우기술!$C77)&gt;0,CL$4,"")</f>
        <v/>
      </c>
      <c r="CM77" s="392" t="str">
        <f>IF(COUNTIFS('[7]ROMM List'!$E$5:$E$736,다우기술!CM$4,'[7]ROMM List'!$AA$5:$AA$736,다우기술!$C77)&gt;0,CM$4,"")</f>
        <v/>
      </c>
      <c r="CN77" s="392" t="str">
        <f>IF(COUNTIFS('[7]ROMM List'!$E$5:$E$736,다우기술!CN$4,'[7]ROMM List'!$AA$5:$AA$736,다우기술!$C77)&gt;0,CN$4,"")</f>
        <v/>
      </c>
      <c r="CO77" s="392" t="str">
        <f>IF(COUNTIFS('[7]ROMM List'!$E$5:$E$736,다우기술!CO$4,'[7]ROMM List'!$AA$5:$AA$736,다우기술!$C77)&gt;0,CO$4,"")</f>
        <v/>
      </c>
      <c r="CP77" s="392" t="str">
        <f>IF(COUNTIFS('[7]ROMM List'!$E$5:$E$736,다우기술!CP$4,'[7]ROMM List'!$AA$5:$AA$736,다우기술!$C77)&gt;0,CP$4,"")</f>
        <v>매출원가</v>
      </c>
      <c r="CQ77" s="392" t="str">
        <f>IF(COUNTIFS('[7]ROMM List'!$E$5:$E$736,다우기술!CQ$4,'[7]ROMM List'!$AA$5:$AA$736,다우기술!$C77)&gt;0,CQ$4,"")</f>
        <v/>
      </c>
      <c r="CR77" s="392" t="str">
        <f>IF(COUNTIFS('[7]ROMM List'!$E$5:$E$736,다우기술!CR$4,'[7]ROMM List'!$AA$5:$AA$736,다우기술!$C77)&gt;0,CR$4,"")</f>
        <v/>
      </c>
      <c r="CS77" s="392" t="str">
        <f>IF(COUNTIFS('[7]ROMM List'!$E$5:$E$736,다우기술!CS$4,'[7]ROMM List'!$AA$5:$AA$736,다우기술!$C77)&gt;0,CS$4,"")</f>
        <v/>
      </c>
      <c r="CT77" s="392" t="str">
        <f>IF(COUNTIFS('[7]ROMM List'!$E$5:$E$736,다우기술!CT$4,'[7]ROMM List'!$AA$5:$AA$736,다우기술!$C77)&gt;0,CT$4,"")</f>
        <v/>
      </c>
      <c r="CU77" s="392" t="str">
        <f>IF(COUNTIFS('[7]ROMM List'!$E$5:$E$736,다우기술!CU$4,'[7]ROMM List'!$AA$5:$AA$736,다우기술!$C77)&gt;0,CU$4,"")</f>
        <v/>
      </c>
      <c r="CV77" s="392" t="str">
        <f>IF(COUNTIFS('[7]ROMM List'!$E$5:$E$736,다우기술!CV$4,'[7]ROMM List'!$AA$5:$AA$736,다우기술!$C77)&gt;0,CV$4,"")</f>
        <v/>
      </c>
      <c r="CW77" s="392" t="str">
        <f>IF(COUNTIFS('[7]ROMM List'!$E$5:$E$736,다우기술!CW$4,'[7]ROMM List'!$AA$5:$AA$736,다우기술!$C77)&gt;0,CW$4,"")</f>
        <v>기타부채</v>
      </c>
      <c r="CX77" s="392" t="str">
        <f>IF(COUNTIFS('[7]ROMM List'!$E$5:$E$736,다우기술!CX$4,'[7]ROMM List'!$AA$5:$AA$736,다우기술!$C77)&gt;0,CX$4,"")</f>
        <v/>
      </c>
      <c r="CY77" s="392" t="str">
        <f>IF(COUNTIFS('[7]ROMM List'!$E$5:$E$736,다우기술!CY$4,'[7]ROMM List'!$AA$5:$AA$736,다우기술!$C77)&gt;0,CY$4,"")</f>
        <v/>
      </c>
      <c r="CZ77" s="392" t="str">
        <f>IF(COUNTIFS('[7]ROMM List'!$E$5:$E$736,다우기술!CZ$4,'[7]ROMM List'!$AA$5:$AA$736,다우기술!$C77)&gt;0,CZ$4,"")</f>
        <v/>
      </c>
      <c r="DA77" s="392" t="str">
        <f>IF(COUNTIFS('[7]ROMM List'!$E$5:$E$736,다우기술!DA$4,'[7]ROMM List'!$AA$5:$AA$736,다우기술!$C77)&gt;0,DA$4,"")</f>
        <v/>
      </c>
      <c r="DB77" s="392" t="str">
        <f>IF(COUNTIFS('[7]ROMM List'!$E$5:$E$736,다우기술!DB$4,'[7]ROMM List'!$AA$5:$AA$736,다우기술!$C77)&gt;0,DB$4,"")</f>
        <v/>
      </c>
      <c r="DC77" s="392" t="str">
        <f>IF(COUNTIFS('[7]ROMM List'!$E$5:$E$736,다우기술!DC$4,'[7]ROMM List'!$AA$5:$AA$736,다우기술!$C77)&gt;0,DC$4,"")</f>
        <v/>
      </c>
      <c r="DD77" s="392" t="str">
        <f>IF(COUNTIFS('[7]ROMM List'!$E$5:$E$736,다우기술!DD$4,'[7]ROMM List'!$AA$5:$AA$736,다우기술!$C77)&gt;0,DD$4,"")</f>
        <v/>
      </c>
      <c r="DE77" s="392" t="str">
        <f>IF(COUNTIFS('[7]ROMM List'!$E$5:$E$736,다우기술!DE$4,'[7]ROMM List'!$AA$5:$AA$736,다우기술!$C77)&gt;0,DE$4,"")</f>
        <v/>
      </c>
      <c r="DF77" s="392" t="str">
        <f>IF(COUNTIFS('[7]ROMM List'!$E$5:$E$736,다우기술!DF$4,'[7]ROMM List'!$AA$5:$AA$736,다우기술!$C77)&gt;0,DF$4,"")</f>
        <v/>
      </c>
      <c r="DG77" s="392" t="str">
        <f>IF(COUNTIFS('[7]ROMM List'!$E$5:$E$736,다우기술!DG$4,'[7]ROMM List'!$AA$5:$AA$736,다우기술!$C77)&gt;0,DG$4,"")</f>
        <v/>
      </c>
      <c r="DH77" s="392" t="str">
        <f>IF(COUNTIFS('[7]ROMM List'!$E$5:$E$736,다우기술!DH$4,'[7]ROMM List'!$AA$5:$AA$736,다우기술!$C77)&gt;0,DH$4,"")</f>
        <v/>
      </c>
      <c r="DI77" s="392" t="str">
        <f>IF(COUNTIFS('[7]ROMM List'!$E$5:$E$736,다우기술!DI$4,'[7]ROMM List'!$AA$5:$AA$736,다우기술!$C77)&gt;0,DI$4,"")</f>
        <v/>
      </c>
      <c r="DJ77" s="392" t="str">
        <f>IF(COUNTIFS('[7]ROMM List'!$E$5:$E$736,다우기술!DJ$4,'[7]ROMM List'!$AA$5:$AA$736,다우기술!$C77)&gt;0,DJ$4,"")</f>
        <v/>
      </c>
      <c r="DK77" s="392" t="str">
        <f>IF(COUNTIFS('[7]ROMM List'!$E$5:$E$736,다우기술!DK$4,'[7]ROMM List'!$AA$5:$AA$736,다우기술!$C77)&gt;0,DK$4,"")</f>
        <v/>
      </c>
      <c r="DL77" s="392" t="str">
        <f t="shared" si="22"/>
        <v>매출원가기타부채</v>
      </c>
    </row>
    <row r="78" spans="1:116" s="392" customFormat="1" ht="234" hidden="1" customHeight="1">
      <c r="A78" s="453"/>
      <c r="B78" s="392" t="s">
        <v>141</v>
      </c>
      <c r="C78" s="430" t="str">
        <f t="shared" si="12"/>
        <v>CO0402</v>
      </c>
      <c r="D78" s="430" t="s">
        <v>3587</v>
      </c>
      <c r="E78" s="430" t="s">
        <v>3574</v>
      </c>
      <c r="F78" s="431" t="s">
        <v>3047</v>
      </c>
      <c r="G78" s="431" t="s">
        <v>3306</v>
      </c>
      <c r="H78" s="454" t="s">
        <v>3651</v>
      </c>
      <c r="I78" s="455" t="s">
        <v>3652</v>
      </c>
      <c r="J78" s="456" t="s">
        <v>3653</v>
      </c>
      <c r="K78" s="457" t="s">
        <v>3654</v>
      </c>
      <c r="L78" s="458" t="str">
        <f>IF(VLOOKUP(BZ78,'[7]ROMM List'!$AB$5:$AC$736,2,0)&gt;0,"Y","N")</f>
        <v>Y</v>
      </c>
      <c r="M78" s="459"/>
      <c r="N78" s="460" t="s">
        <v>143</v>
      </c>
      <c r="O78" s="460"/>
      <c r="P78" s="460"/>
      <c r="Q78" s="460"/>
      <c r="R78" s="461"/>
      <c r="S78" s="459" t="s">
        <v>140</v>
      </c>
      <c r="T78" s="461" t="s">
        <v>131</v>
      </c>
      <c r="U78" s="459" t="str">
        <f>IF(COUNTIFS('[7]ROMM List'!$AA$5:$AA$736,다우기술!$C78,'[7]ROMM List'!K$5:K$736,"O")&gt;0,"O","")</f>
        <v>O</v>
      </c>
      <c r="V78" s="460" t="str">
        <f>IF(COUNTIFS('[7]ROMM List'!$AA$5:$AA$736,다우기술!$C78,'[7]ROMM List'!L$5:L$736,"O")&gt;0,"O","")</f>
        <v/>
      </c>
      <c r="W78" s="460" t="str">
        <f>IF(COUNTIFS('[7]ROMM List'!$AA$5:$AA$736,다우기술!$C78,'[7]ROMM List'!M$5:M$736,"O")&gt;0,"O","")</f>
        <v>O</v>
      </c>
      <c r="X78" s="460" t="str">
        <f>IF(COUNTIFS('[7]ROMM List'!$AA$5:$AA$736,다우기술!$C78,'[7]ROMM List'!N$5:N$736,"O")&gt;0,"O","")</f>
        <v/>
      </c>
      <c r="Y78" s="460" t="str">
        <f>IF(COUNTIFS('[7]ROMM List'!$AA$5:$AA$736,다우기술!$C78,'[7]ROMM List'!O$5:O$736,"O")&gt;0,"O","")</f>
        <v>O</v>
      </c>
      <c r="Z78" s="460" t="str">
        <f>IF(COUNTIFS('[7]ROMM List'!$AA$5:$AA$736,다우기술!$C78,'[7]ROMM List'!P$5:P$736,"O")&gt;0,"O","")</f>
        <v>O</v>
      </c>
      <c r="AA78" s="460" t="str">
        <f>IF(COUNTIFS('[7]ROMM List'!$AA$5:$AA$736,다우기술!$C78,'[7]ROMM List'!Q$5:Q$736,"O")&gt;0,"O","")</f>
        <v>O</v>
      </c>
      <c r="AB78" s="460" t="str">
        <f>IF(COUNTIFS('[7]ROMM List'!$AA$5:$AA$736,다우기술!$C78,'[7]ROMM List'!R$5:R$736,"O")&gt;0,"O","")</f>
        <v>O</v>
      </c>
      <c r="AC78" s="460" t="str">
        <f>IF(COUNTIFS('[7]ROMM List'!$AA$5:$AA$736,다우기술!$C78,'[7]ROMM List'!S$5:S$736,"O")&gt;0,"O","")</f>
        <v/>
      </c>
      <c r="AD78" s="460" t="str">
        <f>IF(COUNTIFS('[7]ROMM List'!$AA$5:$AA$736,다우기술!$C78,'[7]ROMM List'!T$5:T$736,"O")&gt;0,"O","")</f>
        <v/>
      </c>
      <c r="AE78" s="460" t="str">
        <f>IF(COUNTIFS('[7]ROMM List'!$AA$5:$AA$736,다우기술!$C78,'[7]ROMM List'!U$5:U$736,"O")&gt;0,"O","")</f>
        <v/>
      </c>
      <c r="AF78" s="460" t="str">
        <f>IF(COUNTIFS('[7]ROMM List'!$AA$5:$AA$736,다우기술!$C78,'[7]ROMM List'!V$5:V$736,"O")&gt;0,"O","")</f>
        <v/>
      </c>
      <c r="AG78" s="461" t="str">
        <f>IF(COUNTIFS('[7]ROMM List'!$AA$5:$AA$736,다우기술!$C78,'[7]ROMM List'!W$5:W$736,"O")&gt;0,"O","")</f>
        <v/>
      </c>
      <c r="AH78" s="462" t="s">
        <v>129</v>
      </c>
      <c r="AI78" s="458" t="str">
        <f t="shared" si="21"/>
        <v>매출원가기타부채</v>
      </c>
      <c r="AJ78" s="458" t="s">
        <v>3655</v>
      </c>
      <c r="AK78" s="458" t="s">
        <v>144</v>
      </c>
      <c r="AL78" s="458" t="s">
        <v>144</v>
      </c>
      <c r="AM78" s="458" t="s">
        <v>144</v>
      </c>
      <c r="AN78" s="458" t="s">
        <v>3592</v>
      </c>
      <c r="AO78" s="458" t="s">
        <v>3656</v>
      </c>
      <c r="AP78" s="463" t="s">
        <v>3657</v>
      </c>
      <c r="AQ78" s="458" t="s">
        <v>131</v>
      </c>
      <c r="AR78" s="454" t="s">
        <v>3574</v>
      </c>
      <c r="AS78" s="454" t="s">
        <v>3620</v>
      </c>
      <c r="AT78" s="464" t="s">
        <v>3658</v>
      </c>
      <c r="AU78" s="454" t="str">
        <f t="shared" si="17"/>
        <v>통신원가 서비스이용건수 검증</v>
      </c>
      <c r="AV78" s="454" t="s">
        <v>3659</v>
      </c>
      <c r="AW78" s="455"/>
      <c r="AX78" s="460"/>
      <c r="AY78" s="460" t="s">
        <v>143</v>
      </c>
      <c r="AZ78" s="461"/>
      <c r="BA78" s="446" t="s">
        <v>3660</v>
      </c>
      <c r="BB78" s="446" t="str">
        <f>IF(COUNTIFS('[7]ROMM List'!$AA$5:$AA$736,다우기술!C78,'[7]ROMM List'!$AF$5:$AF$736,"Significant")&gt;0,"Significant",IF(COUNTIFS('[7]ROMM List'!$AA$5:$AA$736,다우기술!C78,'[7]ROMM List'!$AF$5:$AF$736,"Higher")&gt;0,"Higher","Lower"))</f>
        <v>Lower</v>
      </c>
      <c r="BC78" s="446" t="s">
        <v>131</v>
      </c>
      <c r="BD78" s="446" t="s">
        <v>130</v>
      </c>
      <c r="BE78" s="465" t="s">
        <v>131</v>
      </c>
      <c r="BF78" s="466" t="s">
        <v>131</v>
      </c>
      <c r="BG78" s="466" t="s">
        <v>135</v>
      </c>
      <c r="BH78" s="466" t="s">
        <v>133</v>
      </c>
      <c r="BI78" s="466" t="s">
        <v>135</v>
      </c>
      <c r="BJ78" s="466" t="s">
        <v>135</v>
      </c>
      <c r="BK78" s="466" t="s">
        <v>135</v>
      </c>
      <c r="BL78" s="466" t="s">
        <v>133</v>
      </c>
      <c r="BM78" s="466" t="s">
        <v>133</v>
      </c>
      <c r="BN78" s="467" t="s">
        <v>135</v>
      </c>
      <c r="BO78" s="446" t="str">
        <f t="shared" si="13"/>
        <v>Not Higher</v>
      </c>
      <c r="BP78" s="446">
        <f>SUMIFS([7]Note!$G$18:$G$65,[7]Note!$C$18:$C$65,다우기술!BB78,[7]Note!$F$18:$F$65,다우기술!BC78,[7]Note!$D$18:$D$65,다우기술!BO78)/IF(BD78="Y",1,IF(BD78="H",2,4))</f>
        <v>2</v>
      </c>
      <c r="BQ78" s="446" t="str">
        <f t="shared" si="19"/>
        <v>커뮤니케이션사업팀</v>
      </c>
      <c r="BR78" s="466"/>
      <c r="BS78" s="467" t="s">
        <v>143</v>
      </c>
      <c r="BT78" s="465"/>
      <c r="BU78" s="466"/>
      <c r="BV78" s="466"/>
      <c r="BW78" s="466" t="s">
        <v>143</v>
      </c>
      <c r="BX78" s="466"/>
      <c r="BY78" s="446"/>
      <c r="BZ78" s="392" t="str">
        <f t="shared" si="20"/>
        <v>커뮤니케이션사업팀_통신원가 서비스이용건수 검증</v>
      </c>
      <c r="CA78" s="392" t="b">
        <f>VLOOKUP(BZ78,'[7]ROMM List'!$AB$5:$AB$736,1,0)=BZ78</f>
        <v>1</v>
      </c>
      <c r="CB78" s="392" t="str">
        <f t="shared" si="14"/>
        <v>CO0402</v>
      </c>
      <c r="CD78" s="470">
        <f t="shared" si="15"/>
        <v>1</v>
      </c>
      <c r="CE78" s="393" t="str">
        <f>VLOOKUP(C78,'[7]IUC List'!$D$5:$D$64,1,0)</f>
        <v>CO0402</v>
      </c>
      <c r="CF78" s="470">
        <f t="shared" si="16"/>
        <v>0</v>
      </c>
      <c r="CG78" s="470">
        <f t="shared" si="16"/>
        <v>0</v>
      </c>
      <c r="CH78" s="470">
        <f t="shared" si="16"/>
        <v>0</v>
      </c>
      <c r="CL78" s="392" t="str">
        <f>IF(COUNTIFS('[7]ROMM List'!$E$5:$E$736,다우기술!CL$4,'[7]ROMM List'!$AA$5:$AA$736,다우기술!$C78)&gt;0,CL$4,"")</f>
        <v/>
      </c>
      <c r="CM78" s="392" t="str">
        <f>IF(COUNTIFS('[7]ROMM List'!$E$5:$E$736,다우기술!CM$4,'[7]ROMM List'!$AA$5:$AA$736,다우기술!$C78)&gt;0,CM$4,"")</f>
        <v/>
      </c>
      <c r="CN78" s="392" t="str">
        <f>IF(COUNTIFS('[7]ROMM List'!$E$5:$E$736,다우기술!CN$4,'[7]ROMM List'!$AA$5:$AA$736,다우기술!$C78)&gt;0,CN$4,"")</f>
        <v/>
      </c>
      <c r="CO78" s="392" t="str">
        <f>IF(COUNTIFS('[7]ROMM List'!$E$5:$E$736,다우기술!CO$4,'[7]ROMM List'!$AA$5:$AA$736,다우기술!$C78)&gt;0,CO$4,"")</f>
        <v/>
      </c>
      <c r="CP78" s="392" t="str">
        <f>IF(COUNTIFS('[7]ROMM List'!$E$5:$E$736,다우기술!CP$4,'[7]ROMM List'!$AA$5:$AA$736,다우기술!$C78)&gt;0,CP$4,"")</f>
        <v>매출원가</v>
      </c>
      <c r="CQ78" s="392" t="str">
        <f>IF(COUNTIFS('[7]ROMM List'!$E$5:$E$736,다우기술!CQ$4,'[7]ROMM List'!$AA$5:$AA$736,다우기술!$C78)&gt;0,CQ$4,"")</f>
        <v/>
      </c>
      <c r="CR78" s="392" t="str">
        <f>IF(COUNTIFS('[7]ROMM List'!$E$5:$E$736,다우기술!CR$4,'[7]ROMM List'!$AA$5:$AA$736,다우기술!$C78)&gt;0,CR$4,"")</f>
        <v/>
      </c>
      <c r="CS78" s="392" t="str">
        <f>IF(COUNTIFS('[7]ROMM List'!$E$5:$E$736,다우기술!CS$4,'[7]ROMM List'!$AA$5:$AA$736,다우기술!$C78)&gt;0,CS$4,"")</f>
        <v/>
      </c>
      <c r="CT78" s="392" t="str">
        <f>IF(COUNTIFS('[7]ROMM List'!$E$5:$E$736,다우기술!CT$4,'[7]ROMM List'!$AA$5:$AA$736,다우기술!$C78)&gt;0,CT$4,"")</f>
        <v/>
      </c>
      <c r="CU78" s="392" t="str">
        <f>IF(COUNTIFS('[7]ROMM List'!$E$5:$E$736,다우기술!CU$4,'[7]ROMM List'!$AA$5:$AA$736,다우기술!$C78)&gt;0,CU$4,"")</f>
        <v/>
      </c>
      <c r="CV78" s="392" t="str">
        <f>IF(COUNTIFS('[7]ROMM List'!$E$5:$E$736,다우기술!CV$4,'[7]ROMM List'!$AA$5:$AA$736,다우기술!$C78)&gt;0,CV$4,"")</f>
        <v/>
      </c>
      <c r="CW78" s="392" t="str">
        <f>IF(COUNTIFS('[7]ROMM List'!$E$5:$E$736,다우기술!CW$4,'[7]ROMM List'!$AA$5:$AA$736,다우기술!$C78)&gt;0,CW$4,"")</f>
        <v>기타부채</v>
      </c>
      <c r="CX78" s="392" t="str">
        <f>IF(COUNTIFS('[7]ROMM List'!$E$5:$E$736,다우기술!CX$4,'[7]ROMM List'!$AA$5:$AA$736,다우기술!$C78)&gt;0,CX$4,"")</f>
        <v/>
      </c>
      <c r="CY78" s="392" t="str">
        <f>IF(COUNTIFS('[7]ROMM List'!$E$5:$E$736,다우기술!CY$4,'[7]ROMM List'!$AA$5:$AA$736,다우기술!$C78)&gt;0,CY$4,"")</f>
        <v/>
      </c>
      <c r="CZ78" s="392" t="str">
        <f>IF(COUNTIFS('[7]ROMM List'!$E$5:$E$736,다우기술!CZ$4,'[7]ROMM List'!$AA$5:$AA$736,다우기술!$C78)&gt;0,CZ$4,"")</f>
        <v/>
      </c>
      <c r="DA78" s="392" t="str">
        <f>IF(COUNTIFS('[7]ROMM List'!$E$5:$E$736,다우기술!DA$4,'[7]ROMM List'!$AA$5:$AA$736,다우기술!$C78)&gt;0,DA$4,"")</f>
        <v/>
      </c>
      <c r="DB78" s="392" t="str">
        <f>IF(COUNTIFS('[7]ROMM List'!$E$5:$E$736,다우기술!DB$4,'[7]ROMM List'!$AA$5:$AA$736,다우기술!$C78)&gt;0,DB$4,"")</f>
        <v/>
      </c>
      <c r="DC78" s="392" t="str">
        <f>IF(COUNTIFS('[7]ROMM List'!$E$5:$E$736,다우기술!DC$4,'[7]ROMM List'!$AA$5:$AA$736,다우기술!$C78)&gt;0,DC$4,"")</f>
        <v/>
      </c>
      <c r="DD78" s="392" t="str">
        <f>IF(COUNTIFS('[7]ROMM List'!$E$5:$E$736,다우기술!DD$4,'[7]ROMM List'!$AA$5:$AA$736,다우기술!$C78)&gt;0,DD$4,"")</f>
        <v/>
      </c>
      <c r="DE78" s="392" t="str">
        <f>IF(COUNTIFS('[7]ROMM List'!$E$5:$E$736,다우기술!DE$4,'[7]ROMM List'!$AA$5:$AA$736,다우기술!$C78)&gt;0,DE$4,"")</f>
        <v/>
      </c>
      <c r="DF78" s="392" t="str">
        <f>IF(COUNTIFS('[7]ROMM List'!$E$5:$E$736,다우기술!DF$4,'[7]ROMM List'!$AA$5:$AA$736,다우기술!$C78)&gt;0,DF$4,"")</f>
        <v/>
      </c>
      <c r="DG78" s="392" t="str">
        <f>IF(COUNTIFS('[7]ROMM List'!$E$5:$E$736,다우기술!DG$4,'[7]ROMM List'!$AA$5:$AA$736,다우기술!$C78)&gt;0,DG$4,"")</f>
        <v/>
      </c>
      <c r="DH78" s="392" t="str">
        <f>IF(COUNTIFS('[7]ROMM List'!$E$5:$E$736,다우기술!DH$4,'[7]ROMM List'!$AA$5:$AA$736,다우기술!$C78)&gt;0,DH$4,"")</f>
        <v/>
      </c>
      <c r="DI78" s="392" t="str">
        <f>IF(COUNTIFS('[7]ROMM List'!$E$5:$E$736,다우기술!DI$4,'[7]ROMM List'!$AA$5:$AA$736,다우기술!$C78)&gt;0,DI$4,"")</f>
        <v/>
      </c>
      <c r="DJ78" s="392" t="str">
        <f>IF(COUNTIFS('[7]ROMM List'!$E$5:$E$736,다우기술!DJ$4,'[7]ROMM List'!$AA$5:$AA$736,다우기술!$C78)&gt;0,DJ$4,"")</f>
        <v/>
      </c>
      <c r="DK78" s="392" t="str">
        <f>IF(COUNTIFS('[7]ROMM List'!$E$5:$E$736,다우기술!DK$4,'[7]ROMM List'!$AA$5:$AA$736,다우기술!$C78)&gt;0,DK$4,"")</f>
        <v/>
      </c>
      <c r="DL78" s="392" t="str">
        <f t="shared" si="22"/>
        <v>매출원가기타부채</v>
      </c>
    </row>
    <row r="79" spans="1:116" s="392" customFormat="1" ht="171.6" hidden="1" customHeight="1">
      <c r="A79" s="453"/>
      <c r="B79" s="392" t="s">
        <v>141</v>
      </c>
      <c r="C79" s="430" t="str">
        <f t="shared" si="12"/>
        <v>ME0101</v>
      </c>
      <c r="D79" s="430" t="s">
        <v>3661</v>
      </c>
      <c r="E79" s="430" t="s">
        <v>3662</v>
      </c>
      <c r="F79" s="431" t="s">
        <v>3575</v>
      </c>
      <c r="G79" s="431" t="s">
        <v>3575</v>
      </c>
      <c r="H79" s="454" t="s">
        <v>3576</v>
      </c>
      <c r="I79" s="455" t="s">
        <v>3577</v>
      </c>
      <c r="J79" s="456" t="s">
        <v>3578</v>
      </c>
      <c r="K79" s="457" t="s">
        <v>3663</v>
      </c>
      <c r="L79" s="458" t="str">
        <f>IF(VLOOKUP(BZ79,'[7]ROMM List'!$AB$5:$AC$736,2,0)&gt;0,"Y","N")</f>
        <v>N</v>
      </c>
      <c r="M79" s="459" t="s">
        <v>143</v>
      </c>
      <c r="N79" s="460"/>
      <c r="O79" s="460"/>
      <c r="P79" s="460"/>
      <c r="Q79" s="460"/>
      <c r="R79" s="461"/>
      <c r="S79" s="459" t="s">
        <v>142</v>
      </c>
      <c r="T79" s="461" t="s">
        <v>137</v>
      </c>
      <c r="U79" s="459" t="str">
        <f>IF(COUNTIFS('[7]ROMM List'!$AA$5:$AA$736,다우기술!$C79,'[7]ROMM List'!K$5:K$736,"O")&gt;0,"O","")</f>
        <v/>
      </c>
      <c r="V79" s="460" t="str">
        <f>IF(COUNTIFS('[7]ROMM List'!$AA$5:$AA$736,다우기술!$C79,'[7]ROMM List'!L$5:L$736,"O")&gt;0,"O","")</f>
        <v/>
      </c>
      <c r="W79" s="460" t="str">
        <f>IF(COUNTIFS('[7]ROMM List'!$AA$5:$AA$736,다우기술!$C79,'[7]ROMM List'!M$5:M$736,"O")&gt;0,"O","")</f>
        <v/>
      </c>
      <c r="X79" s="460" t="str">
        <f>IF(COUNTIFS('[7]ROMM List'!$AA$5:$AA$736,다우기술!$C79,'[7]ROMM List'!N$5:N$736,"O")&gt;0,"O","")</f>
        <v/>
      </c>
      <c r="Y79" s="460" t="str">
        <f>IF(COUNTIFS('[7]ROMM List'!$AA$5:$AA$736,다우기술!$C79,'[7]ROMM List'!O$5:O$736,"O")&gt;0,"O","")</f>
        <v>O</v>
      </c>
      <c r="Z79" s="460" t="str">
        <f>IF(COUNTIFS('[7]ROMM List'!$AA$5:$AA$736,다우기술!$C79,'[7]ROMM List'!P$5:P$736,"O")&gt;0,"O","")</f>
        <v/>
      </c>
      <c r="AA79" s="460" t="str">
        <f>IF(COUNTIFS('[7]ROMM List'!$AA$5:$AA$736,다우기술!$C79,'[7]ROMM List'!Q$5:Q$736,"O")&gt;0,"O","")</f>
        <v/>
      </c>
      <c r="AB79" s="460" t="str">
        <f>IF(COUNTIFS('[7]ROMM List'!$AA$5:$AA$736,다우기술!$C79,'[7]ROMM List'!R$5:R$736,"O")&gt;0,"O","")</f>
        <v/>
      </c>
      <c r="AC79" s="460" t="str">
        <f>IF(COUNTIFS('[7]ROMM List'!$AA$5:$AA$736,다우기술!$C79,'[7]ROMM List'!S$5:S$736,"O")&gt;0,"O","")</f>
        <v/>
      </c>
      <c r="AD79" s="460" t="str">
        <f>IF(COUNTIFS('[7]ROMM List'!$AA$5:$AA$736,다우기술!$C79,'[7]ROMM List'!T$5:T$736,"O")&gt;0,"O","")</f>
        <v/>
      </c>
      <c r="AE79" s="460" t="str">
        <f>IF(COUNTIFS('[7]ROMM List'!$AA$5:$AA$736,다우기술!$C79,'[7]ROMM List'!U$5:U$736,"O")&gt;0,"O","")</f>
        <v/>
      </c>
      <c r="AF79" s="460" t="str">
        <f>IF(COUNTIFS('[7]ROMM List'!$AA$5:$AA$736,다우기술!$C79,'[7]ROMM List'!V$5:V$736,"O")&gt;0,"O","")</f>
        <v/>
      </c>
      <c r="AG79" s="461" t="str">
        <f>IF(COUNTIFS('[7]ROMM List'!$AA$5:$AA$736,다우기술!$C79,'[7]ROMM List'!W$5:W$736,"O")&gt;0,"O","")</f>
        <v/>
      </c>
      <c r="AH79" s="462" t="s">
        <v>129</v>
      </c>
      <c r="AI79" s="458" t="str">
        <f t="shared" si="21"/>
        <v>매출</v>
      </c>
      <c r="AJ79" s="458" t="s">
        <v>144</v>
      </c>
      <c r="AK79" s="458" t="s">
        <v>144</v>
      </c>
      <c r="AL79" s="458" t="s">
        <v>144</v>
      </c>
      <c r="AM79" s="458" t="s">
        <v>144</v>
      </c>
      <c r="AN79" s="458" t="s">
        <v>3580</v>
      </c>
      <c r="AO79" s="458" t="s">
        <v>144</v>
      </c>
      <c r="AP79" s="463" t="s">
        <v>3664</v>
      </c>
      <c r="AQ79" s="458" t="s">
        <v>3582</v>
      </c>
      <c r="AR79" s="454" t="s">
        <v>3665</v>
      </c>
      <c r="AS79" s="454" t="s">
        <v>3666</v>
      </c>
      <c r="AT79" s="464" t="s">
        <v>3667</v>
      </c>
      <c r="AU79" s="454" t="str">
        <f t="shared" si="17"/>
        <v>회원가입시 필수항목 기재</v>
      </c>
      <c r="AV79" s="454" t="s">
        <v>3668</v>
      </c>
      <c r="AW79" s="455"/>
      <c r="AX79" s="460"/>
      <c r="AY79" s="460"/>
      <c r="AZ79" s="461" t="s">
        <v>143</v>
      </c>
      <c r="BA79" s="446" t="s">
        <v>144</v>
      </c>
      <c r="BB79" s="446" t="str">
        <f>IF(COUNTIFS('[7]ROMM List'!$AA$5:$AA$736,다우기술!C79,'[7]ROMM List'!$AF$5:$AF$736,"Significant")&gt;0,"Significant",IF(COUNTIFS('[7]ROMM List'!$AA$5:$AA$736,다우기술!C79,'[7]ROMM List'!$AF$5:$AF$736,"Higher")&gt;0,"Higher","Lower"))</f>
        <v>Higher</v>
      </c>
      <c r="BC79" s="446" t="s">
        <v>3582</v>
      </c>
      <c r="BD79" s="446" t="s">
        <v>130</v>
      </c>
      <c r="BE79" s="465" t="s">
        <v>137</v>
      </c>
      <c r="BF79" s="466" t="s">
        <v>3582</v>
      </c>
      <c r="BG79" s="466" t="s">
        <v>135</v>
      </c>
      <c r="BH79" s="466" t="s">
        <v>135</v>
      </c>
      <c r="BI79" s="466" t="s">
        <v>135</v>
      </c>
      <c r="BJ79" s="466" t="s">
        <v>135</v>
      </c>
      <c r="BK79" s="466" t="s">
        <v>135</v>
      </c>
      <c r="BL79" s="466" t="s">
        <v>133</v>
      </c>
      <c r="BM79" s="466" t="s">
        <v>135</v>
      </c>
      <c r="BN79" s="467" t="s">
        <v>135</v>
      </c>
      <c r="BO79" s="446" t="str">
        <f t="shared" si="13"/>
        <v>Not Higher</v>
      </c>
      <c r="BP79" s="446">
        <f>SUMIFS([7]Note!$G$18:$G$65,[7]Note!$C$18:$C$65,다우기술!BB79,[7]Note!$F$18:$F$65,다우기술!BC79,[7]Note!$D$18:$D$65,다우기술!BO79)/IF(BD79="Y",1,IF(BD79="H",2,4))</f>
        <v>1</v>
      </c>
      <c r="BQ79" s="446" t="str">
        <f t="shared" si="19"/>
        <v>메세징사업1,2팀</v>
      </c>
      <c r="BR79" s="466"/>
      <c r="BS79" s="467" t="s">
        <v>143</v>
      </c>
      <c r="BT79" s="465"/>
      <c r="BU79" s="466"/>
      <c r="BV79" s="466"/>
      <c r="BW79" s="466" t="s">
        <v>143</v>
      </c>
      <c r="BX79" s="466"/>
      <c r="BY79" s="446"/>
      <c r="BZ79" s="392" t="str">
        <f t="shared" si="20"/>
        <v>메세징_회원가입시 필수항목 기재</v>
      </c>
      <c r="CA79" s="392" t="b">
        <f>VLOOKUP(BZ79,'[7]ROMM List'!$AB$5:$AB$736,1,0)=BZ79</f>
        <v>1</v>
      </c>
      <c r="CB79" s="392" t="str">
        <f t="shared" si="14"/>
        <v>ME0101</v>
      </c>
      <c r="CD79" s="470">
        <f t="shared" si="15"/>
        <v>0</v>
      </c>
      <c r="CF79" s="470">
        <f t="shared" si="16"/>
        <v>0</v>
      </c>
      <c r="CG79" s="470">
        <f t="shared" si="16"/>
        <v>0</v>
      </c>
      <c r="CH79" s="470">
        <f t="shared" si="16"/>
        <v>0</v>
      </c>
      <c r="CL79" s="392" t="str">
        <f>IF(COUNTIFS('[7]ROMM List'!$E$5:$E$736,다우기술!CL$4,'[7]ROMM List'!$AA$5:$AA$736,다우기술!$C79)&gt;0,CL$4,"")</f>
        <v/>
      </c>
      <c r="CM79" s="392" t="str">
        <f>IF(COUNTIFS('[7]ROMM List'!$E$5:$E$736,다우기술!CM$4,'[7]ROMM List'!$AA$5:$AA$736,다우기술!$C79)&gt;0,CM$4,"")</f>
        <v>매출</v>
      </c>
      <c r="CN79" s="392" t="str">
        <f>IF(COUNTIFS('[7]ROMM List'!$E$5:$E$736,다우기술!CN$4,'[7]ROMM List'!$AA$5:$AA$736,다우기술!$C79)&gt;0,CN$4,"")</f>
        <v/>
      </c>
      <c r="CO79" s="392" t="str">
        <f>IF(COUNTIFS('[7]ROMM List'!$E$5:$E$736,다우기술!CO$4,'[7]ROMM List'!$AA$5:$AA$736,다우기술!$C79)&gt;0,CO$4,"")</f>
        <v/>
      </c>
      <c r="CP79" s="392" t="str">
        <f>IF(COUNTIFS('[7]ROMM List'!$E$5:$E$736,다우기술!CP$4,'[7]ROMM List'!$AA$5:$AA$736,다우기술!$C79)&gt;0,CP$4,"")</f>
        <v/>
      </c>
      <c r="CQ79" s="392" t="str">
        <f>IF(COUNTIFS('[7]ROMM List'!$E$5:$E$736,다우기술!CQ$4,'[7]ROMM List'!$AA$5:$AA$736,다우기술!$C79)&gt;0,CQ$4,"")</f>
        <v/>
      </c>
      <c r="CR79" s="392" t="str">
        <f>IF(COUNTIFS('[7]ROMM List'!$E$5:$E$736,다우기술!CR$4,'[7]ROMM List'!$AA$5:$AA$736,다우기술!$C79)&gt;0,CR$4,"")</f>
        <v/>
      </c>
      <c r="CS79" s="392" t="str">
        <f>IF(COUNTIFS('[7]ROMM List'!$E$5:$E$736,다우기술!CS$4,'[7]ROMM List'!$AA$5:$AA$736,다우기술!$C79)&gt;0,CS$4,"")</f>
        <v/>
      </c>
      <c r="CT79" s="392" t="str">
        <f>IF(COUNTIFS('[7]ROMM List'!$E$5:$E$736,다우기술!CT$4,'[7]ROMM List'!$AA$5:$AA$736,다우기술!$C79)&gt;0,CT$4,"")</f>
        <v/>
      </c>
      <c r="CU79" s="392" t="str">
        <f>IF(COUNTIFS('[7]ROMM List'!$E$5:$E$736,다우기술!CU$4,'[7]ROMM List'!$AA$5:$AA$736,다우기술!$C79)&gt;0,CU$4,"")</f>
        <v/>
      </c>
      <c r="CV79" s="392" t="str">
        <f>IF(COUNTIFS('[7]ROMM List'!$E$5:$E$736,다우기술!CV$4,'[7]ROMM List'!$AA$5:$AA$736,다우기술!$C79)&gt;0,CV$4,"")</f>
        <v/>
      </c>
      <c r="CW79" s="392" t="str">
        <f>IF(COUNTIFS('[7]ROMM List'!$E$5:$E$736,다우기술!CW$4,'[7]ROMM List'!$AA$5:$AA$736,다우기술!$C79)&gt;0,CW$4,"")</f>
        <v/>
      </c>
      <c r="CX79" s="392" t="str">
        <f>IF(COUNTIFS('[7]ROMM List'!$E$5:$E$736,다우기술!CX$4,'[7]ROMM List'!$AA$5:$AA$736,다우기술!$C79)&gt;0,CX$4,"")</f>
        <v/>
      </c>
      <c r="CY79" s="392" t="str">
        <f>IF(COUNTIFS('[7]ROMM List'!$E$5:$E$736,다우기술!CY$4,'[7]ROMM List'!$AA$5:$AA$736,다우기술!$C79)&gt;0,CY$4,"")</f>
        <v/>
      </c>
      <c r="CZ79" s="392" t="str">
        <f>IF(COUNTIFS('[7]ROMM List'!$E$5:$E$736,다우기술!CZ$4,'[7]ROMM List'!$AA$5:$AA$736,다우기술!$C79)&gt;0,CZ$4,"")</f>
        <v/>
      </c>
      <c r="DA79" s="392" t="str">
        <f>IF(COUNTIFS('[7]ROMM List'!$E$5:$E$736,다우기술!DA$4,'[7]ROMM List'!$AA$5:$AA$736,다우기술!$C79)&gt;0,DA$4,"")</f>
        <v/>
      </c>
      <c r="DB79" s="392" t="str">
        <f>IF(COUNTIFS('[7]ROMM List'!$E$5:$E$736,다우기술!DB$4,'[7]ROMM List'!$AA$5:$AA$736,다우기술!$C79)&gt;0,DB$4,"")</f>
        <v/>
      </c>
      <c r="DC79" s="392" t="str">
        <f>IF(COUNTIFS('[7]ROMM List'!$E$5:$E$736,다우기술!DC$4,'[7]ROMM List'!$AA$5:$AA$736,다우기술!$C79)&gt;0,DC$4,"")</f>
        <v/>
      </c>
      <c r="DD79" s="392" t="str">
        <f>IF(COUNTIFS('[7]ROMM List'!$E$5:$E$736,다우기술!DD$4,'[7]ROMM List'!$AA$5:$AA$736,다우기술!$C79)&gt;0,DD$4,"")</f>
        <v/>
      </c>
      <c r="DE79" s="392" t="str">
        <f>IF(COUNTIFS('[7]ROMM List'!$E$5:$E$736,다우기술!DE$4,'[7]ROMM List'!$AA$5:$AA$736,다우기술!$C79)&gt;0,DE$4,"")</f>
        <v/>
      </c>
      <c r="DF79" s="392" t="str">
        <f>IF(COUNTIFS('[7]ROMM List'!$E$5:$E$736,다우기술!DF$4,'[7]ROMM List'!$AA$5:$AA$736,다우기술!$C79)&gt;0,DF$4,"")</f>
        <v/>
      </c>
      <c r="DG79" s="392" t="str">
        <f>IF(COUNTIFS('[7]ROMM List'!$E$5:$E$736,다우기술!DG$4,'[7]ROMM List'!$AA$5:$AA$736,다우기술!$C79)&gt;0,DG$4,"")</f>
        <v/>
      </c>
      <c r="DH79" s="392" t="str">
        <f>IF(COUNTIFS('[7]ROMM List'!$E$5:$E$736,다우기술!DH$4,'[7]ROMM List'!$AA$5:$AA$736,다우기술!$C79)&gt;0,DH$4,"")</f>
        <v/>
      </c>
      <c r="DI79" s="392" t="str">
        <f>IF(COUNTIFS('[7]ROMM List'!$E$5:$E$736,다우기술!DI$4,'[7]ROMM List'!$AA$5:$AA$736,다우기술!$C79)&gt;0,DI$4,"")</f>
        <v/>
      </c>
      <c r="DJ79" s="392" t="str">
        <f>IF(COUNTIFS('[7]ROMM List'!$E$5:$E$736,다우기술!DJ$4,'[7]ROMM List'!$AA$5:$AA$736,다우기술!$C79)&gt;0,DJ$4,"")</f>
        <v/>
      </c>
      <c r="DK79" s="392" t="str">
        <f>IF(COUNTIFS('[7]ROMM List'!$E$5:$E$736,다우기술!DK$4,'[7]ROMM List'!$AA$5:$AA$736,다우기술!$C79)&gt;0,DK$4,"")</f>
        <v/>
      </c>
      <c r="DL79" s="392" t="str">
        <f t="shared" si="22"/>
        <v>매출</v>
      </c>
    </row>
    <row r="80" spans="1:116" ht="327.60000000000002" hidden="1" customHeight="1">
      <c r="A80" s="453"/>
      <c r="B80" s="392" t="s">
        <v>141</v>
      </c>
      <c r="C80" s="430" t="str">
        <f t="shared" si="12"/>
        <v>ME0102</v>
      </c>
      <c r="D80" s="430" t="s">
        <v>3661</v>
      </c>
      <c r="E80" s="430" t="s">
        <v>3662</v>
      </c>
      <c r="F80" s="431" t="s">
        <v>3292</v>
      </c>
      <c r="G80" s="431" t="s">
        <v>3027</v>
      </c>
      <c r="H80" s="454" t="s">
        <v>3669</v>
      </c>
      <c r="I80" s="455" t="s">
        <v>3589</v>
      </c>
      <c r="J80" s="456" t="s">
        <v>3590</v>
      </c>
      <c r="K80" s="457" t="s">
        <v>3670</v>
      </c>
      <c r="L80" s="458" t="str">
        <f>IF(VLOOKUP(BZ80,'[7]ROMM List'!$AB$5:$AC$736,2,0)&gt;0,"Y","N")</f>
        <v>Y</v>
      </c>
      <c r="M80" s="459" t="s">
        <v>143</v>
      </c>
      <c r="N80" s="460"/>
      <c r="O80" s="460"/>
      <c r="P80" s="460"/>
      <c r="Q80" s="460"/>
      <c r="R80" s="461"/>
      <c r="S80" s="459" t="s">
        <v>142</v>
      </c>
      <c r="T80" s="461" t="s">
        <v>131</v>
      </c>
      <c r="U80" s="459" t="str">
        <f>IF(COUNTIFS('[7]ROMM List'!$AA$5:$AA$736,다우기술!$C80,'[7]ROMM List'!K$5:K$736,"O")&gt;0,"O","")</f>
        <v/>
      </c>
      <c r="V80" s="460" t="str">
        <f>IF(COUNTIFS('[7]ROMM List'!$AA$5:$AA$736,다우기술!$C80,'[7]ROMM List'!L$5:L$736,"O")&gt;0,"O","")</f>
        <v/>
      </c>
      <c r="W80" s="460" t="str">
        <f>IF(COUNTIFS('[7]ROMM List'!$AA$5:$AA$736,다우기술!$C80,'[7]ROMM List'!M$5:M$736,"O")&gt;0,"O","")</f>
        <v/>
      </c>
      <c r="X80" s="460" t="str">
        <f>IF(COUNTIFS('[7]ROMM List'!$AA$5:$AA$736,다우기술!$C80,'[7]ROMM List'!N$5:N$736,"O")&gt;0,"O","")</f>
        <v/>
      </c>
      <c r="Y80" s="460" t="str">
        <f>IF(COUNTIFS('[7]ROMM List'!$AA$5:$AA$736,다우기술!$C80,'[7]ROMM List'!O$5:O$736,"O")&gt;0,"O","")</f>
        <v>O</v>
      </c>
      <c r="Z80" s="460" t="str">
        <f>IF(COUNTIFS('[7]ROMM List'!$AA$5:$AA$736,다우기술!$C80,'[7]ROMM List'!P$5:P$736,"O")&gt;0,"O","")</f>
        <v/>
      </c>
      <c r="AA80" s="460" t="str">
        <f>IF(COUNTIFS('[7]ROMM List'!$AA$5:$AA$736,다우기술!$C80,'[7]ROMM List'!Q$5:Q$736,"O")&gt;0,"O","")</f>
        <v/>
      </c>
      <c r="AB80" s="460" t="str">
        <f>IF(COUNTIFS('[7]ROMM List'!$AA$5:$AA$736,다우기술!$C80,'[7]ROMM List'!R$5:R$736,"O")&gt;0,"O","")</f>
        <v/>
      </c>
      <c r="AC80" s="460" t="str">
        <f>IF(COUNTIFS('[7]ROMM List'!$AA$5:$AA$736,다우기술!$C80,'[7]ROMM List'!S$5:S$736,"O")&gt;0,"O","")</f>
        <v/>
      </c>
      <c r="AD80" s="460" t="str">
        <f>IF(COUNTIFS('[7]ROMM List'!$AA$5:$AA$736,다우기술!$C80,'[7]ROMM List'!T$5:T$736,"O")&gt;0,"O","")</f>
        <v/>
      </c>
      <c r="AE80" s="460" t="str">
        <f>IF(COUNTIFS('[7]ROMM List'!$AA$5:$AA$736,다우기술!$C80,'[7]ROMM List'!U$5:U$736,"O")&gt;0,"O","")</f>
        <v/>
      </c>
      <c r="AF80" s="460" t="str">
        <f>IF(COUNTIFS('[7]ROMM List'!$AA$5:$AA$736,다우기술!$C80,'[7]ROMM List'!V$5:V$736,"O")&gt;0,"O","")</f>
        <v/>
      </c>
      <c r="AG80" s="461" t="str">
        <f>IF(COUNTIFS('[7]ROMM List'!$AA$5:$AA$736,다우기술!$C80,'[7]ROMM List'!W$5:W$736,"O")&gt;0,"O","")</f>
        <v/>
      </c>
      <c r="AH80" s="462" t="s">
        <v>130</v>
      </c>
      <c r="AI80" s="458" t="str">
        <f t="shared" si="21"/>
        <v>매출</v>
      </c>
      <c r="AJ80" s="458" t="s">
        <v>144</v>
      </c>
      <c r="AK80" s="458" t="s">
        <v>144</v>
      </c>
      <c r="AL80" s="458" t="s">
        <v>144</v>
      </c>
      <c r="AM80" s="458" t="s">
        <v>144</v>
      </c>
      <c r="AN80" s="458" t="s">
        <v>3592</v>
      </c>
      <c r="AO80" s="458" t="s">
        <v>3671</v>
      </c>
      <c r="AP80" s="463" t="s">
        <v>3594</v>
      </c>
      <c r="AQ80" s="458" t="s">
        <v>143</v>
      </c>
      <c r="AR80" s="454" t="s">
        <v>3665</v>
      </c>
      <c r="AS80" s="454" t="s">
        <v>3595</v>
      </c>
      <c r="AT80" s="464" t="s">
        <v>3672</v>
      </c>
      <c r="AU80" s="454" t="str">
        <f t="shared" si="17"/>
        <v>계약 체결(변경)에 대한 승인</v>
      </c>
      <c r="AV80" s="454" t="s">
        <v>3673</v>
      </c>
      <c r="AW80" s="455"/>
      <c r="AX80" s="460"/>
      <c r="AY80" s="460" t="s">
        <v>143</v>
      </c>
      <c r="AZ80" s="461"/>
      <c r="BA80" s="446" t="s">
        <v>3674</v>
      </c>
      <c r="BB80" s="446" t="str">
        <f>IF(COUNTIFS('[7]ROMM List'!$AA$5:$AA$736,다우기술!C80,'[7]ROMM List'!$AF$5:$AF$736,"Significant")&gt;0,"Significant",IF(COUNTIFS('[7]ROMM List'!$AA$5:$AA$736,다우기술!C80,'[7]ROMM List'!$AF$5:$AF$736,"Higher")&gt;0,"Higher","Lower"))</f>
        <v>Higher</v>
      </c>
      <c r="BC80" s="446" t="s">
        <v>143</v>
      </c>
      <c r="BD80" s="446" t="s">
        <v>130</v>
      </c>
      <c r="BE80" s="465" t="s">
        <v>131</v>
      </c>
      <c r="BF80" s="466" t="s">
        <v>143</v>
      </c>
      <c r="BG80" s="466" t="s">
        <v>135</v>
      </c>
      <c r="BH80" s="466" t="s">
        <v>133</v>
      </c>
      <c r="BI80" s="466" t="s">
        <v>135</v>
      </c>
      <c r="BJ80" s="466" t="s">
        <v>135</v>
      </c>
      <c r="BK80" s="466" t="s">
        <v>135</v>
      </c>
      <c r="BL80" s="466" t="s">
        <v>133</v>
      </c>
      <c r="BM80" s="466" t="s">
        <v>133</v>
      </c>
      <c r="BN80" s="467" t="s">
        <v>135</v>
      </c>
      <c r="BO80" s="446" t="str">
        <f t="shared" si="13"/>
        <v>Not Higher</v>
      </c>
      <c r="BP80" s="446">
        <f>SUMIFS([7]Note!$G$18:$G$65,[7]Note!$C$18:$C$65,다우기술!BB80,[7]Note!$F$18:$F$65,다우기술!BC80,[7]Note!$D$18:$D$65,다우기술!BO80)/IF(BD80="Y",1,IF(BD80="H",2,4))</f>
        <v>25</v>
      </c>
      <c r="BQ80" s="446" t="str">
        <f t="shared" si="19"/>
        <v>메세징사업1,2팀</v>
      </c>
      <c r="BR80" s="466"/>
      <c r="BS80" s="467" t="s">
        <v>143</v>
      </c>
      <c r="BT80" s="465"/>
      <c r="BU80" s="466"/>
      <c r="BV80" s="466"/>
      <c r="BW80" s="466" t="s">
        <v>143</v>
      </c>
      <c r="BX80" s="466"/>
      <c r="BY80" s="446"/>
      <c r="BZ80" s="392" t="str">
        <f t="shared" si="20"/>
        <v>메세징_계약 체결(변경)에 대한 승인</v>
      </c>
      <c r="CA80" s="468" t="b">
        <f>VLOOKUP(BZ80,'[7]ROMM List'!$AB$5:$AB$736,1,0)=BZ80</f>
        <v>1</v>
      </c>
      <c r="CB80" s="468" t="str">
        <f t="shared" si="14"/>
        <v>ME0102</v>
      </c>
      <c r="CD80" s="469">
        <f t="shared" si="15"/>
        <v>0</v>
      </c>
      <c r="CE80" s="392"/>
      <c r="CF80" s="469">
        <f t="shared" si="16"/>
        <v>0</v>
      </c>
      <c r="CG80" s="469">
        <f t="shared" si="16"/>
        <v>0</v>
      </c>
      <c r="CH80" s="469">
        <f t="shared" si="16"/>
        <v>0</v>
      </c>
      <c r="CL80" s="468" t="str">
        <f>IF(COUNTIFS('[7]ROMM List'!$E$5:$E$736,다우기술!CL$4,'[7]ROMM List'!$AA$5:$AA$736,다우기술!$C80)&gt;0,CL$4,"")</f>
        <v/>
      </c>
      <c r="CM80" s="468" t="str">
        <f>IF(COUNTIFS('[7]ROMM List'!$E$5:$E$736,다우기술!CM$4,'[7]ROMM List'!$AA$5:$AA$736,다우기술!$C80)&gt;0,CM$4,"")</f>
        <v>매출</v>
      </c>
      <c r="CN80" s="468" t="str">
        <f>IF(COUNTIFS('[7]ROMM List'!$E$5:$E$736,다우기술!CN$4,'[7]ROMM List'!$AA$5:$AA$736,다우기술!$C80)&gt;0,CN$4,"")</f>
        <v/>
      </c>
      <c r="CO80" s="468" t="str">
        <f>IF(COUNTIFS('[7]ROMM List'!$E$5:$E$736,다우기술!CO$4,'[7]ROMM List'!$AA$5:$AA$736,다우기술!$C80)&gt;0,CO$4,"")</f>
        <v/>
      </c>
      <c r="CP80" s="468" t="str">
        <f>IF(COUNTIFS('[7]ROMM List'!$E$5:$E$736,다우기술!CP$4,'[7]ROMM List'!$AA$5:$AA$736,다우기술!$C80)&gt;0,CP$4,"")</f>
        <v/>
      </c>
      <c r="CQ80" s="468" t="str">
        <f>IF(COUNTIFS('[7]ROMM List'!$E$5:$E$736,다우기술!CQ$4,'[7]ROMM List'!$AA$5:$AA$736,다우기술!$C80)&gt;0,CQ$4,"")</f>
        <v/>
      </c>
      <c r="CR80" s="468" t="str">
        <f>IF(COUNTIFS('[7]ROMM List'!$E$5:$E$736,다우기술!CR$4,'[7]ROMM List'!$AA$5:$AA$736,다우기술!$C80)&gt;0,CR$4,"")</f>
        <v/>
      </c>
      <c r="CS80" s="468" t="str">
        <f>IF(COUNTIFS('[7]ROMM List'!$E$5:$E$736,다우기술!CS$4,'[7]ROMM List'!$AA$5:$AA$736,다우기술!$C80)&gt;0,CS$4,"")</f>
        <v/>
      </c>
      <c r="CT80" s="468" t="str">
        <f>IF(COUNTIFS('[7]ROMM List'!$E$5:$E$736,다우기술!CT$4,'[7]ROMM List'!$AA$5:$AA$736,다우기술!$C80)&gt;0,CT$4,"")</f>
        <v/>
      </c>
      <c r="CU80" s="468" t="str">
        <f>IF(COUNTIFS('[7]ROMM List'!$E$5:$E$736,다우기술!CU$4,'[7]ROMM List'!$AA$5:$AA$736,다우기술!$C80)&gt;0,CU$4,"")</f>
        <v/>
      </c>
      <c r="CV80" s="468" t="str">
        <f>IF(COUNTIFS('[7]ROMM List'!$E$5:$E$736,다우기술!CV$4,'[7]ROMM List'!$AA$5:$AA$736,다우기술!$C80)&gt;0,CV$4,"")</f>
        <v/>
      </c>
      <c r="CW80" s="468" t="str">
        <f>IF(COUNTIFS('[7]ROMM List'!$E$5:$E$736,다우기술!CW$4,'[7]ROMM List'!$AA$5:$AA$736,다우기술!$C80)&gt;0,CW$4,"")</f>
        <v/>
      </c>
      <c r="CX80" s="468" t="str">
        <f>IF(COUNTIFS('[7]ROMM List'!$E$5:$E$736,다우기술!CX$4,'[7]ROMM List'!$AA$5:$AA$736,다우기술!$C80)&gt;0,CX$4,"")</f>
        <v/>
      </c>
      <c r="CY80" s="468" t="str">
        <f>IF(COUNTIFS('[7]ROMM List'!$E$5:$E$736,다우기술!CY$4,'[7]ROMM List'!$AA$5:$AA$736,다우기술!$C80)&gt;0,CY$4,"")</f>
        <v/>
      </c>
      <c r="CZ80" s="468" t="str">
        <f>IF(COUNTIFS('[7]ROMM List'!$E$5:$E$736,다우기술!CZ$4,'[7]ROMM List'!$AA$5:$AA$736,다우기술!$C80)&gt;0,CZ$4,"")</f>
        <v/>
      </c>
      <c r="DA80" s="468" t="str">
        <f>IF(COUNTIFS('[7]ROMM List'!$E$5:$E$736,다우기술!DA$4,'[7]ROMM List'!$AA$5:$AA$736,다우기술!$C80)&gt;0,DA$4,"")</f>
        <v/>
      </c>
      <c r="DB80" s="468" t="str">
        <f>IF(COUNTIFS('[7]ROMM List'!$E$5:$E$736,다우기술!DB$4,'[7]ROMM List'!$AA$5:$AA$736,다우기술!$C80)&gt;0,DB$4,"")</f>
        <v/>
      </c>
      <c r="DC80" s="468" t="str">
        <f>IF(COUNTIFS('[7]ROMM List'!$E$5:$E$736,다우기술!DC$4,'[7]ROMM List'!$AA$5:$AA$736,다우기술!$C80)&gt;0,DC$4,"")</f>
        <v/>
      </c>
      <c r="DD80" s="468" t="str">
        <f>IF(COUNTIFS('[7]ROMM List'!$E$5:$E$736,다우기술!DD$4,'[7]ROMM List'!$AA$5:$AA$736,다우기술!$C80)&gt;0,DD$4,"")</f>
        <v/>
      </c>
      <c r="DE80" s="468" t="str">
        <f>IF(COUNTIFS('[7]ROMM List'!$E$5:$E$736,다우기술!DE$4,'[7]ROMM List'!$AA$5:$AA$736,다우기술!$C80)&gt;0,DE$4,"")</f>
        <v/>
      </c>
      <c r="DF80" s="468" t="str">
        <f>IF(COUNTIFS('[7]ROMM List'!$E$5:$E$736,다우기술!DF$4,'[7]ROMM List'!$AA$5:$AA$736,다우기술!$C80)&gt;0,DF$4,"")</f>
        <v/>
      </c>
      <c r="DG80" s="468" t="str">
        <f>IF(COUNTIFS('[7]ROMM List'!$E$5:$E$736,다우기술!DG$4,'[7]ROMM List'!$AA$5:$AA$736,다우기술!$C80)&gt;0,DG$4,"")</f>
        <v/>
      </c>
      <c r="DH80" s="468" t="str">
        <f>IF(COUNTIFS('[7]ROMM List'!$E$5:$E$736,다우기술!DH$4,'[7]ROMM List'!$AA$5:$AA$736,다우기술!$C80)&gt;0,DH$4,"")</f>
        <v/>
      </c>
      <c r="DI80" s="468" t="str">
        <f>IF(COUNTIFS('[7]ROMM List'!$E$5:$E$736,다우기술!DI$4,'[7]ROMM List'!$AA$5:$AA$736,다우기술!$C80)&gt;0,DI$4,"")</f>
        <v/>
      </c>
      <c r="DJ80" s="468" t="str">
        <f>IF(COUNTIFS('[7]ROMM List'!$E$5:$E$736,다우기술!DJ$4,'[7]ROMM List'!$AA$5:$AA$736,다우기술!$C80)&gt;0,DJ$4,"")</f>
        <v/>
      </c>
      <c r="DK80" s="468" t="str">
        <f>IF(COUNTIFS('[7]ROMM List'!$E$5:$E$736,다우기술!DK$4,'[7]ROMM List'!$AA$5:$AA$736,다우기술!$C80)&gt;0,DK$4,"")</f>
        <v/>
      </c>
      <c r="DL80" s="468" t="str">
        <f t="shared" si="22"/>
        <v>매출</v>
      </c>
    </row>
    <row r="81" spans="1:116" s="392" customFormat="1" ht="265.2" hidden="1" customHeight="1">
      <c r="A81" s="453"/>
      <c r="B81" s="392" t="s">
        <v>141</v>
      </c>
      <c r="C81" s="430" t="str">
        <f t="shared" si="12"/>
        <v>ME0201</v>
      </c>
      <c r="D81" s="430" t="s">
        <v>3675</v>
      </c>
      <c r="E81" s="430" t="s">
        <v>3662</v>
      </c>
      <c r="F81" s="431" t="s">
        <v>3599</v>
      </c>
      <c r="G81" s="431" t="s">
        <v>3575</v>
      </c>
      <c r="H81" s="454" t="s">
        <v>3676</v>
      </c>
      <c r="I81" s="455" t="s">
        <v>3677</v>
      </c>
      <c r="J81" s="456" t="s">
        <v>3678</v>
      </c>
      <c r="K81" s="457" t="s">
        <v>3679</v>
      </c>
      <c r="L81" s="458" t="str">
        <f>IF(VLOOKUP(BZ81,'[7]ROMM List'!$AB$5:$AC$736,2,0)&gt;0,"Y","N")</f>
        <v>Y</v>
      </c>
      <c r="M81" s="459"/>
      <c r="N81" s="460" t="s">
        <v>143</v>
      </c>
      <c r="O81" s="460"/>
      <c r="P81" s="460"/>
      <c r="Q81" s="460"/>
      <c r="R81" s="461"/>
      <c r="S81" s="459" t="s">
        <v>142</v>
      </c>
      <c r="T81" s="461" t="s">
        <v>137</v>
      </c>
      <c r="U81" s="459" t="str">
        <f>IF(COUNTIFS('[7]ROMM List'!$AA$5:$AA$736,다우기술!$C81,'[7]ROMM List'!K$5:K$736,"O")&gt;0,"O","")</f>
        <v/>
      </c>
      <c r="V81" s="460" t="str">
        <f>IF(COUNTIFS('[7]ROMM List'!$AA$5:$AA$736,다우기술!$C81,'[7]ROMM List'!L$5:L$736,"O")&gt;0,"O","")</f>
        <v/>
      </c>
      <c r="W81" s="460" t="str">
        <f>IF(COUNTIFS('[7]ROMM List'!$AA$5:$AA$736,다우기술!$C81,'[7]ROMM List'!M$5:M$736,"O")&gt;0,"O","")</f>
        <v>O</v>
      </c>
      <c r="X81" s="460" t="str">
        <f>IF(COUNTIFS('[7]ROMM List'!$AA$5:$AA$736,다우기술!$C81,'[7]ROMM List'!N$5:N$736,"O")&gt;0,"O","")</f>
        <v/>
      </c>
      <c r="Y81" s="460" t="str">
        <f>IF(COUNTIFS('[7]ROMM List'!$AA$5:$AA$736,다우기술!$C81,'[7]ROMM List'!O$5:O$736,"O")&gt;0,"O","")</f>
        <v>O</v>
      </c>
      <c r="Z81" s="460" t="str">
        <f>IF(COUNTIFS('[7]ROMM List'!$AA$5:$AA$736,다우기술!$C81,'[7]ROMM List'!P$5:P$736,"O")&gt;0,"O","")</f>
        <v>O</v>
      </c>
      <c r="AA81" s="460" t="str">
        <f>IF(COUNTIFS('[7]ROMM List'!$AA$5:$AA$736,다우기술!$C81,'[7]ROMM List'!Q$5:Q$736,"O")&gt;0,"O","")</f>
        <v>O</v>
      </c>
      <c r="AB81" s="460" t="str">
        <f>IF(COUNTIFS('[7]ROMM List'!$AA$5:$AA$736,다우기술!$C81,'[7]ROMM List'!R$5:R$736,"O")&gt;0,"O","")</f>
        <v>O</v>
      </c>
      <c r="AC81" s="460" t="str">
        <f>IF(COUNTIFS('[7]ROMM List'!$AA$5:$AA$736,다우기술!$C81,'[7]ROMM List'!S$5:S$736,"O")&gt;0,"O","")</f>
        <v/>
      </c>
      <c r="AD81" s="460" t="str">
        <f>IF(COUNTIFS('[7]ROMM List'!$AA$5:$AA$736,다우기술!$C81,'[7]ROMM List'!T$5:T$736,"O")&gt;0,"O","")</f>
        <v/>
      </c>
      <c r="AE81" s="460" t="str">
        <f>IF(COUNTIFS('[7]ROMM List'!$AA$5:$AA$736,다우기술!$C81,'[7]ROMM List'!U$5:U$736,"O")&gt;0,"O","")</f>
        <v/>
      </c>
      <c r="AF81" s="460" t="str">
        <f>IF(COUNTIFS('[7]ROMM List'!$AA$5:$AA$736,다우기술!$C81,'[7]ROMM List'!V$5:V$736,"O")&gt;0,"O","")</f>
        <v/>
      </c>
      <c r="AG81" s="461" t="str">
        <f>IF(COUNTIFS('[7]ROMM List'!$AA$5:$AA$736,다우기술!$C81,'[7]ROMM List'!W$5:W$736,"O")&gt;0,"O","")</f>
        <v/>
      </c>
      <c r="AH81" s="462" t="s">
        <v>129</v>
      </c>
      <c r="AI81" s="458" t="str">
        <f t="shared" si="21"/>
        <v>매출채권매출</v>
      </c>
      <c r="AJ81" s="458" t="s">
        <v>144</v>
      </c>
      <c r="AK81" s="458" t="s">
        <v>144</v>
      </c>
      <c r="AL81" s="458" t="s">
        <v>144</v>
      </c>
      <c r="AM81" s="458" t="s">
        <v>144</v>
      </c>
      <c r="AN81" s="458" t="s">
        <v>3592</v>
      </c>
      <c r="AO81" s="458" t="s">
        <v>144</v>
      </c>
      <c r="AP81" s="463" t="s">
        <v>3664</v>
      </c>
      <c r="AQ81" s="458" t="s">
        <v>3582</v>
      </c>
      <c r="AR81" s="454" t="s">
        <v>3665</v>
      </c>
      <c r="AS81" s="454" t="s">
        <v>3666</v>
      </c>
      <c r="AT81" s="464" t="s">
        <v>3680</v>
      </c>
      <c r="AU81" s="454" t="str">
        <f t="shared" si="17"/>
        <v>서비스 이용에 대한 매출 기록</v>
      </c>
      <c r="AV81" s="454" t="s">
        <v>3681</v>
      </c>
      <c r="AW81" s="455"/>
      <c r="AX81" s="460"/>
      <c r="AY81" s="460" t="s">
        <v>143</v>
      </c>
      <c r="AZ81" s="461"/>
      <c r="BA81" s="446" t="s">
        <v>144</v>
      </c>
      <c r="BB81" s="446" t="str">
        <f>IF(COUNTIFS('[7]ROMM List'!$AA$5:$AA$736,다우기술!C81,'[7]ROMM List'!$AF$5:$AF$736,"Significant")&gt;0,"Significant",IF(COUNTIFS('[7]ROMM List'!$AA$5:$AA$736,다우기술!C81,'[7]ROMM List'!$AF$5:$AF$736,"Higher")&gt;0,"Higher","Lower"))</f>
        <v>Higher</v>
      </c>
      <c r="BC81" s="446" t="s">
        <v>3582</v>
      </c>
      <c r="BD81" s="446" t="s">
        <v>130</v>
      </c>
      <c r="BE81" s="465" t="s">
        <v>137</v>
      </c>
      <c r="BF81" s="466" t="s">
        <v>3582</v>
      </c>
      <c r="BG81" s="466" t="s">
        <v>135</v>
      </c>
      <c r="BH81" s="466" t="s">
        <v>135</v>
      </c>
      <c r="BI81" s="466" t="s">
        <v>135</v>
      </c>
      <c r="BJ81" s="466" t="s">
        <v>135</v>
      </c>
      <c r="BK81" s="466" t="s">
        <v>135</v>
      </c>
      <c r="BL81" s="466" t="s">
        <v>133</v>
      </c>
      <c r="BM81" s="466" t="s">
        <v>133</v>
      </c>
      <c r="BN81" s="467" t="s">
        <v>135</v>
      </c>
      <c r="BO81" s="446" t="str">
        <f t="shared" si="13"/>
        <v>Not Higher</v>
      </c>
      <c r="BP81" s="446">
        <f>SUMIFS([7]Note!$G$18:$G$65,[7]Note!$C$18:$C$65,다우기술!BB81,[7]Note!$F$18:$F$65,다우기술!BC81,[7]Note!$D$18:$D$65,다우기술!BO81)/IF(BD81="Y",1,IF(BD81="H",2,4))</f>
        <v>1</v>
      </c>
      <c r="BQ81" s="446" t="s">
        <v>3665</v>
      </c>
      <c r="BR81" s="466"/>
      <c r="BS81" s="467" t="s">
        <v>143</v>
      </c>
      <c r="BT81" s="465"/>
      <c r="BU81" s="466"/>
      <c r="BV81" s="466"/>
      <c r="BW81" s="466" t="s">
        <v>143</v>
      </c>
      <c r="BX81" s="466"/>
      <c r="BY81" s="446"/>
      <c r="BZ81" s="392" t="str">
        <f t="shared" si="20"/>
        <v>메세징_서비스 이용에 대한 매출 기록</v>
      </c>
      <c r="CA81" s="392" t="b">
        <f>VLOOKUP(BZ81,'[7]ROMM List'!$AB$5:$AB$736,1,0)=BZ81</f>
        <v>1</v>
      </c>
      <c r="CB81" s="392" t="str">
        <f t="shared" si="14"/>
        <v>ME0201</v>
      </c>
      <c r="CD81" s="470">
        <f t="shared" si="15"/>
        <v>0</v>
      </c>
      <c r="CF81" s="470">
        <f t="shared" si="16"/>
        <v>0</v>
      </c>
      <c r="CG81" s="470">
        <f t="shared" si="16"/>
        <v>0</v>
      </c>
      <c r="CH81" s="470">
        <f t="shared" si="16"/>
        <v>0</v>
      </c>
      <c r="CL81" s="392" t="str">
        <f>IF(COUNTIFS('[7]ROMM List'!$E$5:$E$736,다우기술!CL$4,'[7]ROMM List'!$AA$5:$AA$736,다우기술!$C81)&gt;0,CL$4,"")</f>
        <v>매출채권</v>
      </c>
      <c r="CM81" s="392" t="str">
        <f>IF(COUNTIFS('[7]ROMM List'!$E$5:$E$736,다우기술!CM$4,'[7]ROMM List'!$AA$5:$AA$736,다우기술!$C81)&gt;0,CM$4,"")</f>
        <v>매출</v>
      </c>
      <c r="CN81" s="392" t="str">
        <f>IF(COUNTIFS('[7]ROMM List'!$E$5:$E$736,다우기술!CN$4,'[7]ROMM List'!$AA$5:$AA$736,다우기술!$C81)&gt;0,CN$4,"")</f>
        <v/>
      </c>
      <c r="CO81" s="392" t="str">
        <f>IF(COUNTIFS('[7]ROMM List'!$E$5:$E$736,다우기술!CO$4,'[7]ROMM List'!$AA$5:$AA$736,다우기술!$C81)&gt;0,CO$4,"")</f>
        <v/>
      </c>
      <c r="CP81" s="392" t="str">
        <f>IF(COUNTIFS('[7]ROMM List'!$E$5:$E$736,다우기술!CP$4,'[7]ROMM List'!$AA$5:$AA$736,다우기술!$C81)&gt;0,CP$4,"")</f>
        <v/>
      </c>
      <c r="CQ81" s="392" t="str">
        <f>IF(COUNTIFS('[7]ROMM List'!$E$5:$E$736,다우기술!CQ$4,'[7]ROMM List'!$AA$5:$AA$736,다우기술!$C81)&gt;0,CQ$4,"")</f>
        <v/>
      </c>
      <c r="CR81" s="392" t="str">
        <f>IF(COUNTIFS('[7]ROMM List'!$E$5:$E$736,다우기술!CR$4,'[7]ROMM List'!$AA$5:$AA$736,다우기술!$C81)&gt;0,CR$4,"")</f>
        <v/>
      </c>
      <c r="CS81" s="392" t="str">
        <f>IF(COUNTIFS('[7]ROMM List'!$E$5:$E$736,다우기술!CS$4,'[7]ROMM List'!$AA$5:$AA$736,다우기술!$C81)&gt;0,CS$4,"")</f>
        <v/>
      </c>
      <c r="CT81" s="392" t="str">
        <f>IF(COUNTIFS('[7]ROMM List'!$E$5:$E$736,다우기술!CT$4,'[7]ROMM List'!$AA$5:$AA$736,다우기술!$C81)&gt;0,CT$4,"")</f>
        <v/>
      </c>
      <c r="CU81" s="392" t="str">
        <f>IF(COUNTIFS('[7]ROMM List'!$E$5:$E$736,다우기술!CU$4,'[7]ROMM List'!$AA$5:$AA$736,다우기술!$C81)&gt;0,CU$4,"")</f>
        <v/>
      </c>
      <c r="CV81" s="392" t="str">
        <f>IF(COUNTIFS('[7]ROMM List'!$E$5:$E$736,다우기술!CV$4,'[7]ROMM List'!$AA$5:$AA$736,다우기술!$C81)&gt;0,CV$4,"")</f>
        <v/>
      </c>
      <c r="CW81" s="392" t="str">
        <f>IF(COUNTIFS('[7]ROMM List'!$E$5:$E$736,다우기술!CW$4,'[7]ROMM List'!$AA$5:$AA$736,다우기술!$C81)&gt;0,CW$4,"")</f>
        <v/>
      </c>
      <c r="CX81" s="392" t="str">
        <f>IF(COUNTIFS('[7]ROMM List'!$E$5:$E$736,다우기술!CX$4,'[7]ROMM List'!$AA$5:$AA$736,다우기술!$C81)&gt;0,CX$4,"")</f>
        <v/>
      </c>
      <c r="CY81" s="392" t="str">
        <f>IF(COUNTIFS('[7]ROMM List'!$E$5:$E$736,다우기술!CY$4,'[7]ROMM List'!$AA$5:$AA$736,다우기술!$C81)&gt;0,CY$4,"")</f>
        <v/>
      </c>
      <c r="CZ81" s="392" t="str">
        <f>IF(COUNTIFS('[7]ROMM List'!$E$5:$E$736,다우기술!CZ$4,'[7]ROMM List'!$AA$5:$AA$736,다우기술!$C81)&gt;0,CZ$4,"")</f>
        <v/>
      </c>
      <c r="DA81" s="392" t="str">
        <f>IF(COUNTIFS('[7]ROMM List'!$E$5:$E$736,다우기술!DA$4,'[7]ROMM List'!$AA$5:$AA$736,다우기술!$C81)&gt;0,DA$4,"")</f>
        <v/>
      </c>
      <c r="DB81" s="392" t="str">
        <f>IF(COUNTIFS('[7]ROMM List'!$E$5:$E$736,다우기술!DB$4,'[7]ROMM List'!$AA$5:$AA$736,다우기술!$C81)&gt;0,DB$4,"")</f>
        <v/>
      </c>
      <c r="DC81" s="392" t="str">
        <f>IF(COUNTIFS('[7]ROMM List'!$E$5:$E$736,다우기술!DC$4,'[7]ROMM List'!$AA$5:$AA$736,다우기술!$C81)&gt;0,DC$4,"")</f>
        <v/>
      </c>
      <c r="DD81" s="392" t="str">
        <f>IF(COUNTIFS('[7]ROMM List'!$E$5:$E$736,다우기술!DD$4,'[7]ROMM List'!$AA$5:$AA$736,다우기술!$C81)&gt;0,DD$4,"")</f>
        <v/>
      </c>
      <c r="DE81" s="392" t="str">
        <f>IF(COUNTIFS('[7]ROMM List'!$E$5:$E$736,다우기술!DE$4,'[7]ROMM List'!$AA$5:$AA$736,다우기술!$C81)&gt;0,DE$4,"")</f>
        <v/>
      </c>
      <c r="DF81" s="392" t="str">
        <f>IF(COUNTIFS('[7]ROMM List'!$E$5:$E$736,다우기술!DF$4,'[7]ROMM List'!$AA$5:$AA$736,다우기술!$C81)&gt;0,DF$4,"")</f>
        <v/>
      </c>
      <c r="DG81" s="392" t="str">
        <f>IF(COUNTIFS('[7]ROMM List'!$E$5:$E$736,다우기술!DG$4,'[7]ROMM List'!$AA$5:$AA$736,다우기술!$C81)&gt;0,DG$4,"")</f>
        <v/>
      </c>
      <c r="DH81" s="392" t="str">
        <f>IF(COUNTIFS('[7]ROMM List'!$E$5:$E$736,다우기술!DH$4,'[7]ROMM List'!$AA$5:$AA$736,다우기술!$C81)&gt;0,DH$4,"")</f>
        <v/>
      </c>
      <c r="DI81" s="392" t="str">
        <f>IF(COUNTIFS('[7]ROMM List'!$E$5:$E$736,다우기술!DI$4,'[7]ROMM List'!$AA$5:$AA$736,다우기술!$C81)&gt;0,DI$4,"")</f>
        <v/>
      </c>
      <c r="DJ81" s="392" t="str">
        <f>IF(COUNTIFS('[7]ROMM List'!$E$5:$E$736,다우기술!DJ$4,'[7]ROMM List'!$AA$5:$AA$736,다우기술!$C81)&gt;0,DJ$4,"")</f>
        <v/>
      </c>
      <c r="DK81" s="392" t="str">
        <f>IF(COUNTIFS('[7]ROMM List'!$E$5:$E$736,다우기술!DK$4,'[7]ROMM List'!$AA$5:$AA$736,다우기술!$C81)&gt;0,DK$4,"")</f>
        <v/>
      </c>
      <c r="DL81" s="392" t="str">
        <f t="shared" si="22"/>
        <v>매출채권매출</v>
      </c>
    </row>
    <row r="82" spans="1:116" s="392" customFormat="1" ht="234" hidden="1" customHeight="1">
      <c r="A82" s="453"/>
      <c r="B82" s="392" t="s">
        <v>141</v>
      </c>
      <c r="C82" s="430" t="str">
        <f t="shared" si="12"/>
        <v>ME0202</v>
      </c>
      <c r="D82" s="430" t="s">
        <v>3661</v>
      </c>
      <c r="E82" s="430" t="s">
        <v>3662</v>
      </c>
      <c r="F82" s="431" t="s">
        <v>3306</v>
      </c>
      <c r="G82" s="431" t="s">
        <v>3306</v>
      </c>
      <c r="H82" s="454" t="s">
        <v>3682</v>
      </c>
      <c r="I82" s="455" t="s">
        <v>3683</v>
      </c>
      <c r="J82" s="456" t="s">
        <v>3684</v>
      </c>
      <c r="K82" s="457" t="s">
        <v>3685</v>
      </c>
      <c r="L82" s="458" t="str">
        <f>IF(VLOOKUP(BZ82,'[7]ROMM List'!$AB$5:$AC$736,2,0)&gt;0,"Y","N")</f>
        <v>Y</v>
      </c>
      <c r="M82" s="459" t="s">
        <v>143</v>
      </c>
      <c r="N82" s="460"/>
      <c r="O82" s="460"/>
      <c r="P82" s="460"/>
      <c r="Q82" s="460"/>
      <c r="R82" s="461"/>
      <c r="S82" s="459" t="s">
        <v>142</v>
      </c>
      <c r="T82" s="461" t="s">
        <v>137</v>
      </c>
      <c r="U82" s="459" t="str">
        <f>IF(COUNTIFS('[7]ROMM List'!$AA$5:$AA$736,다우기술!$C82,'[7]ROMM List'!K$5:K$736,"O")&gt;0,"O","")</f>
        <v/>
      </c>
      <c r="V82" s="460" t="str">
        <f>IF(COUNTIFS('[7]ROMM List'!$AA$5:$AA$736,다우기술!$C82,'[7]ROMM List'!L$5:L$736,"O")&gt;0,"O","")</f>
        <v/>
      </c>
      <c r="W82" s="460" t="str">
        <f>IF(COUNTIFS('[7]ROMM List'!$AA$5:$AA$736,다우기술!$C82,'[7]ROMM List'!M$5:M$736,"O")&gt;0,"O","")</f>
        <v/>
      </c>
      <c r="X82" s="460" t="str">
        <f>IF(COUNTIFS('[7]ROMM List'!$AA$5:$AA$736,다우기술!$C82,'[7]ROMM List'!N$5:N$736,"O")&gt;0,"O","")</f>
        <v/>
      </c>
      <c r="Y82" s="460" t="str">
        <f>IF(COUNTIFS('[7]ROMM List'!$AA$5:$AA$736,다우기술!$C82,'[7]ROMM List'!O$5:O$736,"O")&gt;0,"O","")</f>
        <v>O</v>
      </c>
      <c r="Z82" s="460" t="str">
        <f>IF(COUNTIFS('[7]ROMM List'!$AA$5:$AA$736,다우기술!$C82,'[7]ROMM List'!P$5:P$736,"O")&gt;0,"O","")</f>
        <v/>
      </c>
      <c r="AA82" s="460" t="str">
        <f>IF(COUNTIFS('[7]ROMM List'!$AA$5:$AA$736,다우기술!$C82,'[7]ROMM List'!Q$5:Q$736,"O")&gt;0,"O","")</f>
        <v/>
      </c>
      <c r="AB82" s="460" t="str">
        <f>IF(COUNTIFS('[7]ROMM List'!$AA$5:$AA$736,다우기술!$C82,'[7]ROMM List'!R$5:R$736,"O")&gt;0,"O","")</f>
        <v/>
      </c>
      <c r="AC82" s="460" t="str">
        <f>IF(COUNTIFS('[7]ROMM List'!$AA$5:$AA$736,다우기술!$C82,'[7]ROMM List'!S$5:S$736,"O")&gt;0,"O","")</f>
        <v/>
      </c>
      <c r="AD82" s="460" t="str">
        <f>IF(COUNTIFS('[7]ROMM List'!$AA$5:$AA$736,다우기술!$C82,'[7]ROMM List'!T$5:T$736,"O")&gt;0,"O","")</f>
        <v/>
      </c>
      <c r="AE82" s="460" t="str">
        <f>IF(COUNTIFS('[7]ROMM List'!$AA$5:$AA$736,다우기술!$C82,'[7]ROMM List'!U$5:U$736,"O")&gt;0,"O","")</f>
        <v/>
      </c>
      <c r="AF82" s="460" t="str">
        <f>IF(COUNTIFS('[7]ROMM List'!$AA$5:$AA$736,다우기술!$C82,'[7]ROMM List'!V$5:V$736,"O")&gt;0,"O","")</f>
        <v/>
      </c>
      <c r="AG82" s="461" t="str">
        <f>IF(COUNTIFS('[7]ROMM List'!$AA$5:$AA$736,다우기술!$C82,'[7]ROMM List'!W$5:W$736,"O")&gt;0,"O","")</f>
        <v/>
      </c>
      <c r="AH82" s="462" t="s">
        <v>129</v>
      </c>
      <c r="AI82" s="458" t="str">
        <f t="shared" si="21"/>
        <v>매출</v>
      </c>
      <c r="AJ82" s="458" t="s">
        <v>144</v>
      </c>
      <c r="AK82" s="458" t="s">
        <v>144</v>
      </c>
      <c r="AL82" s="458" t="s">
        <v>144</v>
      </c>
      <c r="AM82" s="458" t="s">
        <v>144</v>
      </c>
      <c r="AN82" s="458" t="s">
        <v>3592</v>
      </c>
      <c r="AO82" s="458" t="s">
        <v>144</v>
      </c>
      <c r="AP82" s="463" t="s">
        <v>3664</v>
      </c>
      <c r="AQ82" s="458" t="s">
        <v>3582</v>
      </c>
      <c r="AR82" s="454" t="s">
        <v>3665</v>
      </c>
      <c r="AS82" s="454" t="s">
        <v>3666</v>
      </c>
      <c r="AT82" s="464" t="s">
        <v>3686</v>
      </c>
      <c r="AU82" s="454" t="str">
        <f t="shared" si="17"/>
        <v>후불계약 계정의 서비스이용 한도 설정</v>
      </c>
      <c r="AV82" s="454" t="s">
        <v>3687</v>
      </c>
      <c r="AW82" s="455"/>
      <c r="AX82" s="460"/>
      <c r="AY82" s="460" t="s">
        <v>143</v>
      </c>
      <c r="AZ82" s="461"/>
      <c r="BA82" s="446" t="s">
        <v>144</v>
      </c>
      <c r="BB82" s="446" t="str">
        <f>IF(COUNTIFS('[7]ROMM List'!$AA$5:$AA$736,다우기술!C82,'[7]ROMM List'!$AF$5:$AF$736,"Significant")&gt;0,"Significant",IF(COUNTIFS('[7]ROMM List'!$AA$5:$AA$736,다우기술!C82,'[7]ROMM List'!$AF$5:$AF$736,"Higher")&gt;0,"Higher","Lower"))</f>
        <v>Higher</v>
      </c>
      <c r="BC82" s="446" t="s">
        <v>3582</v>
      </c>
      <c r="BD82" s="446" t="s">
        <v>130</v>
      </c>
      <c r="BE82" s="465" t="s">
        <v>137</v>
      </c>
      <c r="BF82" s="466" t="s">
        <v>3582</v>
      </c>
      <c r="BG82" s="466" t="s">
        <v>135</v>
      </c>
      <c r="BH82" s="466" t="s">
        <v>135</v>
      </c>
      <c r="BI82" s="466" t="s">
        <v>135</v>
      </c>
      <c r="BJ82" s="466" t="s">
        <v>135</v>
      </c>
      <c r="BK82" s="466" t="s">
        <v>135</v>
      </c>
      <c r="BL82" s="466" t="s">
        <v>133</v>
      </c>
      <c r="BM82" s="466" t="s">
        <v>133</v>
      </c>
      <c r="BN82" s="467" t="s">
        <v>135</v>
      </c>
      <c r="BO82" s="446" t="str">
        <f t="shared" si="13"/>
        <v>Not Higher</v>
      </c>
      <c r="BP82" s="446">
        <f>SUMIFS([7]Note!$G$18:$G$65,[7]Note!$C$18:$C$65,다우기술!BB82,[7]Note!$F$18:$F$65,다우기술!BC82,[7]Note!$D$18:$D$65,다우기술!BO82)/IF(BD82="Y",1,IF(BD82="H",2,4))</f>
        <v>1</v>
      </c>
      <c r="BQ82" s="446" t="s">
        <v>3665</v>
      </c>
      <c r="BR82" s="466"/>
      <c r="BS82" s="467" t="s">
        <v>143</v>
      </c>
      <c r="BT82" s="465"/>
      <c r="BU82" s="466"/>
      <c r="BV82" s="466"/>
      <c r="BW82" s="466" t="s">
        <v>143</v>
      </c>
      <c r="BX82" s="466"/>
      <c r="BY82" s="446"/>
      <c r="BZ82" s="392" t="str">
        <f t="shared" si="20"/>
        <v>메세징_후불계약 계정의 서비스이용 한도 설정</v>
      </c>
      <c r="CA82" s="392" t="b">
        <f>VLOOKUP(BZ82,'[7]ROMM List'!$AB$5:$AB$736,1,0)=BZ82</f>
        <v>1</v>
      </c>
      <c r="CB82" s="392" t="str">
        <f t="shared" si="14"/>
        <v>ME0202</v>
      </c>
      <c r="CD82" s="470">
        <f t="shared" si="15"/>
        <v>0</v>
      </c>
      <c r="CF82" s="470">
        <f t="shared" si="16"/>
        <v>0</v>
      </c>
      <c r="CG82" s="470">
        <f t="shared" si="16"/>
        <v>0</v>
      </c>
      <c r="CH82" s="470">
        <f t="shared" si="16"/>
        <v>0</v>
      </c>
      <c r="CL82" s="392" t="str">
        <f>IF(COUNTIFS('[7]ROMM List'!$E$5:$E$736,다우기술!CL$4,'[7]ROMM List'!$AA$5:$AA$736,다우기술!$C82)&gt;0,CL$4,"")</f>
        <v/>
      </c>
      <c r="CM82" s="392" t="str">
        <f>IF(COUNTIFS('[7]ROMM List'!$E$5:$E$736,다우기술!CM$4,'[7]ROMM List'!$AA$5:$AA$736,다우기술!$C82)&gt;0,CM$4,"")</f>
        <v>매출</v>
      </c>
      <c r="CN82" s="392" t="str">
        <f>IF(COUNTIFS('[7]ROMM List'!$E$5:$E$736,다우기술!CN$4,'[7]ROMM List'!$AA$5:$AA$736,다우기술!$C82)&gt;0,CN$4,"")</f>
        <v/>
      </c>
      <c r="CO82" s="392" t="str">
        <f>IF(COUNTIFS('[7]ROMM List'!$E$5:$E$736,다우기술!CO$4,'[7]ROMM List'!$AA$5:$AA$736,다우기술!$C82)&gt;0,CO$4,"")</f>
        <v/>
      </c>
      <c r="CP82" s="392" t="str">
        <f>IF(COUNTIFS('[7]ROMM List'!$E$5:$E$736,다우기술!CP$4,'[7]ROMM List'!$AA$5:$AA$736,다우기술!$C82)&gt;0,CP$4,"")</f>
        <v/>
      </c>
      <c r="CQ82" s="392" t="str">
        <f>IF(COUNTIFS('[7]ROMM List'!$E$5:$E$736,다우기술!CQ$4,'[7]ROMM List'!$AA$5:$AA$736,다우기술!$C82)&gt;0,CQ$4,"")</f>
        <v/>
      </c>
      <c r="CR82" s="392" t="str">
        <f>IF(COUNTIFS('[7]ROMM List'!$E$5:$E$736,다우기술!CR$4,'[7]ROMM List'!$AA$5:$AA$736,다우기술!$C82)&gt;0,CR$4,"")</f>
        <v/>
      </c>
      <c r="CS82" s="392" t="str">
        <f>IF(COUNTIFS('[7]ROMM List'!$E$5:$E$736,다우기술!CS$4,'[7]ROMM List'!$AA$5:$AA$736,다우기술!$C82)&gt;0,CS$4,"")</f>
        <v/>
      </c>
      <c r="CT82" s="392" t="str">
        <f>IF(COUNTIFS('[7]ROMM List'!$E$5:$E$736,다우기술!CT$4,'[7]ROMM List'!$AA$5:$AA$736,다우기술!$C82)&gt;0,CT$4,"")</f>
        <v/>
      </c>
      <c r="CU82" s="392" t="str">
        <f>IF(COUNTIFS('[7]ROMM List'!$E$5:$E$736,다우기술!CU$4,'[7]ROMM List'!$AA$5:$AA$736,다우기술!$C82)&gt;0,CU$4,"")</f>
        <v/>
      </c>
      <c r="CV82" s="392" t="str">
        <f>IF(COUNTIFS('[7]ROMM List'!$E$5:$E$736,다우기술!CV$4,'[7]ROMM List'!$AA$5:$AA$736,다우기술!$C82)&gt;0,CV$4,"")</f>
        <v/>
      </c>
      <c r="CW82" s="392" t="str">
        <f>IF(COUNTIFS('[7]ROMM List'!$E$5:$E$736,다우기술!CW$4,'[7]ROMM List'!$AA$5:$AA$736,다우기술!$C82)&gt;0,CW$4,"")</f>
        <v/>
      </c>
      <c r="CX82" s="392" t="str">
        <f>IF(COUNTIFS('[7]ROMM List'!$E$5:$E$736,다우기술!CX$4,'[7]ROMM List'!$AA$5:$AA$736,다우기술!$C82)&gt;0,CX$4,"")</f>
        <v/>
      </c>
      <c r="CY82" s="392" t="str">
        <f>IF(COUNTIFS('[7]ROMM List'!$E$5:$E$736,다우기술!CY$4,'[7]ROMM List'!$AA$5:$AA$736,다우기술!$C82)&gt;0,CY$4,"")</f>
        <v/>
      </c>
      <c r="CZ82" s="392" t="str">
        <f>IF(COUNTIFS('[7]ROMM List'!$E$5:$E$736,다우기술!CZ$4,'[7]ROMM List'!$AA$5:$AA$736,다우기술!$C82)&gt;0,CZ$4,"")</f>
        <v/>
      </c>
      <c r="DA82" s="392" t="str">
        <f>IF(COUNTIFS('[7]ROMM List'!$E$5:$E$736,다우기술!DA$4,'[7]ROMM List'!$AA$5:$AA$736,다우기술!$C82)&gt;0,DA$4,"")</f>
        <v/>
      </c>
      <c r="DB82" s="392" t="str">
        <f>IF(COUNTIFS('[7]ROMM List'!$E$5:$E$736,다우기술!DB$4,'[7]ROMM List'!$AA$5:$AA$736,다우기술!$C82)&gt;0,DB$4,"")</f>
        <v/>
      </c>
      <c r="DC82" s="392" t="str">
        <f>IF(COUNTIFS('[7]ROMM List'!$E$5:$E$736,다우기술!DC$4,'[7]ROMM List'!$AA$5:$AA$736,다우기술!$C82)&gt;0,DC$4,"")</f>
        <v/>
      </c>
      <c r="DD82" s="392" t="str">
        <f>IF(COUNTIFS('[7]ROMM List'!$E$5:$E$736,다우기술!DD$4,'[7]ROMM List'!$AA$5:$AA$736,다우기술!$C82)&gt;0,DD$4,"")</f>
        <v/>
      </c>
      <c r="DE82" s="392" t="str">
        <f>IF(COUNTIFS('[7]ROMM List'!$E$5:$E$736,다우기술!DE$4,'[7]ROMM List'!$AA$5:$AA$736,다우기술!$C82)&gt;0,DE$4,"")</f>
        <v/>
      </c>
      <c r="DF82" s="392" t="str">
        <f>IF(COUNTIFS('[7]ROMM List'!$E$5:$E$736,다우기술!DF$4,'[7]ROMM List'!$AA$5:$AA$736,다우기술!$C82)&gt;0,DF$4,"")</f>
        <v/>
      </c>
      <c r="DG82" s="392" t="str">
        <f>IF(COUNTIFS('[7]ROMM List'!$E$5:$E$736,다우기술!DG$4,'[7]ROMM List'!$AA$5:$AA$736,다우기술!$C82)&gt;0,DG$4,"")</f>
        <v/>
      </c>
      <c r="DH82" s="392" t="str">
        <f>IF(COUNTIFS('[7]ROMM List'!$E$5:$E$736,다우기술!DH$4,'[7]ROMM List'!$AA$5:$AA$736,다우기술!$C82)&gt;0,DH$4,"")</f>
        <v/>
      </c>
      <c r="DI82" s="392" t="str">
        <f>IF(COUNTIFS('[7]ROMM List'!$E$5:$E$736,다우기술!DI$4,'[7]ROMM List'!$AA$5:$AA$736,다우기술!$C82)&gt;0,DI$4,"")</f>
        <v/>
      </c>
      <c r="DJ82" s="392" t="str">
        <f>IF(COUNTIFS('[7]ROMM List'!$E$5:$E$736,다우기술!DJ$4,'[7]ROMM List'!$AA$5:$AA$736,다우기술!$C82)&gt;0,DJ$4,"")</f>
        <v/>
      </c>
      <c r="DK82" s="392" t="str">
        <f>IF(COUNTIFS('[7]ROMM List'!$E$5:$E$736,다우기술!DK$4,'[7]ROMM List'!$AA$5:$AA$736,다우기술!$C82)&gt;0,DK$4,"")</f>
        <v/>
      </c>
      <c r="DL82" s="392" t="str">
        <f t="shared" si="22"/>
        <v>매출</v>
      </c>
    </row>
    <row r="83" spans="1:116" s="392" customFormat="1" ht="296.39999999999998" hidden="1" customHeight="1">
      <c r="A83" s="453"/>
      <c r="B83" s="392" t="s">
        <v>141</v>
      </c>
      <c r="C83" s="430" t="str">
        <f t="shared" si="12"/>
        <v>ME0203</v>
      </c>
      <c r="D83" s="430" t="s">
        <v>3661</v>
      </c>
      <c r="E83" s="430" t="s">
        <v>3662</v>
      </c>
      <c r="F83" s="431" t="s">
        <v>3306</v>
      </c>
      <c r="G83" s="431" t="s">
        <v>3036</v>
      </c>
      <c r="H83" s="454" t="s">
        <v>3688</v>
      </c>
      <c r="I83" s="455" t="s">
        <v>3689</v>
      </c>
      <c r="J83" s="456" t="s">
        <v>3690</v>
      </c>
      <c r="K83" s="457" t="s">
        <v>3691</v>
      </c>
      <c r="L83" s="458" t="str">
        <f>IF(VLOOKUP(BZ83,'[7]ROMM List'!$AB$5:$AC$736,2,0)&gt;0,"Y","N")</f>
        <v>Y</v>
      </c>
      <c r="M83" s="459" t="s">
        <v>143</v>
      </c>
      <c r="N83" s="460" t="s">
        <v>143</v>
      </c>
      <c r="O83" s="460"/>
      <c r="P83" s="460"/>
      <c r="Q83" s="460"/>
      <c r="R83" s="461"/>
      <c r="S83" s="459" t="s">
        <v>142</v>
      </c>
      <c r="T83" s="461" t="s">
        <v>137</v>
      </c>
      <c r="U83" s="459" t="str">
        <f>IF(COUNTIFS('[7]ROMM List'!$AA$5:$AA$736,다우기술!$C83,'[7]ROMM List'!K$5:K$736,"O")&gt;0,"O","")</f>
        <v/>
      </c>
      <c r="V83" s="460" t="str">
        <f>IF(COUNTIFS('[7]ROMM List'!$AA$5:$AA$736,다우기술!$C83,'[7]ROMM List'!L$5:L$736,"O")&gt;0,"O","")</f>
        <v/>
      </c>
      <c r="W83" s="460" t="str">
        <f>IF(COUNTIFS('[7]ROMM List'!$AA$5:$AA$736,다우기술!$C83,'[7]ROMM List'!M$5:M$736,"O")&gt;0,"O","")</f>
        <v/>
      </c>
      <c r="X83" s="460" t="str">
        <f>IF(COUNTIFS('[7]ROMM List'!$AA$5:$AA$736,다우기술!$C83,'[7]ROMM List'!N$5:N$736,"O")&gt;0,"O","")</f>
        <v/>
      </c>
      <c r="Y83" s="460" t="str">
        <f>IF(COUNTIFS('[7]ROMM List'!$AA$5:$AA$736,다우기술!$C83,'[7]ROMM List'!O$5:O$736,"O")&gt;0,"O","")</f>
        <v>O</v>
      </c>
      <c r="Z83" s="460" t="str">
        <f>IF(COUNTIFS('[7]ROMM List'!$AA$5:$AA$736,다우기술!$C83,'[7]ROMM List'!P$5:P$736,"O")&gt;0,"O","")</f>
        <v/>
      </c>
      <c r="AA83" s="460" t="str">
        <f>IF(COUNTIFS('[7]ROMM List'!$AA$5:$AA$736,다우기술!$C83,'[7]ROMM List'!Q$5:Q$736,"O")&gt;0,"O","")</f>
        <v/>
      </c>
      <c r="AB83" s="460" t="str">
        <f>IF(COUNTIFS('[7]ROMM List'!$AA$5:$AA$736,다우기술!$C83,'[7]ROMM List'!R$5:R$736,"O")&gt;0,"O","")</f>
        <v/>
      </c>
      <c r="AC83" s="460" t="str">
        <f>IF(COUNTIFS('[7]ROMM List'!$AA$5:$AA$736,다우기술!$C83,'[7]ROMM List'!S$5:S$736,"O")&gt;0,"O","")</f>
        <v/>
      </c>
      <c r="AD83" s="460" t="str">
        <f>IF(COUNTIFS('[7]ROMM List'!$AA$5:$AA$736,다우기술!$C83,'[7]ROMM List'!T$5:T$736,"O")&gt;0,"O","")</f>
        <v/>
      </c>
      <c r="AE83" s="460" t="str">
        <f>IF(COUNTIFS('[7]ROMM List'!$AA$5:$AA$736,다우기술!$C83,'[7]ROMM List'!U$5:U$736,"O")&gt;0,"O","")</f>
        <v/>
      </c>
      <c r="AF83" s="460" t="str">
        <f>IF(COUNTIFS('[7]ROMM List'!$AA$5:$AA$736,다우기술!$C83,'[7]ROMM List'!V$5:V$736,"O")&gt;0,"O","")</f>
        <v/>
      </c>
      <c r="AG83" s="461" t="str">
        <f>IF(COUNTIFS('[7]ROMM List'!$AA$5:$AA$736,다우기술!$C83,'[7]ROMM List'!W$5:W$736,"O")&gt;0,"O","")</f>
        <v/>
      </c>
      <c r="AH83" s="462" t="s">
        <v>129</v>
      </c>
      <c r="AI83" s="458" t="str">
        <f t="shared" si="21"/>
        <v>매출</v>
      </c>
      <c r="AJ83" s="458" t="s">
        <v>144</v>
      </c>
      <c r="AK83" s="458" t="s">
        <v>144</v>
      </c>
      <c r="AL83" s="458" t="s">
        <v>144</v>
      </c>
      <c r="AM83" s="458" t="s">
        <v>144</v>
      </c>
      <c r="AN83" s="458" t="s">
        <v>3592</v>
      </c>
      <c r="AO83" s="458" t="s">
        <v>144</v>
      </c>
      <c r="AP83" s="463" t="s">
        <v>3664</v>
      </c>
      <c r="AQ83" s="458" t="s">
        <v>3582</v>
      </c>
      <c r="AR83" s="454" t="s">
        <v>3665</v>
      </c>
      <c r="AS83" s="454" t="s">
        <v>3666</v>
      </c>
      <c r="AT83" s="464" t="s">
        <v>3692</v>
      </c>
      <c r="AU83" s="454" t="str">
        <f t="shared" si="17"/>
        <v>선불계약 계정의 서비스이용 관리</v>
      </c>
      <c r="AV83" s="454" t="s">
        <v>3693</v>
      </c>
      <c r="AW83" s="455"/>
      <c r="AX83" s="460"/>
      <c r="AY83" s="460" t="s">
        <v>143</v>
      </c>
      <c r="AZ83" s="461"/>
      <c r="BA83" s="446" t="s">
        <v>144</v>
      </c>
      <c r="BB83" s="446" t="str">
        <f>IF(COUNTIFS('[7]ROMM List'!$AA$5:$AA$736,다우기술!C83,'[7]ROMM List'!$AF$5:$AF$736,"Significant")&gt;0,"Significant",IF(COUNTIFS('[7]ROMM List'!$AA$5:$AA$736,다우기술!C83,'[7]ROMM List'!$AF$5:$AF$736,"Higher")&gt;0,"Higher","Lower"))</f>
        <v>Higher</v>
      </c>
      <c r="BC83" s="446" t="s">
        <v>3582</v>
      </c>
      <c r="BD83" s="446" t="s">
        <v>130</v>
      </c>
      <c r="BE83" s="465" t="s">
        <v>137</v>
      </c>
      <c r="BF83" s="466" t="s">
        <v>3582</v>
      </c>
      <c r="BG83" s="466" t="s">
        <v>135</v>
      </c>
      <c r="BH83" s="466" t="s">
        <v>135</v>
      </c>
      <c r="BI83" s="466" t="s">
        <v>135</v>
      </c>
      <c r="BJ83" s="466" t="s">
        <v>135</v>
      </c>
      <c r="BK83" s="466" t="s">
        <v>135</v>
      </c>
      <c r="BL83" s="466" t="s">
        <v>133</v>
      </c>
      <c r="BM83" s="466" t="s">
        <v>133</v>
      </c>
      <c r="BN83" s="467" t="s">
        <v>135</v>
      </c>
      <c r="BO83" s="446" t="str">
        <f t="shared" si="13"/>
        <v>Not Higher</v>
      </c>
      <c r="BP83" s="446">
        <f>SUMIFS([7]Note!$G$18:$G$65,[7]Note!$C$18:$C$65,다우기술!BB83,[7]Note!$F$18:$F$65,다우기술!BC83,[7]Note!$D$18:$D$65,다우기술!BO83)/IF(BD83="Y",1,IF(BD83="H",2,4))</f>
        <v>1</v>
      </c>
      <c r="BQ83" s="446" t="s">
        <v>3665</v>
      </c>
      <c r="BR83" s="466"/>
      <c r="BS83" s="467" t="s">
        <v>143</v>
      </c>
      <c r="BT83" s="465"/>
      <c r="BU83" s="466"/>
      <c r="BV83" s="466"/>
      <c r="BW83" s="466" t="s">
        <v>143</v>
      </c>
      <c r="BX83" s="466"/>
      <c r="BY83" s="446"/>
      <c r="BZ83" s="392" t="str">
        <f t="shared" si="20"/>
        <v>메세징_선불계약 계정의 서비스이용 관리</v>
      </c>
      <c r="CA83" s="392" t="b">
        <f>VLOOKUP(BZ83,'[7]ROMM List'!$AB$5:$AB$736,1,0)=BZ83</f>
        <v>1</v>
      </c>
      <c r="CB83" s="392" t="str">
        <f t="shared" si="14"/>
        <v>ME0203</v>
      </c>
      <c r="CD83" s="470">
        <f t="shared" si="15"/>
        <v>0</v>
      </c>
      <c r="CF83" s="470">
        <f t="shared" si="16"/>
        <v>0</v>
      </c>
      <c r="CG83" s="470">
        <f t="shared" si="16"/>
        <v>0</v>
      </c>
      <c r="CH83" s="470">
        <f t="shared" si="16"/>
        <v>0</v>
      </c>
      <c r="CL83" s="392" t="str">
        <f>IF(COUNTIFS('[7]ROMM List'!$E$5:$E$736,다우기술!CL$4,'[7]ROMM List'!$AA$5:$AA$736,다우기술!$C83)&gt;0,CL$4,"")</f>
        <v/>
      </c>
      <c r="CM83" s="392" t="str">
        <f>IF(COUNTIFS('[7]ROMM List'!$E$5:$E$736,다우기술!CM$4,'[7]ROMM List'!$AA$5:$AA$736,다우기술!$C83)&gt;0,CM$4,"")</f>
        <v>매출</v>
      </c>
      <c r="CN83" s="392" t="str">
        <f>IF(COUNTIFS('[7]ROMM List'!$E$5:$E$736,다우기술!CN$4,'[7]ROMM List'!$AA$5:$AA$736,다우기술!$C83)&gt;0,CN$4,"")</f>
        <v/>
      </c>
      <c r="CO83" s="392" t="str">
        <f>IF(COUNTIFS('[7]ROMM List'!$E$5:$E$736,다우기술!CO$4,'[7]ROMM List'!$AA$5:$AA$736,다우기술!$C83)&gt;0,CO$4,"")</f>
        <v/>
      </c>
      <c r="CP83" s="392" t="str">
        <f>IF(COUNTIFS('[7]ROMM List'!$E$5:$E$736,다우기술!CP$4,'[7]ROMM List'!$AA$5:$AA$736,다우기술!$C83)&gt;0,CP$4,"")</f>
        <v/>
      </c>
      <c r="CQ83" s="392" t="str">
        <f>IF(COUNTIFS('[7]ROMM List'!$E$5:$E$736,다우기술!CQ$4,'[7]ROMM List'!$AA$5:$AA$736,다우기술!$C83)&gt;0,CQ$4,"")</f>
        <v/>
      </c>
      <c r="CR83" s="392" t="str">
        <f>IF(COUNTIFS('[7]ROMM List'!$E$5:$E$736,다우기술!CR$4,'[7]ROMM List'!$AA$5:$AA$736,다우기술!$C83)&gt;0,CR$4,"")</f>
        <v/>
      </c>
      <c r="CS83" s="392" t="str">
        <f>IF(COUNTIFS('[7]ROMM List'!$E$5:$E$736,다우기술!CS$4,'[7]ROMM List'!$AA$5:$AA$736,다우기술!$C83)&gt;0,CS$4,"")</f>
        <v/>
      </c>
      <c r="CT83" s="392" t="str">
        <f>IF(COUNTIFS('[7]ROMM List'!$E$5:$E$736,다우기술!CT$4,'[7]ROMM List'!$AA$5:$AA$736,다우기술!$C83)&gt;0,CT$4,"")</f>
        <v/>
      </c>
      <c r="CU83" s="392" t="str">
        <f>IF(COUNTIFS('[7]ROMM List'!$E$5:$E$736,다우기술!CU$4,'[7]ROMM List'!$AA$5:$AA$736,다우기술!$C83)&gt;0,CU$4,"")</f>
        <v/>
      </c>
      <c r="CV83" s="392" t="str">
        <f>IF(COUNTIFS('[7]ROMM List'!$E$5:$E$736,다우기술!CV$4,'[7]ROMM List'!$AA$5:$AA$736,다우기술!$C83)&gt;0,CV$4,"")</f>
        <v/>
      </c>
      <c r="CW83" s="392" t="str">
        <f>IF(COUNTIFS('[7]ROMM List'!$E$5:$E$736,다우기술!CW$4,'[7]ROMM List'!$AA$5:$AA$736,다우기술!$C83)&gt;0,CW$4,"")</f>
        <v/>
      </c>
      <c r="CX83" s="392" t="str">
        <f>IF(COUNTIFS('[7]ROMM List'!$E$5:$E$736,다우기술!CX$4,'[7]ROMM List'!$AA$5:$AA$736,다우기술!$C83)&gt;0,CX$4,"")</f>
        <v/>
      </c>
      <c r="CY83" s="392" t="str">
        <f>IF(COUNTIFS('[7]ROMM List'!$E$5:$E$736,다우기술!CY$4,'[7]ROMM List'!$AA$5:$AA$736,다우기술!$C83)&gt;0,CY$4,"")</f>
        <v/>
      </c>
      <c r="CZ83" s="392" t="str">
        <f>IF(COUNTIFS('[7]ROMM List'!$E$5:$E$736,다우기술!CZ$4,'[7]ROMM List'!$AA$5:$AA$736,다우기술!$C83)&gt;0,CZ$4,"")</f>
        <v/>
      </c>
      <c r="DA83" s="392" t="str">
        <f>IF(COUNTIFS('[7]ROMM List'!$E$5:$E$736,다우기술!DA$4,'[7]ROMM List'!$AA$5:$AA$736,다우기술!$C83)&gt;0,DA$4,"")</f>
        <v/>
      </c>
      <c r="DB83" s="392" t="str">
        <f>IF(COUNTIFS('[7]ROMM List'!$E$5:$E$736,다우기술!DB$4,'[7]ROMM List'!$AA$5:$AA$736,다우기술!$C83)&gt;0,DB$4,"")</f>
        <v/>
      </c>
      <c r="DC83" s="392" t="str">
        <f>IF(COUNTIFS('[7]ROMM List'!$E$5:$E$736,다우기술!DC$4,'[7]ROMM List'!$AA$5:$AA$736,다우기술!$C83)&gt;0,DC$4,"")</f>
        <v/>
      </c>
      <c r="DD83" s="392" t="str">
        <f>IF(COUNTIFS('[7]ROMM List'!$E$5:$E$736,다우기술!DD$4,'[7]ROMM List'!$AA$5:$AA$736,다우기술!$C83)&gt;0,DD$4,"")</f>
        <v/>
      </c>
      <c r="DE83" s="392" t="str">
        <f>IF(COUNTIFS('[7]ROMM List'!$E$5:$E$736,다우기술!DE$4,'[7]ROMM List'!$AA$5:$AA$736,다우기술!$C83)&gt;0,DE$4,"")</f>
        <v/>
      </c>
      <c r="DF83" s="392" t="str">
        <f>IF(COUNTIFS('[7]ROMM List'!$E$5:$E$736,다우기술!DF$4,'[7]ROMM List'!$AA$5:$AA$736,다우기술!$C83)&gt;0,DF$4,"")</f>
        <v/>
      </c>
      <c r="DG83" s="392" t="str">
        <f>IF(COUNTIFS('[7]ROMM List'!$E$5:$E$736,다우기술!DG$4,'[7]ROMM List'!$AA$5:$AA$736,다우기술!$C83)&gt;0,DG$4,"")</f>
        <v/>
      </c>
      <c r="DH83" s="392" t="str">
        <f>IF(COUNTIFS('[7]ROMM List'!$E$5:$E$736,다우기술!DH$4,'[7]ROMM List'!$AA$5:$AA$736,다우기술!$C83)&gt;0,DH$4,"")</f>
        <v/>
      </c>
      <c r="DI83" s="392" t="str">
        <f>IF(COUNTIFS('[7]ROMM List'!$E$5:$E$736,다우기술!DI$4,'[7]ROMM List'!$AA$5:$AA$736,다우기술!$C83)&gt;0,DI$4,"")</f>
        <v/>
      </c>
      <c r="DJ83" s="392" t="str">
        <f>IF(COUNTIFS('[7]ROMM List'!$E$5:$E$736,다우기술!DJ$4,'[7]ROMM List'!$AA$5:$AA$736,다우기술!$C83)&gt;0,DJ$4,"")</f>
        <v/>
      </c>
      <c r="DK83" s="392" t="str">
        <f>IF(COUNTIFS('[7]ROMM List'!$E$5:$E$736,다우기술!DK$4,'[7]ROMM List'!$AA$5:$AA$736,다우기술!$C83)&gt;0,DK$4,"")</f>
        <v/>
      </c>
      <c r="DL83" s="392" t="str">
        <f t="shared" si="22"/>
        <v>매출</v>
      </c>
    </row>
    <row r="84" spans="1:116" s="392" customFormat="1" ht="218.4" hidden="1" customHeight="1">
      <c r="A84" s="453"/>
      <c r="B84" s="392" t="s">
        <v>141</v>
      </c>
      <c r="C84" s="430" t="str">
        <f t="shared" si="12"/>
        <v>ME0301</v>
      </c>
      <c r="D84" s="430" t="s">
        <v>3675</v>
      </c>
      <c r="E84" s="430" t="s">
        <v>3662</v>
      </c>
      <c r="F84" s="431" t="s">
        <v>3614</v>
      </c>
      <c r="G84" s="431" t="s">
        <v>3575</v>
      </c>
      <c r="H84" s="454" t="s">
        <v>3694</v>
      </c>
      <c r="I84" s="455" t="s">
        <v>3695</v>
      </c>
      <c r="J84" s="456" t="s">
        <v>3696</v>
      </c>
      <c r="K84" s="457" t="s">
        <v>3697</v>
      </c>
      <c r="L84" s="458" t="str">
        <f>IF(VLOOKUP(BZ84,'[7]ROMM List'!$AB$5:$AC$736,2,0)&gt;0,"Y","N")</f>
        <v>Y</v>
      </c>
      <c r="M84" s="459"/>
      <c r="N84" s="460" t="s">
        <v>143</v>
      </c>
      <c r="O84" s="460"/>
      <c r="P84" s="460"/>
      <c r="Q84" s="460"/>
      <c r="R84" s="461"/>
      <c r="S84" s="459" t="s">
        <v>142</v>
      </c>
      <c r="T84" s="461" t="s">
        <v>131</v>
      </c>
      <c r="U84" s="459" t="str">
        <f>IF(COUNTIFS('[7]ROMM List'!$AA$5:$AA$736,다우기술!$C84,'[7]ROMM List'!K$5:K$736,"O")&gt;0,"O","")</f>
        <v/>
      </c>
      <c r="V84" s="460" t="str">
        <f>IF(COUNTIFS('[7]ROMM List'!$AA$5:$AA$736,다우기술!$C84,'[7]ROMM List'!L$5:L$736,"O")&gt;0,"O","")</f>
        <v/>
      </c>
      <c r="W84" s="460" t="str">
        <f>IF(COUNTIFS('[7]ROMM List'!$AA$5:$AA$736,다우기술!$C84,'[7]ROMM List'!M$5:M$736,"O")&gt;0,"O","")</f>
        <v/>
      </c>
      <c r="X84" s="460" t="str">
        <f>IF(COUNTIFS('[7]ROMM List'!$AA$5:$AA$736,다우기술!$C84,'[7]ROMM List'!N$5:N$736,"O")&gt;0,"O","")</f>
        <v/>
      </c>
      <c r="Y84" s="460" t="str">
        <f>IF(COUNTIFS('[7]ROMM List'!$AA$5:$AA$736,다우기술!$C84,'[7]ROMM List'!O$5:O$736,"O")&gt;0,"O","")</f>
        <v/>
      </c>
      <c r="Z84" s="460" t="str">
        <f>IF(COUNTIFS('[7]ROMM List'!$AA$5:$AA$736,다우기술!$C84,'[7]ROMM List'!P$5:P$736,"O")&gt;0,"O","")</f>
        <v/>
      </c>
      <c r="AA84" s="460" t="str">
        <f>IF(COUNTIFS('[7]ROMM List'!$AA$5:$AA$736,다우기술!$C84,'[7]ROMM List'!Q$5:Q$736,"O")&gt;0,"O","")</f>
        <v>O</v>
      </c>
      <c r="AB84" s="460" t="str">
        <f>IF(COUNTIFS('[7]ROMM List'!$AA$5:$AA$736,다우기술!$C84,'[7]ROMM List'!R$5:R$736,"O")&gt;0,"O","")</f>
        <v>O</v>
      </c>
      <c r="AC84" s="460" t="str">
        <f>IF(COUNTIFS('[7]ROMM List'!$AA$5:$AA$736,다우기술!$C84,'[7]ROMM List'!S$5:S$736,"O")&gt;0,"O","")</f>
        <v/>
      </c>
      <c r="AD84" s="460" t="str">
        <f>IF(COUNTIFS('[7]ROMM List'!$AA$5:$AA$736,다우기술!$C84,'[7]ROMM List'!T$5:T$736,"O")&gt;0,"O","")</f>
        <v/>
      </c>
      <c r="AE84" s="460" t="str">
        <f>IF(COUNTIFS('[7]ROMM List'!$AA$5:$AA$736,다우기술!$C84,'[7]ROMM List'!U$5:U$736,"O")&gt;0,"O","")</f>
        <v/>
      </c>
      <c r="AF84" s="460" t="str">
        <f>IF(COUNTIFS('[7]ROMM List'!$AA$5:$AA$736,다우기술!$C84,'[7]ROMM List'!V$5:V$736,"O")&gt;0,"O","")</f>
        <v/>
      </c>
      <c r="AG84" s="461" t="str">
        <f>IF(COUNTIFS('[7]ROMM List'!$AA$5:$AA$736,다우기술!$C84,'[7]ROMM List'!W$5:W$736,"O")&gt;0,"O","")</f>
        <v/>
      </c>
      <c r="AH84" s="462" t="s">
        <v>129</v>
      </c>
      <c r="AI84" s="458" t="str">
        <f t="shared" si="21"/>
        <v>매출</v>
      </c>
      <c r="AJ84" s="458" t="s">
        <v>144</v>
      </c>
      <c r="AK84" s="458" t="s">
        <v>144</v>
      </c>
      <c r="AL84" s="458" t="s">
        <v>144</v>
      </c>
      <c r="AM84" s="458" t="s">
        <v>144</v>
      </c>
      <c r="AN84" s="458" t="s">
        <v>3592</v>
      </c>
      <c r="AO84" s="458" t="s">
        <v>3698</v>
      </c>
      <c r="AP84" s="463" t="s">
        <v>3664</v>
      </c>
      <c r="AQ84" s="458" t="s">
        <v>143</v>
      </c>
      <c r="AR84" s="454" t="s">
        <v>3665</v>
      </c>
      <c r="AS84" s="454" t="s">
        <v>3620</v>
      </c>
      <c r="AT84" s="464" t="s">
        <v>3699</v>
      </c>
      <c r="AU84" s="454" t="str">
        <f t="shared" si="17"/>
        <v>거래처와 후불매출액 검증</v>
      </c>
      <c r="AV84" s="454" t="s">
        <v>3700</v>
      </c>
      <c r="AW84" s="455"/>
      <c r="AX84" s="460"/>
      <c r="AY84" s="460" t="s">
        <v>143</v>
      </c>
      <c r="AZ84" s="461"/>
      <c r="BA84" s="446" t="s">
        <v>3701</v>
      </c>
      <c r="BB84" s="446" t="str">
        <f>IF(COUNTIFS('[7]ROMM List'!$AA$5:$AA$736,다우기술!C84,'[7]ROMM List'!$AF$5:$AF$736,"Significant")&gt;0,"Significant",IF(COUNTIFS('[7]ROMM List'!$AA$5:$AA$736,다우기술!C84,'[7]ROMM List'!$AF$5:$AF$736,"Higher")&gt;0,"Higher","Lower"))</f>
        <v>Higher</v>
      </c>
      <c r="BC84" s="446" t="s">
        <v>143</v>
      </c>
      <c r="BD84" s="446" t="s">
        <v>130</v>
      </c>
      <c r="BE84" s="465" t="s">
        <v>131</v>
      </c>
      <c r="BF84" s="466" t="s">
        <v>143</v>
      </c>
      <c r="BG84" s="466" t="s">
        <v>135</v>
      </c>
      <c r="BH84" s="466" t="s">
        <v>135</v>
      </c>
      <c r="BI84" s="466" t="s">
        <v>135</v>
      </c>
      <c r="BJ84" s="466" t="s">
        <v>135</v>
      </c>
      <c r="BK84" s="466" t="s">
        <v>135</v>
      </c>
      <c r="BL84" s="466" t="s">
        <v>133</v>
      </c>
      <c r="BM84" s="466" t="s">
        <v>133</v>
      </c>
      <c r="BN84" s="467" t="s">
        <v>135</v>
      </c>
      <c r="BO84" s="446" t="str">
        <f t="shared" si="13"/>
        <v>Not Higher</v>
      </c>
      <c r="BP84" s="446">
        <f>SUMIFS([7]Note!$G$18:$G$65,[7]Note!$C$18:$C$65,다우기술!BB84,[7]Note!$F$18:$F$65,다우기술!BC84,[7]Note!$D$18:$D$65,다우기술!BO84)/IF(BD84="Y",1,IF(BD84="H",2,4))</f>
        <v>25</v>
      </c>
      <c r="BQ84" s="446" t="str">
        <f>AR84</f>
        <v>메세징사업1,2팀</v>
      </c>
      <c r="BR84" s="466"/>
      <c r="BS84" s="467" t="s">
        <v>143</v>
      </c>
      <c r="BT84" s="465"/>
      <c r="BU84" s="466"/>
      <c r="BV84" s="466"/>
      <c r="BW84" s="466" t="s">
        <v>143</v>
      </c>
      <c r="BX84" s="466"/>
      <c r="BY84" s="446"/>
      <c r="BZ84" s="392" t="str">
        <f t="shared" si="20"/>
        <v>메세징_거래처와 후불매출액 검증</v>
      </c>
      <c r="CA84" s="392" t="b">
        <f>VLOOKUP(BZ84,'[7]ROMM List'!$AB$5:$AB$736,1,0)=BZ84</f>
        <v>1</v>
      </c>
      <c r="CB84" s="392" t="str">
        <f t="shared" si="14"/>
        <v>ME0301</v>
      </c>
      <c r="CD84" s="470">
        <f t="shared" si="15"/>
        <v>0</v>
      </c>
      <c r="CF84" s="470">
        <f t="shared" si="16"/>
        <v>0</v>
      </c>
      <c r="CG84" s="470">
        <f t="shared" si="16"/>
        <v>0</v>
      </c>
      <c r="CH84" s="470">
        <f t="shared" si="16"/>
        <v>0</v>
      </c>
      <c r="CL84" s="392" t="str">
        <f>IF(COUNTIFS('[7]ROMM List'!$E$5:$E$736,다우기술!CL$4,'[7]ROMM List'!$AA$5:$AA$736,다우기술!$C84)&gt;0,CL$4,"")</f>
        <v/>
      </c>
      <c r="CM84" s="392" t="str">
        <f>IF(COUNTIFS('[7]ROMM List'!$E$5:$E$736,다우기술!CM$4,'[7]ROMM List'!$AA$5:$AA$736,다우기술!$C84)&gt;0,CM$4,"")</f>
        <v>매출</v>
      </c>
      <c r="CN84" s="392" t="str">
        <f>IF(COUNTIFS('[7]ROMM List'!$E$5:$E$736,다우기술!CN$4,'[7]ROMM List'!$AA$5:$AA$736,다우기술!$C84)&gt;0,CN$4,"")</f>
        <v/>
      </c>
      <c r="CO84" s="392" t="str">
        <f>IF(COUNTIFS('[7]ROMM List'!$E$5:$E$736,다우기술!CO$4,'[7]ROMM List'!$AA$5:$AA$736,다우기술!$C84)&gt;0,CO$4,"")</f>
        <v/>
      </c>
      <c r="CP84" s="392" t="str">
        <f>IF(COUNTIFS('[7]ROMM List'!$E$5:$E$736,다우기술!CP$4,'[7]ROMM List'!$AA$5:$AA$736,다우기술!$C84)&gt;0,CP$4,"")</f>
        <v/>
      </c>
      <c r="CQ84" s="392" t="str">
        <f>IF(COUNTIFS('[7]ROMM List'!$E$5:$E$736,다우기술!CQ$4,'[7]ROMM List'!$AA$5:$AA$736,다우기술!$C84)&gt;0,CQ$4,"")</f>
        <v/>
      </c>
      <c r="CR84" s="392" t="str">
        <f>IF(COUNTIFS('[7]ROMM List'!$E$5:$E$736,다우기술!CR$4,'[7]ROMM List'!$AA$5:$AA$736,다우기술!$C84)&gt;0,CR$4,"")</f>
        <v/>
      </c>
      <c r="CS84" s="392" t="str">
        <f>IF(COUNTIFS('[7]ROMM List'!$E$5:$E$736,다우기술!CS$4,'[7]ROMM List'!$AA$5:$AA$736,다우기술!$C84)&gt;0,CS$4,"")</f>
        <v/>
      </c>
      <c r="CT84" s="392" t="str">
        <f>IF(COUNTIFS('[7]ROMM List'!$E$5:$E$736,다우기술!CT$4,'[7]ROMM List'!$AA$5:$AA$736,다우기술!$C84)&gt;0,CT$4,"")</f>
        <v/>
      </c>
      <c r="CU84" s="392" t="str">
        <f>IF(COUNTIFS('[7]ROMM List'!$E$5:$E$736,다우기술!CU$4,'[7]ROMM List'!$AA$5:$AA$736,다우기술!$C84)&gt;0,CU$4,"")</f>
        <v/>
      </c>
      <c r="CV84" s="392" t="str">
        <f>IF(COUNTIFS('[7]ROMM List'!$E$5:$E$736,다우기술!CV$4,'[7]ROMM List'!$AA$5:$AA$736,다우기술!$C84)&gt;0,CV$4,"")</f>
        <v/>
      </c>
      <c r="CW84" s="392" t="str">
        <f>IF(COUNTIFS('[7]ROMM List'!$E$5:$E$736,다우기술!CW$4,'[7]ROMM List'!$AA$5:$AA$736,다우기술!$C84)&gt;0,CW$4,"")</f>
        <v/>
      </c>
      <c r="CX84" s="392" t="str">
        <f>IF(COUNTIFS('[7]ROMM List'!$E$5:$E$736,다우기술!CX$4,'[7]ROMM List'!$AA$5:$AA$736,다우기술!$C84)&gt;0,CX$4,"")</f>
        <v/>
      </c>
      <c r="CY84" s="392" t="str">
        <f>IF(COUNTIFS('[7]ROMM List'!$E$5:$E$736,다우기술!CY$4,'[7]ROMM List'!$AA$5:$AA$736,다우기술!$C84)&gt;0,CY$4,"")</f>
        <v/>
      </c>
      <c r="CZ84" s="392" t="str">
        <f>IF(COUNTIFS('[7]ROMM List'!$E$5:$E$736,다우기술!CZ$4,'[7]ROMM List'!$AA$5:$AA$736,다우기술!$C84)&gt;0,CZ$4,"")</f>
        <v/>
      </c>
      <c r="DA84" s="392" t="str">
        <f>IF(COUNTIFS('[7]ROMM List'!$E$5:$E$736,다우기술!DA$4,'[7]ROMM List'!$AA$5:$AA$736,다우기술!$C84)&gt;0,DA$4,"")</f>
        <v/>
      </c>
      <c r="DB84" s="392" t="str">
        <f>IF(COUNTIFS('[7]ROMM List'!$E$5:$E$736,다우기술!DB$4,'[7]ROMM List'!$AA$5:$AA$736,다우기술!$C84)&gt;0,DB$4,"")</f>
        <v/>
      </c>
      <c r="DC84" s="392" t="str">
        <f>IF(COUNTIFS('[7]ROMM List'!$E$5:$E$736,다우기술!DC$4,'[7]ROMM List'!$AA$5:$AA$736,다우기술!$C84)&gt;0,DC$4,"")</f>
        <v/>
      </c>
      <c r="DD84" s="392" t="str">
        <f>IF(COUNTIFS('[7]ROMM List'!$E$5:$E$736,다우기술!DD$4,'[7]ROMM List'!$AA$5:$AA$736,다우기술!$C84)&gt;0,DD$4,"")</f>
        <v/>
      </c>
      <c r="DE84" s="392" t="str">
        <f>IF(COUNTIFS('[7]ROMM List'!$E$5:$E$736,다우기술!DE$4,'[7]ROMM List'!$AA$5:$AA$736,다우기술!$C84)&gt;0,DE$4,"")</f>
        <v/>
      </c>
      <c r="DF84" s="392" t="str">
        <f>IF(COUNTIFS('[7]ROMM List'!$E$5:$E$736,다우기술!DF$4,'[7]ROMM List'!$AA$5:$AA$736,다우기술!$C84)&gt;0,DF$4,"")</f>
        <v/>
      </c>
      <c r="DG84" s="392" t="str">
        <f>IF(COUNTIFS('[7]ROMM List'!$E$5:$E$736,다우기술!DG$4,'[7]ROMM List'!$AA$5:$AA$736,다우기술!$C84)&gt;0,DG$4,"")</f>
        <v/>
      </c>
      <c r="DH84" s="392" t="str">
        <f>IF(COUNTIFS('[7]ROMM List'!$E$5:$E$736,다우기술!DH$4,'[7]ROMM List'!$AA$5:$AA$736,다우기술!$C84)&gt;0,DH$4,"")</f>
        <v/>
      </c>
      <c r="DI84" s="392" t="str">
        <f>IF(COUNTIFS('[7]ROMM List'!$E$5:$E$736,다우기술!DI$4,'[7]ROMM List'!$AA$5:$AA$736,다우기술!$C84)&gt;0,DI$4,"")</f>
        <v/>
      </c>
      <c r="DJ84" s="392" t="str">
        <f>IF(COUNTIFS('[7]ROMM List'!$E$5:$E$736,다우기술!DJ$4,'[7]ROMM List'!$AA$5:$AA$736,다우기술!$C84)&gt;0,DJ$4,"")</f>
        <v/>
      </c>
      <c r="DK84" s="392" t="str">
        <f>IF(COUNTIFS('[7]ROMM List'!$E$5:$E$736,다우기술!DK$4,'[7]ROMM List'!$AA$5:$AA$736,다우기술!$C84)&gt;0,DK$4,"")</f>
        <v/>
      </c>
      <c r="DL84" s="392" t="str">
        <f t="shared" si="22"/>
        <v>매출</v>
      </c>
    </row>
    <row r="85" spans="1:116" ht="296.39999999999998" hidden="1" customHeight="1">
      <c r="A85" s="453"/>
      <c r="B85" s="392" t="s">
        <v>141</v>
      </c>
      <c r="C85" s="430" t="str">
        <f t="shared" si="12"/>
        <v>ME0302</v>
      </c>
      <c r="D85" s="430" t="s">
        <v>3661</v>
      </c>
      <c r="E85" s="430" t="s">
        <v>3662</v>
      </c>
      <c r="F85" s="431" t="s">
        <v>3036</v>
      </c>
      <c r="G85" s="431" t="s">
        <v>3599</v>
      </c>
      <c r="H85" s="454" t="s">
        <v>3702</v>
      </c>
      <c r="I85" s="455" t="s">
        <v>3703</v>
      </c>
      <c r="J85" s="456" t="s">
        <v>3626</v>
      </c>
      <c r="K85" s="457" t="s">
        <v>3704</v>
      </c>
      <c r="L85" s="458" t="str">
        <f>IF(VLOOKUP(BZ85,'[7]ROMM List'!$AB$5:$AC$736,2,0)&gt;0,"Y","N")</f>
        <v>N</v>
      </c>
      <c r="M85" s="459" t="s">
        <v>143</v>
      </c>
      <c r="N85" s="460"/>
      <c r="O85" s="460"/>
      <c r="P85" s="460"/>
      <c r="Q85" s="460" t="s">
        <v>143</v>
      </c>
      <c r="R85" s="461"/>
      <c r="S85" s="459" t="s">
        <v>142</v>
      </c>
      <c r="T85" s="461" t="s">
        <v>131</v>
      </c>
      <c r="U85" s="459" t="str">
        <f>IF(COUNTIFS('[7]ROMM List'!$AA$5:$AA$736,다우기술!$C85,'[7]ROMM List'!K$5:K$736,"O")&gt;0,"O","")</f>
        <v>O</v>
      </c>
      <c r="V85" s="460" t="str">
        <f>IF(COUNTIFS('[7]ROMM List'!$AA$5:$AA$736,다우기술!$C85,'[7]ROMM List'!L$5:L$736,"O")&gt;0,"O","")</f>
        <v>O</v>
      </c>
      <c r="W85" s="460" t="str">
        <f>IF(COUNTIFS('[7]ROMM List'!$AA$5:$AA$736,다우기술!$C85,'[7]ROMM List'!M$5:M$736,"O")&gt;0,"O","")</f>
        <v/>
      </c>
      <c r="X85" s="460" t="str">
        <f>IF(COUNTIFS('[7]ROMM List'!$AA$5:$AA$736,다우기술!$C85,'[7]ROMM List'!N$5:N$736,"O")&gt;0,"O","")</f>
        <v/>
      </c>
      <c r="Y85" s="460" t="str">
        <f>IF(COUNTIFS('[7]ROMM List'!$AA$5:$AA$736,다우기술!$C85,'[7]ROMM List'!O$5:O$736,"O")&gt;0,"O","")</f>
        <v>O</v>
      </c>
      <c r="Z85" s="460" t="str">
        <f>IF(COUNTIFS('[7]ROMM List'!$AA$5:$AA$736,다우기술!$C85,'[7]ROMM List'!P$5:P$736,"O")&gt;0,"O","")</f>
        <v/>
      </c>
      <c r="AA85" s="460" t="str">
        <f>IF(COUNTIFS('[7]ROMM List'!$AA$5:$AA$736,다우기술!$C85,'[7]ROMM List'!Q$5:Q$736,"O")&gt;0,"O","")</f>
        <v>O</v>
      </c>
      <c r="AB85" s="460" t="str">
        <f>IF(COUNTIFS('[7]ROMM List'!$AA$5:$AA$736,다우기술!$C85,'[7]ROMM List'!R$5:R$736,"O")&gt;0,"O","")</f>
        <v>O</v>
      </c>
      <c r="AC85" s="460" t="str">
        <f>IF(COUNTIFS('[7]ROMM List'!$AA$5:$AA$736,다우기술!$C85,'[7]ROMM List'!S$5:S$736,"O")&gt;0,"O","")</f>
        <v/>
      </c>
      <c r="AD85" s="460" t="str">
        <f>IF(COUNTIFS('[7]ROMM List'!$AA$5:$AA$736,다우기술!$C85,'[7]ROMM List'!T$5:T$736,"O")&gt;0,"O","")</f>
        <v/>
      </c>
      <c r="AE85" s="460" t="str">
        <f>IF(COUNTIFS('[7]ROMM List'!$AA$5:$AA$736,다우기술!$C85,'[7]ROMM List'!U$5:U$736,"O")&gt;0,"O","")</f>
        <v/>
      </c>
      <c r="AF85" s="460" t="str">
        <f>IF(COUNTIFS('[7]ROMM List'!$AA$5:$AA$736,다우기술!$C85,'[7]ROMM List'!V$5:V$736,"O")&gt;0,"O","")</f>
        <v/>
      </c>
      <c r="AG85" s="461" t="str">
        <f>IF(COUNTIFS('[7]ROMM List'!$AA$5:$AA$736,다우기술!$C85,'[7]ROMM List'!W$5:W$736,"O")&gt;0,"O","")</f>
        <v/>
      </c>
      <c r="AH85" s="462" t="s">
        <v>130</v>
      </c>
      <c r="AI85" s="458" t="str">
        <f t="shared" si="21"/>
        <v>매출채권매출</v>
      </c>
      <c r="AJ85" s="458" t="s">
        <v>3705</v>
      </c>
      <c r="AK85" s="458" t="s">
        <v>144</v>
      </c>
      <c r="AL85" s="458" t="s">
        <v>144</v>
      </c>
      <c r="AM85" s="458" t="s">
        <v>144</v>
      </c>
      <c r="AN85" s="458" t="s">
        <v>3592</v>
      </c>
      <c r="AO85" s="458" t="s">
        <v>3647</v>
      </c>
      <c r="AP85" s="463" t="s">
        <v>3594</v>
      </c>
      <c r="AQ85" s="458" t="s">
        <v>131</v>
      </c>
      <c r="AR85" s="454" t="s">
        <v>3665</v>
      </c>
      <c r="AS85" s="454" t="s">
        <v>3595</v>
      </c>
      <c r="AT85" s="464" t="s">
        <v>3706</v>
      </c>
      <c r="AU85" s="454" t="str">
        <f t="shared" si="17"/>
        <v>업무협조기안서 승인</v>
      </c>
      <c r="AV85" s="454" t="s">
        <v>3707</v>
      </c>
      <c r="AW85" s="455"/>
      <c r="AX85" s="460"/>
      <c r="AY85" s="460" t="s">
        <v>143</v>
      </c>
      <c r="AZ85" s="461"/>
      <c r="BA85" s="446" t="s">
        <v>3708</v>
      </c>
      <c r="BB85" s="446" t="str">
        <f>IF(COUNTIFS('[7]ROMM List'!$AA$5:$AA$736,다우기술!C85,'[7]ROMM List'!$AF$5:$AF$736,"Significant")&gt;0,"Significant",IF(COUNTIFS('[7]ROMM List'!$AA$5:$AA$736,다우기술!C85,'[7]ROMM List'!$AF$5:$AF$736,"Higher")&gt;0,"Higher","Lower"))</f>
        <v>Higher</v>
      </c>
      <c r="BC85" s="446" t="s">
        <v>131</v>
      </c>
      <c r="BD85" s="446" t="s">
        <v>130</v>
      </c>
      <c r="BE85" s="465" t="s">
        <v>131</v>
      </c>
      <c r="BF85" s="466" t="s">
        <v>131</v>
      </c>
      <c r="BG85" s="466" t="s">
        <v>135</v>
      </c>
      <c r="BH85" s="466" t="s">
        <v>135</v>
      </c>
      <c r="BI85" s="466" t="s">
        <v>135</v>
      </c>
      <c r="BJ85" s="466" t="s">
        <v>135</v>
      </c>
      <c r="BK85" s="466" t="s">
        <v>135</v>
      </c>
      <c r="BL85" s="466" t="s">
        <v>133</v>
      </c>
      <c r="BM85" s="466" t="s">
        <v>133</v>
      </c>
      <c r="BN85" s="467" t="s">
        <v>135</v>
      </c>
      <c r="BO85" s="446" t="str">
        <f t="shared" si="13"/>
        <v>Not Higher</v>
      </c>
      <c r="BP85" s="446">
        <f>SUMIFS([7]Note!$G$18:$G$65,[7]Note!$C$18:$C$65,다우기술!BB85,[7]Note!$F$18:$F$65,다우기술!BC85,[7]Note!$D$18:$D$65,다우기술!BO85)/IF(BD85="Y",1,IF(BD85="H",2,4))</f>
        <v>2</v>
      </c>
      <c r="BQ85" s="446" t="str">
        <f>AR85</f>
        <v>메세징사업1,2팀</v>
      </c>
      <c r="BR85" s="466"/>
      <c r="BS85" s="467" t="s">
        <v>143</v>
      </c>
      <c r="BT85" s="465"/>
      <c r="BU85" s="466"/>
      <c r="BV85" s="466"/>
      <c r="BW85" s="466" t="s">
        <v>143</v>
      </c>
      <c r="BX85" s="466"/>
      <c r="BY85" s="446"/>
      <c r="BZ85" s="392" t="str">
        <f t="shared" si="20"/>
        <v>메세징_업무협조기안서 승인</v>
      </c>
      <c r="CA85" s="468" t="b">
        <f>VLOOKUP(BZ85,'[7]ROMM List'!$AB$5:$AB$736,1,0)=BZ85</f>
        <v>1</v>
      </c>
      <c r="CB85" s="468" t="str">
        <f t="shared" si="14"/>
        <v>ME0302</v>
      </c>
      <c r="CD85" s="469">
        <f t="shared" si="15"/>
        <v>1</v>
      </c>
      <c r="CE85" s="393" t="str">
        <f>VLOOKUP(C85,'[7]IUC List'!$D$5:$D$64,1,0)</f>
        <v>ME0302</v>
      </c>
      <c r="CF85" s="469">
        <f t="shared" si="16"/>
        <v>0</v>
      </c>
      <c r="CG85" s="469">
        <f t="shared" si="16"/>
        <v>0</v>
      </c>
      <c r="CH85" s="469">
        <f t="shared" si="16"/>
        <v>0</v>
      </c>
      <c r="CL85" s="468" t="str">
        <f>IF(COUNTIFS('[7]ROMM List'!$E$5:$E$736,다우기술!CL$4,'[7]ROMM List'!$AA$5:$AA$736,다우기술!$C85)&gt;0,CL$4,"")</f>
        <v>매출채권</v>
      </c>
      <c r="CM85" s="468" t="str">
        <f>IF(COUNTIFS('[7]ROMM List'!$E$5:$E$736,다우기술!CM$4,'[7]ROMM List'!$AA$5:$AA$736,다우기술!$C85)&gt;0,CM$4,"")</f>
        <v>매출</v>
      </c>
      <c r="CN85" s="468" t="str">
        <f>IF(COUNTIFS('[7]ROMM List'!$E$5:$E$736,다우기술!CN$4,'[7]ROMM List'!$AA$5:$AA$736,다우기술!$C85)&gt;0,CN$4,"")</f>
        <v/>
      </c>
      <c r="CO85" s="468" t="str">
        <f>IF(COUNTIFS('[7]ROMM List'!$E$5:$E$736,다우기술!CO$4,'[7]ROMM List'!$AA$5:$AA$736,다우기술!$C85)&gt;0,CO$4,"")</f>
        <v/>
      </c>
      <c r="CP85" s="468" t="str">
        <f>IF(COUNTIFS('[7]ROMM List'!$E$5:$E$736,다우기술!CP$4,'[7]ROMM List'!$AA$5:$AA$736,다우기술!$C85)&gt;0,CP$4,"")</f>
        <v/>
      </c>
      <c r="CQ85" s="468" t="str">
        <f>IF(COUNTIFS('[7]ROMM List'!$E$5:$E$736,다우기술!CQ$4,'[7]ROMM List'!$AA$5:$AA$736,다우기술!$C85)&gt;0,CQ$4,"")</f>
        <v/>
      </c>
      <c r="CR85" s="468" t="str">
        <f>IF(COUNTIFS('[7]ROMM List'!$E$5:$E$736,다우기술!CR$4,'[7]ROMM List'!$AA$5:$AA$736,다우기술!$C85)&gt;0,CR$4,"")</f>
        <v/>
      </c>
      <c r="CS85" s="468" t="str">
        <f>IF(COUNTIFS('[7]ROMM List'!$E$5:$E$736,다우기술!CS$4,'[7]ROMM List'!$AA$5:$AA$736,다우기술!$C85)&gt;0,CS$4,"")</f>
        <v/>
      </c>
      <c r="CT85" s="468" t="str">
        <f>IF(COUNTIFS('[7]ROMM List'!$E$5:$E$736,다우기술!CT$4,'[7]ROMM List'!$AA$5:$AA$736,다우기술!$C85)&gt;0,CT$4,"")</f>
        <v/>
      </c>
      <c r="CU85" s="468" t="str">
        <f>IF(COUNTIFS('[7]ROMM List'!$E$5:$E$736,다우기술!CU$4,'[7]ROMM List'!$AA$5:$AA$736,다우기술!$C85)&gt;0,CU$4,"")</f>
        <v/>
      </c>
      <c r="CV85" s="468" t="str">
        <f>IF(COUNTIFS('[7]ROMM List'!$E$5:$E$736,다우기술!CV$4,'[7]ROMM List'!$AA$5:$AA$736,다우기술!$C85)&gt;0,CV$4,"")</f>
        <v/>
      </c>
      <c r="CW85" s="468" t="str">
        <f>IF(COUNTIFS('[7]ROMM List'!$E$5:$E$736,다우기술!CW$4,'[7]ROMM List'!$AA$5:$AA$736,다우기술!$C85)&gt;0,CW$4,"")</f>
        <v/>
      </c>
      <c r="CX85" s="468" t="str">
        <f>IF(COUNTIFS('[7]ROMM List'!$E$5:$E$736,다우기술!CX$4,'[7]ROMM List'!$AA$5:$AA$736,다우기술!$C85)&gt;0,CX$4,"")</f>
        <v/>
      </c>
      <c r="CY85" s="468" t="str">
        <f>IF(COUNTIFS('[7]ROMM List'!$E$5:$E$736,다우기술!CY$4,'[7]ROMM List'!$AA$5:$AA$736,다우기술!$C85)&gt;0,CY$4,"")</f>
        <v/>
      </c>
      <c r="CZ85" s="468" t="str">
        <f>IF(COUNTIFS('[7]ROMM List'!$E$5:$E$736,다우기술!CZ$4,'[7]ROMM List'!$AA$5:$AA$736,다우기술!$C85)&gt;0,CZ$4,"")</f>
        <v/>
      </c>
      <c r="DA85" s="468" t="str">
        <f>IF(COUNTIFS('[7]ROMM List'!$E$5:$E$736,다우기술!DA$4,'[7]ROMM List'!$AA$5:$AA$736,다우기술!$C85)&gt;0,DA$4,"")</f>
        <v/>
      </c>
      <c r="DB85" s="468" t="str">
        <f>IF(COUNTIFS('[7]ROMM List'!$E$5:$E$736,다우기술!DB$4,'[7]ROMM List'!$AA$5:$AA$736,다우기술!$C85)&gt;0,DB$4,"")</f>
        <v/>
      </c>
      <c r="DC85" s="468" t="str">
        <f>IF(COUNTIFS('[7]ROMM List'!$E$5:$E$736,다우기술!DC$4,'[7]ROMM List'!$AA$5:$AA$736,다우기술!$C85)&gt;0,DC$4,"")</f>
        <v/>
      </c>
      <c r="DD85" s="468" t="str">
        <f>IF(COUNTIFS('[7]ROMM List'!$E$5:$E$736,다우기술!DD$4,'[7]ROMM List'!$AA$5:$AA$736,다우기술!$C85)&gt;0,DD$4,"")</f>
        <v/>
      </c>
      <c r="DE85" s="468" t="str">
        <f>IF(COUNTIFS('[7]ROMM List'!$E$5:$E$736,다우기술!DE$4,'[7]ROMM List'!$AA$5:$AA$736,다우기술!$C85)&gt;0,DE$4,"")</f>
        <v/>
      </c>
      <c r="DF85" s="468" t="str">
        <f>IF(COUNTIFS('[7]ROMM List'!$E$5:$E$736,다우기술!DF$4,'[7]ROMM List'!$AA$5:$AA$736,다우기술!$C85)&gt;0,DF$4,"")</f>
        <v/>
      </c>
      <c r="DG85" s="468" t="str">
        <f>IF(COUNTIFS('[7]ROMM List'!$E$5:$E$736,다우기술!DG$4,'[7]ROMM List'!$AA$5:$AA$736,다우기술!$C85)&gt;0,DG$4,"")</f>
        <v/>
      </c>
      <c r="DH85" s="468" t="str">
        <f>IF(COUNTIFS('[7]ROMM List'!$E$5:$E$736,다우기술!DH$4,'[7]ROMM List'!$AA$5:$AA$736,다우기술!$C85)&gt;0,DH$4,"")</f>
        <v/>
      </c>
      <c r="DI85" s="468" t="str">
        <f>IF(COUNTIFS('[7]ROMM List'!$E$5:$E$736,다우기술!DI$4,'[7]ROMM List'!$AA$5:$AA$736,다우기술!$C85)&gt;0,DI$4,"")</f>
        <v/>
      </c>
      <c r="DJ85" s="468" t="str">
        <f>IF(COUNTIFS('[7]ROMM List'!$E$5:$E$736,다우기술!DJ$4,'[7]ROMM List'!$AA$5:$AA$736,다우기술!$C85)&gt;0,DJ$4,"")</f>
        <v/>
      </c>
      <c r="DK85" s="468" t="str">
        <f>IF(COUNTIFS('[7]ROMM List'!$E$5:$E$736,다우기술!DK$4,'[7]ROMM List'!$AA$5:$AA$736,다우기술!$C85)&gt;0,DK$4,"")</f>
        <v/>
      </c>
      <c r="DL85" s="468" t="str">
        <f t="shared" si="22"/>
        <v>매출채권매출</v>
      </c>
    </row>
    <row r="86" spans="1:116" ht="265.2" hidden="1" customHeight="1">
      <c r="A86" s="453"/>
      <c r="B86" s="392" t="s">
        <v>141</v>
      </c>
      <c r="C86" s="430" t="str">
        <f t="shared" si="12"/>
        <v>ME0303</v>
      </c>
      <c r="D86" s="430" t="s">
        <v>3661</v>
      </c>
      <c r="E86" s="430" t="s">
        <v>3662</v>
      </c>
      <c r="F86" s="431" t="s">
        <v>3036</v>
      </c>
      <c r="G86" s="431" t="s">
        <v>3614</v>
      </c>
      <c r="H86" s="454" t="s">
        <v>3633</v>
      </c>
      <c r="I86" s="455" t="s">
        <v>3634</v>
      </c>
      <c r="J86" s="456" t="s">
        <v>3635</v>
      </c>
      <c r="K86" s="457" t="s">
        <v>3636</v>
      </c>
      <c r="L86" s="458" t="str">
        <f>IF(VLOOKUP(BZ86,'[7]ROMM List'!$AB$5:$AC$736,2,0)&gt;0,"Y","N")</f>
        <v>Y</v>
      </c>
      <c r="M86" s="459" t="s">
        <v>143</v>
      </c>
      <c r="N86" s="460"/>
      <c r="O86" s="460"/>
      <c r="P86" s="460"/>
      <c r="Q86" s="460" t="s">
        <v>143</v>
      </c>
      <c r="R86" s="461"/>
      <c r="S86" s="459" t="s">
        <v>142</v>
      </c>
      <c r="T86" s="461" t="s">
        <v>131</v>
      </c>
      <c r="U86" s="459" t="str">
        <f>IF(COUNTIFS('[7]ROMM List'!$AA$5:$AA$736,다우기술!$C86,'[7]ROMM List'!K$5:K$736,"O")&gt;0,"O","")</f>
        <v>O</v>
      </c>
      <c r="V86" s="460" t="str">
        <f>IF(COUNTIFS('[7]ROMM List'!$AA$5:$AA$736,다우기술!$C86,'[7]ROMM List'!L$5:L$736,"O")&gt;0,"O","")</f>
        <v>O</v>
      </c>
      <c r="W86" s="460" t="str">
        <f>IF(COUNTIFS('[7]ROMM List'!$AA$5:$AA$736,다우기술!$C86,'[7]ROMM List'!M$5:M$736,"O")&gt;0,"O","")</f>
        <v/>
      </c>
      <c r="X86" s="460" t="str">
        <f>IF(COUNTIFS('[7]ROMM List'!$AA$5:$AA$736,다우기술!$C86,'[7]ROMM List'!N$5:N$736,"O")&gt;0,"O","")</f>
        <v/>
      </c>
      <c r="Y86" s="460" t="str">
        <f>IF(COUNTIFS('[7]ROMM List'!$AA$5:$AA$736,다우기술!$C86,'[7]ROMM List'!O$5:O$736,"O")&gt;0,"O","")</f>
        <v>O</v>
      </c>
      <c r="Z86" s="460" t="str">
        <f>IF(COUNTIFS('[7]ROMM List'!$AA$5:$AA$736,다우기술!$C86,'[7]ROMM List'!P$5:P$736,"O")&gt;0,"O","")</f>
        <v/>
      </c>
      <c r="AA86" s="460" t="str">
        <f>IF(COUNTIFS('[7]ROMM List'!$AA$5:$AA$736,다우기술!$C86,'[7]ROMM List'!Q$5:Q$736,"O")&gt;0,"O","")</f>
        <v>O</v>
      </c>
      <c r="AB86" s="460" t="str">
        <f>IF(COUNTIFS('[7]ROMM List'!$AA$5:$AA$736,다우기술!$C86,'[7]ROMM List'!R$5:R$736,"O")&gt;0,"O","")</f>
        <v>O</v>
      </c>
      <c r="AC86" s="460" t="str">
        <f>IF(COUNTIFS('[7]ROMM List'!$AA$5:$AA$736,다우기술!$C86,'[7]ROMM List'!S$5:S$736,"O")&gt;0,"O","")</f>
        <v/>
      </c>
      <c r="AD86" s="460" t="str">
        <f>IF(COUNTIFS('[7]ROMM List'!$AA$5:$AA$736,다우기술!$C86,'[7]ROMM List'!T$5:T$736,"O")&gt;0,"O","")</f>
        <v/>
      </c>
      <c r="AE86" s="460" t="str">
        <f>IF(COUNTIFS('[7]ROMM List'!$AA$5:$AA$736,다우기술!$C86,'[7]ROMM List'!U$5:U$736,"O")&gt;0,"O","")</f>
        <v/>
      </c>
      <c r="AF86" s="460" t="str">
        <f>IF(COUNTIFS('[7]ROMM List'!$AA$5:$AA$736,다우기술!$C86,'[7]ROMM List'!V$5:V$736,"O")&gt;0,"O","")</f>
        <v/>
      </c>
      <c r="AG86" s="461" t="str">
        <f>IF(COUNTIFS('[7]ROMM List'!$AA$5:$AA$736,다우기술!$C86,'[7]ROMM List'!W$5:W$736,"O")&gt;0,"O","")</f>
        <v/>
      </c>
      <c r="AH86" s="462" t="s">
        <v>130</v>
      </c>
      <c r="AI86" s="458" t="str">
        <f t="shared" si="21"/>
        <v>매출채권매출</v>
      </c>
      <c r="AJ86" s="458" t="s">
        <v>3705</v>
      </c>
      <c r="AK86" s="458" t="s">
        <v>144</v>
      </c>
      <c r="AL86" s="458" t="s">
        <v>144</v>
      </c>
      <c r="AM86" s="458" t="s">
        <v>144</v>
      </c>
      <c r="AN86" s="458" t="s">
        <v>3592</v>
      </c>
      <c r="AO86" s="458" t="s">
        <v>3709</v>
      </c>
      <c r="AP86" s="463" t="s">
        <v>3710</v>
      </c>
      <c r="AQ86" s="458" t="s">
        <v>131</v>
      </c>
      <c r="AR86" s="454" t="s">
        <v>134</v>
      </c>
      <c r="AS86" s="454" t="s">
        <v>3711</v>
      </c>
      <c r="AT86" s="464" t="s">
        <v>3712</v>
      </c>
      <c r="AU86" s="454" t="str">
        <f t="shared" si="17"/>
        <v>매출전표에 대한 승인</v>
      </c>
      <c r="AV86" s="454" t="s">
        <v>3713</v>
      </c>
      <c r="AW86" s="455"/>
      <c r="AX86" s="460"/>
      <c r="AY86" s="460" t="s">
        <v>143</v>
      </c>
      <c r="AZ86" s="461"/>
      <c r="BA86" s="446" t="s">
        <v>3708</v>
      </c>
      <c r="BB86" s="446" t="str">
        <f>IF(COUNTIFS('[7]ROMM List'!$AA$5:$AA$736,다우기술!C86,'[7]ROMM List'!$AF$5:$AF$736,"Significant")&gt;0,"Significant",IF(COUNTIFS('[7]ROMM List'!$AA$5:$AA$736,다우기술!C86,'[7]ROMM List'!$AF$5:$AF$736,"Higher")&gt;0,"Higher","Lower"))</f>
        <v>Higher</v>
      </c>
      <c r="BC86" s="446" t="s">
        <v>131</v>
      </c>
      <c r="BD86" s="446" t="s">
        <v>130</v>
      </c>
      <c r="BE86" s="465" t="s">
        <v>131</v>
      </c>
      <c r="BF86" s="466" t="s">
        <v>131</v>
      </c>
      <c r="BG86" s="466" t="s">
        <v>135</v>
      </c>
      <c r="BH86" s="466" t="s">
        <v>135</v>
      </c>
      <c r="BI86" s="466" t="s">
        <v>135</v>
      </c>
      <c r="BJ86" s="466" t="s">
        <v>135</v>
      </c>
      <c r="BK86" s="466" t="s">
        <v>135</v>
      </c>
      <c r="BL86" s="466" t="s">
        <v>133</v>
      </c>
      <c r="BM86" s="466" t="s">
        <v>133</v>
      </c>
      <c r="BN86" s="467" t="s">
        <v>135</v>
      </c>
      <c r="BO86" s="446" t="str">
        <f t="shared" si="13"/>
        <v>Not Higher</v>
      </c>
      <c r="BP86" s="446">
        <f>SUMIFS([7]Note!$G$18:$G$65,[7]Note!$C$18:$C$65,다우기술!BB86,[7]Note!$F$18:$F$65,다우기술!BC86,[7]Note!$D$18:$D$65,다우기술!BO86)/IF(BD86="Y",1,IF(BD86="H",2,4))</f>
        <v>2</v>
      </c>
      <c r="BQ86" s="446" t="str">
        <f>AR86</f>
        <v>재경팀</v>
      </c>
      <c r="BR86" s="466"/>
      <c r="BS86" s="467" t="s">
        <v>143</v>
      </c>
      <c r="BT86" s="465"/>
      <c r="BU86" s="466"/>
      <c r="BV86" s="466"/>
      <c r="BW86" s="466" t="s">
        <v>143</v>
      </c>
      <c r="BX86" s="466"/>
      <c r="BY86" s="446"/>
      <c r="BZ86" s="392" t="str">
        <f t="shared" si="20"/>
        <v>메세징_매출전표에 대한 승인</v>
      </c>
      <c r="CA86" s="468" t="b">
        <f>VLOOKUP(BZ86,'[7]ROMM List'!$AB$5:$AB$736,1,0)=BZ86</f>
        <v>1</v>
      </c>
      <c r="CB86" s="468" t="str">
        <f t="shared" si="14"/>
        <v>ME0303</v>
      </c>
      <c r="CD86" s="469">
        <f t="shared" si="15"/>
        <v>1</v>
      </c>
      <c r="CE86" s="392" t="str">
        <f>VLOOKUP(C86,'[7]IUC List'!$D$5:$D$64,1,0)</f>
        <v>ME0303</v>
      </c>
      <c r="CF86" s="469">
        <f t="shared" si="16"/>
        <v>0</v>
      </c>
      <c r="CG86" s="469">
        <f t="shared" si="16"/>
        <v>0</v>
      </c>
      <c r="CH86" s="469">
        <f t="shared" si="16"/>
        <v>0</v>
      </c>
      <c r="CL86" s="468" t="str">
        <f>IF(COUNTIFS('[7]ROMM List'!$E$5:$E$736,다우기술!CL$4,'[7]ROMM List'!$AA$5:$AA$736,다우기술!$C86)&gt;0,CL$4,"")</f>
        <v>매출채권</v>
      </c>
      <c r="CM86" s="468" t="str">
        <f>IF(COUNTIFS('[7]ROMM List'!$E$5:$E$736,다우기술!CM$4,'[7]ROMM List'!$AA$5:$AA$736,다우기술!$C86)&gt;0,CM$4,"")</f>
        <v>매출</v>
      </c>
      <c r="CN86" s="468" t="str">
        <f>IF(COUNTIFS('[7]ROMM List'!$E$5:$E$736,다우기술!CN$4,'[7]ROMM List'!$AA$5:$AA$736,다우기술!$C86)&gt;0,CN$4,"")</f>
        <v/>
      </c>
      <c r="CO86" s="468" t="str">
        <f>IF(COUNTIFS('[7]ROMM List'!$E$5:$E$736,다우기술!CO$4,'[7]ROMM List'!$AA$5:$AA$736,다우기술!$C86)&gt;0,CO$4,"")</f>
        <v/>
      </c>
      <c r="CP86" s="468" t="str">
        <f>IF(COUNTIFS('[7]ROMM List'!$E$5:$E$736,다우기술!CP$4,'[7]ROMM List'!$AA$5:$AA$736,다우기술!$C86)&gt;0,CP$4,"")</f>
        <v/>
      </c>
      <c r="CQ86" s="468" t="str">
        <f>IF(COUNTIFS('[7]ROMM List'!$E$5:$E$736,다우기술!CQ$4,'[7]ROMM List'!$AA$5:$AA$736,다우기술!$C86)&gt;0,CQ$4,"")</f>
        <v/>
      </c>
      <c r="CR86" s="468" t="str">
        <f>IF(COUNTIFS('[7]ROMM List'!$E$5:$E$736,다우기술!CR$4,'[7]ROMM List'!$AA$5:$AA$736,다우기술!$C86)&gt;0,CR$4,"")</f>
        <v/>
      </c>
      <c r="CS86" s="468" t="str">
        <f>IF(COUNTIFS('[7]ROMM List'!$E$5:$E$736,다우기술!CS$4,'[7]ROMM List'!$AA$5:$AA$736,다우기술!$C86)&gt;0,CS$4,"")</f>
        <v/>
      </c>
      <c r="CT86" s="468" t="str">
        <f>IF(COUNTIFS('[7]ROMM List'!$E$5:$E$736,다우기술!CT$4,'[7]ROMM List'!$AA$5:$AA$736,다우기술!$C86)&gt;0,CT$4,"")</f>
        <v/>
      </c>
      <c r="CU86" s="468" t="str">
        <f>IF(COUNTIFS('[7]ROMM List'!$E$5:$E$736,다우기술!CU$4,'[7]ROMM List'!$AA$5:$AA$736,다우기술!$C86)&gt;0,CU$4,"")</f>
        <v/>
      </c>
      <c r="CV86" s="468" t="str">
        <f>IF(COUNTIFS('[7]ROMM List'!$E$5:$E$736,다우기술!CV$4,'[7]ROMM List'!$AA$5:$AA$736,다우기술!$C86)&gt;0,CV$4,"")</f>
        <v/>
      </c>
      <c r="CW86" s="468" t="str">
        <f>IF(COUNTIFS('[7]ROMM List'!$E$5:$E$736,다우기술!CW$4,'[7]ROMM List'!$AA$5:$AA$736,다우기술!$C86)&gt;0,CW$4,"")</f>
        <v/>
      </c>
      <c r="CX86" s="468" t="str">
        <f>IF(COUNTIFS('[7]ROMM List'!$E$5:$E$736,다우기술!CX$4,'[7]ROMM List'!$AA$5:$AA$736,다우기술!$C86)&gt;0,CX$4,"")</f>
        <v/>
      </c>
      <c r="CY86" s="468" t="str">
        <f>IF(COUNTIFS('[7]ROMM List'!$E$5:$E$736,다우기술!CY$4,'[7]ROMM List'!$AA$5:$AA$736,다우기술!$C86)&gt;0,CY$4,"")</f>
        <v/>
      </c>
      <c r="CZ86" s="468" t="str">
        <f>IF(COUNTIFS('[7]ROMM List'!$E$5:$E$736,다우기술!CZ$4,'[7]ROMM List'!$AA$5:$AA$736,다우기술!$C86)&gt;0,CZ$4,"")</f>
        <v/>
      </c>
      <c r="DA86" s="468" t="str">
        <f>IF(COUNTIFS('[7]ROMM List'!$E$5:$E$736,다우기술!DA$4,'[7]ROMM List'!$AA$5:$AA$736,다우기술!$C86)&gt;0,DA$4,"")</f>
        <v/>
      </c>
      <c r="DB86" s="468" t="str">
        <f>IF(COUNTIFS('[7]ROMM List'!$E$5:$E$736,다우기술!DB$4,'[7]ROMM List'!$AA$5:$AA$736,다우기술!$C86)&gt;0,DB$4,"")</f>
        <v/>
      </c>
      <c r="DC86" s="468" t="str">
        <f>IF(COUNTIFS('[7]ROMM List'!$E$5:$E$736,다우기술!DC$4,'[7]ROMM List'!$AA$5:$AA$736,다우기술!$C86)&gt;0,DC$4,"")</f>
        <v/>
      </c>
      <c r="DD86" s="468" t="str">
        <f>IF(COUNTIFS('[7]ROMM List'!$E$5:$E$736,다우기술!DD$4,'[7]ROMM List'!$AA$5:$AA$736,다우기술!$C86)&gt;0,DD$4,"")</f>
        <v/>
      </c>
      <c r="DE86" s="468" t="str">
        <f>IF(COUNTIFS('[7]ROMM List'!$E$5:$E$736,다우기술!DE$4,'[7]ROMM List'!$AA$5:$AA$736,다우기술!$C86)&gt;0,DE$4,"")</f>
        <v/>
      </c>
      <c r="DF86" s="468" t="str">
        <f>IF(COUNTIFS('[7]ROMM List'!$E$5:$E$736,다우기술!DF$4,'[7]ROMM List'!$AA$5:$AA$736,다우기술!$C86)&gt;0,DF$4,"")</f>
        <v/>
      </c>
      <c r="DG86" s="468" t="str">
        <f>IF(COUNTIFS('[7]ROMM List'!$E$5:$E$736,다우기술!DG$4,'[7]ROMM List'!$AA$5:$AA$736,다우기술!$C86)&gt;0,DG$4,"")</f>
        <v/>
      </c>
      <c r="DH86" s="468" t="str">
        <f>IF(COUNTIFS('[7]ROMM List'!$E$5:$E$736,다우기술!DH$4,'[7]ROMM List'!$AA$5:$AA$736,다우기술!$C86)&gt;0,DH$4,"")</f>
        <v/>
      </c>
      <c r="DI86" s="468" t="str">
        <f>IF(COUNTIFS('[7]ROMM List'!$E$5:$E$736,다우기술!DI$4,'[7]ROMM List'!$AA$5:$AA$736,다우기술!$C86)&gt;0,DI$4,"")</f>
        <v/>
      </c>
      <c r="DJ86" s="468" t="str">
        <f>IF(COUNTIFS('[7]ROMM List'!$E$5:$E$736,다우기술!DJ$4,'[7]ROMM List'!$AA$5:$AA$736,다우기술!$C86)&gt;0,DJ$4,"")</f>
        <v/>
      </c>
      <c r="DK86" s="468" t="str">
        <f>IF(COUNTIFS('[7]ROMM List'!$E$5:$E$736,다우기술!DK$4,'[7]ROMM List'!$AA$5:$AA$736,다우기술!$C86)&gt;0,DK$4,"")</f>
        <v/>
      </c>
      <c r="DL86" s="468" t="str">
        <f t="shared" si="22"/>
        <v>매출채권매출</v>
      </c>
    </row>
    <row r="87" spans="1:116" ht="66" hidden="1">
      <c r="A87" s="468"/>
      <c r="B87" s="468" t="s">
        <v>141</v>
      </c>
      <c r="C87" s="430" t="str">
        <f>D87&amp;F87&amp;G87</f>
        <v>ME0304</v>
      </c>
      <c r="D87" s="430" t="s">
        <v>3661</v>
      </c>
      <c r="E87" s="430" t="s">
        <v>3662</v>
      </c>
      <c r="F87" s="431" t="s">
        <v>3036</v>
      </c>
      <c r="G87" s="431" t="s">
        <v>3641</v>
      </c>
      <c r="H87" s="454" t="s">
        <v>3714</v>
      </c>
      <c r="I87" s="455" t="s">
        <v>3715</v>
      </c>
      <c r="J87" s="456" t="s">
        <v>3716</v>
      </c>
      <c r="K87" s="457" t="s">
        <v>3717</v>
      </c>
      <c r="L87" s="458" t="str">
        <f>IF(VLOOKUP(BZ87,'[7]ROMM List'!$AB$5:$AC$736,2,0)&gt;0,"Y","N")</f>
        <v>N</v>
      </c>
      <c r="M87" s="459"/>
      <c r="N87" s="460"/>
      <c r="O87" s="460"/>
      <c r="P87" s="460"/>
      <c r="Q87" s="460" t="s">
        <v>143</v>
      </c>
      <c r="R87" s="461"/>
      <c r="S87" s="459" t="s">
        <v>140</v>
      </c>
      <c r="T87" s="461" t="s">
        <v>131</v>
      </c>
      <c r="U87" s="459" t="str">
        <f>IF(COUNTIFS('[7]ROMM List'!$AA$5:$AA$736,다우기술!$C87,'[7]ROMM List'!K$5:K$736,"O")&gt;0,"O","")</f>
        <v/>
      </c>
      <c r="V87" s="460" t="str">
        <f>IF(COUNTIFS('[7]ROMM List'!$AA$5:$AA$736,다우기술!$C87,'[7]ROMM List'!L$5:L$736,"O")&gt;0,"O","")</f>
        <v/>
      </c>
      <c r="W87" s="460" t="str">
        <f>IF(COUNTIFS('[7]ROMM List'!$AA$5:$AA$736,다우기술!$C87,'[7]ROMM List'!M$5:M$736,"O")&gt;0,"O","")</f>
        <v>O</v>
      </c>
      <c r="X87" s="460" t="str">
        <f>IF(COUNTIFS('[7]ROMM List'!$AA$5:$AA$736,다우기술!$C87,'[7]ROMM List'!N$5:N$736,"O")&gt;0,"O","")</f>
        <v/>
      </c>
      <c r="Y87" s="460" t="str">
        <f>IF(COUNTIFS('[7]ROMM List'!$AA$5:$AA$736,다우기술!$C87,'[7]ROMM List'!O$5:O$736,"O")&gt;0,"O","")</f>
        <v/>
      </c>
      <c r="Z87" s="460" t="str">
        <f>IF(COUNTIFS('[7]ROMM List'!$AA$5:$AA$736,다우기술!$C87,'[7]ROMM List'!P$5:P$736,"O")&gt;0,"O","")</f>
        <v>O</v>
      </c>
      <c r="AA87" s="460" t="str">
        <f>IF(COUNTIFS('[7]ROMM List'!$AA$5:$AA$736,다우기술!$C87,'[7]ROMM List'!Q$5:Q$736,"O")&gt;0,"O","")</f>
        <v/>
      </c>
      <c r="AB87" s="460" t="str">
        <f>IF(COUNTIFS('[7]ROMM List'!$AA$5:$AA$736,다우기술!$C87,'[7]ROMM List'!R$5:R$736,"O")&gt;0,"O","")</f>
        <v/>
      </c>
      <c r="AC87" s="460" t="str">
        <f>IF(COUNTIFS('[7]ROMM List'!$AA$5:$AA$736,다우기술!$C87,'[7]ROMM List'!S$5:S$736,"O")&gt;0,"O","")</f>
        <v/>
      </c>
      <c r="AD87" s="460" t="str">
        <f>IF(COUNTIFS('[7]ROMM List'!$AA$5:$AA$736,다우기술!$C87,'[7]ROMM List'!T$5:T$736,"O")&gt;0,"O","")</f>
        <v/>
      </c>
      <c r="AE87" s="460" t="str">
        <f>IF(COUNTIFS('[7]ROMM List'!$AA$5:$AA$736,다우기술!$C87,'[7]ROMM List'!U$5:U$736,"O")&gt;0,"O","")</f>
        <v/>
      </c>
      <c r="AF87" s="460" t="str">
        <f>IF(COUNTIFS('[7]ROMM List'!$AA$5:$AA$736,다우기술!$C87,'[7]ROMM List'!V$5:V$736,"O")&gt;0,"O","")</f>
        <v/>
      </c>
      <c r="AG87" s="461" t="str">
        <f>IF(COUNTIFS('[7]ROMM List'!$AA$5:$AA$736,다우기술!$C87,'[7]ROMM List'!W$5:W$736,"O")&gt;0,"O","")</f>
        <v/>
      </c>
      <c r="AH87" s="462" t="s">
        <v>3718</v>
      </c>
      <c r="AI87" s="458" t="str">
        <f t="shared" si="21"/>
        <v>매출채권매출</v>
      </c>
      <c r="AJ87" s="458" t="s">
        <v>144</v>
      </c>
      <c r="AK87" s="458" t="s">
        <v>144</v>
      </c>
      <c r="AL87" s="458" t="s">
        <v>144</v>
      </c>
      <c r="AM87" s="458" t="s">
        <v>144</v>
      </c>
      <c r="AN87" s="458" t="s">
        <v>3592</v>
      </c>
      <c r="AO87" s="458" t="s">
        <v>3719</v>
      </c>
      <c r="AP87" s="463" t="s">
        <v>144</v>
      </c>
      <c r="AQ87" s="458" t="s">
        <v>131</v>
      </c>
      <c r="AR87" s="454" t="s">
        <v>3665</v>
      </c>
      <c r="AS87" s="454" t="s">
        <v>3620</v>
      </c>
      <c r="AT87" s="464" t="s">
        <v>3720</v>
      </c>
      <c r="AU87" s="454" t="str">
        <f t="shared" si="17"/>
        <v>세금계산서 발행내역 대사</v>
      </c>
      <c r="AV87" s="454" t="s">
        <v>3721</v>
      </c>
      <c r="AW87" s="455"/>
      <c r="AX87" s="460"/>
      <c r="AY87" s="460" t="s">
        <v>3025</v>
      </c>
      <c r="AZ87" s="461"/>
      <c r="BA87" s="446" t="s">
        <v>3722</v>
      </c>
      <c r="BB87" s="446" t="str">
        <f>IF(COUNTIFS('[7]ROMM List'!$AA$5:$AA$736,다우기술!C87,'[7]ROMM List'!$AF$5:$AF$736,"Significant")&gt;0,"Significant",IF(COUNTIFS('[7]ROMM List'!$AA$5:$AA$736,다우기술!C87,'[7]ROMM List'!$AF$5:$AF$736,"Higher")&gt;0,"Higher","Lower"))</f>
        <v>Lower</v>
      </c>
      <c r="BC87" s="446" t="str">
        <f>AQ87</f>
        <v>M</v>
      </c>
      <c r="BD87" s="446" t="s">
        <v>130</v>
      </c>
      <c r="BE87" s="465" t="s">
        <v>131</v>
      </c>
      <c r="BF87" s="466" t="str">
        <f>BC87</f>
        <v>M</v>
      </c>
      <c r="BG87" s="466" t="s">
        <v>135</v>
      </c>
      <c r="BH87" s="466" t="s">
        <v>135</v>
      </c>
      <c r="BI87" s="466" t="s">
        <v>135</v>
      </c>
      <c r="BJ87" s="466" t="s">
        <v>135</v>
      </c>
      <c r="BK87" s="466" t="s">
        <v>135</v>
      </c>
      <c r="BL87" s="466" t="s">
        <v>133</v>
      </c>
      <c r="BM87" s="466" t="s">
        <v>133</v>
      </c>
      <c r="BN87" s="467" t="s">
        <v>135</v>
      </c>
      <c r="BO87" s="446" t="str">
        <f t="shared" si="13"/>
        <v>Not Higher</v>
      </c>
      <c r="BP87" s="446">
        <f>SUMIFS([7]Note!$G$18:$G$65,[7]Note!$C$18:$C$65,다우기술!BB87,[7]Note!$F$18:$F$65,다우기술!BC87,[7]Note!$D$18:$D$65,다우기술!BO87)/IF(BD87="Y",1,IF(BD87="H",2,4))</f>
        <v>2</v>
      </c>
      <c r="BQ87" s="446" t="str">
        <f>AR87</f>
        <v>메세징사업1,2팀</v>
      </c>
      <c r="BR87" s="466"/>
      <c r="BS87" s="467" t="s">
        <v>2781</v>
      </c>
      <c r="BT87" s="465"/>
      <c r="BU87" s="466"/>
      <c r="BV87" s="466"/>
      <c r="BW87" s="466" t="s">
        <v>143</v>
      </c>
      <c r="BX87" s="466"/>
      <c r="BY87" s="446"/>
      <c r="BZ87" s="468" t="str">
        <f t="shared" si="20"/>
        <v>메세징_세금계산서 발행내역 대사</v>
      </c>
      <c r="CA87" s="468" t="b">
        <f>VLOOKUP(BZ87,'[7]ROMM List'!$AB$5:$AB$736,1,0)=BZ87</f>
        <v>1</v>
      </c>
      <c r="CB87" s="468" t="str">
        <f t="shared" si="14"/>
        <v>ME0304</v>
      </c>
      <c r="CD87" s="468">
        <f t="shared" si="15"/>
        <v>0</v>
      </c>
      <c r="CE87" s="392"/>
      <c r="CF87" s="468">
        <f t="shared" si="16"/>
        <v>0</v>
      </c>
      <c r="CG87" s="468">
        <f t="shared" si="16"/>
        <v>0</v>
      </c>
      <c r="CH87" s="468">
        <f t="shared" si="16"/>
        <v>0</v>
      </c>
      <c r="CL87" s="468" t="str">
        <f>IF(COUNTIFS('[7]ROMM List'!$E$5:$E$736,다우기술!CL$4,'[7]ROMM List'!$AA$5:$AA$736,다우기술!$C87)&gt;0,CL$4,"")</f>
        <v>매출채권</v>
      </c>
      <c r="CM87" s="468" t="str">
        <f>IF(COUNTIFS('[7]ROMM List'!$E$5:$E$736,다우기술!CM$4,'[7]ROMM List'!$AA$5:$AA$736,다우기술!$C87)&gt;0,CM$4,"")</f>
        <v>매출</v>
      </c>
      <c r="CN87" s="468" t="str">
        <f>IF(COUNTIFS('[7]ROMM List'!$E$5:$E$736,다우기술!CN$4,'[7]ROMM List'!$AA$5:$AA$736,다우기술!$C87)&gt;0,CN$4,"")</f>
        <v/>
      </c>
      <c r="CO87" s="468" t="str">
        <f>IF(COUNTIFS('[7]ROMM List'!$E$5:$E$736,다우기술!CO$4,'[7]ROMM List'!$AA$5:$AA$736,다우기술!$C87)&gt;0,CO$4,"")</f>
        <v/>
      </c>
      <c r="CP87" s="468" t="str">
        <f>IF(COUNTIFS('[7]ROMM List'!$E$5:$E$736,다우기술!CP$4,'[7]ROMM List'!$AA$5:$AA$736,다우기술!$C87)&gt;0,CP$4,"")</f>
        <v/>
      </c>
      <c r="CQ87" s="468" t="str">
        <f>IF(COUNTIFS('[7]ROMM List'!$E$5:$E$736,다우기술!CQ$4,'[7]ROMM List'!$AA$5:$AA$736,다우기술!$C87)&gt;0,CQ$4,"")</f>
        <v/>
      </c>
      <c r="CR87" s="468" t="str">
        <f>IF(COUNTIFS('[7]ROMM List'!$E$5:$E$736,다우기술!CR$4,'[7]ROMM List'!$AA$5:$AA$736,다우기술!$C87)&gt;0,CR$4,"")</f>
        <v/>
      </c>
      <c r="CS87" s="468" t="str">
        <f>IF(COUNTIFS('[7]ROMM List'!$E$5:$E$736,다우기술!CS$4,'[7]ROMM List'!$AA$5:$AA$736,다우기술!$C87)&gt;0,CS$4,"")</f>
        <v/>
      </c>
      <c r="CT87" s="468" t="str">
        <f>IF(COUNTIFS('[7]ROMM List'!$E$5:$E$736,다우기술!CT$4,'[7]ROMM List'!$AA$5:$AA$736,다우기술!$C87)&gt;0,CT$4,"")</f>
        <v/>
      </c>
      <c r="CU87" s="468" t="str">
        <f>IF(COUNTIFS('[7]ROMM List'!$E$5:$E$736,다우기술!CU$4,'[7]ROMM List'!$AA$5:$AA$736,다우기술!$C87)&gt;0,CU$4,"")</f>
        <v/>
      </c>
      <c r="CV87" s="468" t="str">
        <f>IF(COUNTIFS('[7]ROMM List'!$E$5:$E$736,다우기술!CV$4,'[7]ROMM List'!$AA$5:$AA$736,다우기술!$C87)&gt;0,CV$4,"")</f>
        <v/>
      </c>
      <c r="CW87" s="468" t="str">
        <f>IF(COUNTIFS('[7]ROMM List'!$E$5:$E$736,다우기술!CW$4,'[7]ROMM List'!$AA$5:$AA$736,다우기술!$C87)&gt;0,CW$4,"")</f>
        <v/>
      </c>
      <c r="CX87" s="468" t="str">
        <f>IF(COUNTIFS('[7]ROMM List'!$E$5:$E$736,다우기술!CX$4,'[7]ROMM List'!$AA$5:$AA$736,다우기술!$C87)&gt;0,CX$4,"")</f>
        <v/>
      </c>
      <c r="CY87" s="468" t="str">
        <f>IF(COUNTIFS('[7]ROMM List'!$E$5:$E$736,다우기술!CY$4,'[7]ROMM List'!$AA$5:$AA$736,다우기술!$C87)&gt;0,CY$4,"")</f>
        <v/>
      </c>
      <c r="CZ87" s="468" t="str">
        <f>IF(COUNTIFS('[7]ROMM List'!$E$5:$E$736,다우기술!CZ$4,'[7]ROMM List'!$AA$5:$AA$736,다우기술!$C87)&gt;0,CZ$4,"")</f>
        <v/>
      </c>
      <c r="DA87" s="468" t="str">
        <f>IF(COUNTIFS('[7]ROMM List'!$E$5:$E$736,다우기술!DA$4,'[7]ROMM List'!$AA$5:$AA$736,다우기술!$C87)&gt;0,DA$4,"")</f>
        <v/>
      </c>
      <c r="DB87" s="468" t="str">
        <f>IF(COUNTIFS('[7]ROMM List'!$E$5:$E$736,다우기술!DB$4,'[7]ROMM List'!$AA$5:$AA$736,다우기술!$C87)&gt;0,DB$4,"")</f>
        <v/>
      </c>
      <c r="DC87" s="468" t="str">
        <f>IF(COUNTIFS('[7]ROMM List'!$E$5:$E$736,다우기술!DC$4,'[7]ROMM List'!$AA$5:$AA$736,다우기술!$C87)&gt;0,DC$4,"")</f>
        <v/>
      </c>
      <c r="DD87" s="468" t="str">
        <f>IF(COUNTIFS('[7]ROMM List'!$E$5:$E$736,다우기술!DD$4,'[7]ROMM List'!$AA$5:$AA$736,다우기술!$C87)&gt;0,DD$4,"")</f>
        <v/>
      </c>
      <c r="DE87" s="468" t="str">
        <f>IF(COUNTIFS('[7]ROMM List'!$E$5:$E$736,다우기술!DE$4,'[7]ROMM List'!$AA$5:$AA$736,다우기술!$C87)&gt;0,DE$4,"")</f>
        <v/>
      </c>
      <c r="DF87" s="468" t="str">
        <f>IF(COUNTIFS('[7]ROMM List'!$E$5:$E$736,다우기술!DF$4,'[7]ROMM List'!$AA$5:$AA$736,다우기술!$C87)&gt;0,DF$4,"")</f>
        <v/>
      </c>
      <c r="DG87" s="468" t="str">
        <f>IF(COUNTIFS('[7]ROMM List'!$E$5:$E$736,다우기술!DG$4,'[7]ROMM List'!$AA$5:$AA$736,다우기술!$C87)&gt;0,DG$4,"")</f>
        <v/>
      </c>
      <c r="DH87" s="468" t="str">
        <f>IF(COUNTIFS('[7]ROMM List'!$E$5:$E$736,다우기술!DH$4,'[7]ROMM List'!$AA$5:$AA$736,다우기술!$C87)&gt;0,DH$4,"")</f>
        <v/>
      </c>
      <c r="DI87" s="468" t="str">
        <f>IF(COUNTIFS('[7]ROMM List'!$E$5:$E$736,다우기술!DI$4,'[7]ROMM List'!$AA$5:$AA$736,다우기술!$C87)&gt;0,DI$4,"")</f>
        <v/>
      </c>
      <c r="DJ87" s="468" t="str">
        <f>IF(COUNTIFS('[7]ROMM List'!$E$5:$E$736,다우기술!DJ$4,'[7]ROMM List'!$AA$5:$AA$736,다우기술!$C87)&gt;0,DJ$4,"")</f>
        <v/>
      </c>
      <c r="DK87" s="468" t="str">
        <f>IF(COUNTIFS('[7]ROMM List'!$E$5:$E$736,다우기술!DK$4,'[7]ROMM List'!$AA$5:$AA$736,다우기술!$C87)&gt;0,DK$4,"")</f>
        <v/>
      </c>
      <c r="DL87" s="468" t="str">
        <f t="shared" si="22"/>
        <v>매출채권매출</v>
      </c>
    </row>
    <row r="88" spans="1:116" s="392" customFormat="1" ht="171.6" hidden="1" customHeight="1">
      <c r="A88" s="453"/>
      <c r="B88" s="392" t="s">
        <v>141</v>
      </c>
      <c r="C88" s="430" t="str">
        <f t="shared" si="12"/>
        <v>ME0401</v>
      </c>
      <c r="D88" s="430" t="s">
        <v>3675</v>
      </c>
      <c r="E88" s="430" t="s">
        <v>3662</v>
      </c>
      <c r="F88" s="431" t="s">
        <v>3641</v>
      </c>
      <c r="G88" s="431" t="s">
        <v>3575</v>
      </c>
      <c r="H88" s="454" t="s">
        <v>3642</v>
      </c>
      <c r="I88" s="455" t="s">
        <v>3643</v>
      </c>
      <c r="J88" s="456" t="s">
        <v>3644</v>
      </c>
      <c r="K88" s="457" t="s">
        <v>3645</v>
      </c>
      <c r="L88" s="458" t="str">
        <f>IF(VLOOKUP(BZ88,'[7]ROMM List'!$AB$5:$AC$736,2,0)&gt;0,"Y","N")</f>
        <v>Y</v>
      </c>
      <c r="M88" s="459" t="s">
        <v>143</v>
      </c>
      <c r="N88" s="460" t="s">
        <v>143</v>
      </c>
      <c r="O88" s="460"/>
      <c r="P88" s="460"/>
      <c r="Q88" s="460"/>
      <c r="R88" s="461"/>
      <c r="S88" s="459" t="s">
        <v>140</v>
      </c>
      <c r="T88" s="461" t="s">
        <v>131</v>
      </c>
      <c r="U88" s="459" t="str">
        <f>IF(COUNTIFS('[7]ROMM List'!$AA$5:$AA$736,다우기술!$C88,'[7]ROMM List'!K$5:K$736,"O")&gt;0,"O","")</f>
        <v>O</v>
      </c>
      <c r="V88" s="460" t="str">
        <f>IF(COUNTIFS('[7]ROMM List'!$AA$5:$AA$736,다우기술!$C88,'[7]ROMM List'!L$5:L$736,"O")&gt;0,"O","")</f>
        <v/>
      </c>
      <c r="W88" s="460" t="str">
        <f>IF(COUNTIFS('[7]ROMM List'!$AA$5:$AA$736,다우기술!$C88,'[7]ROMM List'!M$5:M$736,"O")&gt;0,"O","")</f>
        <v>O</v>
      </c>
      <c r="X88" s="460" t="str">
        <f>IF(COUNTIFS('[7]ROMM List'!$AA$5:$AA$736,다우기술!$C88,'[7]ROMM List'!N$5:N$736,"O")&gt;0,"O","")</f>
        <v/>
      </c>
      <c r="Y88" s="460" t="str">
        <f>IF(COUNTIFS('[7]ROMM List'!$AA$5:$AA$736,다우기술!$C88,'[7]ROMM List'!O$5:O$736,"O")&gt;0,"O","")</f>
        <v>O</v>
      </c>
      <c r="Z88" s="460" t="str">
        <f>IF(COUNTIFS('[7]ROMM List'!$AA$5:$AA$736,다우기술!$C88,'[7]ROMM List'!P$5:P$736,"O")&gt;0,"O","")</f>
        <v>O</v>
      </c>
      <c r="AA88" s="460" t="str">
        <f>IF(COUNTIFS('[7]ROMM List'!$AA$5:$AA$736,다우기술!$C88,'[7]ROMM List'!Q$5:Q$736,"O")&gt;0,"O","")</f>
        <v>O</v>
      </c>
      <c r="AB88" s="460" t="str">
        <f>IF(COUNTIFS('[7]ROMM List'!$AA$5:$AA$736,다우기술!$C88,'[7]ROMM List'!R$5:R$736,"O")&gt;0,"O","")</f>
        <v>O</v>
      </c>
      <c r="AC88" s="460" t="str">
        <f>IF(COUNTIFS('[7]ROMM List'!$AA$5:$AA$736,다우기술!$C88,'[7]ROMM List'!S$5:S$736,"O")&gt;0,"O","")</f>
        <v/>
      </c>
      <c r="AD88" s="460" t="str">
        <f>IF(COUNTIFS('[7]ROMM List'!$AA$5:$AA$736,다우기술!$C88,'[7]ROMM List'!T$5:T$736,"O")&gt;0,"O","")</f>
        <v/>
      </c>
      <c r="AE88" s="460" t="str">
        <f>IF(COUNTIFS('[7]ROMM List'!$AA$5:$AA$736,다우기술!$C88,'[7]ROMM List'!U$5:U$736,"O")&gt;0,"O","")</f>
        <v/>
      </c>
      <c r="AF88" s="460" t="str">
        <f>IF(COUNTIFS('[7]ROMM List'!$AA$5:$AA$736,다우기술!$C88,'[7]ROMM List'!V$5:V$736,"O")&gt;0,"O","")</f>
        <v/>
      </c>
      <c r="AG88" s="461" t="str">
        <f>IF(COUNTIFS('[7]ROMM List'!$AA$5:$AA$736,다우기술!$C88,'[7]ROMM List'!W$5:W$736,"O")&gt;0,"O","")</f>
        <v/>
      </c>
      <c r="AH88" s="462" t="s">
        <v>129</v>
      </c>
      <c r="AI88" s="458" t="str">
        <f t="shared" si="21"/>
        <v>매출원가기타부채</v>
      </c>
      <c r="AJ88" s="458" t="s">
        <v>3646</v>
      </c>
      <c r="AK88" s="458" t="s">
        <v>144</v>
      </c>
      <c r="AL88" s="458" t="s">
        <v>3646</v>
      </c>
      <c r="AM88" s="458" t="s">
        <v>144</v>
      </c>
      <c r="AN88" s="458" t="s">
        <v>3592</v>
      </c>
      <c r="AO88" s="458" t="s">
        <v>3647</v>
      </c>
      <c r="AP88" s="463" t="s">
        <v>3594</v>
      </c>
      <c r="AQ88" s="458" t="s">
        <v>131</v>
      </c>
      <c r="AR88" s="454" t="s">
        <v>3665</v>
      </c>
      <c r="AS88" s="454" t="s">
        <v>3595</v>
      </c>
      <c r="AT88" s="464" t="s">
        <v>3723</v>
      </c>
      <c r="AU88" s="454" t="str">
        <f t="shared" si="17"/>
        <v>추정 통신비의 검토 및 승인</v>
      </c>
      <c r="AV88" s="454" t="s">
        <v>3724</v>
      </c>
      <c r="AW88" s="455"/>
      <c r="AX88" s="460"/>
      <c r="AY88" s="460" t="s">
        <v>143</v>
      </c>
      <c r="AZ88" s="461"/>
      <c r="BA88" s="446" t="s">
        <v>3725</v>
      </c>
      <c r="BB88" s="446" t="str">
        <f>IF(COUNTIFS('[7]ROMM List'!$AA$5:$AA$736,다우기술!C88,'[7]ROMM List'!$AF$5:$AF$736,"Significant")&gt;0,"Significant",IF(COUNTIFS('[7]ROMM List'!$AA$5:$AA$736,다우기술!C88,'[7]ROMM List'!$AF$5:$AF$736,"Higher")&gt;0,"Higher","Lower"))</f>
        <v>Lower</v>
      </c>
      <c r="BC88" s="446" t="s">
        <v>131</v>
      </c>
      <c r="BD88" s="446" t="s">
        <v>130</v>
      </c>
      <c r="BE88" s="465" t="s">
        <v>131</v>
      </c>
      <c r="BF88" s="466" t="s">
        <v>131</v>
      </c>
      <c r="BG88" s="466" t="s">
        <v>135</v>
      </c>
      <c r="BH88" s="466" t="s">
        <v>133</v>
      </c>
      <c r="BI88" s="466" t="s">
        <v>135</v>
      </c>
      <c r="BJ88" s="466" t="s">
        <v>135</v>
      </c>
      <c r="BK88" s="466" t="s">
        <v>135</v>
      </c>
      <c r="BL88" s="466" t="s">
        <v>133</v>
      </c>
      <c r="BM88" s="466" t="s">
        <v>133</v>
      </c>
      <c r="BN88" s="467" t="s">
        <v>135</v>
      </c>
      <c r="BO88" s="446" t="str">
        <f t="shared" si="13"/>
        <v>Not Higher</v>
      </c>
      <c r="BP88" s="446">
        <f>SUMIFS([7]Note!$G$18:$G$65,[7]Note!$C$18:$C$65,다우기술!BB88,[7]Note!$F$18:$F$65,다우기술!BC88,[7]Note!$D$18:$D$65,다우기술!BO88)/IF(BD88="Y",1,IF(BD88="H",2,4))</f>
        <v>2</v>
      </c>
      <c r="BQ88" s="446" t="s">
        <v>3665</v>
      </c>
      <c r="BR88" s="466"/>
      <c r="BS88" s="467" t="s">
        <v>143</v>
      </c>
      <c r="BT88" s="465"/>
      <c r="BU88" s="466"/>
      <c r="BV88" s="466"/>
      <c r="BW88" s="466" t="s">
        <v>143</v>
      </c>
      <c r="BX88" s="466"/>
      <c r="BY88" s="446"/>
      <c r="BZ88" s="392" t="str">
        <f t="shared" si="20"/>
        <v>메세징_추정 통신비의 검토 및 승인</v>
      </c>
      <c r="CA88" s="392" t="b">
        <f>VLOOKUP(BZ88,'[7]ROMM List'!$AB$5:$AB$736,1,0)=BZ88</f>
        <v>1</v>
      </c>
      <c r="CB88" s="392" t="str">
        <f t="shared" si="14"/>
        <v>ME0401</v>
      </c>
      <c r="CD88" s="470">
        <f t="shared" si="15"/>
        <v>1</v>
      </c>
      <c r="CE88" s="392" t="str">
        <f>VLOOKUP(C88,'[7]IUC List'!$D$5:$D$64,1,0)</f>
        <v>ME0401</v>
      </c>
      <c r="CF88" s="470">
        <f t="shared" si="16"/>
        <v>0</v>
      </c>
      <c r="CG88" s="470">
        <f t="shared" si="16"/>
        <v>1</v>
      </c>
      <c r="CH88" s="470">
        <f t="shared" si="16"/>
        <v>0</v>
      </c>
      <c r="CL88" s="392" t="str">
        <f>IF(COUNTIFS('[7]ROMM List'!$E$5:$E$736,다우기술!CL$4,'[7]ROMM List'!$AA$5:$AA$736,다우기술!$C88)&gt;0,CL$4,"")</f>
        <v/>
      </c>
      <c r="CM88" s="392" t="str">
        <f>IF(COUNTIFS('[7]ROMM List'!$E$5:$E$736,다우기술!CM$4,'[7]ROMM List'!$AA$5:$AA$736,다우기술!$C88)&gt;0,CM$4,"")</f>
        <v/>
      </c>
      <c r="CN88" s="392" t="str">
        <f>IF(COUNTIFS('[7]ROMM List'!$E$5:$E$736,다우기술!CN$4,'[7]ROMM List'!$AA$5:$AA$736,다우기술!$C88)&gt;0,CN$4,"")</f>
        <v/>
      </c>
      <c r="CO88" s="392" t="str">
        <f>IF(COUNTIFS('[7]ROMM List'!$E$5:$E$736,다우기술!CO$4,'[7]ROMM List'!$AA$5:$AA$736,다우기술!$C88)&gt;0,CO$4,"")</f>
        <v/>
      </c>
      <c r="CP88" s="392" t="str">
        <f>IF(COUNTIFS('[7]ROMM List'!$E$5:$E$736,다우기술!CP$4,'[7]ROMM List'!$AA$5:$AA$736,다우기술!$C88)&gt;0,CP$4,"")</f>
        <v>매출원가</v>
      </c>
      <c r="CQ88" s="392" t="str">
        <f>IF(COUNTIFS('[7]ROMM List'!$E$5:$E$736,다우기술!CQ$4,'[7]ROMM List'!$AA$5:$AA$736,다우기술!$C88)&gt;0,CQ$4,"")</f>
        <v/>
      </c>
      <c r="CR88" s="392" t="str">
        <f>IF(COUNTIFS('[7]ROMM List'!$E$5:$E$736,다우기술!CR$4,'[7]ROMM List'!$AA$5:$AA$736,다우기술!$C88)&gt;0,CR$4,"")</f>
        <v/>
      </c>
      <c r="CS88" s="392" t="str">
        <f>IF(COUNTIFS('[7]ROMM List'!$E$5:$E$736,다우기술!CS$4,'[7]ROMM List'!$AA$5:$AA$736,다우기술!$C88)&gt;0,CS$4,"")</f>
        <v/>
      </c>
      <c r="CT88" s="392" t="str">
        <f>IF(COUNTIFS('[7]ROMM List'!$E$5:$E$736,다우기술!CT$4,'[7]ROMM List'!$AA$5:$AA$736,다우기술!$C88)&gt;0,CT$4,"")</f>
        <v/>
      </c>
      <c r="CU88" s="392" t="str">
        <f>IF(COUNTIFS('[7]ROMM List'!$E$5:$E$736,다우기술!CU$4,'[7]ROMM List'!$AA$5:$AA$736,다우기술!$C88)&gt;0,CU$4,"")</f>
        <v/>
      </c>
      <c r="CV88" s="392" t="str">
        <f>IF(COUNTIFS('[7]ROMM List'!$E$5:$E$736,다우기술!CV$4,'[7]ROMM List'!$AA$5:$AA$736,다우기술!$C88)&gt;0,CV$4,"")</f>
        <v/>
      </c>
      <c r="CW88" s="392" t="str">
        <f>IF(COUNTIFS('[7]ROMM List'!$E$5:$E$736,다우기술!CW$4,'[7]ROMM List'!$AA$5:$AA$736,다우기술!$C88)&gt;0,CW$4,"")</f>
        <v>기타부채</v>
      </c>
      <c r="CX88" s="392" t="str">
        <f>IF(COUNTIFS('[7]ROMM List'!$E$5:$E$736,다우기술!CX$4,'[7]ROMM List'!$AA$5:$AA$736,다우기술!$C88)&gt;0,CX$4,"")</f>
        <v/>
      </c>
      <c r="CY88" s="392" t="str">
        <f>IF(COUNTIFS('[7]ROMM List'!$E$5:$E$736,다우기술!CY$4,'[7]ROMM List'!$AA$5:$AA$736,다우기술!$C88)&gt;0,CY$4,"")</f>
        <v/>
      </c>
      <c r="CZ88" s="392" t="str">
        <f>IF(COUNTIFS('[7]ROMM List'!$E$5:$E$736,다우기술!CZ$4,'[7]ROMM List'!$AA$5:$AA$736,다우기술!$C88)&gt;0,CZ$4,"")</f>
        <v/>
      </c>
      <c r="DA88" s="392" t="str">
        <f>IF(COUNTIFS('[7]ROMM List'!$E$5:$E$736,다우기술!DA$4,'[7]ROMM List'!$AA$5:$AA$736,다우기술!$C88)&gt;0,DA$4,"")</f>
        <v/>
      </c>
      <c r="DB88" s="392" t="str">
        <f>IF(COUNTIFS('[7]ROMM List'!$E$5:$E$736,다우기술!DB$4,'[7]ROMM List'!$AA$5:$AA$736,다우기술!$C88)&gt;0,DB$4,"")</f>
        <v/>
      </c>
      <c r="DC88" s="392" t="str">
        <f>IF(COUNTIFS('[7]ROMM List'!$E$5:$E$736,다우기술!DC$4,'[7]ROMM List'!$AA$5:$AA$736,다우기술!$C88)&gt;0,DC$4,"")</f>
        <v/>
      </c>
      <c r="DD88" s="392" t="str">
        <f>IF(COUNTIFS('[7]ROMM List'!$E$5:$E$736,다우기술!DD$4,'[7]ROMM List'!$AA$5:$AA$736,다우기술!$C88)&gt;0,DD$4,"")</f>
        <v/>
      </c>
      <c r="DE88" s="392" t="str">
        <f>IF(COUNTIFS('[7]ROMM List'!$E$5:$E$736,다우기술!DE$4,'[7]ROMM List'!$AA$5:$AA$736,다우기술!$C88)&gt;0,DE$4,"")</f>
        <v/>
      </c>
      <c r="DF88" s="392" t="str">
        <f>IF(COUNTIFS('[7]ROMM List'!$E$5:$E$736,다우기술!DF$4,'[7]ROMM List'!$AA$5:$AA$736,다우기술!$C88)&gt;0,DF$4,"")</f>
        <v/>
      </c>
      <c r="DG88" s="392" t="str">
        <f>IF(COUNTIFS('[7]ROMM List'!$E$5:$E$736,다우기술!DG$4,'[7]ROMM List'!$AA$5:$AA$736,다우기술!$C88)&gt;0,DG$4,"")</f>
        <v/>
      </c>
      <c r="DH88" s="392" t="str">
        <f>IF(COUNTIFS('[7]ROMM List'!$E$5:$E$736,다우기술!DH$4,'[7]ROMM List'!$AA$5:$AA$736,다우기술!$C88)&gt;0,DH$4,"")</f>
        <v/>
      </c>
      <c r="DI88" s="392" t="str">
        <f>IF(COUNTIFS('[7]ROMM List'!$E$5:$E$736,다우기술!DI$4,'[7]ROMM List'!$AA$5:$AA$736,다우기술!$C88)&gt;0,DI$4,"")</f>
        <v/>
      </c>
      <c r="DJ88" s="392" t="str">
        <f>IF(COUNTIFS('[7]ROMM List'!$E$5:$E$736,다우기술!DJ$4,'[7]ROMM List'!$AA$5:$AA$736,다우기술!$C88)&gt;0,DJ$4,"")</f>
        <v/>
      </c>
      <c r="DK88" s="392" t="str">
        <f>IF(COUNTIFS('[7]ROMM List'!$E$5:$E$736,다우기술!DK$4,'[7]ROMM List'!$AA$5:$AA$736,다우기술!$C88)&gt;0,DK$4,"")</f>
        <v/>
      </c>
      <c r="DL88" s="392" t="str">
        <f t="shared" si="22"/>
        <v>매출원가기타부채</v>
      </c>
    </row>
    <row r="89" spans="1:116" s="392" customFormat="1" ht="140.4" hidden="1" customHeight="1">
      <c r="A89" s="453"/>
      <c r="B89" s="392" t="s">
        <v>141</v>
      </c>
      <c r="C89" s="430" t="str">
        <f t="shared" si="12"/>
        <v>ME0402</v>
      </c>
      <c r="D89" s="430" t="s">
        <v>3661</v>
      </c>
      <c r="E89" s="430" t="s">
        <v>3662</v>
      </c>
      <c r="F89" s="431" t="s">
        <v>3047</v>
      </c>
      <c r="G89" s="431" t="s">
        <v>3306</v>
      </c>
      <c r="H89" s="454" t="s">
        <v>3726</v>
      </c>
      <c r="I89" s="455" t="s">
        <v>3727</v>
      </c>
      <c r="J89" s="456" t="s">
        <v>3728</v>
      </c>
      <c r="K89" s="457" t="s">
        <v>3729</v>
      </c>
      <c r="L89" s="458" t="str">
        <f>IF(VLOOKUP(BZ89,'[7]ROMM List'!$AB$5:$AC$736,2,0)&gt;0,"Y","N")</f>
        <v>N</v>
      </c>
      <c r="M89" s="459" t="s">
        <v>143</v>
      </c>
      <c r="N89" s="460"/>
      <c r="O89" s="460"/>
      <c r="P89" s="460"/>
      <c r="Q89" s="460" t="s">
        <v>143</v>
      </c>
      <c r="R89" s="461"/>
      <c r="S89" s="459" t="s">
        <v>142</v>
      </c>
      <c r="T89" s="461" t="s">
        <v>131</v>
      </c>
      <c r="U89" s="459" t="str">
        <f>IF(COUNTIFS('[7]ROMM List'!$AA$5:$AA$736,다우기술!$C89,'[7]ROMM List'!K$5:K$736,"O")&gt;0,"O","")</f>
        <v>O</v>
      </c>
      <c r="V89" s="460" t="str">
        <f>IF(COUNTIFS('[7]ROMM List'!$AA$5:$AA$736,다우기술!$C89,'[7]ROMM List'!L$5:L$736,"O")&gt;0,"O","")</f>
        <v/>
      </c>
      <c r="W89" s="460" t="str">
        <f>IF(COUNTIFS('[7]ROMM List'!$AA$5:$AA$736,다우기술!$C89,'[7]ROMM List'!M$5:M$736,"O")&gt;0,"O","")</f>
        <v>O</v>
      </c>
      <c r="X89" s="460" t="str">
        <f>IF(COUNTIFS('[7]ROMM List'!$AA$5:$AA$736,다우기술!$C89,'[7]ROMM List'!N$5:N$736,"O")&gt;0,"O","")</f>
        <v/>
      </c>
      <c r="Y89" s="460" t="str">
        <f>IF(COUNTIFS('[7]ROMM List'!$AA$5:$AA$736,다우기술!$C89,'[7]ROMM List'!O$5:O$736,"O")&gt;0,"O","")</f>
        <v>O</v>
      </c>
      <c r="Z89" s="460" t="str">
        <f>IF(COUNTIFS('[7]ROMM List'!$AA$5:$AA$736,다우기술!$C89,'[7]ROMM List'!P$5:P$736,"O")&gt;0,"O","")</f>
        <v>O</v>
      </c>
      <c r="AA89" s="460" t="str">
        <f>IF(COUNTIFS('[7]ROMM List'!$AA$5:$AA$736,다우기술!$C89,'[7]ROMM List'!Q$5:Q$736,"O")&gt;0,"O","")</f>
        <v>O</v>
      </c>
      <c r="AB89" s="460" t="str">
        <f>IF(COUNTIFS('[7]ROMM List'!$AA$5:$AA$736,다우기술!$C89,'[7]ROMM List'!R$5:R$736,"O")&gt;0,"O","")</f>
        <v>O</v>
      </c>
      <c r="AC89" s="460" t="str">
        <f>IF(COUNTIFS('[7]ROMM List'!$AA$5:$AA$736,다우기술!$C89,'[7]ROMM List'!S$5:S$736,"O")&gt;0,"O","")</f>
        <v/>
      </c>
      <c r="AD89" s="460" t="str">
        <f>IF(COUNTIFS('[7]ROMM List'!$AA$5:$AA$736,다우기술!$C89,'[7]ROMM List'!T$5:T$736,"O")&gt;0,"O","")</f>
        <v/>
      </c>
      <c r="AE89" s="460" t="str">
        <f>IF(COUNTIFS('[7]ROMM List'!$AA$5:$AA$736,다우기술!$C89,'[7]ROMM List'!U$5:U$736,"O")&gt;0,"O","")</f>
        <v/>
      </c>
      <c r="AF89" s="460" t="str">
        <f>IF(COUNTIFS('[7]ROMM List'!$AA$5:$AA$736,다우기술!$C89,'[7]ROMM List'!V$5:V$736,"O")&gt;0,"O","")</f>
        <v/>
      </c>
      <c r="AG89" s="461" t="str">
        <f>IF(COUNTIFS('[7]ROMM List'!$AA$5:$AA$736,다우기술!$C89,'[7]ROMM List'!W$5:W$736,"O")&gt;0,"O","")</f>
        <v/>
      </c>
      <c r="AH89" s="462" t="s">
        <v>130</v>
      </c>
      <c r="AI89" s="458" t="str">
        <f t="shared" si="21"/>
        <v>매출원가기타부채</v>
      </c>
      <c r="AJ89" s="458" t="s">
        <v>144</v>
      </c>
      <c r="AK89" s="458" t="s">
        <v>144</v>
      </c>
      <c r="AL89" s="458" t="s">
        <v>144</v>
      </c>
      <c r="AM89" s="458" t="s">
        <v>144</v>
      </c>
      <c r="AN89" s="458" t="s">
        <v>3592</v>
      </c>
      <c r="AO89" s="458" t="s">
        <v>3730</v>
      </c>
      <c r="AP89" s="463" t="s">
        <v>3638</v>
      </c>
      <c r="AQ89" s="458" t="s">
        <v>131</v>
      </c>
      <c r="AR89" s="454" t="s">
        <v>3665</v>
      </c>
      <c r="AS89" s="454" t="s">
        <v>3595</v>
      </c>
      <c r="AT89" s="464" t="s">
        <v>3731</v>
      </c>
      <c r="AU89" s="454" t="str">
        <f t="shared" si="17"/>
        <v>정산 통신비의 검토 및 승인</v>
      </c>
      <c r="AV89" s="454" t="s">
        <v>3732</v>
      </c>
      <c r="AW89" s="455"/>
      <c r="AX89" s="460"/>
      <c r="AY89" s="460" t="s">
        <v>143</v>
      </c>
      <c r="AZ89" s="461"/>
      <c r="BA89" s="446" t="s">
        <v>3733</v>
      </c>
      <c r="BB89" s="446" t="str">
        <f>IF(COUNTIFS('[7]ROMM List'!$AA$5:$AA$736,다우기술!C89,'[7]ROMM List'!$AF$5:$AF$736,"Significant")&gt;0,"Significant",IF(COUNTIFS('[7]ROMM List'!$AA$5:$AA$736,다우기술!C89,'[7]ROMM List'!$AF$5:$AF$736,"Higher")&gt;0,"Higher","Lower"))</f>
        <v>Lower</v>
      </c>
      <c r="BC89" s="446" t="s">
        <v>131</v>
      </c>
      <c r="BD89" s="446" t="s">
        <v>130</v>
      </c>
      <c r="BE89" s="465" t="s">
        <v>131</v>
      </c>
      <c r="BF89" s="466" t="s">
        <v>131</v>
      </c>
      <c r="BG89" s="466" t="s">
        <v>135</v>
      </c>
      <c r="BH89" s="466" t="s">
        <v>135</v>
      </c>
      <c r="BI89" s="466" t="s">
        <v>135</v>
      </c>
      <c r="BJ89" s="466" t="s">
        <v>135</v>
      </c>
      <c r="BK89" s="466" t="s">
        <v>135</v>
      </c>
      <c r="BL89" s="466" t="s">
        <v>133</v>
      </c>
      <c r="BM89" s="466" t="s">
        <v>133</v>
      </c>
      <c r="BN89" s="467" t="s">
        <v>135</v>
      </c>
      <c r="BO89" s="446" t="str">
        <f t="shared" si="13"/>
        <v>Not Higher</v>
      </c>
      <c r="BP89" s="446">
        <f>SUMIFS([7]Note!$G$18:$G$65,[7]Note!$C$18:$C$65,다우기술!BB89,[7]Note!$F$18:$F$65,다우기술!BC89,[7]Note!$D$18:$D$65,다우기술!BO89)/IF(BD89="Y",1,IF(BD89="H",2,4))</f>
        <v>2</v>
      </c>
      <c r="BQ89" s="446" t="s">
        <v>3665</v>
      </c>
      <c r="BR89" s="466"/>
      <c r="BS89" s="467" t="s">
        <v>143</v>
      </c>
      <c r="BT89" s="465"/>
      <c r="BU89" s="466"/>
      <c r="BV89" s="466"/>
      <c r="BW89" s="466" t="s">
        <v>143</v>
      </c>
      <c r="BX89" s="466"/>
      <c r="BY89" s="446"/>
      <c r="BZ89" s="392" t="str">
        <f t="shared" si="20"/>
        <v>메세징_정산 통신비의 검토 및 승인</v>
      </c>
      <c r="CA89" s="392" t="b">
        <f>VLOOKUP(BZ89,'[7]ROMM List'!$AB$5:$AB$736,1,0)=BZ89</f>
        <v>1</v>
      </c>
      <c r="CB89" s="392" t="str">
        <f t="shared" si="14"/>
        <v>ME0402</v>
      </c>
      <c r="CD89" s="470">
        <f t="shared" si="15"/>
        <v>0</v>
      </c>
      <c r="CE89" s="393"/>
      <c r="CF89" s="470">
        <f t="shared" si="16"/>
        <v>0</v>
      </c>
      <c r="CG89" s="470">
        <f t="shared" si="16"/>
        <v>0</v>
      </c>
      <c r="CH89" s="470">
        <f t="shared" si="16"/>
        <v>0</v>
      </c>
      <c r="CL89" s="392" t="str">
        <f>IF(COUNTIFS('[7]ROMM List'!$E$5:$E$736,다우기술!CL$4,'[7]ROMM List'!$AA$5:$AA$736,다우기술!$C89)&gt;0,CL$4,"")</f>
        <v/>
      </c>
      <c r="CM89" s="392" t="str">
        <f>IF(COUNTIFS('[7]ROMM List'!$E$5:$E$736,다우기술!CM$4,'[7]ROMM List'!$AA$5:$AA$736,다우기술!$C89)&gt;0,CM$4,"")</f>
        <v/>
      </c>
      <c r="CN89" s="392" t="str">
        <f>IF(COUNTIFS('[7]ROMM List'!$E$5:$E$736,다우기술!CN$4,'[7]ROMM List'!$AA$5:$AA$736,다우기술!$C89)&gt;0,CN$4,"")</f>
        <v/>
      </c>
      <c r="CO89" s="392" t="str">
        <f>IF(COUNTIFS('[7]ROMM List'!$E$5:$E$736,다우기술!CO$4,'[7]ROMM List'!$AA$5:$AA$736,다우기술!$C89)&gt;0,CO$4,"")</f>
        <v/>
      </c>
      <c r="CP89" s="392" t="str">
        <f>IF(COUNTIFS('[7]ROMM List'!$E$5:$E$736,다우기술!CP$4,'[7]ROMM List'!$AA$5:$AA$736,다우기술!$C89)&gt;0,CP$4,"")</f>
        <v>매출원가</v>
      </c>
      <c r="CQ89" s="392" t="str">
        <f>IF(COUNTIFS('[7]ROMM List'!$E$5:$E$736,다우기술!CQ$4,'[7]ROMM List'!$AA$5:$AA$736,다우기술!$C89)&gt;0,CQ$4,"")</f>
        <v/>
      </c>
      <c r="CR89" s="392" t="str">
        <f>IF(COUNTIFS('[7]ROMM List'!$E$5:$E$736,다우기술!CR$4,'[7]ROMM List'!$AA$5:$AA$736,다우기술!$C89)&gt;0,CR$4,"")</f>
        <v/>
      </c>
      <c r="CS89" s="392" t="str">
        <f>IF(COUNTIFS('[7]ROMM List'!$E$5:$E$736,다우기술!CS$4,'[7]ROMM List'!$AA$5:$AA$736,다우기술!$C89)&gt;0,CS$4,"")</f>
        <v/>
      </c>
      <c r="CT89" s="392" t="str">
        <f>IF(COUNTIFS('[7]ROMM List'!$E$5:$E$736,다우기술!CT$4,'[7]ROMM List'!$AA$5:$AA$736,다우기술!$C89)&gt;0,CT$4,"")</f>
        <v/>
      </c>
      <c r="CU89" s="392" t="str">
        <f>IF(COUNTIFS('[7]ROMM List'!$E$5:$E$736,다우기술!CU$4,'[7]ROMM List'!$AA$5:$AA$736,다우기술!$C89)&gt;0,CU$4,"")</f>
        <v/>
      </c>
      <c r="CV89" s="392" t="str">
        <f>IF(COUNTIFS('[7]ROMM List'!$E$5:$E$736,다우기술!CV$4,'[7]ROMM List'!$AA$5:$AA$736,다우기술!$C89)&gt;0,CV$4,"")</f>
        <v/>
      </c>
      <c r="CW89" s="392" t="str">
        <f>IF(COUNTIFS('[7]ROMM List'!$E$5:$E$736,다우기술!CW$4,'[7]ROMM List'!$AA$5:$AA$736,다우기술!$C89)&gt;0,CW$4,"")</f>
        <v>기타부채</v>
      </c>
      <c r="CX89" s="392" t="str">
        <f>IF(COUNTIFS('[7]ROMM List'!$E$5:$E$736,다우기술!CX$4,'[7]ROMM List'!$AA$5:$AA$736,다우기술!$C89)&gt;0,CX$4,"")</f>
        <v/>
      </c>
      <c r="CY89" s="392" t="str">
        <f>IF(COUNTIFS('[7]ROMM List'!$E$5:$E$736,다우기술!CY$4,'[7]ROMM List'!$AA$5:$AA$736,다우기술!$C89)&gt;0,CY$4,"")</f>
        <v/>
      </c>
      <c r="CZ89" s="392" t="str">
        <f>IF(COUNTIFS('[7]ROMM List'!$E$5:$E$736,다우기술!CZ$4,'[7]ROMM List'!$AA$5:$AA$736,다우기술!$C89)&gt;0,CZ$4,"")</f>
        <v/>
      </c>
      <c r="DA89" s="392" t="str">
        <f>IF(COUNTIFS('[7]ROMM List'!$E$5:$E$736,다우기술!DA$4,'[7]ROMM List'!$AA$5:$AA$736,다우기술!$C89)&gt;0,DA$4,"")</f>
        <v/>
      </c>
      <c r="DB89" s="392" t="str">
        <f>IF(COUNTIFS('[7]ROMM List'!$E$5:$E$736,다우기술!DB$4,'[7]ROMM List'!$AA$5:$AA$736,다우기술!$C89)&gt;0,DB$4,"")</f>
        <v/>
      </c>
      <c r="DC89" s="392" t="str">
        <f>IF(COUNTIFS('[7]ROMM List'!$E$5:$E$736,다우기술!DC$4,'[7]ROMM List'!$AA$5:$AA$736,다우기술!$C89)&gt;0,DC$4,"")</f>
        <v/>
      </c>
      <c r="DD89" s="392" t="str">
        <f>IF(COUNTIFS('[7]ROMM List'!$E$5:$E$736,다우기술!DD$4,'[7]ROMM List'!$AA$5:$AA$736,다우기술!$C89)&gt;0,DD$4,"")</f>
        <v/>
      </c>
      <c r="DE89" s="392" t="str">
        <f>IF(COUNTIFS('[7]ROMM List'!$E$5:$E$736,다우기술!DE$4,'[7]ROMM List'!$AA$5:$AA$736,다우기술!$C89)&gt;0,DE$4,"")</f>
        <v/>
      </c>
      <c r="DF89" s="392" t="str">
        <f>IF(COUNTIFS('[7]ROMM List'!$E$5:$E$736,다우기술!DF$4,'[7]ROMM List'!$AA$5:$AA$736,다우기술!$C89)&gt;0,DF$4,"")</f>
        <v/>
      </c>
      <c r="DG89" s="392" t="str">
        <f>IF(COUNTIFS('[7]ROMM List'!$E$5:$E$736,다우기술!DG$4,'[7]ROMM List'!$AA$5:$AA$736,다우기술!$C89)&gt;0,DG$4,"")</f>
        <v/>
      </c>
      <c r="DH89" s="392" t="str">
        <f>IF(COUNTIFS('[7]ROMM List'!$E$5:$E$736,다우기술!DH$4,'[7]ROMM List'!$AA$5:$AA$736,다우기술!$C89)&gt;0,DH$4,"")</f>
        <v/>
      </c>
      <c r="DI89" s="392" t="str">
        <f>IF(COUNTIFS('[7]ROMM List'!$E$5:$E$736,다우기술!DI$4,'[7]ROMM List'!$AA$5:$AA$736,다우기술!$C89)&gt;0,DI$4,"")</f>
        <v/>
      </c>
      <c r="DJ89" s="392" t="str">
        <f>IF(COUNTIFS('[7]ROMM List'!$E$5:$E$736,다우기술!DJ$4,'[7]ROMM List'!$AA$5:$AA$736,다우기술!$C89)&gt;0,DJ$4,"")</f>
        <v/>
      </c>
      <c r="DK89" s="392" t="str">
        <f>IF(COUNTIFS('[7]ROMM List'!$E$5:$E$736,다우기술!DK$4,'[7]ROMM List'!$AA$5:$AA$736,다우기술!$C89)&gt;0,DK$4,"")</f>
        <v/>
      </c>
      <c r="DL89" s="392" t="str">
        <f t="shared" si="22"/>
        <v>매출원가기타부채</v>
      </c>
    </row>
    <row r="90" spans="1:116" s="392" customFormat="1" ht="358.95" hidden="1" customHeight="1">
      <c r="A90" s="453"/>
      <c r="B90" s="392" t="s">
        <v>141</v>
      </c>
      <c r="C90" s="430" t="str">
        <f t="shared" si="12"/>
        <v>ME0403</v>
      </c>
      <c r="D90" s="430" t="s">
        <v>3661</v>
      </c>
      <c r="E90" s="430" t="s">
        <v>3662</v>
      </c>
      <c r="F90" s="431" t="s">
        <v>3047</v>
      </c>
      <c r="G90" s="431" t="s">
        <v>3036</v>
      </c>
      <c r="H90" s="454" t="s">
        <v>3651</v>
      </c>
      <c r="I90" s="455" t="s">
        <v>3652</v>
      </c>
      <c r="J90" s="456" t="s">
        <v>3653</v>
      </c>
      <c r="K90" s="457" t="s">
        <v>3654</v>
      </c>
      <c r="L90" s="458" t="str">
        <f>IF(VLOOKUP(BZ90,'[7]ROMM List'!$AB$5:$AC$736,2,0)&gt;0,"Y","N")</f>
        <v>Y</v>
      </c>
      <c r="M90" s="459"/>
      <c r="N90" s="460"/>
      <c r="O90" s="460"/>
      <c r="P90" s="460"/>
      <c r="Q90" s="460" t="s">
        <v>143</v>
      </c>
      <c r="R90" s="461"/>
      <c r="S90" s="459" t="s">
        <v>140</v>
      </c>
      <c r="T90" s="461" t="s">
        <v>131</v>
      </c>
      <c r="U90" s="459" t="str">
        <f>IF(COUNTIFS('[7]ROMM List'!$AA$5:$AA$736,다우기술!$C90,'[7]ROMM List'!K$5:K$736,"O")&gt;0,"O","")</f>
        <v>O</v>
      </c>
      <c r="V90" s="460" t="str">
        <f>IF(COUNTIFS('[7]ROMM List'!$AA$5:$AA$736,다우기술!$C90,'[7]ROMM List'!L$5:L$736,"O")&gt;0,"O","")</f>
        <v/>
      </c>
      <c r="W90" s="460" t="str">
        <f>IF(COUNTIFS('[7]ROMM List'!$AA$5:$AA$736,다우기술!$C90,'[7]ROMM List'!M$5:M$736,"O")&gt;0,"O","")</f>
        <v>O</v>
      </c>
      <c r="X90" s="460" t="str">
        <f>IF(COUNTIFS('[7]ROMM List'!$AA$5:$AA$736,다우기술!$C90,'[7]ROMM List'!N$5:N$736,"O")&gt;0,"O","")</f>
        <v/>
      </c>
      <c r="Y90" s="460" t="str">
        <f>IF(COUNTIFS('[7]ROMM List'!$AA$5:$AA$736,다우기술!$C90,'[7]ROMM List'!O$5:O$736,"O")&gt;0,"O","")</f>
        <v>O</v>
      </c>
      <c r="Z90" s="460" t="str">
        <f>IF(COUNTIFS('[7]ROMM List'!$AA$5:$AA$736,다우기술!$C90,'[7]ROMM List'!P$5:P$736,"O")&gt;0,"O","")</f>
        <v>O</v>
      </c>
      <c r="AA90" s="460" t="str">
        <f>IF(COUNTIFS('[7]ROMM List'!$AA$5:$AA$736,다우기술!$C90,'[7]ROMM List'!Q$5:Q$736,"O")&gt;0,"O","")</f>
        <v>O</v>
      </c>
      <c r="AB90" s="460" t="str">
        <f>IF(COUNTIFS('[7]ROMM List'!$AA$5:$AA$736,다우기술!$C90,'[7]ROMM List'!R$5:R$736,"O")&gt;0,"O","")</f>
        <v>O</v>
      </c>
      <c r="AC90" s="460" t="str">
        <f>IF(COUNTIFS('[7]ROMM List'!$AA$5:$AA$736,다우기술!$C90,'[7]ROMM List'!S$5:S$736,"O")&gt;0,"O","")</f>
        <v/>
      </c>
      <c r="AD90" s="460" t="str">
        <f>IF(COUNTIFS('[7]ROMM List'!$AA$5:$AA$736,다우기술!$C90,'[7]ROMM List'!T$5:T$736,"O")&gt;0,"O","")</f>
        <v/>
      </c>
      <c r="AE90" s="460" t="str">
        <f>IF(COUNTIFS('[7]ROMM List'!$AA$5:$AA$736,다우기술!$C90,'[7]ROMM List'!U$5:U$736,"O")&gt;0,"O","")</f>
        <v/>
      </c>
      <c r="AF90" s="460" t="str">
        <f>IF(COUNTIFS('[7]ROMM List'!$AA$5:$AA$736,다우기술!$C90,'[7]ROMM List'!V$5:V$736,"O")&gt;0,"O","")</f>
        <v/>
      </c>
      <c r="AG90" s="461" t="str">
        <f>IF(COUNTIFS('[7]ROMM List'!$AA$5:$AA$736,다우기술!$C90,'[7]ROMM List'!W$5:W$736,"O")&gt;0,"O","")</f>
        <v/>
      </c>
      <c r="AH90" s="462" t="s">
        <v>129</v>
      </c>
      <c r="AI90" s="458" t="str">
        <f t="shared" si="21"/>
        <v>매출원가기타부채</v>
      </c>
      <c r="AJ90" s="458" t="s">
        <v>3655</v>
      </c>
      <c r="AK90" s="458" t="s">
        <v>144</v>
      </c>
      <c r="AL90" s="458" t="s">
        <v>144</v>
      </c>
      <c r="AM90" s="458" t="s">
        <v>144</v>
      </c>
      <c r="AN90" s="458" t="s">
        <v>3592</v>
      </c>
      <c r="AO90" s="458" t="s">
        <v>3734</v>
      </c>
      <c r="AP90" s="463" t="s">
        <v>3735</v>
      </c>
      <c r="AQ90" s="458" t="s">
        <v>131</v>
      </c>
      <c r="AR90" s="454" t="s">
        <v>3665</v>
      </c>
      <c r="AS90" s="454" t="s">
        <v>3620</v>
      </c>
      <c r="AT90" s="464" t="s">
        <v>3736</v>
      </c>
      <c r="AU90" s="454" t="str">
        <f t="shared" si="17"/>
        <v>통신원가 서비스이용건수 검증</v>
      </c>
      <c r="AV90" s="454" t="s">
        <v>3737</v>
      </c>
      <c r="AW90" s="455"/>
      <c r="AX90" s="460"/>
      <c r="AY90" s="460" t="s">
        <v>143</v>
      </c>
      <c r="AZ90" s="461"/>
      <c r="BA90" s="446" t="s">
        <v>3738</v>
      </c>
      <c r="BB90" s="446" t="str">
        <f>IF(COUNTIFS('[7]ROMM List'!$AA$5:$AA$736,다우기술!C90,'[7]ROMM List'!$AF$5:$AF$736,"Significant")&gt;0,"Significant",IF(COUNTIFS('[7]ROMM List'!$AA$5:$AA$736,다우기술!C90,'[7]ROMM List'!$AF$5:$AF$736,"Higher")&gt;0,"Higher","Lower"))</f>
        <v>Lower</v>
      </c>
      <c r="BC90" s="446" t="s">
        <v>131</v>
      </c>
      <c r="BD90" s="446" t="s">
        <v>130</v>
      </c>
      <c r="BE90" s="465" t="s">
        <v>131</v>
      </c>
      <c r="BF90" s="466" t="s">
        <v>131</v>
      </c>
      <c r="BG90" s="466" t="s">
        <v>135</v>
      </c>
      <c r="BH90" s="466" t="s">
        <v>135</v>
      </c>
      <c r="BI90" s="466" t="s">
        <v>135</v>
      </c>
      <c r="BJ90" s="466" t="s">
        <v>135</v>
      </c>
      <c r="BK90" s="466" t="s">
        <v>135</v>
      </c>
      <c r="BL90" s="466" t="s">
        <v>133</v>
      </c>
      <c r="BM90" s="466" t="s">
        <v>133</v>
      </c>
      <c r="BN90" s="467" t="s">
        <v>135</v>
      </c>
      <c r="BO90" s="446" t="str">
        <f t="shared" si="13"/>
        <v>Not Higher</v>
      </c>
      <c r="BP90" s="446">
        <f>SUMIFS([7]Note!$G$18:$G$65,[7]Note!$C$18:$C$65,다우기술!BB90,[7]Note!$F$18:$F$65,다우기술!BC90,[7]Note!$D$18:$D$65,다우기술!BO90)/IF(BD90="Y",1,IF(BD90="H",2,4))</f>
        <v>2</v>
      </c>
      <c r="BQ90" s="446" t="s">
        <v>3665</v>
      </c>
      <c r="BR90" s="466"/>
      <c r="BS90" s="467" t="s">
        <v>143</v>
      </c>
      <c r="BT90" s="465"/>
      <c r="BU90" s="466"/>
      <c r="BV90" s="466"/>
      <c r="BW90" s="466" t="s">
        <v>143</v>
      </c>
      <c r="BX90" s="466"/>
      <c r="BY90" s="446"/>
      <c r="BZ90" s="392" t="str">
        <f t="shared" si="20"/>
        <v>메세징_통신원가 서비스이용건수 검증</v>
      </c>
      <c r="CA90" s="392" t="b">
        <f>VLOOKUP(BZ90,'[7]ROMM List'!$AB$5:$AB$736,1,0)=BZ90</f>
        <v>1</v>
      </c>
      <c r="CB90" s="392" t="str">
        <f t="shared" si="14"/>
        <v>ME0403</v>
      </c>
      <c r="CD90" s="470">
        <f t="shared" si="15"/>
        <v>1</v>
      </c>
      <c r="CE90" s="392" t="str">
        <f>VLOOKUP(C90,'[7]IUC List'!$D$5:$D$64,1,0)</f>
        <v>ME0403</v>
      </c>
      <c r="CF90" s="470">
        <f t="shared" si="16"/>
        <v>0</v>
      </c>
      <c r="CG90" s="470">
        <f t="shared" si="16"/>
        <v>0</v>
      </c>
      <c r="CH90" s="470">
        <f t="shared" si="16"/>
        <v>0</v>
      </c>
      <c r="CL90" s="392" t="str">
        <f>IF(COUNTIFS('[7]ROMM List'!$E$5:$E$736,다우기술!CL$4,'[7]ROMM List'!$AA$5:$AA$736,다우기술!$C90)&gt;0,CL$4,"")</f>
        <v/>
      </c>
      <c r="CM90" s="392" t="str">
        <f>IF(COUNTIFS('[7]ROMM List'!$E$5:$E$736,다우기술!CM$4,'[7]ROMM List'!$AA$5:$AA$736,다우기술!$C90)&gt;0,CM$4,"")</f>
        <v/>
      </c>
      <c r="CN90" s="392" t="str">
        <f>IF(COUNTIFS('[7]ROMM List'!$E$5:$E$736,다우기술!CN$4,'[7]ROMM List'!$AA$5:$AA$736,다우기술!$C90)&gt;0,CN$4,"")</f>
        <v/>
      </c>
      <c r="CO90" s="392" t="str">
        <f>IF(COUNTIFS('[7]ROMM List'!$E$5:$E$736,다우기술!CO$4,'[7]ROMM List'!$AA$5:$AA$736,다우기술!$C90)&gt;0,CO$4,"")</f>
        <v/>
      </c>
      <c r="CP90" s="392" t="str">
        <f>IF(COUNTIFS('[7]ROMM List'!$E$5:$E$736,다우기술!CP$4,'[7]ROMM List'!$AA$5:$AA$736,다우기술!$C90)&gt;0,CP$4,"")</f>
        <v>매출원가</v>
      </c>
      <c r="CQ90" s="392" t="str">
        <f>IF(COUNTIFS('[7]ROMM List'!$E$5:$E$736,다우기술!CQ$4,'[7]ROMM List'!$AA$5:$AA$736,다우기술!$C90)&gt;0,CQ$4,"")</f>
        <v/>
      </c>
      <c r="CR90" s="392" t="str">
        <f>IF(COUNTIFS('[7]ROMM List'!$E$5:$E$736,다우기술!CR$4,'[7]ROMM List'!$AA$5:$AA$736,다우기술!$C90)&gt;0,CR$4,"")</f>
        <v/>
      </c>
      <c r="CS90" s="392" t="str">
        <f>IF(COUNTIFS('[7]ROMM List'!$E$5:$E$736,다우기술!CS$4,'[7]ROMM List'!$AA$5:$AA$736,다우기술!$C90)&gt;0,CS$4,"")</f>
        <v/>
      </c>
      <c r="CT90" s="392" t="str">
        <f>IF(COUNTIFS('[7]ROMM List'!$E$5:$E$736,다우기술!CT$4,'[7]ROMM List'!$AA$5:$AA$736,다우기술!$C90)&gt;0,CT$4,"")</f>
        <v/>
      </c>
      <c r="CU90" s="392" t="str">
        <f>IF(COUNTIFS('[7]ROMM List'!$E$5:$E$736,다우기술!CU$4,'[7]ROMM List'!$AA$5:$AA$736,다우기술!$C90)&gt;0,CU$4,"")</f>
        <v/>
      </c>
      <c r="CV90" s="392" t="str">
        <f>IF(COUNTIFS('[7]ROMM List'!$E$5:$E$736,다우기술!CV$4,'[7]ROMM List'!$AA$5:$AA$736,다우기술!$C90)&gt;0,CV$4,"")</f>
        <v/>
      </c>
      <c r="CW90" s="392" t="str">
        <f>IF(COUNTIFS('[7]ROMM List'!$E$5:$E$736,다우기술!CW$4,'[7]ROMM List'!$AA$5:$AA$736,다우기술!$C90)&gt;0,CW$4,"")</f>
        <v>기타부채</v>
      </c>
      <c r="CX90" s="392" t="str">
        <f>IF(COUNTIFS('[7]ROMM List'!$E$5:$E$736,다우기술!CX$4,'[7]ROMM List'!$AA$5:$AA$736,다우기술!$C90)&gt;0,CX$4,"")</f>
        <v/>
      </c>
      <c r="CY90" s="392" t="str">
        <f>IF(COUNTIFS('[7]ROMM List'!$E$5:$E$736,다우기술!CY$4,'[7]ROMM List'!$AA$5:$AA$736,다우기술!$C90)&gt;0,CY$4,"")</f>
        <v/>
      </c>
      <c r="CZ90" s="392" t="str">
        <f>IF(COUNTIFS('[7]ROMM List'!$E$5:$E$736,다우기술!CZ$4,'[7]ROMM List'!$AA$5:$AA$736,다우기술!$C90)&gt;0,CZ$4,"")</f>
        <v/>
      </c>
      <c r="DA90" s="392" t="str">
        <f>IF(COUNTIFS('[7]ROMM List'!$E$5:$E$736,다우기술!DA$4,'[7]ROMM List'!$AA$5:$AA$736,다우기술!$C90)&gt;0,DA$4,"")</f>
        <v/>
      </c>
      <c r="DB90" s="392" t="str">
        <f>IF(COUNTIFS('[7]ROMM List'!$E$5:$E$736,다우기술!DB$4,'[7]ROMM List'!$AA$5:$AA$736,다우기술!$C90)&gt;0,DB$4,"")</f>
        <v/>
      </c>
      <c r="DC90" s="392" t="str">
        <f>IF(COUNTIFS('[7]ROMM List'!$E$5:$E$736,다우기술!DC$4,'[7]ROMM List'!$AA$5:$AA$736,다우기술!$C90)&gt;0,DC$4,"")</f>
        <v/>
      </c>
      <c r="DD90" s="392" t="str">
        <f>IF(COUNTIFS('[7]ROMM List'!$E$5:$E$736,다우기술!DD$4,'[7]ROMM List'!$AA$5:$AA$736,다우기술!$C90)&gt;0,DD$4,"")</f>
        <v/>
      </c>
      <c r="DE90" s="392" t="str">
        <f>IF(COUNTIFS('[7]ROMM List'!$E$5:$E$736,다우기술!DE$4,'[7]ROMM List'!$AA$5:$AA$736,다우기술!$C90)&gt;0,DE$4,"")</f>
        <v/>
      </c>
      <c r="DF90" s="392" t="str">
        <f>IF(COUNTIFS('[7]ROMM List'!$E$5:$E$736,다우기술!DF$4,'[7]ROMM List'!$AA$5:$AA$736,다우기술!$C90)&gt;0,DF$4,"")</f>
        <v/>
      </c>
      <c r="DG90" s="392" t="str">
        <f>IF(COUNTIFS('[7]ROMM List'!$E$5:$E$736,다우기술!DG$4,'[7]ROMM List'!$AA$5:$AA$736,다우기술!$C90)&gt;0,DG$4,"")</f>
        <v/>
      </c>
      <c r="DH90" s="392" t="str">
        <f>IF(COUNTIFS('[7]ROMM List'!$E$5:$E$736,다우기술!DH$4,'[7]ROMM List'!$AA$5:$AA$736,다우기술!$C90)&gt;0,DH$4,"")</f>
        <v/>
      </c>
      <c r="DI90" s="392" t="str">
        <f>IF(COUNTIFS('[7]ROMM List'!$E$5:$E$736,다우기술!DI$4,'[7]ROMM List'!$AA$5:$AA$736,다우기술!$C90)&gt;0,DI$4,"")</f>
        <v/>
      </c>
      <c r="DJ90" s="392" t="str">
        <f>IF(COUNTIFS('[7]ROMM List'!$E$5:$E$736,다우기술!DJ$4,'[7]ROMM List'!$AA$5:$AA$736,다우기술!$C90)&gt;0,DJ$4,"")</f>
        <v/>
      </c>
      <c r="DK90" s="392" t="str">
        <f>IF(COUNTIFS('[7]ROMM List'!$E$5:$E$736,다우기술!DK$4,'[7]ROMM List'!$AA$5:$AA$736,다우기술!$C90)&gt;0,DK$4,"")</f>
        <v/>
      </c>
      <c r="DL90" s="392" t="str">
        <f t="shared" si="22"/>
        <v>매출원가기타부채</v>
      </c>
    </row>
    <row r="91" spans="1:116" s="392" customFormat="1" ht="171.6" hidden="1" customHeight="1">
      <c r="A91" s="453"/>
      <c r="B91" s="392" t="s">
        <v>141</v>
      </c>
      <c r="C91" s="430" t="str">
        <f t="shared" si="12"/>
        <v>LI_TE0101</v>
      </c>
      <c r="D91" s="430" t="s">
        <v>3739</v>
      </c>
      <c r="E91" s="430" t="s">
        <v>3740</v>
      </c>
      <c r="F91" s="431" t="s">
        <v>3292</v>
      </c>
      <c r="G91" s="431" t="s">
        <v>3012</v>
      </c>
      <c r="H91" s="454" t="s">
        <v>3741</v>
      </c>
      <c r="I91" s="455" t="s">
        <v>3742</v>
      </c>
      <c r="J91" s="456" t="s">
        <v>3743</v>
      </c>
      <c r="K91" s="457" t="s">
        <v>3744</v>
      </c>
      <c r="L91" s="458" t="str">
        <f>IF(VLOOKUP(BZ91,'[7]ROMM List'!$AB$5:$AC$736,2,0)&gt;0,"Y","N")</f>
        <v>N</v>
      </c>
      <c r="M91" s="459"/>
      <c r="N91" s="460" t="s">
        <v>143</v>
      </c>
      <c r="O91" s="460"/>
      <c r="P91" s="460"/>
      <c r="Q91" s="460"/>
      <c r="R91" s="461"/>
      <c r="S91" s="459" t="s">
        <v>142</v>
      </c>
      <c r="T91" s="461" t="s">
        <v>137</v>
      </c>
      <c r="U91" s="459" t="str">
        <f>IF(COUNTIFS('[7]ROMM List'!$AA$5:$AA$736,다우기술!$C91,'[7]ROMM List'!K$5:K$736,"O")&gt;0,"O","")</f>
        <v/>
      </c>
      <c r="V91" s="460" t="str">
        <f>IF(COUNTIFS('[7]ROMM List'!$AA$5:$AA$736,다우기술!$C91,'[7]ROMM List'!L$5:L$736,"O")&gt;0,"O","")</f>
        <v/>
      </c>
      <c r="W91" s="460" t="str">
        <f>IF(COUNTIFS('[7]ROMM List'!$AA$5:$AA$736,다우기술!$C91,'[7]ROMM List'!M$5:M$736,"O")&gt;0,"O","")</f>
        <v/>
      </c>
      <c r="X91" s="460" t="str">
        <f>IF(COUNTIFS('[7]ROMM List'!$AA$5:$AA$736,다우기술!$C91,'[7]ROMM List'!N$5:N$736,"O")&gt;0,"O","")</f>
        <v/>
      </c>
      <c r="Y91" s="460" t="str">
        <f>IF(COUNTIFS('[7]ROMM List'!$AA$5:$AA$736,다우기술!$C91,'[7]ROMM List'!O$5:O$736,"O")&gt;0,"O","")</f>
        <v>O</v>
      </c>
      <c r="Z91" s="460" t="str">
        <f>IF(COUNTIFS('[7]ROMM List'!$AA$5:$AA$736,다우기술!$C91,'[7]ROMM List'!P$5:P$736,"O")&gt;0,"O","")</f>
        <v/>
      </c>
      <c r="AA91" s="460" t="str">
        <f>IF(COUNTIFS('[7]ROMM List'!$AA$5:$AA$736,다우기술!$C91,'[7]ROMM List'!Q$5:Q$736,"O")&gt;0,"O","")</f>
        <v/>
      </c>
      <c r="AB91" s="460" t="str">
        <f>IF(COUNTIFS('[7]ROMM List'!$AA$5:$AA$736,다우기술!$C91,'[7]ROMM List'!R$5:R$736,"O")&gt;0,"O","")</f>
        <v/>
      </c>
      <c r="AC91" s="460" t="str">
        <f>IF(COUNTIFS('[7]ROMM List'!$AA$5:$AA$736,다우기술!$C91,'[7]ROMM List'!S$5:S$736,"O")&gt;0,"O","")</f>
        <v/>
      </c>
      <c r="AD91" s="460" t="str">
        <f>IF(COUNTIFS('[7]ROMM List'!$AA$5:$AA$736,다우기술!$C91,'[7]ROMM List'!T$5:T$736,"O")&gt;0,"O","")</f>
        <v/>
      </c>
      <c r="AE91" s="460" t="str">
        <f>IF(COUNTIFS('[7]ROMM List'!$AA$5:$AA$736,다우기술!$C91,'[7]ROMM List'!U$5:U$736,"O")&gt;0,"O","")</f>
        <v/>
      </c>
      <c r="AF91" s="460" t="str">
        <f>IF(COUNTIFS('[7]ROMM List'!$AA$5:$AA$736,다우기술!$C91,'[7]ROMM List'!V$5:V$736,"O")&gt;0,"O","")</f>
        <v/>
      </c>
      <c r="AG91" s="461" t="str">
        <f>IF(COUNTIFS('[7]ROMM List'!$AA$5:$AA$736,다우기술!$C91,'[7]ROMM List'!W$5:W$736,"O")&gt;0,"O","")</f>
        <v/>
      </c>
      <c r="AH91" s="462" t="s">
        <v>129</v>
      </c>
      <c r="AI91" s="458" t="str">
        <f t="shared" si="21"/>
        <v>매출</v>
      </c>
      <c r="AJ91" s="458" t="s">
        <v>144</v>
      </c>
      <c r="AK91" s="458" t="s">
        <v>144</v>
      </c>
      <c r="AL91" s="458" t="s">
        <v>144</v>
      </c>
      <c r="AM91" s="458" t="s">
        <v>144</v>
      </c>
      <c r="AN91" s="458" t="s">
        <v>144</v>
      </c>
      <c r="AO91" s="458" t="s">
        <v>144</v>
      </c>
      <c r="AP91" s="463" t="s">
        <v>3745</v>
      </c>
      <c r="AQ91" s="458" t="s">
        <v>3746</v>
      </c>
      <c r="AR91" s="454" t="s">
        <v>3747</v>
      </c>
      <c r="AS91" s="454" t="s">
        <v>3748</v>
      </c>
      <c r="AT91" s="464" t="s">
        <v>3749</v>
      </c>
      <c r="AU91" s="454" t="str">
        <f t="shared" si="17"/>
        <v>사업자등록번호 유효성 검증</v>
      </c>
      <c r="AV91" s="454" t="s">
        <v>3750</v>
      </c>
      <c r="AW91" s="455"/>
      <c r="AX91" s="460"/>
      <c r="AY91" s="460" t="s">
        <v>143</v>
      </c>
      <c r="AZ91" s="461" t="s">
        <v>143</v>
      </c>
      <c r="BA91" s="446" t="s">
        <v>3018</v>
      </c>
      <c r="BB91" s="446" t="str">
        <f>IF(COUNTIFS('[7]ROMM List'!$AA$5:$AA$736,다우기술!C91,'[7]ROMM List'!$AF$5:$AF$736,"Significant")&gt;0,"Significant",IF(COUNTIFS('[7]ROMM List'!$AA$5:$AA$736,다우기술!C91,'[7]ROMM List'!$AF$5:$AF$736,"Higher")&gt;0,"Higher","Lower"))</f>
        <v>Higher</v>
      </c>
      <c r="BC91" s="446" t="str">
        <f t="shared" ref="BC91:BC96" si="23">AQ91</f>
        <v>Auto</v>
      </c>
      <c r="BD91" s="446" t="s">
        <v>130</v>
      </c>
      <c r="BE91" s="465" t="s">
        <v>137</v>
      </c>
      <c r="BF91" s="466" t="s">
        <v>143</v>
      </c>
      <c r="BG91" s="466" t="s">
        <v>135</v>
      </c>
      <c r="BH91" s="466" t="s">
        <v>135</v>
      </c>
      <c r="BI91" s="466" t="s">
        <v>135</v>
      </c>
      <c r="BJ91" s="466" t="s">
        <v>135</v>
      </c>
      <c r="BK91" s="466" t="s">
        <v>135</v>
      </c>
      <c r="BL91" s="466" t="s">
        <v>133</v>
      </c>
      <c r="BM91" s="466" t="s">
        <v>135</v>
      </c>
      <c r="BN91" s="467" t="s">
        <v>135</v>
      </c>
      <c r="BO91" s="446" t="str">
        <f t="shared" si="13"/>
        <v>Not Higher</v>
      </c>
      <c r="BP91" s="446">
        <f>SUMIFS([7]Note!$G$18:$G$65,[7]Note!$C$18:$C$65,다우기술!BB91,[7]Note!$F$18:$F$65,다우기술!BC91,[7]Note!$D$18:$D$65,다우기술!BO91)/IF(BD91="Y",1,IF(BD91="H",2,4))</f>
        <v>1</v>
      </c>
      <c r="BQ91" s="446" t="s">
        <v>3740</v>
      </c>
      <c r="BR91" s="466"/>
      <c r="BS91" s="467" t="s">
        <v>143</v>
      </c>
      <c r="BT91" s="465"/>
      <c r="BU91" s="466"/>
      <c r="BV91" s="466"/>
      <c r="BW91" s="466" t="s">
        <v>143</v>
      </c>
      <c r="BX91" s="466"/>
      <c r="BY91" s="446"/>
      <c r="BZ91" s="392" t="str">
        <f t="shared" si="20"/>
        <v>지역정보사업팀_텔패스_사업자등록번호 유효성 검증</v>
      </c>
      <c r="CA91" s="392" t="b">
        <f>VLOOKUP(BZ91,'[7]ROMM List'!$AB$5:$AB$736,1,0)=BZ91</f>
        <v>1</v>
      </c>
      <c r="CB91" s="392" t="str">
        <f t="shared" si="14"/>
        <v>LI_TE0101</v>
      </c>
      <c r="CD91" s="470">
        <f t="shared" si="15"/>
        <v>0</v>
      </c>
      <c r="CF91" s="470">
        <f t="shared" si="16"/>
        <v>0</v>
      </c>
      <c r="CG91" s="470">
        <f t="shared" si="16"/>
        <v>0</v>
      </c>
      <c r="CH91" s="470">
        <f t="shared" si="16"/>
        <v>0</v>
      </c>
      <c r="CL91" s="392" t="str">
        <f>IF(COUNTIFS('[7]ROMM List'!$E$5:$E$736,다우기술!CL$4,'[7]ROMM List'!$AA$5:$AA$736,다우기술!$C91)&gt;0,CL$4,"")</f>
        <v/>
      </c>
      <c r="CM91" s="392" t="str">
        <f>IF(COUNTIFS('[7]ROMM List'!$E$5:$E$736,다우기술!CM$4,'[7]ROMM List'!$AA$5:$AA$736,다우기술!$C91)&gt;0,CM$4,"")</f>
        <v>매출</v>
      </c>
      <c r="CN91" s="392" t="str">
        <f>IF(COUNTIFS('[7]ROMM List'!$E$5:$E$736,다우기술!CN$4,'[7]ROMM List'!$AA$5:$AA$736,다우기술!$C91)&gt;0,CN$4,"")</f>
        <v/>
      </c>
      <c r="CO91" s="392" t="str">
        <f>IF(COUNTIFS('[7]ROMM List'!$E$5:$E$736,다우기술!CO$4,'[7]ROMM List'!$AA$5:$AA$736,다우기술!$C91)&gt;0,CO$4,"")</f>
        <v/>
      </c>
      <c r="CP91" s="392" t="str">
        <f>IF(COUNTIFS('[7]ROMM List'!$E$5:$E$736,다우기술!CP$4,'[7]ROMM List'!$AA$5:$AA$736,다우기술!$C91)&gt;0,CP$4,"")</f>
        <v/>
      </c>
      <c r="CQ91" s="392" t="str">
        <f>IF(COUNTIFS('[7]ROMM List'!$E$5:$E$736,다우기술!CQ$4,'[7]ROMM List'!$AA$5:$AA$736,다우기술!$C91)&gt;0,CQ$4,"")</f>
        <v/>
      </c>
      <c r="CR91" s="392" t="str">
        <f>IF(COUNTIFS('[7]ROMM List'!$E$5:$E$736,다우기술!CR$4,'[7]ROMM List'!$AA$5:$AA$736,다우기술!$C91)&gt;0,CR$4,"")</f>
        <v/>
      </c>
      <c r="CS91" s="392" t="str">
        <f>IF(COUNTIFS('[7]ROMM List'!$E$5:$E$736,다우기술!CS$4,'[7]ROMM List'!$AA$5:$AA$736,다우기술!$C91)&gt;0,CS$4,"")</f>
        <v/>
      </c>
      <c r="CT91" s="392" t="str">
        <f>IF(COUNTIFS('[7]ROMM List'!$E$5:$E$736,다우기술!CT$4,'[7]ROMM List'!$AA$5:$AA$736,다우기술!$C91)&gt;0,CT$4,"")</f>
        <v/>
      </c>
      <c r="CU91" s="392" t="str">
        <f>IF(COUNTIFS('[7]ROMM List'!$E$5:$E$736,다우기술!CU$4,'[7]ROMM List'!$AA$5:$AA$736,다우기술!$C91)&gt;0,CU$4,"")</f>
        <v/>
      </c>
      <c r="CV91" s="392" t="str">
        <f>IF(COUNTIFS('[7]ROMM List'!$E$5:$E$736,다우기술!CV$4,'[7]ROMM List'!$AA$5:$AA$736,다우기술!$C91)&gt;0,CV$4,"")</f>
        <v/>
      </c>
      <c r="CW91" s="392" t="str">
        <f>IF(COUNTIFS('[7]ROMM List'!$E$5:$E$736,다우기술!CW$4,'[7]ROMM List'!$AA$5:$AA$736,다우기술!$C91)&gt;0,CW$4,"")</f>
        <v/>
      </c>
      <c r="CX91" s="392" t="str">
        <f>IF(COUNTIFS('[7]ROMM List'!$E$5:$E$736,다우기술!CX$4,'[7]ROMM List'!$AA$5:$AA$736,다우기술!$C91)&gt;0,CX$4,"")</f>
        <v/>
      </c>
      <c r="CY91" s="392" t="str">
        <f>IF(COUNTIFS('[7]ROMM List'!$E$5:$E$736,다우기술!CY$4,'[7]ROMM List'!$AA$5:$AA$736,다우기술!$C91)&gt;0,CY$4,"")</f>
        <v/>
      </c>
      <c r="CZ91" s="392" t="str">
        <f>IF(COUNTIFS('[7]ROMM List'!$E$5:$E$736,다우기술!CZ$4,'[7]ROMM List'!$AA$5:$AA$736,다우기술!$C91)&gt;0,CZ$4,"")</f>
        <v/>
      </c>
      <c r="DA91" s="392" t="str">
        <f>IF(COUNTIFS('[7]ROMM List'!$E$5:$E$736,다우기술!DA$4,'[7]ROMM List'!$AA$5:$AA$736,다우기술!$C91)&gt;0,DA$4,"")</f>
        <v/>
      </c>
      <c r="DB91" s="392" t="str">
        <f>IF(COUNTIFS('[7]ROMM List'!$E$5:$E$736,다우기술!DB$4,'[7]ROMM List'!$AA$5:$AA$736,다우기술!$C91)&gt;0,DB$4,"")</f>
        <v/>
      </c>
      <c r="DC91" s="392" t="str">
        <f>IF(COUNTIFS('[7]ROMM List'!$E$5:$E$736,다우기술!DC$4,'[7]ROMM List'!$AA$5:$AA$736,다우기술!$C91)&gt;0,DC$4,"")</f>
        <v/>
      </c>
      <c r="DD91" s="392" t="str">
        <f>IF(COUNTIFS('[7]ROMM List'!$E$5:$E$736,다우기술!DD$4,'[7]ROMM List'!$AA$5:$AA$736,다우기술!$C91)&gt;0,DD$4,"")</f>
        <v/>
      </c>
      <c r="DE91" s="392" t="str">
        <f>IF(COUNTIFS('[7]ROMM List'!$E$5:$E$736,다우기술!DE$4,'[7]ROMM List'!$AA$5:$AA$736,다우기술!$C91)&gt;0,DE$4,"")</f>
        <v/>
      </c>
      <c r="DF91" s="392" t="str">
        <f>IF(COUNTIFS('[7]ROMM List'!$E$5:$E$736,다우기술!DF$4,'[7]ROMM List'!$AA$5:$AA$736,다우기술!$C91)&gt;0,DF$4,"")</f>
        <v/>
      </c>
      <c r="DG91" s="392" t="str">
        <f>IF(COUNTIFS('[7]ROMM List'!$E$5:$E$736,다우기술!DG$4,'[7]ROMM List'!$AA$5:$AA$736,다우기술!$C91)&gt;0,DG$4,"")</f>
        <v/>
      </c>
      <c r="DH91" s="392" t="str">
        <f>IF(COUNTIFS('[7]ROMM List'!$E$5:$E$736,다우기술!DH$4,'[7]ROMM List'!$AA$5:$AA$736,다우기술!$C91)&gt;0,DH$4,"")</f>
        <v/>
      </c>
      <c r="DI91" s="392" t="str">
        <f>IF(COUNTIFS('[7]ROMM List'!$E$5:$E$736,다우기술!DI$4,'[7]ROMM List'!$AA$5:$AA$736,다우기술!$C91)&gt;0,DI$4,"")</f>
        <v/>
      </c>
      <c r="DJ91" s="392" t="str">
        <f>IF(COUNTIFS('[7]ROMM List'!$E$5:$E$736,다우기술!DJ$4,'[7]ROMM List'!$AA$5:$AA$736,다우기술!$C91)&gt;0,DJ$4,"")</f>
        <v/>
      </c>
      <c r="DK91" s="392" t="str">
        <f>IF(COUNTIFS('[7]ROMM List'!$E$5:$E$736,다우기술!DK$4,'[7]ROMM List'!$AA$5:$AA$736,다우기술!$C91)&gt;0,DK$4,"")</f>
        <v/>
      </c>
      <c r="DL91" s="392" t="str">
        <f t="shared" si="22"/>
        <v>매출</v>
      </c>
    </row>
    <row r="92" spans="1:116" ht="218.4" hidden="1" customHeight="1">
      <c r="A92" s="453"/>
      <c r="B92" s="392" t="s">
        <v>141</v>
      </c>
      <c r="C92" s="430" t="str">
        <f t="shared" si="12"/>
        <v>LI_TE0201</v>
      </c>
      <c r="D92" s="430" t="s">
        <v>3751</v>
      </c>
      <c r="E92" s="430" t="s">
        <v>3740</v>
      </c>
      <c r="F92" s="431" t="s">
        <v>3306</v>
      </c>
      <c r="G92" s="431" t="s">
        <v>3292</v>
      </c>
      <c r="H92" s="454" t="s">
        <v>3752</v>
      </c>
      <c r="I92" s="455" t="s">
        <v>3753</v>
      </c>
      <c r="J92" s="456" t="s">
        <v>3754</v>
      </c>
      <c r="K92" s="457" t="s">
        <v>3755</v>
      </c>
      <c r="L92" s="458" t="str">
        <f>IF(VLOOKUP(BZ92,'[7]ROMM List'!$AB$5:$AC$736,2,0)&gt;0,"Y","N")</f>
        <v>Y</v>
      </c>
      <c r="M92" s="459" t="s">
        <v>3025</v>
      </c>
      <c r="N92" s="460"/>
      <c r="O92" s="460"/>
      <c r="P92" s="460"/>
      <c r="Q92" s="460"/>
      <c r="R92" s="461"/>
      <c r="S92" s="459" t="s">
        <v>140</v>
      </c>
      <c r="T92" s="461" t="s">
        <v>131</v>
      </c>
      <c r="U92" s="459" t="str">
        <f>IF(COUNTIFS('[7]ROMM List'!$AA$5:$AA$736,다우기술!$C92,'[7]ROMM List'!K$5:K$736,"O")&gt;0,"O","")</f>
        <v/>
      </c>
      <c r="V92" s="460" t="str">
        <f>IF(COUNTIFS('[7]ROMM List'!$AA$5:$AA$736,다우기술!$C92,'[7]ROMM List'!L$5:L$736,"O")&gt;0,"O","")</f>
        <v/>
      </c>
      <c r="W92" s="460" t="str">
        <f>IF(COUNTIFS('[7]ROMM List'!$AA$5:$AA$736,다우기술!$C92,'[7]ROMM List'!M$5:M$736,"O")&gt;0,"O","")</f>
        <v/>
      </c>
      <c r="X92" s="460" t="str">
        <f>IF(COUNTIFS('[7]ROMM List'!$AA$5:$AA$736,다우기술!$C92,'[7]ROMM List'!N$5:N$736,"O")&gt;0,"O","")</f>
        <v/>
      </c>
      <c r="Y92" s="460" t="str">
        <f>IF(COUNTIFS('[7]ROMM List'!$AA$5:$AA$736,다우기술!$C92,'[7]ROMM List'!O$5:O$736,"O")&gt;0,"O","")</f>
        <v>O</v>
      </c>
      <c r="Z92" s="460" t="str">
        <f>IF(COUNTIFS('[7]ROMM List'!$AA$5:$AA$736,다우기술!$C92,'[7]ROMM List'!P$5:P$736,"O")&gt;0,"O","")</f>
        <v>O</v>
      </c>
      <c r="AA92" s="460" t="str">
        <f>IF(COUNTIFS('[7]ROMM List'!$AA$5:$AA$736,다우기술!$C92,'[7]ROMM List'!Q$5:Q$736,"O")&gt;0,"O","")</f>
        <v>O</v>
      </c>
      <c r="AB92" s="460" t="str">
        <f>IF(COUNTIFS('[7]ROMM List'!$AA$5:$AA$736,다우기술!$C92,'[7]ROMM List'!R$5:R$736,"O")&gt;0,"O","")</f>
        <v>O</v>
      </c>
      <c r="AC92" s="460" t="str">
        <f>IF(COUNTIFS('[7]ROMM List'!$AA$5:$AA$736,다우기술!$C92,'[7]ROMM List'!S$5:S$736,"O")&gt;0,"O","")</f>
        <v/>
      </c>
      <c r="AD92" s="460" t="str">
        <f>IF(COUNTIFS('[7]ROMM List'!$AA$5:$AA$736,다우기술!$C92,'[7]ROMM List'!T$5:T$736,"O")&gt;0,"O","")</f>
        <v/>
      </c>
      <c r="AE92" s="460" t="str">
        <f>IF(COUNTIFS('[7]ROMM List'!$AA$5:$AA$736,다우기술!$C92,'[7]ROMM List'!U$5:U$736,"O")&gt;0,"O","")</f>
        <v/>
      </c>
      <c r="AF92" s="460" t="str">
        <f>IF(COUNTIFS('[7]ROMM List'!$AA$5:$AA$736,다우기술!$C92,'[7]ROMM List'!V$5:V$736,"O")&gt;0,"O","")</f>
        <v/>
      </c>
      <c r="AG92" s="461" t="str">
        <f>IF(COUNTIFS('[7]ROMM List'!$AA$5:$AA$736,다우기술!$C92,'[7]ROMM List'!W$5:W$736,"O")&gt;0,"O","")</f>
        <v/>
      </c>
      <c r="AH92" s="462" t="s">
        <v>130</v>
      </c>
      <c r="AI92" s="458" t="str">
        <f t="shared" si="21"/>
        <v>매출원가</v>
      </c>
      <c r="AJ92" s="458" t="s">
        <v>144</v>
      </c>
      <c r="AK92" s="458" t="s">
        <v>144</v>
      </c>
      <c r="AL92" s="458" t="s">
        <v>144</v>
      </c>
      <c r="AM92" s="458" t="s">
        <v>144</v>
      </c>
      <c r="AN92" s="458" t="s">
        <v>3592</v>
      </c>
      <c r="AO92" s="458" t="s">
        <v>3756</v>
      </c>
      <c r="AP92" s="463" t="s">
        <v>3629</v>
      </c>
      <c r="AQ92" s="458" t="s">
        <v>137</v>
      </c>
      <c r="AR92" s="454" t="s">
        <v>3747</v>
      </c>
      <c r="AS92" s="454" t="s">
        <v>3748</v>
      </c>
      <c r="AT92" s="464" t="s">
        <v>3757</v>
      </c>
      <c r="AU92" s="454" t="str">
        <f t="shared" si="17"/>
        <v>총판계약 및 부속합의서 승인</v>
      </c>
      <c r="AV92" s="454" t="s">
        <v>3758</v>
      </c>
      <c r="AW92" s="455"/>
      <c r="AX92" s="460"/>
      <c r="AY92" s="460" t="s">
        <v>143</v>
      </c>
      <c r="AZ92" s="461"/>
      <c r="BA92" s="446" t="s">
        <v>3759</v>
      </c>
      <c r="BB92" s="446" t="str">
        <f>IF(COUNTIFS('[7]ROMM List'!$AA$5:$AA$736,다우기술!C92,'[7]ROMM List'!$AF$5:$AF$736,"Significant")&gt;0,"Significant",IF(COUNTIFS('[7]ROMM List'!$AA$5:$AA$736,다우기술!C92,'[7]ROMM List'!$AF$5:$AF$736,"Higher")&gt;0,"Higher","Lower"))</f>
        <v>Lower</v>
      </c>
      <c r="BC92" s="446" t="str">
        <f t="shared" si="23"/>
        <v>A</v>
      </c>
      <c r="BD92" s="446" t="s">
        <v>130</v>
      </c>
      <c r="BE92" s="465" t="s">
        <v>131</v>
      </c>
      <c r="BF92" s="466" t="str">
        <f>AQ92</f>
        <v>A</v>
      </c>
      <c r="BG92" s="466" t="s">
        <v>135</v>
      </c>
      <c r="BH92" s="466" t="s">
        <v>135</v>
      </c>
      <c r="BI92" s="466" t="s">
        <v>135</v>
      </c>
      <c r="BJ92" s="466" t="s">
        <v>135</v>
      </c>
      <c r="BK92" s="466" t="s">
        <v>135</v>
      </c>
      <c r="BL92" s="466" t="s">
        <v>133</v>
      </c>
      <c r="BM92" s="466" t="s">
        <v>135</v>
      </c>
      <c r="BN92" s="467" t="s">
        <v>135</v>
      </c>
      <c r="BO92" s="446" t="str">
        <f t="shared" si="13"/>
        <v>Not Higher</v>
      </c>
      <c r="BP92" s="446">
        <f>SUMIFS([7]Note!$G$18:$G$65,[7]Note!$C$18:$C$65,다우기술!BB92,[7]Note!$F$18:$F$65,다우기술!BC92,[7]Note!$D$18:$D$65,다우기술!BO92)/IF(BD92="Y",1,IF(BD92="H",2,4))</f>
        <v>1</v>
      </c>
      <c r="BQ92" s="446" t="str">
        <f t="shared" ref="BQ92:BQ113" si="24">AR92</f>
        <v>지역정보사업팀_텔패스</v>
      </c>
      <c r="BR92" s="466"/>
      <c r="BS92" s="467" t="s">
        <v>143</v>
      </c>
      <c r="BT92" s="465"/>
      <c r="BU92" s="466"/>
      <c r="BV92" s="466"/>
      <c r="BW92" s="466" t="s">
        <v>143</v>
      </c>
      <c r="BX92" s="466"/>
      <c r="BY92" s="446"/>
      <c r="BZ92" s="392" t="str">
        <f t="shared" si="20"/>
        <v>지역정보사업팀_텔패스_총판계약 및 부속합의서 승인</v>
      </c>
      <c r="CA92" s="468" t="b">
        <f>VLOOKUP(BZ92,'[7]ROMM List'!$AB$5:$AB$736,1,0)=BZ92</f>
        <v>1</v>
      </c>
      <c r="CB92" s="468" t="str">
        <f t="shared" si="14"/>
        <v>LI_TE0201</v>
      </c>
      <c r="CD92" s="469">
        <f t="shared" si="15"/>
        <v>0</v>
      </c>
      <c r="CE92" s="392"/>
      <c r="CF92" s="469">
        <f t="shared" si="16"/>
        <v>0</v>
      </c>
      <c r="CG92" s="469">
        <f t="shared" si="16"/>
        <v>0</v>
      </c>
      <c r="CH92" s="469">
        <f t="shared" si="16"/>
        <v>0</v>
      </c>
      <c r="CL92" s="468" t="str">
        <f>IF(COUNTIFS('[7]ROMM List'!$E$5:$E$736,다우기술!CL$4,'[7]ROMM List'!$AA$5:$AA$736,다우기술!$C92)&gt;0,CL$4,"")</f>
        <v/>
      </c>
      <c r="CM92" s="468" t="str">
        <f>IF(COUNTIFS('[7]ROMM List'!$E$5:$E$736,다우기술!CM$4,'[7]ROMM List'!$AA$5:$AA$736,다우기술!$C92)&gt;0,CM$4,"")</f>
        <v/>
      </c>
      <c r="CN92" s="468" t="str">
        <f>IF(COUNTIFS('[7]ROMM List'!$E$5:$E$736,다우기술!CN$4,'[7]ROMM List'!$AA$5:$AA$736,다우기술!$C92)&gt;0,CN$4,"")</f>
        <v/>
      </c>
      <c r="CO92" s="468" t="str">
        <f>IF(COUNTIFS('[7]ROMM List'!$E$5:$E$736,다우기술!CO$4,'[7]ROMM List'!$AA$5:$AA$736,다우기술!$C92)&gt;0,CO$4,"")</f>
        <v/>
      </c>
      <c r="CP92" s="468" t="str">
        <f>IF(COUNTIFS('[7]ROMM List'!$E$5:$E$736,다우기술!CP$4,'[7]ROMM List'!$AA$5:$AA$736,다우기술!$C92)&gt;0,CP$4,"")</f>
        <v>매출원가</v>
      </c>
      <c r="CQ92" s="468" t="str">
        <f>IF(COUNTIFS('[7]ROMM List'!$E$5:$E$736,다우기술!CQ$4,'[7]ROMM List'!$AA$5:$AA$736,다우기술!$C92)&gt;0,CQ$4,"")</f>
        <v/>
      </c>
      <c r="CR92" s="468" t="str">
        <f>IF(COUNTIFS('[7]ROMM List'!$E$5:$E$736,다우기술!CR$4,'[7]ROMM List'!$AA$5:$AA$736,다우기술!$C92)&gt;0,CR$4,"")</f>
        <v/>
      </c>
      <c r="CS92" s="468" t="str">
        <f>IF(COUNTIFS('[7]ROMM List'!$E$5:$E$736,다우기술!CS$4,'[7]ROMM List'!$AA$5:$AA$736,다우기술!$C92)&gt;0,CS$4,"")</f>
        <v/>
      </c>
      <c r="CT92" s="468" t="str">
        <f>IF(COUNTIFS('[7]ROMM List'!$E$5:$E$736,다우기술!CT$4,'[7]ROMM List'!$AA$5:$AA$736,다우기술!$C92)&gt;0,CT$4,"")</f>
        <v/>
      </c>
      <c r="CU92" s="468" t="str">
        <f>IF(COUNTIFS('[7]ROMM List'!$E$5:$E$736,다우기술!CU$4,'[7]ROMM List'!$AA$5:$AA$736,다우기술!$C92)&gt;0,CU$4,"")</f>
        <v/>
      </c>
      <c r="CV92" s="468" t="str">
        <f>IF(COUNTIFS('[7]ROMM List'!$E$5:$E$736,다우기술!CV$4,'[7]ROMM List'!$AA$5:$AA$736,다우기술!$C92)&gt;0,CV$4,"")</f>
        <v/>
      </c>
      <c r="CW92" s="468" t="str">
        <f>IF(COUNTIFS('[7]ROMM List'!$E$5:$E$736,다우기술!CW$4,'[7]ROMM List'!$AA$5:$AA$736,다우기술!$C92)&gt;0,CW$4,"")</f>
        <v/>
      </c>
      <c r="CX92" s="468" t="str">
        <f>IF(COUNTIFS('[7]ROMM List'!$E$5:$E$736,다우기술!CX$4,'[7]ROMM List'!$AA$5:$AA$736,다우기술!$C92)&gt;0,CX$4,"")</f>
        <v/>
      </c>
      <c r="CY92" s="468" t="str">
        <f>IF(COUNTIFS('[7]ROMM List'!$E$5:$E$736,다우기술!CY$4,'[7]ROMM List'!$AA$5:$AA$736,다우기술!$C92)&gt;0,CY$4,"")</f>
        <v/>
      </c>
      <c r="CZ92" s="468" t="str">
        <f>IF(COUNTIFS('[7]ROMM List'!$E$5:$E$736,다우기술!CZ$4,'[7]ROMM List'!$AA$5:$AA$736,다우기술!$C92)&gt;0,CZ$4,"")</f>
        <v/>
      </c>
      <c r="DA92" s="468" t="str">
        <f>IF(COUNTIFS('[7]ROMM List'!$E$5:$E$736,다우기술!DA$4,'[7]ROMM List'!$AA$5:$AA$736,다우기술!$C92)&gt;0,DA$4,"")</f>
        <v/>
      </c>
      <c r="DB92" s="468" t="str">
        <f>IF(COUNTIFS('[7]ROMM List'!$E$5:$E$736,다우기술!DB$4,'[7]ROMM List'!$AA$5:$AA$736,다우기술!$C92)&gt;0,DB$4,"")</f>
        <v/>
      </c>
      <c r="DC92" s="468" t="str">
        <f>IF(COUNTIFS('[7]ROMM List'!$E$5:$E$736,다우기술!DC$4,'[7]ROMM List'!$AA$5:$AA$736,다우기술!$C92)&gt;0,DC$4,"")</f>
        <v/>
      </c>
      <c r="DD92" s="468" t="str">
        <f>IF(COUNTIFS('[7]ROMM List'!$E$5:$E$736,다우기술!DD$4,'[7]ROMM List'!$AA$5:$AA$736,다우기술!$C92)&gt;0,DD$4,"")</f>
        <v/>
      </c>
      <c r="DE92" s="468" t="str">
        <f>IF(COUNTIFS('[7]ROMM List'!$E$5:$E$736,다우기술!DE$4,'[7]ROMM List'!$AA$5:$AA$736,다우기술!$C92)&gt;0,DE$4,"")</f>
        <v/>
      </c>
      <c r="DF92" s="468" t="str">
        <f>IF(COUNTIFS('[7]ROMM List'!$E$5:$E$736,다우기술!DF$4,'[7]ROMM List'!$AA$5:$AA$736,다우기술!$C92)&gt;0,DF$4,"")</f>
        <v/>
      </c>
      <c r="DG92" s="468" t="str">
        <f>IF(COUNTIFS('[7]ROMM List'!$E$5:$E$736,다우기술!DG$4,'[7]ROMM List'!$AA$5:$AA$736,다우기술!$C92)&gt;0,DG$4,"")</f>
        <v/>
      </c>
      <c r="DH92" s="468" t="str">
        <f>IF(COUNTIFS('[7]ROMM List'!$E$5:$E$736,다우기술!DH$4,'[7]ROMM List'!$AA$5:$AA$736,다우기술!$C92)&gt;0,DH$4,"")</f>
        <v/>
      </c>
      <c r="DI92" s="468" t="str">
        <f>IF(COUNTIFS('[7]ROMM List'!$E$5:$E$736,다우기술!DI$4,'[7]ROMM List'!$AA$5:$AA$736,다우기술!$C92)&gt;0,DI$4,"")</f>
        <v/>
      </c>
      <c r="DJ92" s="468" t="str">
        <f>IF(COUNTIFS('[7]ROMM List'!$E$5:$E$736,다우기술!DJ$4,'[7]ROMM List'!$AA$5:$AA$736,다우기술!$C92)&gt;0,DJ$4,"")</f>
        <v/>
      </c>
      <c r="DK92" s="468" t="str">
        <f>IF(COUNTIFS('[7]ROMM List'!$E$5:$E$736,다우기술!DK$4,'[7]ROMM List'!$AA$5:$AA$736,다우기술!$C92)&gt;0,DK$4,"")</f>
        <v/>
      </c>
      <c r="DL92" s="468" t="str">
        <f t="shared" si="22"/>
        <v>매출원가</v>
      </c>
    </row>
    <row r="93" spans="1:116" ht="78" hidden="1" customHeight="1">
      <c r="A93" s="453"/>
      <c r="B93" s="392" t="s">
        <v>141</v>
      </c>
      <c r="C93" s="430" t="str">
        <f t="shared" si="12"/>
        <v>LI_TE0202</v>
      </c>
      <c r="D93" s="430" t="s">
        <v>3739</v>
      </c>
      <c r="E93" s="430" t="s">
        <v>3740</v>
      </c>
      <c r="F93" s="431" t="s">
        <v>3306</v>
      </c>
      <c r="G93" s="431" t="s">
        <v>3599</v>
      </c>
      <c r="H93" s="454" t="s">
        <v>3760</v>
      </c>
      <c r="I93" s="455" t="s">
        <v>3761</v>
      </c>
      <c r="J93" s="456" t="s">
        <v>3762</v>
      </c>
      <c r="K93" s="457" t="s">
        <v>3763</v>
      </c>
      <c r="L93" s="458" t="str">
        <f>IF(VLOOKUP(BZ93,'[7]ROMM List'!$AB$5:$AC$736,2,0)&gt;0,"Y","N")</f>
        <v>Y</v>
      </c>
      <c r="M93" s="459" t="s">
        <v>143</v>
      </c>
      <c r="N93" s="460"/>
      <c r="O93" s="460"/>
      <c r="P93" s="460"/>
      <c r="Q93" s="460"/>
      <c r="R93" s="461"/>
      <c r="S93" s="459" t="s">
        <v>140</v>
      </c>
      <c r="T93" s="461" t="s">
        <v>131</v>
      </c>
      <c r="U93" s="459" t="str">
        <f>IF(COUNTIFS('[7]ROMM List'!$AA$5:$AA$736,다우기술!$C93,'[7]ROMM List'!K$5:K$736,"O")&gt;0,"O","")</f>
        <v/>
      </c>
      <c r="V93" s="460" t="str">
        <f>IF(COUNTIFS('[7]ROMM List'!$AA$5:$AA$736,다우기술!$C93,'[7]ROMM List'!L$5:L$736,"O")&gt;0,"O","")</f>
        <v/>
      </c>
      <c r="W93" s="460" t="str">
        <f>IF(COUNTIFS('[7]ROMM List'!$AA$5:$AA$736,다우기술!$C93,'[7]ROMM List'!M$5:M$736,"O")&gt;0,"O","")</f>
        <v/>
      </c>
      <c r="X93" s="460" t="str">
        <f>IF(COUNTIFS('[7]ROMM List'!$AA$5:$AA$736,다우기술!$C93,'[7]ROMM List'!N$5:N$736,"O")&gt;0,"O","")</f>
        <v/>
      </c>
      <c r="Y93" s="460" t="str">
        <f>IF(COUNTIFS('[7]ROMM List'!$AA$5:$AA$736,다우기술!$C93,'[7]ROMM List'!O$5:O$736,"O")&gt;0,"O","")</f>
        <v>O</v>
      </c>
      <c r="Z93" s="460" t="str">
        <f>IF(COUNTIFS('[7]ROMM List'!$AA$5:$AA$736,다우기술!$C93,'[7]ROMM List'!P$5:P$736,"O")&gt;0,"O","")</f>
        <v>O</v>
      </c>
      <c r="AA93" s="460" t="str">
        <f>IF(COUNTIFS('[7]ROMM List'!$AA$5:$AA$736,다우기술!$C93,'[7]ROMM List'!Q$5:Q$736,"O")&gt;0,"O","")</f>
        <v>O</v>
      </c>
      <c r="AB93" s="460" t="str">
        <f>IF(COUNTIFS('[7]ROMM List'!$AA$5:$AA$736,다우기술!$C93,'[7]ROMM List'!R$5:R$736,"O")&gt;0,"O","")</f>
        <v>O</v>
      </c>
      <c r="AC93" s="460" t="str">
        <f>IF(COUNTIFS('[7]ROMM List'!$AA$5:$AA$736,다우기술!$C93,'[7]ROMM List'!S$5:S$736,"O")&gt;0,"O","")</f>
        <v/>
      </c>
      <c r="AD93" s="460" t="str">
        <f>IF(COUNTIFS('[7]ROMM List'!$AA$5:$AA$736,다우기술!$C93,'[7]ROMM List'!T$5:T$736,"O")&gt;0,"O","")</f>
        <v/>
      </c>
      <c r="AE93" s="460" t="str">
        <f>IF(COUNTIFS('[7]ROMM List'!$AA$5:$AA$736,다우기술!$C93,'[7]ROMM List'!U$5:U$736,"O")&gt;0,"O","")</f>
        <v/>
      </c>
      <c r="AF93" s="460" t="str">
        <f>IF(COUNTIFS('[7]ROMM List'!$AA$5:$AA$736,다우기술!$C93,'[7]ROMM List'!V$5:V$736,"O")&gt;0,"O","")</f>
        <v/>
      </c>
      <c r="AG93" s="461" t="str">
        <f>IF(COUNTIFS('[7]ROMM List'!$AA$5:$AA$736,다우기술!$C93,'[7]ROMM List'!W$5:W$736,"O")&gt;0,"O","")</f>
        <v/>
      </c>
      <c r="AH93" s="462" t="s">
        <v>130</v>
      </c>
      <c r="AI93" s="458" t="str">
        <f t="shared" si="21"/>
        <v>매출원가</v>
      </c>
      <c r="AJ93" s="458" t="s">
        <v>144</v>
      </c>
      <c r="AK93" s="458" t="s">
        <v>144</v>
      </c>
      <c r="AL93" s="458" t="s">
        <v>144</v>
      </c>
      <c r="AM93" s="458" t="s">
        <v>144</v>
      </c>
      <c r="AN93" s="458" t="s">
        <v>144</v>
      </c>
      <c r="AO93" s="458" t="s">
        <v>3764</v>
      </c>
      <c r="AP93" s="463" t="s">
        <v>3594</v>
      </c>
      <c r="AQ93" s="458" t="s">
        <v>136</v>
      </c>
      <c r="AR93" s="454" t="s">
        <v>3747</v>
      </c>
      <c r="AS93" s="454" t="s">
        <v>3748</v>
      </c>
      <c r="AT93" s="464" t="s">
        <v>3765</v>
      </c>
      <c r="AU93" s="454" t="str">
        <f t="shared" si="17"/>
        <v>총판계약 변경 승인</v>
      </c>
      <c r="AV93" s="454" t="s">
        <v>3766</v>
      </c>
      <c r="AW93" s="455"/>
      <c r="AX93" s="460"/>
      <c r="AY93" s="460" t="s">
        <v>143</v>
      </c>
      <c r="AZ93" s="461"/>
      <c r="BA93" s="446" t="s">
        <v>3767</v>
      </c>
      <c r="BB93" s="446" t="str">
        <f>IF(COUNTIFS('[7]ROMM List'!$AA$5:$AA$736,다우기술!C93,'[7]ROMM List'!$AF$5:$AF$736,"Significant")&gt;0,"Significant",IF(COUNTIFS('[7]ROMM List'!$AA$5:$AA$736,다우기술!C93,'[7]ROMM List'!$AF$5:$AF$736,"Higher")&gt;0,"Higher","Lower"))</f>
        <v>Lower</v>
      </c>
      <c r="BC93" s="446" t="str">
        <f t="shared" si="23"/>
        <v>Q</v>
      </c>
      <c r="BD93" s="446" t="s">
        <v>130</v>
      </c>
      <c r="BE93" s="465" t="s">
        <v>131</v>
      </c>
      <c r="BF93" s="466" t="str">
        <f>AQ93</f>
        <v>Q</v>
      </c>
      <c r="BG93" s="466" t="s">
        <v>135</v>
      </c>
      <c r="BH93" s="466" t="s">
        <v>135</v>
      </c>
      <c r="BI93" s="466" t="s">
        <v>135</v>
      </c>
      <c r="BJ93" s="466" t="s">
        <v>135</v>
      </c>
      <c r="BK93" s="466" t="s">
        <v>135</v>
      </c>
      <c r="BL93" s="466" t="s">
        <v>133</v>
      </c>
      <c r="BM93" s="466" t="s">
        <v>135</v>
      </c>
      <c r="BN93" s="467" t="s">
        <v>135</v>
      </c>
      <c r="BO93" s="446" t="str">
        <f t="shared" si="13"/>
        <v>Not Higher</v>
      </c>
      <c r="BP93" s="446">
        <f>SUMIFS([7]Note!$G$18:$G$65,[7]Note!$C$18:$C$65,다우기술!BB93,[7]Note!$F$18:$F$65,다우기술!BC93,[7]Note!$D$18:$D$65,다우기술!BO93)/IF(BD93="Y",1,IF(BD93="H",2,4))</f>
        <v>2</v>
      </c>
      <c r="BQ93" s="446" t="str">
        <f t="shared" si="24"/>
        <v>지역정보사업팀_텔패스</v>
      </c>
      <c r="BR93" s="466"/>
      <c r="BS93" s="467" t="s">
        <v>143</v>
      </c>
      <c r="BT93" s="465"/>
      <c r="BU93" s="466"/>
      <c r="BV93" s="466"/>
      <c r="BW93" s="466" t="s">
        <v>143</v>
      </c>
      <c r="BX93" s="466"/>
      <c r="BY93" s="446"/>
      <c r="BZ93" s="392" t="str">
        <f t="shared" si="20"/>
        <v>지역정보사업팀_텔패스_총판계약 변경 승인</v>
      </c>
      <c r="CA93" s="468" t="b">
        <f>VLOOKUP(BZ93,'[7]ROMM List'!$AB$5:$AB$736,1,0)=BZ93</f>
        <v>1</v>
      </c>
      <c r="CB93" s="468" t="str">
        <f t="shared" si="14"/>
        <v>LI_TE0202</v>
      </c>
      <c r="CD93" s="469">
        <f t="shared" si="15"/>
        <v>0</v>
      </c>
      <c r="CE93" s="392"/>
      <c r="CF93" s="469">
        <f t="shared" si="16"/>
        <v>0</v>
      </c>
      <c r="CG93" s="469">
        <f t="shared" si="16"/>
        <v>0</v>
      </c>
      <c r="CH93" s="469">
        <f t="shared" si="16"/>
        <v>0</v>
      </c>
      <c r="CL93" s="468" t="str">
        <f>IF(COUNTIFS('[7]ROMM List'!$E$5:$E$736,다우기술!CL$4,'[7]ROMM List'!$AA$5:$AA$736,다우기술!$C93)&gt;0,CL$4,"")</f>
        <v/>
      </c>
      <c r="CM93" s="468" t="str">
        <f>IF(COUNTIFS('[7]ROMM List'!$E$5:$E$736,다우기술!CM$4,'[7]ROMM List'!$AA$5:$AA$736,다우기술!$C93)&gt;0,CM$4,"")</f>
        <v/>
      </c>
      <c r="CN93" s="468" t="str">
        <f>IF(COUNTIFS('[7]ROMM List'!$E$5:$E$736,다우기술!CN$4,'[7]ROMM List'!$AA$5:$AA$736,다우기술!$C93)&gt;0,CN$4,"")</f>
        <v/>
      </c>
      <c r="CO93" s="468" t="str">
        <f>IF(COUNTIFS('[7]ROMM List'!$E$5:$E$736,다우기술!CO$4,'[7]ROMM List'!$AA$5:$AA$736,다우기술!$C93)&gt;0,CO$4,"")</f>
        <v/>
      </c>
      <c r="CP93" s="468" t="str">
        <f>IF(COUNTIFS('[7]ROMM List'!$E$5:$E$736,다우기술!CP$4,'[7]ROMM List'!$AA$5:$AA$736,다우기술!$C93)&gt;0,CP$4,"")</f>
        <v>매출원가</v>
      </c>
      <c r="CQ93" s="468" t="str">
        <f>IF(COUNTIFS('[7]ROMM List'!$E$5:$E$736,다우기술!CQ$4,'[7]ROMM List'!$AA$5:$AA$736,다우기술!$C93)&gt;0,CQ$4,"")</f>
        <v/>
      </c>
      <c r="CR93" s="468" t="str">
        <f>IF(COUNTIFS('[7]ROMM List'!$E$5:$E$736,다우기술!CR$4,'[7]ROMM List'!$AA$5:$AA$736,다우기술!$C93)&gt;0,CR$4,"")</f>
        <v/>
      </c>
      <c r="CS93" s="468" t="str">
        <f>IF(COUNTIFS('[7]ROMM List'!$E$5:$E$736,다우기술!CS$4,'[7]ROMM List'!$AA$5:$AA$736,다우기술!$C93)&gt;0,CS$4,"")</f>
        <v/>
      </c>
      <c r="CT93" s="468" t="str">
        <f>IF(COUNTIFS('[7]ROMM List'!$E$5:$E$736,다우기술!CT$4,'[7]ROMM List'!$AA$5:$AA$736,다우기술!$C93)&gt;0,CT$4,"")</f>
        <v/>
      </c>
      <c r="CU93" s="468" t="str">
        <f>IF(COUNTIFS('[7]ROMM List'!$E$5:$E$736,다우기술!CU$4,'[7]ROMM List'!$AA$5:$AA$736,다우기술!$C93)&gt;0,CU$4,"")</f>
        <v/>
      </c>
      <c r="CV93" s="468" t="str">
        <f>IF(COUNTIFS('[7]ROMM List'!$E$5:$E$736,다우기술!CV$4,'[7]ROMM List'!$AA$5:$AA$736,다우기술!$C93)&gt;0,CV$4,"")</f>
        <v/>
      </c>
      <c r="CW93" s="468" t="str">
        <f>IF(COUNTIFS('[7]ROMM List'!$E$5:$E$736,다우기술!CW$4,'[7]ROMM List'!$AA$5:$AA$736,다우기술!$C93)&gt;0,CW$4,"")</f>
        <v/>
      </c>
      <c r="CX93" s="468" t="str">
        <f>IF(COUNTIFS('[7]ROMM List'!$E$5:$E$736,다우기술!CX$4,'[7]ROMM List'!$AA$5:$AA$736,다우기술!$C93)&gt;0,CX$4,"")</f>
        <v/>
      </c>
      <c r="CY93" s="468" t="str">
        <f>IF(COUNTIFS('[7]ROMM List'!$E$5:$E$736,다우기술!CY$4,'[7]ROMM List'!$AA$5:$AA$736,다우기술!$C93)&gt;0,CY$4,"")</f>
        <v/>
      </c>
      <c r="CZ93" s="468" t="str">
        <f>IF(COUNTIFS('[7]ROMM List'!$E$5:$E$736,다우기술!CZ$4,'[7]ROMM List'!$AA$5:$AA$736,다우기술!$C93)&gt;0,CZ$4,"")</f>
        <v/>
      </c>
      <c r="DA93" s="468" t="str">
        <f>IF(COUNTIFS('[7]ROMM List'!$E$5:$E$736,다우기술!DA$4,'[7]ROMM List'!$AA$5:$AA$736,다우기술!$C93)&gt;0,DA$4,"")</f>
        <v/>
      </c>
      <c r="DB93" s="468" t="str">
        <f>IF(COUNTIFS('[7]ROMM List'!$E$5:$E$736,다우기술!DB$4,'[7]ROMM List'!$AA$5:$AA$736,다우기술!$C93)&gt;0,DB$4,"")</f>
        <v/>
      </c>
      <c r="DC93" s="468" t="str">
        <f>IF(COUNTIFS('[7]ROMM List'!$E$5:$E$736,다우기술!DC$4,'[7]ROMM List'!$AA$5:$AA$736,다우기술!$C93)&gt;0,DC$4,"")</f>
        <v/>
      </c>
      <c r="DD93" s="468" t="str">
        <f>IF(COUNTIFS('[7]ROMM List'!$E$5:$E$736,다우기술!DD$4,'[7]ROMM List'!$AA$5:$AA$736,다우기술!$C93)&gt;0,DD$4,"")</f>
        <v/>
      </c>
      <c r="DE93" s="468" t="str">
        <f>IF(COUNTIFS('[7]ROMM List'!$E$5:$E$736,다우기술!DE$4,'[7]ROMM List'!$AA$5:$AA$736,다우기술!$C93)&gt;0,DE$4,"")</f>
        <v/>
      </c>
      <c r="DF93" s="468" t="str">
        <f>IF(COUNTIFS('[7]ROMM List'!$E$5:$E$736,다우기술!DF$4,'[7]ROMM List'!$AA$5:$AA$736,다우기술!$C93)&gt;0,DF$4,"")</f>
        <v/>
      </c>
      <c r="DG93" s="468" t="str">
        <f>IF(COUNTIFS('[7]ROMM List'!$E$5:$E$736,다우기술!DG$4,'[7]ROMM List'!$AA$5:$AA$736,다우기술!$C93)&gt;0,DG$4,"")</f>
        <v/>
      </c>
      <c r="DH93" s="468" t="str">
        <f>IF(COUNTIFS('[7]ROMM List'!$E$5:$E$736,다우기술!DH$4,'[7]ROMM List'!$AA$5:$AA$736,다우기술!$C93)&gt;0,DH$4,"")</f>
        <v/>
      </c>
      <c r="DI93" s="468" t="str">
        <f>IF(COUNTIFS('[7]ROMM List'!$E$5:$E$736,다우기술!DI$4,'[7]ROMM List'!$AA$5:$AA$736,다우기술!$C93)&gt;0,DI$4,"")</f>
        <v/>
      </c>
      <c r="DJ93" s="468" t="str">
        <f>IF(COUNTIFS('[7]ROMM List'!$E$5:$E$736,다우기술!DJ$4,'[7]ROMM List'!$AA$5:$AA$736,다우기술!$C93)&gt;0,DJ$4,"")</f>
        <v/>
      </c>
      <c r="DK93" s="468" t="str">
        <f>IF(COUNTIFS('[7]ROMM List'!$E$5:$E$736,다우기술!DK$4,'[7]ROMM List'!$AA$5:$AA$736,다우기술!$C93)&gt;0,DK$4,"")</f>
        <v/>
      </c>
      <c r="DL93" s="468" t="str">
        <f t="shared" si="22"/>
        <v>매출원가</v>
      </c>
    </row>
    <row r="94" spans="1:116" s="392" customFormat="1" ht="249.6" hidden="1" customHeight="1">
      <c r="A94" s="453"/>
      <c r="B94" s="392" t="s">
        <v>141</v>
      </c>
      <c r="C94" s="430" t="str">
        <f t="shared" si="12"/>
        <v>LI_TE0301</v>
      </c>
      <c r="D94" s="430" t="s">
        <v>3739</v>
      </c>
      <c r="E94" s="430" t="s">
        <v>3740</v>
      </c>
      <c r="F94" s="431" t="s">
        <v>3036</v>
      </c>
      <c r="G94" s="431" t="s">
        <v>3575</v>
      </c>
      <c r="H94" s="454" t="s">
        <v>3768</v>
      </c>
      <c r="I94" s="455" t="s">
        <v>3769</v>
      </c>
      <c r="J94" s="456" t="s">
        <v>3770</v>
      </c>
      <c r="K94" s="457" t="s">
        <v>3771</v>
      </c>
      <c r="L94" s="458" t="str">
        <f>IF(VLOOKUP(BZ94,'[7]ROMM List'!$AB$5:$AC$736,2,0)&gt;0,"Y","N")</f>
        <v>N</v>
      </c>
      <c r="M94" s="459" t="s">
        <v>143</v>
      </c>
      <c r="N94" s="460" t="s">
        <v>143</v>
      </c>
      <c r="O94" s="460"/>
      <c r="P94" s="460"/>
      <c r="Q94" s="460"/>
      <c r="R94" s="461"/>
      <c r="S94" s="459" t="s">
        <v>142</v>
      </c>
      <c r="T94" s="461" t="s">
        <v>137</v>
      </c>
      <c r="U94" s="459" t="str">
        <f>IF(COUNTIFS('[7]ROMM List'!$AA$5:$AA$736,다우기술!$C94,'[7]ROMM List'!K$5:K$736,"O")&gt;0,"O","")</f>
        <v/>
      </c>
      <c r="V94" s="460" t="str">
        <f>IF(COUNTIFS('[7]ROMM List'!$AA$5:$AA$736,다우기술!$C94,'[7]ROMM List'!L$5:L$736,"O")&gt;0,"O","")</f>
        <v/>
      </c>
      <c r="W94" s="460" t="str">
        <f>IF(COUNTIFS('[7]ROMM List'!$AA$5:$AA$736,다우기술!$C94,'[7]ROMM List'!M$5:M$736,"O")&gt;0,"O","")</f>
        <v/>
      </c>
      <c r="X94" s="460" t="str">
        <f>IF(COUNTIFS('[7]ROMM List'!$AA$5:$AA$736,다우기술!$C94,'[7]ROMM List'!N$5:N$736,"O")&gt;0,"O","")</f>
        <v/>
      </c>
      <c r="Y94" s="460" t="str">
        <f>IF(COUNTIFS('[7]ROMM List'!$AA$5:$AA$736,다우기술!$C94,'[7]ROMM List'!O$5:O$736,"O")&gt;0,"O","")</f>
        <v/>
      </c>
      <c r="Z94" s="460" t="str">
        <f>IF(COUNTIFS('[7]ROMM List'!$AA$5:$AA$736,다우기술!$C94,'[7]ROMM List'!P$5:P$736,"O")&gt;0,"O","")</f>
        <v/>
      </c>
      <c r="AA94" s="460" t="str">
        <f>IF(COUNTIFS('[7]ROMM List'!$AA$5:$AA$736,다우기술!$C94,'[7]ROMM List'!Q$5:Q$736,"O")&gt;0,"O","")</f>
        <v/>
      </c>
      <c r="AB94" s="460" t="str">
        <f>IF(COUNTIFS('[7]ROMM List'!$AA$5:$AA$736,다우기술!$C94,'[7]ROMM List'!R$5:R$736,"O")&gt;0,"O","")</f>
        <v>O</v>
      </c>
      <c r="AC94" s="460" t="str">
        <f>IF(COUNTIFS('[7]ROMM List'!$AA$5:$AA$736,다우기술!$C94,'[7]ROMM List'!S$5:S$736,"O")&gt;0,"O","")</f>
        <v/>
      </c>
      <c r="AD94" s="460" t="str">
        <f>IF(COUNTIFS('[7]ROMM List'!$AA$5:$AA$736,다우기술!$C94,'[7]ROMM List'!T$5:T$736,"O")&gt;0,"O","")</f>
        <v/>
      </c>
      <c r="AE94" s="460" t="str">
        <f>IF(COUNTIFS('[7]ROMM List'!$AA$5:$AA$736,다우기술!$C94,'[7]ROMM List'!U$5:U$736,"O")&gt;0,"O","")</f>
        <v/>
      </c>
      <c r="AF94" s="460" t="str">
        <f>IF(COUNTIFS('[7]ROMM List'!$AA$5:$AA$736,다우기술!$C94,'[7]ROMM List'!V$5:V$736,"O")&gt;0,"O","")</f>
        <v/>
      </c>
      <c r="AG94" s="461" t="str">
        <f>IF(COUNTIFS('[7]ROMM List'!$AA$5:$AA$736,다우기술!$C94,'[7]ROMM List'!W$5:W$736,"O")&gt;0,"O","")</f>
        <v/>
      </c>
      <c r="AH94" s="462" t="s">
        <v>129</v>
      </c>
      <c r="AI94" s="458" t="str">
        <f t="shared" si="21"/>
        <v>매출</v>
      </c>
      <c r="AJ94" s="458" t="s">
        <v>144</v>
      </c>
      <c r="AK94" s="458" t="s">
        <v>144</v>
      </c>
      <c r="AL94" s="458" t="s">
        <v>144</v>
      </c>
      <c r="AM94" s="458" t="s">
        <v>144</v>
      </c>
      <c r="AN94" s="458" t="s">
        <v>144</v>
      </c>
      <c r="AO94" s="458" t="s">
        <v>144</v>
      </c>
      <c r="AP94" s="463" t="s">
        <v>3745</v>
      </c>
      <c r="AQ94" s="458" t="s">
        <v>3582</v>
      </c>
      <c r="AR94" s="454" t="s">
        <v>3747</v>
      </c>
      <c r="AS94" s="454" t="s">
        <v>3748</v>
      </c>
      <c r="AT94" s="464" t="s">
        <v>3772</v>
      </c>
      <c r="AU94" s="454" t="str">
        <f t="shared" si="17"/>
        <v>환불처리 제한</v>
      </c>
      <c r="AV94" s="454" t="s">
        <v>3773</v>
      </c>
      <c r="AW94" s="455"/>
      <c r="AX94" s="460"/>
      <c r="AY94" s="460" t="s">
        <v>143</v>
      </c>
      <c r="AZ94" s="461" t="s">
        <v>143</v>
      </c>
      <c r="BA94" s="446" t="s">
        <v>144</v>
      </c>
      <c r="BB94" s="446" t="str">
        <f>IF(COUNTIFS('[7]ROMM List'!$AA$5:$AA$736,다우기술!C94,'[7]ROMM List'!$AF$5:$AF$736,"Significant")&gt;0,"Significant",IF(COUNTIFS('[7]ROMM List'!$AA$5:$AA$736,다우기술!C94,'[7]ROMM List'!$AF$5:$AF$736,"Higher")&gt;0,"Higher","Lower"))</f>
        <v>Higher</v>
      </c>
      <c r="BC94" s="446" t="str">
        <f t="shared" si="23"/>
        <v>Auto</v>
      </c>
      <c r="BD94" s="446" t="s">
        <v>130</v>
      </c>
      <c r="BE94" s="465" t="s">
        <v>137</v>
      </c>
      <c r="BF94" s="466" t="s">
        <v>3582</v>
      </c>
      <c r="BG94" s="466" t="s">
        <v>135</v>
      </c>
      <c r="BH94" s="466" t="s">
        <v>135</v>
      </c>
      <c r="BI94" s="466" t="s">
        <v>135</v>
      </c>
      <c r="BJ94" s="466" t="s">
        <v>135</v>
      </c>
      <c r="BK94" s="466" t="s">
        <v>135</v>
      </c>
      <c r="BL94" s="466" t="s">
        <v>133</v>
      </c>
      <c r="BM94" s="466" t="s">
        <v>135</v>
      </c>
      <c r="BN94" s="467" t="s">
        <v>135</v>
      </c>
      <c r="BO94" s="446" t="str">
        <f t="shared" si="13"/>
        <v>Not Higher</v>
      </c>
      <c r="BP94" s="446">
        <f>SUMIFS([7]Note!$G$18:$G$65,[7]Note!$C$18:$C$65,다우기술!BB94,[7]Note!$F$18:$F$65,다우기술!BC94,[7]Note!$D$18:$D$65,다우기술!BO94)/IF(BD94="Y",1,IF(BD94="H",2,4))</f>
        <v>1</v>
      </c>
      <c r="BQ94" s="446" t="str">
        <f t="shared" si="24"/>
        <v>지역정보사업팀_텔패스</v>
      </c>
      <c r="BR94" s="466"/>
      <c r="BS94" s="467" t="s">
        <v>143</v>
      </c>
      <c r="BT94" s="465"/>
      <c r="BU94" s="466"/>
      <c r="BV94" s="466"/>
      <c r="BW94" s="466" t="s">
        <v>143</v>
      </c>
      <c r="BX94" s="466"/>
      <c r="BY94" s="446"/>
      <c r="BZ94" s="392" t="str">
        <f t="shared" si="20"/>
        <v>지역정보사업팀_텔패스_환불처리 제한</v>
      </c>
      <c r="CA94" s="392" t="b">
        <f>VLOOKUP(BZ94,'[7]ROMM List'!$AB$5:$AB$736,1,0)=BZ94</f>
        <v>1</v>
      </c>
      <c r="CB94" s="392" t="str">
        <f t="shared" si="14"/>
        <v>LI_TE0301</v>
      </c>
      <c r="CD94" s="470">
        <f t="shared" si="15"/>
        <v>0</v>
      </c>
      <c r="CF94" s="470">
        <f t="shared" si="16"/>
        <v>0</v>
      </c>
      <c r="CG94" s="470">
        <f t="shared" si="16"/>
        <v>0</v>
      </c>
      <c r="CH94" s="470">
        <f t="shared" si="16"/>
        <v>0</v>
      </c>
      <c r="CL94" s="392" t="str">
        <f>IF(COUNTIFS('[7]ROMM List'!$E$5:$E$736,다우기술!CL$4,'[7]ROMM List'!$AA$5:$AA$736,다우기술!$C94)&gt;0,CL$4,"")</f>
        <v/>
      </c>
      <c r="CM94" s="392" t="str">
        <f>IF(COUNTIFS('[7]ROMM List'!$E$5:$E$736,다우기술!CM$4,'[7]ROMM List'!$AA$5:$AA$736,다우기술!$C94)&gt;0,CM$4,"")</f>
        <v>매출</v>
      </c>
      <c r="CN94" s="392" t="str">
        <f>IF(COUNTIFS('[7]ROMM List'!$E$5:$E$736,다우기술!CN$4,'[7]ROMM List'!$AA$5:$AA$736,다우기술!$C94)&gt;0,CN$4,"")</f>
        <v/>
      </c>
      <c r="CO94" s="392" t="str">
        <f>IF(COUNTIFS('[7]ROMM List'!$E$5:$E$736,다우기술!CO$4,'[7]ROMM List'!$AA$5:$AA$736,다우기술!$C94)&gt;0,CO$4,"")</f>
        <v/>
      </c>
      <c r="CP94" s="392" t="str">
        <f>IF(COUNTIFS('[7]ROMM List'!$E$5:$E$736,다우기술!CP$4,'[7]ROMM List'!$AA$5:$AA$736,다우기술!$C94)&gt;0,CP$4,"")</f>
        <v/>
      </c>
      <c r="CQ94" s="392" t="str">
        <f>IF(COUNTIFS('[7]ROMM List'!$E$5:$E$736,다우기술!CQ$4,'[7]ROMM List'!$AA$5:$AA$736,다우기술!$C94)&gt;0,CQ$4,"")</f>
        <v/>
      </c>
      <c r="CR94" s="392" t="str">
        <f>IF(COUNTIFS('[7]ROMM List'!$E$5:$E$736,다우기술!CR$4,'[7]ROMM List'!$AA$5:$AA$736,다우기술!$C94)&gt;0,CR$4,"")</f>
        <v/>
      </c>
      <c r="CS94" s="392" t="str">
        <f>IF(COUNTIFS('[7]ROMM List'!$E$5:$E$736,다우기술!CS$4,'[7]ROMM List'!$AA$5:$AA$736,다우기술!$C94)&gt;0,CS$4,"")</f>
        <v/>
      </c>
      <c r="CT94" s="392" t="str">
        <f>IF(COUNTIFS('[7]ROMM List'!$E$5:$E$736,다우기술!CT$4,'[7]ROMM List'!$AA$5:$AA$736,다우기술!$C94)&gt;0,CT$4,"")</f>
        <v/>
      </c>
      <c r="CU94" s="392" t="str">
        <f>IF(COUNTIFS('[7]ROMM List'!$E$5:$E$736,다우기술!CU$4,'[7]ROMM List'!$AA$5:$AA$736,다우기술!$C94)&gt;0,CU$4,"")</f>
        <v/>
      </c>
      <c r="CV94" s="392" t="str">
        <f>IF(COUNTIFS('[7]ROMM List'!$E$5:$E$736,다우기술!CV$4,'[7]ROMM List'!$AA$5:$AA$736,다우기술!$C94)&gt;0,CV$4,"")</f>
        <v/>
      </c>
      <c r="CW94" s="392" t="str">
        <f>IF(COUNTIFS('[7]ROMM List'!$E$5:$E$736,다우기술!CW$4,'[7]ROMM List'!$AA$5:$AA$736,다우기술!$C94)&gt;0,CW$4,"")</f>
        <v/>
      </c>
      <c r="CX94" s="392" t="str">
        <f>IF(COUNTIFS('[7]ROMM List'!$E$5:$E$736,다우기술!CX$4,'[7]ROMM List'!$AA$5:$AA$736,다우기술!$C94)&gt;0,CX$4,"")</f>
        <v/>
      </c>
      <c r="CY94" s="392" t="str">
        <f>IF(COUNTIFS('[7]ROMM List'!$E$5:$E$736,다우기술!CY$4,'[7]ROMM List'!$AA$5:$AA$736,다우기술!$C94)&gt;0,CY$4,"")</f>
        <v/>
      </c>
      <c r="CZ94" s="392" t="str">
        <f>IF(COUNTIFS('[7]ROMM List'!$E$5:$E$736,다우기술!CZ$4,'[7]ROMM List'!$AA$5:$AA$736,다우기술!$C94)&gt;0,CZ$4,"")</f>
        <v/>
      </c>
      <c r="DA94" s="392" t="str">
        <f>IF(COUNTIFS('[7]ROMM List'!$E$5:$E$736,다우기술!DA$4,'[7]ROMM List'!$AA$5:$AA$736,다우기술!$C94)&gt;0,DA$4,"")</f>
        <v/>
      </c>
      <c r="DB94" s="392" t="str">
        <f>IF(COUNTIFS('[7]ROMM List'!$E$5:$E$736,다우기술!DB$4,'[7]ROMM List'!$AA$5:$AA$736,다우기술!$C94)&gt;0,DB$4,"")</f>
        <v/>
      </c>
      <c r="DC94" s="392" t="str">
        <f>IF(COUNTIFS('[7]ROMM List'!$E$5:$E$736,다우기술!DC$4,'[7]ROMM List'!$AA$5:$AA$736,다우기술!$C94)&gt;0,DC$4,"")</f>
        <v/>
      </c>
      <c r="DD94" s="392" t="str">
        <f>IF(COUNTIFS('[7]ROMM List'!$E$5:$E$736,다우기술!DD$4,'[7]ROMM List'!$AA$5:$AA$736,다우기술!$C94)&gt;0,DD$4,"")</f>
        <v/>
      </c>
      <c r="DE94" s="392" t="str">
        <f>IF(COUNTIFS('[7]ROMM List'!$E$5:$E$736,다우기술!DE$4,'[7]ROMM List'!$AA$5:$AA$736,다우기술!$C94)&gt;0,DE$4,"")</f>
        <v/>
      </c>
      <c r="DF94" s="392" t="str">
        <f>IF(COUNTIFS('[7]ROMM List'!$E$5:$E$736,다우기술!DF$4,'[7]ROMM List'!$AA$5:$AA$736,다우기술!$C94)&gt;0,DF$4,"")</f>
        <v/>
      </c>
      <c r="DG94" s="392" t="str">
        <f>IF(COUNTIFS('[7]ROMM List'!$E$5:$E$736,다우기술!DG$4,'[7]ROMM List'!$AA$5:$AA$736,다우기술!$C94)&gt;0,DG$4,"")</f>
        <v/>
      </c>
      <c r="DH94" s="392" t="str">
        <f>IF(COUNTIFS('[7]ROMM List'!$E$5:$E$736,다우기술!DH$4,'[7]ROMM List'!$AA$5:$AA$736,다우기술!$C94)&gt;0,DH$4,"")</f>
        <v/>
      </c>
      <c r="DI94" s="392" t="str">
        <f>IF(COUNTIFS('[7]ROMM List'!$E$5:$E$736,다우기술!DI$4,'[7]ROMM List'!$AA$5:$AA$736,다우기술!$C94)&gt;0,DI$4,"")</f>
        <v/>
      </c>
      <c r="DJ94" s="392" t="str">
        <f>IF(COUNTIFS('[7]ROMM List'!$E$5:$E$736,다우기술!DJ$4,'[7]ROMM List'!$AA$5:$AA$736,다우기술!$C94)&gt;0,DJ$4,"")</f>
        <v/>
      </c>
      <c r="DK94" s="392" t="str">
        <f>IF(COUNTIFS('[7]ROMM List'!$E$5:$E$736,다우기술!DK$4,'[7]ROMM List'!$AA$5:$AA$736,다우기술!$C94)&gt;0,DK$4,"")</f>
        <v/>
      </c>
      <c r="DL94" s="392" t="str">
        <f t="shared" si="22"/>
        <v>매출</v>
      </c>
    </row>
    <row r="95" spans="1:116" s="392" customFormat="1" ht="140.4" hidden="1" customHeight="1">
      <c r="A95" s="453"/>
      <c r="B95" s="392" t="s">
        <v>141</v>
      </c>
      <c r="C95" s="430" t="str">
        <f t="shared" si="12"/>
        <v>LI_TE0401</v>
      </c>
      <c r="D95" s="430" t="s">
        <v>3739</v>
      </c>
      <c r="E95" s="430" t="s">
        <v>3740</v>
      </c>
      <c r="F95" s="431" t="s">
        <v>3047</v>
      </c>
      <c r="G95" s="431" t="s">
        <v>3292</v>
      </c>
      <c r="H95" s="454" t="s">
        <v>3774</v>
      </c>
      <c r="I95" s="455" t="s">
        <v>3774</v>
      </c>
      <c r="J95" s="456" t="s">
        <v>3775</v>
      </c>
      <c r="K95" s="457" t="s">
        <v>3776</v>
      </c>
      <c r="L95" s="458" t="str">
        <f>IF(VLOOKUP(BZ95,'[7]ROMM List'!$AB$5:$AC$736,2,0)&gt;0,"Y","N")</f>
        <v>Y</v>
      </c>
      <c r="M95" s="459" t="s">
        <v>143</v>
      </c>
      <c r="N95" s="460" t="s">
        <v>143</v>
      </c>
      <c r="O95" s="460"/>
      <c r="P95" s="460"/>
      <c r="Q95" s="460"/>
      <c r="R95" s="461"/>
      <c r="S95" s="459" t="s">
        <v>142</v>
      </c>
      <c r="T95" s="461" t="s">
        <v>137</v>
      </c>
      <c r="U95" s="459" t="str">
        <f>IF(COUNTIFS('[7]ROMM List'!$AA$5:$AA$736,다우기술!$C95,'[7]ROMM List'!K$5:K$736,"O")&gt;0,"O","")</f>
        <v/>
      </c>
      <c r="V95" s="460" t="str">
        <f>IF(COUNTIFS('[7]ROMM List'!$AA$5:$AA$736,다우기술!$C95,'[7]ROMM List'!L$5:L$736,"O")&gt;0,"O","")</f>
        <v/>
      </c>
      <c r="W95" s="460" t="str">
        <f>IF(COUNTIFS('[7]ROMM List'!$AA$5:$AA$736,다우기술!$C95,'[7]ROMM List'!M$5:M$736,"O")&gt;0,"O","")</f>
        <v/>
      </c>
      <c r="X95" s="460" t="str">
        <f>IF(COUNTIFS('[7]ROMM List'!$AA$5:$AA$736,다우기술!$C95,'[7]ROMM List'!N$5:N$736,"O")&gt;0,"O","")</f>
        <v/>
      </c>
      <c r="Y95" s="460" t="str">
        <f>IF(COUNTIFS('[7]ROMM List'!$AA$5:$AA$736,다우기술!$C95,'[7]ROMM List'!O$5:O$736,"O")&gt;0,"O","")</f>
        <v/>
      </c>
      <c r="Z95" s="460" t="str">
        <f>IF(COUNTIFS('[7]ROMM List'!$AA$5:$AA$736,다우기술!$C95,'[7]ROMM List'!P$5:P$736,"O")&gt;0,"O","")</f>
        <v>O</v>
      </c>
      <c r="AA95" s="460" t="str">
        <f>IF(COUNTIFS('[7]ROMM List'!$AA$5:$AA$736,다우기술!$C95,'[7]ROMM List'!Q$5:Q$736,"O")&gt;0,"O","")</f>
        <v/>
      </c>
      <c r="AB95" s="460" t="str">
        <f>IF(COUNTIFS('[7]ROMM List'!$AA$5:$AA$736,다우기술!$C95,'[7]ROMM List'!R$5:R$736,"O")&gt;0,"O","")</f>
        <v/>
      </c>
      <c r="AC95" s="460" t="str">
        <f>IF(COUNTIFS('[7]ROMM List'!$AA$5:$AA$736,다우기술!$C95,'[7]ROMM List'!S$5:S$736,"O")&gt;0,"O","")</f>
        <v/>
      </c>
      <c r="AD95" s="460" t="str">
        <f>IF(COUNTIFS('[7]ROMM List'!$AA$5:$AA$736,다우기술!$C95,'[7]ROMM List'!T$5:T$736,"O")&gt;0,"O","")</f>
        <v/>
      </c>
      <c r="AE95" s="460" t="str">
        <f>IF(COUNTIFS('[7]ROMM List'!$AA$5:$AA$736,다우기술!$C95,'[7]ROMM List'!U$5:U$736,"O")&gt;0,"O","")</f>
        <v/>
      </c>
      <c r="AF95" s="460" t="str">
        <f>IF(COUNTIFS('[7]ROMM List'!$AA$5:$AA$736,다우기술!$C95,'[7]ROMM List'!V$5:V$736,"O")&gt;0,"O","")</f>
        <v/>
      </c>
      <c r="AG95" s="461" t="str">
        <f>IF(COUNTIFS('[7]ROMM List'!$AA$5:$AA$736,다우기술!$C95,'[7]ROMM List'!W$5:W$736,"O")&gt;0,"O","")</f>
        <v/>
      </c>
      <c r="AH95" s="462" t="s">
        <v>129</v>
      </c>
      <c r="AI95" s="458" t="str">
        <f t="shared" si="21"/>
        <v>매출</v>
      </c>
      <c r="AJ95" s="458" t="s">
        <v>144</v>
      </c>
      <c r="AK95" s="458" t="s">
        <v>144</v>
      </c>
      <c r="AL95" s="458" t="s">
        <v>144</v>
      </c>
      <c r="AM95" s="458" t="s">
        <v>144</v>
      </c>
      <c r="AN95" s="458" t="s">
        <v>144</v>
      </c>
      <c r="AO95" s="458" t="s">
        <v>144</v>
      </c>
      <c r="AP95" s="463" t="s">
        <v>3745</v>
      </c>
      <c r="AQ95" s="458" t="s">
        <v>3582</v>
      </c>
      <c r="AR95" s="454" t="s">
        <v>3747</v>
      </c>
      <c r="AS95" s="454" t="s">
        <v>3748</v>
      </c>
      <c r="AT95" s="464" t="s">
        <v>3777</v>
      </c>
      <c r="AU95" s="454" t="str">
        <f t="shared" si="17"/>
        <v>미결제 고객에 대한 서비스 자동 차단</v>
      </c>
      <c r="AV95" s="454" t="s">
        <v>3778</v>
      </c>
      <c r="AW95" s="455"/>
      <c r="AX95" s="460"/>
      <c r="AY95" s="460" t="s">
        <v>143</v>
      </c>
      <c r="AZ95" s="461" t="s">
        <v>143</v>
      </c>
      <c r="BA95" s="446" t="s">
        <v>144</v>
      </c>
      <c r="BB95" s="446" t="str">
        <f>IF(COUNTIFS('[7]ROMM List'!$AA$5:$AA$736,다우기술!C95,'[7]ROMM List'!$AF$5:$AF$736,"Significant")&gt;0,"Significant",IF(COUNTIFS('[7]ROMM List'!$AA$5:$AA$736,다우기술!C95,'[7]ROMM List'!$AF$5:$AF$736,"Higher")&gt;0,"Higher","Lower"))</f>
        <v>Lower</v>
      </c>
      <c r="BC95" s="446" t="str">
        <f t="shared" si="23"/>
        <v>Auto</v>
      </c>
      <c r="BD95" s="446" t="s">
        <v>130</v>
      </c>
      <c r="BE95" s="465" t="s">
        <v>137</v>
      </c>
      <c r="BF95" s="466" t="str">
        <f>BC95</f>
        <v>Auto</v>
      </c>
      <c r="BG95" s="466" t="s">
        <v>135</v>
      </c>
      <c r="BH95" s="466" t="s">
        <v>135</v>
      </c>
      <c r="BI95" s="466" t="s">
        <v>135</v>
      </c>
      <c r="BJ95" s="466" t="s">
        <v>135</v>
      </c>
      <c r="BK95" s="466" t="s">
        <v>135</v>
      </c>
      <c r="BL95" s="466" t="s">
        <v>133</v>
      </c>
      <c r="BM95" s="466" t="s">
        <v>135</v>
      </c>
      <c r="BN95" s="467" t="s">
        <v>135</v>
      </c>
      <c r="BO95" s="446" t="str">
        <f t="shared" si="13"/>
        <v>Not Higher</v>
      </c>
      <c r="BP95" s="446">
        <f>SUMIFS([7]Note!$G$18:$G$65,[7]Note!$C$18:$C$65,다우기술!BB95,[7]Note!$F$18:$F$65,다우기술!BC95,[7]Note!$D$18:$D$65,다우기술!BO95)/IF(BD95="Y",1,IF(BD95="H",2,4))</f>
        <v>1</v>
      </c>
      <c r="BQ95" s="446" t="str">
        <f t="shared" si="24"/>
        <v>지역정보사업팀_텔패스</v>
      </c>
      <c r="BR95" s="466"/>
      <c r="BS95" s="467" t="s">
        <v>143</v>
      </c>
      <c r="BT95" s="465"/>
      <c r="BU95" s="466"/>
      <c r="BV95" s="466"/>
      <c r="BW95" s="466" t="s">
        <v>143</v>
      </c>
      <c r="BX95" s="466"/>
      <c r="BY95" s="446"/>
      <c r="BZ95" s="392" t="str">
        <f t="shared" si="20"/>
        <v>지역정보사업팀_텔패스_미결제 고객에 대한 서비스 자동 차단</v>
      </c>
      <c r="CA95" s="392" t="b">
        <f>VLOOKUP(BZ95,'[7]ROMM List'!$AB$5:$AB$736,1,0)=BZ95</f>
        <v>1</v>
      </c>
      <c r="CB95" s="392" t="str">
        <f t="shared" si="14"/>
        <v>LI_TE0401</v>
      </c>
      <c r="CD95" s="470">
        <f t="shared" si="15"/>
        <v>0</v>
      </c>
      <c r="CF95" s="470">
        <f t="shared" si="16"/>
        <v>0</v>
      </c>
      <c r="CG95" s="470">
        <f t="shared" si="16"/>
        <v>0</v>
      </c>
      <c r="CH95" s="470">
        <f t="shared" si="16"/>
        <v>0</v>
      </c>
      <c r="CL95" s="392" t="str">
        <f>IF(COUNTIFS('[7]ROMM List'!$E$5:$E$736,다우기술!CL$4,'[7]ROMM List'!$AA$5:$AA$736,다우기술!$C95)&gt;0,CL$4,"")</f>
        <v/>
      </c>
      <c r="CM95" s="392" t="str">
        <f>IF(COUNTIFS('[7]ROMM List'!$E$5:$E$736,다우기술!CM$4,'[7]ROMM List'!$AA$5:$AA$736,다우기술!$C95)&gt;0,CM$4,"")</f>
        <v>매출</v>
      </c>
      <c r="CN95" s="392" t="str">
        <f>IF(COUNTIFS('[7]ROMM List'!$E$5:$E$736,다우기술!CN$4,'[7]ROMM List'!$AA$5:$AA$736,다우기술!$C95)&gt;0,CN$4,"")</f>
        <v/>
      </c>
      <c r="CO95" s="392" t="str">
        <f>IF(COUNTIFS('[7]ROMM List'!$E$5:$E$736,다우기술!CO$4,'[7]ROMM List'!$AA$5:$AA$736,다우기술!$C95)&gt;0,CO$4,"")</f>
        <v/>
      </c>
      <c r="CP95" s="392" t="str">
        <f>IF(COUNTIFS('[7]ROMM List'!$E$5:$E$736,다우기술!CP$4,'[7]ROMM List'!$AA$5:$AA$736,다우기술!$C95)&gt;0,CP$4,"")</f>
        <v/>
      </c>
      <c r="CQ95" s="392" t="str">
        <f>IF(COUNTIFS('[7]ROMM List'!$E$5:$E$736,다우기술!CQ$4,'[7]ROMM List'!$AA$5:$AA$736,다우기술!$C95)&gt;0,CQ$4,"")</f>
        <v/>
      </c>
      <c r="CR95" s="392" t="str">
        <f>IF(COUNTIFS('[7]ROMM List'!$E$5:$E$736,다우기술!CR$4,'[7]ROMM List'!$AA$5:$AA$736,다우기술!$C95)&gt;0,CR$4,"")</f>
        <v/>
      </c>
      <c r="CS95" s="392" t="str">
        <f>IF(COUNTIFS('[7]ROMM List'!$E$5:$E$736,다우기술!CS$4,'[7]ROMM List'!$AA$5:$AA$736,다우기술!$C95)&gt;0,CS$4,"")</f>
        <v/>
      </c>
      <c r="CT95" s="392" t="str">
        <f>IF(COUNTIFS('[7]ROMM List'!$E$5:$E$736,다우기술!CT$4,'[7]ROMM List'!$AA$5:$AA$736,다우기술!$C95)&gt;0,CT$4,"")</f>
        <v/>
      </c>
      <c r="CU95" s="392" t="str">
        <f>IF(COUNTIFS('[7]ROMM List'!$E$5:$E$736,다우기술!CU$4,'[7]ROMM List'!$AA$5:$AA$736,다우기술!$C95)&gt;0,CU$4,"")</f>
        <v/>
      </c>
      <c r="CV95" s="392" t="str">
        <f>IF(COUNTIFS('[7]ROMM List'!$E$5:$E$736,다우기술!CV$4,'[7]ROMM List'!$AA$5:$AA$736,다우기술!$C95)&gt;0,CV$4,"")</f>
        <v/>
      </c>
      <c r="CW95" s="392" t="str">
        <f>IF(COUNTIFS('[7]ROMM List'!$E$5:$E$736,다우기술!CW$4,'[7]ROMM List'!$AA$5:$AA$736,다우기술!$C95)&gt;0,CW$4,"")</f>
        <v/>
      </c>
      <c r="CX95" s="392" t="str">
        <f>IF(COUNTIFS('[7]ROMM List'!$E$5:$E$736,다우기술!CX$4,'[7]ROMM List'!$AA$5:$AA$736,다우기술!$C95)&gt;0,CX$4,"")</f>
        <v/>
      </c>
      <c r="CY95" s="392" t="str">
        <f>IF(COUNTIFS('[7]ROMM List'!$E$5:$E$736,다우기술!CY$4,'[7]ROMM List'!$AA$5:$AA$736,다우기술!$C95)&gt;0,CY$4,"")</f>
        <v/>
      </c>
      <c r="CZ95" s="392" t="str">
        <f>IF(COUNTIFS('[7]ROMM List'!$E$5:$E$736,다우기술!CZ$4,'[7]ROMM List'!$AA$5:$AA$736,다우기술!$C95)&gt;0,CZ$4,"")</f>
        <v/>
      </c>
      <c r="DA95" s="392" t="str">
        <f>IF(COUNTIFS('[7]ROMM List'!$E$5:$E$736,다우기술!DA$4,'[7]ROMM List'!$AA$5:$AA$736,다우기술!$C95)&gt;0,DA$4,"")</f>
        <v/>
      </c>
      <c r="DB95" s="392" t="str">
        <f>IF(COUNTIFS('[7]ROMM List'!$E$5:$E$736,다우기술!DB$4,'[7]ROMM List'!$AA$5:$AA$736,다우기술!$C95)&gt;0,DB$4,"")</f>
        <v/>
      </c>
      <c r="DC95" s="392" t="str">
        <f>IF(COUNTIFS('[7]ROMM List'!$E$5:$E$736,다우기술!DC$4,'[7]ROMM List'!$AA$5:$AA$736,다우기술!$C95)&gt;0,DC$4,"")</f>
        <v/>
      </c>
      <c r="DD95" s="392" t="str">
        <f>IF(COUNTIFS('[7]ROMM List'!$E$5:$E$736,다우기술!DD$4,'[7]ROMM List'!$AA$5:$AA$736,다우기술!$C95)&gt;0,DD$4,"")</f>
        <v/>
      </c>
      <c r="DE95" s="392" t="str">
        <f>IF(COUNTIFS('[7]ROMM List'!$E$5:$E$736,다우기술!DE$4,'[7]ROMM List'!$AA$5:$AA$736,다우기술!$C95)&gt;0,DE$4,"")</f>
        <v/>
      </c>
      <c r="DF95" s="392" t="str">
        <f>IF(COUNTIFS('[7]ROMM List'!$E$5:$E$736,다우기술!DF$4,'[7]ROMM List'!$AA$5:$AA$736,다우기술!$C95)&gt;0,DF$4,"")</f>
        <v/>
      </c>
      <c r="DG95" s="392" t="str">
        <f>IF(COUNTIFS('[7]ROMM List'!$E$5:$E$736,다우기술!DG$4,'[7]ROMM List'!$AA$5:$AA$736,다우기술!$C95)&gt;0,DG$4,"")</f>
        <v/>
      </c>
      <c r="DH95" s="392" t="str">
        <f>IF(COUNTIFS('[7]ROMM List'!$E$5:$E$736,다우기술!DH$4,'[7]ROMM List'!$AA$5:$AA$736,다우기술!$C95)&gt;0,DH$4,"")</f>
        <v/>
      </c>
      <c r="DI95" s="392" t="str">
        <f>IF(COUNTIFS('[7]ROMM List'!$E$5:$E$736,다우기술!DI$4,'[7]ROMM List'!$AA$5:$AA$736,다우기술!$C95)&gt;0,DI$4,"")</f>
        <v/>
      </c>
      <c r="DJ95" s="392" t="str">
        <f>IF(COUNTIFS('[7]ROMM List'!$E$5:$E$736,다우기술!DJ$4,'[7]ROMM List'!$AA$5:$AA$736,다우기술!$C95)&gt;0,DJ$4,"")</f>
        <v/>
      </c>
      <c r="DK95" s="392" t="str">
        <f>IF(COUNTIFS('[7]ROMM List'!$E$5:$E$736,다우기술!DK$4,'[7]ROMM List'!$AA$5:$AA$736,다우기술!$C95)&gt;0,DK$4,"")</f>
        <v/>
      </c>
      <c r="DL95" s="392" t="str">
        <f t="shared" si="22"/>
        <v>매출</v>
      </c>
    </row>
    <row r="96" spans="1:116" s="392" customFormat="1" ht="140.4" hidden="1" customHeight="1">
      <c r="A96" s="453"/>
      <c r="B96" s="392" t="s">
        <v>141</v>
      </c>
      <c r="C96" s="430" t="str">
        <f t="shared" si="12"/>
        <v>LI_TE0402</v>
      </c>
      <c r="D96" s="430" t="s">
        <v>3739</v>
      </c>
      <c r="E96" s="430" t="s">
        <v>3740</v>
      </c>
      <c r="F96" s="431" t="s">
        <v>3047</v>
      </c>
      <c r="G96" s="431" t="s">
        <v>3306</v>
      </c>
      <c r="H96" s="454" t="s">
        <v>3779</v>
      </c>
      <c r="I96" s="455" t="s">
        <v>3780</v>
      </c>
      <c r="J96" s="456" t="s">
        <v>3781</v>
      </c>
      <c r="K96" s="457" t="s">
        <v>3782</v>
      </c>
      <c r="L96" s="458" t="str">
        <f>IF(VLOOKUP(BZ96,'[7]ROMM List'!$AB$5:$AC$736,2,0)&gt;0,"Y","N")</f>
        <v>Y</v>
      </c>
      <c r="M96" s="459"/>
      <c r="N96" s="460" t="s">
        <v>143</v>
      </c>
      <c r="O96" s="460"/>
      <c r="P96" s="460"/>
      <c r="Q96" s="460"/>
      <c r="R96" s="461"/>
      <c r="S96" s="459" t="s">
        <v>142</v>
      </c>
      <c r="T96" s="461" t="s">
        <v>137</v>
      </c>
      <c r="U96" s="459" t="str">
        <f>IF(COUNTIFS('[7]ROMM List'!$AA$5:$AA$736,다우기술!$C96,'[7]ROMM List'!K$5:K$736,"O")&gt;0,"O","")</f>
        <v/>
      </c>
      <c r="V96" s="460" t="str">
        <f>IF(COUNTIFS('[7]ROMM List'!$AA$5:$AA$736,다우기술!$C96,'[7]ROMM List'!L$5:L$736,"O")&gt;0,"O","")</f>
        <v/>
      </c>
      <c r="W96" s="460" t="str">
        <f>IF(COUNTIFS('[7]ROMM List'!$AA$5:$AA$736,다우기술!$C96,'[7]ROMM List'!M$5:M$736,"O")&gt;0,"O","")</f>
        <v>O</v>
      </c>
      <c r="X96" s="460" t="str">
        <f>IF(COUNTIFS('[7]ROMM List'!$AA$5:$AA$736,다우기술!$C96,'[7]ROMM List'!N$5:N$736,"O")&gt;0,"O","")</f>
        <v/>
      </c>
      <c r="Y96" s="460" t="str">
        <f>IF(COUNTIFS('[7]ROMM List'!$AA$5:$AA$736,다우기술!$C96,'[7]ROMM List'!O$5:O$736,"O")&gt;0,"O","")</f>
        <v/>
      </c>
      <c r="Z96" s="460" t="str">
        <f>IF(COUNTIFS('[7]ROMM List'!$AA$5:$AA$736,다우기술!$C96,'[7]ROMM List'!P$5:P$736,"O")&gt;0,"O","")</f>
        <v>O</v>
      </c>
      <c r="AA96" s="460" t="str">
        <f>IF(COUNTIFS('[7]ROMM List'!$AA$5:$AA$736,다우기술!$C96,'[7]ROMM List'!Q$5:Q$736,"O")&gt;0,"O","")</f>
        <v>O</v>
      </c>
      <c r="AB96" s="460" t="str">
        <f>IF(COUNTIFS('[7]ROMM List'!$AA$5:$AA$736,다우기술!$C96,'[7]ROMM List'!R$5:R$736,"O")&gt;0,"O","")</f>
        <v>O</v>
      </c>
      <c r="AC96" s="460" t="str">
        <f>IF(COUNTIFS('[7]ROMM List'!$AA$5:$AA$736,다우기술!$C96,'[7]ROMM List'!S$5:S$736,"O")&gt;0,"O","")</f>
        <v/>
      </c>
      <c r="AD96" s="460" t="str">
        <f>IF(COUNTIFS('[7]ROMM List'!$AA$5:$AA$736,다우기술!$C96,'[7]ROMM List'!T$5:T$736,"O")&gt;0,"O","")</f>
        <v/>
      </c>
      <c r="AE96" s="460" t="str">
        <f>IF(COUNTIFS('[7]ROMM List'!$AA$5:$AA$736,다우기술!$C96,'[7]ROMM List'!U$5:U$736,"O")&gt;0,"O","")</f>
        <v/>
      </c>
      <c r="AF96" s="460" t="str">
        <f>IF(COUNTIFS('[7]ROMM List'!$AA$5:$AA$736,다우기술!$C96,'[7]ROMM List'!V$5:V$736,"O")&gt;0,"O","")</f>
        <v/>
      </c>
      <c r="AG96" s="461" t="str">
        <f>IF(COUNTIFS('[7]ROMM List'!$AA$5:$AA$736,다우기술!$C96,'[7]ROMM List'!W$5:W$736,"O")&gt;0,"O","")</f>
        <v/>
      </c>
      <c r="AH96" s="462" t="s">
        <v>129</v>
      </c>
      <c r="AI96" s="458" t="str">
        <f t="shared" si="21"/>
        <v>매출채권매출</v>
      </c>
      <c r="AJ96" s="458" t="s">
        <v>144</v>
      </c>
      <c r="AK96" s="458" t="s">
        <v>144</v>
      </c>
      <c r="AL96" s="458" t="s">
        <v>144</v>
      </c>
      <c r="AM96" s="458" t="s">
        <v>144</v>
      </c>
      <c r="AN96" s="458" t="s">
        <v>144</v>
      </c>
      <c r="AO96" s="458" t="s">
        <v>144</v>
      </c>
      <c r="AP96" s="463" t="s">
        <v>3745</v>
      </c>
      <c r="AQ96" s="458" t="s">
        <v>3582</v>
      </c>
      <c r="AR96" s="454" t="s">
        <v>3747</v>
      </c>
      <c r="AS96" s="454" t="s">
        <v>3748</v>
      </c>
      <c r="AT96" s="464" t="s">
        <v>3783</v>
      </c>
      <c r="AU96" s="454" t="str">
        <f t="shared" si="17"/>
        <v>매출액의 자동집계 및 계산</v>
      </c>
      <c r="AV96" s="454" t="s">
        <v>3784</v>
      </c>
      <c r="AW96" s="455"/>
      <c r="AX96" s="460"/>
      <c r="AY96" s="460" t="s">
        <v>143</v>
      </c>
      <c r="AZ96" s="461" t="s">
        <v>143</v>
      </c>
      <c r="BA96" s="446" t="s">
        <v>144</v>
      </c>
      <c r="BB96" s="446" t="str">
        <f>IF(COUNTIFS('[7]ROMM List'!$AA$5:$AA$736,다우기술!C96,'[7]ROMM List'!$AF$5:$AF$736,"Significant")&gt;0,"Significant",IF(COUNTIFS('[7]ROMM List'!$AA$5:$AA$736,다우기술!C96,'[7]ROMM List'!$AF$5:$AF$736,"Higher")&gt;0,"Higher","Lower"))</f>
        <v>Higher</v>
      </c>
      <c r="BC96" s="446" t="str">
        <f t="shared" si="23"/>
        <v>Auto</v>
      </c>
      <c r="BD96" s="446" t="s">
        <v>130</v>
      </c>
      <c r="BE96" s="465" t="s">
        <v>137</v>
      </c>
      <c r="BF96" s="466" t="str">
        <f>BC96</f>
        <v>Auto</v>
      </c>
      <c r="BG96" s="466" t="s">
        <v>135</v>
      </c>
      <c r="BH96" s="466" t="s">
        <v>135</v>
      </c>
      <c r="BI96" s="466" t="s">
        <v>135</v>
      </c>
      <c r="BJ96" s="466" t="s">
        <v>135</v>
      </c>
      <c r="BK96" s="466" t="s">
        <v>135</v>
      </c>
      <c r="BL96" s="466" t="s">
        <v>133</v>
      </c>
      <c r="BM96" s="466" t="s">
        <v>135</v>
      </c>
      <c r="BN96" s="467" t="s">
        <v>135</v>
      </c>
      <c r="BO96" s="446" t="str">
        <f t="shared" si="13"/>
        <v>Not Higher</v>
      </c>
      <c r="BP96" s="446">
        <f>SUMIFS([7]Note!$G$18:$G$65,[7]Note!$C$18:$C$65,다우기술!BB96,[7]Note!$F$18:$F$65,다우기술!BC96,[7]Note!$D$18:$D$65,다우기술!BO96)/IF(BD96="Y",1,IF(BD96="H",2,4))</f>
        <v>1</v>
      </c>
      <c r="BQ96" s="446" t="str">
        <f t="shared" si="24"/>
        <v>지역정보사업팀_텔패스</v>
      </c>
      <c r="BR96" s="466"/>
      <c r="BS96" s="467" t="s">
        <v>143</v>
      </c>
      <c r="BT96" s="465"/>
      <c r="BU96" s="466"/>
      <c r="BV96" s="466"/>
      <c r="BW96" s="466" t="s">
        <v>143</v>
      </c>
      <c r="BX96" s="466"/>
      <c r="BY96" s="446"/>
      <c r="BZ96" s="392" t="str">
        <f t="shared" si="20"/>
        <v>지역정보사업팀_텔패스_매출액의 자동집계 및 계산</v>
      </c>
      <c r="CA96" s="392" t="b">
        <f>VLOOKUP(BZ96,'[7]ROMM List'!$AB$5:$AB$736,1,0)=BZ96</f>
        <v>1</v>
      </c>
      <c r="CB96" s="392" t="str">
        <f t="shared" si="14"/>
        <v>LI_TE0402</v>
      </c>
      <c r="CD96" s="470">
        <f t="shared" si="15"/>
        <v>0</v>
      </c>
      <c r="CF96" s="470">
        <f t="shared" si="16"/>
        <v>0</v>
      </c>
      <c r="CG96" s="470">
        <f t="shared" si="16"/>
        <v>0</v>
      </c>
      <c r="CH96" s="470">
        <f t="shared" si="16"/>
        <v>0</v>
      </c>
      <c r="CL96" s="392" t="str">
        <f>IF(COUNTIFS('[7]ROMM List'!$E$5:$E$736,다우기술!CL$4,'[7]ROMM List'!$AA$5:$AA$736,다우기술!$C96)&gt;0,CL$4,"")</f>
        <v>매출채권</v>
      </c>
      <c r="CM96" s="392" t="str">
        <f>IF(COUNTIFS('[7]ROMM List'!$E$5:$E$736,다우기술!CM$4,'[7]ROMM List'!$AA$5:$AA$736,다우기술!$C96)&gt;0,CM$4,"")</f>
        <v>매출</v>
      </c>
      <c r="CN96" s="392" t="str">
        <f>IF(COUNTIFS('[7]ROMM List'!$E$5:$E$736,다우기술!CN$4,'[7]ROMM List'!$AA$5:$AA$736,다우기술!$C96)&gt;0,CN$4,"")</f>
        <v/>
      </c>
      <c r="CO96" s="392" t="str">
        <f>IF(COUNTIFS('[7]ROMM List'!$E$5:$E$736,다우기술!CO$4,'[7]ROMM List'!$AA$5:$AA$736,다우기술!$C96)&gt;0,CO$4,"")</f>
        <v/>
      </c>
      <c r="CP96" s="392" t="str">
        <f>IF(COUNTIFS('[7]ROMM List'!$E$5:$E$736,다우기술!CP$4,'[7]ROMM List'!$AA$5:$AA$736,다우기술!$C96)&gt;0,CP$4,"")</f>
        <v/>
      </c>
      <c r="CQ96" s="392" t="str">
        <f>IF(COUNTIFS('[7]ROMM List'!$E$5:$E$736,다우기술!CQ$4,'[7]ROMM List'!$AA$5:$AA$736,다우기술!$C96)&gt;0,CQ$4,"")</f>
        <v/>
      </c>
      <c r="CR96" s="392" t="str">
        <f>IF(COUNTIFS('[7]ROMM List'!$E$5:$E$736,다우기술!CR$4,'[7]ROMM List'!$AA$5:$AA$736,다우기술!$C96)&gt;0,CR$4,"")</f>
        <v/>
      </c>
      <c r="CS96" s="392" t="str">
        <f>IF(COUNTIFS('[7]ROMM List'!$E$5:$E$736,다우기술!CS$4,'[7]ROMM List'!$AA$5:$AA$736,다우기술!$C96)&gt;0,CS$4,"")</f>
        <v/>
      </c>
      <c r="CT96" s="392" t="str">
        <f>IF(COUNTIFS('[7]ROMM List'!$E$5:$E$736,다우기술!CT$4,'[7]ROMM List'!$AA$5:$AA$736,다우기술!$C96)&gt;0,CT$4,"")</f>
        <v/>
      </c>
      <c r="CU96" s="392" t="str">
        <f>IF(COUNTIFS('[7]ROMM List'!$E$5:$E$736,다우기술!CU$4,'[7]ROMM List'!$AA$5:$AA$736,다우기술!$C96)&gt;0,CU$4,"")</f>
        <v/>
      </c>
      <c r="CV96" s="392" t="str">
        <f>IF(COUNTIFS('[7]ROMM List'!$E$5:$E$736,다우기술!CV$4,'[7]ROMM List'!$AA$5:$AA$736,다우기술!$C96)&gt;0,CV$4,"")</f>
        <v/>
      </c>
      <c r="CW96" s="392" t="str">
        <f>IF(COUNTIFS('[7]ROMM List'!$E$5:$E$736,다우기술!CW$4,'[7]ROMM List'!$AA$5:$AA$736,다우기술!$C96)&gt;0,CW$4,"")</f>
        <v/>
      </c>
      <c r="CX96" s="392" t="str">
        <f>IF(COUNTIFS('[7]ROMM List'!$E$5:$E$736,다우기술!CX$4,'[7]ROMM List'!$AA$5:$AA$736,다우기술!$C96)&gt;0,CX$4,"")</f>
        <v/>
      </c>
      <c r="CY96" s="392" t="str">
        <f>IF(COUNTIFS('[7]ROMM List'!$E$5:$E$736,다우기술!CY$4,'[7]ROMM List'!$AA$5:$AA$736,다우기술!$C96)&gt;0,CY$4,"")</f>
        <v/>
      </c>
      <c r="CZ96" s="392" t="str">
        <f>IF(COUNTIFS('[7]ROMM List'!$E$5:$E$736,다우기술!CZ$4,'[7]ROMM List'!$AA$5:$AA$736,다우기술!$C96)&gt;0,CZ$4,"")</f>
        <v/>
      </c>
      <c r="DA96" s="392" t="str">
        <f>IF(COUNTIFS('[7]ROMM List'!$E$5:$E$736,다우기술!DA$4,'[7]ROMM List'!$AA$5:$AA$736,다우기술!$C96)&gt;0,DA$4,"")</f>
        <v/>
      </c>
      <c r="DB96" s="392" t="str">
        <f>IF(COUNTIFS('[7]ROMM List'!$E$5:$E$736,다우기술!DB$4,'[7]ROMM List'!$AA$5:$AA$736,다우기술!$C96)&gt;0,DB$4,"")</f>
        <v/>
      </c>
      <c r="DC96" s="392" t="str">
        <f>IF(COUNTIFS('[7]ROMM List'!$E$5:$E$736,다우기술!DC$4,'[7]ROMM List'!$AA$5:$AA$736,다우기술!$C96)&gt;0,DC$4,"")</f>
        <v/>
      </c>
      <c r="DD96" s="392" t="str">
        <f>IF(COUNTIFS('[7]ROMM List'!$E$5:$E$736,다우기술!DD$4,'[7]ROMM List'!$AA$5:$AA$736,다우기술!$C96)&gt;0,DD$4,"")</f>
        <v/>
      </c>
      <c r="DE96" s="392" t="str">
        <f>IF(COUNTIFS('[7]ROMM List'!$E$5:$E$736,다우기술!DE$4,'[7]ROMM List'!$AA$5:$AA$736,다우기술!$C96)&gt;0,DE$4,"")</f>
        <v/>
      </c>
      <c r="DF96" s="392" t="str">
        <f>IF(COUNTIFS('[7]ROMM List'!$E$5:$E$736,다우기술!DF$4,'[7]ROMM List'!$AA$5:$AA$736,다우기술!$C96)&gt;0,DF$4,"")</f>
        <v/>
      </c>
      <c r="DG96" s="392" t="str">
        <f>IF(COUNTIFS('[7]ROMM List'!$E$5:$E$736,다우기술!DG$4,'[7]ROMM List'!$AA$5:$AA$736,다우기술!$C96)&gt;0,DG$4,"")</f>
        <v/>
      </c>
      <c r="DH96" s="392" t="str">
        <f>IF(COUNTIFS('[7]ROMM List'!$E$5:$E$736,다우기술!DH$4,'[7]ROMM List'!$AA$5:$AA$736,다우기술!$C96)&gt;0,DH$4,"")</f>
        <v/>
      </c>
      <c r="DI96" s="392" t="str">
        <f>IF(COUNTIFS('[7]ROMM List'!$E$5:$E$736,다우기술!DI$4,'[7]ROMM List'!$AA$5:$AA$736,다우기술!$C96)&gt;0,DI$4,"")</f>
        <v/>
      </c>
      <c r="DJ96" s="392" t="str">
        <f>IF(COUNTIFS('[7]ROMM List'!$E$5:$E$736,다우기술!DJ$4,'[7]ROMM List'!$AA$5:$AA$736,다우기술!$C96)&gt;0,DJ$4,"")</f>
        <v/>
      </c>
      <c r="DK96" s="392" t="str">
        <f>IF(COUNTIFS('[7]ROMM List'!$E$5:$E$736,다우기술!DK$4,'[7]ROMM List'!$AA$5:$AA$736,다우기술!$C96)&gt;0,DK$4,"")</f>
        <v/>
      </c>
      <c r="DL96" s="392" t="str">
        <f t="shared" si="22"/>
        <v>매출채권매출</v>
      </c>
    </row>
    <row r="97" spans="1:116" s="392" customFormat="1" ht="93.6" hidden="1" customHeight="1">
      <c r="A97" s="453"/>
      <c r="B97" s="392" t="s">
        <v>141</v>
      </c>
      <c r="C97" s="430" t="str">
        <f t="shared" si="12"/>
        <v>LI_TE0501</v>
      </c>
      <c r="D97" s="430" t="s">
        <v>3739</v>
      </c>
      <c r="E97" s="430" t="s">
        <v>3740</v>
      </c>
      <c r="F97" s="431" t="s">
        <v>3056</v>
      </c>
      <c r="G97" s="431" t="s">
        <v>3575</v>
      </c>
      <c r="H97" s="454" t="s">
        <v>3785</v>
      </c>
      <c r="I97" s="455" t="s">
        <v>3786</v>
      </c>
      <c r="J97" s="456" t="s">
        <v>3787</v>
      </c>
      <c r="K97" s="457" t="s">
        <v>3788</v>
      </c>
      <c r="L97" s="458" t="str">
        <f>IF(VLOOKUP(BZ97,'[7]ROMM List'!$AB$5:$AC$736,2,0)&gt;0,"Y","N")</f>
        <v>Y</v>
      </c>
      <c r="M97" s="459" t="s">
        <v>143</v>
      </c>
      <c r="N97" s="460" t="s">
        <v>143</v>
      </c>
      <c r="O97" s="460"/>
      <c r="P97" s="460"/>
      <c r="Q97" s="460"/>
      <c r="R97" s="461"/>
      <c r="S97" s="459" t="s">
        <v>140</v>
      </c>
      <c r="T97" s="461" t="s">
        <v>131</v>
      </c>
      <c r="U97" s="459" t="str">
        <f>IF(COUNTIFS('[7]ROMM List'!$AA$5:$AA$736,다우기술!$C97,'[7]ROMM List'!K$5:K$736,"O")&gt;0,"O","")</f>
        <v>O</v>
      </c>
      <c r="V97" s="460" t="str">
        <f>IF(COUNTIFS('[7]ROMM List'!$AA$5:$AA$736,다우기술!$C97,'[7]ROMM List'!L$5:L$736,"O")&gt;0,"O","")</f>
        <v>O</v>
      </c>
      <c r="W97" s="460" t="str">
        <f>IF(COUNTIFS('[7]ROMM List'!$AA$5:$AA$736,다우기술!$C97,'[7]ROMM List'!M$5:M$736,"O")&gt;0,"O","")</f>
        <v/>
      </c>
      <c r="X97" s="460" t="str">
        <f>IF(COUNTIFS('[7]ROMM List'!$AA$5:$AA$736,다우기술!$C97,'[7]ROMM List'!N$5:N$736,"O")&gt;0,"O","")</f>
        <v/>
      </c>
      <c r="Y97" s="460" t="str">
        <f>IF(COUNTIFS('[7]ROMM List'!$AA$5:$AA$736,다우기술!$C97,'[7]ROMM List'!O$5:O$736,"O")&gt;0,"O","")</f>
        <v>O</v>
      </c>
      <c r="Z97" s="460" t="str">
        <f>IF(COUNTIFS('[7]ROMM List'!$AA$5:$AA$736,다우기술!$C97,'[7]ROMM List'!P$5:P$736,"O")&gt;0,"O","")</f>
        <v/>
      </c>
      <c r="AA97" s="460" t="str">
        <f>IF(COUNTIFS('[7]ROMM List'!$AA$5:$AA$736,다우기술!$C97,'[7]ROMM List'!Q$5:Q$736,"O")&gt;0,"O","")</f>
        <v>O</v>
      </c>
      <c r="AB97" s="460" t="str">
        <f>IF(COUNTIFS('[7]ROMM List'!$AA$5:$AA$736,다우기술!$C97,'[7]ROMM List'!R$5:R$736,"O")&gt;0,"O","")</f>
        <v>O</v>
      </c>
      <c r="AC97" s="460" t="str">
        <f>IF(COUNTIFS('[7]ROMM List'!$AA$5:$AA$736,다우기술!$C97,'[7]ROMM List'!S$5:S$736,"O")&gt;0,"O","")</f>
        <v/>
      </c>
      <c r="AD97" s="460" t="str">
        <f>IF(COUNTIFS('[7]ROMM List'!$AA$5:$AA$736,다우기술!$C97,'[7]ROMM List'!T$5:T$736,"O")&gt;0,"O","")</f>
        <v/>
      </c>
      <c r="AE97" s="460" t="str">
        <f>IF(COUNTIFS('[7]ROMM List'!$AA$5:$AA$736,다우기술!$C97,'[7]ROMM List'!U$5:U$736,"O")&gt;0,"O","")</f>
        <v/>
      </c>
      <c r="AF97" s="460" t="str">
        <f>IF(COUNTIFS('[7]ROMM List'!$AA$5:$AA$736,다우기술!$C97,'[7]ROMM List'!V$5:V$736,"O")&gt;0,"O","")</f>
        <v/>
      </c>
      <c r="AG97" s="461" t="str">
        <f>IF(COUNTIFS('[7]ROMM List'!$AA$5:$AA$736,다우기술!$C97,'[7]ROMM List'!W$5:W$736,"O")&gt;0,"O","")</f>
        <v/>
      </c>
      <c r="AH97" s="462" t="s">
        <v>130</v>
      </c>
      <c r="AI97" s="458" t="str">
        <f t="shared" si="21"/>
        <v>매출채권매출</v>
      </c>
      <c r="AJ97" s="458" t="s">
        <v>3789</v>
      </c>
      <c r="AK97" s="458" t="s">
        <v>144</v>
      </c>
      <c r="AL97" s="458" t="s">
        <v>144</v>
      </c>
      <c r="AM97" s="458" t="s">
        <v>144</v>
      </c>
      <c r="AN97" s="458" t="s">
        <v>3592</v>
      </c>
      <c r="AO97" s="458" t="s">
        <v>144</v>
      </c>
      <c r="AP97" s="463" t="s">
        <v>3790</v>
      </c>
      <c r="AQ97" s="458" t="s">
        <v>131</v>
      </c>
      <c r="AR97" s="454" t="s">
        <v>3791</v>
      </c>
      <c r="AS97" s="454" t="s">
        <v>3792</v>
      </c>
      <c r="AT97" s="464" t="s">
        <v>3793</v>
      </c>
      <c r="AU97" s="454" t="str">
        <f t="shared" si="17"/>
        <v>매출 전표의 승인</v>
      </c>
      <c r="AV97" s="454" t="s">
        <v>3794</v>
      </c>
      <c r="AW97" s="455"/>
      <c r="AX97" s="460"/>
      <c r="AY97" s="460" t="s">
        <v>143</v>
      </c>
      <c r="AZ97" s="461"/>
      <c r="BA97" s="446" t="s">
        <v>3795</v>
      </c>
      <c r="BB97" s="446" t="str">
        <f>IF(COUNTIFS('[7]ROMM List'!$AA$5:$AA$736,다우기술!C97,'[7]ROMM List'!$AF$5:$AF$736,"Significant")&gt;0,"Significant",IF(COUNTIFS('[7]ROMM List'!$AA$5:$AA$736,다우기술!C97,'[7]ROMM List'!$AF$5:$AF$736,"Higher")&gt;0,"Higher","Lower"))</f>
        <v>Higher</v>
      </c>
      <c r="BC97" s="446" t="s">
        <v>131</v>
      </c>
      <c r="BD97" s="446" t="s">
        <v>130</v>
      </c>
      <c r="BE97" s="465" t="s">
        <v>131</v>
      </c>
      <c r="BF97" s="466" t="s">
        <v>131</v>
      </c>
      <c r="BG97" s="466" t="s">
        <v>135</v>
      </c>
      <c r="BH97" s="466" t="s">
        <v>135</v>
      </c>
      <c r="BI97" s="466" t="s">
        <v>135</v>
      </c>
      <c r="BJ97" s="466" t="s">
        <v>135</v>
      </c>
      <c r="BK97" s="466" t="s">
        <v>135</v>
      </c>
      <c r="BL97" s="466" t="s">
        <v>133</v>
      </c>
      <c r="BM97" s="466" t="s">
        <v>135</v>
      </c>
      <c r="BN97" s="467" t="s">
        <v>135</v>
      </c>
      <c r="BO97" s="446" t="str">
        <f t="shared" si="13"/>
        <v>Not Higher</v>
      </c>
      <c r="BP97" s="446">
        <f>SUMIFS([7]Note!$G$18:$G$65,[7]Note!$C$18:$C$65,다우기술!BB97,[7]Note!$F$18:$F$65,다우기술!BC97,[7]Note!$D$18:$D$65,다우기술!BO97)/IF(BD97="Y",1,IF(BD97="H",2,4))</f>
        <v>2</v>
      </c>
      <c r="BQ97" s="446" t="str">
        <f t="shared" si="24"/>
        <v>재경팀</v>
      </c>
      <c r="BR97" s="466"/>
      <c r="BS97" s="467" t="s">
        <v>143</v>
      </c>
      <c r="BT97" s="465"/>
      <c r="BU97" s="466"/>
      <c r="BV97" s="466"/>
      <c r="BW97" s="466" t="s">
        <v>143</v>
      </c>
      <c r="BX97" s="466"/>
      <c r="BY97" s="446"/>
      <c r="BZ97" s="392" t="str">
        <f t="shared" si="20"/>
        <v>지역정보사업팀_텔패스_매출 전표의 승인</v>
      </c>
      <c r="CA97" s="392" t="b">
        <f>VLOOKUP(BZ97,'[7]ROMM List'!$AB$5:$AB$736,1,0)=BZ97</f>
        <v>1</v>
      </c>
      <c r="CB97" s="392" t="str">
        <f t="shared" si="14"/>
        <v>LI_TE0501</v>
      </c>
      <c r="CD97" s="470">
        <f t="shared" si="15"/>
        <v>1</v>
      </c>
      <c r="CE97" s="393" t="str">
        <f>VLOOKUP(C97,'[7]IUC List'!$D$5:$D$64,1,0)</f>
        <v>LI_TE0501</v>
      </c>
      <c r="CF97" s="470">
        <f t="shared" si="16"/>
        <v>0</v>
      </c>
      <c r="CG97" s="470">
        <f t="shared" si="16"/>
        <v>0</v>
      </c>
      <c r="CH97" s="470">
        <f t="shared" si="16"/>
        <v>0</v>
      </c>
      <c r="CL97" s="392" t="str">
        <f>IF(COUNTIFS('[7]ROMM List'!$E$5:$E$736,다우기술!CL$4,'[7]ROMM List'!$AA$5:$AA$736,다우기술!$C97)&gt;0,CL$4,"")</f>
        <v>매출채권</v>
      </c>
      <c r="CM97" s="392" t="str">
        <f>IF(COUNTIFS('[7]ROMM List'!$E$5:$E$736,다우기술!CM$4,'[7]ROMM List'!$AA$5:$AA$736,다우기술!$C97)&gt;0,CM$4,"")</f>
        <v>매출</v>
      </c>
      <c r="CN97" s="392" t="str">
        <f>IF(COUNTIFS('[7]ROMM List'!$E$5:$E$736,다우기술!CN$4,'[7]ROMM List'!$AA$5:$AA$736,다우기술!$C97)&gt;0,CN$4,"")</f>
        <v/>
      </c>
      <c r="CO97" s="392" t="str">
        <f>IF(COUNTIFS('[7]ROMM List'!$E$5:$E$736,다우기술!CO$4,'[7]ROMM List'!$AA$5:$AA$736,다우기술!$C97)&gt;0,CO$4,"")</f>
        <v/>
      </c>
      <c r="CP97" s="392" t="str">
        <f>IF(COUNTIFS('[7]ROMM List'!$E$5:$E$736,다우기술!CP$4,'[7]ROMM List'!$AA$5:$AA$736,다우기술!$C97)&gt;0,CP$4,"")</f>
        <v/>
      </c>
      <c r="CQ97" s="392" t="str">
        <f>IF(COUNTIFS('[7]ROMM List'!$E$5:$E$736,다우기술!CQ$4,'[7]ROMM List'!$AA$5:$AA$736,다우기술!$C97)&gt;0,CQ$4,"")</f>
        <v/>
      </c>
      <c r="CR97" s="392" t="str">
        <f>IF(COUNTIFS('[7]ROMM List'!$E$5:$E$736,다우기술!CR$4,'[7]ROMM List'!$AA$5:$AA$736,다우기술!$C97)&gt;0,CR$4,"")</f>
        <v/>
      </c>
      <c r="CS97" s="392" t="str">
        <f>IF(COUNTIFS('[7]ROMM List'!$E$5:$E$736,다우기술!CS$4,'[7]ROMM List'!$AA$5:$AA$736,다우기술!$C97)&gt;0,CS$4,"")</f>
        <v/>
      </c>
      <c r="CT97" s="392" t="str">
        <f>IF(COUNTIFS('[7]ROMM List'!$E$5:$E$736,다우기술!CT$4,'[7]ROMM List'!$AA$5:$AA$736,다우기술!$C97)&gt;0,CT$4,"")</f>
        <v/>
      </c>
      <c r="CU97" s="392" t="str">
        <f>IF(COUNTIFS('[7]ROMM List'!$E$5:$E$736,다우기술!CU$4,'[7]ROMM List'!$AA$5:$AA$736,다우기술!$C97)&gt;0,CU$4,"")</f>
        <v/>
      </c>
      <c r="CV97" s="392" t="str">
        <f>IF(COUNTIFS('[7]ROMM List'!$E$5:$E$736,다우기술!CV$4,'[7]ROMM List'!$AA$5:$AA$736,다우기술!$C97)&gt;0,CV$4,"")</f>
        <v/>
      </c>
      <c r="CW97" s="392" t="str">
        <f>IF(COUNTIFS('[7]ROMM List'!$E$5:$E$736,다우기술!CW$4,'[7]ROMM List'!$AA$5:$AA$736,다우기술!$C97)&gt;0,CW$4,"")</f>
        <v/>
      </c>
      <c r="CX97" s="392" t="str">
        <f>IF(COUNTIFS('[7]ROMM List'!$E$5:$E$736,다우기술!CX$4,'[7]ROMM List'!$AA$5:$AA$736,다우기술!$C97)&gt;0,CX$4,"")</f>
        <v/>
      </c>
      <c r="CY97" s="392" t="str">
        <f>IF(COUNTIFS('[7]ROMM List'!$E$5:$E$736,다우기술!CY$4,'[7]ROMM List'!$AA$5:$AA$736,다우기술!$C97)&gt;0,CY$4,"")</f>
        <v/>
      </c>
      <c r="CZ97" s="392" t="str">
        <f>IF(COUNTIFS('[7]ROMM List'!$E$5:$E$736,다우기술!CZ$4,'[7]ROMM List'!$AA$5:$AA$736,다우기술!$C97)&gt;0,CZ$4,"")</f>
        <v/>
      </c>
      <c r="DA97" s="392" t="str">
        <f>IF(COUNTIFS('[7]ROMM List'!$E$5:$E$736,다우기술!DA$4,'[7]ROMM List'!$AA$5:$AA$736,다우기술!$C97)&gt;0,DA$4,"")</f>
        <v/>
      </c>
      <c r="DB97" s="392" t="str">
        <f>IF(COUNTIFS('[7]ROMM List'!$E$5:$E$736,다우기술!DB$4,'[7]ROMM List'!$AA$5:$AA$736,다우기술!$C97)&gt;0,DB$4,"")</f>
        <v/>
      </c>
      <c r="DC97" s="392" t="str">
        <f>IF(COUNTIFS('[7]ROMM List'!$E$5:$E$736,다우기술!DC$4,'[7]ROMM List'!$AA$5:$AA$736,다우기술!$C97)&gt;0,DC$4,"")</f>
        <v/>
      </c>
      <c r="DD97" s="392" t="str">
        <f>IF(COUNTIFS('[7]ROMM List'!$E$5:$E$736,다우기술!DD$4,'[7]ROMM List'!$AA$5:$AA$736,다우기술!$C97)&gt;0,DD$4,"")</f>
        <v/>
      </c>
      <c r="DE97" s="392" t="str">
        <f>IF(COUNTIFS('[7]ROMM List'!$E$5:$E$736,다우기술!DE$4,'[7]ROMM List'!$AA$5:$AA$736,다우기술!$C97)&gt;0,DE$4,"")</f>
        <v/>
      </c>
      <c r="DF97" s="392" t="str">
        <f>IF(COUNTIFS('[7]ROMM List'!$E$5:$E$736,다우기술!DF$4,'[7]ROMM List'!$AA$5:$AA$736,다우기술!$C97)&gt;0,DF$4,"")</f>
        <v/>
      </c>
      <c r="DG97" s="392" t="str">
        <f>IF(COUNTIFS('[7]ROMM List'!$E$5:$E$736,다우기술!DG$4,'[7]ROMM List'!$AA$5:$AA$736,다우기술!$C97)&gt;0,DG$4,"")</f>
        <v/>
      </c>
      <c r="DH97" s="392" t="str">
        <f>IF(COUNTIFS('[7]ROMM List'!$E$5:$E$736,다우기술!DH$4,'[7]ROMM List'!$AA$5:$AA$736,다우기술!$C97)&gt;0,DH$4,"")</f>
        <v/>
      </c>
      <c r="DI97" s="392" t="str">
        <f>IF(COUNTIFS('[7]ROMM List'!$E$5:$E$736,다우기술!DI$4,'[7]ROMM List'!$AA$5:$AA$736,다우기술!$C97)&gt;0,DI$4,"")</f>
        <v/>
      </c>
      <c r="DJ97" s="392" t="str">
        <f>IF(COUNTIFS('[7]ROMM List'!$E$5:$E$736,다우기술!DJ$4,'[7]ROMM List'!$AA$5:$AA$736,다우기술!$C97)&gt;0,DJ$4,"")</f>
        <v/>
      </c>
      <c r="DK97" s="392" t="str">
        <f>IF(COUNTIFS('[7]ROMM List'!$E$5:$E$736,다우기술!DK$4,'[7]ROMM List'!$AA$5:$AA$736,다우기술!$C97)&gt;0,DK$4,"")</f>
        <v/>
      </c>
      <c r="DL97" s="392" t="str">
        <f t="shared" si="22"/>
        <v>매출채권매출</v>
      </c>
    </row>
    <row r="98" spans="1:116" s="392" customFormat="1" ht="156" hidden="1" customHeight="1">
      <c r="A98" s="453"/>
      <c r="B98" s="392" t="s">
        <v>141</v>
      </c>
      <c r="C98" s="430" t="str">
        <f t="shared" si="12"/>
        <v>LI_TE0502</v>
      </c>
      <c r="D98" s="430" t="s">
        <v>3739</v>
      </c>
      <c r="E98" s="430" t="s">
        <v>3740</v>
      </c>
      <c r="F98" s="431" t="s">
        <v>3056</v>
      </c>
      <c r="G98" s="431" t="s">
        <v>3599</v>
      </c>
      <c r="H98" s="454" t="s">
        <v>3796</v>
      </c>
      <c r="I98" s="455" t="s">
        <v>3797</v>
      </c>
      <c r="J98" s="456" t="s">
        <v>3798</v>
      </c>
      <c r="K98" s="457" t="s">
        <v>3799</v>
      </c>
      <c r="L98" s="458" t="str">
        <f>IF(VLOOKUP(BZ98,'[7]ROMM List'!$AB$5:$AC$736,2,0)&gt;0,"Y","N")</f>
        <v>N</v>
      </c>
      <c r="M98" s="459" t="s">
        <v>143</v>
      </c>
      <c r="N98" s="460" t="s">
        <v>143</v>
      </c>
      <c r="O98" s="460"/>
      <c r="P98" s="460"/>
      <c r="Q98" s="460"/>
      <c r="R98" s="461"/>
      <c r="S98" s="459" t="s">
        <v>140</v>
      </c>
      <c r="T98" s="461" t="s">
        <v>131</v>
      </c>
      <c r="U98" s="459" t="str">
        <f>IF(COUNTIFS('[7]ROMM List'!$AA$5:$AA$736,다우기술!$C98,'[7]ROMM List'!K$5:K$736,"O")&gt;0,"O","")</f>
        <v>O</v>
      </c>
      <c r="V98" s="460" t="str">
        <f>IF(COUNTIFS('[7]ROMM List'!$AA$5:$AA$736,다우기술!$C98,'[7]ROMM List'!L$5:L$736,"O")&gt;0,"O","")</f>
        <v>O</v>
      </c>
      <c r="W98" s="460" t="str">
        <f>IF(COUNTIFS('[7]ROMM List'!$AA$5:$AA$736,다우기술!$C98,'[7]ROMM List'!M$5:M$736,"O")&gt;0,"O","")</f>
        <v/>
      </c>
      <c r="X98" s="460" t="str">
        <f>IF(COUNTIFS('[7]ROMM List'!$AA$5:$AA$736,다우기술!$C98,'[7]ROMM List'!N$5:N$736,"O")&gt;0,"O","")</f>
        <v/>
      </c>
      <c r="Y98" s="460" t="str">
        <f>IF(COUNTIFS('[7]ROMM List'!$AA$5:$AA$736,다우기술!$C98,'[7]ROMM List'!O$5:O$736,"O")&gt;0,"O","")</f>
        <v>O</v>
      </c>
      <c r="Z98" s="460" t="str">
        <f>IF(COUNTIFS('[7]ROMM List'!$AA$5:$AA$736,다우기술!$C98,'[7]ROMM List'!P$5:P$736,"O")&gt;0,"O","")</f>
        <v/>
      </c>
      <c r="AA98" s="460" t="str">
        <f>IF(COUNTIFS('[7]ROMM List'!$AA$5:$AA$736,다우기술!$C98,'[7]ROMM List'!Q$5:Q$736,"O")&gt;0,"O","")</f>
        <v>O</v>
      </c>
      <c r="AB98" s="460" t="str">
        <f>IF(COUNTIFS('[7]ROMM List'!$AA$5:$AA$736,다우기술!$C98,'[7]ROMM List'!R$5:R$736,"O")&gt;0,"O","")</f>
        <v>O</v>
      </c>
      <c r="AC98" s="460" t="str">
        <f>IF(COUNTIFS('[7]ROMM List'!$AA$5:$AA$736,다우기술!$C98,'[7]ROMM List'!S$5:S$736,"O")&gt;0,"O","")</f>
        <v/>
      </c>
      <c r="AD98" s="460" t="str">
        <f>IF(COUNTIFS('[7]ROMM List'!$AA$5:$AA$736,다우기술!$C98,'[7]ROMM List'!T$5:T$736,"O")&gt;0,"O","")</f>
        <v/>
      </c>
      <c r="AE98" s="460" t="str">
        <f>IF(COUNTIFS('[7]ROMM List'!$AA$5:$AA$736,다우기술!$C98,'[7]ROMM List'!U$5:U$736,"O")&gt;0,"O","")</f>
        <v/>
      </c>
      <c r="AF98" s="460" t="str">
        <f>IF(COUNTIFS('[7]ROMM List'!$AA$5:$AA$736,다우기술!$C98,'[7]ROMM List'!V$5:V$736,"O")&gt;0,"O","")</f>
        <v/>
      </c>
      <c r="AG98" s="461" t="str">
        <f>IF(COUNTIFS('[7]ROMM List'!$AA$5:$AA$736,다우기술!$C98,'[7]ROMM List'!W$5:W$736,"O")&gt;0,"O","")</f>
        <v/>
      </c>
      <c r="AH98" s="462" t="s">
        <v>130</v>
      </c>
      <c r="AI98" s="458" t="str">
        <f t="shared" si="21"/>
        <v>매출채권매출</v>
      </c>
      <c r="AJ98" s="458" t="s">
        <v>3789</v>
      </c>
      <c r="AK98" s="458" t="s">
        <v>144</v>
      </c>
      <c r="AL98" s="458" t="s">
        <v>144</v>
      </c>
      <c r="AM98" s="458" t="s">
        <v>144</v>
      </c>
      <c r="AN98" s="458" t="s">
        <v>3592</v>
      </c>
      <c r="AO98" s="458" t="s">
        <v>3800</v>
      </c>
      <c r="AP98" s="463" t="s">
        <v>3801</v>
      </c>
      <c r="AQ98" s="458" t="s">
        <v>131</v>
      </c>
      <c r="AR98" s="454" t="s">
        <v>3791</v>
      </c>
      <c r="AS98" s="454" t="s">
        <v>3792</v>
      </c>
      <c r="AT98" s="464" t="s">
        <v>3802</v>
      </c>
      <c r="AU98" s="454" t="str">
        <f t="shared" si="17"/>
        <v>매출협조전의 승인</v>
      </c>
      <c r="AV98" s="454" t="s">
        <v>3803</v>
      </c>
      <c r="AW98" s="455"/>
      <c r="AX98" s="460"/>
      <c r="AY98" s="460" t="s">
        <v>143</v>
      </c>
      <c r="AZ98" s="461"/>
      <c r="BA98" s="446" t="s">
        <v>3795</v>
      </c>
      <c r="BB98" s="446" t="str">
        <f>IF(COUNTIFS('[7]ROMM List'!$AA$5:$AA$736,다우기술!C98,'[7]ROMM List'!$AF$5:$AF$736,"Significant")&gt;0,"Significant",IF(COUNTIFS('[7]ROMM List'!$AA$5:$AA$736,다우기술!C98,'[7]ROMM List'!$AF$5:$AF$736,"Higher")&gt;0,"Higher","Lower"))</f>
        <v>Higher</v>
      </c>
      <c r="BC98" s="446" t="s">
        <v>131</v>
      </c>
      <c r="BD98" s="446" t="s">
        <v>130</v>
      </c>
      <c r="BE98" s="465" t="s">
        <v>131</v>
      </c>
      <c r="BF98" s="466" t="s">
        <v>131</v>
      </c>
      <c r="BG98" s="466" t="s">
        <v>135</v>
      </c>
      <c r="BH98" s="466" t="s">
        <v>135</v>
      </c>
      <c r="BI98" s="466" t="s">
        <v>135</v>
      </c>
      <c r="BJ98" s="466" t="s">
        <v>135</v>
      </c>
      <c r="BK98" s="466" t="s">
        <v>135</v>
      </c>
      <c r="BL98" s="466" t="s">
        <v>133</v>
      </c>
      <c r="BM98" s="466" t="s">
        <v>135</v>
      </c>
      <c r="BN98" s="467" t="s">
        <v>135</v>
      </c>
      <c r="BO98" s="446" t="str">
        <f t="shared" si="13"/>
        <v>Not Higher</v>
      </c>
      <c r="BP98" s="446">
        <f>SUMIFS([7]Note!$G$18:$G$65,[7]Note!$C$18:$C$65,다우기술!BB98,[7]Note!$F$18:$F$65,다우기술!BC98,[7]Note!$D$18:$D$65,다우기술!BO98)/IF(BD98="Y",1,IF(BD98="H",2,4))</f>
        <v>2</v>
      </c>
      <c r="BQ98" s="446" t="str">
        <f t="shared" si="24"/>
        <v>재경팀</v>
      </c>
      <c r="BR98" s="466"/>
      <c r="BS98" s="467" t="s">
        <v>143</v>
      </c>
      <c r="BT98" s="465"/>
      <c r="BU98" s="466"/>
      <c r="BV98" s="466"/>
      <c r="BW98" s="466" t="s">
        <v>143</v>
      </c>
      <c r="BX98" s="466"/>
      <c r="BY98" s="446"/>
      <c r="BZ98" s="392" t="str">
        <f t="shared" si="20"/>
        <v>지역정보사업팀_텔패스_매출협조전의 승인</v>
      </c>
      <c r="CA98" s="392" t="b">
        <f>VLOOKUP(BZ98,'[7]ROMM List'!$AB$5:$AB$736,1,0)=BZ98</f>
        <v>1</v>
      </c>
      <c r="CB98" s="392" t="str">
        <f t="shared" si="14"/>
        <v>LI_TE0502</v>
      </c>
      <c r="CD98" s="470">
        <f t="shared" si="15"/>
        <v>1</v>
      </c>
      <c r="CE98" s="393" t="str">
        <f>VLOOKUP(C98,'[7]IUC List'!$D$5:$D$64,1,0)</f>
        <v>LI_TE0502</v>
      </c>
      <c r="CF98" s="470">
        <f t="shared" si="16"/>
        <v>0</v>
      </c>
      <c r="CG98" s="470">
        <f t="shared" si="16"/>
        <v>0</v>
      </c>
      <c r="CH98" s="470">
        <f t="shared" si="16"/>
        <v>0</v>
      </c>
      <c r="CL98" s="392" t="str">
        <f>IF(COUNTIFS('[7]ROMM List'!$E$5:$E$736,다우기술!CL$4,'[7]ROMM List'!$AA$5:$AA$736,다우기술!$C98)&gt;0,CL$4,"")</f>
        <v>매출채권</v>
      </c>
      <c r="CM98" s="392" t="str">
        <f>IF(COUNTIFS('[7]ROMM List'!$E$5:$E$736,다우기술!CM$4,'[7]ROMM List'!$AA$5:$AA$736,다우기술!$C98)&gt;0,CM$4,"")</f>
        <v>매출</v>
      </c>
      <c r="CN98" s="392" t="str">
        <f>IF(COUNTIFS('[7]ROMM List'!$E$5:$E$736,다우기술!CN$4,'[7]ROMM List'!$AA$5:$AA$736,다우기술!$C98)&gt;0,CN$4,"")</f>
        <v/>
      </c>
      <c r="CO98" s="392" t="str">
        <f>IF(COUNTIFS('[7]ROMM List'!$E$5:$E$736,다우기술!CO$4,'[7]ROMM List'!$AA$5:$AA$736,다우기술!$C98)&gt;0,CO$4,"")</f>
        <v/>
      </c>
      <c r="CP98" s="392" t="str">
        <f>IF(COUNTIFS('[7]ROMM List'!$E$5:$E$736,다우기술!CP$4,'[7]ROMM List'!$AA$5:$AA$736,다우기술!$C98)&gt;0,CP$4,"")</f>
        <v/>
      </c>
      <c r="CQ98" s="392" t="str">
        <f>IF(COUNTIFS('[7]ROMM List'!$E$5:$E$736,다우기술!CQ$4,'[7]ROMM List'!$AA$5:$AA$736,다우기술!$C98)&gt;0,CQ$4,"")</f>
        <v/>
      </c>
      <c r="CR98" s="392" t="str">
        <f>IF(COUNTIFS('[7]ROMM List'!$E$5:$E$736,다우기술!CR$4,'[7]ROMM List'!$AA$5:$AA$736,다우기술!$C98)&gt;0,CR$4,"")</f>
        <v/>
      </c>
      <c r="CS98" s="392" t="str">
        <f>IF(COUNTIFS('[7]ROMM List'!$E$5:$E$736,다우기술!CS$4,'[7]ROMM List'!$AA$5:$AA$736,다우기술!$C98)&gt;0,CS$4,"")</f>
        <v/>
      </c>
      <c r="CT98" s="392" t="str">
        <f>IF(COUNTIFS('[7]ROMM List'!$E$5:$E$736,다우기술!CT$4,'[7]ROMM List'!$AA$5:$AA$736,다우기술!$C98)&gt;0,CT$4,"")</f>
        <v/>
      </c>
      <c r="CU98" s="392" t="str">
        <f>IF(COUNTIFS('[7]ROMM List'!$E$5:$E$736,다우기술!CU$4,'[7]ROMM List'!$AA$5:$AA$736,다우기술!$C98)&gt;0,CU$4,"")</f>
        <v/>
      </c>
      <c r="CV98" s="392" t="str">
        <f>IF(COUNTIFS('[7]ROMM List'!$E$5:$E$736,다우기술!CV$4,'[7]ROMM List'!$AA$5:$AA$736,다우기술!$C98)&gt;0,CV$4,"")</f>
        <v/>
      </c>
      <c r="CW98" s="392" t="str">
        <f>IF(COUNTIFS('[7]ROMM List'!$E$5:$E$736,다우기술!CW$4,'[7]ROMM List'!$AA$5:$AA$736,다우기술!$C98)&gt;0,CW$4,"")</f>
        <v/>
      </c>
      <c r="CX98" s="392" t="str">
        <f>IF(COUNTIFS('[7]ROMM List'!$E$5:$E$736,다우기술!CX$4,'[7]ROMM List'!$AA$5:$AA$736,다우기술!$C98)&gt;0,CX$4,"")</f>
        <v/>
      </c>
      <c r="CY98" s="392" t="str">
        <f>IF(COUNTIFS('[7]ROMM List'!$E$5:$E$736,다우기술!CY$4,'[7]ROMM List'!$AA$5:$AA$736,다우기술!$C98)&gt;0,CY$4,"")</f>
        <v/>
      </c>
      <c r="CZ98" s="392" t="str">
        <f>IF(COUNTIFS('[7]ROMM List'!$E$5:$E$736,다우기술!CZ$4,'[7]ROMM List'!$AA$5:$AA$736,다우기술!$C98)&gt;0,CZ$4,"")</f>
        <v/>
      </c>
      <c r="DA98" s="392" t="str">
        <f>IF(COUNTIFS('[7]ROMM List'!$E$5:$E$736,다우기술!DA$4,'[7]ROMM List'!$AA$5:$AA$736,다우기술!$C98)&gt;0,DA$4,"")</f>
        <v/>
      </c>
      <c r="DB98" s="392" t="str">
        <f>IF(COUNTIFS('[7]ROMM List'!$E$5:$E$736,다우기술!DB$4,'[7]ROMM List'!$AA$5:$AA$736,다우기술!$C98)&gt;0,DB$4,"")</f>
        <v/>
      </c>
      <c r="DC98" s="392" t="str">
        <f>IF(COUNTIFS('[7]ROMM List'!$E$5:$E$736,다우기술!DC$4,'[7]ROMM List'!$AA$5:$AA$736,다우기술!$C98)&gt;0,DC$4,"")</f>
        <v/>
      </c>
      <c r="DD98" s="392" t="str">
        <f>IF(COUNTIFS('[7]ROMM List'!$E$5:$E$736,다우기술!DD$4,'[7]ROMM List'!$AA$5:$AA$736,다우기술!$C98)&gt;0,DD$4,"")</f>
        <v/>
      </c>
      <c r="DE98" s="392" t="str">
        <f>IF(COUNTIFS('[7]ROMM List'!$E$5:$E$736,다우기술!DE$4,'[7]ROMM List'!$AA$5:$AA$736,다우기술!$C98)&gt;0,DE$4,"")</f>
        <v/>
      </c>
      <c r="DF98" s="392" t="str">
        <f>IF(COUNTIFS('[7]ROMM List'!$E$5:$E$736,다우기술!DF$4,'[7]ROMM List'!$AA$5:$AA$736,다우기술!$C98)&gt;0,DF$4,"")</f>
        <v/>
      </c>
      <c r="DG98" s="392" t="str">
        <f>IF(COUNTIFS('[7]ROMM List'!$E$5:$E$736,다우기술!DG$4,'[7]ROMM List'!$AA$5:$AA$736,다우기술!$C98)&gt;0,DG$4,"")</f>
        <v/>
      </c>
      <c r="DH98" s="392" t="str">
        <f>IF(COUNTIFS('[7]ROMM List'!$E$5:$E$736,다우기술!DH$4,'[7]ROMM List'!$AA$5:$AA$736,다우기술!$C98)&gt;0,DH$4,"")</f>
        <v/>
      </c>
      <c r="DI98" s="392" t="str">
        <f>IF(COUNTIFS('[7]ROMM List'!$E$5:$E$736,다우기술!DI$4,'[7]ROMM List'!$AA$5:$AA$736,다우기술!$C98)&gt;0,DI$4,"")</f>
        <v/>
      </c>
      <c r="DJ98" s="392" t="str">
        <f>IF(COUNTIFS('[7]ROMM List'!$E$5:$E$736,다우기술!DJ$4,'[7]ROMM List'!$AA$5:$AA$736,다우기술!$C98)&gt;0,DJ$4,"")</f>
        <v/>
      </c>
      <c r="DK98" s="392" t="str">
        <f>IF(COUNTIFS('[7]ROMM List'!$E$5:$E$736,다우기술!DK$4,'[7]ROMM List'!$AA$5:$AA$736,다우기술!$C98)&gt;0,DK$4,"")</f>
        <v/>
      </c>
      <c r="DL98" s="392" t="str">
        <f t="shared" si="22"/>
        <v>매출채권매출</v>
      </c>
    </row>
    <row r="99" spans="1:116" s="392" customFormat="1" ht="234" hidden="1" customHeight="1">
      <c r="A99" s="453"/>
      <c r="B99" s="392" t="s">
        <v>141</v>
      </c>
      <c r="C99" s="430" t="str">
        <f t="shared" si="12"/>
        <v>LI_TE0601</v>
      </c>
      <c r="D99" s="430" t="s">
        <v>3739</v>
      </c>
      <c r="E99" s="430" t="s">
        <v>3740</v>
      </c>
      <c r="F99" s="431" t="s">
        <v>3064</v>
      </c>
      <c r="G99" s="431" t="s">
        <v>3292</v>
      </c>
      <c r="H99" s="454" t="s">
        <v>3804</v>
      </c>
      <c r="I99" s="455" t="s">
        <v>3805</v>
      </c>
      <c r="J99" s="456" t="s">
        <v>3806</v>
      </c>
      <c r="K99" s="457" t="s">
        <v>3807</v>
      </c>
      <c r="L99" s="458" t="str">
        <f>IF(VLOOKUP(BZ99,'[7]ROMM List'!$AB$5:$AC$736,2,0)&gt;0,"Y","N")</f>
        <v>N</v>
      </c>
      <c r="M99" s="459"/>
      <c r="N99" s="460"/>
      <c r="O99" s="460"/>
      <c r="P99" s="460"/>
      <c r="Q99" s="460" t="s">
        <v>143</v>
      </c>
      <c r="R99" s="461"/>
      <c r="S99" s="459" t="s">
        <v>140</v>
      </c>
      <c r="T99" s="461" t="s">
        <v>131</v>
      </c>
      <c r="U99" s="459" t="str">
        <f>IF(COUNTIFS('[7]ROMM List'!$AA$5:$AA$736,다우기술!$C99,'[7]ROMM List'!K$5:K$736,"O")&gt;0,"O","")</f>
        <v/>
      </c>
      <c r="V99" s="460" t="str">
        <f>IF(COUNTIFS('[7]ROMM List'!$AA$5:$AA$736,다우기술!$C99,'[7]ROMM List'!L$5:L$736,"O")&gt;0,"O","")</f>
        <v/>
      </c>
      <c r="W99" s="460" t="str">
        <f>IF(COUNTIFS('[7]ROMM List'!$AA$5:$AA$736,다우기술!$C99,'[7]ROMM List'!M$5:M$736,"O")&gt;0,"O","")</f>
        <v/>
      </c>
      <c r="X99" s="460" t="str">
        <f>IF(COUNTIFS('[7]ROMM List'!$AA$5:$AA$736,다우기술!$C99,'[7]ROMM List'!N$5:N$736,"O")&gt;0,"O","")</f>
        <v/>
      </c>
      <c r="Y99" s="460" t="str">
        <f>IF(COUNTIFS('[7]ROMM List'!$AA$5:$AA$736,다우기술!$C99,'[7]ROMM List'!O$5:O$736,"O")&gt;0,"O","")</f>
        <v>O</v>
      </c>
      <c r="Z99" s="460" t="str">
        <f>IF(COUNTIFS('[7]ROMM List'!$AA$5:$AA$736,다우기술!$C99,'[7]ROMM List'!P$5:P$736,"O")&gt;0,"O","")</f>
        <v>O</v>
      </c>
      <c r="AA99" s="460" t="str">
        <f>IF(COUNTIFS('[7]ROMM List'!$AA$5:$AA$736,다우기술!$C99,'[7]ROMM List'!Q$5:Q$736,"O")&gt;0,"O","")</f>
        <v>O</v>
      </c>
      <c r="AB99" s="460" t="str">
        <f>IF(COUNTIFS('[7]ROMM List'!$AA$5:$AA$736,다우기술!$C99,'[7]ROMM List'!R$5:R$736,"O")&gt;0,"O","")</f>
        <v>O</v>
      </c>
      <c r="AC99" s="460" t="str">
        <f>IF(COUNTIFS('[7]ROMM List'!$AA$5:$AA$736,다우기술!$C99,'[7]ROMM List'!S$5:S$736,"O")&gt;0,"O","")</f>
        <v/>
      </c>
      <c r="AD99" s="460" t="str">
        <f>IF(COUNTIFS('[7]ROMM List'!$AA$5:$AA$736,다우기술!$C99,'[7]ROMM List'!T$5:T$736,"O")&gt;0,"O","")</f>
        <v/>
      </c>
      <c r="AE99" s="460" t="str">
        <f>IF(COUNTIFS('[7]ROMM List'!$AA$5:$AA$736,다우기술!$C99,'[7]ROMM List'!U$5:U$736,"O")&gt;0,"O","")</f>
        <v/>
      </c>
      <c r="AF99" s="460" t="str">
        <f>IF(COUNTIFS('[7]ROMM List'!$AA$5:$AA$736,다우기술!$C99,'[7]ROMM List'!V$5:V$736,"O")&gt;0,"O","")</f>
        <v/>
      </c>
      <c r="AG99" s="461" t="str">
        <f>IF(COUNTIFS('[7]ROMM List'!$AA$5:$AA$736,다우기술!$C99,'[7]ROMM List'!W$5:W$736,"O")&gt;0,"O","")</f>
        <v/>
      </c>
      <c r="AH99" s="462" t="s">
        <v>129</v>
      </c>
      <c r="AI99" s="458" t="str">
        <f t="shared" si="21"/>
        <v>매출원가</v>
      </c>
      <c r="AJ99" s="458" t="s">
        <v>3808</v>
      </c>
      <c r="AK99" s="458" t="s">
        <v>144</v>
      </c>
      <c r="AL99" s="458" t="s">
        <v>3809</v>
      </c>
      <c r="AM99" s="458" t="s">
        <v>144</v>
      </c>
      <c r="AN99" s="458" t="s">
        <v>144</v>
      </c>
      <c r="AO99" s="458" t="s">
        <v>3810</v>
      </c>
      <c r="AP99" s="463" t="s">
        <v>3594</v>
      </c>
      <c r="AQ99" s="458" t="s">
        <v>131</v>
      </c>
      <c r="AR99" s="454" t="s">
        <v>3747</v>
      </c>
      <c r="AS99" s="454" t="s">
        <v>3811</v>
      </c>
      <c r="AT99" s="464" t="s">
        <v>3812</v>
      </c>
      <c r="AU99" s="454" t="str">
        <f t="shared" si="17"/>
        <v>영업대행 수수료 거래처 검증</v>
      </c>
      <c r="AV99" s="454" t="s">
        <v>3813</v>
      </c>
      <c r="AW99" s="455"/>
      <c r="AX99" s="460"/>
      <c r="AY99" s="460" t="s">
        <v>143</v>
      </c>
      <c r="AZ99" s="461"/>
      <c r="BA99" s="446" t="s">
        <v>3814</v>
      </c>
      <c r="BB99" s="446" t="str">
        <f>IF(COUNTIFS('[7]ROMM List'!$AA$5:$AA$736,다우기술!C99,'[7]ROMM List'!$AF$5:$AF$736,"Significant")&gt;0,"Significant",IF(COUNTIFS('[7]ROMM List'!$AA$5:$AA$736,다우기술!C99,'[7]ROMM List'!$AF$5:$AF$736,"Higher")&gt;0,"Higher","Lower"))</f>
        <v>Lower</v>
      </c>
      <c r="BC99" s="446" t="s">
        <v>131</v>
      </c>
      <c r="BD99" s="446" t="s">
        <v>130</v>
      </c>
      <c r="BE99" s="465" t="s">
        <v>131</v>
      </c>
      <c r="BF99" s="466" t="s">
        <v>131</v>
      </c>
      <c r="BG99" s="466" t="s">
        <v>135</v>
      </c>
      <c r="BH99" s="466" t="s">
        <v>135</v>
      </c>
      <c r="BI99" s="466" t="s">
        <v>135</v>
      </c>
      <c r="BJ99" s="466" t="s">
        <v>135</v>
      </c>
      <c r="BK99" s="466" t="s">
        <v>135</v>
      </c>
      <c r="BL99" s="466" t="s">
        <v>135</v>
      </c>
      <c r="BM99" s="466" t="s">
        <v>135</v>
      </c>
      <c r="BN99" s="467" t="s">
        <v>135</v>
      </c>
      <c r="BO99" s="446" t="str">
        <f t="shared" si="13"/>
        <v>Not Higher</v>
      </c>
      <c r="BP99" s="446">
        <f>SUMIFS([7]Note!$G$18:$G$65,[7]Note!$C$18:$C$65,다우기술!BB99,[7]Note!$F$18:$F$65,다우기술!BC99,[7]Note!$D$18:$D$65,다우기술!BO99)/IF(BD99="Y",1,IF(BD99="H",2,4))</f>
        <v>2</v>
      </c>
      <c r="BQ99" s="446" t="str">
        <f t="shared" si="24"/>
        <v>지역정보사업팀_텔패스</v>
      </c>
      <c r="BR99" s="466"/>
      <c r="BS99" s="467" t="s">
        <v>143</v>
      </c>
      <c r="BT99" s="465"/>
      <c r="BU99" s="466"/>
      <c r="BV99" s="466"/>
      <c r="BW99" s="466" t="s">
        <v>143</v>
      </c>
      <c r="BX99" s="466"/>
      <c r="BY99" s="446"/>
      <c r="BZ99" s="392" t="str">
        <f t="shared" si="20"/>
        <v>지역정보사업팀_텔패스_영업대행 수수료 거래처 검증</v>
      </c>
      <c r="CA99" s="392" t="b">
        <f>VLOOKUP(BZ99,'[7]ROMM List'!$AB$5:$AB$736,1,0)=BZ99</f>
        <v>1</v>
      </c>
      <c r="CB99" s="392" t="str">
        <f t="shared" si="14"/>
        <v>LI_TE0601</v>
      </c>
      <c r="CD99" s="470">
        <f t="shared" si="15"/>
        <v>1</v>
      </c>
      <c r="CE99" s="393" t="str">
        <f>VLOOKUP(C99,'[7]IUC List'!$D$5:$D$64,1,0)</f>
        <v>LI_TE0601</v>
      </c>
      <c r="CF99" s="470">
        <f t="shared" si="16"/>
        <v>0</v>
      </c>
      <c r="CG99" s="470">
        <f t="shared" si="16"/>
        <v>1</v>
      </c>
      <c r="CH99" s="470">
        <f t="shared" si="16"/>
        <v>0</v>
      </c>
      <c r="CL99" s="392" t="str">
        <f>IF(COUNTIFS('[7]ROMM List'!$E$5:$E$736,다우기술!CL$4,'[7]ROMM List'!$AA$5:$AA$736,다우기술!$C99)&gt;0,CL$4,"")</f>
        <v/>
      </c>
      <c r="CM99" s="392" t="str">
        <f>IF(COUNTIFS('[7]ROMM List'!$E$5:$E$736,다우기술!CM$4,'[7]ROMM List'!$AA$5:$AA$736,다우기술!$C99)&gt;0,CM$4,"")</f>
        <v/>
      </c>
      <c r="CN99" s="392" t="str">
        <f>IF(COUNTIFS('[7]ROMM List'!$E$5:$E$736,다우기술!CN$4,'[7]ROMM List'!$AA$5:$AA$736,다우기술!$C99)&gt;0,CN$4,"")</f>
        <v/>
      </c>
      <c r="CO99" s="392" t="str">
        <f>IF(COUNTIFS('[7]ROMM List'!$E$5:$E$736,다우기술!CO$4,'[7]ROMM List'!$AA$5:$AA$736,다우기술!$C99)&gt;0,CO$4,"")</f>
        <v/>
      </c>
      <c r="CP99" s="392" t="str">
        <f>IF(COUNTIFS('[7]ROMM List'!$E$5:$E$736,다우기술!CP$4,'[7]ROMM List'!$AA$5:$AA$736,다우기술!$C99)&gt;0,CP$4,"")</f>
        <v>매출원가</v>
      </c>
      <c r="CQ99" s="392" t="str">
        <f>IF(COUNTIFS('[7]ROMM List'!$E$5:$E$736,다우기술!CQ$4,'[7]ROMM List'!$AA$5:$AA$736,다우기술!$C99)&gt;0,CQ$4,"")</f>
        <v/>
      </c>
      <c r="CR99" s="392" t="str">
        <f>IF(COUNTIFS('[7]ROMM List'!$E$5:$E$736,다우기술!CR$4,'[7]ROMM List'!$AA$5:$AA$736,다우기술!$C99)&gt;0,CR$4,"")</f>
        <v/>
      </c>
      <c r="CS99" s="392" t="str">
        <f>IF(COUNTIFS('[7]ROMM List'!$E$5:$E$736,다우기술!CS$4,'[7]ROMM List'!$AA$5:$AA$736,다우기술!$C99)&gt;0,CS$4,"")</f>
        <v/>
      </c>
      <c r="CT99" s="392" t="str">
        <f>IF(COUNTIFS('[7]ROMM List'!$E$5:$E$736,다우기술!CT$4,'[7]ROMM List'!$AA$5:$AA$736,다우기술!$C99)&gt;0,CT$4,"")</f>
        <v/>
      </c>
      <c r="CU99" s="392" t="str">
        <f>IF(COUNTIFS('[7]ROMM List'!$E$5:$E$736,다우기술!CU$4,'[7]ROMM List'!$AA$5:$AA$736,다우기술!$C99)&gt;0,CU$4,"")</f>
        <v/>
      </c>
      <c r="CV99" s="392" t="str">
        <f>IF(COUNTIFS('[7]ROMM List'!$E$5:$E$736,다우기술!CV$4,'[7]ROMM List'!$AA$5:$AA$736,다우기술!$C99)&gt;0,CV$4,"")</f>
        <v/>
      </c>
      <c r="CW99" s="392" t="str">
        <f>IF(COUNTIFS('[7]ROMM List'!$E$5:$E$736,다우기술!CW$4,'[7]ROMM List'!$AA$5:$AA$736,다우기술!$C99)&gt;0,CW$4,"")</f>
        <v/>
      </c>
      <c r="CX99" s="392" t="str">
        <f>IF(COUNTIFS('[7]ROMM List'!$E$5:$E$736,다우기술!CX$4,'[7]ROMM List'!$AA$5:$AA$736,다우기술!$C99)&gt;0,CX$4,"")</f>
        <v/>
      </c>
      <c r="CY99" s="392" t="str">
        <f>IF(COUNTIFS('[7]ROMM List'!$E$5:$E$736,다우기술!CY$4,'[7]ROMM List'!$AA$5:$AA$736,다우기술!$C99)&gt;0,CY$4,"")</f>
        <v/>
      </c>
      <c r="CZ99" s="392" t="str">
        <f>IF(COUNTIFS('[7]ROMM List'!$E$5:$E$736,다우기술!CZ$4,'[7]ROMM List'!$AA$5:$AA$736,다우기술!$C99)&gt;0,CZ$4,"")</f>
        <v/>
      </c>
      <c r="DA99" s="392" t="str">
        <f>IF(COUNTIFS('[7]ROMM List'!$E$5:$E$736,다우기술!DA$4,'[7]ROMM List'!$AA$5:$AA$736,다우기술!$C99)&gt;0,DA$4,"")</f>
        <v/>
      </c>
      <c r="DB99" s="392" t="str">
        <f>IF(COUNTIFS('[7]ROMM List'!$E$5:$E$736,다우기술!DB$4,'[7]ROMM List'!$AA$5:$AA$736,다우기술!$C99)&gt;0,DB$4,"")</f>
        <v/>
      </c>
      <c r="DC99" s="392" t="str">
        <f>IF(COUNTIFS('[7]ROMM List'!$E$5:$E$736,다우기술!DC$4,'[7]ROMM List'!$AA$5:$AA$736,다우기술!$C99)&gt;0,DC$4,"")</f>
        <v/>
      </c>
      <c r="DD99" s="392" t="str">
        <f>IF(COUNTIFS('[7]ROMM List'!$E$5:$E$736,다우기술!DD$4,'[7]ROMM List'!$AA$5:$AA$736,다우기술!$C99)&gt;0,DD$4,"")</f>
        <v/>
      </c>
      <c r="DE99" s="392" t="str">
        <f>IF(COUNTIFS('[7]ROMM List'!$E$5:$E$736,다우기술!DE$4,'[7]ROMM List'!$AA$5:$AA$736,다우기술!$C99)&gt;0,DE$4,"")</f>
        <v/>
      </c>
      <c r="DF99" s="392" t="str">
        <f>IF(COUNTIFS('[7]ROMM List'!$E$5:$E$736,다우기술!DF$4,'[7]ROMM List'!$AA$5:$AA$736,다우기술!$C99)&gt;0,DF$4,"")</f>
        <v/>
      </c>
      <c r="DG99" s="392" t="str">
        <f>IF(COUNTIFS('[7]ROMM List'!$E$5:$E$736,다우기술!DG$4,'[7]ROMM List'!$AA$5:$AA$736,다우기술!$C99)&gt;0,DG$4,"")</f>
        <v/>
      </c>
      <c r="DH99" s="392" t="str">
        <f>IF(COUNTIFS('[7]ROMM List'!$E$5:$E$736,다우기술!DH$4,'[7]ROMM List'!$AA$5:$AA$736,다우기술!$C99)&gt;0,DH$4,"")</f>
        <v/>
      </c>
      <c r="DI99" s="392" t="str">
        <f>IF(COUNTIFS('[7]ROMM List'!$E$5:$E$736,다우기술!DI$4,'[7]ROMM List'!$AA$5:$AA$736,다우기술!$C99)&gt;0,DI$4,"")</f>
        <v/>
      </c>
      <c r="DJ99" s="392" t="str">
        <f>IF(COUNTIFS('[7]ROMM List'!$E$5:$E$736,다우기술!DJ$4,'[7]ROMM List'!$AA$5:$AA$736,다우기술!$C99)&gt;0,DJ$4,"")</f>
        <v/>
      </c>
      <c r="DK99" s="392" t="str">
        <f>IF(COUNTIFS('[7]ROMM List'!$E$5:$E$736,다우기술!DK$4,'[7]ROMM List'!$AA$5:$AA$736,다우기술!$C99)&gt;0,DK$4,"")</f>
        <v/>
      </c>
      <c r="DL99" s="392" t="str">
        <f t="shared" si="22"/>
        <v>매출원가</v>
      </c>
    </row>
    <row r="100" spans="1:116" s="392" customFormat="1" ht="109.2" hidden="1" customHeight="1">
      <c r="A100" s="453"/>
      <c r="B100" s="392" t="s">
        <v>141</v>
      </c>
      <c r="C100" s="430" t="str">
        <f t="shared" si="12"/>
        <v>LI_TE0602</v>
      </c>
      <c r="D100" s="430" t="s">
        <v>3739</v>
      </c>
      <c r="E100" s="430" t="s">
        <v>3740</v>
      </c>
      <c r="F100" s="431" t="s">
        <v>3064</v>
      </c>
      <c r="G100" s="431" t="s">
        <v>3306</v>
      </c>
      <c r="H100" s="454" t="s">
        <v>3815</v>
      </c>
      <c r="I100" s="455" t="s">
        <v>3816</v>
      </c>
      <c r="J100" s="456" t="s">
        <v>3817</v>
      </c>
      <c r="K100" s="457" t="s">
        <v>3818</v>
      </c>
      <c r="L100" s="458" t="str">
        <f>IF(VLOOKUP(BZ100,'[7]ROMM List'!$AB$5:$AC$736,2,0)&gt;0,"Y","N")</f>
        <v>Y</v>
      </c>
      <c r="M100" s="459" t="s">
        <v>143</v>
      </c>
      <c r="N100" s="460" t="s">
        <v>143</v>
      </c>
      <c r="O100" s="460"/>
      <c r="P100" s="460"/>
      <c r="Q100" s="460"/>
      <c r="R100" s="461"/>
      <c r="S100" s="459" t="s">
        <v>140</v>
      </c>
      <c r="T100" s="461" t="s">
        <v>131</v>
      </c>
      <c r="U100" s="459" t="str">
        <f>IF(COUNTIFS('[7]ROMM List'!$AA$5:$AA$736,다우기술!$C100,'[7]ROMM List'!K$5:K$736,"O")&gt;0,"O","")</f>
        <v/>
      </c>
      <c r="V100" s="460" t="str">
        <f>IF(COUNTIFS('[7]ROMM List'!$AA$5:$AA$736,다우기술!$C100,'[7]ROMM List'!L$5:L$736,"O")&gt;0,"O","")</f>
        <v/>
      </c>
      <c r="W100" s="460" t="str">
        <f>IF(COUNTIFS('[7]ROMM List'!$AA$5:$AA$736,다우기술!$C100,'[7]ROMM List'!M$5:M$736,"O")&gt;0,"O","")</f>
        <v/>
      </c>
      <c r="X100" s="460" t="str">
        <f>IF(COUNTIFS('[7]ROMM List'!$AA$5:$AA$736,다우기술!$C100,'[7]ROMM List'!N$5:N$736,"O")&gt;0,"O","")</f>
        <v/>
      </c>
      <c r="Y100" s="460" t="str">
        <f>IF(COUNTIFS('[7]ROMM List'!$AA$5:$AA$736,다우기술!$C100,'[7]ROMM List'!O$5:O$736,"O")&gt;0,"O","")</f>
        <v>O</v>
      </c>
      <c r="Z100" s="460" t="str">
        <f>IF(COUNTIFS('[7]ROMM List'!$AA$5:$AA$736,다우기술!$C100,'[7]ROMM List'!P$5:P$736,"O")&gt;0,"O","")</f>
        <v>O</v>
      </c>
      <c r="AA100" s="460" t="str">
        <f>IF(COUNTIFS('[7]ROMM List'!$AA$5:$AA$736,다우기술!$C100,'[7]ROMM List'!Q$5:Q$736,"O")&gt;0,"O","")</f>
        <v>O</v>
      </c>
      <c r="AB100" s="460" t="str">
        <f>IF(COUNTIFS('[7]ROMM List'!$AA$5:$AA$736,다우기술!$C100,'[7]ROMM List'!R$5:R$736,"O")&gt;0,"O","")</f>
        <v>O</v>
      </c>
      <c r="AC100" s="460" t="str">
        <f>IF(COUNTIFS('[7]ROMM List'!$AA$5:$AA$736,다우기술!$C100,'[7]ROMM List'!S$5:S$736,"O")&gt;0,"O","")</f>
        <v/>
      </c>
      <c r="AD100" s="460" t="str">
        <f>IF(COUNTIFS('[7]ROMM List'!$AA$5:$AA$736,다우기술!$C100,'[7]ROMM List'!T$5:T$736,"O")&gt;0,"O","")</f>
        <v/>
      </c>
      <c r="AE100" s="460" t="str">
        <f>IF(COUNTIFS('[7]ROMM List'!$AA$5:$AA$736,다우기술!$C100,'[7]ROMM List'!U$5:U$736,"O")&gt;0,"O","")</f>
        <v/>
      </c>
      <c r="AF100" s="460" t="str">
        <f>IF(COUNTIFS('[7]ROMM List'!$AA$5:$AA$736,다우기술!$C100,'[7]ROMM List'!V$5:V$736,"O")&gt;0,"O","")</f>
        <v/>
      </c>
      <c r="AG100" s="461" t="str">
        <f>IF(COUNTIFS('[7]ROMM List'!$AA$5:$AA$736,다우기술!$C100,'[7]ROMM List'!W$5:W$736,"O")&gt;0,"O","")</f>
        <v/>
      </c>
      <c r="AH100" s="462" t="s">
        <v>130</v>
      </c>
      <c r="AI100" s="458" t="str">
        <f t="shared" si="21"/>
        <v>매출원가</v>
      </c>
      <c r="AJ100" s="458" t="s">
        <v>3808</v>
      </c>
      <c r="AK100" s="458" t="s">
        <v>144</v>
      </c>
      <c r="AL100" s="458" t="s">
        <v>3809</v>
      </c>
      <c r="AM100" s="458" t="s">
        <v>144</v>
      </c>
      <c r="AN100" s="458" t="s">
        <v>3592</v>
      </c>
      <c r="AO100" s="458" t="s">
        <v>3819</v>
      </c>
      <c r="AP100" s="463" t="s">
        <v>3638</v>
      </c>
      <c r="AQ100" s="458" t="s">
        <v>131</v>
      </c>
      <c r="AR100" s="454" t="s">
        <v>3747</v>
      </c>
      <c r="AS100" s="454" t="s">
        <v>3748</v>
      </c>
      <c r="AT100" s="464" t="s">
        <v>3820</v>
      </c>
      <c r="AU100" s="454" t="str">
        <f t="shared" si="17"/>
        <v>영업대행수수료 승인</v>
      </c>
      <c r="AV100" s="454" t="s">
        <v>3821</v>
      </c>
      <c r="AW100" s="455"/>
      <c r="AX100" s="460"/>
      <c r="AY100" s="460" t="s">
        <v>143</v>
      </c>
      <c r="AZ100" s="461"/>
      <c r="BA100" s="446" t="s">
        <v>3822</v>
      </c>
      <c r="BB100" s="446" t="str">
        <f>IF(COUNTIFS('[7]ROMM List'!$AA$5:$AA$736,다우기술!C100,'[7]ROMM List'!$AF$5:$AF$736,"Significant")&gt;0,"Significant",IF(COUNTIFS('[7]ROMM List'!$AA$5:$AA$736,다우기술!C100,'[7]ROMM List'!$AF$5:$AF$736,"Higher")&gt;0,"Higher","Lower"))</f>
        <v>Lower</v>
      </c>
      <c r="BC100" s="446" t="s">
        <v>131</v>
      </c>
      <c r="BD100" s="446" t="s">
        <v>130</v>
      </c>
      <c r="BE100" s="465" t="s">
        <v>131</v>
      </c>
      <c r="BF100" s="466" t="s">
        <v>131</v>
      </c>
      <c r="BG100" s="466" t="s">
        <v>135</v>
      </c>
      <c r="BH100" s="466" t="s">
        <v>135</v>
      </c>
      <c r="BI100" s="466" t="s">
        <v>135</v>
      </c>
      <c r="BJ100" s="466" t="s">
        <v>135</v>
      </c>
      <c r="BK100" s="466" t="s">
        <v>135</v>
      </c>
      <c r="BL100" s="466" t="s">
        <v>135</v>
      </c>
      <c r="BM100" s="466" t="s">
        <v>135</v>
      </c>
      <c r="BN100" s="467" t="s">
        <v>135</v>
      </c>
      <c r="BO100" s="446" t="str">
        <f t="shared" si="13"/>
        <v>Not Higher</v>
      </c>
      <c r="BP100" s="446">
        <f>SUMIFS([7]Note!$G$18:$G$65,[7]Note!$C$18:$C$65,다우기술!BB100,[7]Note!$F$18:$F$65,다우기술!BC100,[7]Note!$D$18:$D$65,다우기술!BO100)/IF(BD100="Y",1,IF(BD100="H",2,4))</f>
        <v>2</v>
      </c>
      <c r="BQ100" s="446" t="str">
        <f t="shared" si="24"/>
        <v>지역정보사업팀_텔패스</v>
      </c>
      <c r="BR100" s="466"/>
      <c r="BS100" s="467" t="s">
        <v>143</v>
      </c>
      <c r="BT100" s="465"/>
      <c r="BU100" s="466"/>
      <c r="BV100" s="466"/>
      <c r="BW100" s="466" t="s">
        <v>143</v>
      </c>
      <c r="BX100" s="466"/>
      <c r="BY100" s="446"/>
      <c r="BZ100" s="392" t="str">
        <f t="shared" si="20"/>
        <v>지역정보사업팀_텔패스_영업대행수수료 승인</v>
      </c>
      <c r="CA100" s="392" t="b">
        <f>VLOOKUP(BZ100,'[7]ROMM List'!$AB$5:$AB$736,1,0)=BZ100</f>
        <v>1</v>
      </c>
      <c r="CB100" s="392" t="str">
        <f t="shared" si="14"/>
        <v>LI_TE0602</v>
      </c>
      <c r="CD100" s="470">
        <f t="shared" si="15"/>
        <v>1</v>
      </c>
      <c r="CE100" s="393" t="str">
        <f>VLOOKUP(C100,'[7]IUC List'!$D$5:$D$64,1,0)</f>
        <v>LI_TE0602</v>
      </c>
      <c r="CF100" s="470">
        <f t="shared" si="16"/>
        <v>0</v>
      </c>
      <c r="CG100" s="470">
        <f t="shared" si="16"/>
        <v>1</v>
      </c>
      <c r="CH100" s="470">
        <f t="shared" si="16"/>
        <v>0</v>
      </c>
      <c r="CL100" s="392" t="str">
        <f>IF(COUNTIFS('[7]ROMM List'!$E$5:$E$736,다우기술!CL$4,'[7]ROMM List'!$AA$5:$AA$736,다우기술!$C100)&gt;0,CL$4,"")</f>
        <v/>
      </c>
      <c r="CM100" s="392" t="str">
        <f>IF(COUNTIFS('[7]ROMM List'!$E$5:$E$736,다우기술!CM$4,'[7]ROMM List'!$AA$5:$AA$736,다우기술!$C100)&gt;0,CM$4,"")</f>
        <v/>
      </c>
      <c r="CN100" s="392" t="str">
        <f>IF(COUNTIFS('[7]ROMM List'!$E$5:$E$736,다우기술!CN$4,'[7]ROMM List'!$AA$5:$AA$736,다우기술!$C100)&gt;0,CN$4,"")</f>
        <v/>
      </c>
      <c r="CO100" s="392" t="str">
        <f>IF(COUNTIFS('[7]ROMM List'!$E$5:$E$736,다우기술!CO$4,'[7]ROMM List'!$AA$5:$AA$736,다우기술!$C100)&gt;0,CO$4,"")</f>
        <v/>
      </c>
      <c r="CP100" s="392" t="str">
        <f>IF(COUNTIFS('[7]ROMM List'!$E$5:$E$736,다우기술!CP$4,'[7]ROMM List'!$AA$5:$AA$736,다우기술!$C100)&gt;0,CP$4,"")</f>
        <v>매출원가</v>
      </c>
      <c r="CQ100" s="392" t="str">
        <f>IF(COUNTIFS('[7]ROMM List'!$E$5:$E$736,다우기술!CQ$4,'[7]ROMM List'!$AA$5:$AA$736,다우기술!$C100)&gt;0,CQ$4,"")</f>
        <v/>
      </c>
      <c r="CR100" s="392" t="str">
        <f>IF(COUNTIFS('[7]ROMM List'!$E$5:$E$736,다우기술!CR$4,'[7]ROMM List'!$AA$5:$AA$736,다우기술!$C100)&gt;0,CR$4,"")</f>
        <v/>
      </c>
      <c r="CS100" s="392" t="str">
        <f>IF(COUNTIFS('[7]ROMM List'!$E$5:$E$736,다우기술!CS$4,'[7]ROMM List'!$AA$5:$AA$736,다우기술!$C100)&gt;0,CS$4,"")</f>
        <v/>
      </c>
      <c r="CT100" s="392" t="str">
        <f>IF(COUNTIFS('[7]ROMM List'!$E$5:$E$736,다우기술!CT$4,'[7]ROMM List'!$AA$5:$AA$736,다우기술!$C100)&gt;0,CT$4,"")</f>
        <v/>
      </c>
      <c r="CU100" s="392" t="str">
        <f>IF(COUNTIFS('[7]ROMM List'!$E$5:$E$736,다우기술!CU$4,'[7]ROMM List'!$AA$5:$AA$736,다우기술!$C100)&gt;0,CU$4,"")</f>
        <v/>
      </c>
      <c r="CV100" s="392" t="str">
        <f>IF(COUNTIFS('[7]ROMM List'!$E$5:$E$736,다우기술!CV$4,'[7]ROMM List'!$AA$5:$AA$736,다우기술!$C100)&gt;0,CV$4,"")</f>
        <v/>
      </c>
      <c r="CW100" s="392" t="str">
        <f>IF(COUNTIFS('[7]ROMM List'!$E$5:$E$736,다우기술!CW$4,'[7]ROMM List'!$AA$5:$AA$736,다우기술!$C100)&gt;0,CW$4,"")</f>
        <v/>
      </c>
      <c r="CX100" s="392" t="str">
        <f>IF(COUNTIFS('[7]ROMM List'!$E$5:$E$736,다우기술!CX$4,'[7]ROMM List'!$AA$5:$AA$736,다우기술!$C100)&gt;0,CX$4,"")</f>
        <v/>
      </c>
      <c r="CY100" s="392" t="str">
        <f>IF(COUNTIFS('[7]ROMM List'!$E$5:$E$736,다우기술!CY$4,'[7]ROMM List'!$AA$5:$AA$736,다우기술!$C100)&gt;0,CY$4,"")</f>
        <v/>
      </c>
      <c r="CZ100" s="392" t="str">
        <f>IF(COUNTIFS('[7]ROMM List'!$E$5:$E$736,다우기술!CZ$4,'[7]ROMM List'!$AA$5:$AA$736,다우기술!$C100)&gt;0,CZ$4,"")</f>
        <v/>
      </c>
      <c r="DA100" s="392" t="str">
        <f>IF(COUNTIFS('[7]ROMM List'!$E$5:$E$736,다우기술!DA$4,'[7]ROMM List'!$AA$5:$AA$736,다우기술!$C100)&gt;0,DA$4,"")</f>
        <v/>
      </c>
      <c r="DB100" s="392" t="str">
        <f>IF(COUNTIFS('[7]ROMM List'!$E$5:$E$736,다우기술!DB$4,'[7]ROMM List'!$AA$5:$AA$736,다우기술!$C100)&gt;0,DB$4,"")</f>
        <v/>
      </c>
      <c r="DC100" s="392" t="str">
        <f>IF(COUNTIFS('[7]ROMM List'!$E$5:$E$736,다우기술!DC$4,'[7]ROMM List'!$AA$5:$AA$736,다우기술!$C100)&gt;0,DC$4,"")</f>
        <v/>
      </c>
      <c r="DD100" s="392" t="str">
        <f>IF(COUNTIFS('[7]ROMM List'!$E$5:$E$736,다우기술!DD$4,'[7]ROMM List'!$AA$5:$AA$736,다우기술!$C100)&gt;0,DD$4,"")</f>
        <v/>
      </c>
      <c r="DE100" s="392" t="str">
        <f>IF(COUNTIFS('[7]ROMM List'!$E$5:$E$736,다우기술!DE$4,'[7]ROMM List'!$AA$5:$AA$736,다우기술!$C100)&gt;0,DE$4,"")</f>
        <v/>
      </c>
      <c r="DF100" s="392" t="str">
        <f>IF(COUNTIFS('[7]ROMM List'!$E$5:$E$736,다우기술!DF$4,'[7]ROMM List'!$AA$5:$AA$736,다우기술!$C100)&gt;0,DF$4,"")</f>
        <v/>
      </c>
      <c r="DG100" s="392" t="str">
        <f>IF(COUNTIFS('[7]ROMM List'!$E$5:$E$736,다우기술!DG$4,'[7]ROMM List'!$AA$5:$AA$736,다우기술!$C100)&gt;0,DG$4,"")</f>
        <v/>
      </c>
      <c r="DH100" s="392" t="str">
        <f>IF(COUNTIFS('[7]ROMM List'!$E$5:$E$736,다우기술!DH$4,'[7]ROMM List'!$AA$5:$AA$736,다우기술!$C100)&gt;0,DH$4,"")</f>
        <v/>
      </c>
      <c r="DI100" s="392" t="str">
        <f>IF(COUNTIFS('[7]ROMM List'!$E$5:$E$736,다우기술!DI$4,'[7]ROMM List'!$AA$5:$AA$736,다우기술!$C100)&gt;0,DI$4,"")</f>
        <v/>
      </c>
      <c r="DJ100" s="392" t="str">
        <f>IF(COUNTIFS('[7]ROMM List'!$E$5:$E$736,다우기술!DJ$4,'[7]ROMM List'!$AA$5:$AA$736,다우기술!$C100)&gt;0,DJ$4,"")</f>
        <v/>
      </c>
      <c r="DK100" s="392" t="str">
        <f>IF(COUNTIFS('[7]ROMM List'!$E$5:$E$736,다우기술!DK$4,'[7]ROMM List'!$AA$5:$AA$736,다우기술!$C100)&gt;0,DK$4,"")</f>
        <v/>
      </c>
      <c r="DL100" s="392" t="str">
        <f t="shared" si="22"/>
        <v>매출원가</v>
      </c>
    </row>
    <row r="101" spans="1:116" s="392" customFormat="1" ht="124.95" hidden="1" customHeight="1">
      <c r="A101" s="453"/>
      <c r="B101" s="392" t="s">
        <v>141</v>
      </c>
      <c r="C101" s="430" t="str">
        <f t="shared" si="12"/>
        <v>LI_CA0101</v>
      </c>
      <c r="D101" s="430" t="s">
        <v>3823</v>
      </c>
      <c r="E101" s="430" t="s">
        <v>3824</v>
      </c>
      <c r="F101" s="431" t="s">
        <v>3292</v>
      </c>
      <c r="G101" s="431" t="s">
        <v>3292</v>
      </c>
      <c r="H101" s="454" t="s">
        <v>3825</v>
      </c>
      <c r="I101" s="455" t="s">
        <v>3826</v>
      </c>
      <c r="J101" s="456" t="s">
        <v>3827</v>
      </c>
      <c r="K101" s="457" t="s">
        <v>3828</v>
      </c>
      <c r="L101" s="458" t="str">
        <f>IF(VLOOKUP(BZ101,'[7]ROMM List'!$AB$5:$AC$736,2,0)&gt;0,"Y","N")</f>
        <v>N</v>
      </c>
      <c r="M101" s="459" t="s">
        <v>143</v>
      </c>
      <c r="N101" s="460"/>
      <c r="O101" s="460"/>
      <c r="P101" s="460"/>
      <c r="Q101" s="460"/>
      <c r="R101" s="461"/>
      <c r="S101" s="459" t="s">
        <v>142</v>
      </c>
      <c r="T101" s="461" t="s">
        <v>137</v>
      </c>
      <c r="U101" s="459" t="str">
        <f>IF(COUNTIFS('[7]ROMM List'!$AA$5:$AA$736,다우기술!$C101,'[7]ROMM List'!K$5:K$736,"O")&gt;0,"O","")</f>
        <v/>
      </c>
      <c r="V101" s="460" t="str">
        <f>IF(COUNTIFS('[7]ROMM List'!$AA$5:$AA$736,다우기술!$C101,'[7]ROMM List'!L$5:L$736,"O")&gt;0,"O","")</f>
        <v/>
      </c>
      <c r="W101" s="460" t="str">
        <f>IF(COUNTIFS('[7]ROMM List'!$AA$5:$AA$736,다우기술!$C101,'[7]ROMM List'!M$5:M$736,"O")&gt;0,"O","")</f>
        <v/>
      </c>
      <c r="X101" s="460" t="str">
        <f>IF(COUNTIFS('[7]ROMM List'!$AA$5:$AA$736,다우기술!$C101,'[7]ROMM List'!N$5:N$736,"O")&gt;0,"O","")</f>
        <v/>
      </c>
      <c r="Y101" s="460" t="str">
        <f>IF(COUNTIFS('[7]ROMM List'!$AA$5:$AA$736,다우기술!$C101,'[7]ROMM List'!O$5:O$736,"O")&gt;0,"O","")</f>
        <v>O</v>
      </c>
      <c r="Z101" s="460" t="str">
        <f>IF(COUNTIFS('[7]ROMM List'!$AA$5:$AA$736,다우기술!$C101,'[7]ROMM List'!P$5:P$736,"O")&gt;0,"O","")</f>
        <v/>
      </c>
      <c r="AA101" s="460" t="str">
        <f>IF(COUNTIFS('[7]ROMM List'!$AA$5:$AA$736,다우기술!$C101,'[7]ROMM List'!Q$5:Q$736,"O")&gt;0,"O","")</f>
        <v/>
      </c>
      <c r="AB101" s="460" t="str">
        <f>IF(COUNTIFS('[7]ROMM List'!$AA$5:$AA$736,다우기술!$C101,'[7]ROMM List'!R$5:R$736,"O")&gt;0,"O","")</f>
        <v/>
      </c>
      <c r="AC101" s="460" t="str">
        <f>IF(COUNTIFS('[7]ROMM List'!$AA$5:$AA$736,다우기술!$C101,'[7]ROMM List'!S$5:S$736,"O")&gt;0,"O","")</f>
        <v/>
      </c>
      <c r="AD101" s="460" t="str">
        <f>IF(COUNTIFS('[7]ROMM List'!$AA$5:$AA$736,다우기술!$C101,'[7]ROMM List'!T$5:T$736,"O")&gt;0,"O","")</f>
        <v/>
      </c>
      <c r="AE101" s="460" t="str">
        <f>IF(COUNTIFS('[7]ROMM List'!$AA$5:$AA$736,다우기술!$C101,'[7]ROMM List'!U$5:U$736,"O")&gt;0,"O","")</f>
        <v/>
      </c>
      <c r="AF101" s="460" t="str">
        <f>IF(COUNTIFS('[7]ROMM List'!$AA$5:$AA$736,다우기술!$C101,'[7]ROMM List'!V$5:V$736,"O")&gt;0,"O","")</f>
        <v/>
      </c>
      <c r="AG101" s="461" t="str">
        <f>IF(COUNTIFS('[7]ROMM List'!$AA$5:$AA$736,다우기술!$C101,'[7]ROMM List'!W$5:W$736,"O")&gt;0,"O","")</f>
        <v/>
      </c>
      <c r="AH101" s="462" t="s">
        <v>129</v>
      </c>
      <c r="AI101" s="458" t="str">
        <f t="shared" si="21"/>
        <v>매출</v>
      </c>
      <c r="AJ101" s="458" t="s">
        <v>144</v>
      </c>
      <c r="AK101" s="458" t="s">
        <v>144</v>
      </c>
      <c r="AL101" s="458" t="s">
        <v>144</v>
      </c>
      <c r="AM101" s="458" t="s">
        <v>144</v>
      </c>
      <c r="AN101" s="458" t="s">
        <v>144</v>
      </c>
      <c r="AO101" s="458" t="s">
        <v>144</v>
      </c>
      <c r="AP101" s="463" t="s">
        <v>3829</v>
      </c>
      <c r="AQ101" s="458" t="s">
        <v>3582</v>
      </c>
      <c r="AR101" s="454" t="s">
        <v>3830</v>
      </c>
      <c r="AS101" s="454" t="s">
        <v>3748</v>
      </c>
      <c r="AT101" s="464" t="s">
        <v>3831</v>
      </c>
      <c r="AU101" s="454" t="str">
        <f t="shared" si="17"/>
        <v>회원가입시 필수항목 기재</v>
      </c>
      <c r="AV101" s="454" t="s">
        <v>3832</v>
      </c>
      <c r="AW101" s="455"/>
      <c r="AX101" s="460"/>
      <c r="AY101" s="460" t="s">
        <v>143</v>
      </c>
      <c r="AZ101" s="461"/>
      <c r="BA101" s="446" t="s">
        <v>144</v>
      </c>
      <c r="BB101" s="446" t="str">
        <f>IF(COUNTIFS('[7]ROMM List'!$AA$5:$AA$736,다우기술!C101,'[7]ROMM List'!$AF$5:$AF$736,"Significant")&gt;0,"Significant",IF(COUNTIFS('[7]ROMM List'!$AA$5:$AA$736,다우기술!C101,'[7]ROMM List'!$AF$5:$AF$736,"Higher")&gt;0,"Higher","Lower"))</f>
        <v>Higher</v>
      </c>
      <c r="BC101" s="446" t="str">
        <f t="shared" ref="BC101:BC109" si="25">AQ101</f>
        <v>Auto</v>
      </c>
      <c r="BD101" s="446" t="s">
        <v>130</v>
      </c>
      <c r="BE101" s="465" t="s">
        <v>137</v>
      </c>
      <c r="BF101" s="466" t="str">
        <f>BC101</f>
        <v>Auto</v>
      </c>
      <c r="BG101" s="466" t="s">
        <v>135</v>
      </c>
      <c r="BH101" s="466" t="s">
        <v>135</v>
      </c>
      <c r="BI101" s="466" t="s">
        <v>135</v>
      </c>
      <c r="BJ101" s="466" t="s">
        <v>135</v>
      </c>
      <c r="BK101" s="466" t="s">
        <v>135</v>
      </c>
      <c r="BL101" s="466" t="s">
        <v>133</v>
      </c>
      <c r="BM101" s="466" t="s">
        <v>135</v>
      </c>
      <c r="BN101" s="467" t="s">
        <v>135</v>
      </c>
      <c r="BO101" s="446" t="str">
        <f t="shared" si="13"/>
        <v>Not Higher</v>
      </c>
      <c r="BP101" s="446">
        <f>SUMIFS([7]Note!$G$18:$G$65,[7]Note!$C$18:$C$65,다우기술!BB101,[7]Note!$F$18:$F$65,다우기술!BC101,[7]Note!$D$18:$D$65,다우기술!BO101)/IF(BD101="Y",1,IF(BD101="H",2,4))</f>
        <v>1</v>
      </c>
      <c r="BQ101" s="446" t="str">
        <f t="shared" si="24"/>
        <v>지역정보사업팀_콜믹스</v>
      </c>
      <c r="BR101" s="466"/>
      <c r="BS101" s="467" t="s">
        <v>143</v>
      </c>
      <c r="BT101" s="465"/>
      <c r="BU101" s="466"/>
      <c r="BV101" s="466"/>
      <c r="BW101" s="466" t="s">
        <v>143</v>
      </c>
      <c r="BX101" s="466"/>
      <c r="BY101" s="446"/>
      <c r="BZ101" s="392" t="str">
        <f t="shared" si="20"/>
        <v>지역정보사업팀_콜믹스_회원가입시 필수항목 기재</v>
      </c>
      <c r="CA101" s="392" t="b">
        <f>VLOOKUP(BZ101,'[7]ROMM List'!$AB$5:$AB$736,1,0)=BZ101</f>
        <v>1</v>
      </c>
      <c r="CB101" s="392" t="str">
        <f t="shared" si="14"/>
        <v>LI_CA0101</v>
      </c>
      <c r="CD101" s="470">
        <f t="shared" si="15"/>
        <v>0</v>
      </c>
      <c r="CF101" s="470">
        <f t="shared" si="16"/>
        <v>0</v>
      </c>
      <c r="CG101" s="470">
        <f t="shared" si="16"/>
        <v>0</v>
      </c>
      <c r="CH101" s="470">
        <f t="shared" si="16"/>
        <v>0</v>
      </c>
      <c r="CL101" s="392" t="str">
        <f>IF(COUNTIFS('[7]ROMM List'!$E$5:$E$736,다우기술!CL$4,'[7]ROMM List'!$AA$5:$AA$736,다우기술!$C101)&gt;0,CL$4,"")</f>
        <v/>
      </c>
      <c r="CM101" s="392" t="str">
        <f>IF(COUNTIFS('[7]ROMM List'!$E$5:$E$736,다우기술!CM$4,'[7]ROMM List'!$AA$5:$AA$736,다우기술!$C101)&gt;0,CM$4,"")</f>
        <v>매출</v>
      </c>
      <c r="CN101" s="392" t="str">
        <f>IF(COUNTIFS('[7]ROMM List'!$E$5:$E$736,다우기술!CN$4,'[7]ROMM List'!$AA$5:$AA$736,다우기술!$C101)&gt;0,CN$4,"")</f>
        <v/>
      </c>
      <c r="CO101" s="392" t="str">
        <f>IF(COUNTIFS('[7]ROMM List'!$E$5:$E$736,다우기술!CO$4,'[7]ROMM List'!$AA$5:$AA$736,다우기술!$C101)&gt;0,CO$4,"")</f>
        <v/>
      </c>
      <c r="CP101" s="392" t="str">
        <f>IF(COUNTIFS('[7]ROMM List'!$E$5:$E$736,다우기술!CP$4,'[7]ROMM List'!$AA$5:$AA$736,다우기술!$C101)&gt;0,CP$4,"")</f>
        <v/>
      </c>
      <c r="CQ101" s="392" t="str">
        <f>IF(COUNTIFS('[7]ROMM List'!$E$5:$E$736,다우기술!CQ$4,'[7]ROMM List'!$AA$5:$AA$736,다우기술!$C101)&gt;0,CQ$4,"")</f>
        <v/>
      </c>
      <c r="CR101" s="392" t="str">
        <f>IF(COUNTIFS('[7]ROMM List'!$E$5:$E$736,다우기술!CR$4,'[7]ROMM List'!$AA$5:$AA$736,다우기술!$C101)&gt;0,CR$4,"")</f>
        <v/>
      </c>
      <c r="CS101" s="392" t="str">
        <f>IF(COUNTIFS('[7]ROMM List'!$E$5:$E$736,다우기술!CS$4,'[7]ROMM List'!$AA$5:$AA$736,다우기술!$C101)&gt;0,CS$4,"")</f>
        <v/>
      </c>
      <c r="CT101" s="392" t="str">
        <f>IF(COUNTIFS('[7]ROMM List'!$E$5:$E$736,다우기술!CT$4,'[7]ROMM List'!$AA$5:$AA$736,다우기술!$C101)&gt;0,CT$4,"")</f>
        <v/>
      </c>
      <c r="CU101" s="392" t="str">
        <f>IF(COUNTIFS('[7]ROMM List'!$E$5:$E$736,다우기술!CU$4,'[7]ROMM List'!$AA$5:$AA$736,다우기술!$C101)&gt;0,CU$4,"")</f>
        <v/>
      </c>
      <c r="CV101" s="392" t="str">
        <f>IF(COUNTIFS('[7]ROMM List'!$E$5:$E$736,다우기술!CV$4,'[7]ROMM List'!$AA$5:$AA$736,다우기술!$C101)&gt;0,CV$4,"")</f>
        <v/>
      </c>
      <c r="CW101" s="392" t="str">
        <f>IF(COUNTIFS('[7]ROMM List'!$E$5:$E$736,다우기술!CW$4,'[7]ROMM List'!$AA$5:$AA$736,다우기술!$C101)&gt;0,CW$4,"")</f>
        <v/>
      </c>
      <c r="CX101" s="392" t="str">
        <f>IF(COUNTIFS('[7]ROMM List'!$E$5:$E$736,다우기술!CX$4,'[7]ROMM List'!$AA$5:$AA$736,다우기술!$C101)&gt;0,CX$4,"")</f>
        <v/>
      </c>
      <c r="CY101" s="392" t="str">
        <f>IF(COUNTIFS('[7]ROMM List'!$E$5:$E$736,다우기술!CY$4,'[7]ROMM List'!$AA$5:$AA$736,다우기술!$C101)&gt;0,CY$4,"")</f>
        <v/>
      </c>
      <c r="CZ101" s="392" t="str">
        <f>IF(COUNTIFS('[7]ROMM List'!$E$5:$E$736,다우기술!CZ$4,'[7]ROMM List'!$AA$5:$AA$736,다우기술!$C101)&gt;0,CZ$4,"")</f>
        <v/>
      </c>
      <c r="DA101" s="392" t="str">
        <f>IF(COUNTIFS('[7]ROMM List'!$E$5:$E$736,다우기술!DA$4,'[7]ROMM List'!$AA$5:$AA$736,다우기술!$C101)&gt;0,DA$4,"")</f>
        <v/>
      </c>
      <c r="DB101" s="392" t="str">
        <f>IF(COUNTIFS('[7]ROMM List'!$E$5:$E$736,다우기술!DB$4,'[7]ROMM List'!$AA$5:$AA$736,다우기술!$C101)&gt;0,DB$4,"")</f>
        <v/>
      </c>
      <c r="DC101" s="392" t="str">
        <f>IF(COUNTIFS('[7]ROMM List'!$E$5:$E$736,다우기술!DC$4,'[7]ROMM List'!$AA$5:$AA$736,다우기술!$C101)&gt;0,DC$4,"")</f>
        <v/>
      </c>
      <c r="DD101" s="392" t="str">
        <f>IF(COUNTIFS('[7]ROMM List'!$E$5:$E$736,다우기술!DD$4,'[7]ROMM List'!$AA$5:$AA$736,다우기술!$C101)&gt;0,DD$4,"")</f>
        <v/>
      </c>
      <c r="DE101" s="392" t="str">
        <f>IF(COUNTIFS('[7]ROMM List'!$E$5:$E$736,다우기술!DE$4,'[7]ROMM List'!$AA$5:$AA$736,다우기술!$C101)&gt;0,DE$4,"")</f>
        <v/>
      </c>
      <c r="DF101" s="392" t="str">
        <f>IF(COUNTIFS('[7]ROMM List'!$E$5:$E$736,다우기술!DF$4,'[7]ROMM List'!$AA$5:$AA$736,다우기술!$C101)&gt;0,DF$4,"")</f>
        <v/>
      </c>
      <c r="DG101" s="392" t="str">
        <f>IF(COUNTIFS('[7]ROMM List'!$E$5:$E$736,다우기술!DG$4,'[7]ROMM List'!$AA$5:$AA$736,다우기술!$C101)&gt;0,DG$4,"")</f>
        <v/>
      </c>
      <c r="DH101" s="392" t="str">
        <f>IF(COUNTIFS('[7]ROMM List'!$E$5:$E$736,다우기술!DH$4,'[7]ROMM List'!$AA$5:$AA$736,다우기술!$C101)&gt;0,DH$4,"")</f>
        <v/>
      </c>
      <c r="DI101" s="392" t="str">
        <f>IF(COUNTIFS('[7]ROMM List'!$E$5:$E$736,다우기술!DI$4,'[7]ROMM List'!$AA$5:$AA$736,다우기술!$C101)&gt;0,DI$4,"")</f>
        <v/>
      </c>
      <c r="DJ101" s="392" t="str">
        <f>IF(COUNTIFS('[7]ROMM List'!$E$5:$E$736,다우기술!DJ$4,'[7]ROMM List'!$AA$5:$AA$736,다우기술!$C101)&gt;0,DJ$4,"")</f>
        <v/>
      </c>
      <c r="DK101" s="392" t="str">
        <f>IF(COUNTIFS('[7]ROMM List'!$E$5:$E$736,다우기술!DK$4,'[7]ROMM List'!$AA$5:$AA$736,다우기술!$C101)&gt;0,DK$4,"")</f>
        <v/>
      </c>
      <c r="DL101" s="392" t="str">
        <f t="shared" si="22"/>
        <v>매출</v>
      </c>
    </row>
    <row r="102" spans="1:116" s="392" customFormat="1" ht="171.6" hidden="1" customHeight="1">
      <c r="A102" s="453"/>
      <c r="B102" s="392" t="s">
        <v>141</v>
      </c>
      <c r="C102" s="430" t="str">
        <f t="shared" si="12"/>
        <v>LI_CA0102</v>
      </c>
      <c r="D102" s="430" t="s">
        <v>3833</v>
      </c>
      <c r="E102" s="430" t="s">
        <v>3824</v>
      </c>
      <c r="F102" s="431" t="s">
        <v>3292</v>
      </c>
      <c r="G102" s="431" t="s">
        <v>3027</v>
      </c>
      <c r="H102" s="454" t="s">
        <v>3834</v>
      </c>
      <c r="I102" s="455" t="s">
        <v>3835</v>
      </c>
      <c r="J102" s="456" t="s">
        <v>3836</v>
      </c>
      <c r="K102" s="457" t="s">
        <v>3837</v>
      </c>
      <c r="L102" s="458" t="str">
        <f>IF(VLOOKUP(BZ102,'[7]ROMM List'!$AB$5:$AC$736,2,0)&gt;0,"Y","N")</f>
        <v>Y</v>
      </c>
      <c r="M102" s="459" t="s">
        <v>143</v>
      </c>
      <c r="N102" s="460"/>
      <c r="O102" s="460"/>
      <c r="P102" s="460"/>
      <c r="Q102" s="460"/>
      <c r="R102" s="461"/>
      <c r="S102" s="459" t="s">
        <v>140</v>
      </c>
      <c r="T102" s="461" t="s">
        <v>131</v>
      </c>
      <c r="U102" s="459" t="str">
        <f>IF(COUNTIFS('[7]ROMM List'!$AA$5:$AA$736,다우기술!$C102,'[7]ROMM List'!K$5:K$736,"O")&gt;0,"O","")</f>
        <v/>
      </c>
      <c r="V102" s="460" t="str">
        <f>IF(COUNTIFS('[7]ROMM List'!$AA$5:$AA$736,다우기술!$C102,'[7]ROMM List'!L$5:L$736,"O")&gt;0,"O","")</f>
        <v/>
      </c>
      <c r="W102" s="460" t="str">
        <f>IF(COUNTIFS('[7]ROMM List'!$AA$5:$AA$736,다우기술!$C102,'[7]ROMM List'!M$5:M$736,"O")&gt;0,"O","")</f>
        <v/>
      </c>
      <c r="X102" s="460" t="str">
        <f>IF(COUNTIFS('[7]ROMM List'!$AA$5:$AA$736,다우기술!$C102,'[7]ROMM List'!N$5:N$736,"O")&gt;0,"O","")</f>
        <v/>
      </c>
      <c r="Y102" s="460" t="str">
        <f>IF(COUNTIFS('[7]ROMM List'!$AA$5:$AA$736,다우기술!$C102,'[7]ROMM List'!O$5:O$736,"O")&gt;0,"O","")</f>
        <v>O</v>
      </c>
      <c r="Z102" s="460" t="str">
        <f>IF(COUNTIFS('[7]ROMM List'!$AA$5:$AA$736,다우기술!$C102,'[7]ROMM List'!P$5:P$736,"O")&gt;0,"O","")</f>
        <v/>
      </c>
      <c r="AA102" s="460" t="str">
        <f>IF(COUNTIFS('[7]ROMM List'!$AA$5:$AA$736,다우기술!$C102,'[7]ROMM List'!Q$5:Q$736,"O")&gt;0,"O","")</f>
        <v/>
      </c>
      <c r="AB102" s="460" t="str">
        <f>IF(COUNTIFS('[7]ROMM List'!$AA$5:$AA$736,다우기술!$C102,'[7]ROMM List'!R$5:R$736,"O")&gt;0,"O","")</f>
        <v/>
      </c>
      <c r="AC102" s="460" t="str">
        <f>IF(COUNTIFS('[7]ROMM List'!$AA$5:$AA$736,다우기술!$C102,'[7]ROMM List'!S$5:S$736,"O")&gt;0,"O","")</f>
        <v/>
      </c>
      <c r="AD102" s="460" t="str">
        <f>IF(COUNTIFS('[7]ROMM List'!$AA$5:$AA$736,다우기술!$C102,'[7]ROMM List'!T$5:T$736,"O")&gt;0,"O","")</f>
        <v/>
      </c>
      <c r="AE102" s="460" t="str">
        <f>IF(COUNTIFS('[7]ROMM List'!$AA$5:$AA$736,다우기술!$C102,'[7]ROMM List'!U$5:U$736,"O")&gt;0,"O","")</f>
        <v/>
      </c>
      <c r="AF102" s="460" t="str">
        <f>IF(COUNTIFS('[7]ROMM List'!$AA$5:$AA$736,다우기술!$C102,'[7]ROMM List'!V$5:V$736,"O")&gt;0,"O","")</f>
        <v/>
      </c>
      <c r="AG102" s="461" t="str">
        <f>IF(COUNTIFS('[7]ROMM List'!$AA$5:$AA$736,다우기술!$C102,'[7]ROMM List'!W$5:W$736,"O")&gt;0,"O","")</f>
        <v/>
      </c>
      <c r="AH102" s="462" t="s">
        <v>130</v>
      </c>
      <c r="AI102" s="458" t="str">
        <f t="shared" si="21"/>
        <v>매출</v>
      </c>
      <c r="AJ102" s="458" t="s">
        <v>144</v>
      </c>
      <c r="AK102" s="458" t="s">
        <v>144</v>
      </c>
      <c r="AL102" s="458" t="s">
        <v>144</v>
      </c>
      <c r="AM102" s="458" t="s">
        <v>144</v>
      </c>
      <c r="AN102" s="458" t="s">
        <v>3592</v>
      </c>
      <c r="AO102" s="458" t="s">
        <v>3838</v>
      </c>
      <c r="AP102" s="463" t="s">
        <v>3829</v>
      </c>
      <c r="AQ102" s="458" t="s">
        <v>143</v>
      </c>
      <c r="AR102" s="454" t="s">
        <v>3830</v>
      </c>
      <c r="AS102" s="454" t="s">
        <v>3839</v>
      </c>
      <c r="AT102" s="464" t="s">
        <v>3840</v>
      </c>
      <c r="AU102" s="454" t="str">
        <f t="shared" si="17"/>
        <v>가입서류 검토 후 가입 승인</v>
      </c>
      <c r="AV102" s="454" t="s">
        <v>3841</v>
      </c>
      <c r="AW102" s="455"/>
      <c r="AX102" s="460"/>
      <c r="AY102" s="460" t="s">
        <v>143</v>
      </c>
      <c r="AZ102" s="461"/>
      <c r="BA102" s="446" t="s">
        <v>3842</v>
      </c>
      <c r="BB102" s="446" t="str">
        <f>IF(COUNTIFS('[7]ROMM List'!$AA$5:$AA$736,다우기술!C102,'[7]ROMM List'!$AF$5:$AF$736,"Significant")&gt;0,"Significant",IF(COUNTIFS('[7]ROMM List'!$AA$5:$AA$736,다우기술!C102,'[7]ROMM List'!$AF$5:$AF$736,"Higher")&gt;0,"Higher","Lower"))</f>
        <v>Higher</v>
      </c>
      <c r="BC102" s="446" t="str">
        <f t="shared" si="25"/>
        <v>O</v>
      </c>
      <c r="BD102" s="446" t="s">
        <v>130</v>
      </c>
      <c r="BE102" s="465" t="s">
        <v>131</v>
      </c>
      <c r="BF102" s="466" t="str">
        <f>AQ102</f>
        <v>O</v>
      </c>
      <c r="BG102" s="466" t="s">
        <v>135</v>
      </c>
      <c r="BH102" s="466" t="s">
        <v>135</v>
      </c>
      <c r="BI102" s="466" t="s">
        <v>135</v>
      </c>
      <c r="BJ102" s="466" t="s">
        <v>135</v>
      </c>
      <c r="BK102" s="466" t="s">
        <v>135</v>
      </c>
      <c r="BL102" s="466" t="s">
        <v>133</v>
      </c>
      <c r="BM102" s="466" t="s">
        <v>135</v>
      </c>
      <c r="BN102" s="467" t="s">
        <v>135</v>
      </c>
      <c r="BO102" s="446" t="str">
        <f t="shared" si="13"/>
        <v>Not Higher</v>
      </c>
      <c r="BP102" s="446">
        <f>SUMIFS([7]Note!$G$18:$G$65,[7]Note!$C$18:$C$65,다우기술!BB102,[7]Note!$F$18:$F$65,다우기술!BC102,[7]Note!$D$18:$D$65,다우기술!BO102)/IF(BD102="Y",1,IF(BD102="H",2,4))</f>
        <v>25</v>
      </c>
      <c r="BQ102" s="446" t="str">
        <f t="shared" si="24"/>
        <v>지역정보사업팀_콜믹스</v>
      </c>
      <c r="BR102" s="466"/>
      <c r="BS102" s="467" t="s">
        <v>143</v>
      </c>
      <c r="BT102" s="465"/>
      <c r="BU102" s="466"/>
      <c r="BV102" s="466"/>
      <c r="BW102" s="466" t="s">
        <v>143</v>
      </c>
      <c r="BX102" s="466"/>
      <c r="BY102" s="446"/>
      <c r="BZ102" s="392" t="str">
        <f t="shared" si="20"/>
        <v>지역정보사업팀_콜믹스_가입서류 검토 후 가입 승인</v>
      </c>
      <c r="CA102" s="392" t="b">
        <f>VLOOKUP(BZ102,'[7]ROMM List'!$AB$5:$AB$736,1,0)=BZ102</f>
        <v>1</v>
      </c>
      <c r="CB102" s="392" t="str">
        <f t="shared" si="14"/>
        <v>LI_CA0102</v>
      </c>
      <c r="CD102" s="470">
        <f t="shared" si="15"/>
        <v>0</v>
      </c>
      <c r="CF102" s="470">
        <f t="shared" si="16"/>
        <v>0</v>
      </c>
      <c r="CG102" s="470">
        <f t="shared" si="16"/>
        <v>0</v>
      </c>
      <c r="CH102" s="470">
        <f t="shared" si="16"/>
        <v>0</v>
      </c>
      <c r="CL102" s="392" t="str">
        <f>IF(COUNTIFS('[7]ROMM List'!$E$5:$E$736,다우기술!CL$4,'[7]ROMM List'!$AA$5:$AA$736,다우기술!$C102)&gt;0,CL$4,"")</f>
        <v/>
      </c>
      <c r="CM102" s="392" t="str">
        <f>IF(COUNTIFS('[7]ROMM List'!$E$5:$E$736,다우기술!CM$4,'[7]ROMM List'!$AA$5:$AA$736,다우기술!$C102)&gt;0,CM$4,"")</f>
        <v>매출</v>
      </c>
      <c r="CN102" s="392" t="str">
        <f>IF(COUNTIFS('[7]ROMM List'!$E$5:$E$736,다우기술!CN$4,'[7]ROMM List'!$AA$5:$AA$736,다우기술!$C102)&gt;0,CN$4,"")</f>
        <v/>
      </c>
      <c r="CO102" s="392" t="str">
        <f>IF(COUNTIFS('[7]ROMM List'!$E$5:$E$736,다우기술!CO$4,'[7]ROMM List'!$AA$5:$AA$736,다우기술!$C102)&gt;0,CO$4,"")</f>
        <v/>
      </c>
      <c r="CP102" s="392" t="str">
        <f>IF(COUNTIFS('[7]ROMM List'!$E$5:$E$736,다우기술!CP$4,'[7]ROMM List'!$AA$5:$AA$736,다우기술!$C102)&gt;0,CP$4,"")</f>
        <v/>
      </c>
      <c r="CQ102" s="392" t="str">
        <f>IF(COUNTIFS('[7]ROMM List'!$E$5:$E$736,다우기술!CQ$4,'[7]ROMM List'!$AA$5:$AA$736,다우기술!$C102)&gt;0,CQ$4,"")</f>
        <v/>
      </c>
      <c r="CR102" s="392" t="str">
        <f>IF(COUNTIFS('[7]ROMM List'!$E$5:$E$736,다우기술!CR$4,'[7]ROMM List'!$AA$5:$AA$736,다우기술!$C102)&gt;0,CR$4,"")</f>
        <v/>
      </c>
      <c r="CS102" s="392" t="str">
        <f>IF(COUNTIFS('[7]ROMM List'!$E$5:$E$736,다우기술!CS$4,'[7]ROMM List'!$AA$5:$AA$736,다우기술!$C102)&gt;0,CS$4,"")</f>
        <v/>
      </c>
      <c r="CT102" s="392" t="str">
        <f>IF(COUNTIFS('[7]ROMM List'!$E$5:$E$736,다우기술!CT$4,'[7]ROMM List'!$AA$5:$AA$736,다우기술!$C102)&gt;0,CT$4,"")</f>
        <v/>
      </c>
      <c r="CU102" s="392" t="str">
        <f>IF(COUNTIFS('[7]ROMM List'!$E$5:$E$736,다우기술!CU$4,'[7]ROMM List'!$AA$5:$AA$736,다우기술!$C102)&gt;0,CU$4,"")</f>
        <v/>
      </c>
      <c r="CV102" s="392" t="str">
        <f>IF(COUNTIFS('[7]ROMM List'!$E$5:$E$736,다우기술!CV$4,'[7]ROMM List'!$AA$5:$AA$736,다우기술!$C102)&gt;0,CV$4,"")</f>
        <v/>
      </c>
      <c r="CW102" s="392" t="str">
        <f>IF(COUNTIFS('[7]ROMM List'!$E$5:$E$736,다우기술!CW$4,'[7]ROMM List'!$AA$5:$AA$736,다우기술!$C102)&gt;0,CW$4,"")</f>
        <v/>
      </c>
      <c r="CX102" s="392" t="str">
        <f>IF(COUNTIFS('[7]ROMM List'!$E$5:$E$736,다우기술!CX$4,'[7]ROMM List'!$AA$5:$AA$736,다우기술!$C102)&gt;0,CX$4,"")</f>
        <v/>
      </c>
      <c r="CY102" s="392" t="str">
        <f>IF(COUNTIFS('[7]ROMM List'!$E$5:$E$736,다우기술!CY$4,'[7]ROMM List'!$AA$5:$AA$736,다우기술!$C102)&gt;0,CY$4,"")</f>
        <v/>
      </c>
      <c r="CZ102" s="392" t="str">
        <f>IF(COUNTIFS('[7]ROMM List'!$E$5:$E$736,다우기술!CZ$4,'[7]ROMM List'!$AA$5:$AA$736,다우기술!$C102)&gt;0,CZ$4,"")</f>
        <v/>
      </c>
      <c r="DA102" s="392" t="str">
        <f>IF(COUNTIFS('[7]ROMM List'!$E$5:$E$736,다우기술!DA$4,'[7]ROMM List'!$AA$5:$AA$736,다우기술!$C102)&gt;0,DA$4,"")</f>
        <v/>
      </c>
      <c r="DB102" s="392" t="str">
        <f>IF(COUNTIFS('[7]ROMM List'!$E$5:$E$736,다우기술!DB$4,'[7]ROMM List'!$AA$5:$AA$736,다우기술!$C102)&gt;0,DB$4,"")</f>
        <v/>
      </c>
      <c r="DC102" s="392" t="str">
        <f>IF(COUNTIFS('[7]ROMM List'!$E$5:$E$736,다우기술!DC$4,'[7]ROMM List'!$AA$5:$AA$736,다우기술!$C102)&gt;0,DC$4,"")</f>
        <v/>
      </c>
      <c r="DD102" s="392" t="str">
        <f>IF(COUNTIFS('[7]ROMM List'!$E$5:$E$736,다우기술!DD$4,'[7]ROMM List'!$AA$5:$AA$736,다우기술!$C102)&gt;0,DD$4,"")</f>
        <v/>
      </c>
      <c r="DE102" s="392" t="str">
        <f>IF(COUNTIFS('[7]ROMM List'!$E$5:$E$736,다우기술!DE$4,'[7]ROMM List'!$AA$5:$AA$736,다우기술!$C102)&gt;0,DE$4,"")</f>
        <v/>
      </c>
      <c r="DF102" s="392" t="str">
        <f>IF(COUNTIFS('[7]ROMM List'!$E$5:$E$736,다우기술!DF$4,'[7]ROMM List'!$AA$5:$AA$736,다우기술!$C102)&gt;0,DF$4,"")</f>
        <v/>
      </c>
      <c r="DG102" s="392" t="str">
        <f>IF(COUNTIFS('[7]ROMM List'!$E$5:$E$736,다우기술!DG$4,'[7]ROMM List'!$AA$5:$AA$736,다우기술!$C102)&gt;0,DG$4,"")</f>
        <v/>
      </c>
      <c r="DH102" s="392" t="str">
        <f>IF(COUNTIFS('[7]ROMM List'!$E$5:$E$736,다우기술!DH$4,'[7]ROMM List'!$AA$5:$AA$736,다우기술!$C102)&gt;0,DH$4,"")</f>
        <v/>
      </c>
      <c r="DI102" s="392" t="str">
        <f>IF(COUNTIFS('[7]ROMM List'!$E$5:$E$736,다우기술!DI$4,'[7]ROMM List'!$AA$5:$AA$736,다우기술!$C102)&gt;0,DI$4,"")</f>
        <v/>
      </c>
      <c r="DJ102" s="392" t="str">
        <f>IF(COUNTIFS('[7]ROMM List'!$E$5:$E$736,다우기술!DJ$4,'[7]ROMM List'!$AA$5:$AA$736,다우기술!$C102)&gt;0,DJ$4,"")</f>
        <v/>
      </c>
      <c r="DK102" s="392" t="str">
        <f>IF(COUNTIFS('[7]ROMM List'!$E$5:$E$736,다우기술!DK$4,'[7]ROMM List'!$AA$5:$AA$736,다우기술!$C102)&gt;0,DK$4,"")</f>
        <v/>
      </c>
      <c r="DL102" s="392" t="str">
        <f t="shared" si="22"/>
        <v>매출</v>
      </c>
    </row>
    <row r="103" spans="1:116" ht="109.2" hidden="1" customHeight="1">
      <c r="A103" s="453"/>
      <c r="B103" s="392" t="s">
        <v>141</v>
      </c>
      <c r="C103" s="430" t="str">
        <f t="shared" si="12"/>
        <v>LI_CA0201</v>
      </c>
      <c r="D103" s="430" t="s">
        <v>3833</v>
      </c>
      <c r="E103" s="430" t="s">
        <v>3824</v>
      </c>
      <c r="F103" s="431" t="s">
        <v>3306</v>
      </c>
      <c r="G103" s="431" t="s">
        <v>3575</v>
      </c>
      <c r="H103" s="454" t="s">
        <v>3843</v>
      </c>
      <c r="I103" s="455" t="s">
        <v>3844</v>
      </c>
      <c r="J103" s="456" t="s">
        <v>3845</v>
      </c>
      <c r="K103" s="457" t="s">
        <v>3846</v>
      </c>
      <c r="L103" s="458" t="str">
        <f>IF(VLOOKUP(BZ103,'[7]ROMM List'!$AB$5:$AC$736,2,0)&gt;0,"Y","N")</f>
        <v>Y</v>
      </c>
      <c r="M103" s="459" t="s">
        <v>143</v>
      </c>
      <c r="N103" s="460"/>
      <c r="O103" s="460"/>
      <c r="P103" s="460"/>
      <c r="Q103" s="460"/>
      <c r="R103" s="461"/>
      <c r="S103" s="459" t="s">
        <v>3847</v>
      </c>
      <c r="T103" s="461" t="s">
        <v>131</v>
      </c>
      <c r="U103" s="459" t="str">
        <f>IF(COUNTIFS('[7]ROMM List'!$AA$5:$AA$736,다우기술!$C103,'[7]ROMM List'!K$5:K$736,"O")&gt;0,"O","")</f>
        <v/>
      </c>
      <c r="V103" s="460" t="str">
        <f>IF(COUNTIFS('[7]ROMM List'!$AA$5:$AA$736,다우기술!$C103,'[7]ROMM List'!L$5:L$736,"O")&gt;0,"O","")</f>
        <v/>
      </c>
      <c r="W103" s="460" t="str">
        <f>IF(COUNTIFS('[7]ROMM List'!$AA$5:$AA$736,다우기술!$C103,'[7]ROMM List'!M$5:M$736,"O")&gt;0,"O","")</f>
        <v/>
      </c>
      <c r="X103" s="460" t="str">
        <f>IF(COUNTIFS('[7]ROMM List'!$AA$5:$AA$736,다우기술!$C103,'[7]ROMM List'!N$5:N$736,"O")&gt;0,"O","")</f>
        <v/>
      </c>
      <c r="Y103" s="460" t="str">
        <f>IF(COUNTIFS('[7]ROMM List'!$AA$5:$AA$736,다우기술!$C103,'[7]ROMM List'!O$5:O$736,"O")&gt;0,"O","")</f>
        <v>O</v>
      </c>
      <c r="Z103" s="460" t="str">
        <f>IF(COUNTIFS('[7]ROMM List'!$AA$5:$AA$736,다우기술!$C103,'[7]ROMM List'!P$5:P$736,"O")&gt;0,"O","")</f>
        <v/>
      </c>
      <c r="AA103" s="460" t="str">
        <f>IF(COUNTIFS('[7]ROMM List'!$AA$5:$AA$736,다우기술!$C103,'[7]ROMM List'!Q$5:Q$736,"O")&gt;0,"O","")</f>
        <v/>
      </c>
      <c r="AB103" s="460" t="str">
        <f>IF(COUNTIFS('[7]ROMM List'!$AA$5:$AA$736,다우기술!$C103,'[7]ROMM List'!R$5:R$736,"O")&gt;0,"O","")</f>
        <v/>
      </c>
      <c r="AC103" s="460" t="str">
        <f>IF(COUNTIFS('[7]ROMM List'!$AA$5:$AA$736,다우기술!$C103,'[7]ROMM List'!S$5:S$736,"O")&gt;0,"O","")</f>
        <v/>
      </c>
      <c r="AD103" s="460" t="str">
        <f>IF(COUNTIFS('[7]ROMM List'!$AA$5:$AA$736,다우기술!$C103,'[7]ROMM List'!T$5:T$736,"O")&gt;0,"O","")</f>
        <v/>
      </c>
      <c r="AE103" s="460" t="str">
        <f>IF(COUNTIFS('[7]ROMM List'!$AA$5:$AA$736,다우기술!$C103,'[7]ROMM List'!U$5:U$736,"O")&gt;0,"O","")</f>
        <v/>
      </c>
      <c r="AF103" s="460" t="str">
        <f>IF(COUNTIFS('[7]ROMM List'!$AA$5:$AA$736,다우기술!$C103,'[7]ROMM List'!V$5:V$736,"O")&gt;0,"O","")</f>
        <v/>
      </c>
      <c r="AG103" s="461" t="str">
        <f>IF(COUNTIFS('[7]ROMM List'!$AA$5:$AA$736,다우기술!$C103,'[7]ROMM List'!W$5:W$736,"O")&gt;0,"O","")</f>
        <v/>
      </c>
      <c r="AH103" s="462" t="s">
        <v>130</v>
      </c>
      <c r="AI103" s="458" t="str">
        <f t="shared" si="21"/>
        <v>매출</v>
      </c>
      <c r="AJ103" s="458" t="s">
        <v>144</v>
      </c>
      <c r="AK103" s="458" t="s">
        <v>144</v>
      </c>
      <c r="AL103" s="458" t="s">
        <v>144</v>
      </c>
      <c r="AM103" s="458" t="s">
        <v>144</v>
      </c>
      <c r="AN103" s="458" t="s">
        <v>3592</v>
      </c>
      <c r="AO103" s="458" t="s">
        <v>3848</v>
      </c>
      <c r="AP103" s="463" t="s">
        <v>3594</v>
      </c>
      <c r="AQ103" s="458" t="s">
        <v>143</v>
      </c>
      <c r="AR103" s="454" t="s">
        <v>3830</v>
      </c>
      <c r="AS103" s="454" t="s">
        <v>3748</v>
      </c>
      <c r="AT103" s="464" t="s">
        <v>3849</v>
      </c>
      <c r="AU103" s="454" t="str">
        <f t="shared" si="17"/>
        <v>API연동계약 체결(변경)승인</v>
      </c>
      <c r="AV103" s="454" t="s">
        <v>3850</v>
      </c>
      <c r="AW103" s="455"/>
      <c r="AX103" s="460"/>
      <c r="AY103" s="460" t="s">
        <v>3025</v>
      </c>
      <c r="AZ103" s="461"/>
      <c r="BA103" s="446" t="s">
        <v>3851</v>
      </c>
      <c r="BB103" s="446" t="str">
        <f>IF(COUNTIFS('[7]ROMM List'!$AA$5:$AA$736,다우기술!C103,'[7]ROMM List'!$AF$5:$AF$736,"Significant")&gt;0,"Significant",IF(COUNTIFS('[7]ROMM List'!$AA$5:$AA$736,다우기술!C103,'[7]ROMM List'!$AF$5:$AF$736,"Higher")&gt;0,"Higher","Lower"))</f>
        <v>Higher</v>
      </c>
      <c r="BC103" s="446" t="str">
        <f t="shared" si="25"/>
        <v>O</v>
      </c>
      <c r="BD103" s="446" t="s">
        <v>130</v>
      </c>
      <c r="BE103" s="465" t="s">
        <v>131</v>
      </c>
      <c r="BF103" s="466" t="str">
        <f>AQ103</f>
        <v>O</v>
      </c>
      <c r="BG103" s="466" t="s">
        <v>135</v>
      </c>
      <c r="BH103" s="466" t="s">
        <v>135</v>
      </c>
      <c r="BI103" s="466" t="s">
        <v>135</v>
      </c>
      <c r="BJ103" s="466" t="s">
        <v>135</v>
      </c>
      <c r="BK103" s="466" t="s">
        <v>135</v>
      </c>
      <c r="BL103" s="466" t="s">
        <v>133</v>
      </c>
      <c r="BM103" s="466" t="s">
        <v>135</v>
      </c>
      <c r="BN103" s="467" t="s">
        <v>135</v>
      </c>
      <c r="BO103" s="446" t="str">
        <f t="shared" si="13"/>
        <v>Not Higher</v>
      </c>
      <c r="BP103" s="446">
        <f>SUMIFS([7]Note!$G$18:$G$65,[7]Note!$C$18:$C$65,다우기술!BB103,[7]Note!$F$18:$F$65,다우기술!BC103,[7]Note!$D$18:$D$65,다우기술!BO103)/IF(BD103="Y",1,IF(BD103="H",2,4))</f>
        <v>25</v>
      </c>
      <c r="BQ103" s="446" t="str">
        <f t="shared" si="24"/>
        <v>지역정보사업팀_콜믹스</v>
      </c>
      <c r="BR103" s="466"/>
      <c r="BS103" s="467" t="s">
        <v>143</v>
      </c>
      <c r="BT103" s="465"/>
      <c r="BU103" s="466"/>
      <c r="BV103" s="466"/>
      <c r="BW103" s="466" t="s">
        <v>143</v>
      </c>
      <c r="BX103" s="466"/>
      <c r="BY103" s="446"/>
      <c r="BZ103" s="392" t="str">
        <f t="shared" si="20"/>
        <v>지역정보사업팀_콜믹스_API연동계약 체결(변경)승인</v>
      </c>
      <c r="CA103" s="468" t="b">
        <f>VLOOKUP(BZ103,'[7]ROMM List'!$AB$5:$AB$736,1,0)=BZ103</f>
        <v>1</v>
      </c>
      <c r="CB103" s="468" t="str">
        <f t="shared" si="14"/>
        <v>LI_CA0201</v>
      </c>
      <c r="CD103" s="469">
        <f t="shared" si="15"/>
        <v>0</v>
      </c>
      <c r="CE103" s="392"/>
      <c r="CF103" s="469">
        <f t="shared" si="16"/>
        <v>0</v>
      </c>
      <c r="CG103" s="469">
        <f t="shared" si="16"/>
        <v>0</v>
      </c>
      <c r="CH103" s="469">
        <f t="shared" si="16"/>
        <v>0</v>
      </c>
      <c r="CL103" s="468" t="str">
        <f>IF(COUNTIFS('[7]ROMM List'!$E$5:$E$736,다우기술!CL$4,'[7]ROMM List'!$AA$5:$AA$736,다우기술!$C103)&gt;0,CL$4,"")</f>
        <v/>
      </c>
      <c r="CM103" s="468" t="str">
        <f>IF(COUNTIFS('[7]ROMM List'!$E$5:$E$736,다우기술!CM$4,'[7]ROMM List'!$AA$5:$AA$736,다우기술!$C103)&gt;0,CM$4,"")</f>
        <v>매출</v>
      </c>
      <c r="CN103" s="468" t="str">
        <f>IF(COUNTIFS('[7]ROMM List'!$E$5:$E$736,다우기술!CN$4,'[7]ROMM List'!$AA$5:$AA$736,다우기술!$C103)&gt;0,CN$4,"")</f>
        <v/>
      </c>
      <c r="CO103" s="468" t="str">
        <f>IF(COUNTIFS('[7]ROMM List'!$E$5:$E$736,다우기술!CO$4,'[7]ROMM List'!$AA$5:$AA$736,다우기술!$C103)&gt;0,CO$4,"")</f>
        <v/>
      </c>
      <c r="CP103" s="468" t="str">
        <f>IF(COUNTIFS('[7]ROMM List'!$E$5:$E$736,다우기술!CP$4,'[7]ROMM List'!$AA$5:$AA$736,다우기술!$C103)&gt;0,CP$4,"")</f>
        <v/>
      </c>
      <c r="CQ103" s="468" t="str">
        <f>IF(COUNTIFS('[7]ROMM List'!$E$5:$E$736,다우기술!CQ$4,'[7]ROMM List'!$AA$5:$AA$736,다우기술!$C103)&gt;0,CQ$4,"")</f>
        <v/>
      </c>
      <c r="CR103" s="468" t="str">
        <f>IF(COUNTIFS('[7]ROMM List'!$E$5:$E$736,다우기술!CR$4,'[7]ROMM List'!$AA$5:$AA$736,다우기술!$C103)&gt;0,CR$4,"")</f>
        <v/>
      </c>
      <c r="CS103" s="468" t="str">
        <f>IF(COUNTIFS('[7]ROMM List'!$E$5:$E$736,다우기술!CS$4,'[7]ROMM List'!$AA$5:$AA$736,다우기술!$C103)&gt;0,CS$4,"")</f>
        <v/>
      </c>
      <c r="CT103" s="468" t="str">
        <f>IF(COUNTIFS('[7]ROMM List'!$E$5:$E$736,다우기술!CT$4,'[7]ROMM List'!$AA$5:$AA$736,다우기술!$C103)&gt;0,CT$4,"")</f>
        <v/>
      </c>
      <c r="CU103" s="468" t="str">
        <f>IF(COUNTIFS('[7]ROMM List'!$E$5:$E$736,다우기술!CU$4,'[7]ROMM List'!$AA$5:$AA$736,다우기술!$C103)&gt;0,CU$4,"")</f>
        <v/>
      </c>
      <c r="CV103" s="468" t="str">
        <f>IF(COUNTIFS('[7]ROMM List'!$E$5:$E$736,다우기술!CV$4,'[7]ROMM List'!$AA$5:$AA$736,다우기술!$C103)&gt;0,CV$4,"")</f>
        <v/>
      </c>
      <c r="CW103" s="468" t="str">
        <f>IF(COUNTIFS('[7]ROMM List'!$E$5:$E$736,다우기술!CW$4,'[7]ROMM List'!$AA$5:$AA$736,다우기술!$C103)&gt;0,CW$4,"")</f>
        <v/>
      </c>
      <c r="CX103" s="468" t="str">
        <f>IF(COUNTIFS('[7]ROMM List'!$E$5:$E$736,다우기술!CX$4,'[7]ROMM List'!$AA$5:$AA$736,다우기술!$C103)&gt;0,CX$4,"")</f>
        <v/>
      </c>
      <c r="CY103" s="468" t="str">
        <f>IF(COUNTIFS('[7]ROMM List'!$E$5:$E$736,다우기술!CY$4,'[7]ROMM List'!$AA$5:$AA$736,다우기술!$C103)&gt;0,CY$4,"")</f>
        <v/>
      </c>
      <c r="CZ103" s="468" t="str">
        <f>IF(COUNTIFS('[7]ROMM List'!$E$5:$E$736,다우기술!CZ$4,'[7]ROMM List'!$AA$5:$AA$736,다우기술!$C103)&gt;0,CZ$4,"")</f>
        <v/>
      </c>
      <c r="DA103" s="468" t="str">
        <f>IF(COUNTIFS('[7]ROMM List'!$E$5:$E$736,다우기술!DA$4,'[7]ROMM List'!$AA$5:$AA$736,다우기술!$C103)&gt;0,DA$4,"")</f>
        <v/>
      </c>
      <c r="DB103" s="468" t="str">
        <f>IF(COUNTIFS('[7]ROMM List'!$E$5:$E$736,다우기술!DB$4,'[7]ROMM List'!$AA$5:$AA$736,다우기술!$C103)&gt;0,DB$4,"")</f>
        <v/>
      </c>
      <c r="DC103" s="468" t="str">
        <f>IF(COUNTIFS('[7]ROMM List'!$E$5:$E$736,다우기술!DC$4,'[7]ROMM List'!$AA$5:$AA$736,다우기술!$C103)&gt;0,DC$4,"")</f>
        <v/>
      </c>
      <c r="DD103" s="468" t="str">
        <f>IF(COUNTIFS('[7]ROMM List'!$E$5:$E$736,다우기술!DD$4,'[7]ROMM List'!$AA$5:$AA$736,다우기술!$C103)&gt;0,DD$4,"")</f>
        <v/>
      </c>
      <c r="DE103" s="468" t="str">
        <f>IF(COUNTIFS('[7]ROMM List'!$E$5:$E$736,다우기술!DE$4,'[7]ROMM List'!$AA$5:$AA$736,다우기술!$C103)&gt;0,DE$4,"")</f>
        <v/>
      </c>
      <c r="DF103" s="468" t="str">
        <f>IF(COUNTIFS('[7]ROMM List'!$E$5:$E$736,다우기술!DF$4,'[7]ROMM List'!$AA$5:$AA$736,다우기술!$C103)&gt;0,DF$4,"")</f>
        <v/>
      </c>
      <c r="DG103" s="468" t="str">
        <f>IF(COUNTIFS('[7]ROMM List'!$E$5:$E$736,다우기술!DG$4,'[7]ROMM List'!$AA$5:$AA$736,다우기술!$C103)&gt;0,DG$4,"")</f>
        <v/>
      </c>
      <c r="DH103" s="468" t="str">
        <f>IF(COUNTIFS('[7]ROMM List'!$E$5:$E$736,다우기술!DH$4,'[7]ROMM List'!$AA$5:$AA$736,다우기술!$C103)&gt;0,DH$4,"")</f>
        <v/>
      </c>
      <c r="DI103" s="468" t="str">
        <f>IF(COUNTIFS('[7]ROMM List'!$E$5:$E$736,다우기술!DI$4,'[7]ROMM List'!$AA$5:$AA$736,다우기술!$C103)&gt;0,DI$4,"")</f>
        <v/>
      </c>
      <c r="DJ103" s="468" t="str">
        <f>IF(COUNTIFS('[7]ROMM List'!$E$5:$E$736,다우기술!DJ$4,'[7]ROMM List'!$AA$5:$AA$736,다우기술!$C103)&gt;0,DJ$4,"")</f>
        <v/>
      </c>
      <c r="DK103" s="468" t="str">
        <f>IF(COUNTIFS('[7]ROMM List'!$E$5:$E$736,다우기술!DK$4,'[7]ROMM List'!$AA$5:$AA$736,다우기술!$C103)&gt;0,DK$4,"")</f>
        <v/>
      </c>
      <c r="DL103" s="468" t="str">
        <f t="shared" si="22"/>
        <v>매출</v>
      </c>
    </row>
    <row r="104" spans="1:116" s="392" customFormat="1" ht="171.6" hidden="1" customHeight="1">
      <c r="A104" s="453"/>
      <c r="B104" s="392" t="s">
        <v>141</v>
      </c>
      <c r="C104" s="430" t="str">
        <f t="shared" si="12"/>
        <v>LI_CA0301</v>
      </c>
      <c r="D104" s="430" t="s">
        <v>3833</v>
      </c>
      <c r="E104" s="430" t="s">
        <v>3824</v>
      </c>
      <c r="F104" s="431" t="s">
        <v>3614</v>
      </c>
      <c r="G104" s="431" t="s">
        <v>3292</v>
      </c>
      <c r="H104" s="454" t="s">
        <v>3852</v>
      </c>
      <c r="I104" s="455" t="s">
        <v>3853</v>
      </c>
      <c r="J104" s="456" t="s">
        <v>3854</v>
      </c>
      <c r="K104" s="457" t="s">
        <v>3855</v>
      </c>
      <c r="L104" s="458" t="str">
        <f>IF(VLOOKUP(BZ104,'[7]ROMM List'!$AB$5:$AC$736,2,0)&gt;0,"Y","N")</f>
        <v>Y</v>
      </c>
      <c r="M104" s="459" t="s">
        <v>143</v>
      </c>
      <c r="N104" s="460"/>
      <c r="O104" s="460"/>
      <c r="P104" s="460"/>
      <c r="Q104" s="460"/>
      <c r="R104" s="461"/>
      <c r="S104" s="459" t="s">
        <v>142</v>
      </c>
      <c r="T104" s="461" t="s">
        <v>137</v>
      </c>
      <c r="U104" s="459" t="str">
        <f>IF(COUNTIFS('[7]ROMM List'!$AA$5:$AA$736,다우기술!$C104,'[7]ROMM List'!K$5:K$736,"O")&gt;0,"O","")</f>
        <v/>
      </c>
      <c r="V104" s="460" t="str">
        <f>IF(COUNTIFS('[7]ROMM List'!$AA$5:$AA$736,다우기술!$C104,'[7]ROMM List'!L$5:L$736,"O")&gt;0,"O","")</f>
        <v/>
      </c>
      <c r="W104" s="460" t="str">
        <f>IF(COUNTIFS('[7]ROMM List'!$AA$5:$AA$736,다우기술!$C104,'[7]ROMM List'!M$5:M$736,"O")&gt;0,"O","")</f>
        <v/>
      </c>
      <c r="X104" s="460" t="str">
        <f>IF(COUNTIFS('[7]ROMM List'!$AA$5:$AA$736,다우기술!$C104,'[7]ROMM List'!N$5:N$736,"O")&gt;0,"O","")</f>
        <v/>
      </c>
      <c r="Y104" s="460" t="str">
        <f>IF(COUNTIFS('[7]ROMM List'!$AA$5:$AA$736,다우기술!$C104,'[7]ROMM List'!O$5:O$736,"O")&gt;0,"O","")</f>
        <v>O</v>
      </c>
      <c r="Z104" s="460" t="str">
        <f>IF(COUNTIFS('[7]ROMM List'!$AA$5:$AA$736,다우기술!$C104,'[7]ROMM List'!P$5:P$736,"O")&gt;0,"O","")</f>
        <v/>
      </c>
      <c r="AA104" s="460" t="str">
        <f>IF(COUNTIFS('[7]ROMM List'!$AA$5:$AA$736,다우기술!$C104,'[7]ROMM List'!Q$5:Q$736,"O")&gt;0,"O","")</f>
        <v/>
      </c>
      <c r="AB104" s="460" t="str">
        <f>IF(COUNTIFS('[7]ROMM List'!$AA$5:$AA$736,다우기술!$C104,'[7]ROMM List'!R$5:R$736,"O")&gt;0,"O","")</f>
        <v/>
      </c>
      <c r="AC104" s="460" t="str">
        <f>IF(COUNTIFS('[7]ROMM List'!$AA$5:$AA$736,다우기술!$C104,'[7]ROMM List'!S$5:S$736,"O")&gt;0,"O","")</f>
        <v/>
      </c>
      <c r="AD104" s="460" t="str">
        <f>IF(COUNTIFS('[7]ROMM List'!$AA$5:$AA$736,다우기술!$C104,'[7]ROMM List'!T$5:T$736,"O")&gt;0,"O","")</f>
        <v/>
      </c>
      <c r="AE104" s="460" t="str">
        <f>IF(COUNTIFS('[7]ROMM List'!$AA$5:$AA$736,다우기술!$C104,'[7]ROMM List'!U$5:U$736,"O")&gt;0,"O","")</f>
        <v/>
      </c>
      <c r="AF104" s="460" t="str">
        <f>IF(COUNTIFS('[7]ROMM List'!$AA$5:$AA$736,다우기술!$C104,'[7]ROMM List'!V$5:V$736,"O")&gt;0,"O","")</f>
        <v/>
      </c>
      <c r="AG104" s="461" t="str">
        <f>IF(COUNTIFS('[7]ROMM List'!$AA$5:$AA$736,다우기술!$C104,'[7]ROMM List'!W$5:W$736,"O")&gt;0,"O","")</f>
        <v/>
      </c>
      <c r="AH104" s="462" t="s">
        <v>129</v>
      </c>
      <c r="AI104" s="458" t="str">
        <f t="shared" si="21"/>
        <v>매출</v>
      </c>
      <c r="AJ104" s="458" t="s">
        <v>144</v>
      </c>
      <c r="AK104" s="458" t="s">
        <v>144</v>
      </c>
      <c r="AL104" s="458" t="s">
        <v>144</v>
      </c>
      <c r="AM104" s="458" t="s">
        <v>144</v>
      </c>
      <c r="AN104" s="458" t="s">
        <v>144</v>
      </c>
      <c r="AO104" s="458" t="s">
        <v>144</v>
      </c>
      <c r="AP104" s="463" t="s">
        <v>3829</v>
      </c>
      <c r="AQ104" s="458" t="s">
        <v>3582</v>
      </c>
      <c r="AR104" s="454" t="s">
        <v>3830</v>
      </c>
      <c r="AS104" s="454" t="s">
        <v>3748</v>
      </c>
      <c r="AT104" s="464" t="s">
        <v>3856</v>
      </c>
      <c r="AU104" s="454" t="str">
        <f t="shared" si="17"/>
        <v>서비스 이용 승인</v>
      </c>
      <c r="AV104" s="454" t="s">
        <v>3857</v>
      </c>
      <c r="AW104" s="455"/>
      <c r="AX104" s="460"/>
      <c r="AY104" s="460" t="s">
        <v>143</v>
      </c>
      <c r="AZ104" s="461" t="s">
        <v>143</v>
      </c>
      <c r="BA104" s="446" t="s">
        <v>144</v>
      </c>
      <c r="BB104" s="446" t="str">
        <f>IF(COUNTIFS('[7]ROMM List'!$AA$5:$AA$736,다우기술!C104,'[7]ROMM List'!$AF$5:$AF$736,"Significant")&gt;0,"Significant",IF(COUNTIFS('[7]ROMM List'!$AA$5:$AA$736,다우기술!C104,'[7]ROMM List'!$AF$5:$AF$736,"Higher")&gt;0,"Higher","Lower"))</f>
        <v>Higher</v>
      </c>
      <c r="BC104" s="446" t="str">
        <f t="shared" si="25"/>
        <v>Auto</v>
      </c>
      <c r="BD104" s="446" t="s">
        <v>130</v>
      </c>
      <c r="BE104" s="465" t="s">
        <v>137</v>
      </c>
      <c r="BF104" s="466" t="str">
        <f t="shared" ref="BF104:BF113" si="26">BC104</f>
        <v>Auto</v>
      </c>
      <c r="BG104" s="466" t="s">
        <v>135</v>
      </c>
      <c r="BH104" s="466" t="s">
        <v>135</v>
      </c>
      <c r="BI104" s="466" t="s">
        <v>135</v>
      </c>
      <c r="BJ104" s="466" t="s">
        <v>135</v>
      </c>
      <c r="BK104" s="466" t="s">
        <v>135</v>
      </c>
      <c r="BL104" s="466" t="s">
        <v>133</v>
      </c>
      <c r="BM104" s="466" t="s">
        <v>135</v>
      </c>
      <c r="BN104" s="467" t="s">
        <v>135</v>
      </c>
      <c r="BO104" s="446" t="str">
        <f t="shared" si="13"/>
        <v>Not Higher</v>
      </c>
      <c r="BP104" s="446">
        <f>SUMIFS([7]Note!$G$18:$G$65,[7]Note!$C$18:$C$65,다우기술!BB104,[7]Note!$F$18:$F$65,다우기술!BC104,[7]Note!$D$18:$D$65,다우기술!BO104)/IF(BD104="Y",1,IF(BD104="H",2,4))</f>
        <v>1</v>
      </c>
      <c r="BQ104" s="446" t="str">
        <f t="shared" si="24"/>
        <v>지역정보사업팀_콜믹스</v>
      </c>
      <c r="BR104" s="466"/>
      <c r="BS104" s="467" t="s">
        <v>143</v>
      </c>
      <c r="BT104" s="465"/>
      <c r="BU104" s="466"/>
      <c r="BV104" s="466"/>
      <c r="BW104" s="466" t="s">
        <v>143</v>
      </c>
      <c r="BX104" s="466"/>
      <c r="BY104" s="446"/>
      <c r="BZ104" s="392" t="str">
        <f t="shared" si="20"/>
        <v>지역정보사업팀_콜믹스_서비스 이용 승인</v>
      </c>
      <c r="CA104" s="392" t="b">
        <f>VLOOKUP(BZ104,'[7]ROMM List'!$AB$5:$AB$736,1,0)=BZ104</f>
        <v>1</v>
      </c>
      <c r="CB104" s="392" t="str">
        <f t="shared" si="14"/>
        <v>LI_CA0301</v>
      </c>
      <c r="CD104" s="470">
        <f t="shared" si="15"/>
        <v>0</v>
      </c>
      <c r="CF104" s="470">
        <f t="shared" si="16"/>
        <v>0</v>
      </c>
      <c r="CG104" s="470">
        <f t="shared" si="16"/>
        <v>0</v>
      </c>
      <c r="CH104" s="470">
        <f t="shared" si="16"/>
        <v>0</v>
      </c>
      <c r="CL104" s="392" t="str">
        <f>IF(COUNTIFS('[7]ROMM List'!$E$5:$E$736,다우기술!CL$4,'[7]ROMM List'!$AA$5:$AA$736,다우기술!$C104)&gt;0,CL$4,"")</f>
        <v/>
      </c>
      <c r="CM104" s="392" t="str">
        <f>IF(COUNTIFS('[7]ROMM List'!$E$5:$E$736,다우기술!CM$4,'[7]ROMM List'!$AA$5:$AA$736,다우기술!$C104)&gt;0,CM$4,"")</f>
        <v>매출</v>
      </c>
      <c r="CN104" s="392" t="str">
        <f>IF(COUNTIFS('[7]ROMM List'!$E$5:$E$736,다우기술!CN$4,'[7]ROMM List'!$AA$5:$AA$736,다우기술!$C104)&gt;0,CN$4,"")</f>
        <v/>
      </c>
      <c r="CO104" s="392" t="str">
        <f>IF(COUNTIFS('[7]ROMM List'!$E$5:$E$736,다우기술!CO$4,'[7]ROMM List'!$AA$5:$AA$736,다우기술!$C104)&gt;0,CO$4,"")</f>
        <v/>
      </c>
      <c r="CP104" s="392" t="str">
        <f>IF(COUNTIFS('[7]ROMM List'!$E$5:$E$736,다우기술!CP$4,'[7]ROMM List'!$AA$5:$AA$736,다우기술!$C104)&gt;0,CP$4,"")</f>
        <v/>
      </c>
      <c r="CQ104" s="392" t="str">
        <f>IF(COUNTIFS('[7]ROMM List'!$E$5:$E$736,다우기술!CQ$4,'[7]ROMM List'!$AA$5:$AA$736,다우기술!$C104)&gt;0,CQ$4,"")</f>
        <v/>
      </c>
      <c r="CR104" s="392" t="str">
        <f>IF(COUNTIFS('[7]ROMM List'!$E$5:$E$736,다우기술!CR$4,'[7]ROMM List'!$AA$5:$AA$736,다우기술!$C104)&gt;0,CR$4,"")</f>
        <v/>
      </c>
      <c r="CS104" s="392" t="str">
        <f>IF(COUNTIFS('[7]ROMM List'!$E$5:$E$736,다우기술!CS$4,'[7]ROMM List'!$AA$5:$AA$736,다우기술!$C104)&gt;0,CS$4,"")</f>
        <v/>
      </c>
      <c r="CT104" s="392" t="str">
        <f>IF(COUNTIFS('[7]ROMM List'!$E$5:$E$736,다우기술!CT$4,'[7]ROMM List'!$AA$5:$AA$736,다우기술!$C104)&gt;0,CT$4,"")</f>
        <v/>
      </c>
      <c r="CU104" s="392" t="str">
        <f>IF(COUNTIFS('[7]ROMM List'!$E$5:$E$736,다우기술!CU$4,'[7]ROMM List'!$AA$5:$AA$736,다우기술!$C104)&gt;0,CU$4,"")</f>
        <v/>
      </c>
      <c r="CV104" s="392" t="str">
        <f>IF(COUNTIFS('[7]ROMM List'!$E$5:$E$736,다우기술!CV$4,'[7]ROMM List'!$AA$5:$AA$736,다우기술!$C104)&gt;0,CV$4,"")</f>
        <v/>
      </c>
      <c r="CW104" s="392" t="str">
        <f>IF(COUNTIFS('[7]ROMM List'!$E$5:$E$736,다우기술!CW$4,'[7]ROMM List'!$AA$5:$AA$736,다우기술!$C104)&gt;0,CW$4,"")</f>
        <v/>
      </c>
      <c r="CX104" s="392" t="str">
        <f>IF(COUNTIFS('[7]ROMM List'!$E$5:$E$736,다우기술!CX$4,'[7]ROMM List'!$AA$5:$AA$736,다우기술!$C104)&gt;0,CX$4,"")</f>
        <v/>
      </c>
      <c r="CY104" s="392" t="str">
        <f>IF(COUNTIFS('[7]ROMM List'!$E$5:$E$736,다우기술!CY$4,'[7]ROMM List'!$AA$5:$AA$736,다우기술!$C104)&gt;0,CY$4,"")</f>
        <v/>
      </c>
      <c r="CZ104" s="392" t="str">
        <f>IF(COUNTIFS('[7]ROMM List'!$E$5:$E$736,다우기술!CZ$4,'[7]ROMM List'!$AA$5:$AA$736,다우기술!$C104)&gt;0,CZ$4,"")</f>
        <v/>
      </c>
      <c r="DA104" s="392" t="str">
        <f>IF(COUNTIFS('[7]ROMM List'!$E$5:$E$736,다우기술!DA$4,'[7]ROMM List'!$AA$5:$AA$736,다우기술!$C104)&gt;0,DA$4,"")</f>
        <v/>
      </c>
      <c r="DB104" s="392" t="str">
        <f>IF(COUNTIFS('[7]ROMM List'!$E$5:$E$736,다우기술!DB$4,'[7]ROMM List'!$AA$5:$AA$736,다우기술!$C104)&gt;0,DB$4,"")</f>
        <v/>
      </c>
      <c r="DC104" s="392" t="str">
        <f>IF(COUNTIFS('[7]ROMM List'!$E$5:$E$736,다우기술!DC$4,'[7]ROMM List'!$AA$5:$AA$736,다우기술!$C104)&gt;0,DC$4,"")</f>
        <v/>
      </c>
      <c r="DD104" s="392" t="str">
        <f>IF(COUNTIFS('[7]ROMM List'!$E$5:$E$736,다우기술!DD$4,'[7]ROMM List'!$AA$5:$AA$736,다우기술!$C104)&gt;0,DD$4,"")</f>
        <v/>
      </c>
      <c r="DE104" s="392" t="str">
        <f>IF(COUNTIFS('[7]ROMM List'!$E$5:$E$736,다우기술!DE$4,'[7]ROMM List'!$AA$5:$AA$736,다우기술!$C104)&gt;0,DE$4,"")</f>
        <v/>
      </c>
      <c r="DF104" s="392" t="str">
        <f>IF(COUNTIFS('[7]ROMM List'!$E$5:$E$736,다우기술!DF$4,'[7]ROMM List'!$AA$5:$AA$736,다우기술!$C104)&gt;0,DF$4,"")</f>
        <v/>
      </c>
      <c r="DG104" s="392" t="str">
        <f>IF(COUNTIFS('[7]ROMM List'!$E$5:$E$736,다우기술!DG$4,'[7]ROMM List'!$AA$5:$AA$736,다우기술!$C104)&gt;0,DG$4,"")</f>
        <v/>
      </c>
      <c r="DH104" s="392" t="str">
        <f>IF(COUNTIFS('[7]ROMM List'!$E$5:$E$736,다우기술!DH$4,'[7]ROMM List'!$AA$5:$AA$736,다우기술!$C104)&gt;0,DH$4,"")</f>
        <v/>
      </c>
      <c r="DI104" s="392" t="str">
        <f>IF(COUNTIFS('[7]ROMM List'!$E$5:$E$736,다우기술!DI$4,'[7]ROMM List'!$AA$5:$AA$736,다우기술!$C104)&gt;0,DI$4,"")</f>
        <v/>
      </c>
      <c r="DJ104" s="392" t="str">
        <f>IF(COUNTIFS('[7]ROMM List'!$E$5:$E$736,다우기술!DJ$4,'[7]ROMM List'!$AA$5:$AA$736,다우기술!$C104)&gt;0,DJ$4,"")</f>
        <v/>
      </c>
      <c r="DK104" s="392" t="str">
        <f>IF(COUNTIFS('[7]ROMM List'!$E$5:$E$736,다우기술!DK$4,'[7]ROMM List'!$AA$5:$AA$736,다우기술!$C104)&gt;0,DK$4,"")</f>
        <v/>
      </c>
      <c r="DL104" s="392" t="str">
        <f t="shared" si="22"/>
        <v>매출</v>
      </c>
    </row>
    <row r="105" spans="1:116" s="392" customFormat="1" ht="140.4" hidden="1" customHeight="1">
      <c r="A105" s="453"/>
      <c r="B105" s="392" t="s">
        <v>141</v>
      </c>
      <c r="C105" s="430" t="str">
        <f t="shared" si="12"/>
        <v>LI_CA0302</v>
      </c>
      <c r="D105" s="430" t="s">
        <v>3833</v>
      </c>
      <c r="E105" s="430" t="s">
        <v>3824</v>
      </c>
      <c r="F105" s="431" t="s">
        <v>3614</v>
      </c>
      <c r="G105" s="431" t="s">
        <v>3306</v>
      </c>
      <c r="H105" s="454" t="s">
        <v>3858</v>
      </c>
      <c r="I105" s="455" t="s">
        <v>3859</v>
      </c>
      <c r="J105" s="456" t="s">
        <v>3860</v>
      </c>
      <c r="K105" s="457" t="s">
        <v>3861</v>
      </c>
      <c r="L105" s="458" t="str">
        <f>IF(VLOOKUP(BZ105,'[7]ROMM List'!$AB$5:$AC$736,2,0)&gt;0,"Y","N")</f>
        <v>Y</v>
      </c>
      <c r="M105" s="459"/>
      <c r="N105" s="460" t="s">
        <v>143</v>
      </c>
      <c r="O105" s="460"/>
      <c r="P105" s="460"/>
      <c r="Q105" s="460"/>
      <c r="R105" s="461"/>
      <c r="S105" s="459" t="s">
        <v>142</v>
      </c>
      <c r="T105" s="461" t="s">
        <v>137</v>
      </c>
      <c r="U105" s="459" t="str">
        <f>IF(COUNTIFS('[7]ROMM List'!$AA$5:$AA$736,다우기술!$C105,'[7]ROMM List'!K$5:K$736,"O")&gt;0,"O","")</f>
        <v/>
      </c>
      <c r="V105" s="460" t="str">
        <f>IF(COUNTIFS('[7]ROMM List'!$AA$5:$AA$736,다우기술!$C105,'[7]ROMM List'!L$5:L$736,"O")&gt;0,"O","")</f>
        <v/>
      </c>
      <c r="W105" s="460" t="str">
        <f>IF(COUNTIFS('[7]ROMM List'!$AA$5:$AA$736,다우기술!$C105,'[7]ROMM List'!M$5:M$736,"O")&gt;0,"O","")</f>
        <v/>
      </c>
      <c r="X105" s="460" t="str">
        <f>IF(COUNTIFS('[7]ROMM List'!$AA$5:$AA$736,다우기술!$C105,'[7]ROMM List'!N$5:N$736,"O")&gt;0,"O","")</f>
        <v/>
      </c>
      <c r="Y105" s="460" t="str">
        <f>IF(COUNTIFS('[7]ROMM List'!$AA$5:$AA$736,다우기술!$C105,'[7]ROMM List'!O$5:O$736,"O")&gt;0,"O","")</f>
        <v>O</v>
      </c>
      <c r="Z105" s="460" t="str">
        <f>IF(COUNTIFS('[7]ROMM List'!$AA$5:$AA$736,다우기술!$C105,'[7]ROMM List'!P$5:P$736,"O")&gt;0,"O","")</f>
        <v>O</v>
      </c>
      <c r="AA105" s="460" t="str">
        <f>IF(COUNTIFS('[7]ROMM List'!$AA$5:$AA$736,다우기술!$C105,'[7]ROMM List'!Q$5:Q$736,"O")&gt;0,"O","")</f>
        <v>O</v>
      </c>
      <c r="AB105" s="460" t="str">
        <f>IF(COUNTIFS('[7]ROMM List'!$AA$5:$AA$736,다우기술!$C105,'[7]ROMM List'!R$5:R$736,"O")&gt;0,"O","")</f>
        <v>O</v>
      </c>
      <c r="AC105" s="460" t="str">
        <f>IF(COUNTIFS('[7]ROMM List'!$AA$5:$AA$736,다우기술!$C105,'[7]ROMM List'!S$5:S$736,"O")&gt;0,"O","")</f>
        <v/>
      </c>
      <c r="AD105" s="460" t="str">
        <f>IF(COUNTIFS('[7]ROMM List'!$AA$5:$AA$736,다우기술!$C105,'[7]ROMM List'!T$5:T$736,"O")&gt;0,"O","")</f>
        <v/>
      </c>
      <c r="AE105" s="460" t="str">
        <f>IF(COUNTIFS('[7]ROMM List'!$AA$5:$AA$736,다우기술!$C105,'[7]ROMM List'!U$5:U$736,"O")&gt;0,"O","")</f>
        <v/>
      </c>
      <c r="AF105" s="460" t="str">
        <f>IF(COUNTIFS('[7]ROMM List'!$AA$5:$AA$736,다우기술!$C105,'[7]ROMM List'!V$5:V$736,"O")&gt;0,"O","")</f>
        <v/>
      </c>
      <c r="AG105" s="461" t="str">
        <f>IF(COUNTIFS('[7]ROMM List'!$AA$5:$AA$736,다우기술!$C105,'[7]ROMM List'!W$5:W$736,"O")&gt;0,"O","")</f>
        <v/>
      </c>
      <c r="AH105" s="462" t="s">
        <v>129</v>
      </c>
      <c r="AI105" s="458" t="str">
        <f t="shared" si="21"/>
        <v>매출</v>
      </c>
      <c r="AJ105" s="458" t="s">
        <v>144</v>
      </c>
      <c r="AK105" s="458" t="s">
        <v>144</v>
      </c>
      <c r="AL105" s="458" t="s">
        <v>144</v>
      </c>
      <c r="AM105" s="458" t="s">
        <v>144</v>
      </c>
      <c r="AN105" s="458" t="s">
        <v>144</v>
      </c>
      <c r="AO105" s="458" t="s">
        <v>144</v>
      </c>
      <c r="AP105" s="463" t="s">
        <v>3829</v>
      </c>
      <c r="AQ105" s="458" t="s">
        <v>3582</v>
      </c>
      <c r="AR105" s="454" t="s">
        <v>3830</v>
      </c>
      <c r="AS105" s="454" t="s">
        <v>3748</v>
      </c>
      <c r="AT105" s="464" t="s">
        <v>3862</v>
      </c>
      <c r="AU105" s="454" t="str">
        <f t="shared" si="17"/>
        <v>이용자 계정 별 서비스 이용내역 자동집계</v>
      </c>
      <c r="AV105" s="454" t="s">
        <v>3863</v>
      </c>
      <c r="AW105" s="455"/>
      <c r="AX105" s="460"/>
      <c r="AY105" s="460" t="s">
        <v>143</v>
      </c>
      <c r="AZ105" s="461" t="s">
        <v>143</v>
      </c>
      <c r="BA105" s="446" t="s">
        <v>144</v>
      </c>
      <c r="BB105" s="446" t="str">
        <f>IF(COUNTIFS('[7]ROMM List'!$AA$5:$AA$736,다우기술!C105,'[7]ROMM List'!$AF$5:$AF$736,"Significant")&gt;0,"Significant",IF(COUNTIFS('[7]ROMM List'!$AA$5:$AA$736,다우기술!C105,'[7]ROMM List'!$AF$5:$AF$736,"Higher")&gt;0,"Higher","Lower"))</f>
        <v>Higher</v>
      </c>
      <c r="BC105" s="446" t="str">
        <f t="shared" si="25"/>
        <v>Auto</v>
      </c>
      <c r="BD105" s="446" t="s">
        <v>130</v>
      </c>
      <c r="BE105" s="465" t="s">
        <v>137</v>
      </c>
      <c r="BF105" s="466" t="str">
        <f t="shared" si="26"/>
        <v>Auto</v>
      </c>
      <c r="BG105" s="466" t="s">
        <v>135</v>
      </c>
      <c r="BH105" s="466" t="s">
        <v>133</v>
      </c>
      <c r="BI105" s="466" t="s">
        <v>135</v>
      </c>
      <c r="BJ105" s="466" t="s">
        <v>135</v>
      </c>
      <c r="BK105" s="466" t="s">
        <v>135</v>
      </c>
      <c r="BL105" s="466" t="s">
        <v>133</v>
      </c>
      <c r="BM105" s="466" t="s">
        <v>135</v>
      </c>
      <c r="BN105" s="467" t="s">
        <v>135</v>
      </c>
      <c r="BO105" s="446" t="str">
        <f t="shared" si="13"/>
        <v>Not Higher</v>
      </c>
      <c r="BP105" s="446">
        <f>SUMIFS([7]Note!$G$18:$G$65,[7]Note!$C$18:$C$65,다우기술!BB105,[7]Note!$F$18:$F$65,다우기술!BC105,[7]Note!$D$18:$D$65,다우기술!BO105)/IF(BD105="Y",1,IF(BD105="H",2,4))</f>
        <v>1</v>
      </c>
      <c r="BQ105" s="446" t="str">
        <f t="shared" si="24"/>
        <v>지역정보사업팀_콜믹스</v>
      </c>
      <c r="BR105" s="466"/>
      <c r="BS105" s="467" t="s">
        <v>143</v>
      </c>
      <c r="BT105" s="465"/>
      <c r="BU105" s="466"/>
      <c r="BV105" s="466"/>
      <c r="BW105" s="466" t="s">
        <v>143</v>
      </c>
      <c r="BX105" s="466"/>
      <c r="BY105" s="446"/>
      <c r="BZ105" s="392" t="str">
        <f t="shared" si="20"/>
        <v>지역정보사업팀_콜믹스_이용자 계정 별 서비스 이용내역 자동집계</v>
      </c>
      <c r="CA105" s="392" t="b">
        <f>VLOOKUP(BZ105,'[7]ROMM List'!$AB$5:$AB$736,1,0)=BZ105</f>
        <v>1</v>
      </c>
      <c r="CB105" s="392" t="str">
        <f t="shared" si="14"/>
        <v>LI_CA0302</v>
      </c>
      <c r="CD105" s="470">
        <f t="shared" si="15"/>
        <v>0</v>
      </c>
      <c r="CF105" s="470">
        <f t="shared" si="16"/>
        <v>0</v>
      </c>
      <c r="CG105" s="470">
        <f t="shared" si="16"/>
        <v>0</v>
      </c>
      <c r="CH105" s="470">
        <f t="shared" si="16"/>
        <v>0</v>
      </c>
      <c r="CL105" s="392" t="str">
        <f>IF(COUNTIFS('[7]ROMM List'!$E$5:$E$736,다우기술!CL$4,'[7]ROMM List'!$AA$5:$AA$736,다우기술!$C105)&gt;0,CL$4,"")</f>
        <v/>
      </c>
      <c r="CM105" s="392" t="str">
        <f>IF(COUNTIFS('[7]ROMM List'!$E$5:$E$736,다우기술!CM$4,'[7]ROMM List'!$AA$5:$AA$736,다우기술!$C105)&gt;0,CM$4,"")</f>
        <v>매출</v>
      </c>
      <c r="CN105" s="392" t="str">
        <f>IF(COUNTIFS('[7]ROMM List'!$E$5:$E$736,다우기술!CN$4,'[7]ROMM List'!$AA$5:$AA$736,다우기술!$C105)&gt;0,CN$4,"")</f>
        <v/>
      </c>
      <c r="CO105" s="392" t="str">
        <f>IF(COUNTIFS('[7]ROMM List'!$E$5:$E$736,다우기술!CO$4,'[7]ROMM List'!$AA$5:$AA$736,다우기술!$C105)&gt;0,CO$4,"")</f>
        <v/>
      </c>
      <c r="CP105" s="392" t="str">
        <f>IF(COUNTIFS('[7]ROMM List'!$E$5:$E$736,다우기술!CP$4,'[7]ROMM List'!$AA$5:$AA$736,다우기술!$C105)&gt;0,CP$4,"")</f>
        <v/>
      </c>
      <c r="CQ105" s="392" t="str">
        <f>IF(COUNTIFS('[7]ROMM List'!$E$5:$E$736,다우기술!CQ$4,'[7]ROMM List'!$AA$5:$AA$736,다우기술!$C105)&gt;0,CQ$4,"")</f>
        <v/>
      </c>
      <c r="CR105" s="392" t="str">
        <f>IF(COUNTIFS('[7]ROMM List'!$E$5:$E$736,다우기술!CR$4,'[7]ROMM List'!$AA$5:$AA$736,다우기술!$C105)&gt;0,CR$4,"")</f>
        <v/>
      </c>
      <c r="CS105" s="392" t="str">
        <f>IF(COUNTIFS('[7]ROMM List'!$E$5:$E$736,다우기술!CS$4,'[7]ROMM List'!$AA$5:$AA$736,다우기술!$C105)&gt;0,CS$4,"")</f>
        <v/>
      </c>
      <c r="CT105" s="392" t="str">
        <f>IF(COUNTIFS('[7]ROMM List'!$E$5:$E$736,다우기술!CT$4,'[7]ROMM List'!$AA$5:$AA$736,다우기술!$C105)&gt;0,CT$4,"")</f>
        <v/>
      </c>
      <c r="CU105" s="392" t="str">
        <f>IF(COUNTIFS('[7]ROMM List'!$E$5:$E$736,다우기술!CU$4,'[7]ROMM List'!$AA$5:$AA$736,다우기술!$C105)&gt;0,CU$4,"")</f>
        <v/>
      </c>
      <c r="CV105" s="392" t="str">
        <f>IF(COUNTIFS('[7]ROMM List'!$E$5:$E$736,다우기술!CV$4,'[7]ROMM List'!$AA$5:$AA$736,다우기술!$C105)&gt;0,CV$4,"")</f>
        <v/>
      </c>
      <c r="CW105" s="392" t="str">
        <f>IF(COUNTIFS('[7]ROMM List'!$E$5:$E$736,다우기술!CW$4,'[7]ROMM List'!$AA$5:$AA$736,다우기술!$C105)&gt;0,CW$4,"")</f>
        <v/>
      </c>
      <c r="CX105" s="392" t="str">
        <f>IF(COUNTIFS('[7]ROMM List'!$E$5:$E$736,다우기술!CX$4,'[7]ROMM List'!$AA$5:$AA$736,다우기술!$C105)&gt;0,CX$4,"")</f>
        <v/>
      </c>
      <c r="CY105" s="392" t="str">
        <f>IF(COUNTIFS('[7]ROMM List'!$E$5:$E$736,다우기술!CY$4,'[7]ROMM List'!$AA$5:$AA$736,다우기술!$C105)&gt;0,CY$4,"")</f>
        <v/>
      </c>
      <c r="CZ105" s="392" t="str">
        <f>IF(COUNTIFS('[7]ROMM List'!$E$5:$E$736,다우기술!CZ$4,'[7]ROMM List'!$AA$5:$AA$736,다우기술!$C105)&gt;0,CZ$4,"")</f>
        <v/>
      </c>
      <c r="DA105" s="392" t="str">
        <f>IF(COUNTIFS('[7]ROMM List'!$E$5:$E$736,다우기술!DA$4,'[7]ROMM List'!$AA$5:$AA$736,다우기술!$C105)&gt;0,DA$4,"")</f>
        <v/>
      </c>
      <c r="DB105" s="392" t="str">
        <f>IF(COUNTIFS('[7]ROMM List'!$E$5:$E$736,다우기술!DB$4,'[7]ROMM List'!$AA$5:$AA$736,다우기술!$C105)&gt;0,DB$4,"")</f>
        <v/>
      </c>
      <c r="DC105" s="392" t="str">
        <f>IF(COUNTIFS('[7]ROMM List'!$E$5:$E$736,다우기술!DC$4,'[7]ROMM List'!$AA$5:$AA$736,다우기술!$C105)&gt;0,DC$4,"")</f>
        <v/>
      </c>
      <c r="DD105" s="392" t="str">
        <f>IF(COUNTIFS('[7]ROMM List'!$E$5:$E$736,다우기술!DD$4,'[7]ROMM List'!$AA$5:$AA$736,다우기술!$C105)&gt;0,DD$4,"")</f>
        <v/>
      </c>
      <c r="DE105" s="392" t="str">
        <f>IF(COUNTIFS('[7]ROMM List'!$E$5:$E$736,다우기술!DE$4,'[7]ROMM List'!$AA$5:$AA$736,다우기술!$C105)&gt;0,DE$4,"")</f>
        <v/>
      </c>
      <c r="DF105" s="392" t="str">
        <f>IF(COUNTIFS('[7]ROMM List'!$E$5:$E$736,다우기술!DF$4,'[7]ROMM List'!$AA$5:$AA$736,다우기술!$C105)&gt;0,DF$4,"")</f>
        <v/>
      </c>
      <c r="DG105" s="392" t="str">
        <f>IF(COUNTIFS('[7]ROMM List'!$E$5:$E$736,다우기술!DG$4,'[7]ROMM List'!$AA$5:$AA$736,다우기술!$C105)&gt;0,DG$4,"")</f>
        <v/>
      </c>
      <c r="DH105" s="392" t="str">
        <f>IF(COUNTIFS('[7]ROMM List'!$E$5:$E$736,다우기술!DH$4,'[7]ROMM List'!$AA$5:$AA$736,다우기술!$C105)&gt;0,DH$4,"")</f>
        <v/>
      </c>
      <c r="DI105" s="392" t="str">
        <f>IF(COUNTIFS('[7]ROMM List'!$E$5:$E$736,다우기술!DI$4,'[7]ROMM List'!$AA$5:$AA$736,다우기술!$C105)&gt;0,DI$4,"")</f>
        <v/>
      </c>
      <c r="DJ105" s="392" t="str">
        <f>IF(COUNTIFS('[7]ROMM List'!$E$5:$E$736,다우기술!DJ$4,'[7]ROMM List'!$AA$5:$AA$736,다우기술!$C105)&gt;0,DJ$4,"")</f>
        <v/>
      </c>
      <c r="DK105" s="392" t="str">
        <f>IF(COUNTIFS('[7]ROMM List'!$E$5:$E$736,다우기술!DK$4,'[7]ROMM List'!$AA$5:$AA$736,다우기술!$C105)&gt;0,DK$4,"")</f>
        <v/>
      </c>
      <c r="DL105" s="392" t="str">
        <f t="shared" si="22"/>
        <v>매출</v>
      </c>
    </row>
    <row r="106" spans="1:116" s="392" customFormat="1" ht="409.6" hidden="1" customHeight="1">
      <c r="A106" s="453"/>
      <c r="B106" s="392" t="s">
        <v>141</v>
      </c>
      <c r="C106" s="430" t="str">
        <f t="shared" si="12"/>
        <v>LI_CA0401</v>
      </c>
      <c r="D106" s="430" t="s">
        <v>3833</v>
      </c>
      <c r="E106" s="430" t="s">
        <v>3824</v>
      </c>
      <c r="F106" s="431" t="s">
        <v>3641</v>
      </c>
      <c r="G106" s="431" t="s">
        <v>3292</v>
      </c>
      <c r="H106" s="454" t="s">
        <v>3864</v>
      </c>
      <c r="I106" s="455" t="s">
        <v>3865</v>
      </c>
      <c r="J106" s="456" t="s">
        <v>3866</v>
      </c>
      <c r="K106" s="457" t="s">
        <v>3867</v>
      </c>
      <c r="L106" s="458" t="str">
        <f>IF(VLOOKUP(BZ106,'[7]ROMM List'!$AB$5:$AC$736,2,0)&gt;0,"Y","N")</f>
        <v>Y</v>
      </c>
      <c r="M106" s="459"/>
      <c r="N106" s="460" t="s">
        <v>143</v>
      </c>
      <c r="O106" s="460"/>
      <c r="P106" s="460"/>
      <c r="Q106" s="460"/>
      <c r="R106" s="461"/>
      <c r="S106" s="459" t="s">
        <v>142</v>
      </c>
      <c r="T106" s="461" t="s">
        <v>137</v>
      </c>
      <c r="U106" s="459" t="str">
        <f>IF(COUNTIFS('[7]ROMM List'!$AA$5:$AA$736,다우기술!$C106,'[7]ROMM List'!K$5:K$736,"O")&gt;0,"O","")</f>
        <v/>
      </c>
      <c r="V106" s="460" t="str">
        <f>IF(COUNTIFS('[7]ROMM List'!$AA$5:$AA$736,다우기술!$C106,'[7]ROMM List'!L$5:L$736,"O")&gt;0,"O","")</f>
        <v/>
      </c>
      <c r="W106" s="460" t="str">
        <f>IF(COUNTIFS('[7]ROMM List'!$AA$5:$AA$736,다우기술!$C106,'[7]ROMM List'!M$5:M$736,"O")&gt;0,"O","")</f>
        <v>O</v>
      </c>
      <c r="X106" s="460" t="str">
        <f>IF(COUNTIFS('[7]ROMM List'!$AA$5:$AA$736,다우기술!$C106,'[7]ROMM List'!N$5:N$736,"O")&gt;0,"O","")</f>
        <v/>
      </c>
      <c r="Y106" s="460" t="str">
        <f>IF(COUNTIFS('[7]ROMM List'!$AA$5:$AA$736,다우기술!$C106,'[7]ROMM List'!O$5:O$736,"O")&gt;0,"O","")</f>
        <v>O</v>
      </c>
      <c r="Z106" s="460" t="str">
        <f>IF(COUNTIFS('[7]ROMM List'!$AA$5:$AA$736,다우기술!$C106,'[7]ROMM List'!P$5:P$736,"O")&gt;0,"O","")</f>
        <v>O</v>
      </c>
      <c r="AA106" s="460" t="str">
        <f>IF(COUNTIFS('[7]ROMM List'!$AA$5:$AA$736,다우기술!$C106,'[7]ROMM List'!Q$5:Q$736,"O")&gt;0,"O","")</f>
        <v>O</v>
      </c>
      <c r="AB106" s="460" t="str">
        <f>IF(COUNTIFS('[7]ROMM List'!$AA$5:$AA$736,다우기술!$C106,'[7]ROMM List'!R$5:R$736,"O")&gt;0,"O","")</f>
        <v>O</v>
      </c>
      <c r="AC106" s="460" t="str">
        <f>IF(COUNTIFS('[7]ROMM List'!$AA$5:$AA$736,다우기술!$C106,'[7]ROMM List'!S$5:S$736,"O")&gt;0,"O","")</f>
        <v/>
      </c>
      <c r="AD106" s="460" t="str">
        <f>IF(COUNTIFS('[7]ROMM List'!$AA$5:$AA$736,다우기술!$C106,'[7]ROMM List'!T$5:T$736,"O")&gt;0,"O","")</f>
        <v/>
      </c>
      <c r="AE106" s="460" t="str">
        <f>IF(COUNTIFS('[7]ROMM List'!$AA$5:$AA$736,다우기술!$C106,'[7]ROMM List'!U$5:U$736,"O")&gt;0,"O","")</f>
        <v/>
      </c>
      <c r="AF106" s="460" t="str">
        <f>IF(COUNTIFS('[7]ROMM List'!$AA$5:$AA$736,다우기술!$C106,'[7]ROMM List'!V$5:V$736,"O")&gt;0,"O","")</f>
        <v/>
      </c>
      <c r="AG106" s="461" t="str">
        <f>IF(COUNTIFS('[7]ROMM List'!$AA$5:$AA$736,다우기술!$C106,'[7]ROMM List'!W$5:W$736,"O")&gt;0,"O","")</f>
        <v/>
      </c>
      <c r="AH106" s="462" t="s">
        <v>129</v>
      </c>
      <c r="AI106" s="458" t="str">
        <f t="shared" si="21"/>
        <v>매출채권매출</v>
      </c>
      <c r="AJ106" s="458" t="s">
        <v>144</v>
      </c>
      <c r="AK106" s="458" t="s">
        <v>144</v>
      </c>
      <c r="AL106" s="458" t="s">
        <v>144</v>
      </c>
      <c r="AM106" s="458" t="s">
        <v>144</v>
      </c>
      <c r="AN106" s="458" t="s">
        <v>144</v>
      </c>
      <c r="AO106" s="458" t="s">
        <v>144</v>
      </c>
      <c r="AP106" s="463" t="s">
        <v>3829</v>
      </c>
      <c r="AQ106" s="458" t="s">
        <v>3582</v>
      </c>
      <c r="AR106" s="454" t="s">
        <v>3830</v>
      </c>
      <c r="AS106" s="454" t="s">
        <v>3748</v>
      </c>
      <c r="AT106" s="464" t="s">
        <v>3868</v>
      </c>
      <c r="AU106" s="454" t="str">
        <f t="shared" si="17"/>
        <v>매출액 자동 계산</v>
      </c>
      <c r="AV106" s="454" t="s">
        <v>3869</v>
      </c>
      <c r="AW106" s="455"/>
      <c r="AX106" s="460"/>
      <c r="AY106" s="460" t="s">
        <v>143</v>
      </c>
      <c r="AZ106" s="461" t="s">
        <v>143</v>
      </c>
      <c r="BA106" s="446" t="s">
        <v>144</v>
      </c>
      <c r="BB106" s="446" t="str">
        <f>IF(COUNTIFS('[7]ROMM List'!$AA$5:$AA$736,다우기술!C106,'[7]ROMM List'!$AF$5:$AF$736,"Significant")&gt;0,"Significant",IF(COUNTIFS('[7]ROMM List'!$AA$5:$AA$736,다우기술!C106,'[7]ROMM List'!$AF$5:$AF$736,"Higher")&gt;0,"Higher","Lower"))</f>
        <v>Higher</v>
      </c>
      <c r="BC106" s="446" t="str">
        <f t="shared" si="25"/>
        <v>Auto</v>
      </c>
      <c r="BD106" s="446" t="s">
        <v>130</v>
      </c>
      <c r="BE106" s="465" t="s">
        <v>137</v>
      </c>
      <c r="BF106" s="466" t="str">
        <f t="shared" si="26"/>
        <v>Auto</v>
      </c>
      <c r="BG106" s="466" t="s">
        <v>135</v>
      </c>
      <c r="BH106" s="466" t="s">
        <v>135</v>
      </c>
      <c r="BI106" s="466" t="s">
        <v>135</v>
      </c>
      <c r="BJ106" s="466" t="s">
        <v>135</v>
      </c>
      <c r="BK106" s="466" t="s">
        <v>135</v>
      </c>
      <c r="BL106" s="466" t="s">
        <v>133</v>
      </c>
      <c r="BM106" s="466" t="s">
        <v>135</v>
      </c>
      <c r="BN106" s="467" t="s">
        <v>135</v>
      </c>
      <c r="BO106" s="446" t="str">
        <f t="shared" si="13"/>
        <v>Not Higher</v>
      </c>
      <c r="BP106" s="446">
        <f>SUMIFS([7]Note!$G$18:$G$65,[7]Note!$C$18:$C$65,다우기술!BB106,[7]Note!$F$18:$F$65,다우기술!BC106,[7]Note!$D$18:$D$65,다우기술!BO106)/IF(BD106="Y",1,IF(BD106="H",2,4))</f>
        <v>1</v>
      </c>
      <c r="BQ106" s="446" t="str">
        <f t="shared" si="24"/>
        <v>지역정보사업팀_콜믹스</v>
      </c>
      <c r="BR106" s="466"/>
      <c r="BS106" s="467" t="s">
        <v>143</v>
      </c>
      <c r="BT106" s="465"/>
      <c r="BU106" s="466"/>
      <c r="BV106" s="466"/>
      <c r="BW106" s="466" t="s">
        <v>143</v>
      </c>
      <c r="BX106" s="466"/>
      <c r="BY106" s="446"/>
      <c r="BZ106" s="392" t="str">
        <f t="shared" si="20"/>
        <v>지역정보사업팀_콜믹스_매출액 자동 계산</v>
      </c>
      <c r="CA106" s="392" t="b">
        <f>VLOOKUP(BZ106,'[7]ROMM List'!$AB$5:$AB$736,1,0)=BZ106</f>
        <v>1</v>
      </c>
      <c r="CB106" s="392" t="str">
        <f t="shared" si="14"/>
        <v>LI_CA0401</v>
      </c>
      <c r="CD106" s="470">
        <f t="shared" si="15"/>
        <v>0</v>
      </c>
      <c r="CF106" s="470">
        <f t="shared" si="16"/>
        <v>0</v>
      </c>
      <c r="CG106" s="470">
        <f t="shared" si="16"/>
        <v>0</v>
      </c>
      <c r="CH106" s="470">
        <f t="shared" si="16"/>
        <v>0</v>
      </c>
      <c r="CL106" s="392" t="str">
        <f>IF(COUNTIFS('[7]ROMM List'!$E$5:$E$736,다우기술!CL$4,'[7]ROMM List'!$AA$5:$AA$736,다우기술!$C106)&gt;0,CL$4,"")</f>
        <v>매출채권</v>
      </c>
      <c r="CM106" s="392" t="str">
        <f>IF(COUNTIFS('[7]ROMM List'!$E$5:$E$736,다우기술!CM$4,'[7]ROMM List'!$AA$5:$AA$736,다우기술!$C106)&gt;0,CM$4,"")</f>
        <v>매출</v>
      </c>
      <c r="CN106" s="392" t="str">
        <f>IF(COUNTIFS('[7]ROMM List'!$E$5:$E$736,다우기술!CN$4,'[7]ROMM List'!$AA$5:$AA$736,다우기술!$C106)&gt;0,CN$4,"")</f>
        <v/>
      </c>
      <c r="CO106" s="392" t="str">
        <f>IF(COUNTIFS('[7]ROMM List'!$E$5:$E$736,다우기술!CO$4,'[7]ROMM List'!$AA$5:$AA$736,다우기술!$C106)&gt;0,CO$4,"")</f>
        <v/>
      </c>
      <c r="CP106" s="392" t="str">
        <f>IF(COUNTIFS('[7]ROMM List'!$E$5:$E$736,다우기술!CP$4,'[7]ROMM List'!$AA$5:$AA$736,다우기술!$C106)&gt;0,CP$4,"")</f>
        <v/>
      </c>
      <c r="CQ106" s="392" t="str">
        <f>IF(COUNTIFS('[7]ROMM List'!$E$5:$E$736,다우기술!CQ$4,'[7]ROMM List'!$AA$5:$AA$736,다우기술!$C106)&gt;0,CQ$4,"")</f>
        <v/>
      </c>
      <c r="CR106" s="392" t="str">
        <f>IF(COUNTIFS('[7]ROMM List'!$E$5:$E$736,다우기술!CR$4,'[7]ROMM List'!$AA$5:$AA$736,다우기술!$C106)&gt;0,CR$4,"")</f>
        <v/>
      </c>
      <c r="CS106" s="392" t="str">
        <f>IF(COUNTIFS('[7]ROMM List'!$E$5:$E$736,다우기술!CS$4,'[7]ROMM List'!$AA$5:$AA$736,다우기술!$C106)&gt;0,CS$4,"")</f>
        <v/>
      </c>
      <c r="CT106" s="392" t="str">
        <f>IF(COUNTIFS('[7]ROMM List'!$E$5:$E$736,다우기술!CT$4,'[7]ROMM List'!$AA$5:$AA$736,다우기술!$C106)&gt;0,CT$4,"")</f>
        <v/>
      </c>
      <c r="CU106" s="392" t="str">
        <f>IF(COUNTIFS('[7]ROMM List'!$E$5:$E$736,다우기술!CU$4,'[7]ROMM List'!$AA$5:$AA$736,다우기술!$C106)&gt;0,CU$4,"")</f>
        <v/>
      </c>
      <c r="CV106" s="392" t="str">
        <f>IF(COUNTIFS('[7]ROMM List'!$E$5:$E$736,다우기술!CV$4,'[7]ROMM List'!$AA$5:$AA$736,다우기술!$C106)&gt;0,CV$4,"")</f>
        <v/>
      </c>
      <c r="CW106" s="392" t="str">
        <f>IF(COUNTIFS('[7]ROMM List'!$E$5:$E$736,다우기술!CW$4,'[7]ROMM List'!$AA$5:$AA$736,다우기술!$C106)&gt;0,CW$4,"")</f>
        <v/>
      </c>
      <c r="CX106" s="392" t="str">
        <f>IF(COUNTIFS('[7]ROMM List'!$E$5:$E$736,다우기술!CX$4,'[7]ROMM List'!$AA$5:$AA$736,다우기술!$C106)&gt;0,CX$4,"")</f>
        <v/>
      </c>
      <c r="CY106" s="392" t="str">
        <f>IF(COUNTIFS('[7]ROMM List'!$E$5:$E$736,다우기술!CY$4,'[7]ROMM List'!$AA$5:$AA$736,다우기술!$C106)&gt;0,CY$4,"")</f>
        <v/>
      </c>
      <c r="CZ106" s="392" t="str">
        <f>IF(COUNTIFS('[7]ROMM List'!$E$5:$E$736,다우기술!CZ$4,'[7]ROMM List'!$AA$5:$AA$736,다우기술!$C106)&gt;0,CZ$4,"")</f>
        <v/>
      </c>
      <c r="DA106" s="392" t="str">
        <f>IF(COUNTIFS('[7]ROMM List'!$E$5:$E$736,다우기술!DA$4,'[7]ROMM List'!$AA$5:$AA$736,다우기술!$C106)&gt;0,DA$4,"")</f>
        <v/>
      </c>
      <c r="DB106" s="392" t="str">
        <f>IF(COUNTIFS('[7]ROMM List'!$E$5:$E$736,다우기술!DB$4,'[7]ROMM List'!$AA$5:$AA$736,다우기술!$C106)&gt;0,DB$4,"")</f>
        <v/>
      </c>
      <c r="DC106" s="392" t="str">
        <f>IF(COUNTIFS('[7]ROMM List'!$E$5:$E$736,다우기술!DC$4,'[7]ROMM List'!$AA$5:$AA$736,다우기술!$C106)&gt;0,DC$4,"")</f>
        <v/>
      </c>
      <c r="DD106" s="392" t="str">
        <f>IF(COUNTIFS('[7]ROMM List'!$E$5:$E$736,다우기술!DD$4,'[7]ROMM List'!$AA$5:$AA$736,다우기술!$C106)&gt;0,DD$4,"")</f>
        <v/>
      </c>
      <c r="DE106" s="392" t="str">
        <f>IF(COUNTIFS('[7]ROMM List'!$E$5:$E$736,다우기술!DE$4,'[7]ROMM List'!$AA$5:$AA$736,다우기술!$C106)&gt;0,DE$4,"")</f>
        <v/>
      </c>
      <c r="DF106" s="392" t="str">
        <f>IF(COUNTIFS('[7]ROMM List'!$E$5:$E$736,다우기술!DF$4,'[7]ROMM List'!$AA$5:$AA$736,다우기술!$C106)&gt;0,DF$4,"")</f>
        <v/>
      </c>
      <c r="DG106" s="392" t="str">
        <f>IF(COUNTIFS('[7]ROMM List'!$E$5:$E$736,다우기술!DG$4,'[7]ROMM List'!$AA$5:$AA$736,다우기술!$C106)&gt;0,DG$4,"")</f>
        <v/>
      </c>
      <c r="DH106" s="392" t="str">
        <f>IF(COUNTIFS('[7]ROMM List'!$E$5:$E$736,다우기술!DH$4,'[7]ROMM List'!$AA$5:$AA$736,다우기술!$C106)&gt;0,DH$4,"")</f>
        <v/>
      </c>
      <c r="DI106" s="392" t="str">
        <f>IF(COUNTIFS('[7]ROMM List'!$E$5:$E$736,다우기술!DI$4,'[7]ROMM List'!$AA$5:$AA$736,다우기술!$C106)&gt;0,DI$4,"")</f>
        <v/>
      </c>
      <c r="DJ106" s="392" t="str">
        <f>IF(COUNTIFS('[7]ROMM List'!$E$5:$E$736,다우기술!DJ$4,'[7]ROMM List'!$AA$5:$AA$736,다우기술!$C106)&gt;0,DJ$4,"")</f>
        <v/>
      </c>
      <c r="DK106" s="392" t="str">
        <f>IF(COUNTIFS('[7]ROMM List'!$E$5:$E$736,다우기술!DK$4,'[7]ROMM List'!$AA$5:$AA$736,다우기술!$C106)&gt;0,DK$4,"")</f>
        <v/>
      </c>
      <c r="DL106" s="392" t="str">
        <f t="shared" si="22"/>
        <v>매출채권매출</v>
      </c>
    </row>
    <row r="107" spans="1:116" s="392" customFormat="1" ht="280.95" hidden="1" customHeight="1">
      <c r="A107" s="471" t="s">
        <v>2949</v>
      </c>
      <c r="B107" s="392" t="s">
        <v>141</v>
      </c>
      <c r="C107" s="430" t="str">
        <f t="shared" si="12"/>
        <v>LI_CA0402</v>
      </c>
      <c r="D107" s="430" t="s">
        <v>3833</v>
      </c>
      <c r="E107" s="430" t="s">
        <v>3824</v>
      </c>
      <c r="F107" s="431" t="s">
        <v>3047</v>
      </c>
      <c r="G107" s="472" t="s">
        <v>3599</v>
      </c>
      <c r="H107" s="454" t="s">
        <v>3870</v>
      </c>
      <c r="I107" s="455" t="s">
        <v>3871</v>
      </c>
      <c r="J107" s="456" t="s">
        <v>3872</v>
      </c>
      <c r="K107" s="457" t="s">
        <v>3873</v>
      </c>
      <c r="L107" s="458" t="str">
        <f>IF(VLOOKUP(BZ107,'[7]ROMM List'!$AB$5:$AC$736,2,0)&gt;0,"Y","N")</f>
        <v>Y</v>
      </c>
      <c r="M107" s="459" t="s">
        <v>143</v>
      </c>
      <c r="N107" s="460" t="s">
        <v>143</v>
      </c>
      <c r="O107" s="460"/>
      <c r="P107" s="460"/>
      <c r="Q107" s="460"/>
      <c r="R107" s="461"/>
      <c r="S107" s="459" t="s">
        <v>140</v>
      </c>
      <c r="T107" s="461" t="s">
        <v>131</v>
      </c>
      <c r="U107" s="459" t="str">
        <f>IF(COUNTIFS('[7]ROMM List'!$AA$5:$AA$736,다우기술!$C107,'[7]ROMM List'!K$5:K$736,"O")&gt;0,"O","")</f>
        <v/>
      </c>
      <c r="V107" s="460" t="str">
        <f>IF(COUNTIFS('[7]ROMM List'!$AA$5:$AA$736,다우기술!$C107,'[7]ROMM List'!L$5:L$736,"O")&gt;0,"O","")</f>
        <v/>
      </c>
      <c r="W107" s="460" t="str">
        <f>IF(COUNTIFS('[7]ROMM List'!$AA$5:$AA$736,다우기술!$C107,'[7]ROMM List'!M$5:M$736,"O")&gt;0,"O","")</f>
        <v/>
      </c>
      <c r="X107" s="460" t="str">
        <f>IF(COUNTIFS('[7]ROMM List'!$AA$5:$AA$736,다우기술!$C107,'[7]ROMM List'!N$5:N$736,"O")&gt;0,"O","")</f>
        <v/>
      </c>
      <c r="Y107" s="460" t="str">
        <f>IF(COUNTIFS('[7]ROMM List'!$AA$5:$AA$736,다우기술!$C107,'[7]ROMM List'!O$5:O$736,"O")&gt;0,"O","")</f>
        <v/>
      </c>
      <c r="Z107" s="460" t="str">
        <f>IF(COUNTIFS('[7]ROMM List'!$AA$5:$AA$736,다우기술!$C107,'[7]ROMM List'!P$5:P$736,"O")&gt;0,"O","")</f>
        <v/>
      </c>
      <c r="AA107" s="460" t="str">
        <f>IF(COUNTIFS('[7]ROMM List'!$AA$5:$AA$736,다우기술!$C107,'[7]ROMM List'!Q$5:Q$736,"O")&gt;0,"O","")</f>
        <v>O</v>
      </c>
      <c r="AB107" s="460" t="str">
        <f>IF(COUNTIFS('[7]ROMM List'!$AA$5:$AA$736,다우기술!$C107,'[7]ROMM List'!R$5:R$736,"O")&gt;0,"O","")</f>
        <v>O</v>
      </c>
      <c r="AC107" s="460" t="str">
        <f>IF(COUNTIFS('[7]ROMM List'!$AA$5:$AA$736,다우기술!$C107,'[7]ROMM List'!S$5:S$736,"O")&gt;0,"O","")</f>
        <v/>
      </c>
      <c r="AD107" s="460" t="str">
        <f>IF(COUNTIFS('[7]ROMM List'!$AA$5:$AA$736,다우기술!$C107,'[7]ROMM List'!T$5:T$736,"O")&gt;0,"O","")</f>
        <v/>
      </c>
      <c r="AE107" s="460" t="str">
        <f>IF(COUNTIFS('[7]ROMM List'!$AA$5:$AA$736,다우기술!$C107,'[7]ROMM List'!U$5:U$736,"O")&gt;0,"O","")</f>
        <v/>
      </c>
      <c r="AF107" s="460" t="str">
        <f>IF(COUNTIFS('[7]ROMM List'!$AA$5:$AA$736,다우기술!$C107,'[7]ROMM List'!V$5:V$736,"O")&gt;0,"O","")</f>
        <v/>
      </c>
      <c r="AG107" s="461" t="str">
        <f>IF(COUNTIFS('[7]ROMM List'!$AA$5:$AA$736,다우기술!$C107,'[7]ROMM List'!W$5:W$736,"O")&gt;0,"O","")</f>
        <v/>
      </c>
      <c r="AH107" s="462" t="s">
        <v>130</v>
      </c>
      <c r="AI107" s="458" t="str">
        <f t="shared" si="21"/>
        <v>매출</v>
      </c>
      <c r="AJ107" s="458" t="s">
        <v>3874</v>
      </c>
      <c r="AK107" s="458" t="s">
        <v>144</v>
      </c>
      <c r="AL107" s="458" t="s">
        <v>3875</v>
      </c>
      <c r="AM107" s="458" t="s">
        <v>144</v>
      </c>
      <c r="AN107" s="458" t="s">
        <v>3592</v>
      </c>
      <c r="AO107" s="458" t="s">
        <v>3876</v>
      </c>
      <c r="AP107" s="463" t="s">
        <v>3829</v>
      </c>
      <c r="AQ107" s="458" t="s">
        <v>131</v>
      </c>
      <c r="AR107" s="454" t="s">
        <v>3830</v>
      </c>
      <c r="AS107" s="454" t="s">
        <v>3748</v>
      </c>
      <c r="AT107" s="464" t="s">
        <v>3877</v>
      </c>
      <c r="AU107" s="454" t="str">
        <f t="shared" si="17"/>
        <v>매출 정산내역 검증 및 승인</v>
      </c>
      <c r="AV107" s="454" t="s">
        <v>3878</v>
      </c>
      <c r="AW107" s="455"/>
      <c r="AX107" s="460"/>
      <c r="AY107" s="460" t="s">
        <v>3025</v>
      </c>
      <c r="AZ107" s="461"/>
      <c r="BA107" s="446" t="s">
        <v>3879</v>
      </c>
      <c r="BB107" s="446" t="str">
        <f>IF(COUNTIFS('[7]ROMM List'!$AA$5:$AA$736,다우기술!C107,'[7]ROMM List'!$AF$5:$AF$736,"Significant")&gt;0,"Significant",IF(COUNTIFS('[7]ROMM List'!$AA$5:$AA$736,다우기술!C107,'[7]ROMM List'!$AF$5:$AF$736,"Higher")&gt;0,"Higher","Lower"))</f>
        <v>Higher</v>
      </c>
      <c r="BC107" s="446" t="str">
        <f t="shared" si="25"/>
        <v>M</v>
      </c>
      <c r="BD107" s="446" t="s">
        <v>130</v>
      </c>
      <c r="BE107" s="465" t="s">
        <v>131</v>
      </c>
      <c r="BF107" s="466" t="str">
        <f t="shared" si="26"/>
        <v>M</v>
      </c>
      <c r="BG107" s="466" t="s">
        <v>133</v>
      </c>
      <c r="BH107" s="466" t="s">
        <v>133</v>
      </c>
      <c r="BI107" s="466" t="s">
        <v>135</v>
      </c>
      <c r="BJ107" s="466" t="s">
        <v>135</v>
      </c>
      <c r="BK107" s="466" t="s">
        <v>135</v>
      </c>
      <c r="BL107" s="466" t="s">
        <v>133</v>
      </c>
      <c r="BM107" s="466" t="s">
        <v>135</v>
      </c>
      <c r="BN107" s="467" t="s">
        <v>135</v>
      </c>
      <c r="BO107" s="446" t="str">
        <f t="shared" si="13"/>
        <v>Not Higher</v>
      </c>
      <c r="BP107" s="446">
        <f>SUMIFS([7]Note!$G$18:$G$65,[7]Note!$C$18:$C$65,다우기술!BB107,[7]Note!$F$18:$F$65,다우기술!BC107,[7]Note!$D$18:$D$65,다우기술!BO107)/IF(BD107="Y",1,IF(BD107="H",2,4))</f>
        <v>2</v>
      </c>
      <c r="BQ107" s="446" t="str">
        <f t="shared" si="24"/>
        <v>지역정보사업팀_콜믹스</v>
      </c>
      <c r="BR107" s="466"/>
      <c r="BS107" s="467" t="s">
        <v>143</v>
      </c>
      <c r="BT107" s="465"/>
      <c r="BU107" s="466"/>
      <c r="BV107" s="466"/>
      <c r="BW107" s="466" t="s">
        <v>143</v>
      </c>
      <c r="BX107" s="466"/>
      <c r="BY107" s="446"/>
      <c r="BZ107" s="392" t="str">
        <f t="shared" si="20"/>
        <v>지역정보사업팀_콜믹스_매출 정산내역 검증 및 승인</v>
      </c>
      <c r="CA107" s="392" t="b">
        <f>VLOOKUP(BZ107,'[7]ROMM List'!$AB$5:$AB$736,1,0)=BZ107</f>
        <v>1</v>
      </c>
      <c r="CB107" s="392" t="str">
        <f t="shared" si="14"/>
        <v>LI_CA0402</v>
      </c>
      <c r="CD107" s="470">
        <f t="shared" si="15"/>
        <v>1</v>
      </c>
      <c r="CE107" s="393" t="str">
        <f>VLOOKUP(C107,'[7]IUC List'!$D$5:$D$64,1,0)</f>
        <v>LI_CA0402</v>
      </c>
      <c r="CF107" s="470">
        <f t="shared" si="16"/>
        <v>0</v>
      </c>
      <c r="CG107" s="470">
        <f t="shared" si="16"/>
        <v>1</v>
      </c>
      <c r="CH107" s="470">
        <f t="shared" si="16"/>
        <v>0</v>
      </c>
      <c r="CL107" s="392" t="str">
        <f>IF(COUNTIFS('[7]ROMM List'!$E$5:$E$736,다우기술!CL$4,'[7]ROMM List'!$AA$5:$AA$736,다우기술!$C107)&gt;0,CL$4,"")</f>
        <v/>
      </c>
      <c r="CM107" s="392" t="str">
        <f>IF(COUNTIFS('[7]ROMM List'!$E$5:$E$736,다우기술!CM$4,'[7]ROMM List'!$AA$5:$AA$736,다우기술!$C107)&gt;0,CM$4,"")</f>
        <v>매출</v>
      </c>
      <c r="CN107" s="392" t="str">
        <f>IF(COUNTIFS('[7]ROMM List'!$E$5:$E$736,다우기술!CN$4,'[7]ROMM List'!$AA$5:$AA$736,다우기술!$C107)&gt;0,CN$4,"")</f>
        <v/>
      </c>
      <c r="CO107" s="392" t="str">
        <f>IF(COUNTIFS('[7]ROMM List'!$E$5:$E$736,다우기술!CO$4,'[7]ROMM List'!$AA$5:$AA$736,다우기술!$C107)&gt;0,CO$4,"")</f>
        <v/>
      </c>
      <c r="CP107" s="392" t="str">
        <f>IF(COUNTIFS('[7]ROMM List'!$E$5:$E$736,다우기술!CP$4,'[7]ROMM List'!$AA$5:$AA$736,다우기술!$C107)&gt;0,CP$4,"")</f>
        <v/>
      </c>
      <c r="CQ107" s="392" t="str">
        <f>IF(COUNTIFS('[7]ROMM List'!$E$5:$E$736,다우기술!CQ$4,'[7]ROMM List'!$AA$5:$AA$736,다우기술!$C107)&gt;0,CQ$4,"")</f>
        <v/>
      </c>
      <c r="CR107" s="392" t="str">
        <f>IF(COUNTIFS('[7]ROMM List'!$E$5:$E$736,다우기술!CR$4,'[7]ROMM List'!$AA$5:$AA$736,다우기술!$C107)&gt;0,CR$4,"")</f>
        <v/>
      </c>
      <c r="CS107" s="392" t="str">
        <f>IF(COUNTIFS('[7]ROMM List'!$E$5:$E$736,다우기술!CS$4,'[7]ROMM List'!$AA$5:$AA$736,다우기술!$C107)&gt;0,CS$4,"")</f>
        <v/>
      </c>
      <c r="CT107" s="392" t="str">
        <f>IF(COUNTIFS('[7]ROMM List'!$E$5:$E$736,다우기술!CT$4,'[7]ROMM List'!$AA$5:$AA$736,다우기술!$C107)&gt;0,CT$4,"")</f>
        <v/>
      </c>
      <c r="CU107" s="392" t="str">
        <f>IF(COUNTIFS('[7]ROMM List'!$E$5:$E$736,다우기술!CU$4,'[7]ROMM List'!$AA$5:$AA$736,다우기술!$C107)&gt;0,CU$4,"")</f>
        <v/>
      </c>
      <c r="CV107" s="392" t="str">
        <f>IF(COUNTIFS('[7]ROMM List'!$E$5:$E$736,다우기술!CV$4,'[7]ROMM List'!$AA$5:$AA$736,다우기술!$C107)&gt;0,CV$4,"")</f>
        <v/>
      </c>
      <c r="CW107" s="392" t="str">
        <f>IF(COUNTIFS('[7]ROMM List'!$E$5:$E$736,다우기술!CW$4,'[7]ROMM List'!$AA$5:$AA$736,다우기술!$C107)&gt;0,CW$4,"")</f>
        <v/>
      </c>
      <c r="CX107" s="392" t="str">
        <f>IF(COUNTIFS('[7]ROMM List'!$E$5:$E$736,다우기술!CX$4,'[7]ROMM List'!$AA$5:$AA$736,다우기술!$C107)&gt;0,CX$4,"")</f>
        <v/>
      </c>
      <c r="CY107" s="392" t="str">
        <f>IF(COUNTIFS('[7]ROMM List'!$E$5:$E$736,다우기술!CY$4,'[7]ROMM List'!$AA$5:$AA$736,다우기술!$C107)&gt;0,CY$4,"")</f>
        <v/>
      </c>
      <c r="CZ107" s="392" t="str">
        <f>IF(COUNTIFS('[7]ROMM List'!$E$5:$E$736,다우기술!CZ$4,'[7]ROMM List'!$AA$5:$AA$736,다우기술!$C107)&gt;0,CZ$4,"")</f>
        <v/>
      </c>
      <c r="DA107" s="392" t="str">
        <f>IF(COUNTIFS('[7]ROMM List'!$E$5:$E$736,다우기술!DA$4,'[7]ROMM List'!$AA$5:$AA$736,다우기술!$C107)&gt;0,DA$4,"")</f>
        <v/>
      </c>
      <c r="DB107" s="392" t="str">
        <f>IF(COUNTIFS('[7]ROMM List'!$E$5:$E$736,다우기술!DB$4,'[7]ROMM List'!$AA$5:$AA$736,다우기술!$C107)&gt;0,DB$4,"")</f>
        <v/>
      </c>
      <c r="DC107" s="392" t="str">
        <f>IF(COUNTIFS('[7]ROMM List'!$E$5:$E$736,다우기술!DC$4,'[7]ROMM List'!$AA$5:$AA$736,다우기술!$C107)&gt;0,DC$4,"")</f>
        <v/>
      </c>
      <c r="DD107" s="392" t="str">
        <f>IF(COUNTIFS('[7]ROMM List'!$E$5:$E$736,다우기술!DD$4,'[7]ROMM List'!$AA$5:$AA$736,다우기술!$C107)&gt;0,DD$4,"")</f>
        <v/>
      </c>
      <c r="DE107" s="392" t="str">
        <f>IF(COUNTIFS('[7]ROMM List'!$E$5:$E$736,다우기술!DE$4,'[7]ROMM List'!$AA$5:$AA$736,다우기술!$C107)&gt;0,DE$4,"")</f>
        <v/>
      </c>
      <c r="DF107" s="392" t="str">
        <f>IF(COUNTIFS('[7]ROMM List'!$E$5:$E$736,다우기술!DF$4,'[7]ROMM List'!$AA$5:$AA$736,다우기술!$C107)&gt;0,DF$4,"")</f>
        <v/>
      </c>
      <c r="DG107" s="392" t="str">
        <f>IF(COUNTIFS('[7]ROMM List'!$E$5:$E$736,다우기술!DG$4,'[7]ROMM List'!$AA$5:$AA$736,다우기술!$C107)&gt;0,DG$4,"")</f>
        <v/>
      </c>
      <c r="DH107" s="392" t="str">
        <f>IF(COUNTIFS('[7]ROMM List'!$E$5:$E$736,다우기술!DH$4,'[7]ROMM List'!$AA$5:$AA$736,다우기술!$C107)&gt;0,DH$4,"")</f>
        <v/>
      </c>
      <c r="DI107" s="392" t="str">
        <f>IF(COUNTIFS('[7]ROMM List'!$E$5:$E$736,다우기술!DI$4,'[7]ROMM List'!$AA$5:$AA$736,다우기술!$C107)&gt;0,DI$4,"")</f>
        <v/>
      </c>
      <c r="DJ107" s="392" t="str">
        <f>IF(COUNTIFS('[7]ROMM List'!$E$5:$E$736,다우기술!DJ$4,'[7]ROMM List'!$AA$5:$AA$736,다우기술!$C107)&gt;0,DJ$4,"")</f>
        <v/>
      </c>
      <c r="DK107" s="392" t="str">
        <f>IF(COUNTIFS('[7]ROMM List'!$E$5:$E$736,다우기술!DK$4,'[7]ROMM List'!$AA$5:$AA$736,다우기술!$C107)&gt;0,DK$4,"")</f>
        <v/>
      </c>
      <c r="DL107" s="392" t="str">
        <f t="shared" si="22"/>
        <v>매출</v>
      </c>
    </row>
    <row r="108" spans="1:116" s="392" customFormat="1" ht="171.6" hidden="1" customHeight="1">
      <c r="A108" s="453"/>
      <c r="B108" s="392" t="s">
        <v>141</v>
      </c>
      <c r="C108" s="430" t="str">
        <f t="shared" si="12"/>
        <v>LI_CA0403</v>
      </c>
      <c r="D108" s="430" t="s">
        <v>3833</v>
      </c>
      <c r="E108" s="430" t="s">
        <v>3824</v>
      </c>
      <c r="F108" s="431" t="s">
        <v>3047</v>
      </c>
      <c r="G108" s="431" t="s">
        <v>3614</v>
      </c>
      <c r="H108" s="454" t="s">
        <v>3880</v>
      </c>
      <c r="I108" s="455" t="s">
        <v>3881</v>
      </c>
      <c r="J108" s="456" t="s">
        <v>3882</v>
      </c>
      <c r="K108" s="457" t="s">
        <v>3883</v>
      </c>
      <c r="L108" s="458" t="str">
        <f>IF(VLOOKUP(BZ108,'[7]ROMM List'!$AB$5:$AC$736,2,0)&gt;0,"Y","N")</f>
        <v>Y</v>
      </c>
      <c r="M108" s="459" t="s">
        <v>143</v>
      </c>
      <c r="N108" s="460" t="s">
        <v>143</v>
      </c>
      <c r="O108" s="460"/>
      <c r="P108" s="460"/>
      <c r="Q108" s="460"/>
      <c r="R108" s="461"/>
      <c r="S108" s="459" t="s">
        <v>140</v>
      </c>
      <c r="T108" s="461" t="s">
        <v>131</v>
      </c>
      <c r="U108" s="459" t="str">
        <f>IF(COUNTIFS('[7]ROMM List'!$AA$5:$AA$736,다우기술!$C108,'[7]ROMM List'!K$5:K$736,"O")&gt;0,"O","")</f>
        <v>O</v>
      </c>
      <c r="V108" s="460" t="str">
        <f>IF(COUNTIFS('[7]ROMM List'!$AA$5:$AA$736,다우기술!$C108,'[7]ROMM List'!L$5:L$736,"O")&gt;0,"O","")</f>
        <v>O</v>
      </c>
      <c r="W108" s="460" t="str">
        <f>IF(COUNTIFS('[7]ROMM List'!$AA$5:$AA$736,다우기술!$C108,'[7]ROMM List'!M$5:M$736,"O")&gt;0,"O","")</f>
        <v/>
      </c>
      <c r="X108" s="460" t="str">
        <f>IF(COUNTIFS('[7]ROMM List'!$AA$5:$AA$736,다우기술!$C108,'[7]ROMM List'!N$5:N$736,"O")&gt;0,"O","")</f>
        <v/>
      </c>
      <c r="Y108" s="460" t="str">
        <f>IF(COUNTIFS('[7]ROMM List'!$AA$5:$AA$736,다우기술!$C108,'[7]ROMM List'!O$5:O$736,"O")&gt;0,"O","")</f>
        <v>O</v>
      </c>
      <c r="Z108" s="460" t="str">
        <f>IF(COUNTIFS('[7]ROMM List'!$AA$5:$AA$736,다우기술!$C108,'[7]ROMM List'!P$5:P$736,"O")&gt;0,"O","")</f>
        <v/>
      </c>
      <c r="AA108" s="460" t="str">
        <f>IF(COUNTIFS('[7]ROMM List'!$AA$5:$AA$736,다우기술!$C108,'[7]ROMM List'!Q$5:Q$736,"O")&gt;0,"O","")</f>
        <v>O</v>
      </c>
      <c r="AB108" s="460" t="str">
        <f>IF(COUNTIFS('[7]ROMM List'!$AA$5:$AA$736,다우기술!$C108,'[7]ROMM List'!R$5:R$736,"O")&gt;0,"O","")</f>
        <v>O</v>
      </c>
      <c r="AC108" s="460" t="str">
        <f>IF(COUNTIFS('[7]ROMM List'!$AA$5:$AA$736,다우기술!$C108,'[7]ROMM List'!S$5:S$736,"O")&gt;0,"O","")</f>
        <v/>
      </c>
      <c r="AD108" s="460" t="str">
        <f>IF(COUNTIFS('[7]ROMM List'!$AA$5:$AA$736,다우기술!$C108,'[7]ROMM List'!T$5:T$736,"O")&gt;0,"O","")</f>
        <v/>
      </c>
      <c r="AE108" s="460" t="str">
        <f>IF(COUNTIFS('[7]ROMM List'!$AA$5:$AA$736,다우기술!$C108,'[7]ROMM List'!U$5:U$736,"O")&gt;0,"O","")</f>
        <v/>
      </c>
      <c r="AF108" s="460" t="str">
        <f>IF(COUNTIFS('[7]ROMM List'!$AA$5:$AA$736,다우기술!$C108,'[7]ROMM List'!V$5:V$736,"O")&gt;0,"O","")</f>
        <v/>
      </c>
      <c r="AG108" s="461" t="str">
        <f>IF(COUNTIFS('[7]ROMM List'!$AA$5:$AA$736,다우기술!$C108,'[7]ROMM List'!W$5:W$736,"O")&gt;0,"O","")</f>
        <v/>
      </c>
      <c r="AH108" s="462" t="s">
        <v>130</v>
      </c>
      <c r="AI108" s="458" t="str">
        <f t="shared" si="21"/>
        <v>매출채권매출</v>
      </c>
      <c r="AJ108" s="458" t="s">
        <v>3884</v>
      </c>
      <c r="AK108" s="458" t="s">
        <v>144</v>
      </c>
      <c r="AL108" s="458" t="s">
        <v>144</v>
      </c>
      <c r="AM108" s="458" t="s">
        <v>144</v>
      </c>
      <c r="AN108" s="458" t="s">
        <v>3592</v>
      </c>
      <c r="AO108" s="458" t="s">
        <v>3884</v>
      </c>
      <c r="AP108" s="463" t="s">
        <v>3638</v>
      </c>
      <c r="AQ108" s="458" t="s">
        <v>131</v>
      </c>
      <c r="AR108" s="454" t="s">
        <v>3830</v>
      </c>
      <c r="AS108" s="454" t="s">
        <v>3748</v>
      </c>
      <c r="AT108" s="464" t="s">
        <v>3885</v>
      </c>
      <c r="AU108" s="454" t="str">
        <f t="shared" si="17"/>
        <v>매출전표의 승인</v>
      </c>
      <c r="AV108" s="454" t="s">
        <v>3886</v>
      </c>
      <c r="AW108" s="455"/>
      <c r="AX108" s="460"/>
      <c r="AY108" s="460" t="s">
        <v>143</v>
      </c>
      <c r="AZ108" s="461"/>
      <c r="BA108" s="446" t="s">
        <v>3887</v>
      </c>
      <c r="BB108" s="446" t="str">
        <f>IF(COUNTIFS('[7]ROMM List'!$AA$5:$AA$736,다우기술!C108,'[7]ROMM List'!$AF$5:$AF$736,"Significant")&gt;0,"Significant",IF(COUNTIFS('[7]ROMM List'!$AA$5:$AA$736,다우기술!C108,'[7]ROMM List'!$AF$5:$AF$736,"Higher")&gt;0,"Higher","Lower"))</f>
        <v>Higher</v>
      </c>
      <c r="BC108" s="446" t="str">
        <f t="shared" si="25"/>
        <v>M</v>
      </c>
      <c r="BD108" s="446" t="s">
        <v>130</v>
      </c>
      <c r="BE108" s="465" t="s">
        <v>131</v>
      </c>
      <c r="BF108" s="466" t="str">
        <f t="shared" si="26"/>
        <v>M</v>
      </c>
      <c r="BG108" s="466" t="s">
        <v>135</v>
      </c>
      <c r="BH108" s="466" t="s">
        <v>135</v>
      </c>
      <c r="BI108" s="466" t="s">
        <v>135</v>
      </c>
      <c r="BJ108" s="466" t="s">
        <v>135</v>
      </c>
      <c r="BK108" s="466" t="s">
        <v>135</v>
      </c>
      <c r="BL108" s="466" t="s">
        <v>133</v>
      </c>
      <c r="BM108" s="466" t="s">
        <v>135</v>
      </c>
      <c r="BN108" s="467" t="s">
        <v>135</v>
      </c>
      <c r="BO108" s="446" t="str">
        <f t="shared" si="13"/>
        <v>Not Higher</v>
      </c>
      <c r="BP108" s="446">
        <f>SUMIFS([7]Note!$G$18:$G$65,[7]Note!$C$18:$C$65,다우기술!BB108,[7]Note!$F$18:$F$65,다우기술!BC108,[7]Note!$D$18:$D$65,다우기술!BO108)/IF(BD108="Y",1,IF(BD108="H",2,4))</f>
        <v>2</v>
      </c>
      <c r="BQ108" s="446" t="str">
        <f t="shared" si="24"/>
        <v>지역정보사업팀_콜믹스</v>
      </c>
      <c r="BR108" s="466"/>
      <c r="BS108" s="467" t="s">
        <v>143</v>
      </c>
      <c r="BT108" s="465"/>
      <c r="BU108" s="466"/>
      <c r="BV108" s="466"/>
      <c r="BW108" s="466" t="s">
        <v>143</v>
      </c>
      <c r="BX108" s="466"/>
      <c r="BY108" s="446"/>
      <c r="BZ108" s="392" t="str">
        <f t="shared" si="20"/>
        <v>지역정보사업팀_콜믹스_매출전표의 승인</v>
      </c>
      <c r="CA108" s="392" t="b">
        <f>VLOOKUP(BZ108,'[7]ROMM List'!$AB$5:$AB$736,1,0)=BZ108</f>
        <v>1</v>
      </c>
      <c r="CB108" s="392" t="str">
        <f t="shared" si="14"/>
        <v>LI_CA0403</v>
      </c>
      <c r="CD108" s="470">
        <f t="shared" si="15"/>
        <v>1</v>
      </c>
      <c r="CE108" s="393" t="str">
        <f>VLOOKUP(C108,'[7]IUC List'!$D$5:$D$64,1,0)</f>
        <v>LI_CA0403</v>
      </c>
      <c r="CF108" s="470">
        <f t="shared" si="16"/>
        <v>0</v>
      </c>
      <c r="CG108" s="470">
        <f t="shared" si="16"/>
        <v>0</v>
      </c>
      <c r="CH108" s="470">
        <f t="shared" si="16"/>
        <v>0</v>
      </c>
      <c r="CL108" s="392" t="str">
        <f>IF(COUNTIFS('[7]ROMM List'!$E$5:$E$736,다우기술!CL$4,'[7]ROMM List'!$AA$5:$AA$736,다우기술!$C108)&gt;0,CL$4,"")</f>
        <v>매출채권</v>
      </c>
      <c r="CM108" s="392" t="str">
        <f>IF(COUNTIFS('[7]ROMM List'!$E$5:$E$736,다우기술!CM$4,'[7]ROMM List'!$AA$5:$AA$736,다우기술!$C108)&gt;0,CM$4,"")</f>
        <v>매출</v>
      </c>
      <c r="CN108" s="392" t="str">
        <f>IF(COUNTIFS('[7]ROMM List'!$E$5:$E$736,다우기술!CN$4,'[7]ROMM List'!$AA$5:$AA$736,다우기술!$C108)&gt;0,CN$4,"")</f>
        <v/>
      </c>
      <c r="CO108" s="392" t="str">
        <f>IF(COUNTIFS('[7]ROMM List'!$E$5:$E$736,다우기술!CO$4,'[7]ROMM List'!$AA$5:$AA$736,다우기술!$C108)&gt;0,CO$4,"")</f>
        <v/>
      </c>
      <c r="CP108" s="392" t="str">
        <f>IF(COUNTIFS('[7]ROMM List'!$E$5:$E$736,다우기술!CP$4,'[7]ROMM List'!$AA$5:$AA$736,다우기술!$C108)&gt;0,CP$4,"")</f>
        <v/>
      </c>
      <c r="CQ108" s="392" t="str">
        <f>IF(COUNTIFS('[7]ROMM List'!$E$5:$E$736,다우기술!CQ$4,'[7]ROMM List'!$AA$5:$AA$736,다우기술!$C108)&gt;0,CQ$4,"")</f>
        <v/>
      </c>
      <c r="CR108" s="392" t="str">
        <f>IF(COUNTIFS('[7]ROMM List'!$E$5:$E$736,다우기술!CR$4,'[7]ROMM List'!$AA$5:$AA$736,다우기술!$C108)&gt;0,CR$4,"")</f>
        <v/>
      </c>
      <c r="CS108" s="392" t="str">
        <f>IF(COUNTIFS('[7]ROMM List'!$E$5:$E$736,다우기술!CS$4,'[7]ROMM List'!$AA$5:$AA$736,다우기술!$C108)&gt;0,CS$4,"")</f>
        <v/>
      </c>
      <c r="CT108" s="392" t="str">
        <f>IF(COUNTIFS('[7]ROMM List'!$E$5:$E$736,다우기술!CT$4,'[7]ROMM List'!$AA$5:$AA$736,다우기술!$C108)&gt;0,CT$4,"")</f>
        <v/>
      </c>
      <c r="CU108" s="392" t="str">
        <f>IF(COUNTIFS('[7]ROMM List'!$E$5:$E$736,다우기술!CU$4,'[7]ROMM List'!$AA$5:$AA$736,다우기술!$C108)&gt;0,CU$4,"")</f>
        <v/>
      </c>
      <c r="CV108" s="392" t="str">
        <f>IF(COUNTIFS('[7]ROMM List'!$E$5:$E$736,다우기술!CV$4,'[7]ROMM List'!$AA$5:$AA$736,다우기술!$C108)&gt;0,CV$4,"")</f>
        <v/>
      </c>
      <c r="CW108" s="392" t="str">
        <f>IF(COUNTIFS('[7]ROMM List'!$E$5:$E$736,다우기술!CW$4,'[7]ROMM List'!$AA$5:$AA$736,다우기술!$C108)&gt;0,CW$4,"")</f>
        <v/>
      </c>
      <c r="CX108" s="392" t="str">
        <f>IF(COUNTIFS('[7]ROMM List'!$E$5:$E$736,다우기술!CX$4,'[7]ROMM List'!$AA$5:$AA$736,다우기술!$C108)&gt;0,CX$4,"")</f>
        <v/>
      </c>
      <c r="CY108" s="392" t="str">
        <f>IF(COUNTIFS('[7]ROMM List'!$E$5:$E$736,다우기술!CY$4,'[7]ROMM List'!$AA$5:$AA$736,다우기술!$C108)&gt;0,CY$4,"")</f>
        <v/>
      </c>
      <c r="CZ108" s="392" t="str">
        <f>IF(COUNTIFS('[7]ROMM List'!$E$5:$E$736,다우기술!CZ$4,'[7]ROMM List'!$AA$5:$AA$736,다우기술!$C108)&gt;0,CZ$4,"")</f>
        <v/>
      </c>
      <c r="DA108" s="392" t="str">
        <f>IF(COUNTIFS('[7]ROMM List'!$E$5:$E$736,다우기술!DA$4,'[7]ROMM List'!$AA$5:$AA$736,다우기술!$C108)&gt;0,DA$4,"")</f>
        <v/>
      </c>
      <c r="DB108" s="392" t="str">
        <f>IF(COUNTIFS('[7]ROMM List'!$E$5:$E$736,다우기술!DB$4,'[7]ROMM List'!$AA$5:$AA$736,다우기술!$C108)&gt;0,DB$4,"")</f>
        <v/>
      </c>
      <c r="DC108" s="392" t="str">
        <f>IF(COUNTIFS('[7]ROMM List'!$E$5:$E$736,다우기술!DC$4,'[7]ROMM List'!$AA$5:$AA$736,다우기술!$C108)&gt;0,DC$4,"")</f>
        <v/>
      </c>
      <c r="DD108" s="392" t="str">
        <f>IF(COUNTIFS('[7]ROMM List'!$E$5:$E$736,다우기술!DD$4,'[7]ROMM List'!$AA$5:$AA$736,다우기술!$C108)&gt;0,DD$4,"")</f>
        <v/>
      </c>
      <c r="DE108" s="392" t="str">
        <f>IF(COUNTIFS('[7]ROMM List'!$E$5:$E$736,다우기술!DE$4,'[7]ROMM List'!$AA$5:$AA$736,다우기술!$C108)&gt;0,DE$4,"")</f>
        <v/>
      </c>
      <c r="DF108" s="392" t="str">
        <f>IF(COUNTIFS('[7]ROMM List'!$E$5:$E$736,다우기술!DF$4,'[7]ROMM List'!$AA$5:$AA$736,다우기술!$C108)&gt;0,DF$4,"")</f>
        <v/>
      </c>
      <c r="DG108" s="392" t="str">
        <f>IF(COUNTIFS('[7]ROMM List'!$E$5:$E$736,다우기술!DG$4,'[7]ROMM List'!$AA$5:$AA$736,다우기술!$C108)&gt;0,DG$4,"")</f>
        <v/>
      </c>
      <c r="DH108" s="392" t="str">
        <f>IF(COUNTIFS('[7]ROMM List'!$E$5:$E$736,다우기술!DH$4,'[7]ROMM List'!$AA$5:$AA$736,다우기술!$C108)&gt;0,DH$4,"")</f>
        <v/>
      </c>
      <c r="DI108" s="392" t="str">
        <f>IF(COUNTIFS('[7]ROMM List'!$E$5:$E$736,다우기술!DI$4,'[7]ROMM List'!$AA$5:$AA$736,다우기술!$C108)&gt;0,DI$4,"")</f>
        <v/>
      </c>
      <c r="DJ108" s="392" t="str">
        <f>IF(COUNTIFS('[7]ROMM List'!$E$5:$E$736,다우기술!DJ$4,'[7]ROMM List'!$AA$5:$AA$736,다우기술!$C108)&gt;0,DJ$4,"")</f>
        <v/>
      </c>
      <c r="DK108" s="392" t="str">
        <f>IF(COUNTIFS('[7]ROMM List'!$E$5:$E$736,다우기술!DK$4,'[7]ROMM List'!$AA$5:$AA$736,다우기술!$C108)&gt;0,DK$4,"")</f>
        <v/>
      </c>
      <c r="DL108" s="392" t="str">
        <f t="shared" si="22"/>
        <v>매출채권매출</v>
      </c>
    </row>
    <row r="109" spans="1:116" s="392" customFormat="1" ht="109.2" hidden="1" customHeight="1">
      <c r="A109" s="453"/>
      <c r="B109" s="392" t="s">
        <v>141</v>
      </c>
      <c r="C109" s="430" t="str">
        <f t="shared" si="12"/>
        <v>LI_CA0404</v>
      </c>
      <c r="D109" s="430" t="s">
        <v>3833</v>
      </c>
      <c r="E109" s="430" t="s">
        <v>3824</v>
      </c>
      <c r="F109" s="431" t="s">
        <v>3047</v>
      </c>
      <c r="G109" s="472" t="s">
        <v>3641</v>
      </c>
      <c r="H109" s="454" t="s">
        <v>3888</v>
      </c>
      <c r="I109" s="455" t="s">
        <v>3889</v>
      </c>
      <c r="J109" s="456" t="s">
        <v>3798</v>
      </c>
      <c r="K109" s="457" t="s">
        <v>3890</v>
      </c>
      <c r="L109" s="458" t="str">
        <f>IF(VLOOKUP(BZ109,'[7]ROMM List'!$AB$5:$AC$736,2,0)&gt;0,"Y","N")</f>
        <v>N</v>
      </c>
      <c r="M109" s="459" t="s">
        <v>143</v>
      </c>
      <c r="N109" s="460" t="s">
        <v>143</v>
      </c>
      <c r="O109" s="460"/>
      <c r="P109" s="460"/>
      <c r="Q109" s="460"/>
      <c r="R109" s="461"/>
      <c r="S109" s="459" t="s">
        <v>140</v>
      </c>
      <c r="T109" s="461" t="s">
        <v>131</v>
      </c>
      <c r="U109" s="459" t="str">
        <f>IF(COUNTIFS('[7]ROMM List'!$AA$5:$AA$736,다우기술!$C109,'[7]ROMM List'!K$5:K$736,"O")&gt;0,"O","")</f>
        <v>O</v>
      </c>
      <c r="V109" s="460" t="str">
        <f>IF(COUNTIFS('[7]ROMM List'!$AA$5:$AA$736,다우기술!$C109,'[7]ROMM List'!L$5:L$736,"O")&gt;0,"O","")</f>
        <v>O</v>
      </c>
      <c r="W109" s="460" t="str">
        <f>IF(COUNTIFS('[7]ROMM List'!$AA$5:$AA$736,다우기술!$C109,'[7]ROMM List'!M$5:M$736,"O")&gt;0,"O","")</f>
        <v/>
      </c>
      <c r="X109" s="460" t="str">
        <f>IF(COUNTIFS('[7]ROMM List'!$AA$5:$AA$736,다우기술!$C109,'[7]ROMM List'!N$5:N$736,"O")&gt;0,"O","")</f>
        <v/>
      </c>
      <c r="Y109" s="460" t="str">
        <f>IF(COUNTIFS('[7]ROMM List'!$AA$5:$AA$736,다우기술!$C109,'[7]ROMM List'!O$5:O$736,"O")&gt;0,"O","")</f>
        <v>O</v>
      </c>
      <c r="Z109" s="460" t="str">
        <f>IF(COUNTIFS('[7]ROMM List'!$AA$5:$AA$736,다우기술!$C109,'[7]ROMM List'!P$5:P$736,"O")&gt;0,"O","")</f>
        <v/>
      </c>
      <c r="AA109" s="460" t="str">
        <f>IF(COUNTIFS('[7]ROMM List'!$AA$5:$AA$736,다우기술!$C109,'[7]ROMM List'!Q$5:Q$736,"O")&gt;0,"O","")</f>
        <v>O</v>
      </c>
      <c r="AB109" s="460" t="str">
        <f>IF(COUNTIFS('[7]ROMM List'!$AA$5:$AA$736,다우기술!$C109,'[7]ROMM List'!R$5:R$736,"O")&gt;0,"O","")</f>
        <v>O</v>
      </c>
      <c r="AC109" s="460" t="str">
        <f>IF(COUNTIFS('[7]ROMM List'!$AA$5:$AA$736,다우기술!$C109,'[7]ROMM List'!S$5:S$736,"O")&gt;0,"O","")</f>
        <v/>
      </c>
      <c r="AD109" s="460" t="str">
        <f>IF(COUNTIFS('[7]ROMM List'!$AA$5:$AA$736,다우기술!$C109,'[7]ROMM List'!T$5:T$736,"O")&gt;0,"O","")</f>
        <v/>
      </c>
      <c r="AE109" s="460" t="str">
        <f>IF(COUNTIFS('[7]ROMM List'!$AA$5:$AA$736,다우기술!$C109,'[7]ROMM List'!U$5:U$736,"O")&gt;0,"O","")</f>
        <v/>
      </c>
      <c r="AF109" s="460" t="str">
        <f>IF(COUNTIFS('[7]ROMM List'!$AA$5:$AA$736,다우기술!$C109,'[7]ROMM List'!V$5:V$736,"O")&gt;0,"O","")</f>
        <v/>
      </c>
      <c r="AG109" s="461" t="str">
        <f>IF(COUNTIFS('[7]ROMM List'!$AA$5:$AA$736,다우기술!$C109,'[7]ROMM List'!W$5:W$736,"O")&gt;0,"O","")</f>
        <v/>
      </c>
      <c r="AH109" s="462" t="s">
        <v>130</v>
      </c>
      <c r="AI109" s="458" t="str">
        <f t="shared" si="21"/>
        <v>매출채권매출</v>
      </c>
      <c r="AJ109" s="458" t="s">
        <v>144</v>
      </c>
      <c r="AK109" s="458" t="s">
        <v>144</v>
      </c>
      <c r="AL109" s="458" t="s">
        <v>144</v>
      </c>
      <c r="AM109" s="458" t="s">
        <v>144</v>
      </c>
      <c r="AN109" s="458" t="s">
        <v>3592</v>
      </c>
      <c r="AO109" s="458" t="s">
        <v>3800</v>
      </c>
      <c r="AP109" s="463" t="s">
        <v>3891</v>
      </c>
      <c r="AQ109" s="458" t="s">
        <v>131</v>
      </c>
      <c r="AR109" s="454" t="s">
        <v>3830</v>
      </c>
      <c r="AS109" s="454" t="s">
        <v>3748</v>
      </c>
      <c r="AT109" s="464" t="s">
        <v>3892</v>
      </c>
      <c r="AU109" s="454" t="str">
        <f t="shared" si="17"/>
        <v>매출협조전의 승인</v>
      </c>
      <c r="AV109" s="454" t="s">
        <v>3893</v>
      </c>
      <c r="AW109" s="455"/>
      <c r="AX109" s="460"/>
      <c r="AY109" s="460" t="s">
        <v>143</v>
      </c>
      <c r="AZ109" s="461"/>
      <c r="BA109" s="446" t="s">
        <v>3887</v>
      </c>
      <c r="BB109" s="446" t="str">
        <f>IF(COUNTIFS('[7]ROMM List'!$AA$5:$AA$736,다우기술!C109,'[7]ROMM List'!$AF$5:$AF$736,"Significant")&gt;0,"Significant",IF(COUNTIFS('[7]ROMM List'!$AA$5:$AA$736,다우기술!C109,'[7]ROMM List'!$AF$5:$AF$736,"Higher")&gt;0,"Higher","Lower"))</f>
        <v>Higher</v>
      </c>
      <c r="BC109" s="446" t="str">
        <f t="shared" si="25"/>
        <v>M</v>
      </c>
      <c r="BD109" s="446" t="s">
        <v>130</v>
      </c>
      <c r="BE109" s="465" t="s">
        <v>131</v>
      </c>
      <c r="BF109" s="466" t="str">
        <f t="shared" si="26"/>
        <v>M</v>
      </c>
      <c r="BG109" s="466" t="s">
        <v>135</v>
      </c>
      <c r="BH109" s="466" t="s">
        <v>135</v>
      </c>
      <c r="BI109" s="466" t="s">
        <v>135</v>
      </c>
      <c r="BJ109" s="466" t="s">
        <v>135</v>
      </c>
      <c r="BK109" s="466" t="s">
        <v>135</v>
      </c>
      <c r="BL109" s="466" t="s">
        <v>133</v>
      </c>
      <c r="BM109" s="466" t="s">
        <v>135</v>
      </c>
      <c r="BN109" s="467" t="s">
        <v>135</v>
      </c>
      <c r="BO109" s="446" t="str">
        <f t="shared" si="13"/>
        <v>Not Higher</v>
      </c>
      <c r="BP109" s="446">
        <f>SUMIFS([7]Note!$G$18:$G$65,[7]Note!$C$18:$C$65,다우기술!BB109,[7]Note!$F$18:$F$65,다우기술!BC109,[7]Note!$D$18:$D$65,다우기술!BO109)/IF(BD109="Y",1,IF(BD109="H",2,4))</f>
        <v>2</v>
      </c>
      <c r="BQ109" s="446" t="str">
        <f t="shared" si="24"/>
        <v>지역정보사업팀_콜믹스</v>
      </c>
      <c r="BR109" s="466"/>
      <c r="BS109" s="467" t="s">
        <v>143</v>
      </c>
      <c r="BT109" s="465"/>
      <c r="BU109" s="466"/>
      <c r="BV109" s="466"/>
      <c r="BW109" s="466" t="s">
        <v>143</v>
      </c>
      <c r="BX109" s="466"/>
      <c r="BY109" s="446"/>
      <c r="BZ109" s="392" t="str">
        <f t="shared" si="20"/>
        <v>지역정보사업팀_콜믹스_매출협조전의 승인</v>
      </c>
      <c r="CA109" s="392" t="b">
        <f>VLOOKUP(BZ109,'[7]ROMM List'!$AB$5:$AB$736,1,0)=BZ109</f>
        <v>1</v>
      </c>
      <c r="CB109" s="392" t="str">
        <f t="shared" si="14"/>
        <v>LI_CA0404</v>
      </c>
      <c r="CD109" s="470">
        <f t="shared" si="15"/>
        <v>0</v>
      </c>
      <c r="CF109" s="470">
        <f t="shared" si="16"/>
        <v>0</v>
      </c>
      <c r="CG109" s="470">
        <f t="shared" si="16"/>
        <v>0</v>
      </c>
      <c r="CH109" s="470">
        <f t="shared" si="16"/>
        <v>0</v>
      </c>
      <c r="CL109" s="392" t="str">
        <f>IF(COUNTIFS('[7]ROMM List'!$E$5:$E$736,다우기술!CL$4,'[7]ROMM List'!$AA$5:$AA$736,다우기술!$C109)&gt;0,CL$4,"")</f>
        <v>매출채권</v>
      </c>
      <c r="CM109" s="392" t="str">
        <f>IF(COUNTIFS('[7]ROMM List'!$E$5:$E$736,다우기술!CM$4,'[7]ROMM List'!$AA$5:$AA$736,다우기술!$C109)&gt;0,CM$4,"")</f>
        <v>매출</v>
      </c>
      <c r="CN109" s="392" t="str">
        <f>IF(COUNTIFS('[7]ROMM List'!$E$5:$E$736,다우기술!CN$4,'[7]ROMM List'!$AA$5:$AA$736,다우기술!$C109)&gt;0,CN$4,"")</f>
        <v/>
      </c>
      <c r="CO109" s="392" t="str">
        <f>IF(COUNTIFS('[7]ROMM List'!$E$5:$E$736,다우기술!CO$4,'[7]ROMM List'!$AA$5:$AA$736,다우기술!$C109)&gt;0,CO$4,"")</f>
        <v/>
      </c>
      <c r="CP109" s="392" t="str">
        <f>IF(COUNTIFS('[7]ROMM List'!$E$5:$E$736,다우기술!CP$4,'[7]ROMM List'!$AA$5:$AA$736,다우기술!$C109)&gt;0,CP$4,"")</f>
        <v/>
      </c>
      <c r="CQ109" s="392" t="str">
        <f>IF(COUNTIFS('[7]ROMM List'!$E$5:$E$736,다우기술!CQ$4,'[7]ROMM List'!$AA$5:$AA$736,다우기술!$C109)&gt;0,CQ$4,"")</f>
        <v/>
      </c>
      <c r="CR109" s="392" t="str">
        <f>IF(COUNTIFS('[7]ROMM List'!$E$5:$E$736,다우기술!CR$4,'[7]ROMM List'!$AA$5:$AA$736,다우기술!$C109)&gt;0,CR$4,"")</f>
        <v/>
      </c>
      <c r="CS109" s="392" t="str">
        <f>IF(COUNTIFS('[7]ROMM List'!$E$5:$E$736,다우기술!CS$4,'[7]ROMM List'!$AA$5:$AA$736,다우기술!$C109)&gt;0,CS$4,"")</f>
        <v/>
      </c>
      <c r="CT109" s="392" t="str">
        <f>IF(COUNTIFS('[7]ROMM List'!$E$5:$E$736,다우기술!CT$4,'[7]ROMM List'!$AA$5:$AA$736,다우기술!$C109)&gt;0,CT$4,"")</f>
        <v/>
      </c>
      <c r="CU109" s="392" t="str">
        <f>IF(COUNTIFS('[7]ROMM List'!$E$5:$E$736,다우기술!CU$4,'[7]ROMM List'!$AA$5:$AA$736,다우기술!$C109)&gt;0,CU$4,"")</f>
        <v/>
      </c>
      <c r="CV109" s="392" t="str">
        <f>IF(COUNTIFS('[7]ROMM List'!$E$5:$E$736,다우기술!CV$4,'[7]ROMM List'!$AA$5:$AA$736,다우기술!$C109)&gt;0,CV$4,"")</f>
        <v/>
      </c>
      <c r="CW109" s="392" t="str">
        <f>IF(COUNTIFS('[7]ROMM List'!$E$5:$E$736,다우기술!CW$4,'[7]ROMM List'!$AA$5:$AA$736,다우기술!$C109)&gt;0,CW$4,"")</f>
        <v/>
      </c>
      <c r="CX109" s="392" t="str">
        <f>IF(COUNTIFS('[7]ROMM List'!$E$5:$E$736,다우기술!CX$4,'[7]ROMM List'!$AA$5:$AA$736,다우기술!$C109)&gt;0,CX$4,"")</f>
        <v/>
      </c>
      <c r="CY109" s="392" t="str">
        <f>IF(COUNTIFS('[7]ROMM List'!$E$5:$E$736,다우기술!CY$4,'[7]ROMM List'!$AA$5:$AA$736,다우기술!$C109)&gt;0,CY$4,"")</f>
        <v/>
      </c>
      <c r="CZ109" s="392" t="str">
        <f>IF(COUNTIFS('[7]ROMM List'!$E$5:$E$736,다우기술!CZ$4,'[7]ROMM List'!$AA$5:$AA$736,다우기술!$C109)&gt;0,CZ$4,"")</f>
        <v/>
      </c>
      <c r="DA109" s="392" t="str">
        <f>IF(COUNTIFS('[7]ROMM List'!$E$5:$E$736,다우기술!DA$4,'[7]ROMM List'!$AA$5:$AA$736,다우기술!$C109)&gt;0,DA$4,"")</f>
        <v/>
      </c>
      <c r="DB109" s="392" t="str">
        <f>IF(COUNTIFS('[7]ROMM List'!$E$5:$E$736,다우기술!DB$4,'[7]ROMM List'!$AA$5:$AA$736,다우기술!$C109)&gt;0,DB$4,"")</f>
        <v/>
      </c>
      <c r="DC109" s="392" t="str">
        <f>IF(COUNTIFS('[7]ROMM List'!$E$5:$E$736,다우기술!DC$4,'[7]ROMM List'!$AA$5:$AA$736,다우기술!$C109)&gt;0,DC$4,"")</f>
        <v/>
      </c>
      <c r="DD109" s="392" t="str">
        <f>IF(COUNTIFS('[7]ROMM List'!$E$5:$E$736,다우기술!DD$4,'[7]ROMM List'!$AA$5:$AA$736,다우기술!$C109)&gt;0,DD$4,"")</f>
        <v/>
      </c>
      <c r="DE109" s="392" t="str">
        <f>IF(COUNTIFS('[7]ROMM List'!$E$5:$E$736,다우기술!DE$4,'[7]ROMM List'!$AA$5:$AA$736,다우기술!$C109)&gt;0,DE$4,"")</f>
        <v/>
      </c>
      <c r="DF109" s="392" t="str">
        <f>IF(COUNTIFS('[7]ROMM List'!$E$5:$E$736,다우기술!DF$4,'[7]ROMM List'!$AA$5:$AA$736,다우기술!$C109)&gt;0,DF$4,"")</f>
        <v/>
      </c>
      <c r="DG109" s="392" t="str">
        <f>IF(COUNTIFS('[7]ROMM List'!$E$5:$E$736,다우기술!DG$4,'[7]ROMM List'!$AA$5:$AA$736,다우기술!$C109)&gt;0,DG$4,"")</f>
        <v/>
      </c>
      <c r="DH109" s="392" t="str">
        <f>IF(COUNTIFS('[7]ROMM List'!$E$5:$E$736,다우기술!DH$4,'[7]ROMM List'!$AA$5:$AA$736,다우기술!$C109)&gt;0,DH$4,"")</f>
        <v/>
      </c>
      <c r="DI109" s="392" t="str">
        <f>IF(COUNTIFS('[7]ROMM List'!$E$5:$E$736,다우기술!DI$4,'[7]ROMM List'!$AA$5:$AA$736,다우기술!$C109)&gt;0,DI$4,"")</f>
        <v/>
      </c>
      <c r="DJ109" s="392" t="str">
        <f>IF(COUNTIFS('[7]ROMM List'!$E$5:$E$736,다우기술!DJ$4,'[7]ROMM List'!$AA$5:$AA$736,다우기술!$C109)&gt;0,DJ$4,"")</f>
        <v/>
      </c>
      <c r="DK109" s="392" t="str">
        <f>IF(COUNTIFS('[7]ROMM List'!$E$5:$E$736,다우기술!DK$4,'[7]ROMM List'!$AA$5:$AA$736,다우기술!$C109)&gt;0,DK$4,"")</f>
        <v/>
      </c>
      <c r="DL109" s="392" t="str">
        <f t="shared" si="22"/>
        <v>매출채권매출</v>
      </c>
    </row>
    <row r="110" spans="1:116" s="392" customFormat="1" ht="93.6" hidden="1" customHeight="1">
      <c r="A110" s="453"/>
      <c r="B110" s="392" t="s">
        <v>141</v>
      </c>
      <c r="C110" s="430" t="str">
        <f t="shared" si="12"/>
        <v>LI_CA0501</v>
      </c>
      <c r="D110" s="430" t="s">
        <v>3833</v>
      </c>
      <c r="E110" s="430" t="s">
        <v>3824</v>
      </c>
      <c r="F110" s="431" t="s">
        <v>3894</v>
      </c>
      <c r="G110" s="431" t="s">
        <v>3292</v>
      </c>
      <c r="H110" s="454" t="s">
        <v>3895</v>
      </c>
      <c r="I110" s="455" t="s">
        <v>3896</v>
      </c>
      <c r="J110" s="456" t="s">
        <v>3897</v>
      </c>
      <c r="K110" s="457" t="s">
        <v>3898</v>
      </c>
      <c r="L110" s="458" t="str">
        <f>IF(VLOOKUP(BZ110,'[7]ROMM List'!$AB$5:$AC$736,2,0)&gt;0,"Y","N")</f>
        <v>N</v>
      </c>
      <c r="M110" s="459" t="s">
        <v>143</v>
      </c>
      <c r="N110" s="460"/>
      <c r="O110" s="460"/>
      <c r="P110" s="460"/>
      <c r="Q110" s="460"/>
      <c r="R110" s="461"/>
      <c r="S110" s="459" t="s">
        <v>140</v>
      </c>
      <c r="T110" s="461" t="s">
        <v>131</v>
      </c>
      <c r="U110" s="459" t="str">
        <f>IF(COUNTIFS('[7]ROMM List'!$AA$5:$AA$736,다우기술!$C110,'[7]ROMM List'!K$5:K$736,"O")&gt;0,"O","")</f>
        <v/>
      </c>
      <c r="V110" s="460" t="str">
        <f>IF(COUNTIFS('[7]ROMM List'!$AA$5:$AA$736,다우기술!$C110,'[7]ROMM List'!L$5:L$736,"O")&gt;0,"O","")</f>
        <v/>
      </c>
      <c r="W110" s="460" t="str">
        <f>IF(COUNTIFS('[7]ROMM List'!$AA$5:$AA$736,다우기술!$C110,'[7]ROMM List'!M$5:M$736,"O")&gt;0,"O","")</f>
        <v/>
      </c>
      <c r="X110" s="460" t="str">
        <f>IF(COUNTIFS('[7]ROMM List'!$AA$5:$AA$736,다우기술!$C110,'[7]ROMM List'!N$5:N$736,"O")&gt;0,"O","")</f>
        <v/>
      </c>
      <c r="Y110" s="460" t="str">
        <f>IF(COUNTIFS('[7]ROMM List'!$AA$5:$AA$736,다우기술!$C110,'[7]ROMM List'!O$5:O$736,"O")&gt;0,"O","")</f>
        <v>O</v>
      </c>
      <c r="Z110" s="460" t="str">
        <f>IF(COUNTIFS('[7]ROMM List'!$AA$5:$AA$736,다우기술!$C110,'[7]ROMM List'!P$5:P$736,"O")&gt;0,"O","")</f>
        <v/>
      </c>
      <c r="AA110" s="460" t="str">
        <f>IF(COUNTIFS('[7]ROMM List'!$AA$5:$AA$736,다우기술!$C110,'[7]ROMM List'!Q$5:Q$736,"O")&gt;0,"O","")</f>
        <v/>
      </c>
      <c r="AB110" s="460" t="str">
        <f>IF(COUNTIFS('[7]ROMM List'!$AA$5:$AA$736,다우기술!$C110,'[7]ROMM List'!R$5:R$736,"O")&gt;0,"O","")</f>
        <v/>
      </c>
      <c r="AC110" s="460" t="str">
        <f>IF(COUNTIFS('[7]ROMM List'!$AA$5:$AA$736,다우기술!$C110,'[7]ROMM List'!S$5:S$736,"O")&gt;0,"O","")</f>
        <v/>
      </c>
      <c r="AD110" s="460" t="str">
        <f>IF(COUNTIFS('[7]ROMM List'!$AA$5:$AA$736,다우기술!$C110,'[7]ROMM List'!T$5:T$736,"O")&gt;0,"O","")</f>
        <v/>
      </c>
      <c r="AE110" s="460" t="str">
        <f>IF(COUNTIFS('[7]ROMM List'!$AA$5:$AA$736,다우기술!$C110,'[7]ROMM List'!U$5:U$736,"O")&gt;0,"O","")</f>
        <v/>
      </c>
      <c r="AF110" s="460" t="str">
        <f>IF(COUNTIFS('[7]ROMM List'!$AA$5:$AA$736,다우기술!$C110,'[7]ROMM List'!V$5:V$736,"O")&gt;0,"O","")</f>
        <v/>
      </c>
      <c r="AG110" s="461" t="str">
        <f>IF(COUNTIFS('[7]ROMM List'!$AA$5:$AA$736,다우기술!$C110,'[7]ROMM List'!W$5:W$736,"O")&gt;0,"O","")</f>
        <v/>
      </c>
      <c r="AH110" s="462" t="s">
        <v>130</v>
      </c>
      <c r="AI110" s="458" t="str">
        <f t="shared" si="21"/>
        <v>매출</v>
      </c>
      <c r="AJ110" s="458" t="s">
        <v>144</v>
      </c>
      <c r="AK110" s="458" t="s">
        <v>144</v>
      </c>
      <c r="AL110" s="458" t="s">
        <v>144</v>
      </c>
      <c r="AM110" s="458" t="s">
        <v>144</v>
      </c>
      <c r="AN110" s="458" t="s">
        <v>3592</v>
      </c>
      <c r="AO110" s="458" t="s">
        <v>3764</v>
      </c>
      <c r="AP110" s="463" t="s">
        <v>3594</v>
      </c>
      <c r="AQ110" s="458" t="s">
        <v>137</v>
      </c>
      <c r="AR110" s="454" t="s">
        <v>3830</v>
      </c>
      <c r="AS110" s="454" t="s">
        <v>3748</v>
      </c>
      <c r="AT110" s="464" t="s">
        <v>3899</v>
      </c>
      <c r="AU110" s="454" t="str">
        <f t="shared" si="17"/>
        <v>상호접속료 변경 승인</v>
      </c>
      <c r="AV110" s="454" t="s">
        <v>3900</v>
      </c>
      <c r="AW110" s="455"/>
      <c r="AX110" s="460"/>
      <c r="AY110" s="460" t="s">
        <v>143</v>
      </c>
      <c r="AZ110" s="461"/>
      <c r="BA110" s="446" t="s">
        <v>3901</v>
      </c>
      <c r="BB110" s="446" t="str">
        <f>IF(COUNTIFS('[7]ROMM List'!$AA$5:$AA$736,다우기술!C110,'[7]ROMM List'!$AF$5:$AF$736,"Significant")&gt;0,"Significant",IF(COUNTIFS('[7]ROMM List'!$AA$5:$AA$736,다우기술!C110,'[7]ROMM List'!$AF$5:$AF$736,"Higher")&gt;0,"Higher","Lower"))</f>
        <v>Higher</v>
      </c>
      <c r="BC110" s="446" t="s">
        <v>3902</v>
      </c>
      <c r="BD110" s="446" t="s">
        <v>130</v>
      </c>
      <c r="BE110" s="465" t="s">
        <v>131</v>
      </c>
      <c r="BF110" s="466" t="str">
        <f t="shared" si="26"/>
        <v>A</v>
      </c>
      <c r="BG110" s="466" t="s">
        <v>135</v>
      </c>
      <c r="BH110" s="466" t="s">
        <v>135</v>
      </c>
      <c r="BI110" s="466" t="s">
        <v>135</v>
      </c>
      <c r="BJ110" s="466" t="s">
        <v>135</v>
      </c>
      <c r="BK110" s="466" t="s">
        <v>135</v>
      </c>
      <c r="BL110" s="466" t="s">
        <v>133</v>
      </c>
      <c r="BM110" s="466" t="s">
        <v>135</v>
      </c>
      <c r="BN110" s="467" t="s">
        <v>135</v>
      </c>
      <c r="BO110" s="446" t="str">
        <f t="shared" si="13"/>
        <v>Not Higher</v>
      </c>
      <c r="BP110" s="446">
        <f>SUMIFS([7]Note!$G$18:$G$65,[7]Note!$C$18:$C$65,다우기술!BB110,[7]Note!$F$18:$F$65,다우기술!BC110,[7]Note!$D$18:$D$65,다우기술!BO110)/IF(BD110="Y",1,IF(BD110="H",2,4))</f>
        <v>1</v>
      </c>
      <c r="BQ110" s="446" t="str">
        <f t="shared" si="24"/>
        <v>지역정보사업팀_콜믹스</v>
      </c>
      <c r="BR110" s="466"/>
      <c r="BS110" s="467" t="s">
        <v>143</v>
      </c>
      <c r="BT110" s="465"/>
      <c r="BU110" s="466"/>
      <c r="BV110" s="466"/>
      <c r="BW110" s="466" t="s">
        <v>143</v>
      </c>
      <c r="BX110" s="466"/>
      <c r="BY110" s="446"/>
      <c r="BZ110" s="392" t="str">
        <f t="shared" si="20"/>
        <v>지역정보사업팀_콜믹스_상호접속료 변경 승인</v>
      </c>
      <c r="CA110" s="392" t="b">
        <f>VLOOKUP(BZ110,'[7]ROMM List'!$AB$5:$AB$736,1,0)=BZ110</f>
        <v>1</v>
      </c>
      <c r="CB110" s="392" t="str">
        <f t="shared" si="14"/>
        <v>LI_CA0501</v>
      </c>
      <c r="CD110" s="470">
        <f t="shared" si="15"/>
        <v>0</v>
      </c>
      <c r="CF110" s="470">
        <f t="shared" si="16"/>
        <v>0</v>
      </c>
      <c r="CG110" s="470">
        <f t="shared" si="16"/>
        <v>0</v>
      </c>
      <c r="CH110" s="470">
        <f t="shared" si="16"/>
        <v>0</v>
      </c>
      <c r="CL110" s="392" t="str">
        <f>IF(COUNTIFS('[7]ROMM List'!$E$5:$E$736,다우기술!CL$4,'[7]ROMM List'!$AA$5:$AA$736,다우기술!$C110)&gt;0,CL$4,"")</f>
        <v/>
      </c>
      <c r="CM110" s="392" t="str">
        <f>IF(COUNTIFS('[7]ROMM List'!$E$5:$E$736,다우기술!CM$4,'[7]ROMM List'!$AA$5:$AA$736,다우기술!$C110)&gt;0,CM$4,"")</f>
        <v>매출</v>
      </c>
      <c r="CN110" s="392" t="str">
        <f>IF(COUNTIFS('[7]ROMM List'!$E$5:$E$736,다우기술!CN$4,'[7]ROMM List'!$AA$5:$AA$736,다우기술!$C110)&gt;0,CN$4,"")</f>
        <v/>
      </c>
      <c r="CO110" s="392" t="str">
        <f>IF(COUNTIFS('[7]ROMM List'!$E$5:$E$736,다우기술!CO$4,'[7]ROMM List'!$AA$5:$AA$736,다우기술!$C110)&gt;0,CO$4,"")</f>
        <v/>
      </c>
      <c r="CP110" s="392" t="str">
        <f>IF(COUNTIFS('[7]ROMM List'!$E$5:$E$736,다우기술!CP$4,'[7]ROMM List'!$AA$5:$AA$736,다우기술!$C110)&gt;0,CP$4,"")</f>
        <v/>
      </c>
      <c r="CQ110" s="392" t="str">
        <f>IF(COUNTIFS('[7]ROMM List'!$E$5:$E$736,다우기술!CQ$4,'[7]ROMM List'!$AA$5:$AA$736,다우기술!$C110)&gt;0,CQ$4,"")</f>
        <v/>
      </c>
      <c r="CR110" s="392" t="str">
        <f>IF(COUNTIFS('[7]ROMM List'!$E$5:$E$736,다우기술!CR$4,'[7]ROMM List'!$AA$5:$AA$736,다우기술!$C110)&gt;0,CR$4,"")</f>
        <v/>
      </c>
      <c r="CS110" s="392" t="str">
        <f>IF(COUNTIFS('[7]ROMM List'!$E$5:$E$736,다우기술!CS$4,'[7]ROMM List'!$AA$5:$AA$736,다우기술!$C110)&gt;0,CS$4,"")</f>
        <v/>
      </c>
      <c r="CT110" s="392" t="str">
        <f>IF(COUNTIFS('[7]ROMM List'!$E$5:$E$736,다우기술!CT$4,'[7]ROMM List'!$AA$5:$AA$736,다우기술!$C110)&gt;0,CT$4,"")</f>
        <v/>
      </c>
      <c r="CU110" s="392" t="str">
        <f>IF(COUNTIFS('[7]ROMM List'!$E$5:$E$736,다우기술!CU$4,'[7]ROMM List'!$AA$5:$AA$736,다우기술!$C110)&gt;0,CU$4,"")</f>
        <v/>
      </c>
      <c r="CV110" s="392" t="str">
        <f>IF(COUNTIFS('[7]ROMM List'!$E$5:$E$736,다우기술!CV$4,'[7]ROMM List'!$AA$5:$AA$736,다우기술!$C110)&gt;0,CV$4,"")</f>
        <v/>
      </c>
      <c r="CW110" s="392" t="str">
        <f>IF(COUNTIFS('[7]ROMM List'!$E$5:$E$736,다우기술!CW$4,'[7]ROMM List'!$AA$5:$AA$736,다우기술!$C110)&gt;0,CW$4,"")</f>
        <v/>
      </c>
      <c r="CX110" s="392" t="str">
        <f>IF(COUNTIFS('[7]ROMM List'!$E$5:$E$736,다우기술!CX$4,'[7]ROMM List'!$AA$5:$AA$736,다우기술!$C110)&gt;0,CX$4,"")</f>
        <v/>
      </c>
      <c r="CY110" s="392" t="str">
        <f>IF(COUNTIFS('[7]ROMM List'!$E$5:$E$736,다우기술!CY$4,'[7]ROMM List'!$AA$5:$AA$736,다우기술!$C110)&gt;0,CY$4,"")</f>
        <v/>
      </c>
      <c r="CZ110" s="392" t="str">
        <f>IF(COUNTIFS('[7]ROMM List'!$E$5:$E$736,다우기술!CZ$4,'[7]ROMM List'!$AA$5:$AA$736,다우기술!$C110)&gt;0,CZ$4,"")</f>
        <v/>
      </c>
      <c r="DA110" s="392" t="str">
        <f>IF(COUNTIFS('[7]ROMM List'!$E$5:$E$736,다우기술!DA$4,'[7]ROMM List'!$AA$5:$AA$736,다우기술!$C110)&gt;0,DA$4,"")</f>
        <v/>
      </c>
      <c r="DB110" s="392" t="str">
        <f>IF(COUNTIFS('[7]ROMM List'!$E$5:$E$736,다우기술!DB$4,'[7]ROMM List'!$AA$5:$AA$736,다우기술!$C110)&gt;0,DB$4,"")</f>
        <v/>
      </c>
      <c r="DC110" s="392" t="str">
        <f>IF(COUNTIFS('[7]ROMM List'!$E$5:$E$736,다우기술!DC$4,'[7]ROMM List'!$AA$5:$AA$736,다우기술!$C110)&gt;0,DC$4,"")</f>
        <v/>
      </c>
      <c r="DD110" s="392" t="str">
        <f>IF(COUNTIFS('[7]ROMM List'!$E$5:$E$736,다우기술!DD$4,'[7]ROMM List'!$AA$5:$AA$736,다우기술!$C110)&gt;0,DD$4,"")</f>
        <v/>
      </c>
      <c r="DE110" s="392" t="str">
        <f>IF(COUNTIFS('[7]ROMM List'!$E$5:$E$736,다우기술!DE$4,'[7]ROMM List'!$AA$5:$AA$736,다우기술!$C110)&gt;0,DE$4,"")</f>
        <v/>
      </c>
      <c r="DF110" s="392" t="str">
        <f>IF(COUNTIFS('[7]ROMM List'!$E$5:$E$736,다우기술!DF$4,'[7]ROMM List'!$AA$5:$AA$736,다우기술!$C110)&gt;0,DF$4,"")</f>
        <v/>
      </c>
      <c r="DG110" s="392" t="str">
        <f>IF(COUNTIFS('[7]ROMM List'!$E$5:$E$736,다우기술!DG$4,'[7]ROMM List'!$AA$5:$AA$736,다우기술!$C110)&gt;0,DG$4,"")</f>
        <v/>
      </c>
      <c r="DH110" s="392" t="str">
        <f>IF(COUNTIFS('[7]ROMM List'!$E$5:$E$736,다우기술!DH$4,'[7]ROMM List'!$AA$5:$AA$736,다우기술!$C110)&gt;0,DH$4,"")</f>
        <v/>
      </c>
      <c r="DI110" s="392" t="str">
        <f>IF(COUNTIFS('[7]ROMM List'!$E$5:$E$736,다우기술!DI$4,'[7]ROMM List'!$AA$5:$AA$736,다우기술!$C110)&gt;0,DI$4,"")</f>
        <v/>
      </c>
      <c r="DJ110" s="392" t="str">
        <f>IF(COUNTIFS('[7]ROMM List'!$E$5:$E$736,다우기술!DJ$4,'[7]ROMM List'!$AA$5:$AA$736,다우기술!$C110)&gt;0,DJ$4,"")</f>
        <v/>
      </c>
      <c r="DK110" s="392" t="str">
        <f>IF(COUNTIFS('[7]ROMM List'!$E$5:$E$736,다우기술!DK$4,'[7]ROMM List'!$AA$5:$AA$736,다우기술!$C110)&gt;0,DK$4,"")</f>
        <v/>
      </c>
      <c r="DL110" s="392" t="str">
        <f t="shared" si="22"/>
        <v>매출</v>
      </c>
    </row>
    <row r="111" spans="1:116" s="392" customFormat="1" ht="202.95" hidden="1" customHeight="1">
      <c r="A111" s="453"/>
      <c r="B111" s="392" t="s">
        <v>141</v>
      </c>
      <c r="C111" s="430" t="str">
        <f t="shared" si="12"/>
        <v>LI_CA0502</v>
      </c>
      <c r="D111" s="430" t="s">
        <v>3833</v>
      </c>
      <c r="E111" s="430" t="s">
        <v>3824</v>
      </c>
      <c r="F111" s="431" t="s">
        <v>3056</v>
      </c>
      <c r="G111" s="431" t="s">
        <v>3306</v>
      </c>
      <c r="H111" s="454" t="s">
        <v>3903</v>
      </c>
      <c r="I111" s="455" t="s">
        <v>3904</v>
      </c>
      <c r="J111" s="456" t="s">
        <v>3905</v>
      </c>
      <c r="K111" s="457" t="s">
        <v>3906</v>
      </c>
      <c r="L111" s="458" t="str">
        <f>IF(VLOOKUP(BZ111,'[7]ROMM List'!$AB$5:$AC$736,2,0)&gt;0,"Y","N")</f>
        <v>Y</v>
      </c>
      <c r="M111" s="459"/>
      <c r="N111" s="460"/>
      <c r="O111" s="460"/>
      <c r="P111" s="460"/>
      <c r="Q111" s="460" t="s">
        <v>143</v>
      </c>
      <c r="R111" s="461"/>
      <c r="S111" s="459" t="s">
        <v>140</v>
      </c>
      <c r="T111" s="461" t="s">
        <v>131</v>
      </c>
      <c r="U111" s="459" t="str">
        <f>IF(COUNTIFS('[7]ROMM List'!$AA$5:$AA$736,다우기술!$C111,'[7]ROMM List'!K$5:K$736,"O")&gt;0,"O","")</f>
        <v/>
      </c>
      <c r="V111" s="460" t="str">
        <f>IF(COUNTIFS('[7]ROMM List'!$AA$5:$AA$736,다우기술!$C111,'[7]ROMM List'!L$5:L$736,"O")&gt;0,"O","")</f>
        <v/>
      </c>
      <c r="W111" s="460" t="str">
        <f>IF(COUNTIFS('[7]ROMM List'!$AA$5:$AA$736,다우기술!$C111,'[7]ROMM List'!M$5:M$736,"O")&gt;0,"O","")</f>
        <v/>
      </c>
      <c r="X111" s="460" t="str">
        <f>IF(COUNTIFS('[7]ROMM List'!$AA$5:$AA$736,다우기술!$C111,'[7]ROMM List'!N$5:N$736,"O")&gt;0,"O","")</f>
        <v/>
      </c>
      <c r="Y111" s="460" t="str">
        <f>IF(COUNTIFS('[7]ROMM List'!$AA$5:$AA$736,다우기술!$C111,'[7]ROMM List'!O$5:O$736,"O")&gt;0,"O","")</f>
        <v>O</v>
      </c>
      <c r="Z111" s="460" t="str">
        <f>IF(COUNTIFS('[7]ROMM List'!$AA$5:$AA$736,다우기술!$C111,'[7]ROMM List'!P$5:P$736,"O")&gt;0,"O","")</f>
        <v>O</v>
      </c>
      <c r="AA111" s="460" t="str">
        <f>IF(COUNTIFS('[7]ROMM List'!$AA$5:$AA$736,다우기술!$C111,'[7]ROMM List'!Q$5:Q$736,"O")&gt;0,"O","")</f>
        <v>O</v>
      </c>
      <c r="AB111" s="460" t="str">
        <f>IF(COUNTIFS('[7]ROMM List'!$AA$5:$AA$736,다우기술!$C111,'[7]ROMM List'!R$5:R$736,"O")&gt;0,"O","")</f>
        <v>O</v>
      </c>
      <c r="AC111" s="460" t="str">
        <f>IF(COUNTIFS('[7]ROMM List'!$AA$5:$AA$736,다우기술!$C111,'[7]ROMM List'!S$5:S$736,"O")&gt;0,"O","")</f>
        <v/>
      </c>
      <c r="AD111" s="460" t="str">
        <f>IF(COUNTIFS('[7]ROMM List'!$AA$5:$AA$736,다우기술!$C111,'[7]ROMM List'!T$5:T$736,"O")&gt;0,"O","")</f>
        <v/>
      </c>
      <c r="AE111" s="460" t="str">
        <f>IF(COUNTIFS('[7]ROMM List'!$AA$5:$AA$736,다우기술!$C111,'[7]ROMM List'!U$5:U$736,"O")&gt;0,"O","")</f>
        <v/>
      </c>
      <c r="AF111" s="460" t="str">
        <f>IF(COUNTIFS('[7]ROMM List'!$AA$5:$AA$736,다우기술!$C111,'[7]ROMM List'!V$5:V$736,"O")&gt;0,"O","")</f>
        <v/>
      </c>
      <c r="AG111" s="461" t="str">
        <f>IF(COUNTIFS('[7]ROMM List'!$AA$5:$AA$736,다우기술!$C111,'[7]ROMM List'!W$5:W$736,"O")&gt;0,"O","")</f>
        <v/>
      </c>
      <c r="AH111" s="462" t="s">
        <v>129</v>
      </c>
      <c r="AI111" s="458" t="str">
        <f t="shared" si="21"/>
        <v>매출</v>
      </c>
      <c r="AJ111" s="458" t="s">
        <v>3907</v>
      </c>
      <c r="AK111" s="458" t="s">
        <v>144</v>
      </c>
      <c r="AL111" s="458" t="s">
        <v>3907</v>
      </c>
      <c r="AM111" s="458" t="s">
        <v>144</v>
      </c>
      <c r="AN111" s="458" t="s">
        <v>144</v>
      </c>
      <c r="AO111" s="458" t="s">
        <v>3908</v>
      </c>
      <c r="AP111" s="463" t="s">
        <v>3594</v>
      </c>
      <c r="AQ111" s="458" t="s">
        <v>131</v>
      </c>
      <c r="AR111" s="454" t="s">
        <v>3830</v>
      </c>
      <c r="AS111" s="454" t="s">
        <v>3748</v>
      </c>
      <c r="AT111" s="464" t="s">
        <v>3909</v>
      </c>
      <c r="AU111" s="454" t="str">
        <f t="shared" si="17"/>
        <v>상호접속료 금액 검증</v>
      </c>
      <c r="AV111" s="454" t="s">
        <v>3910</v>
      </c>
      <c r="AW111" s="455"/>
      <c r="AX111" s="460"/>
      <c r="AY111" s="460" t="s">
        <v>143</v>
      </c>
      <c r="AZ111" s="461"/>
      <c r="BA111" s="446" t="s">
        <v>3887</v>
      </c>
      <c r="BB111" s="446" t="str">
        <f>IF(COUNTIFS('[7]ROMM List'!$AA$5:$AA$736,다우기술!C111,'[7]ROMM List'!$AF$5:$AF$736,"Significant")&gt;0,"Significant",IF(COUNTIFS('[7]ROMM List'!$AA$5:$AA$736,다우기술!C111,'[7]ROMM List'!$AF$5:$AF$736,"Higher")&gt;0,"Higher","Lower"))</f>
        <v>Higher</v>
      </c>
      <c r="BC111" s="446" t="s">
        <v>131</v>
      </c>
      <c r="BD111" s="446" t="s">
        <v>130</v>
      </c>
      <c r="BE111" s="465" t="s">
        <v>131</v>
      </c>
      <c r="BF111" s="466" t="str">
        <f t="shared" si="26"/>
        <v>M</v>
      </c>
      <c r="BG111" s="466" t="s">
        <v>135</v>
      </c>
      <c r="BH111" s="466" t="s">
        <v>135</v>
      </c>
      <c r="BI111" s="466" t="s">
        <v>135</v>
      </c>
      <c r="BJ111" s="466" t="s">
        <v>135</v>
      </c>
      <c r="BK111" s="466" t="s">
        <v>135</v>
      </c>
      <c r="BL111" s="466" t="s">
        <v>133</v>
      </c>
      <c r="BM111" s="466" t="s">
        <v>135</v>
      </c>
      <c r="BN111" s="467" t="s">
        <v>135</v>
      </c>
      <c r="BO111" s="446" t="str">
        <f t="shared" si="13"/>
        <v>Not Higher</v>
      </c>
      <c r="BP111" s="446">
        <f>SUMIFS([7]Note!$G$18:$G$65,[7]Note!$C$18:$C$65,다우기술!BB111,[7]Note!$F$18:$F$65,다우기술!BC111,[7]Note!$D$18:$D$65,다우기술!BO111)/IF(BD111="Y",1,IF(BD111="H",2,4))</f>
        <v>2</v>
      </c>
      <c r="BQ111" s="446" t="str">
        <f t="shared" si="24"/>
        <v>지역정보사업팀_콜믹스</v>
      </c>
      <c r="BR111" s="466"/>
      <c r="BS111" s="467" t="s">
        <v>143</v>
      </c>
      <c r="BT111" s="465"/>
      <c r="BU111" s="466"/>
      <c r="BV111" s="466"/>
      <c r="BW111" s="466" t="s">
        <v>143</v>
      </c>
      <c r="BX111" s="466"/>
      <c r="BY111" s="446"/>
      <c r="BZ111" s="392" t="str">
        <f t="shared" si="20"/>
        <v>지역정보사업팀_콜믹스_상호접속료 금액 검증</v>
      </c>
      <c r="CA111" s="392" t="b">
        <f>VLOOKUP(BZ111,'[7]ROMM List'!$AB$5:$AB$736,1,0)=BZ111</f>
        <v>1</v>
      </c>
      <c r="CB111" s="392" t="str">
        <f t="shared" si="14"/>
        <v>LI_CA0502</v>
      </c>
      <c r="CD111" s="470">
        <f t="shared" si="15"/>
        <v>1</v>
      </c>
      <c r="CE111" s="393" t="str">
        <f>VLOOKUP(C111,'[7]IUC List'!$D$5:$D$64,1,0)</f>
        <v>LI_CA0502</v>
      </c>
      <c r="CF111" s="470">
        <f t="shared" si="16"/>
        <v>0</v>
      </c>
      <c r="CG111" s="470">
        <f t="shared" si="16"/>
        <v>1</v>
      </c>
      <c r="CH111" s="470">
        <f t="shared" si="16"/>
        <v>0</v>
      </c>
      <c r="CL111" s="392" t="str">
        <f>IF(COUNTIFS('[7]ROMM List'!$E$5:$E$736,다우기술!CL$4,'[7]ROMM List'!$AA$5:$AA$736,다우기술!$C111)&gt;0,CL$4,"")</f>
        <v/>
      </c>
      <c r="CM111" s="392" t="str">
        <f>IF(COUNTIFS('[7]ROMM List'!$E$5:$E$736,다우기술!CM$4,'[7]ROMM List'!$AA$5:$AA$736,다우기술!$C111)&gt;0,CM$4,"")</f>
        <v>매출</v>
      </c>
      <c r="CN111" s="392" t="str">
        <f>IF(COUNTIFS('[7]ROMM List'!$E$5:$E$736,다우기술!CN$4,'[7]ROMM List'!$AA$5:$AA$736,다우기술!$C111)&gt;0,CN$4,"")</f>
        <v/>
      </c>
      <c r="CO111" s="392" t="str">
        <f>IF(COUNTIFS('[7]ROMM List'!$E$5:$E$736,다우기술!CO$4,'[7]ROMM List'!$AA$5:$AA$736,다우기술!$C111)&gt;0,CO$4,"")</f>
        <v/>
      </c>
      <c r="CP111" s="392" t="str">
        <f>IF(COUNTIFS('[7]ROMM List'!$E$5:$E$736,다우기술!CP$4,'[7]ROMM List'!$AA$5:$AA$736,다우기술!$C111)&gt;0,CP$4,"")</f>
        <v/>
      </c>
      <c r="CQ111" s="392" t="str">
        <f>IF(COUNTIFS('[7]ROMM List'!$E$5:$E$736,다우기술!CQ$4,'[7]ROMM List'!$AA$5:$AA$736,다우기술!$C111)&gt;0,CQ$4,"")</f>
        <v/>
      </c>
      <c r="CR111" s="392" t="str">
        <f>IF(COUNTIFS('[7]ROMM List'!$E$5:$E$736,다우기술!CR$4,'[7]ROMM List'!$AA$5:$AA$736,다우기술!$C111)&gt;0,CR$4,"")</f>
        <v/>
      </c>
      <c r="CS111" s="392" t="str">
        <f>IF(COUNTIFS('[7]ROMM List'!$E$5:$E$736,다우기술!CS$4,'[7]ROMM List'!$AA$5:$AA$736,다우기술!$C111)&gt;0,CS$4,"")</f>
        <v/>
      </c>
      <c r="CT111" s="392" t="str">
        <f>IF(COUNTIFS('[7]ROMM List'!$E$5:$E$736,다우기술!CT$4,'[7]ROMM List'!$AA$5:$AA$736,다우기술!$C111)&gt;0,CT$4,"")</f>
        <v/>
      </c>
      <c r="CU111" s="392" t="str">
        <f>IF(COUNTIFS('[7]ROMM List'!$E$5:$E$736,다우기술!CU$4,'[7]ROMM List'!$AA$5:$AA$736,다우기술!$C111)&gt;0,CU$4,"")</f>
        <v/>
      </c>
      <c r="CV111" s="392" t="str">
        <f>IF(COUNTIFS('[7]ROMM List'!$E$5:$E$736,다우기술!CV$4,'[7]ROMM List'!$AA$5:$AA$736,다우기술!$C111)&gt;0,CV$4,"")</f>
        <v/>
      </c>
      <c r="CW111" s="392" t="str">
        <f>IF(COUNTIFS('[7]ROMM List'!$E$5:$E$736,다우기술!CW$4,'[7]ROMM List'!$AA$5:$AA$736,다우기술!$C111)&gt;0,CW$4,"")</f>
        <v/>
      </c>
      <c r="CX111" s="392" t="str">
        <f>IF(COUNTIFS('[7]ROMM List'!$E$5:$E$736,다우기술!CX$4,'[7]ROMM List'!$AA$5:$AA$736,다우기술!$C111)&gt;0,CX$4,"")</f>
        <v/>
      </c>
      <c r="CY111" s="392" t="str">
        <f>IF(COUNTIFS('[7]ROMM List'!$E$5:$E$736,다우기술!CY$4,'[7]ROMM List'!$AA$5:$AA$736,다우기술!$C111)&gt;0,CY$4,"")</f>
        <v/>
      </c>
      <c r="CZ111" s="392" t="str">
        <f>IF(COUNTIFS('[7]ROMM List'!$E$5:$E$736,다우기술!CZ$4,'[7]ROMM List'!$AA$5:$AA$736,다우기술!$C111)&gt;0,CZ$4,"")</f>
        <v/>
      </c>
      <c r="DA111" s="392" t="str">
        <f>IF(COUNTIFS('[7]ROMM List'!$E$5:$E$736,다우기술!DA$4,'[7]ROMM List'!$AA$5:$AA$736,다우기술!$C111)&gt;0,DA$4,"")</f>
        <v/>
      </c>
      <c r="DB111" s="392" t="str">
        <f>IF(COUNTIFS('[7]ROMM List'!$E$5:$E$736,다우기술!DB$4,'[7]ROMM List'!$AA$5:$AA$736,다우기술!$C111)&gt;0,DB$4,"")</f>
        <v/>
      </c>
      <c r="DC111" s="392" t="str">
        <f>IF(COUNTIFS('[7]ROMM List'!$E$5:$E$736,다우기술!DC$4,'[7]ROMM List'!$AA$5:$AA$736,다우기술!$C111)&gt;0,DC$4,"")</f>
        <v/>
      </c>
      <c r="DD111" s="392" t="str">
        <f>IF(COUNTIFS('[7]ROMM List'!$E$5:$E$736,다우기술!DD$4,'[7]ROMM List'!$AA$5:$AA$736,다우기술!$C111)&gt;0,DD$4,"")</f>
        <v/>
      </c>
      <c r="DE111" s="392" t="str">
        <f>IF(COUNTIFS('[7]ROMM List'!$E$5:$E$736,다우기술!DE$4,'[7]ROMM List'!$AA$5:$AA$736,다우기술!$C111)&gt;0,DE$4,"")</f>
        <v/>
      </c>
      <c r="DF111" s="392" t="str">
        <f>IF(COUNTIFS('[7]ROMM List'!$E$5:$E$736,다우기술!DF$4,'[7]ROMM List'!$AA$5:$AA$736,다우기술!$C111)&gt;0,DF$4,"")</f>
        <v/>
      </c>
      <c r="DG111" s="392" t="str">
        <f>IF(COUNTIFS('[7]ROMM List'!$E$5:$E$736,다우기술!DG$4,'[7]ROMM List'!$AA$5:$AA$736,다우기술!$C111)&gt;0,DG$4,"")</f>
        <v/>
      </c>
      <c r="DH111" s="392" t="str">
        <f>IF(COUNTIFS('[7]ROMM List'!$E$5:$E$736,다우기술!DH$4,'[7]ROMM List'!$AA$5:$AA$736,다우기술!$C111)&gt;0,DH$4,"")</f>
        <v/>
      </c>
      <c r="DI111" s="392" t="str">
        <f>IF(COUNTIFS('[7]ROMM List'!$E$5:$E$736,다우기술!DI$4,'[7]ROMM List'!$AA$5:$AA$736,다우기술!$C111)&gt;0,DI$4,"")</f>
        <v/>
      </c>
      <c r="DJ111" s="392" t="str">
        <f>IF(COUNTIFS('[7]ROMM List'!$E$5:$E$736,다우기술!DJ$4,'[7]ROMM List'!$AA$5:$AA$736,다우기술!$C111)&gt;0,DJ$4,"")</f>
        <v/>
      </c>
      <c r="DK111" s="392" t="str">
        <f>IF(COUNTIFS('[7]ROMM List'!$E$5:$E$736,다우기술!DK$4,'[7]ROMM List'!$AA$5:$AA$736,다우기술!$C111)&gt;0,DK$4,"")</f>
        <v/>
      </c>
      <c r="DL111" s="392" t="str">
        <f t="shared" si="22"/>
        <v>매출</v>
      </c>
    </row>
    <row r="112" spans="1:116" s="392" customFormat="1" ht="409.6" hidden="1" customHeight="1">
      <c r="A112" s="453"/>
      <c r="B112" s="392" t="s">
        <v>141</v>
      </c>
      <c r="C112" s="430" t="str">
        <f t="shared" si="12"/>
        <v>MC0101</v>
      </c>
      <c r="D112" s="430" t="s">
        <v>3911</v>
      </c>
      <c r="E112" s="430" t="s">
        <v>3912</v>
      </c>
      <c r="F112" s="431" t="s">
        <v>3575</v>
      </c>
      <c r="G112" s="431" t="s">
        <v>3575</v>
      </c>
      <c r="H112" s="454" t="s">
        <v>3588</v>
      </c>
      <c r="I112" s="455" t="s">
        <v>3913</v>
      </c>
      <c r="J112" s="456" t="s">
        <v>3914</v>
      </c>
      <c r="K112" s="457" t="s">
        <v>3915</v>
      </c>
      <c r="L112" s="458" t="str">
        <f>IF(VLOOKUP(BZ112,'[7]ROMM List'!$AB$5:$AC$736,2,0)&gt;0,"Y","N")</f>
        <v>Y</v>
      </c>
      <c r="M112" s="459" t="s">
        <v>143</v>
      </c>
      <c r="N112" s="460"/>
      <c r="O112" s="460"/>
      <c r="P112" s="460"/>
      <c r="Q112" s="460"/>
      <c r="R112" s="461"/>
      <c r="S112" s="459" t="s">
        <v>140</v>
      </c>
      <c r="T112" s="461" t="s">
        <v>131</v>
      </c>
      <c r="U112" s="459" t="str">
        <f>IF(COUNTIFS('[7]ROMM List'!$AA$5:$AA$736,다우기술!$C112,'[7]ROMM List'!K$5:K$736,"O")&gt;0,"O","")</f>
        <v/>
      </c>
      <c r="V112" s="460" t="str">
        <f>IF(COUNTIFS('[7]ROMM List'!$AA$5:$AA$736,다우기술!$C112,'[7]ROMM List'!L$5:L$736,"O")&gt;0,"O","")</f>
        <v/>
      </c>
      <c r="W112" s="460" t="str">
        <f>IF(COUNTIFS('[7]ROMM List'!$AA$5:$AA$736,다우기술!$C112,'[7]ROMM List'!M$5:M$736,"O")&gt;0,"O","")</f>
        <v/>
      </c>
      <c r="X112" s="460" t="str">
        <f>IF(COUNTIFS('[7]ROMM List'!$AA$5:$AA$736,다우기술!$C112,'[7]ROMM List'!N$5:N$736,"O")&gt;0,"O","")</f>
        <v/>
      </c>
      <c r="Y112" s="460" t="str">
        <f>IF(COUNTIFS('[7]ROMM List'!$AA$5:$AA$736,다우기술!$C112,'[7]ROMM List'!O$5:O$736,"O")&gt;0,"O","")</f>
        <v>O</v>
      </c>
      <c r="Z112" s="460" t="str">
        <f>IF(COUNTIFS('[7]ROMM List'!$AA$5:$AA$736,다우기술!$C112,'[7]ROMM List'!P$5:P$736,"O")&gt;0,"O","")</f>
        <v/>
      </c>
      <c r="AA112" s="460" t="str">
        <f>IF(COUNTIFS('[7]ROMM List'!$AA$5:$AA$736,다우기술!$C112,'[7]ROMM List'!Q$5:Q$736,"O")&gt;0,"O","")</f>
        <v/>
      </c>
      <c r="AB112" s="460" t="str">
        <f>IF(COUNTIFS('[7]ROMM List'!$AA$5:$AA$736,다우기술!$C112,'[7]ROMM List'!R$5:R$736,"O")&gt;0,"O","")</f>
        <v/>
      </c>
      <c r="AC112" s="460" t="str">
        <f>IF(COUNTIFS('[7]ROMM List'!$AA$5:$AA$736,다우기술!$C112,'[7]ROMM List'!S$5:S$736,"O")&gt;0,"O","")</f>
        <v/>
      </c>
      <c r="AD112" s="460" t="str">
        <f>IF(COUNTIFS('[7]ROMM List'!$AA$5:$AA$736,다우기술!$C112,'[7]ROMM List'!T$5:T$736,"O")&gt;0,"O","")</f>
        <v/>
      </c>
      <c r="AE112" s="460" t="str">
        <f>IF(COUNTIFS('[7]ROMM List'!$AA$5:$AA$736,다우기술!$C112,'[7]ROMM List'!U$5:U$736,"O")&gt;0,"O","")</f>
        <v/>
      </c>
      <c r="AF112" s="460" t="str">
        <f>IF(COUNTIFS('[7]ROMM List'!$AA$5:$AA$736,다우기술!$C112,'[7]ROMM List'!V$5:V$736,"O")&gt;0,"O","")</f>
        <v/>
      </c>
      <c r="AG112" s="461" t="str">
        <f>IF(COUNTIFS('[7]ROMM List'!$AA$5:$AA$736,다우기술!$C112,'[7]ROMM List'!W$5:W$736,"O")&gt;0,"O","")</f>
        <v/>
      </c>
      <c r="AH112" s="462" t="s">
        <v>130</v>
      </c>
      <c r="AI112" s="458" t="str">
        <f t="shared" si="21"/>
        <v>매출</v>
      </c>
      <c r="AJ112" s="458" t="s">
        <v>144</v>
      </c>
      <c r="AK112" s="458" t="s">
        <v>144</v>
      </c>
      <c r="AL112" s="458" t="s">
        <v>144</v>
      </c>
      <c r="AM112" s="458" t="s">
        <v>144</v>
      </c>
      <c r="AN112" s="458" t="s">
        <v>3916</v>
      </c>
      <c r="AO112" s="458" t="s">
        <v>3917</v>
      </c>
      <c r="AP112" s="463" t="s">
        <v>3594</v>
      </c>
      <c r="AQ112" s="458" t="s">
        <v>143</v>
      </c>
      <c r="AR112" s="454" t="s">
        <v>3918</v>
      </c>
      <c r="AS112" s="454" t="s">
        <v>3919</v>
      </c>
      <c r="AT112" s="464" t="s">
        <v>3920</v>
      </c>
      <c r="AU112" s="454" t="str">
        <f t="shared" si="17"/>
        <v>상품수급계약체결(변경) 승인</v>
      </c>
      <c r="AV112" s="454" t="s">
        <v>3921</v>
      </c>
      <c r="AW112" s="455"/>
      <c r="AX112" s="460"/>
      <c r="AY112" s="460" t="s">
        <v>143</v>
      </c>
      <c r="AZ112" s="461"/>
      <c r="BA112" s="446" t="s">
        <v>3922</v>
      </c>
      <c r="BB112" s="446" t="str">
        <f>IF(COUNTIFS('[7]ROMM List'!$AA$5:$AA$736,다우기술!C112,'[7]ROMM List'!$AF$5:$AF$736,"Significant")&gt;0,"Significant",IF(COUNTIFS('[7]ROMM List'!$AA$5:$AA$736,다우기술!C112,'[7]ROMM List'!$AF$5:$AF$736,"Higher")&gt;0,"Higher","Lower"))</f>
        <v>Higher</v>
      </c>
      <c r="BC112" s="446" t="str">
        <f>AQ112</f>
        <v>O</v>
      </c>
      <c r="BD112" s="446" t="s">
        <v>130</v>
      </c>
      <c r="BE112" s="465" t="s">
        <v>131</v>
      </c>
      <c r="BF112" s="466" t="str">
        <f t="shared" si="26"/>
        <v>O</v>
      </c>
      <c r="BG112" s="466" t="s">
        <v>135</v>
      </c>
      <c r="BH112" s="466" t="s">
        <v>135</v>
      </c>
      <c r="BI112" s="466" t="s">
        <v>135</v>
      </c>
      <c r="BJ112" s="466" t="s">
        <v>135</v>
      </c>
      <c r="BK112" s="466" t="s">
        <v>135</v>
      </c>
      <c r="BL112" s="466" t="s">
        <v>133</v>
      </c>
      <c r="BM112" s="466" t="s">
        <v>135</v>
      </c>
      <c r="BN112" s="467" t="s">
        <v>135</v>
      </c>
      <c r="BO112" s="446" t="str">
        <f t="shared" si="13"/>
        <v>Not Higher</v>
      </c>
      <c r="BP112" s="446">
        <f>SUMIFS([7]Note!$G$18:$G$65,[7]Note!$C$18:$C$65,다우기술!BB112,[7]Note!$F$18:$F$65,다우기술!BC112,[7]Note!$D$18:$D$65,다우기술!BO112)/IF(BD112="Y",1,IF(BD112="H",2,4))</f>
        <v>25</v>
      </c>
      <c r="BQ112" s="446" t="str">
        <f t="shared" si="24"/>
        <v xml:space="preserve">모바일쿠폰사업팀
</v>
      </c>
      <c r="BR112" s="466"/>
      <c r="BS112" s="467" t="s">
        <v>143</v>
      </c>
      <c r="BT112" s="465"/>
      <c r="BU112" s="466"/>
      <c r="BV112" s="466"/>
      <c r="BW112" s="466" t="s">
        <v>143</v>
      </c>
      <c r="BX112" s="466"/>
      <c r="BY112" s="446"/>
      <c r="BZ112" s="392" t="str">
        <f t="shared" si="20"/>
        <v>모바일쿠폰사업팀_상품수급계약체결(변경) 승인</v>
      </c>
      <c r="CA112" s="392" t="b">
        <f>VLOOKUP(BZ112,'[7]ROMM List'!$AB$5:$AB$736,1,0)=BZ112</f>
        <v>1</v>
      </c>
      <c r="CB112" s="392" t="str">
        <f t="shared" si="14"/>
        <v>MC0101</v>
      </c>
      <c r="CD112" s="470">
        <f t="shared" si="15"/>
        <v>0</v>
      </c>
      <c r="CF112" s="470">
        <f t="shared" si="16"/>
        <v>0</v>
      </c>
      <c r="CG112" s="470">
        <f t="shared" si="16"/>
        <v>0</v>
      </c>
      <c r="CH112" s="470">
        <f t="shared" si="16"/>
        <v>0</v>
      </c>
      <c r="CL112" s="392" t="str">
        <f>IF(COUNTIFS('[7]ROMM List'!$E$5:$E$736,다우기술!CL$4,'[7]ROMM List'!$AA$5:$AA$736,다우기술!$C112)&gt;0,CL$4,"")</f>
        <v/>
      </c>
      <c r="CM112" s="392" t="str">
        <f>IF(COUNTIFS('[7]ROMM List'!$E$5:$E$736,다우기술!CM$4,'[7]ROMM List'!$AA$5:$AA$736,다우기술!$C112)&gt;0,CM$4,"")</f>
        <v>매출</v>
      </c>
      <c r="CN112" s="392" t="str">
        <f>IF(COUNTIFS('[7]ROMM List'!$E$5:$E$736,다우기술!CN$4,'[7]ROMM List'!$AA$5:$AA$736,다우기술!$C112)&gt;0,CN$4,"")</f>
        <v/>
      </c>
      <c r="CO112" s="392" t="str">
        <f>IF(COUNTIFS('[7]ROMM List'!$E$5:$E$736,다우기술!CO$4,'[7]ROMM List'!$AA$5:$AA$736,다우기술!$C112)&gt;0,CO$4,"")</f>
        <v/>
      </c>
      <c r="CP112" s="392" t="str">
        <f>IF(COUNTIFS('[7]ROMM List'!$E$5:$E$736,다우기술!CP$4,'[7]ROMM List'!$AA$5:$AA$736,다우기술!$C112)&gt;0,CP$4,"")</f>
        <v/>
      </c>
      <c r="CQ112" s="392" t="str">
        <f>IF(COUNTIFS('[7]ROMM List'!$E$5:$E$736,다우기술!CQ$4,'[7]ROMM List'!$AA$5:$AA$736,다우기술!$C112)&gt;0,CQ$4,"")</f>
        <v/>
      </c>
      <c r="CR112" s="392" t="str">
        <f>IF(COUNTIFS('[7]ROMM List'!$E$5:$E$736,다우기술!CR$4,'[7]ROMM List'!$AA$5:$AA$736,다우기술!$C112)&gt;0,CR$4,"")</f>
        <v/>
      </c>
      <c r="CS112" s="392" t="str">
        <f>IF(COUNTIFS('[7]ROMM List'!$E$5:$E$736,다우기술!CS$4,'[7]ROMM List'!$AA$5:$AA$736,다우기술!$C112)&gt;0,CS$4,"")</f>
        <v/>
      </c>
      <c r="CT112" s="392" t="str">
        <f>IF(COUNTIFS('[7]ROMM List'!$E$5:$E$736,다우기술!CT$4,'[7]ROMM List'!$AA$5:$AA$736,다우기술!$C112)&gt;0,CT$4,"")</f>
        <v/>
      </c>
      <c r="CU112" s="392" t="str">
        <f>IF(COUNTIFS('[7]ROMM List'!$E$5:$E$736,다우기술!CU$4,'[7]ROMM List'!$AA$5:$AA$736,다우기술!$C112)&gt;0,CU$4,"")</f>
        <v/>
      </c>
      <c r="CV112" s="392" t="str">
        <f>IF(COUNTIFS('[7]ROMM List'!$E$5:$E$736,다우기술!CV$4,'[7]ROMM List'!$AA$5:$AA$736,다우기술!$C112)&gt;0,CV$4,"")</f>
        <v/>
      </c>
      <c r="CW112" s="392" t="str">
        <f>IF(COUNTIFS('[7]ROMM List'!$E$5:$E$736,다우기술!CW$4,'[7]ROMM List'!$AA$5:$AA$736,다우기술!$C112)&gt;0,CW$4,"")</f>
        <v/>
      </c>
      <c r="CX112" s="392" t="str">
        <f>IF(COUNTIFS('[7]ROMM List'!$E$5:$E$736,다우기술!CX$4,'[7]ROMM List'!$AA$5:$AA$736,다우기술!$C112)&gt;0,CX$4,"")</f>
        <v/>
      </c>
      <c r="CY112" s="392" t="str">
        <f>IF(COUNTIFS('[7]ROMM List'!$E$5:$E$736,다우기술!CY$4,'[7]ROMM List'!$AA$5:$AA$736,다우기술!$C112)&gt;0,CY$4,"")</f>
        <v/>
      </c>
      <c r="CZ112" s="392" t="str">
        <f>IF(COUNTIFS('[7]ROMM List'!$E$5:$E$736,다우기술!CZ$4,'[7]ROMM List'!$AA$5:$AA$736,다우기술!$C112)&gt;0,CZ$4,"")</f>
        <v/>
      </c>
      <c r="DA112" s="392" t="str">
        <f>IF(COUNTIFS('[7]ROMM List'!$E$5:$E$736,다우기술!DA$4,'[7]ROMM List'!$AA$5:$AA$736,다우기술!$C112)&gt;0,DA$4,"")</f>
        <v/>
      </c>
      <c r="DB112" s="392" t="str">
        <f>IF(COUNTIFS('[7]ROMM List'!$E$5:$E$736,다우기술!DB$4,'[7]ROMM List'!$AA$5:$AA$736,다우기술!$C112)&gt;0,DB$4,"")</f>
        <v/>
      </c>
      <c r="DC112" s="392" t="str">
        <f>IF(COUNTIFS('[7]ROMM List'!$E$5:$E$736,다우기술!DC$4,'[7]ROMM List'!$AA$5:$AA$736,다우기술!$C112)&gt;0,DC$4,"")</f>
        <v/>
      </c>
      <c r="DD112" s="392" t="str">
        <f>IF(COUNTIFS('[7]ROMM List'!$E$5:$E$736,다우기술!DD$4,'[7]ROMM List'!$AA$5:$AA$736,다우기술!$C112)&gt;0,DD$4,"")</f>
        <v/>
      </c>
      <c r="DE112" s="392" t="str">
        <f>IF(COUNTIFS('[7]ROMM List'!$E$5:$E$736,다우기술!DE$4,'[7]ROMM List'!$AA$5:$AA$736,다우기술!$C112)&gt;0,DE$4,"")</f>
        <v/>
      </c>
      <c r="DF112" s="392" t="str">
        <f>IF(COUNTIFS('[7]ROMM List'!$E$5:$E$736,다우기술!DF$4,'[7]ROMM List'!$AA$5:$AA$736,다우기술!$C112)&gt;0,DF$4,"")</f>
        <v/>
      </c>
      <c r="DG112" s="392" t="str">
        <f>IF(COUNTIFS('[7]ROMM List'!$E$5:$E$736,다우기술!DG$4,'[7]ROMM List'!$AA$5:$AA$736,다우기술!$C112)&gt;0,DG$4,"")</f>
        <v/>
      </c>
      <c r="DH112" s="392" t="str">
        <f>IF(COUNTIFS('[7]ROMM List'!$E$5:$E$736,다우기술!DH$4,'[7]ROMM List'!$AA$5:$AA$736,다우기술!$C112)&gt;0,DH$4,"")</f>
        <v/>
      </c>
      <c r="DI112" s="392" t="str">
        <f>IF(COUNTIFS('[7]ROMM List'!$E$5:$E$736,다우기술!DI$4,'[7]ROMM List'!$AA$5:$AA$736,다우기술!$C112)&gt;0,DI$4,"")</f>
        <v/>
      </c>
      <c r="DJ112" s="392" t="str">
        <f>IF(COUNTIFS('[7]ROMM List'!$E$5:$E$736,다우기술!DJ$4,'[7]ROMM List'!$AA$5:$AA$736,다우기술!$C112)&gt;0,DJ$4,"")</f>
        <v/>
      </c>
      <c r="DK112" s="392" t="str">
        <f>IF(COUNTIFS('[7]ROMM List'!$E$5:$E$736,다우기술!DK$4,'[7]ROMM List'!$AA$5:$AA$736,다우기술!$C112)&gt;0,DK$4,"")</f>
        <v/>
      </c>
      <c r="DL112" s="392" t="str">
        <f t="shared" si="22"/>
        <v>매출</v>
      </c>
    </row>
    <row r="113" spans="1:116" s="392" customFormat="1" ht="409.6" hidden="1" customHeight="1">
      <c r="A113" s="453"/>
      <c r="B113" s="392" t="s">
        <v>141</v>
      </c>
      <c r="C113" s="430" t="str">
        <f t="shared" si="12"/>
        <v>MC0201</v>
      </c>
      <c r="D113" s="430" t="s">
        <v>147</v>
      </c>
      <c r="E113" s="430" t="s">
        <v>3912</v>
      </c>
      <c r="F113" s="431" t="s">
        <v>3306</v>
      </c>
      <c r="G113" s="431" t="s">
        <v>3575</v>
      </c>
      <c r="H113" s="454" t="s">
        <v>3588</v>
      </c>
      <c r="I113" s="455" t="s">
        <v>3913</v>
      </c>
      <c r="J113" s="456" t="s">
        <v>3923</v>
      </c>
      <c r="K113" s="457" t="s">
        <v>3924</v>
      </c>
      <c r="L113" s="458" t="str">
        <f>IF(VLOOKUP(BZ113,'[7]ROMM List'!$AB$5:$AC$736,2,0)&gt;0,"Y","N")</f>
        <v>Y</v>
      </c>
      <c r="M113" s="459" t="s">
        <v>143</v>
      </c>
      <c r="N113" s="460"/>
      <c r="O113" s="460"/>
      <c r="P113" s="460"/>
      <c r="Q113" s="460"/>
      <c r="R113" s="461"/>
      <c r="S113" s="459" t="s">
        <v>140</v>
      </c>
      <c r="T113" s="461" t="s">
        <v>131</v>
      </c>
      <c r="U113" s="459" t="str">
        <f>IF(COUNTIFS('[7]ROMM List'!$AA$5:$AA$736,다우기술!$C113,'[7]ROMM List'!K$5:K$736,"O")&gt;0,"O","")</f>
        <v/>
      </c>
      <c r="V113" s="460" t="str">
        <f>IF(COUNTIFS('[7]ROMM List'!$AA$5:$AA$736,다우기술!$C113,'[7]ROMM List'!L$5:L$736,"O")&gt;0,"O","")</f>
        <v/>
      </c>
      <c r="W113" s="460" t="str">
        <f>IF(COUNTIFS('[7]ROMM List'!$AA$5:$AA$736,다우기술!$C113,'[7]ROMM List'!M$5:M$736,"O")&gt;0,"O","")</f>
        <v/>
      </c>
      <c r="X113" s="460" t="str">
        <f>IF(COUNTIFS('[7]ROMM List'!$AA$5:$AA$736,다우기술!$C113,'[7]ROMM List'!N$5:N$736,"O")&gt;0,"O","")</f>
        <v/>
      </c>
      <c r="Y113" s="460" t="str">
        <f>IF(COUNTIFS('[7]ROMM List'!$AA$5:$AA$736,다우기술!$C113,'[7]ROMM List'!O$5:O$736,"O")&gt;0,"O","")</f>
        <v>O</v>
      </c>
      <c r="Z113" s="460" t="str">
        <f>IF(COUNTIFS('[7]ROMM List'!$AA$5:$AA$736,다우기술!$C113,'[7]ROMM List'!P$5:P$736,"O")&gt;0,"O","")</f>
        <v/>
      </c>
      <c r="AA113" s="460" t="str">
        <f>IF(COUNTIFS('[7]ROMM List'!$AA$5:$AA$736,다우기술!$C113,'[7]ROMM List'!Q$5:Q$736,"O")&gt;0,"O","")</f>
        <v/>
      </c>
      <c r="AB113" s="460" t="str">
        <f>IF(COUNTIFS('[7]ROMM List'!$AA$5:$AA$736,다우기술!$C113,'[7]ROMM List'!R$5:R$736,"O")&gt;0,"O","")</f>
        <v/>
      </c>
      <c r="AC113" s="460" t="str">
        <f>IF(COUNTIFS('[7]ROMM List'!$AA$5:$AA$736,다우기술!$C113,'[7]ROMM List'!S$5:S$736,"O")&gt;0,"O","")</f>
        <v/>
      </c>
      <c r="AD113" s="460" t="str">
        <f>IF(COUNTIFS('[7]ROMM List'!$AA$5:$AA$736,다우기술!$C113,'[7]ROMM List'!T$5:T$736,"O")&gt;0,"O","")</f>
        <v/>
      </c>
      <c r="AE113" s="460" t="str">
        <f>IF(COUNTIFS('[7]ROMM List'!$AA$5:$AA$736,다우기술!$C113,'[7]ROMM List'!U$5:U$736,"O")&gt;0,"O","")</f>
        <v/>
      </c>
      <c r="AF113" s="460" t="str">
        <f>IF(COUNTIFS('[7]ROMM List'!$AA$5:$AA$736,다우기술!$C113,'[7]ROMM List'!V$5:V$736,"O")&gt;0,"O","")</f>
        <v/>
      </c>
      <c r="AG113" s="461" t="str">
        <f>IF(COUNTIFS('[7]ROMM List'!$AA$5:$AA$736,다우기술!$C113,'[7]ROMM List'!W$5:W$736,"O")&gt;0,"O","")</f>
        <v/>
      </c>
      <c r="AH113" s="462" t="s">
        <v>130</v>
      </c>
      <c r="AI113" s="458" t="str">
        <f t="shared" si="21"/>
        <v>매출</v>
      </c>
      <c r="AJ113" s="458" t="s">
        <v>144</v>
      </c>
      <c r="AK113" s="458" t="s">
        <v>144</v>
      </c>
      <c r="AL113" s="458" t="s">
        <v>144</v>
      </c>
      <c r="AM113" s="458" t="s">
        <v>144</v>
      </c>
      <c r="AN113" s="458" t="s">
        <v>3592</v>
      </c>
      <c r="AO113" s="458" t="s">
        <v>3917</v>
      </c>
      <c r="AP113" s="463" t="s">
        <v>3594</v>
      </c>
      <c r="AQ113" s="458" t="s">
        <v>143</v>
      </c>
      <c r="AR113" s="454" t="s">
        <v>3918</v>
      </c>
      <c r="AS113" s="454" t="s">
        <v>3748</v>
      </c>
      <c r="AT113" s="464" t="s">
        <v>3925</v>
      </c>
      <c r="AU113" s="454" t="str">
        <f t="shared" si="17"/>
        <v>상품판매계약체결(변경) 승인</v>
      </c>
      <c r="AV113" s="454" t="s">
        <v>3926</v>
      </c>
      <c r="AW113" s="455"/>
      <c r="AX113" s="460"/>
      <c r="AY113" s="460" t="s">
        <v>143</v>
      </c>
      <c r="AZ113" s="461"/>
      <c r="BA113" s="446" t="s">
        <v>3927</v>
      </c>
      <c r="BB113" s="446" t="str">
        <f>IF(COUNTIFS('[7]ROMM List'!$AA$5:$AA$736,다우기술!C113,'[7]ROMM List'!$AF$5:$AF$736,"Significant")&gt;0,"Significant",IF(COUNTIFS('[7]ROMM List'!$AA$5:$AA$736,다우기술!C113,'[7]ROMM List'!$AF$5:$AF$736,"Higher")&gt;0,"Higher","Lower"))</f>
        <v>Higher</v>
      </c>
      <c r="BC113" s="446" t="str">
        <f>AQ113</f>
        <v>O</v>
      </c>
      <c r="BD113" s="446" t="s">
        <v>130</v>
      </c>
      <c r="BE113" s="465" t="s">
        <v>131</v>
      </c>
      <c r="BF113" s="466" t="str">
        <f t="shared" si="26"/>
        <v>O</v>
      </c>
      <c r="BG113" s="466" t="s">
        <v>135</v>
      </c>
      <c r="BH113" s="466" t="s">
        <v>135</v>
      </c>
      <c r="BI113" s="466" t="s">
        <v>135</v>
      </c>
      <c r="BJ113" s="466" t="s">
        <v>135</v>
      </c>
      <c r="BK113" s="466" t="s">
        <v>135</v>
      </c>
      <c r="BL113" s="466" t="s">
        <v>133</v>
      </c>
      <c r="BM113" s="466" t="s">
        <v>135</v>
      </c>
      <c r="BN113" s="467" t="s">
        <v>135</v>
      </c>
      <c r="BO113" s="446" t="str">
        <f t="shared" si="13"/>
        <v>Not Higher</v>
      </c>
      <c r="BP113" s="446">
        <f>SUMIFS([7]Note!$G$18:$G$65,[7]Note!$C$18:$C$65,다우기술!BB113,[7]Note!$F$18:$F$65,다우기술!BC113,[7]Note!$D$18:$D$65,다우기술!BO113)/IF(BD113="Y",1,IF(BD113="H",2,4))</f>
        <v>25</v>
      </c>
      <c r="BQ113" s="446" t="str">
        <f t="shared" si="24"/>
        <v xml:space="preserve">모바일쿠폰사업팀
</v>
      </c>
      <c r="BR113" s="466"/>
      <c r="BS113" s="467" t="s">
        <v>143</v>
      </c>
      <c r="BT113" s="465"/>
      <c r="BU113" s="466"/>
      <c r="BV113" s="466"/>
      <c r="BW113" s="466" t="s">
        <v>143</v>
      </c>
      <c r="BX113" s="466"/>
      <c r="BY113" s="446"/>
      <c r="BZ113" s="392" t="str">
        <f t="shared" si="20"/>
        <v>모바일쿠폰사업팀_상품판매계약체결(변경) 승인</v>
      </c>
      <c r="CA113" s="392" t="b">
        <f>VLOOKUP(BZ113,'[7]ROMM List'!$AB$5:$AB$736,1,0)=BZ113</f>
        <v>1</v>
      </c>
      <c r="CB113" s="392" t="str">
        <f t="shared" si="14"/>
        <v>MC0201</v>
      </c>
      <c r="CD113" s="470">
        <f t="shared" si="15"/>
        <v>0</v>
      </c>
      <c r="CF113" s="470">
        <f t="shared" si="16"/>
        <v>0</v>
      </c>
      <c r="CG113" s="470">
        <f t="shared" si="16"/>
        <v>0</v>
      </c>
      <c r="CH113" s="470">
        <f t="shared" si="16"/>
        <v>0</v>
      </c>
      <c r="CL113" s="392" t="str">
        <f>IF(COUNTIFS('[7]ROMM List'!$E$5:$E$736,다우기술!CL$4,'[7]ROMM List'!$AA$5:$AA$736,다우기술!$C113)&gt;0,CL$4,"")</f>
        <v/>
      </c>
      <c r="CM113" s="392" t="str">
        <f>IF(COUNTIFS('[7]ROMM List'!$E$5:$E$736,다우기술!CM$4,'[7]ROMM List'!$AA$5:$AA$736,다우기술!$C113)&gt;0,CM$4,"")</f>
        <v>매출</v>
      </c>
      <c r="CN113" s="392" t="str">
        <f>IF(COUNTIFS('[7]ROMM List'!$E$5:$E$736,다우기술!CN$4,'[7]ROMM List'!$AA$5:$AA$736,다우기술!$C113)&gt;0,CN$4,"")</f>
        <v/>
      </c>
      <c r="CO113" s="392" t="str">
        <f>IF(COUNTIFS('[7]ROMM List'!$E$5:$E$736,다우기술!CO$4,'[7]ROMM List'!$AA$5:$AA$736,다우기술!$C113)&gt;0,CO$4,"")</f>
        <v/>
      </c>
      <c r="CP113" s="392" t="str">
        <f>IF(COUNTIFS('[7]ROMM List'!$E$5:$E$736,다우기술!CP$4,'[7]ROMM List'!$AA$5:$AA$736,다우기술!$C113)&gt;0,CP$4,"")</f>
        <v/>
      </c>
      <c r="CQ113" s="392" t="str">
        <f>IF(COUNTIFS('[7]ROMM List'!$E$5:$E$736,다우기술!CQ$4,'[7]ROMM List'!$AA$5:$AA$736,다우기술!$C113)&gt;0,CQ$4,"")</f>
        <v/>
      </c>
      <c r="CR113" s="392" t="str">
        <f>IF(COUNTIFS('[7]ROMM List'!$E$5:$E$736,다우기술!CR$4,'[7]ROMM List'!$AA$5:$AA$736,다우기술!$C113)&gt;0,CR$4,"")</f>
        <v/>
      </c>
      <c r="CS113" s="392" t="str">
        <f>IF(COUNTIFS('[7]ROMM List'!$E$5:$E$736,다우기술!CS$4,'[7]ROMM List'!$AA$5:$AA$736,다우기술!$C113)&gt;0,CS$4,"")</f>
        <v/>
      </c>
      <c r="CT113" s="392" t="str">
        <f>IF(COUNTIFS('[7]ROMM List'!$E$5:$E$736,다우기술!CT$4,'[7]ROMM List'!$AA$5:$AA$736,다우기술!$C113)&gt;0,CT$4,"")</f>
        <v/>
      </c>
      <c r="CU113" s="392" t="str">
        <f>IF(COUNTIFS('[7]ROMM List'!$E$5:$E$736,다우기술!CU$4,'[7]ROMM List'!$AA$5:$AA$736,다우기술!$C113)&gt;0,CU$4,"")</f>
        <v/>
      </c>
      <c r="CV113" s="392" t="str">
        <f>IF(COUNTIFS('[7]ROMM List'!$E$5:$E$736,다우기술!CV$4,'[7]ROMM List'!$AA$5:$AA$736,다우기술!$C113)&gt;0,CV$4,"")</f>
        <v/>
      </c>
      <c r="CW113" s="392" t="str">
        <f>IF(COUNTIFS('[7]ROMM List'!$E$5:$E$736,다우기술!CW$4,'[7]ROMM List'!$AA$5:$AA$736,다우기술!$C113)&gt;0,CW$4,"")</f>
        <v/>
      </c>
      <c r="CX113" s="392" t="str">
        <f>IF(COUNTIFS('[7]ROMM List'!$E$5:$E$736,다우기술!CX$4,'[7]ROMM List'!$AA$5:$AA$736,다우기술!$C113)&gt;0,CX$4,"")</f>
        <v/>
      </c>
      <c r="CY113" s="392" t="str">
        <f>IF(COUNTIFS('[7]ROMM List'!$E$5:$E$736,다우기술!CY$4,'[7]ROMM List'!$AA$5:$AA$736,다우기술!$C113)&gt;0,CY$4,"")</f>
        <v/>
      </c>
      <c r="CZ113" s="392" t="str">
        <f>IF(COUNTIFS('[7]ROMM List'!$E$5:$E$736,다우기술!CZ$4,'[7]ROMM List'!$AA$5:$AA$736,다우기술!$C113)&gt;0,CZ$4,"")</f>
        <v/>
      </c>
      <c r="DA113" s="392" t="str">
        <f>IF(COUNTIFS('[7]ROMM List'!$E$5:$E$736,다우기술!DA$4,'[7]ROMM List'!$AA$5:$AA$736,다우기술!$C113)&gt;0,DA$4,"")</f>
        <v/>
      </c>
      <c r="DB113" s="392" t="str">
        <f>IF(COUNTIFS('[7]ROMM List'!$E$5:$E$736,다우기술!DB$4,'[7]ROMM List'!$AA$5:$AA$736,다우기술!$C113)&gt;0,DB$4,"")</f>
        <v/>
      </c>
      <c r="DC113" s="392" t="str">
        <f>IF(COUNTIFS('[7]ROMM List'!$E$5:$E$736,다우기술!DC$4,'[7]ROMM List'!$AA$5:$AA$736,다우기술!$C113)&gt;0,DC$4,"")</f>
        <v/>
      </c>
      <c r="DD113" s="392" t="str">
        <f>IF(COUNTIFS('[7]ROMM List'!$E$5:$E$736,다우기술!DD$4,'[7]ROMM List'!$AA$5:$AA$736,다우기술!$C113)&gt;0,DD$4,"")</f>
        <v/>
      </c>
      <c r="DE113" s="392" t="str">
        <f>IF(COUNTIFS('[7]ROMM List'!$E$5:$E$736,다우기술!DE$4,'[7]ROMM List'!$AA$5:$AA$736,다우기술!$C113)&gt;0,DE$4,"")</f>
        <v/>
      </c>
      <c r="DF113" s="392" t="str">
        <f>IF(COUNTIFS('[7]ROMM List'!$E$5:$E$736,다우기술!DF$4,'[7]ROMM List'!$AA$5:$AA$736,다우기술!$C113)&gt;0,DF$4,"")</f>
        <v/>
      </c>
      <c r="DG113" s="392" t="str">
        <f>IF(COUNTIFS('[7]ROMM List'!$E$5:$E$736,다우기술!DG$4,'[7]ROMM List'!$AA$5:$AA$736,다우기술!$C113)&gt;0,DG$4,"")</f>
        <v/>
      </c>
      <c r="DH113" s="392" t="str">
        <f>IF(COUNTIFS('[7]ROMM List'!$E$5:$E$736,다우기술!DH$4,'[7]ROMM List'!$AA$5:$AA$736,다우기술!$C113)&gt;0,DH$4,"")</f>
        <v/>
      </c>
      <c r="DI113" s="392" t="str">
        <f>IF(COUNTIFS('[7]ROMM List'!$E$5:$E$736,다우기술!DI$4,'[7]ROMM List'!$AA$5:$AA$736,다우기술!$C113)&gt;0,DI$4,"")</f>
        <v/>
      </c>
      <c r="DJ113" s="392" t="str">
        <f>IF(COUNTIFS('[7]ROMM List'!$E$5:$E$736,다우기술!DJ$4,'[7]ROMM List'!$AA$5:$AA$736,다우기술!$C113)&gt;0,DJ$4,"")</f>
        <v/>
      </c>
      <c r="DK113" s="392" t="str">
        <f>IF(COUNTIFS('[7]ROMM List'!$E$5:$E$736,다우기술!DK$4,'[7]ROMM List'!$AA$5:$AA$736,다우기술!$C113)&gt;0,DK$4,"")</f>
        <v/>
      </c>
      <c r="DL113" s="392" t="str">
        <f t="shared" si="22"/>
        <v>매출</v>
      </c>
    </row>
    <row r="114" spans="1:116" ht="109.2" hidden="1" customHeight="1">
      <c r="A114" s="453"/>
      <c r="B114" s="392" t="s">
        <v>141</v>
      </c>
      <c r="C114" s="430" t="str">
        <f t="shared" si="12"/>
        <v>MC0202</v>
      </c>
      <c r="D114" s="430" t="s">
        <v>147</v>
      </c>
      <c r="E114" s="430" t="s">
        <v>3912</v>
      </c>
      <c r="F114" s="431" t="s">
        <v>3306</v>
      </c>
      <c r="G114" s="431" t="s">
        <v>3599</v>
      </c>
      <c r="H114" s="454" t="s">
        <v>3825</v>
      </c>
      <c r="I114" s="455" t="s">
        <v>3835</v>
      </c>
      <c r="J114" s="456" t="s">
        <v>3928</v>
      </c>
      <c r="K114" s="457" t="s">
        <v>3929</v>
      </c>
      <c r="L114" s="458" t="str">
        <f>IF(VLOOKUP(BZ114,'[7]ROMM List'!$AB$5:$AC$736,2,0)&gt;0,"Y","N")</f>
        <v>N</v>
      </c>
      <c r="M114" s="459"/>
      <c r="N114" s="460" t="s">
        <v>143</v>
      </c>
      <c r="O114" s="460"/>
      <c r="P114" s="460"/>
      <c r="Q114" s="460"/>
      <c r="R114" s="461"/>
      <c r="S114" s="459" t="s">
        <v>3847</v>
      </c>
      <c r="T114" s="461" t="s">
        <v>3902</v>
      </c>
      <c r="U114" s="459" t="str">
        <f>IF(COUNTIFS('[7]ROMM List'!$AA$5:$AA$736,다우기술!$C114,'[7]ROMM List'!K$5:K$736,"O")&gt;0,"O","")</f>
        <v/>
      </c>
      <c r="V114" s="460" t="str">
        <f>IF(COUNTIFS('[7]ROMM List'!$AA$5:$AA$736,다우기술!$C114,'[7]ROMM List'!L$5:L$736,"O")&gt;0,"O","")</f>
        <v/>
      </c>
      <c r="W114" s="460" t="str">
        <f>IF(COUNTIFS('[7]ROMM List'!$AA$5:$AA$736,다우기술!$C114,'[7]ROMM List'!M$5:M$736,"O")&gt;0,"O","")</f>
        <v/>
      </c>
      <c r="X114" s="460" t="str">
        <f>IF(COUNTIFS('[7]ROMM List'!$AA$5:$AA$736,다우기술!$C114,'[7]ROMM List'!N$5:N$736,"O")&gt;0,"O","")</f>
        <v/>
      </c>
      <c r="Y114" s="460" t="str">
        <f>IF(COUNTIFS('[7]ROMM List'!$AA$5:$AA$736,다우기술!$C114,'[7]ROMM List'!O$5:O$736,"O")&gt;0,"O","")</f>
        <v>O</v>
      </c>
      <c r="Z114" s="460" t="str">
        <f>IF(COUNTIFS('[7]ROMM List'!$AA$5:$AA$736,다우기술!$C114,'[7]ROMM List'!P$5:P$736,"O")&gt;0,"O","")</f>
        <v/>
      </c>
      <c r="AA114" s="460" t="str">
        <f>IF(COUNTIFS('[7]ROMM List'!$AA$5:$AA$736,다우기술!$C114,'[7]ROMM List'!Q$5:Q$736,"O")&gt;0,"O","")</f>
        <v/>
      </c>
      <c r="AB114" s="460" t="str">
        <f>IF(COUNTIFS('[7]ROMM List'!$AA$5:$AA$736,다우기술!$C114,'[7]ROMM List'!R$5:R$736,"O")&gt;0,"O","")</f>
        <v/>
      </c>
      <c r="AC114" s="460" t="str">
        <f>IF(COUNTIFS('[7]ROMM List'!$AA$5:$AA$736,다우기술!$C114,'[7]ROMM List'!S$5:S$736,"O")&gt;0,"O","")</f>
        <v/>
      </c>
      <c r="AD114" s="460" t="str">
        <f>IF(COUNTIFS('[7]ROMM List'!$AA$5:$AA$736,다우기술!$C114,'[7]ROMM List'!T$5:T$736,"O")&gt;0,"O","")</f>
        <v/>
      </c>
      <c r="AE114" s="460" t="str">
        <f>IF(COUNTIFS('[7]ROMM List'!$AA$5:$AA$736,다우기술!$C114,'[7]ROMM List'!U$5:U$736,"O")&gt;0,"O","")</f>
        <v/>
      </c>
      <c r="AF114" s="460" t="str">
        <f>IF(COUNTIFS('[7]ROMM List'!$AA$5:$AA$736,다우기술!$C114,'[7]ROMM List'!V$5:V$736,"O")&gt;0,"O","")</f>
        <v/>
      </c>
      <c r="AG114" s="461" t="str">
        <f>IF(COUNTIFS('[7]ROMM List'!$AA$5:$AA$736,다우기술!$C114,'[7]ROMM List'!W$5:W$736,"O")&gt;0,"O","")</f>
        <v/>
      </c>
      <c r="AH114" s="462" t="s">
        <v>129</v>
      </c>
      <c r="AI114" s="458" t="str">
        <f t="shared" si="21"/>
        <v>매출</v>
      </c>
      <c r="AJ114" s="458" t="s">
        <v>144</v>
      </c>
      <c r="AK114" s="458" t="s">
        <v>144</v>
      </c>
      <c r="AL114" s="458" t="s">
        <v>144</v>
      </c>
      <c r="AM114" s="458" t="s">
        <v>144</v>
      </c>
      <c r="AN114" s="458" t="s">
        <v>144</v>
      </c>
      <c r="AO114" s="458" t="s">
        <v>144</v>
      </c>
      <c r="AP114" s="463" t="s">
        <v>3930</v>
      </c>
      <c r="AQ114" s="458" t="s">
        <v>3582</v>
      </c>
      <c r="AR114" s="454" t="s">
        <v>3931</v>
      </c>
      <c r="AS114" s="454" t="s">
        <v>3748</v>
      </c>
      <c r="AT114" s="464" t="s">
        <v>3932</v>
      </c>
      <c r="AU114" s="454" t="str">
        <f t="shared" si="17"/>
        <v>업체등록시 필수입력값 설정</v>
      </c>
      <c r="AV114" s="454" t="s">
        <v>3933</v>
      </c>
      <c r="AW114" s="455"/>
      <c r="AX114" s="460"/>
      <c r="AY114" s="460" t="s">
        <v>143</v>
      </c>
      <c r="AZ114" s="461"/>
      <c r="BA114" s="446" t="s">
        <v>144</v>
      </c>
      <c r="BB114" s="446" t="str">
        <f>IF(COUNTIFS('[7]ROMM List'!$AA$5:$AA$736,다우기술!C114,'[7]ROMM List'!$AF$5:$AF$736,"Significant")&gt;0,"Significant",IF(COUNTIFS('[7]ROMM List'!$AA$5:$AA$736,다우기술!C114,'[7]ROMM List'!$AF$5:$AF$736,"Higher")&gt;0,"Higher","Lower"))</f>
        <v>Higher</v>
      </c>
      <c r="BC114" s="446" t="s">
        <v>3582</v>
      </c>
      <c r="BD114" s="446" t="s">
        <v>130</v>
      </c>
      <c r="BE114" s="465" t="s">
        <v>3902</v>
      </c>
      <c r="BF114" s="466" t="s">
        <v>3582</v>
      </c>
      <c r="BG114" s="466" t="s">
        <v>135</v>
      </c>
      <c r="BH114" s="466" t="s">
        <v>135</v>
      </c>
      <c r="BI114" s="466" t="s">
        <v>135</v>
      </c>
      <c r="BJ114" s="466" t="s">
        <v>135</v>
      </c>
      <c r="BK114" s="466" t="s">
        <v>135</v>
      </c>
      <c r="BL114" s="466" t="s">
        <v>133</v>
      </c>
      <c r="BM114" s="466" t="s">
        <v>135</v>
      </c>
      <c r="BN114" s="467" t="s">
        <v>135</v>
      </c>
      <c r="BO114" s="446" t="str">
        <f t="shared" si="13"/>
        <v>Not Higher</v>
      </c>
      <c r="BP114" s="446">
        <f>SUMIFS([7]Note!$G$18:$G$65,[7]Note!$C$18:$C$65,다우기술!BB114,[7]Note!$F$18:$F$65,다우기술!BC114,[7]Note!$D$18:$D$65,다우기술!BO114)/IF(BD114="Y",1,IF(BD114="H",2,4))</f>
        <v>1</v>
      </c>
      <c r="BQ114" s="446" t="s">
        <v>3934</v>
      </c>
      <c r="BR114" s="466"/>
      <c r="BS114" s="467" t="s">
        <v>143</v>
      </c>
      <c r="BT114" s="465"/>
      <c r="BU114" s="466"/>
      <c r="BV114" s="466"/>
      <c r="BW114" s="466" t="s">
        <v>143</v>
      </c>
      <c r="BX114" s="466"/>
      <c r="BY114" s="446"/>
      <c r="BZ114" s="392" t="str">
        <f t="shared" si="20"/>
        <v>모바일쿠폰사업팀_업체등록시 필수입력값 설정</v>
      </c>
      <c r="CA114" s="468" t="b">
        <f>VLOOKUP(BZ114,'[7]ROMM List'!$AB$5:$AB$736,1,0)=BZ114</f>
        <v>1</v>
      </c>
      <c r="CB114" s="468" t="str">
        <f t="shared" si="14"/>
        <v>MC0202</v>
      </c>
      <c r="CD114" s="469">
        <f t="shared" si="15"/>
        <v>0</v>
      </c>
      <c r="CE114" s="392"/>
      <c r="CF114" s="469">
        <f t="shared" si="16"/>
        <v>0</v>
      </c>
      <c r="CG114" s="469">
        <f t="shared" si="16"/>
        <v>0</v>
      </c>
      <c r="CH114" s="469">
        <f t="shared" si="16"/>
        <v>0</v>
      </c>
      <c r="CL114" s="468" t="str">
        <f>IF(COUNTIFS('[7]ROMM List'!$E$5:$E$736,다우기술!CL$4,'[7]ROMM List'!$AA$5:$AA$736,다우기술!$C114)&gt;0,CL$4,"")</f>
        <v/>
      </c>
      <c r="CM114" s="468" t="str">
        <f>IF(COUNTIFS('[7]ROMM List'!$E$5:$E$736,다우기술!CM$4,'[7]ROMM List'!$AA$5:$AA$736,다우기술!$C114)&gt;0,CM$4,"")</f>
        <v>매출</v>
      </c>
      <c r="CN114" s="468" t="str">
        <f>IF(COUNTIFS('[7]ROMM List'!$E$5:$E$736,다우기술!CN$4,'[7]ROMM List'!$AA$5:$AA$736,다우기술!$C114)&gt;0,CN$4,"")</f>
        <v/>
      </c>
      <c r="CO114" s="468" t="str">
        <f>IF(COUNTIFS('[7]ROMM List'!$E$5:$E$736,다우기술!CO$4,'[7]ROMM List'!$AA$5:$AA$736,다우기술!$C114)&gt;0,CO$4,"")</f>
        <v/>
      </c>
      <c r="CP114" s="468" t="str">
        <f>IF(COUNTIFS('[7]ROMM List'!$E$5:$E$736,다우기술!CP$4,'[7]ROMM List'!$AA$5:$AA$736,다우기술!$C114)&gt;0,CP$4,"")</f>
        <v/>
      </c>
      <c r="CQ114" s="468" t="str">
        <f>IF(COUNTIFS('[7]ROMM List'!$E$5:$E$736,다우기술!CQ$4,'[7]ROMM List'!$AA$5:$AA$736,다우기술!$C114)&gt;0,CQ$4,"")</f>
        <v/>
      </c>
      <c r="CR114" s="468" t="str">
        <f>IF(COUNTIFS('[7]ROMM List'!$E$5:$E$736,다우기술!CR$4,'[7]ROMM List'!$AA$5:$AA$736,다우기술!$C114)&gt;0,CR$4,"")</f>
        <v/>
      </c>
      <c r="CS114" s="468" t="str">
        <f>IF(COUNTIFS('[7]ROMM List'!$E$5:$E$736,다우기술!CS$4,'[7]ROMM List'!$AA$5:$AA$736,다우기술!$C114)&gt;0,CS$4,"")</f>
        <v/>
      </c>
      <c r="CT114" s="468" t="str">
        <f>IF(COUNTIFS('[7]ROMM List'!$E$5:$E$736,다우기술!CT$4,'[7]ROMM List'!$AA$5:$AA$736,다우기술!$C114)&gt;0,CT$4,"")</f>
        <v/>
      </c>
      <c r="CU114" s="468" t="str">
        <f>IF(COUNTIFS('[7]ROMM List'!$E$5:$E$736,다우기술!CU$4,'[7]ROMM List'!$AA$5:$AA$736,다우기술!$C114)&gt;0,CU$4,"")</f>
        <v/>
      </c>
      <c r="CV114" s="468" t="str">
        <f>IF(COUNTIFS('[7]ROMM List'!$E$5:$E$736,다우기술!CV$4,'[7]ROMM List'!$AA$5:$AA$736,다우기술!$C114)&gt;0,CV$4,"")</f>
        <v/>
      </c>
      <c r="CW114" s="468" t="str">
        <f>IF(COUNTIFS('[7]ROMM List'!$E$5:$E$736,다우기술!CW$4,'[7]ROMM List'!$AA$5:$AA$736,다우기술!$C114)&gt;0,CW$4,"")</f>
        <v/>
      </c>
      <c r="CX114" s="468" t="str">
        <f>IF(COUNTIFS('[7]ROMM List'!$E$5:$E$736,다우기술!CX$4,'[7]ROMM List'!$AA$5:$AA$736,다우기술!$C114)&gt;0,CX$4,"")</f>
        <v/>
      </c>
      <c r="CY114" s="468" t="str">
        <f>IF(COUNTIFS('[7]ROMM List'!$E$5:$E$736,다우기술!CY$4,'[7]ROMM List'!$AA$5:$AA$736,다우기술!$C114)&gt;0,CY$4,"")</f>
        <v/>
      </c>
      <c r="CZ114" s="468" t="str">
        <f>IF(COUNTIFS('[7]ROMM List'!$E$5:$E$736,다우기술!CZ$4,'[7]ROMM List'!$AA$5:$AA$736,다우기술!$C114)&gt;0,CZ$4,"")</f>
        <v/>
      </c>
      <c r="DA114" s="468" t="str">
        <f>IF(COUNTIFS('[7]ROMM List'!$E$5:$E$736,다우기술!DA$4,'[7]ROMM List'!$AA$5:$AA$736,다우기술!$C114)&gt;0,DA$4,"")</f>
        <v/>
      </c>
      <c r="DB114" s="468" t="str">
        <f>IF(COUNTIFS('[7]ROMM List'!$E$5:$E$736,다우기술!DB$4,'[7]ROMM List'!$AA$5:$AA$736,다우기술!$C114)&gt;0,DB$4,"")</f>
        <v/>
      </c>
      <c r="DC114" s="468" t="str">
        <f>IF(COUNTIFS('[7]ROMM List'!$E$5:$E$736,다우기술!DC$4,'[7]ROMM List'!$AA$5:$AA$736,다우기술!$C114)&gt;0,DC$4,"")</f>
        <v/>
      </c>
      <c r="DD114" s="468" t="str">
        <f>IF(COUNTIFS('[7]ROMM List'!$E$5:$E$736,다우기술!DD$4,'[7]ROMM List'!$AA$5:$AA$736,다우기술!$C114)&gt;0,DD$4,"")</f>
        <v/>
      </c>
      <c r="DE114" s="468" t="str">
        <f>IF(COUNTIFS('[7]ROMM List'!$E$5:$E$736,다우기술!DE$4,'[7]ROMM List'!$AA$5:$AA$736,다우기술!$C114)&gt;0,DE$4,"")</f>
        <v/>
      </c>
      <c r="DF114" s="468" t="str">
        <f>IF(COUNTIFS('[7]ROMM List'!$E$5:$E$736,다우기술!DF$4,'[7]ROMM List'!$AA$5:$AA$736,다우기술!$C114)&gt;0,DF$4,"")</f>
        <v/>
      </c>
      <c r="DG114" s="468" t="str">
        <f>IF(COUNTIFS('[7]ROMM List'!$E$5:$E$736,다우기술!DG$4,'[7]ROMM List'!$AA$5:$AA$736,다우기술!$C114)&gt;0,DG$4,"")</f>
        <v/>
      </c>
      <c r="DH114" s="468" t="str">
        <f>IF(COUNTIFS('[7]ROMM List'!$E$5:$E$736,다우기술!DH$4,'[7]ROMM List'!$AA$5:$AA$736,다우기술!$C114)&gt;0,DH$4,"")</f>
        <v/>
      </c>
      <c r="DI114" s="468" t="str">
        <f>IF(COUNTIFS('[7]ROMM List'!$E$5:$E$736,다우기술!DI$4,'[7]ROMM List'!$AA$5:$AA$736,다우기술!$C114)&gt;0,DI$4,"")</f>
        <v/>
      </c>
      <c r="DJ114" s="468" t="str">
        <f>IF(COUNTIFS('[7]ROMM List'!$E$5:$E$736,다우기술!DJ$4,'[7]ROMM List'!$AA$5:$AA$736,다우기술!$C114)&gt;0,DJ$4,"")</f>
        <v/>
      </c>
      <c r="DK114" s="468" t="str">
        <f>IF(COUNTIFS('[7]ROMM List'!$E$5:$E$736,다우기술!DK$4,'[7]ROMM List'!$AA$5:$AA$736,다우기술!$C114)&gt;0,DK$4,"")</f>
        <v/>
      </c>
      <c r="DL114" s="468" t="str">
        <f t="shared" si="22"/>
        <v>매출</v>
      </c>
    </row>
    <row r="115" spans="1:116" s="392" customFormat="1" ht="296.39999999999998" hidden="1" customHeight="1">
      <c r="A115" s="453"/>
      <c r="B115" s="392" t="s">
        <v>141</v>
      </c>
      <c r="C115" s="430" t="str">
        <f t="shared" si="12"/>
        <v>MC0301</v>
      </c>
      <c r="D115" s="430" t="s">
        <v>147</v>
      </c>
      <c r="E115" s="430" t="s">
        <v>3912</v>
      </c>
      <c r="F115" s="431" t="s">
        <v>3614</v>
      </c>
      <c r="G115" s="431" t="s">
        <v>3575</v>
      </c>
      <c r="H115" s="454" t="s">
        <v>3935</v>
      </c>
      <c r="I115" s="455" t="s">
        <v>3936</v>
      </c>
      <c r="J115" s="456" t="s">
        <v>3866</v>
      </c>
      <c r="K115" s="457" t="s">
        <v>3937</v>
      </c>
      <c r="L115" s="458" t="str">
        <f>IF(VLOOKUP(BZ115,'[7]ROMM List'!$AB$5:$AC$736,2,0)&gt;0,"Y","N")</f>
        <v>Y</v>
      </c>
      <c r="M115" s="459"/>
      <c r="N115" s="460" t="s">
        <v>143</v>
      </c>
      <c r="O115" s="460"/>
      <c r="P115" s="460"/>
      <c r="Q115" s="460"/>
      <c r="R115" s="461"/>
      <c r="S115" s="459" t="s">
        <v>142</v>
      </c>
      <c r="T115" s="461" t="s">
        <v>137</v>
      </c>
      <c r="U115" s="459" t="str">
        <f>IF(COUNTIFS('[7]ROMM List'!$AA$5:$AA$736,다우기술!$C115,'[7]ROMM List'!K$5:K$736,"O")&gt;0,"O","")</f>
        <v/>
      </c>
      <c r="V115" s="460" t="str">
        <f>IF(COUNTIFS('[7]ROMM List'!$AA$5:$AA$736,다우기술!$C115,'[7]ROMM List'!L$5:L$736,"O")&gt;0,"O","")</f>
        <v/>
      </c>
      <c r="W115" s="460" t="str">
        <f>IF(COUNTIFS('[7]ROMM List'!$AA$5:$AA$736,다우기술!$C115,'[7]ROMM List'!M$5:M$736,"O")&gt;0,"O","")</f>
        <v>O</v>
      </c>
      <c r="X115" s="460" t="str">
        <f>IF(COUNTIFS('[7]ROMM List'!$AA$5:$AA$736,다우기술!$C115,'[7]ROMM List'!N$5:N$736,"O")&gt;0,"O","")</f>
        <v/>
      </c>
      <c r="Y115" s="460" t="str">
        <f>IF(COUNTIFS('[7]ROMM List'!$AA$5:$AA$736,다우기술!$C115,'[7]ROMM List'!O$5:O$736,"O")&gt;0,"O","")</f>
        <v>O</v>
      </c>
      <c r="Z115" s="460" t="str">
        <f>IF(COUNTIFS('[7]ROMM List'!$AA$5:$AA$736,다우기술!$C115,'[7]ROMM List'!P$5:P$736,"O")&gt;0,"O","")</f>
        <v>O</v>
      </c>
      <c r="AA115" s="460" t="str">
        <f>IF(COUNTIFS('[7]ROMM List'!$AA$5:$AA$736,다우기술!$C115,'[7]ROMM List'!Q$5:Q$736,"O")&gt;0,"O","")</f>
        <v>O</v>
      </c>
      <c r="AB115" s="460" t="str">
        <f>IF(COUNTIFS('[7]ROMM List'!$AA$5:$AA$736,다우기술!$C115,'[7]ROMM List'!R$5:R$736,"O")&gt;0,"O","")</f>
        <v>O</v>
      </c>
      <c r="AC115" s="460" t="str">
        <f>IF(COUNTIFS('[7]ROMM List'!$AA$5:$AA$736,다우기술!$C115,'[7]ROMM List'!S$5:S$736,"O")&gt;0,"O","")</f>
        <v/>
      </c>
      <c r="AD115" s="460" t="str">
        <f>IF(COUNTIFS('[7]ROMM List'!$AA$5:$AA$736,다우기술!$C115,'[7]ROMM List'!T$5:T$736,"O")&gt;0,"O","")</f>
        <v/>
      </c>
      <c r="AE115" s="460" t="str">
        <f>IF(COUNTIFS('[7]ROMM List'!$AA$5:$AA$736,다우기술!$C115,'[7]ROMM List'!U$5:U$736,"O")&gt;0,"O","")</f>
        <v/>
      </c>
      <c r="AF115" s="460" t="str">
        <f>IF(COUNTIFS('[7]ROMM List'!$AA$5:$AA$736,다우기술!$C115,'[7]ROMM List'!V$5:V$736,"O")&gt;0,"O","")</f>
        <v/>
      </c>
      <c r="AG115" s="461" t="str">
        <f>IF(COUNTIFS('[7]ROMM List'!$AA$5:$AA$736,다우기술!$C115,'[7]ROMM List'!W$5:W$736,"O")&gt;0,"O","")</f>
        <v/>
      </c>
      <c r="AH115" s="462" t="s">
        <v>129</v>
      </c>
      <c r="AI115" s="458" t="str">
        <f t="shared" si="21"/>
        <v>매출채권매출</v>
      </c>
      <c r="AJ115" s="458" t="s">
        <v>144</v>
      </c>
      <c r="AK115" s="458" t="s">
        <v>144</v>
      </c>
      <c r="AL115" s="458" t="s">
        <v>144</v>
      </c>
      <c r="AM115" s="458" t="s">
        <v>144</v>
      </c>
      <c r="AN115" s="458" t="s">
        <v>144</v>
      </c>
      <c r="AO115" s="458" t="s">
        <v>144</v>
      </c>
      <c r="AP115" s="463" t="s">
        <v>3938</v>
      </c>
      <c r="AQ115" s="458" t="s">
        <v>3582</v>
      </c>
      <c r="AR115" s="454" t="s">
        <v>3931</v>
      </c>
      <c r="AS115" s="454" t="s">
        <v>3748</v>
      </c>
      <c r="AT115" s="464" t="s">
        <v>3939</v>
      </c>
      <c r="AU115" s="454" t="str">
        <f t="shared" si="17"/>
        <v>매출액 자동 계산</v>
      </c>
      <c r="AV115" s="454" t="s">
        <v>3940</v>
      </c>
      <c r="AW115" s="455"/>
      <c r="AX115" s="460"/>
      <c r="AY115" s="460" t="s">
        <v>143</v>
      </c>
      <c r="AZ115" s="461"/>
      <c r="BA115" s="446" t="s">
        <v>144</v>
      </c>
      <c r="BB115" s="446" t="str">
        <f>IF(COUNTIFS('[7]ROMM List'!$AA$5:$AA$736,다우기술!C115,'[7]ROMM List'!$AF$5:$AF$736,"Significant")&gt;0,"Significant",IF(COUNTIFS('[7]ROMM List'!$AA$5:$AA$736,다우기술!C115,'[7]ROMM List'!$AF$5:$AF$736,"Higher")&gt;0,"Higher","Lower"))</f>
        <v>Higher</v>
      </c>
      <c r="BC115" s="446" t="str">
        <f>AQ115</f>
        <v>Auto</v>
      </c>
      <c r="BD115" s="446" t="s">
        <v>130</v>
      </c>
      <c r="BE115" s="465" t="s">
        <v>137</v>
      </c>
      <c r="BF115" s="466" t="str">
        <f>BC115</f>
        <v>Auto</v>
      </c>
      <c r="BG115" s="466" t="s">
        <v>133</v>
      </c>
      <c r="BH115" s="466" t="s">
        <v>135</v>
      </c>
      <c r="BI115" s="466" t="s">
        <v>135</v>
      </c>
      <c r="BJ115" s="466" t="s">
        <v>135</v>
      </c>
      <c r="BK115" s="466" t="s">
        <v>135</v>
      </c>
      <c r="BL115" s="466" t="s">
        <v>133</v>
      </c>
      <c r="BM115" s="466" t="s">
        <v>133</v>
      </c>
      <c r="BN115" s="467" t="s">
        <v>135</v>
      </c>
      <c r="BO115" s="446" t="str">
        <f t="shared" si="13"/>
        <v>Not Higher</v>
      </c>
      <c r="BP115" s="446">
        <f>SUMIFS([7]Note!$G$18:$G$65,[7]Note!$C$18:$C$65,다우기술!BB115,[7]Note!$F$18:$F$65,다우기술!BC115,[7]Note!$D$18:$D$65,다우기술!BO115)/IF(BD115="Y",1,IF(BD115="H",2,4))</f>
        <v>1</v>
      </c>
      <c r="BQ115" s="446" t="s">
        <v>3912</v>
      </c>
      <c r="BR115" s="466"/>
      <c r="BS115" s="467" t="s">
        <v>143</v>
      </c>
      <c r="BT115" s="465"/>
      <c r="BU115" s="466"/>
      <c r="BV115" s="466"/>
      <c r="BW115" s="466" t="s">
        <v>143</v>
      </c>
      <c r="BX115" s="466"/>
      <c r="BY115" s="446"/>
      <c r="BZ115" s="392" t="str">
        <f t="shared" si="20"/>
        <v>모바일쿠폰사업팀_매출액 자동 계산</v>
      </c>
      <c r="CA115" s="392" t="b">
        <f>VLOOKUP(BZ115,'[7]ROMM List'!$AB$5:$AB$736,1,0)=BZ115</f>
        <v>1</v>
      </c>
      <c r="CB115" s="392" t="str">
        <f t="shared" si="14"/>
        <v>MC0301</v>
      </c>
      <c r="CD115" s="470">
        <f t="shared" si="15"/>
        <v>0</v>
      </c>
      <c r="CF115" s="470">
        <f t="shared" si="16"/>
        <v>0</v>
      </c>
      <c r="CG115" s="470">
        <f t="shared" si="16"/>
        <v>0</v>
      </c>
      <c r="CH115" s="470">
        <f t="shared" si="16"/>
        <v>0</v>
      </c>
      <c r="CL115" s="392" t="str">
        <f>IF(COUNTIFS('[7]ROMM List'!$E$5:$E$736,다우기술!CL$4,'[7]ROMM List'!$AA$5:$AA$736,다우기술!$C115)&gt;0,CL$4,"")</f>
        <v>매출채권</v>
      </c>
      <c r="CM115" s="392" t="str">
        <f>IF(COUNTIFS('[7]ROMM List'!$E$5:$E$736,다우기술!CM$4,'[7]ROMM List'!$AA$5:$AA$736,다우기술!$C115)&gt;0,CM$4,"")</f>
        <v>매출</v>
      </c>
      <c r="CN115" s="392" t="str">
        <f>IF(COUNTIFS('[7]ROMM List'!$E$5:$E$736,다우기술!CN$4,'[7]ROMM List'!$AA$5:$AA$736,다우기술!$C115)&gt;0,CN$4,"")</f>
        <v/>
      </c>
      <c r="CO115" s="392" t="str">
        <f>IF(COUNTIFS('[7]ROMM List'!$E$5:$E$736,다우기술!CO$4,'[7]ROMM List'!$AA$5:$AA$736,다우기술!$C115)&gt;0,CO$4,"")</f>
        <v/>
      </c>
      <c r="CP115" s="392" t="str">
        <f>IF(COUNTIFS('[7]ROMM List'!$E$5:$E$736,다우기술!CP$4,'[7]ROMM List'!$AA$5:$AA$736,다우기술!$C115)&gt;0,CP$4,"")</f>
        <v/>
      </c>
      <c r="CQ115" s="392" t="str">
        <f>IF(COUNTIFS('[7]ROMM List'!$E$5:$E$736,다우기술!CQ$4,'[7]ROMM List'!$AA$5:$AA$736,다우기술!$C115)&gt;0,CQ$4,"")</f>
        <v/>
      </c>
      <c r="CR115" s="392" t="str">
        <f>IF(COUNTIFS('[7]ROMM List'!$E$5:$E$736,다우기술!CR$4,'[7]ROMM List'!$AA$5:$AA$736,다우기술!$C115)&gt;0,CR$4,"")</f>
        <v/>
      </c>
      <c r="CS115" s="392" t="str">
        <f>IF(COUNTIFS('[7]ROMM List'!$E$5:$E$736,다우기술!CS$4,'[7]ROMM List'!$AA$5:$AA$736,다우기술!$C115)&gt;0,CS$4,"")</f>
        <v/>
      </c>
      <c r="CT115" s="392" t="str">
        <f>IF(COUNTIFS('[7]ROMM List'!$E$5:$E$736,다우기술!CT$4,'[7]ROMM List'!$AA$5:$AA$736,다우기술!$C115)&gt;0,CT$4,"")</f>
        <v/>
      </c>
      <c r="CU115" s="392" t="str">
        <f>IF(COUNTIFS('[7]ROMM List'!$E$5:$E$736,다우기술!CU$4,'[7]ROMM List'!$AA$5:$AA$736,다우기술!$C115)&gt;0,CU$4,"")</f>
        <v/>
      </c>
      <c r="CV115" s="392" t="str">
        <f>IF(COUNTIFS('[7]ROMM List'!$E$5:$E$736,다우기술!CV$4,'[7]ROMM List'!$AA$5:$AA$736,다우기술!$C115)&gt;0,CV$4,"")</f>
        <v/>
      </c>
      <c r="CW115" s="392" t="str">
        <f>IF(COUNTIFS('[7]ROMM List'!$E$5:$E$736,다우기술!CW$4,'[7]ROMM List'!$AA$5:$AA$736,다우기술!$C115)&gt;0,CW$4,"")</f>
        <v/>
      </c>
      <c r="CX115" s="392" t="str">
        <f>IF(COUNTIFS('[7]ROMM List'!$E$5:$E$736,다우기술!CX$4,'[7]ROMM List'!$AA$5:$AA$736,다우기술!$C115)&gt;0,CX$4,"")</f>
        <v/>
      </c>
      <c r="CY115" s="392" t="str">
        <f>IF(COUNTIFS('[7]ROMM List'!$E$5:$E$736,다우기술!CY$4,'[7]ROMM List'!$AA$5:$AA$736,다우기술!$C115)&gt;0,CY$4,"")</f>
        <v/>
      </c>
      <c r="CZ115" s="392" t="str">
        <f>IF(COUNTIFS('[7]ROMM List'!$E$5:$E$736,다우기술!CZ$4,'[7]ROMM List'!$AA$5:$AA$736,다우기술!$C115)&gt;0,CZ$4,"")</f>
        <v/>
      </c>
      <c r="DA115" s="392" t="str">
        <f>IF(COUNTIFS('[7]ROMM List'!$E$5:$E$736,다우기술!DA$4,'[7]ROMM List'!$AA$5:$AA$736,다우기술!$C115)&gt;0,DA$4,"")</f>
        <v/>
      </c>
      <c r="DB115" s="392" t="str">
        <f>IF(COUNTIFS('[7]ROMM List'!$E$5:$E$736,다우기술!DB$4,'[7]ROMM List'!$AA$5:$AA$736,다우기술!$C115)&gt;0,DB$4,"")</f>
        <v/>
      </c>
      <c r="DC115" s="392" t="str">
        <f>IF(COUNTIFS('[7]ROMM List'!$E$5:$E$736,다우기술!DC$4,'[7]ROMM List'!$AA$5:$AA$736,다우기술!$C115)&gt;0,DC$4,"")</f>
        <v/>
      </c>
      <c r="DD115" s="392" t="str">
        <f>IF(COUNTIFS('[7]ROMM List'!$E$5:$E$736,다우기술!DD$4,'[7]ROMM List'!$AA$5:$AA$736,다우기술!$C115)&gt;0,DD$4,"")</f>
        <v/>
      </c>
      <c r="DE115" s="392" t="str">
        <f>IF(COUNTIFS('[7]ROMM List'!$E$5:$E$736,다우기술!DE$4,'[7]ROMM List'!$AA$5:$AA$736,다우기술!$C115)&gt;0,DE$4,"")</f>
        <v/>
      </c>
      <c r="DF115" s="392" t="str">
        <f>IF(COUNTIFS('[7]ROMM List'!$E$5:$E$736,다우기술!DF$4,'[7]ROMM List'!$AA$5:$AA$736,다우기술!$C115)&gt;0,DF$4,"")</f>
        <v/>
      </c>
      <c r="DG115" s="392" t="str">
        <f>IF(COUNTIFS('[7]ROMM List'!$E$5:$E$736,다우기술!DG$4,'[7]ROMM List'!$AA$5:$AA$736,다우기술!$C115)&gt;0,DG$4,"")</f>
        <v/>
      </c>
      <c r="DH115" s="392" t="str">
        <f>IF(COUNTIFS('[7]ROMM List'!$E$5:$E$736,다우기술!DH$4,'[7]ROMM List'!$AA$5:$AA$736,다우기술!$C115)&gt;0,DH$4,"")</f>
        <v/>
      </c>
      <c r="DI115" s="392" t="str">
        <f>IF(COUNTIFS('[7]ROMM List'!$E$5:$E$736,다우기술!DI$4,'[7]ROMM List'!$AA$5:$AA$736,다우기술!$C115)&gt;0,DI$4,"")</f>
        <v/>
      </c>
      <c r="DJ115" s="392" t="str">
        <f>IF(COUNTIFS('[7]ROMM List'!$E$5:$E$736,다우기술!DJ$4,'[7]ROMM List'!$AA$5:$AA$736,다우기술!$C115)&gt;0,DJ$4,"")</f>
        <v/>
      </c>
      <c r="DK115" s="392" t="str">
        <f>IF(COUNTIFS('[7]ROMM List'!$E$5:$E$736,다우기술!DK$4,'[7]ROMM List'!$AA$5:$AA$736,다우기술!$C115)&gt;0,DK$4,"")</f>
        <v/>
      </c>
      <c r="DL115" s="392" t="str">
        <f t="shared" si="22"/>
        <v>매출채권매출</v>
      </c>
    </row>
    <row r="116" spans="1:116" s="392" customFormat="1" ht="109.2" hidden="1" customHeight="1">
      <c r="A116" s="453"/>
      <c r="B116" s="392" t="s">
        <v>141</v>
      </c>
      <c r="C116" s="430" t="str">
        <f t="shared" si="12"/>
        <v>MC0302</v>
      </c>
      <c r="D116" s="430" t="s">
        <v>147</v>
      </c>
      <c r="E116" s="430" t="s">
        <v>3912</v>
      </c>
      <c r="F116" s="431" t="s">
        <v>3614</v>
      </c>
      <c r="G116" s="431" t="s">
        <v>3599</v>
      </c>
      <c r="H116" s="454" t="s">
        <v>3941</v>
      </c>
      <c r="I116" s="455" t="s">
        <v>3942</v>
      </c>
      <c r="J116" s="456" t="s">
        <v>3943</v>
      </c>
      <c r="K116" s="457" t="s">
        <v>3944</v>
      </c>
      <c r="L116" s="458" t="str">
        <f>IF(VLOOKUP(BZ116,'[7]ROMM List'!$AB$5:$AC$736,2,0)&gt;0,"Y","N")</f>
        <v>N</v>
      </c>
      <c r="M116" s="459"/>
      <c r="N116" s="460"/>
      <c r="O116" s="460"/>
      <c r="P116" s="460"/>
      <c r="Q116" s="460" t="s">
        <v>143</v>
      </c>
      <c r="R116" s="461"/>
      <c r="S116" s="459" t="s">
        <v>140</v>
      </c>
      <c r="T116" s="461" t="s">
        <v>131</v>
      </c>
      <c r="U116" s="459" t="str">
        <f>IF(COUNTIFS('[7]ROMM List'!$AA$5:$AA$736,다우기술!$C116,'[7]ROMM List'!K$5:K$736,"O")&gt;0,"O","")</f>
        <v/>
      </c>
      <c r="V116" s="460" t="str">
        <f>IF(COUNTIFS('[7]ROMM List'!$AA$5:$AA$736,다우기술!$C116,'[7]ROMM List'!L$5:L$736,"O")&gt;0,"O","")</f>
        <v/>
      </c>
      <c r="W116" s="460" t="str">
        <f>IF(COUNTIFS('[7]ROMM List'!$AA$5:$AA$736,다우기술!$C116,'[7]ROMM List'!M$5:M$736,"O")&gt;0,"O","")</f>
        <v/>
      </c>
      <c r="X116" s="460" t="str">
        <f>IF(COUNTIFS('[7]ROMM List'!$AA$5:$AA$736,다우기술!$C116,'[7]ROMM List'!N$5:N$736,"O")&gt;0,"O","")</f>
        <v/>
      </c>
      <c r="Y116" s="460" t="str">
        <f>IF(COUNTIFS('[7]ROMM List'!$AA$5:$AA$736,다우기술!$C116,'[7]ROMM List'!O$5:O$736,"O")&gt;0,"O","")</f>
        <v/>
      </c>
      <c r="Z116" s="460" t="str">
        <f>IF(COUNTIFS('[7]ROMM List'!$AA$5:$AA$736,다우기술!$C116,'[7]ROMM List'!P$5:P$736,"O")&gt;0,"O","")</f>
        <v/>
      </c>
      <c r="AA116" s="460" t="str">
        <f>IF(COUNTIFS('[7]ROMM List'!$AA$5:$AA$736,다우기술!$C116,'[7]ROMM List'!Q$5:Q$736,"O")&gt;0,"O","")</f>
        <v>O</v>
      </c>
      <c r="AB116" s="460" t="str">
        <f>IF(COUNTIFS('[7]ROMM List'!$AA$5:$AA$736,다우기술!$C116,'[7]ROMM List'!R$5:R$736,"O")&gt;0,"O","")</f>
        <v>O</v>
      </c>
      <c r="AC116" s="460" t="str">
        <f>IF(COUNTIFS('[7]ROMM List'!$AA$5:$AA$736,다우기술!$C116,'[7]ROMM List'!S$5:S$736,"O")&gt;0,"O","")</f>
        <v/>
      </c>
      <c r="AD116" s="460" t="str">
        <f>IF(COUNTIFS('[7]ROMM List'!$AA$5:$AA$736,다우기술!$C116,'[7]ROMM List'!T$5:T$736,"O")&gt;0,"O","")</f>
        <v/>
      </c>
      <c r="AE116" s="460" t="str">
        <f>IF(COUNTIFS('[7]ROMM List'!$AA$5:$AA$736,다우기술!$C116,'[7]ROMM List'!U$5:U$736,"O")&gt;0,"O","")</f>
        <v/>
      </c>
      <c r="AF116" s="460" t="str">
        <f>IF(COUNTIFS('[7]ROMM List'!$AA$5:$AA$736,다우기술!$C116,'[7]ROMM List'!V$5:V$736,"O")&gt;0,"O","")</f>
        <v/>
      </c>
      <c r="AG116" s="461" t="str">
        <f>IF(COUNTIFS('[7]ROMM List'!$AA$5:$AA$736,다우기술!$C116,'[7]ROMM List'!W$5:W$736,"O")&gt;0,"O","")</f>
        <v/>
      </c>
      <c r="AH116" s="462" t="s">
        <v>129</v>
      </c>
      <c r="AI116" s="458" t="str">
        <f t="shared" si="21"/>
        <v>매출</v>
      </c>
      <c r="AJ116" s="458" t="s">
        <v>3945</v>
      </c>
      <c r="AK116" s="458" t="s">
        <v>144</v>
      </c>
      <c r="AL116" s="458" t="s">
        <v>144</v>
      </c>
      <c r="AM116" s="458" t="s">
        <v>144</v>
      </c>
      <c r="AN116" s="458" t="s">
        <v>144</v>
      </c>
      <c r="AO116" s="458" t="s">
        <v>3946</v>
      </c>
      <c r="AP116" s="463" t="s">
        <v>3938</v>
      </c>
      <c r="AQ116" s="458" t="s">
        <v>131</v>
      </c>
      <c r="AR116" s="454" t="s">
        <v>3931</v>
      </c>
      <c r="AS116" s="454" t="s">
        <v>3947</v>
      </c>
      <c r="AT116" s="464" t="s">
        <v>3948</v>
      </c>
      <c r="AU116" s="454" t="str">
        <f t="shared" si="17"/>
        <v>매출액과 인보이스 대사</v>
      </c>
      <c r="AV116" s="454" t="s">
        <v>3949</v>
      </c>
      <c r="AW116" s="455"/>
      <c r="AX116" s="460"/>
      <c r="AY116" s="460" t="s">
        <v>143</v>
      </c>
      <c r="AZ116" s="461"/>
      <c r="BA116" s="446" t="s">
        <v>3950</v>
      </c>
      <c r="BB116" s="446" t="str">
        <f>IF(COUNTIFS('[7]ROMM List'!$AA$5:$AA$736,다우기술!C116,'[7]ROMM List'!$AF$5:$AF$736,"Significant")&gt;0,"Significant",IF(COUNTIFS('[7]ROMM List'!$AA$5:$AA$736,다우기술!C116,'[7]ROMM List'!$AF$5:$AF$736,"Higher")&gt;0,"Higher","Lower"))</f>
        <v>Higher</v>
      </c>
      <c r="BC116" s="446" t="s">
        <v>131</v>
      </c>
      <c r="BD116" s="446" t="s">
        <v>130</v>
      </c>
      <c r="BE116" s="465" t="s">
        <v>131</v>
      </c>
      <c r="BF116" s="466" t="s">
        <v>131</v>
      </c>
      <c r="BG116" s="466" t="s">
        <v>135</v>
      </c>
      <c r="BH116" s="466" t="s">
        <v>135</v>
      </c>
      <c r="BI116" s="466" t="s">
        <v>135</v>
      </c>
      <c r="BJ116" s="466" t="s">
        <v>135</v>
      </c>
      <c r="BK116" s="466" t="s">
        <v>135</v>
      </c>
      <c r="BL116" s="466" t="s">
        <v>133</v>
      </c>
      <c r="BM116" s="466" t="s">
        <v>133</v>
      </c>
      <c r="BN116" s="467" t="s">
        <v>135</v>
      </c>
      <c r="BO116" s="446" t="str">
        <f t="shared" si="13"/>
        <v>Not Higher</v>
      </c>
      <c r="BP116" s="446">
        <f>SUMIFS([7]Note!$G$18:$G$65,[7]Note!$C$18:$C$65,다우기술!BB116,[7]Note!$F$18:$F$65,다우기술!BC116,[7]Note!$D$18:$D$65,다우기술!BO116)/IF(BD116="Y",1,IF(BD116="H",2,4))</f>
        <v>2</v>
      </c>
      <c r="BQ116" s="446" t="s">
        <v>3912</v>
      </c>
      <c r="BR116" s="466"/>
      <c r="BS116" s="467" t="s">
        <v>143</v>
      </c>
      <c r="BT116" s="465"/>
      <c r="BU116" s="466"/>
      <c r="BV116" s="466"/>
      <c r="BW116" s="466" t="s">
        <v>143</v>
      </c>
      <c r="BX116" s="466"/>
      <c r="BY116" s="446"/>
      <c r="BZ116" s="392" t="str">
        <f t="shared" si="20"/>
        <v>모바일쿠폰사업팀_매출액과 인보이스 대사</v>
      </c>
      <c r="CA116" s="392" t="b">
        <f>VLOOKUP(BZ116,'[7]ROMM List'!$AB$5:$AB$736,1,0)=BZ116</f>
        <v>1</v>
      </c>
      <c r="CB116" s="392" t="str">
        <f t="shared" si="14"/>
        <v>MC0302</v>
      </c>
      <c r="CD116" s="470">
        <f t="shared" si="15"/>
        <v>1</v>
      </c>
      <c r="CE116" s="393" t="str">
        <f>VLOOKUP(C116,'[7]IUC List'!$D$5:$D$64,1,0)</f>
        <v>MC0302</v>
      </c>
      <c r="CF116" s="470">
        <f t="shared" si="16"/>
        <v>0</v>
      </c>
      <c r="CG116" s="470">
        <f t="shared" si="16"/>
        <v>0</v>
      </c>
      <c r="CH116" s="470">
        <f t="shared" si="16"/>
        <v>0</v>
      </c>
      <c r="CL116" s="392" t="str">
        <f>IF(COUNTIFS('[7]ROMM List'!$E$5:$E$736,다우기술!CL$4,'[7]ROMM List'!$AA$5:$AA$736,다우기술!$C116)&gt;0,CL$4,"")</f>
        <v/>
      </c>
      <c r="CM116" s="392" t="str">
        <f>IF(COUNTIFS('[7]ROMM List'!$E$5:$E$736,다우기술!CM$4,'[7]ROMM List'!$AA$5:$AA$736,다우기술!$C116)&gt;0,CM$4,"")</f>
        <v>매출</v>
      </c>
      <c r="CN116" s="392" t="str">
        <f>IF(COUNTIFS('[7]ROMM List'!$E$5:$E$736,다우기술!CN$4,'[7]ROMM List'!$AA$5:$AA$736,다우기술!$C116)&gt;0,CN$4,"")</f>
        <v/>
      </c>
      <c r="CO116" s="392" t="str">
        <f>IF(COUNTIFS('[7]ROMM List'!$E$5:$E$736,다우기술!CO$4,'[7]ROMM List'!$AA$5:$AA$736,다우기술!$C116)&gt;0,CO$4,"")</f>
        <v/>
      </c>
      <c r="CP116" s="392" t="str">
        <f>IF(COUNTIFS('[7]ROMM List'!$E$5:$E$736,다우기술!CP$4,'[7]ROMM List'!$AA$5:$AA$736,다우기술!$C116)&gt;0,CP$4,"")</f>
        <v/>
      </c>
      <c r="CQ116" s="392" t="str">
        <f>IF(COUNTIFS('[7]ROMM List'!$E$5:$E$736,다우기술!CQ$4,'[7]ROMM List'!$AA$5:$AA$736,다우기술!$C116)&gt;0,CQ$4,"")</f>
        <v/>
      </c>
      <c r="CR116" s="392" t="str">
        <f>IF(COUNTIFS('[7]ROMM List'!$E$5:$E$736,다우기술!CR$4,'[7]ROMM List'!$AA$5:$AA$736,다우기술!$C116)&gt;0,CR$4,"")</f>
        <v/>
      </c>
      <c r="CS116" s="392" t="str">
        <f>IF(COUNTIFS('[7]ROMM List'!$E$5:$E$736,다우기술!CS$4,'[7]ROMM List'!$AA$5:$AA$736,다우기술!$C116)&gt;0,CS$4,"")</f>
        <v/>
      </c>
      <c r="CT116" s="392" t="str">
        <f>IF(COUNTIFS('[7]ROMM List'!$E$5:$E$736,다우기술!CT$4,'[7]ROMM List'!$AA$5:$AA$736,다우기술!$C116)&gt;0,CT$4,"")</f>
        <v/>
      </c>
      <c r="CU116" s="392" t="str">
        <f>IF(COUNTIFS('[7]ROMM List'!$E$5:$E$736,다우기술!CU$4,'[7]ROMM List'!$AA$5:$AA$736,다우기술!$C116)&gt;0,CU$4,"")</f>
        <v/>
      </c>
      <c r="CV116" s="392" t="str">
        <f>IF(COUNTIFS('[7]ROMM List'!$E$5:$E$736,다우기술!CV$4,'[7]ROMM List'!$AA$5:$AA$736,다우기술!$C116)&gt;0,CV$4,"")</f>
        <v/>
      </c>
      <c r="CW116" s="392" t="str">
        <f>IF(COUNTIFS('[7]ROMM List'!$E$5:$E$736,다우기술!CW$4,'[7]ROMM List'!$AA$5:$AA$736,다우기술!$C116)&gt;0,CW$4,"")</f>
        <v/>
      </c>
      <c r="CX116" s="392" t="str">
        <f>IF(COUNTIFS('[7]ROMM List'!$E$5:$E$736,다우기술!CX$4,'[7]ROMM List'!$AA$5:$AA$736,다우기술!$C116)&gt;0,CX$4,"")</f>
        <v/>
      </c>
      <c r="CY116" s="392" t="str">
        <f>IF(COUNTIFS('[7]ROMM List'!$E$5:$E$736,다우기술!CY$4,'[7]ROMM List'!$AA$5:$AA$736,다우기술!$C116)&gt;0,CY$4,"")</f>
        <v/>
      </c>
      <c r="CZ116" s="392" t="str">
        <f>IF(COUNTIFS('[7]ROMM List'!$E$5:$E$736,다우기술!CZ$4,'[7]ROMM List'!$AA$5:$AA$736,다우기술!$C116)&gt;0,CZ$4,"")</f>
        <v/>
      </c>
      <c r="DA116" s="392" t="str">
        <f>IF(COUNTIFS('[7]ROMM List'!$E$5:$E$736,다우기술!DA$4,'[7]ROMM List'!$AA$5:$AA$736,다우기술!$C116)&gt;0,DA$4,"")</f>
        <v/>
      </c>
      <c r="DB116" s="392" t="str">
        <f>IF(COUNTIFS('[7]ROMM List'!$E$5:$E$736,다우기술!DB$4,'[7]ROMM List'!$AA$5:$AA$736,다우기술!$C116)&gt;0,DB$4,"")</f>
        <v/>
      </c>
      <c r="DC116" s="392" t="str">
        <f>IF(COUNTIFS('[7]ROMM List'!$E$5:$E$736,다우기술!DC$4,'[7]ROMM List'!$AA$5:$AA$736,다우기술!$C116)&gt;0,DC$4,"")</f>
        <v/>
      </c>
      <c r="DD116" s="392" t="str">
        <f>IF(COUNTIFS('[7]ROMM List'!$E$5:$E$736,다우기술!DD$4,'[7]ROMM List'!$AA$5:$AA$736,다우기술!$C116)&gt;0,DD$4,"")</f>
        <v/>
      </c>
      <c r="DE116" s="392" t="str">
        <f>IF(COUNTIFS('[7]ROMM List'!$E$5:$E$736,다우기술!DE$4,'[7]ROMM List'!$AA$5:$AA$736,다우기술!$C116)&gt;0,DE$4,"")</f>
        <v/>
      </c>
      <c r="DF116" s="392" t="str">
        <f>IF(COUNTIFS('[7]ROMM List'!$E$5:$E$736,다우기술!DF$4,'[7]ROMM List'!$AA$5:$AA$736,다우기술!$C116)&gt;0,DF$4,"")</f>
        <v/>
      </c>
      <c r="DG116" s="392" t="str">
        <f>IF(COUNTIFS('[7]ROMM List'!$E$5:$E$736,다우기술!DG$4,'[7]ROMM List'!$AA$5:$AA$736,다우기술!$C116)&gt;0,DG$4,"")</f>
        <v/>
      </c>
      <c r="DH116" s="392" t="str">
        <f>IF(COUNTIFS('[7]ROMM List'!$E$5:$E$736,다우기술!DH$4,'[7]ROMM List'!$AA$5:$AA$736,다우기술!$C116)&gt;0,DH$4,"")</f>
        <v/>
      </c>
      <c r="DI116" s="392" t="str">
        <f>IF(COUNTIFS('[7]ROMM List'!$E$5:$E$736,다우기술!DI$4,'[7]ROMM List'!$AA$5:$AA$736,다우기술!$C116)&gt;0,DI$4,"")</f>
        <v/>
      </c>
      <c r="DJ116" s="392" t="str">
        <f>IF(COUNTIFS('[7]ROMM List'!$E$5:$E$736,다우기술!DJ$4,'[7]ROMM List'!$AA$5:$AA$736,다우기술!$C116)&gt;0,DJ$4,"")</f>
        <v/>
      </c>
      <c r="DK116" s="392" t="str">
        <f>IF(COUNTIFS('[7]ROMM List'!$E$5:$E$736,다우기술!DK$4,'[7]ROMM List'!$AA$5:$AA$736,다우기술!$C116)&gt;0,DK$4,"")</f>
        <v/>
      </c>
      <c r="DL116" s="392" t="str">
        <f t="shared" si="22"/>
        <v>매출</v>
      </c>
    </row>
    <row r="117" spans="1:116" s="392" customFormat="1" ht="187.2" hidden="1" customHeight="1">
      <c r="A117" s="471" t="s">
        <v>3290</v>
      </c>
      <c r="B117" s="392" t="s">
        <v>141</v>
      </c>
      <c r="C117" s="430" t="str">
        <f t="shared" si="12"/>
        <v>MC0303</v>
      </c>
      <c r="D117" s="430" t="s">
        <v>147</v>
      </c>
      <c r="E117" s="430" t="s">
        <v>3912</v>
      </c>
      <c r="F117" s="431" t="s">
        <v>3036</v>
      </c>
      <c r="G117" s="431" t="s">
        <v>3614</v>
      </c>
      <c r="H117" s="454" t="s">
        <v>3951</v>
      </c>
      <c r="I117" s="455" t="s">
        <v>3952</v>
      </c>
      <c r="J117" s="456" t="s">
        <v>3953</v>
      </c>
      <c r="K117" s="457" t="s">
        <v>3954</v>
      </c>
      <c r="L117" s="458" t="str">
        <f>IF(VLOOKUP(BZ117,'[7]ROMM List'!$AB$5:$AC$736,2,0)&gt;0,"Y","N")</f>
        <v>Y</v>
      </c>
      <c r="M117" s="459" t="s">
        <v>143</v>
      </c>
      <c r="N117" s="460" t="s">
        <v>143</v>
      </c>
      <c r="O117" s="460"/>
      <c r="P117" s="460"/>
      <c r="Q117" s="460"/>
      <c r="R117" s="461"/>
      <c r="S117" s="459" t="s">
        <v>140</v>
      </c>
      <c r="T117" s="461" t="s">
        <v>131</v>
      </c>
      <c r="U117" s="459" t="str">
        <f>IF(COUNTIFS('[7]ROMM List'!$AA$5:$AA$736,다우기술!$C117,'[7]ROMM List'!K$5:K$736,"O")&gt;0,"O","")</f>
        <v>O</v>
      </c>
      <c r="V117" s="460" t="str">
        <f>IF(COUNTIFS('[7]ROMM List'!$AA$5:$AA$736,다우기술!$C117,'[7]ROMM List'!L$5:L$736,"O")&gt;0,"O","")</f>
        <v>O</v>
      </c>
      <c r="W117" s="460" t="str">
        <f>IF(COUNTIFS('[7]ROMM List'!$AA$5:$AA$736,다우기술!$C117,'[7]ROMM List'!M$5:M$736,"O")&gt;0,"O","")</f>
        <v/>
      </c>
      <c r="X117" s="460" t="str">
        <f>IF(COUNTIFS('[7]ROMM List'!$AA$5:$AA$736,다우기술!$C117,'[7]ROMM List'!N$5:N$736,"O")&gt;0,"O","")</f>
        <v/>
      </c>
      <c r="Y117" s="460" t="str">
        <f>IF(COUNTIFS('[7]ROMM List'!$AA$5:$AA$736,다우기술!$C117,'[7]ROMM List'!O$5:O$736,"O")&gt;0,"O","")</f>
        <v>O</v>
      </c>
      <c r="Z117" s="460" t="str">
        <f>IF(COUNTIFS('[7]ROMM List'!$AA$5:$AA$736,다우기술!$C117,'[7]ROMM List'!P$5:P$736,"O")&gt;0,"O","")</f>
        <v/>
      </c>
      <c r="AA117" s="460" t="str">
        <f>IF(COUNTIFS('[7]ROMM List'!$AA$5:$AA$736,다우기술!$C117,'[7]ROMM List'!Q$5:Q$736,"O")&gt;0,"O","")</f>
        <v>O</v>
      </c>
      <c r="AB117" s="460" t="str">
        <f>IF(COUNTIFS('[7]ROMM List'!$AA$5:$AA$736,다우기술!$C117,'[7]ROMM List'!R$5:R$736,"O")&gt;0,"O","")</f>
        <v>O</v>
      </c>
      <c r="AC117" s="460" t="str">
        <f>IF(COUNTIFS('[7]ROMM List'!$AA$5:$AA$736,다우기술!$C117,'[7]ROMM List'!S$5:S$736,"O")&gt;0,"O","")</f>
        <v/>
      </c>
      <c r="AD117" s="460" t="str">
        <f>IF(COUNTIFS('[7]ROMM List'!$AA$5:$AA$736,다우기술!$C117,'[7]ROMM List'!T$5:T$736,"O")&gt;0,"O","")</f>
        <v/>
      </c>
      <c r="AE117" s="460" t="str">
        <f>IF(COUNTIFS('[7]ROMM List'!$AA$5:$AA$736,다우기술!$C117,'[7]ROMM List'!U$5:U$736,"O")&gt;0,"O","")</f>
        <v/>
      </c>
      <c r="AF117" s="460" t="str">
        <f>IF(COUNTIFS('[7]ROMM List'!$AA$5:$AA$736,다우기술!$C117,'[7]ROMM List'!V$5:V$736,"O")&gt;0,"O","")</f>
        <v/>
      </c>
      <c r="AG117" s="461" t="str">
        <f>IF(COUNTIFS('[7]ROMM List'!$AA$5:$AA$736,다우기술!$C117,'[7]ROMM List'!W$5:W$736,"O")&gt;0,"O","")</f>
        <v/>
      </c>
      <c r="AH117" s="462" t="s">
        <v>130</v>
      </c>
      <c r="AI117" s="458" t="str">
        <f t="shared" si="21"/>
        <v>매출채권매출</v>
      </c>
      <c r="AJ117" s="458" t="s">
        <v>3945</v>
      </c>
      <c r="AK117" s="458" t="s">
        <v>144</v>
      </c>
      <c r="AL117" s="458" t="s">
        <v>144</v>
      </c>
      <c r="AM117" s="458" t="s">
        <v>144</v>
      </c>
      <c r="AN117" s="458" t="s">
        <v>3592</v>
      </c>
      <c r="AO117" s="458" t="s">
        <v>3955</v>
      </c>
      <c r="AP117" s="463" t="s">
        <v>3638</v>
      </c>
      <c r="AQ117" s="458" t="s">
        <v>131</v>
      </c>
      <c r="AR117" s="454" t="s">
        <v>3791</v>
      </c>
      <c r="AS117" s="454" t="s">
        <v>3792</v>
      </c>
      <c r="AT117" s="464" t="s">
        <v>3956</v>
      </c>
      <c r="AU117" s="454" t="str">
        <f t="shared" si="17"/>
        <v>매출전표 승인(재경팀)</v>
      </c>
      <c r="AV117" s="454" t="s">
        <v>3957</v>
      </c>
      <c r="AW117" s="455"/>
      <c r="AX117" s="460"/>
      <c r="AY117" s="460" t="s">
        <v>143</v>
      </c>
      <c r="AZ117" s="461"/>
      <c r="BA117" s="446" t="s">
        <v>3958</v>
      </c>
      <c r="BB117" s="446" t="str">
        <f>IF(COUNTIFS('[7]ROMM List'!$AA$5:$AA$736,다우기술!C117,'[7]ROMM List'!$AF$5:$AF$736,"Significant")&gt;0,"Significant",IF(COUNTIFS('[7]ROMM List'!$AA$5:$AA$736,다우기술!C117,'[7]ROMM List'!$AF$5:$AF$736,"Higher")&gt;0,"Higher","Lower"))</f>
        <v>Higher</v>
      </c>
      <c r="BC117" s="446" t="s">
        <v>131</v>
      </c>
      <c r="BD117" s="446" t="s">
        <v>130</v>
      </c>
      <c r="BE117" s="465" t="s">
        <v>131</v>
      </c>
      <c r="BF117" s="466" t="s">
        <v>131</v>
      </c>
      <c r="BG117" s="466" t="s">
        <v>135</v>
      </c>
      <c r="BH117" s="466" t="s">
        <v>135</v>
      </c>
      <c r="BI117" s="466" t="s">
        <v>135</v>
      </c>
      <c r="BJ117" s="466" t="s">
        <v>135</v>
      </c>
      <c r="BK117" s="466" t="s">
        <v>135</v>
      </c>
      <c r="BL117" s="466" t="s">
        <v>133</v>
      </c>
      <c r="BM117" s="466" t="s">
        <v>135</v>
      </c>
      <c r="BN117" s="467" t="s">
        <v>135</v>
      </c>
      <c r="BO117" s="446" t="str">
        <f t="shared" si="13"/>
        <v>Not Higher</v>
      </c>
      <c r="BP117" s="446">
        <f>SUMIFS([7]Note!$G$18:$G$65,[7]Note!$C$18:$C$65,다우기술!BB117,[7]Note!$F$18:$F$65,다우기술!BC117,[7]Note!$D$18:$D$65,다우기술!BO117)/IF(BD117="Y",1,IF(BD117="H",2,4))</f>
        <v>2</v>
      </c>
      <c r="BQ117" s="446" t="s">
        <v>134</v>
      </c>
      <c r="BR117" s="466"/>
      <c r="BS117" s="467" t="s">
        <v>143</v>
      </c>
      <c r="BT117" s="465"/>
      <c r="BU117" s="466"/>
      <c r="BV117" s="466"/>
      <c r="BW117" s="466" t="s">
        <v>143</v>
      </c>
      <c r="BX117" s="466"/>
      <c r="BY117" s="446"/>
      <c r="BZ117" s="392" t="str">
        <f t="shared" si="20"/>
        <v>모바일쿠폰사업팀_매출전표 승인(재경팀)</v>
      </c>
      <c r="CA117" s="392" t="b">
        <f>VLOOKUP(BZ117,'[7]ROMM List'!$AB$5:$AB$736,1,0)=BZ117</f>
        <v>1</v>
      </c>
      <c r="CB117" s="392" t="str">
        <f t="shared" si="14"/>
        <v>MC0303</v>
      </c>
      <c r="CD117" s="470">
        <f t="shared" si="15"/>
        <v>1</v>
      </c>
      <c r="CE117" s="393" t="str">
        <f>VLOOKUP(C117,'[7]IUC List'!$D$5:$D$64,1,0)</f>
        <v>MC0303</v>
      </c>
      <c r="CF117" s="470">
        <f t="shared" si="16"/>
        <v>0</v>
      </c>
      <c r="CG117" s="470">
        <f t="shared" si="16"/>
        <v>0</v>
      </c>
      <c r="CH117" s="470">
        <f t="shared" si="16"/>
        <v>0</v>
      </c>
      <c r="CL117" s="392" t="str">
        <f>IF(COUNTIFS('[7]ROMM List'!$E$5:$E$736,다우기술!CL$4,'[7]ROMM List'!$AA$5:$AA$736,다우기술!$C117)&gt;0,CL$4,"")</f>
        <v>매출채권</v>
      </c>
      <c r="CM117" s="392" t="str">
        <f>IF(COUNTIFS('[7]ROMM List'!$E$5:$E$736,다우기술!CM$4,'[7]ROMM List'!$AA$5:$AA$736,다우기술!$C117)&gt;0,CM$4,"")</f>
        <v>매출</v>
      </c>
      <c r="CN117" s="392" t="str">
        <f>IF(COUNTIFS('[7]ROMM List'!$E$5:$E$736,다우기술!CN$4,'[7]ROMM List'!$AA$5:$AA$736,다우기술!$C117)&gt;0,CN$4,"")</f>
        <v/>
      </c>
      <c r="CO117" s="392" t="str">
        <f>IF(COUNTIFS('[7]ROMM List'!$E$5:$E$736,다우기술!CO$4,'[7]ROMM List'!$AA$5:$AA$736,다우기술!$C117)&gt;0,CO$4,"")</f>
        <v/>
      </c>
      <c r="CP117" s="392" t="str">
        <f>IF(COUNTIFS('[7]ROMM List'!$E$5:$E$736,다우기술!CP$4,'[7]ROMM List'!$AA$5:$AA$736,다우기술!$C117)&gt;0,CP$4,"")</f>
        <v/>
      </c>
      <c r="CQ117" s="392" t="str">
        <f>IF(COUNTIFS('[7]ROMM List'!$E$5:$E$736,다우기술!CQ$4,'[7]ROMM List'!$AA$5:$AA$736,다우기술!$C117)&gt;0,CQ$4,"")</f>
        <v/>
      </c>
      <c r="CR117" s="392" t="str">
        <f>IF(COUNTIFS('[7]ROMM List'!$E$5:$E$736,다우기술!CR$4,'[7]ROMM List'!$AA$5:$AA$736,다우기술!$C117)&gt;0,CR$4,"")</f>
        <v/>
      </c>
      <c r="CS117" s="392" t="str">
        <f>IF(COUNTIFS('[7]ROMM List'!$E$5:$E$736,다우기술!CS$4,'[7]ROMM List'!$AA$5:$AA$736,다우기술!$C117)&gt;0,CS$4,"")</f>
        <v/>
      </c>
      <c r="CT117" s="392" t="str">
        <f>IF(COUNTIFS('[7]ROMM List'!$E$5:$E$736,다우기술!CT$4,'[7]ROMM List'!$AA$5:$AA$736,다우기술!$C117)&gt;0,CT$4,"")</f>
        <v/>
      </c>
      <c r="CU117" s="392" t="str">
        <f>IF(COUNTIFS('[7]ROMM List'!$E$5:$E$736,다우기술!CU$4,'[7]ROMM List'!$AA$5:$AA$736,다우기술!$C117)&gt;0,CU$4,"")</f>
        <v/>
      </c>
      <c r="CV117" s="392" t="str">
        <f>IF(COUNTIFS('[7]ROMM List'!$E$5:$E$736,다우기술!CV$4,'[7]ROMM List'!$AA$5:$AA$736,다우기술!$C117)&gt;0,CV$4,"")</f>
        <v/>
      </c>
      <c r="CW117" s="392" t="str">
        <f>IF(COUNTIFS('[7]ROMM List'!$E$5:$E$736,다우기술!CW$4,'[7]ROMM List'!$AA$5:$AA$736,다우기술!$C117)&gt;0,CW$4,"")</f>
        <v/>
      </c>
      <c r="CX117" s="392" t="str">
        <f>IF(COUNTIFS('[7]ROMM List'!$E$5:$E$736,다우기술!CX$4,'[7]ROMM List'!$AA$5:$AA$736,다우기술!$C117)&gt;0,CX$4,"")</f>
        <v/>
      </c>
      <c r="CY117" s="392" t="str">
        <f>IF(COUNTIFS('[7]ROMM List'!$E$5:$E$736,다우기술!CY$4,'[7]ROMM List'!$AA$5:$AA$736,다우기술!$C117)&gt;0,CY$4,"")</f>
        <v/>
      </c>
      <c r="CZ117" s="392" t="str">
        <f>IF(COUNTIFS('[7]ROMM List'!$E$5:$E$736,다우기술!CZ$4,'[7]ROMM List'!$AA$5:$AA$736,다우기술!$C117)&gt;0,CZ$4,"")</f>
        <v/>
      </c>
      <c r="DA117" s="392" t="str">
        <f>IF(COUNTIFS('[7]ROMM List'!$E$5:$E$736,다우기술!DA$4,'[7]ROMM List'!$AA$5:$AA$736,다우기술!$C117)&gt;0,DA$4,"")</f>
        <v/>
      </c>
      <c r="DB117" s="392" t="str">
        <f>IF(COUNTIFS('[7]ROMM List'!$E$5:$E$736,다우기술!DB$4,'[7]ROMM List'!$AA$5:$AA$736,다우기술!$C117)&gt;0,DB$4,"")</f>
        <v/>
      </c>
      <c r="DC117" s="392" t="str">
        <f>IF(COUNTIFS('[7]ROMM List'!$E$5:$E$736,다우기술!DC$4,'[7]ROMM List'!$AA$5:$AA$736,다우기술!$C117)&gt;0,DC$4,"")</f>
        <v/>
      </c>
      <c r="DD117" s="392" t="str">
        <f>IF(COUNTIFS('[7]ROMM List'!$E$5:$E$736,다우기술!DD$4,'[7]ROMM List'!$AA$5:$AA$736,다우기술!$C117)&gt;0,DD$4,"")</f>
        <v/>
      </c>
      <c r="DE117" s="392" t="str">
        <f>IF(COUNTIFS('[7]ROMM List'!$E$5:$E$736,다우기술!DE$4,'[7]ROMM List'!$AA$5:$AA$736,다우기술!$C117)&gt;0,DE$4,"")</f>
        <v/>
      </c>
      <c r="DF117" s="392" t="str">
        <f>IF(COUNTIFS('[7]ROMM List'!$E$5:$E$736,다우기술!DF$4,'[7]ROMM List'!$AA$5:$AA$736,다우기술!$C117)&gt;0,DF$4,"")</f>
        <v/>
      </c>
      <c r="DG117" s="392" t="str">
        <f>IF(COUNTIFS('[7]ROMM List'!$E$5:$E$736,다우기술!DG$4,'[7]ROMM List'!$AA$5:$AA$736,다우기술!$C117)&gt;0,DG$4,"")</f>
        <v/>
      </c>
      <c r="DH117" s="392" t="str">
        <f>IF(COUNTIFS('[7]ROMM List'!$E$5:$E$736,다우기술!DH$4,'[7]ROMM List'!$AA$5:$AA$736,다우기술!$C117)&gt;0,DH$4,"")</f>
        <v/>
      </c>
      <c r="DI117" s="392" t="str">
        <f>IF(COUNTIFS('[7]ROMM List'!$E$5:$E$736,다우기술!DI$4,'[7]ROMM List'!$AA$5:$AA$736,다우기술!$C117)&gt;0,DI$4,"")</f>
        <v/>
      </c>
      <c r="DJ117" s="392" t="str">
        <f>IF(COUNTIFS('[7]ROMM List'!$E$5:$E$736,다우기술!DJ$4,'[7]ROMM List'!$AA$5:$AA$736,다우기술!$C117)&gt;0,DJ$4,"")</f>
        <v/>
      </c>
      <c r="DK117" s="392" t="str">
        <f>IF(COUNTIFS('[7]ROMM List'!$E$5:$E$736,다우기술!DK$4,'[7]ROMM List'!$AA$5:$AA$736,다우기술!$C117)&gt;0,DK$4,"")</f>
        <v/>
      </c>
      <c r="DL117" s="392" t="str">
        <f t="shared" si="22"/>
        <v>매출채권매출</v>
      </c>
    </row>
    <row r="118" spans="1:116" s="392" customFormat="1" ht="177" hidden="1" customHeight="1">
      <c r="A118" s="471" t="s">
        <v>3290</v>
      </c>
      <c r="B118" s="392" t="s">
        <v>141</v>
      </c>
      <c r="C118" s="430" t="str">
        <f t="shared" si="12"/>
        <v>MC0304</v>
      </c>
      <c r="D118" s="430" t="s">
        <v>147</v>
      </c>
      <c r="E118" s="430" t="s">
        <v>3912</v>
      </c>
      <c r="F118" s="431" t="s">
        <v>3036</v>
      </c>
      <c r="G118" s="472" t="s">
        <v>3641</v>
      </c>
      <c r="H118" s="454" t="s">
        <v>3888</v>
      </c>
      <c r="I118" s="455" t="s">
        <v>3889</v>
      </c>
      <c r="J118" s="456" t="s">
        <v>3798</v>
      </c>
      <c r="K118" s="457" t="s">
        <v>3959</v>
      </c>
      <c r="L118" s="458" t="str">
        <f>IF(VLOOKUP(BZ118,'[7]ROMM List'!$AB$5:$AC$736,2,0)&gt;0,"Y","N")</f>
        <v>N</v>
      </c>
      <c r="M118" s="459" t="s">
        <v>143</v>
      </c>
      <c r="N118" s="460" t="s">
        <v>143</v>
      </c>
      <c r="O118" s="460"/>
      <c r="P118" s="460"/>
      <c r="Q118" s="460"/>
      <c r="R118" s="461"/>
      <c r="S118" s="459" t="s">
        <v>140</v>
      </c>
      <c r="T118" s="461" t="s">
        <v>131</v>
      </c>
      <c r="U118" s="459" t="str">
        <f>IF(COUNTIFS('[7]ROMM List'!$AA$5:$AA$736,다우기술!$C118,'[7]ROMM List'!K$5:K$736,"O")&gt;0,"O","")</f>
        <v>O</v>
      </c>
      <c r="V118" s="460" t="str">
        <f>IF(COUNTIFS('[7]ROMM List'!$AA$5:$AA$736,다우기술!$C118,'[7]ROMM List'!L$5:L$736,"O")&gt;0,"O","")</f>
        <v>O</v>
      </c>
      <c r="W118" s="460" t="str">
        <f>IF(COUNTIFS('[7]ROMM List'!$AA$5:$AA$736,다우기술!$C118,'[7]ROMM List'!M$5:M$736,"O")&gt;0,"O","")</f>
        <v/>
      </c>
      <c r="X118" s="460" t="str">
        <f>IF(COUNTIFS('[7]ROMM List'!$AA$5:$AA$736,다우기술!$C118,'[7]ROMM List'!N$5:N$736,"O")&gt;0,"O","")</f>
        <v/>
      </c>
      <c r="Y118" s="460" t="str">
        <f>IF(COUNTIFS('[7]ROMM List'!$AA$5:$AA$736,다우기술!$C118,'[7]ROMM List'!O$5:O$736,"O")&gt;0,"O","")</f>
        <v>O</v>
      </c>
      <c r="Z118" s="460" t="str">
        <f>IF(COUNTIFS('[7]ROMM List'!$AA$5:$AA$736,다우기술!$C118,'[7]ROMM List'!P$5:P$736,"O")&gt;0,"O","")</f>
        <v/>
      </c>
      <c r="AA118" s="460" t="str">
        <f>IF(COUNTIFS('[7]ROMM List'!$AA$5:$AA$736,다우기술!$C118,'[7]ROMM List'!Q$5:Q$736,"O")&gt;0,"O","")</f>
        <v>O</v>
      </c>
      <c r="AB118" s="460" t="str">
        <f>IF(COUNTIFS('[7]ROMM List'!$AA$5:$AA$736,다우기술!$C118,'[7]ROMM List'!R$5:R$736,"O")&gt;0,"O","")</f>
        <v>O</v>
      </c>
      <c r="AC118" s="460" t="str">
        <f>IF(COUNTIFS('[7]ROMM List'!$AA$5:$AA$736,다우기술!$C118,'[7]ROMM List'!S$5:S$736,"O")&gt;0,"O","")</f>
        <v/>
      </c>
      <c r="AD118" s="460" t="str">
        <f>IF(COUNTIFS('[7]ROMM List'!$AA$5:$AA$736,다우기술!$C118,'[7]ROMM List'!T$5:T$736,"O")&gt;0,"O","")</f>
        <v/>
      </c>
      <c r="AE118" s="460" t="str">
        <f>IF(COUNTIFS('[7]ROMM List'!$AA$5:$AA$736,다우기술!$C118,'[7]ROMM List'!U$5:U$736,"O")&gt;0,"O","")</f>
        <v/>
      </c>
      <c r="AF118" s="460" t="str">
        <f>IF(COUNTIFS('[7]ROMM List'!$AA$5:$AA$736,다우기술!$C118,'[7]ROMM List'!V$5:V$736,"O")&gt;0,"O","")</f>
        <v/>
      </c>
      <c r="AG118" s="461" t="str">
        <f>IF(COUNTIFS('[7]ROMM List'!$AA$5:$AA$736,다우기술!$C118,'[7]ROMM List'!W$5:W$736,"O")&gt;0,"O","")</f>
        <v/>
      </c>
      <c r="AH118" s="462" t="s">
        <v>130</v>
      </c>
      <c r="AI118" s="458" t="str">
        <f t="shared" si="21"/>
        <v>매출채권매출</v>
      </c>
      <c r="AJ118" s="458" t="s">
        <v>144</v>
      </c>
      <c r="AK118" s="458" t="s">
        <v>144</v>
      </c>
      <c r="AL118" s="458" t="s">
        <v>144</v>
      </c>
      <c r="AM118" s="458" t="s">
        <v>144</v>
      </c>
      <c r="AN118" s="458" t="s">
        <v>3592</v>
      </c>
      <c r="AO118" s="458" t="s">
        <v>3800</v>
      </c>
      <c r="AP118" s="463" t="s">
        <v>3891</v>
      </c>
      <c r="AQ118" s="458" t="s">
        <v>131</v>
      </c>
      <c r="AR118" s="454" t="s">
        <v>134</v>
      </c>
      <c r="AS118" s="454" t="s">
        <v>189</v>
      </c>
      <c r="AT118" s="464" t="s">
        <v>3892</v>
      </c>
      <c r="AU118" s="454" t="str">
        <f t="shared" si="17"/>
        <v>매출협조전의 승인</v>
      </c>
      <c r="AV118" s="454" t="s">
        <v>3960</v>
      </c>
      <c r="AW118" s="455"/>
      <c r="AX118" s="460"/>
      <c r="AY118" s="460" t="s">
        <v>143</v>
      </c>
      <c r="AZ118" s="461"/>
      <c r="BA118" s="446" t="s">
        <v>3958</v>
      </c>
      <c r="BB118" s="446" t="str">
        <f>IF(COUNTIFS('[7]ROMM List'!$AA$5:$AA$736,다우기술!C118,'[7]ROMM List'!$AF$5:$AF$736,"Significant")&gt;0,"Significant",IF(COUNTIFS('[7]ROMM List'!$AA$5:$AA$736,다우기술!C118,'[7]ROMM List'!$AF$5:$AF$736,"Higher")&gt;0,"Higher","Lower"))</f>
        <v>Higher</v>
      </c>
      <c r="BC118" s="446" t="str">
        <f>AQ118</f>
        <v>M</v>
      </c>
      <c r="BD118" s="446" t="s">
        <v>130</v>
      </c>
      <c r="BE118" s="465" t="s">
        <v>131</v>
      </c>
      <c r="BF118" s="466" t="str">
        <f>BC118</f>
        <v>M</v>
      </c>
      <c r="BG118" s="466" t="s">
        <v>135</v>
      </c>
      <c r="BH118" s="466" t="s">
        <v>135</v>
      </c>
      <c r="BI118" s="466" t="s">
        <v>135</v>
      </c>
      <c r="BJ118" s="466" t="s">
        <v>135</v>
      </c>
      <c r="BK118" s="466" t="s">
        <v>135</v>
      </c>
      <c r="BL118" s="466" t="s">
        <v>133</v>
      </c>
      <c r="BM118" s="466" t="s">
        <v>135</v>
      </c>
      <c r="BN118" s="467" t="s">
        <v>135</v>
      </c>
      <c r="BO118" s="446" t="str">
        <f t="shared" si="13"/>
        <v>Not Higher</v>
      </c>
      <c r="BP118" s="446">
        <f>SUMIFS([7]Note!$G$18:$G$65,[7]Note!$C$18:$C$65,다우기술!BB118,[7]Note!$F$18:$F$65,다우기술!BC118,[7]Note!$D$18:$D$65,다우기술!BO118)/IF(BD118="Y",1,IF(BD118="H",2,4))</f>
        <v>2</v>
      </c>
      <c r="BQ118" s="446" t="s">
        <v>134</v>
      </c>
      <c r="BR118" s="466"/>
      <c r="BS118" s="467" t="s">
        <v>143</v>
      </c>
      <c r="BT118" s="465"/>
      <c r="BU118" s="466"/>
      <c r="BV118" s="466"/>
      <c r="BW118" s="466" t="s">
        <v>143</v>
      </c>
      <c r="BX118" s="466"/>
      <c r="BY118" s="446"/>
      <c r="BZ118" s="392" t="str">
        <f t="shared" si="20"/>
        <v>모바일쿠폰사업팀_매출협조전의 승인</v>
      </c>
      <c r="CA118" s="392" t="b">
        <f>VLOOKUP(BZ118,'[7]ROMM List'!$AB$5:$AB$736,1,0)=BZ118</f>
        <v>1</v>
      </c>
      <c r="CB118" s="392" t="str">
        <f t="shared" si="14"/>
        <v>MC0304</v>
      </c>
      <c r="CD118" s="470">
        <f t="shared" si="15"/>
        <v>0</v>
      </c>
      <c r="CF118" s="470">
        <f t="shared" si="16"/>
        <v>0</v>
      </c>
      <c r="CG118" s="470">
        <f t="shared" si="16"/>
        <v>0</v>
      </c>
      <c r="CH118" s="470">
        <f t="shared" si="16"/>
        <v>0</v>
      </c>
      <c r="CL118" s="392" t="str">
        <f>IF(COUNTIFS('[7]ROMM List'!$E$5:$E$736,다우기술!CL$4,'[7]ROMM List'!$AA$5:$AA$736,다우기술!$C118)&gt;0,CL$4,"")</f>
        <v>매출채권</v>
      </c>
      <c r="CM118" s="392" t="str">
        <f>IF(COUNTIFS('[7]ROMM List'!$E$5:$E$736,다우기술!CM$4,'[7]ROMM List'!$AA$5:$AA$736,다우기술!$C118)&gt;0,CM$4,"")</f>
        <v>매출</v>
      </c>
      <c r="CN118" s="392" t="str">
        <f>IF(COUNTIFS('[7]ROMM List'!$E$5:$E$736,다우기술!CN$4,'[7]ROMM List'!$AA$5:$AA$736,다우기술!$C118)&gt;0,CN$4,"")</f>
        <v/>
      </c>
      <c r="CO118" s="392" t="str">
        <f>IF(COUNTIFS('[7]ROMM List'!$E$5:$E$736,다우기술!CO$4,'[7]ROMM List'!$AA$5:$AA$736,다우기술!$C118)&gt;0,CO$4,"")</f>
        <v/>
      </c>
      <c r="CP118" s="392" t="str">
        <f>IF(COUNTIFS('[7]ROMM List'!$E$5:$E$736,다우기술!CP$4,'[7]ROMM List'!$AA$5:$AA$736,다우기술!$C118)&gt;0,CP$4,"")</f>
        <v/>
      </c>
      <c r="CQ118" s="392" t="str">
        <f>IF(COUNTIFS('[7]ROMM List'!$E$5:$E$736,다우기술!CQ$4,'[7]ROMM List'!$AA$5:$AA$736,다우기술!$C118)&gt;0,CQ$4,"")</f>
        <v/>
      </c>
      <c r="CR118" s="392" t="str">
        <f>IF(COUNTIFS('[7]ROMM List'!$E$5:$E$736,다우기술!CR$4,'[7]ROMM List'!$AA$5:$AA$736,다우기술!$C118)&gt;0,CR$4,"")</f>
        <v/>
      </c>
      <c r="CS118" s="392" t="str">
        <f>IF(COUNTIFS('[7]ROMM List'!$E$5:$E$736,다우기술!CS$4,'[7]ROMM List'!$AA$5:$AA$736,다우기술!$C118)&gt;0,CS$4,"")</f>
        <v/>
      </c>
      <c r="CT118" s="392" t="str">
        <f>IF(COUNTIFS('[7]ROMM List'!$E$5:$E$736,다우기술!CT$4,'[7]ROMM List'!$AA$5:$AA$736,다우기술!$C118)&gt;0,CT$4,"")</f>
        <v/>
      </c>
      <c r="CU118" s="392" t="str">
        <f>IF(COUNTIFS('[7]ROMM List'!$E$5:$E$736,다우기술!CU$4,'[7]ROMM List'!$AA$5:$AA$736,다우기술!$C118)&gt;0,CU$4,"")</f>
        <v/>
      </c>
      <c r="CV118" s="392" t="str">
        <f>IF(COUNTIFS('[7]ROMM List'!$E$5:$E$736,다우기술!CV$4,'[7]ROMM List'!$AA$5:$AA$736,다우기술!$C118)&gt;0,CV$4,"")</f>
        <v/>
      </c>
      <c r="CW118" s="392" t="str">
        <f>IF(COUNTIFS('[7]ROMM List'!$E$5:$E$736,다우기술!CW$4,'[7]ROMM List'!$AA$5:$AA$736,다우기술!$C118)&gt;0,CW$4,"")</f>
        <v/>
      </c>
      <c r="CX118" s="392" t="str">
        <f>IF(COUNTIFS('[7]ROMM List'!$E$5:$E$736,다우기술!CX$4,'[7]ROMM List'!$AA$5:$AA$736,다우기술!$C118)&gt;0,CX$4,"")</f>
        <v/>
      </c>
      <c r="CY118" s="392" t="str">
        <f>IF(COUNTIFS('[7]ROMM List'!$E$5:$E$736,다우기술!CY$4,'[7]ROMM List'!$AA$5:$AA$736,다우기술!$C118)&gt;0,CY$4,"")</f>
        <v/>
      </c>
      <c r="CZ118" s="392" t="str">
        <f>IF(COUNTIFS('[7]ROMM List'!$E$5:$E$736,다우기술!CZ$4,'[7]ROMM List'!$AA$5:$AA$736,다우기술!$C118)&gt;0,CZ$4,"")</f>
        <v/>
      </c>
      <c r="DA118" s="392" t="str">
        <f>IF(COUNTIFS('[7]ROMM List'!$E$5:$E$736,다우기술!DA$4,'[7]ROMM List'!$AA$5:$AA$736,다우기술!$C118)&gt;0,DA$4,"")</f>
        <v/>
      </c>
      <c r="DB118" s="392" t="str">
        <f>IF(COUNTIFS('[7]ROMM List'!$E$5:$E$736,다우기술!DB$4,'[7]ROMM List'!$AA$5:$AA$736,다우기술!$C118)&gt;0,DB$4,"")</f>
        <v/>
      </c>
      <c r="DC118" s="392" t="str">
        <f>IF(COUNTIFS('[7]ROMM List'!$E$5:$E$736,다우기술!DC$4,'[7]ROMM List'!$AA$5:$AA$736,다우기술!$C118)&gt;0,DC$4,"")</f>
        <v/>
      </c>
      <c r="DD118" s="392" t="str">
        <f>IF(COUNTIFS('[7]ROMM List'!$E$5:$E$736,다우기술!DD$4,'[7]ROMM List'!$AA$5:$AA$736,다우기술!$C118)&gt;0,DD$4,"")</f>
        <v/>
      </c>
      <c r="DE118" s="392" t="str">
        <f>IF(COUNTIFS('[7]ROMM List'!$E$5:$E$736,다우기술!DE$4,'[7]ROMM List'!$AA$5:$AA$736,다우기술!$C118)&gt;0,DE$4,"")</f>
        <v/>
      </c>
      <c r="DF118" s="392" t="str">
        <f>IF(COUNTIFS('[7]ROMM List'!$E$5:$E$736,다우기술!DF$4,'[7]ROMM List'!$AA$5:$AA$736,다우기술!$C118)&gt;0,DF$4,"")</f>
        <v/>
      </c>
      <c r="DG118" s="392" t="str">
        <f>IF(COUNTIFS('[7]ROMM List'!$E$5:$E$736,다우기술!DG$4,'[7]ROMM List'!$AA$5:$AA$736,다우기술!$C118)&gt;0,DG$4,"")</f>
        <v/>
      </c>
      <c r="DH118" s="392" t="str">
        <f>IF(COUNTIFS('[7]ROMM List'!$E$5:$E$736,다우기술!DH$4,'[7]ROMM List'!$AA$5:$AA$736,다우기술!$C118)&gt;0,DH$4,"")</f>
        <v/>
      </c>
      <c r="DI118" s="392" t="str">
        <f>IF(COUNTIFS('[7]ROMM List'!$E$5:$E$736,다우기술!DI$4,'[7]ROMM List'!$AA$5:$AA$736,다우기술!$C118)&gt;0,DI$4,"")</f>
        <v/>
      </c>
      <c r="DJ118" s="392" t="str">
        <f>IF(COUNTIFS('[7]ROMM List'!$E$5:$E$736,다우기술!DJ$4,'[7]ROMM List'!$AA$5:$AA$736,다우기술!$C118)&gt;0,DJ$4,"")</f>
        <v/>
      </c>
      <c r="DK118" s="392" t="str">
        <f>IF(COUNTIFS('[7]ROMM List'!$E$5:$E$736,다우기술!DK$4,'[7]ROMM List'!$AA$5:$AA$736,다우기술!$C118)&gt;0,DK$4,"")</f>
        <v/>
      </c>
      <c r="DL118" s="392" t="str">
        <f t="shared" si="22"/>
        <v>매출채권매출</v>
      </c>
    </row>
    <row r="119" spans="1:116" s="392" customFormat="1" ht="296.39999999999998" hidden="1" customHeight="1">
      <c r="A119" s="453"/>
      <c r="B119" s="392" t="s">
        <v>141</v>
      </c>
      <c r="C119" s="430" t="str">
        <f t="shared" si="12"/>
        <v>MC0401</v>
      </c>
      <c r="D119" s="430" t="s">
        <v>147</v>
      </c>
      <c r="E119" s="430" t="s">
        <v>3912</v>
      </c>
      <c r="F119" s="431" t="s">
        <v>3047</v>
      </c>
      <c r="G119" s="431" t="s">
        <v>3292</v>
      </c>
      <c r="H119" s="454" t="s">
        <v>3961</v>
      </c>
      <c r="I119" s="455" t="s">
        <v>3962</v>
      </c>
      <c r="J119" s="456" t="s">
        <v>3963</v>
      </c>
      <c r="K119" s="457" t="s">
        <v>3964</v>
      </c>
      <c r="L119" s="458" t="str">
        <f>IF(VLOOKUP(BZ119,'[7]ROMM List'!$AB$5:$AC$736,2,0)&gt;0,"Y","N")</f>
        <v>Y</v>
      </c>
      <c r="M119" s="459"/>
      <c r="N119" s="460" t="s">
        <v>143</v>
      </c>
      <c r="O119" s="460"/>
      <c r="P119" s="460"/>
      <c r="Q119" s="460"/>
      <c r="R119" s="461"/>
      <c r="S119" s="459" t="s">
        <v>142</v>
      </c>
      <c r="T119" s="461" t="s">
        <v>137</v>
      </c>
      <c r="U119" s="459" t="str">
        <f>IF(COUNTIFS('[7]ROMM List'!$AA$5:$AA$736,다우기술!$C119,'[7]ROMM List'!K$5:K$736,"O")&gt;0,"O","")</f>
        <v/>
      </c>
      <c r="V119" s="460" t="str">
        <f>IF(COUNTIFS('[7]ROMM List'!$AA$5:$AA$736,다우기술!$C119,'[7]ROMM List'!L$5:L$736,"O")&gt;0,"O","")</f>
        <v/>
      </c>
      <c r="W119" s="460" t="str">
        <f>IF(COUNTIFS('[7]ROMM List'!$AA$5:$AA$736,다우기술!$C119,'[7]ROMM List'!M$5:M$736,"O")&gt;0,"O","")</f>
        <v>O</v>
      </c>
      <c r="X119" s="460" t="str">
        <f>IF(COUNTIFS('[7]ROMM List'!$AA$5:$AA$736,다우기술!$C119,'[7]ROMM List'!N$5:N$736,"O")&gt;0,"O","")</f>
        <v/>
      </c>
      <c r="Y119" s="460" t="str">
        <f>IF(COUNTIFS('[7]ROMM List'!$AA$5:$AA$736,다우기술!$C119,'[7]ROMM List'!O$5:O$736,"O")&gt;0,"O","")</f>
        <v>O</v>
      </c>
      <c r="Z119" s="460" t="str">
        <f>IF(COUNTIFS('[7]ROMM List'!$AA$5:$AA$736,다우기술!$C119,'[7]ROMM List'!P$5:P$736,"O")&gt;0,"O","")</f>
        <v>O</v>
      </c>
      <c r="AA119" s="460" t="str">
        <f>IF(COUNTIFS('[7]ROMM List'!$AA$5:$AA$736,다우기술!$C119,'[7]ROMM List'!Q$5:Q$736,"O")&gt;0,"O","")</f>
        <v>O</v>
      </c>
      <c r="AB119" s="460" t="str">
        <f>IF(COUNTIFS('[7]ROMM List'!$AA$5:$AA$736,다우기술!$C119,'[7]ROMM List'!R$5:R$736,"O")&gt;0,"O","")</f>
        <v>O</v>
      </c>
      <c r="AC119" s="460" t="str">
        <f>IF(COUNTIFS('[7]ROMM List'!$AA$5:$AA$736,다우기술!$C119,'[7]ROMM List'!S$5:S$736,"O")&gt;0,"O","")</f>
        <v/>
      </c>
      <c r="AD119" s="460" t="str">
        <f>IF(COUNTIFS('[7]ROMM List'!$AA$5:$AA$736,다우기술!$C119,'[7]ROMM List'!T$5:T$736,"O")&gt;0,"O","")</f>
        <v/>
      </c>
      <c r="AE119" s="460" t="str">
        <f>IF(COUNTIFS('[7]ROMM List'!$AA$5:$AA$736,다우기술!$C119,'[7]ROMM List'!U$5:U$736,"O")&gt;0,"O","")</f>
        <v/>
      </c>
      <c r="AF119" s="460" t="str">
        <f>IF(COUNTIFS('[7]ROMM List'!$AA$5:$AA$736,다우기술!$C119,'[7]ROMM List'!V$5:V$736,"O")&gt;0,"O","")</f>
        <v/>
      </c>
      <c r="AG119" s="461" t="str">
        <f>IF(COUNTIFS('[7]ROMM List'!$AA$5:$AA$736,다우기술!$C119,'[7]ROMM List'!W$5:W$736,"O")&gt;0,"O","")</f>
        <v/>
      </c>
      <c r="AH119" s="462" t="s">
        <v>129</v>
      </c>
      <c r="AI119" s="458" t="str">
        <f t="shared" si="21"/>
        <v>매출채권매출</v>
      </c>
      <c r="AJ119" s="458" t="s">
        <v>144</v>
      </c>
      <c r="AK119" s="458" t="s">
        <v>144</v>
      </c>
      <c r="AL119" s="458" t="s">
        <v>144</v>
      </c>
      <c r="AM119" s="458" t="s">
        <v>144</v>
      </c>
      <c r="AN119" s="458" t="s">
        <v>144</v>
      </c>
      <c r="AO119" s="458" t="s">
        <v>144</v>
      </c>
      <c r="AP119" s="463" t="s">
        <v>3938</v>
      </c>
      <c r="AQ119" s="458" t="s">
        <v>3582</v>
      </c>
      <c r="AR119" s="454" t="s">
        <v>3931</v>
      </c>
      <c r="AS119" s="454" t="s">
        <v>3748</v>
      </c>
      <c r="AT119" s="464" t="s">
        <v>3965</v>
      </c>
      <c r="AU119" s="454" t="str">
        <f t="shared" si="17"/>
        <v>낙전매출 자동계산</v>
      </c>
      <c r="AV119" s="454" t="s">
        <v>3966</v>
      </c>
      <c r="AW119" s="455"/>
      <c r="AX119" s="460"/>
      <c r="AY119" s="460" t="s">
        <v>143</v>
      </c>
      <c r="AZ119" s="461"/>
      <c r="BA119" s="446" t="s">
        <v>2767</v>
      </c>
      <c r="BB119" s="446" t="str">
        <f>IF(COUNTIFS('[7]ROMM List'!$AA$5:$AA$736,다우기술!C119,'[7]ROMM List'!$AF$5:$AF$736,"Significant")&gt;0,"Significant",IF(COUNTIFS('[7]ROMM List'!$AA$5:$AA$736,다우기술!C119,'[7]ROMM List'!$AF$5:$AF$736,"Higher")&gt;0,"Higher","Lower"))</f>
        <v>Higher</v>
      </c>
      <c r="BC119" s="446" t="s">
        <v>3967</v>
      </c>
      <c r="BD119" s="446" t="s">
        <v>130</v>
      </c>
      <c r="BE119" s="465" t="s">
        <v>137</v>
      </c>
      <c r="BF119" s="466" t="s">
        <v>137</v>
      </c>
      <c r="BG119" s="466" t="s">
        <v>135</v>
      </c>
      <c r="BH119" s="466" t="s">
        <v>135</v>
      </c>
      <c r="BI119" s="466" t="s">
        <v>135</v>
      </c>
      <c r="BJ119" s="466" t="s">
        <v>135</v>
      </c>
      <c r="BK119" s="466" t="s">
        <v>135</v>
      </c>
      <c r="BL119" s="466" t="s">
        <v>133</v>
      </c>
      <c r="BM119" s="466" t="s">
        <v>135</v>
      </c>
      <c r="BN119" s="467" t="s">
        <v>135</v>
      </c>
      <c r="BO119" s="446" t="str">
        <f t="shared" si="13"/>
        <v>Not Higher</v>
      </c>
      <c r="BP119" s="446">
        <f>SUMIFS([7]Note!$G$18:$G$65,[7]Note!$C$18:$C$65,다우기술!BB119,[7]Note!$F$18:$F$65,다우기술!BC119,[7]Note!$D$18:$D$65,다우기술!BO119)/IF(BD119="Y",1,IF(BD119="H",2,4))</f>
        <v>1</v>
      </c>
      <c r="BQ119" s="446" t="s">
        <v>3912</v>
      </c>
      <c r="BR119" s="466"/>
      <c r="BS119" s="467" t="s">
        <v>143</v>
      </c>
      <c r="BT119" s="465"/>
      <c r="BU119" s="466"/>
      <c r="BV119" s="466"/>
      <c r="BW119" s="466" t="s">
        <v>143</v>
      </c>
      <c r="BX119" s="466"/>
      <c r="BY119" s="446"/>
      <c r="BZ119" s="392" t="str">
        <f t="shared" si="20"/>
        <v>모바일쿠폰사업팀_낙전매출 자동계산</v>
      </c>
      <c r="CA119" s="392" t="b">
        <f>VLOOKUP(BZ119,'[7]ROMM List'!$AB$5:$AB$736,1,0)=BZ119</f>
        <v>1</v>
      </c>
      <c r="CB119" s="392" t="str">
        <f t="shared" si="14"/>
        <v>MC0401</v>
      </c>
      <c r="CD119" s="470">
        <f t="shared" si="15"/>
        <v>0</v>
      </c>
      <c r="CF119" s="470">
        <f t="shared" si="16"/>
        <v>0</v>
      </c>
      <c r="CG119" s="470">
        <f t="shared" si="16"/>
        <v>0</v>
      </c>
      <c r="CH119" s="470">
        <f t="shared" si="16"/>
        <v>0</v>
      </c>
      <c r="CL119" s="392" t="str">
        <f>IF(COUNTIFS('[7]ROMM List'!$E$5:$E$736,다우기술!CL$4,'[7]ROMM List'!$AA$5:$AA$736,다우기술!$C119)&gt;0,CL$4,"")</f>
        <v>매출채권</v>
      </c>
      <c r="CM119" s="392" t="str">
        <f>IF(COUNTIFS('[7]ROMM List'!$E$5:$E$736,다우기술!CM$4,'[7]ROMM List'!$AA$5:$AA$736,다우기술!$C119)&gt;0,CM$4,"")</f>
        <v>매출</v>
      </c>
      <c r="CN119" s="392" t="str">
        <f>IF(COUNTIFS('[7]ROMM List'!$E$5:$E$736,다우기술!CN$4,'[7]ROMM List'!$AA$5:$AA$736,다우기술!$C119)&gt;0,CN$4,"")</f>
        <v/>
      </c>
      <c r="CO119" s="392" t="str">
        <f>IF(COUNTIFS('[7]ROMM List'!$E$5:$E$736,다우기술!CO$4,'[7]ROMM List'!$AA$5:$AA$736,다우기술!$C119)&gt;0,CO$4,"")</f>
        <v/>
      </c>
      <c r="CP119" s="392" t="str">
        <f>IF(COUNTIFS('[7]ROMM List'!$E$5:$E$736,다우기술!CP$4,'[7]ROMM List'!$AA$5:$AA$736,다우기술!$C119)&gt;0,CP$4,"")</f>
        <v/>
      </c>
      <c r="CQ119" s="392" t="str">
        <f>IF(COUNTIFS('[7]ROMM List'!$E$5:$E$736,다우기술!CQ$4,'[7]ROMM List'!$AA$5:$AA$736,다우기술!$C119)&gt;0,CQ$4,"")</f>
        <v/>
      </c>
      <c r="CR119" s="392" t="str">
        <f>IF(COUNTIFS('[7]ROMM List'!$E$5:$E$736,다우기술!CR$4,'[7]ROMM List'!$AA$5:$AA$736,다우기술!$C119)&gt;0,CR$4,"")</f>
        <v/>
      </c>
      <c r="CS119" s="392" t="str">
        <f>IF(COUNTIFS('[7]ROMM List'!$E$5:$E$736,다우기술!CS$4,'[7]ROMM List'!$AA$5:$AA$736,다우기술!$C119)&gt;0,CS$4,"")</f>
        <v/>
      </c>
      <c r="CT119" s="392" t="str">
        <f>IF(COUNTIFS('[7]ROMM List'!$E$5:$E$736,다우기술!CT$4,'[7]ROMM List'!$AA$5:$AA$736,다우기술!$C119)&gt;0,CT$4,"")</f>
        <v/>
      </c>
      <c r="CU119" s="392" t="str">
        <f>IF(COUNTIFS('[7]ROMM List'!$E$5:$E$736,다우기술!CU$4,'[7]ROMM List'!$AA$5:$AA$736,다우기술!$C119)&gt;0,CU$4,"")</f>
        <v/>
      </c>
      <c r="CV119" s="392" t="str">
        <f>IF(COUNTIFS('[7]ROMM List'!$E$5:$E$736,다우기술!CV$4,'[7]ROMM List'!$AA$5:$AA$736,다우기술!$C119)&gt;0,CV$4,"")</f>
        <v/>
      </c>
      <c r="CW119" s="392" t="str">
        <f>IF(COUNTIFS('[7]ROMM List'!$E$5:$E$736,다우기술!CW$4,'[7]ROMM List'!$AA$5:$AA$736,다우기술!$C119)&gt;0,CW$4,"")</f>
        <v/>
      </c>
      <c r="CX119" s="392" t="str">
        <f>IF(COUNTIFS('[7]ROMM List'!$E$5:$E$736,다우기술!CX$4,'[7]ROMM List'!$AA$5:$AA$736,다우기술!$C119)&gt;0,CX$4,"")</f>
        <v/>
      </c>
      <c r="CY119" s="392" t="str">
        <f>IF(COUNTIFS('[7]ROMM List'!$E$5:$E$736,다우기술!CY$4,'[7]ROMM List'!$AA$5:$AA$736,다우기술!$C119)&gt;0,CY$4,"")</f>
        <v/>
      </c>
      <c r="CZ119" s="392" t="str">
        <f>IF(COUNTIFS('[7]ROMM List'!$E$5:$E$736,다우기술!CZ$4,'[7]ROMM List'!$AA$5:$AA$736,다우기술!$C119)&gt;0,CZ$4,"")</f>
        <v/>
      </c>
      <c r="DA119" s="392" t="str">
        <f>IF(COUNTIFS('[7]ROMM List'!$E$5:$E$736,다우기술!DA$4,'[7]ROMM List'!$AA$5:$AA$736,다우기술!$C119)&gt;0,DA$4,"")</f>
        <v/>
      </c>
      <c r="DB119" s="392" t="str">
        <f>IF(COUNTIFS('[7]ROMM List'!$E$5:$E$736,다우기술!DB$4,'[7]ROMM List'!$AA$5:$AA$736,다우기술!$C119)&gt;0,DB$4,"")</f>
        <v/>
      </c>
      <c r="DC119" s="392" t="str">
        <f>IF(COUNTIFS('[7]ROMM List'!$E$5:$E$736,다우기술!DC$4,'[7]ROMM List'!$AA$5:$AA$736,다우기술!$C119)&gt;0,DC$4,"")</f>
        <v/>
      </c>
      <c r="DD119" s="392" t="str">
        <f>IF(COUNTIFS('[7]ROMM List'!$E$5:$E$736,다우기술!DD$4,'[7]ROMM List'!$AA$5:$AA$736,다우기술!$C119)&gt;0,DD$4,"")</f>
        <v/>
      </c>
      <c r="DE119" s="392" t="str">
        <f>IF(COUNTIFS('[7]ROMM List'!$E$5:$E$736,다우기술!DE$4,'[7]ROMM List'!$AA$5:$AA$736,다우기술!$C119)&gt;0,DE$4,"")</f>
        <v/>
      </c>
      <c r="DF119" s="392" t="str">
        <f>IF(COUNTIFS('[7]ROMM List'!$E$5:$E$736,다우기술!DF$4,'[7]ROMM List'!$AA$5:$AA$736,다우기술!$C119)&gt;0,DF$4,"")</f>
        <v/>
      </c>
      <c r="DG119" s="392" t="str">
        <f>IF(COUNTIFS('[7]ROMM List'!$E$5:$E$736,다우기술!DG$4,'[7]ROMM List'!$AA$5:$AA$736,다우기술!$C119)&gt;0,DG$4,"")</f>
        <v/>
      </c>
      <c r="DH119" s="392" t="str">
        <f>IF(COUNTIFS('[7]ROMM List'!$E$5:$E$736,다우기술!DH$4,'[7]ROMM List'!$AA$5:$AA$736,다우기술!$C119)&gt;0,DH$4,"")</f>
        <v/>
      </c>
      <c r="DI119" s="392" t="str">
        <f>IF(COUNTIFS('[7]ROMM List'!$E$5:$E$736,다우기술!DI$4,'[7]ROMM List'!$AA$5:$AA$736,다우기술!$C119)&gt;0,DI$4,"")</f>
        <v/>
      </c>
      <c r="DJ119" s="392" t="str">
        <f>IF(COUNTIFS('[7]ROMM List'!$E$5:$E$736,다우기술!DJ$4,'[7]ROMM List'!$AA$5:$AA$736,다우기술!$C119)&gt;0,DJ$4,"")</f>
        <v/>
      </c>
      <c r="DK119" s="392" t="str">
        <f>IF(COUNTIFS('[7]ROMM List'!$E$5:$E$736,다우기술!DK$4,'[7]ROMM List'!$AA$5:$AA$736,다우기술!$C119)&gt;0,DK$4,"")</f>
        <v/>
      </c>
      <c r="DL119" s="392" t="str">
        <f t="shared" si="22"/>
        <v>매출채권매출</v>
      </c>
    </row>
    <row r="120" spans="1:116" s="392" customFormat="1" ht="124.95" hidden="1" customHeight="1">
      <c r="A120" s="453"/>
      <c r="B120" s="392" t="s">
        <v>141</v>
      </c>
      <c r="C120" s="430" t="str">
        <f t="shared" si="12"/>
        <v>MC0402</v>
      </c>
      <c r="D120" s="430" t="s">
        <v>147</v>
      </c>
      <c r="E120" s="430" t="s">
        <v>3912</v>
      </c>
      <c r="F120" s="431" t="s">
        <v>3047</v>
      </c>
      <c r="G120" s="431" t="s">
        <v>3599</v>
      </c>
      <c r="H120" s="454" t="s">
        <v>3968</v>
      </c>
      <c r="I120" s="455" t="s">
        <v>3969</v>
      </c>
      <c r="J120" s="456" t="s">
        <v>3970</v>
      </c>
      <c r="K120" s="457" t="s">
        <v>3971</v>
      </c>
      <c r="L120" s="458" t="str">
        <f>IF(VLOOKUP(BZ120,'[7]ROMM List'!$AB$5:$AC$736,2,0)&gt;0,"Y","N")</f>
        <v>Y</v>
      </c>
      <c r="M120" s="459" t="s">
        <v>143</v>
      </c>
      <c r="N120" s="460" t="s">
        <v>143</v>
      </c>
      <c r="O120" s="460"/>
      <c r="P120" s="460"/>
      <c r="Q120" s="460"/>
      <c r="R120" s="461"/>
      <c r="S120" s="459" t="s">
        <v>3972</v>
      </c>
      <c r="T120" s="461" t="s">
        <v>131</v>
      </c>
      <c r="U120" s="459" t="str">
        <f>IF(COUNTIFS('[7]ROMM List'!$AA$5:$AA$736,다우기술!$C120,'[7]ROMM List'!K$5:K$736,"O")&gt;0,"O","")</f>
        <v/>
      </c>
      <c r="V120" s="460" t="str">
        <f>IF(COUNTIFS('[7]ROMM List'!$AA$5:$AA$736,다우기술!$C120,'[7]ROMM List'!L$5:L$736,"O")&gt;0,"O","")</f>
        <v/>
      </c>
      <c r="W120" s="460" t="str">
        <f>IF(COUNTIFS('[7]ROMM List'!$AA$5:$AA$736,다우기술!$C120,'[7]ROMM List'!M$5:M$736,"O")&gt;0,"O","")</f>
        <v/>
      </c>
      <c r="X120" s="460" t="str">
        <f>IF(COUNTIFS('[7]ROMM List'!$AA$5:$AA$736,다우기술!$C120,'[7]ROMM List'!N$5:N$736,"O")&gt;0,"O","")</f>
        <v/>
      </c>
      <c r="Y120" s="460" t="str">
        <f>IF(COUNTIFS('[7]ROMM List'!$AA$5:$AA$736,다우기술!$C120,'[7]ROMM List'!O$5:O$736,"O")&gt;0,"O","")</f>
        <v>O</v>
      </c>
      <c r="Z120" s="460" t="str">
        <f>IF(COUNTIFS('[7]ROMM List'!$AA$5:$AA$736,다우기술!$C120,'[7]ROMM List'!P$5:P$736,"O")&gt;0,"O","")</f>
        <v/>
      </c>
      <c r="AA120" s="460" t="str">
        <f>IF(COUNTIFS('[7]ROMM List'!$AA$5:$AA$736,다우기술!$C120,'[7]ROMM List'!Q$5:Q$736,"O")&gt;0,"O","")</f>
        <v>O</v>
      </c>
      <c r="AB120" s="460" t="str">
        <f>IF(COUNTIFS('[7]ROMM List'!$AA$5:$AA$736,다우기술!$C120,'[7]ROMM List'!R$5:R$736,"O")&gt;0,"O","")</f>
        <v>O</v>
      </c>
      <c r="AC120" s="460" t="str">
        <f>IF(COUNTIFS('[7]ROMM List'!$AA$5:$AA$736,다우기술!$C120,'[7]ROMM List'!S$5:S$736,"O")&gt;0,"O","")</f>
        <v/>
      </c>
      <c r="AD120" s="460" t="str">
        <f>IF(COUNTIFS('[7]ROMM List'!$AA$5:$AA$736,다우기술!$C120,'[7]ROMM List'!T$5:T$736,"O")&gt;0,"O","")</f>
        <v/>
      </c>
      <c r="AE120" s="460" t="str">
        <f>IF(COUNTIFS('[7]ROMM List'!$AA$5:$AA$736,다우기술!$C120,'[7]ROMM List'!U$5:U$736,"O")&gt;0,"O","")</f>
        <v/>
      </c>
      <c r="AF120" s="460" t="str">
        <f>IF(COUNTIFS('[7]ROMM List'!$AA$5:$AA$736,다우기술!$C120,'[7]ROMM List'!V$5:V$736,"O")&gt;0,"O","")</f>
        <v/>
      </c>
      <c r="AG120" s="461" t="str">
        <f>IF(COUNTIFS('[7]ROMM List'!$AA$5:$AA$736,다우기술!$C120,'[7]ROMM List'!W$5:W$736,"O")&gt;0,"O","")</f>
        <v/>
      </c>
      <c r="AH120" s="462" t="s">
        <v>130</v>
      </c>
      <c r="AI120" s="458" t="str">
        <f t="shared" si="21"/>
        <v>매출</v>
      </c>
      <c r="AJ120" s="458" t="s">
        <v>3973</v>
      </c>
      <c r="AK120" s="458" t="s">
        <v>144</v>
      </c>
      <c r="AL120" s="458" t="s">
        <v>144</v>
      </c>
      <c r="AM120" s="458" t="s">
        <v>144</v>
      </c>
      <c r="AN120" s="458" t="s">
        <v>3592</v>
      </c>
      <c r="AO120" s="458" t="s">
        <v>3974</v>
      </c>
      <c r="AP120" s="463" t="s">
        <v>3638</v>
      </c>
      <c r="AQ120" s="458" t="s">
        <v>131</v>
      </c>
      <c r="AR120" s="454" t="s">
        <v>3791</v>
      </c>
      <c r="AS120" s="454" t="s">
        <v>3792</v>
      </c>
      <c r="AT120" s="464" t="s">
        <v>3975</v>
      </c>
      <c r="AU120" s="454" t="str">
        <f t="shared" si="17"/>
        <v>낙전매출전표 승인(재경팀)</v>
      </c>
      <c r="AV120" s="454" t="s">
        <v>3976</v>
      </c>
      <c r="AW120" s="455"/>
      <c r="AX120" s="460"/>
      <c r="AY120" s="460" t="s">
        <v>143</v>
      </c>
      <c r="AZ120" s="461"/>
      <c r="BA120" s="446" t="s">
        <v>3977</v>
      </c>
      <c r="BB120" s="446" t="str">
        <f>IF(COUNTIFS('[7]ROMM List'!$AA$5:$AA$736,다우기술!C120,'[7]ROMM List'!$AF$5:$AF$736,"Significant")&gt;0,"Significant",IF(COUNTIFS('[7]ROMM List'!$AA$5:$AA$736,다우기술!C120,'[7]ROMM List'!$AF$5:$AF$736,"Higher")&gt;0,"Higher","Lower"))</f>
        <v>Higher</v>
      </c>
      <c r="BC120" s="446" t="s">
        <v>131</v>
      </c>
      <c r="BD120" s="446" t="s">
        <v>130</v>
      </c>
      <c r="BE120" s="465" t="s">
        <v>131</v>
      </c>
      <c r="BF120" s="466" t="s">
        <v>131</v>
      </c>
      <c r="BG120" s="466" t="s">
        <v>135</v>
      </c>
      <c r="BH120" s="466" t="s">
        <v>135</v>
      </c>
      <c r="BI120" s="466" t="s">
        <v>135</v>
      </c>
      <c r="BJ120" s="466" t="s">
        <v>135</v>
      </c>
      <c r="BK120" s="466" t="s">
        <v>135</v>
      </c>
      <c r="BL120" s="466" t="s">
        <v>133</v>
      </c>
      <c r="BM120" s="466" t="s">
        <v>135</v>
      </c>
      <c r="BN120" s="467" t="s">
        <v>135</v>
      </c>
      <c r="BO120" s="446" t="str">
        <f t="shared" si="13"/>
        <v>Not Higher</v>
      </c>
      <c r="BP120" s="446">
        <f>SUMIFS([7]Note!$G$18:$G$65,[7]Note!$C$18:$C$65,다우기술!BB120,[7]Note!$F$18:$F$65,다우기술!BC120,[7]Note!$D$18:$D$65,다우기술!BO120)/IF(BD120="Y",1,IF(BD120="H",2,4))</f>
        <v>2</v>
      </c>
      <c r="BQ120" s="446" t="s">
        <v>134</v>
      </c>
      <c r="BR120" s="466"/>
      <c r="BS120" s="467" t="s">
        <v>143</v>
      </c>
      <c r="BT120" s="465"/>
      <c r="BU120" s="466"/>
      <c r="BV120" s="466"/>
      <c r="BW120" s="466" t="s">
        <v>143</v>
      </c>
      <c r="BX120" s="466"/>
      <c r="BY120" s="446"/>
      <c r="BZ120" s="392" t="str">
        <f t="shared" si="20"/>
        <v>모바일쿠폰사업팀_낙전매출전표 승인(재경팀)</v>
      </c>
      <c r="CA120" s="392" t="b">
        <f>VLOOKUP(BZ120,'[7]ROMM List'!$AB$5:$AB$736,1,0)=BZ120</f>
        <v>1</v>
      </c>
      <c r="CB120" s="392" t="str">
        <f t="shared" si="14"/>
        <v>MC0402</v>
      </c>
      <c r="CD120" s="470">
        <f t="shared" si="15"/>
        <v>1</v>
      </c>
      <c r="CE120" s="393" t="str">
        <f>VLOOKUP(C120,'[7]IUC List'!$D$5:$D$64,1,0)</f>
        <v>MC0402</v>
      </c>
      <c r="CF120" s="470">
        <f t="shared" si="16"/>
        <v>0</v>
      </c>
      <c r="CG120" s="470">
        <f t="shared" si="16"/>
        <v>0</v>
      </c>
      <c r="CH120" s="470">
        <f t="shared" si="16"/>
        <v>0</v>
      </c>
      <c r="CL120" s="392" t="str">
        <f>IF(COUNTIFS('[7]ROMM List'!$E$5:$E$736,다우기술!CL$4,'[7]ROMM List'!$AA$5:$AA$736,다우기술!$C120)&gt;0,CL$4,"")</f>
        <v/>
      </c>
      <c r="CM120" s="392" t="str">
        <f>IF(COUNTIFS('[7]ROMM List'!$E$5:$E$736,다우기술!CM$4,'[7]ROMM List'!$AA$5:$AA$736,다우기술!$C120)&gt;0,CM$4,"")</f>
        <v>매출</v>
      </c>
      <c r="CN120" s="392" t="str">
        <f>IF(COUNTIFS('[7]ROMM List'!$E$5:$E$736,다우기술!CN$4,'[7]ROMM List'!$AA$5:$AA$736,다우기술!$C120)&gt;0,CN$4,"")</f>
        <v/>
      </c>
      <c r="CO120" s="392" t="str">
        <f>IF(COUNTIFS('[7]ROMM List'!$E$5:$E$736,다우기술!CO$4,'[7]ROMM List'!$AA$5:$AA$736,다우기술!$C120)&gt;0,CO$4,"")</f>
        <v/>
      </c>
      <c r="CP120" s="392" t="str">
        <f>IF(COUNTIFS('[7]ROMM List'!$E$5:$E$736,다우기술!CP$4,'[7]ROMM List'!$AA$5:$AA$736,다우기술!$C120)&gt;0,CP$4,"")</f>
        <v/>
      </c>
      <c r="CQ120" s="392" t="str">
        <f>IF(COUNTIFS('[7]ROMM List'!$E$5:$E$736,다우기술!CQ$4,'[7]ROMM List'!$AA$5:$AA$736,다우기술!$C120)&gt;0,CQ$4,"")</f>
        <v/>
      </c>
      <c r="CR120" s="392" t="str">
        <f>IF(COUNTIFS('[7]ROMM List'!$E$5:$E$736,다우기술!CR$4,'[7]ROMM List'!$AA$5:$AA$736,다우기술!$C120)&gt;0,CR$4,"")</f>
        <v/>
      </c>
      <c r="CS120" s="392" t="str">
        <f>IF(COUNTIFS('[7]ROMM List'!$E$5:$E$736,다우기술!CS$4,'[7]ROMM List'!$AA$5:$AA$736,다우기술!$C120)&gt;0,CS$4,"")</f>
        <v/>
      </c>
      <c r="CT120" s="392" t="str">
        <f>IF(COUNTIFS('[7]ROMM List'!$E$5:$E$736,다우기술!CT$4,'[7]ROMM List'!$AA$5:$AA$736,다우기술!$C120)&gt;0,CT$4,"")</f>
        <v/>
      </c>
      <c r="CU120" s="392" t="str">
        <f>IF(COUNTIFS('[7]ROMM List'!$E$5:$E$736,다우기술!CU$4,'[7]ROMM List'!$AA$5:$AA$736,다우기술!$C120)&gt;0,CU$4,"")</f>
        <v/>
      </c>
      <c r="CV120" s="392" t="str">
        <f>IF(COUNTIFS('[7]ROMM List'!$E$5:$E$736,다우기술!CV$4,'[7]ROMM List'!$AA$5:$AA$736,다우기술!$C120)&gt;0,CV$4,"")</f>
        <v/>
      </c>
      <c r="CW120" s="392" t="str">
        <f>IF(COUNTIFS('[7]ROMM List'!$E$5:$E$736,다우기술!CW$4,'[7]ROMM List'!$AA$5:$AA$736,다우기술!$C120)&gt;0,CW$4,"")</f>
        <v/>
      </c>
      <c r="CX120" s="392" t="str">
        <f>IF(COUNTIFS('[7]ROMM List'!$E$5:$E$736,다우기술!CX$4,'[7]ROMM List'!$AA$5:$AA$736,다우기술!$C120)&gt;0,CX$4,"")</f>
        <v/>
      </c>
      <c r="CY120" s="392" t="str">
        <f>IF(COUNTIFS('[7]ROMM List'!$E$5:$E$736,다우기술!CY$4,'[7]ROMM List'!$AA$5:$AA$736,다우기술!$C120)&gt;0,CY$4,"")</f>
        <v/>
      </c>
      <c r="CZ120" s="392" t="str">
        <f>IF(COUNTIFS('[7]ROMM List'!$E$5:$E$736,다우기술!CZ$4,'[7]ROMM List'!$AA$5:$AA$736,다우기술!$C120)&gt;0,CZ$4,"")</f>
        <v/>
      </c>
      <c r="DA120" s="392" t="str">
        <f>IF(COUNTIFS('[7]ROMM List'!$E$5:$E$736,다우기술!DA$4,'[7]ROMM List'!$AA$5:$AA$736,다우기술!$C120)&gt;0,DA$4,"")</f>
        <v/>
      </c>
      <c r="DB120" s="392" t="str">
        <f>IF(COUNTIFS('[7]ROMM List'!$E$5:$E$736,다우기술!DB$4,'[7]ROMM List'!$AA$5:$AA$736,다우기술!$C120)&gt;0,DB$4,"")</f>
        <v/>
      </c>
      <c r="DC120" s="392" t="str">
        <f>IF(COUNTIFS('[7]ROMM List'!$E$5:$E$736,다우기술!DC$4,'[7]ROMM List'!$AA$5:$AA$736,다우기술!$C120)&gt;0,DC$4,"")</f>
        <v/>
      </c>
      <c r="DD120" s="392" t="str">
        <f>IF(COUNTIFS('[7]ROMM List'!$E$5:$E$736,다우기술!DD$4,'[7]ROMM List'!$AA$5:$AA$736,다우기술!$C120)&gt;0,DD$4,"")</f>
        <v/>
      </c>
      <c r="DE120" s="392" t="str">
        <f>IF(COUNTIFS('[7]ROMM List'!$E$5:$E$736,다우기술!DE$4,'[7]ROMM List'!$AA$5:$AA$736,다우기술!$C120)&gt;0,DE$4,"")</f>
        <v/>
      </c>
      <c r="DF120" s="392" t="str">
        <f>IF(COUNTIFS('[7]ROMM List'!$E$5:$E$736,다우기술!DF$4,'[7]ROMM List'!$AA$5:$AA$736,다우기술!$C120)&gt;0,DF$4,"")</f>
        <v/>
      </c>
      <c r="DG120" s="392" t="str">
        <f>IF(COUNTIFS('[7]ROMM List'!$E$5:$E$736,다우기술!DG$4,'[7]ROMM List'!$AA$5:$AA$736,다우기술!$C120)&gt;0,DG$4,"")</f>
        <v/>
      </c>
      <c r="DH120" s="392" t="str">
        <f>IF(COUNTIFS('[7]ROMM List'!$E$5:$E$736,다우기술!DH$4,'[7]ROMM List'!$AA$5:$AA$736,다우기술!$C120)&gt;0,DH$4,"")</f>
        <v/>
      </c>
      <c r="DI120" s="392" t="str">
        <f>IF(COUNTIFS('[7]ROMM List'!$E$5:$E$736,다우기술!DI$4,'[7]ROMM List'!$AA$5:$AA$736,다우기술!$C120)&gt;0,DI$4,"")</f>
        <v/>
      </c>
      <c r="DJ120" s="392" t="str">
        <f>IF(COUNTIFS('[7]ROMM List'!$E$5:$E$736,다우기술!DJ$4,'[7]ROMM List'!$AA$5:$AA$736,다우기술!$C120)&gt;0,DJ$4,"")</f>
        <v/>
      </c>
      <c r="DK120" s="392" t="str">
        <f>IF(COUNTIFS('[7]ROMM List'!$E$5:$E$736,다우기술!DK$4,'[7]ROMM List'!$AA$5:$AA$736,다우기술!$C120)&gt;0,DK$4,"")</f>
        <v/>
      </c>
      <c r="DL120" s="392" t="str">
        <f t="shared" si="22"/>
        <v>매출</v>
      </c>
    </row>
    <row r="121" spans="1:116" s="392" customFormat="1" ht="296.39999999999998" hidden="1" customHeight="1">
      <c r="A121" s="453"/>
      <c r="B121" s="392" t="s">
        <v>141</v>
      </c>
      <c r="C121" s="430" t="str">
        <f t="shared" si="12"/>
        <v>MC0501</v>
      </c>
      <c r="D121" s="430" t="s">
        <v>147</v>
      </c>
      <c r="E121" s="430" t="s">
        <v>3912</v>
      </c>
      <c r="F121" s="431" t="s">
        <v>3894</v>
      </c>
      <c r="G121" s="431" t="s">
        <v>3575</v>
      </c>
      <c r="H121" s="454" t="s">
        <v>3978</v>
      </c>
      <c r="I121" s="455" t="s">
        <v>3979</v>
      </c>
      <c r="J121" s="456" t="s">
        <v>3980</v>
      </c>
      <c r="K121" s="457" t="s">
        <v>3981</v>
      </c>
      <c r="L121" s="458" t="str">
        <f>IF(VLOOKUP(BZ121,'[7]ROMM List'!$AB$5:$AC$736,2,0)&gt;0,"Y","N")</f>
        <v>Y</v>
      </c>
      <c r="M121" s="459"/>
      <c r="N121" s="460" t="s">
        <v>143</v>
      </c>
      <c r="O121" s="460"/>
      <c r="P121" s="460"/>
      <c r="Q121" s="460"/>
      <c r="R121" s="461"/>
      <c r="S121" s="459" t="s">
        <v>142</v>
      </c>
      <c r="T121" s="461" t="s">
        <v>137</v>
      </c>
      <c r="U121" s="459" t="str">
        <f>IF(COUNTIFS('[7]ROMM List'!$AA$5:$AA$736,다우기술!$C121,'[7]ROMM List'!K$5:K$736,"O")&gt;0,"O","")</f>
        <v/>
      </c>
      <c r="V121" s="460" t="str">
        <f>IF(COUNTIFS('[7]ROMM List'!$AA$5:$AA$736,다우기술!$C121,'[7]ROMM List'!L$5:L$736,"O")&gt;0,"O","")</f>
        <v/>
      </c>
      <c r="W121" s="460" t="str">
        <f>IF(COUNTIFS('[7]ROMM List'!$AA$5:$AA$736,다우기술!$C121,'[7]ROMM List'!M$5:M$736,"O")&gt;0,"O","")</f>
        <v/>
      </c>
      <c r="X121" s="460" t="str">
        <f>IF(COUNTIFS('[7]ROMM List'!$AA$5:$AA$736,다우기술!$C121,'[7]ROMM List'!N$5:N$736,"O")&gt;0,"O","")</f>
        <v/>
      </c>
      <c r="Y121" s="460" t="str">
        <f>IF(COUNTIFS('[7]ROMM List'!$AA$5:$AA$736,다우기술!$C121,'[7]ROMM List'!O$5:O$736,"O")&gt;0,"O","")</f>
        <v>O</v>
      </c>
      <c r="Z121" s="460" t="str">
        <f>IF(COUNTIFS('[7]ROMM List'!$AA$5:$AA$736,다우기술!$C121,'[7]ROMM List'!P$5:P$736,"O")&gt;0,"O","")</f>
        <v>O</v>
      </c>
      <c r="AA121" s="460" t="str">
        <f>IF(COUNTIFS('[7]ROMM List'!$AA$5:$AA$736,다우기술!$C121,'[7]ROMM List'!Q$5:Q$736,"O")&gt;0,"O","")</f>
        <v>O</v>
      </c>
      <c r="AB121" s="460" t="str">
        <f>IF(COUNTIFS('[7]ROMM List'!$AA$5:$AA$736,다우기술!$C121,'[7]ROMM List'!R$5:R$736,"O")&gt;0,"O","")</f>
        <v>O</v>
      </c>
      <c r="AC121" s="460" t="str">
        <f>IF(COUNTIFS('[7]ROMM List'!$AA$5:$AA$736,다우기술!$C121,'[7]ROMM List'!S$5:S$736,"O")&gt;0,"O","")</f>
        <v/>
      </c>
      <c r="AD121" s="460" t="str">
        <f>IF(COUNTIFS('[7]ROMM List'!$AA$5:$AA$736,다우기술!$C121,'[7]ROMM List'!T$5:T$736,"O")&gt;0,"O","")</f>
        <v/>
      </c>
      <c r="AE121" s="460" t="str">
        <f>IF(COUNTIFS('[7]ROMM List'!$AA$5:$AA$736,다우기술!$C121,'[7]ROMM List'!U$5:U$736,"O")&gt;0,"O","")</f>
        <v/>
      </c>
      <c r="AF121" s="460" t="str">
        <f>IF(COUNTIFS('[7]ROMM List'!$AA$5:$AA$736,다우기술!$C121,'[7]ROMM List'!V$5:V$736,"O")&gt;0,"O","")</f>
        <v/>
      </c>
      <c r="AG121" s="461" t="str">
        <f>IF(COUNTIFS('[7]ROMM List'!$AA$5:$AA$736,다우기술!$C121,'[7]ROMM List'!W$5:W$736,"O")&gt;0,"O","")</f>
        <v/>
      </c>
      <c r="AH121" s="462" t="s">
        <v>129</v>
      </c>
      <c r="AI121" s="458" t="str">
        <f t="shared" si="21"/>
        <v>매출원가</v>
      </c>
      <c r="AJ121" s="458" t="s">
        <v>144</v>
      </c>
      <c r="AK121" s="458" t="s">
        <v>144</v>
      </c>
      <c r="AL121" s="458" t="s">
        <v>144</v>
      </c>
      <c r="AM121" s="458" t="s">
        <v>144</v>
      </c>
      <c r="AN121" s="458" t="s">
        <v>144</v>
      </c>
      <c r="AO121" s="458" t="s">
        <v>144</v>
      </c>
      <c r="AP121" s="463" t="s">
        <v>3938</v>
      </c>
      <c r="AQ121" s="458" t="s">
        <v>3582</v>
      </c>
      <c r="AR121" s="454" t="s">
        <v>3931</v>
      </c>
      <c r="AS121" s="454" t="s">
        <v>3748</v>
      </c>
      <c r="AT121" s="464" t="s">
        <v>3982</v>
      </c>
      <c r="AU121" s="454" t="str">
        <f t="shared" si="17"/>
        <v>수수료원가 자동계산</v>
      </c>
      <c r="AV121" s="454" t="s">
        <v>3983</v>
      </c>
      <c r="AW121" s="455"/>
      <c r="AX121" s="460"/>
      <c r="AY121" s="460" t="s">
        <v>143</v>
      </c>
      <c r="AZ121" s="461"/>
      <c r="BA121" s="446" t="s">
        <v>144</v>
      </c>
      <c r="BB121" s="446" t="str">
        <f>IF(COUNTIFS('[7]ROMM List'!$AA$5:$AA$736,다우기술!C121,'[7]ROMM List'!$AF$5:$AF$736,"Significant")&gt;0,"Significant",IF(COUNTIFS('[7]ROMM List'!$AA$5:$AA$736,다우기술!C121,'[7]ROMM List'!$AF$5:$AF$736,"Higher")&gt;0,"Higher","Lower"))</f>
        <v>Lower</v>
      </c>
      <c r="BC121" s="446" t="str">
        <f>AQ121</f>
        <v>Auto</v>
      </c>
      <c r="BD121" s="446" t="s">
        <v>130</v>
      </c>
      <c r="BE121" s="465" t="s">
        <v>137</v>
      </c>
      <c r="BF121" s="466" t="str">
        <f>BC121</f>
        <v>Auto</v>
      </c>
      <c r="BG121" s="466" t="s">
        <v>135</v>
      </c>
      <c r="BH121" s="466" t="s">
        <v>135</v>
      </c>
      <c r="BI121" s="466" t="s">
        <v>135</v>
      </c>
      <c r="BJ121" s="466" t="s">
        <v>135</v>
      </c>
      <c r="BK121" s="466" t="s">
        <v>135</v>
      </c>
      <c r="BL121" s="466" t="s">
        <v>135</v>
      </c>
      <c r="BM121" s="466" t="s">
        <v>135</v>
      </c>
      <c r="BN121" s="467" t="s">
        <v>135</v>
      </c>
      <c r="BO121" s="446" t="str">
        <f t="shared" si="13"/>
        <v>Not Higher</v>
      </c>
      <c r="BP121" s="446">
        <f>SUMIFS([7]Note!$G$18:$G$65,[7]Note!$C$18:$C$65,다우기술!BB121,[7]Note!$F$18:$F$65,다우기술!BC121,[7]Note!$D$18:$D$65,다우기술!BO121)/IF(BD121="Y",1,IF(BD121="H",2,4))</f>
        <v>1</v>
      </c>
      <c r="BQ121" s="446" t="str">
        <f>AR121</f>
        <v>모바일쿠폰사업팀</v>
      </c>
      <c r="BR121" s="466"/>
      <c r="BS121" s="467" t="s">
        <v>143</v>
      </c>
      <c r="BT121" s="465"/>
      <c r="BU121" s="466"/>
      <c r="BV121" s="466"/>
      <c r="BW121" s="466" t="s">
        <v>143</v>
      </c>
      <c r="BX121" s="466"/>
      <c r="BY121" s="446"/>
      <c r="BZ121" s="392" t="str">
        <f t="shared" si="20"/>
        <v>모바일쿠폰사업팀_수수료원가 자동계산</v>
      </c>
      <c r="CA121" s="392" t="b">
        <f>VLOOKUP(BZ121,'[7]ROMM List'!$AB$5:$AB$736,1,0)=BZ121</f>
        <v>1</v>
      </c>
      <c r="CB121" s="392" t="str">
        <f t="shared" si="14"/>
        <v>MC0501</v>
      </c>
      <c r="CD121" s="470">
        <f t="shared" si="15"/>
        <v>0</v>
      </c>
      <c r="CF121" s="470">
        <f t="shared" si="16"/>
        <v>0</v>
      </c>
      <c r="CG121" s="470">
        <f t="shared" si="16"/>
        <v>0</v>
      </c>
      <c r="CH121" s="470">
        <f t="shared" si="16"/>
        <v>0</v>
      </c>
      <c r="CL121" s="392" t="str">
        <f>IF(COUNTIFS('[7]ROMM List'!$E$5:$E$736,다우기술!CL$4,'[7]ROMM List'!$AA$5:$AA$736,다우기술!$C121)&gt;0,CL$4,"")</f>
        <v/>
      </c>
      <c r="CM121" s="392" t="str">
        <f>IF(COUNTIFS('[7]ROMM List'!$E$5:$E$736,다우기술!CM$4,'[7]ROMM List'!$AA$5:$AA$736,다우기술!$C121)&gt;0,CM$4,"")</f>
        <v/>
      </c>
      <c r="CN121" s="392" t="str">
        <f>IF(COUNTIFS('[7]ROMM List'!$E$5:$E$736,다우기술!CN$4,'[7]ROMM List'!$AA$5:$AA$736,다우기술!$C121)&gt;0,CN$4,"")</f>
        <v/>
      </c>
      <c r="CO121" s="392" t="str">
        <f>IF(COUNTIFS('[7]ROMM List'!$E$5:$E$736,다우기술!CO$4,'[7]ROMM List'!$AA$5:$AA$736,다우기술!$C121)&gt;0,CO$4,"")</f>
        <v/>
      </c>
      <c r="CP121" s="392" t="str">
        <f>IF(COUNTIFS('[7]ROMM List'!$E$5:$E$736,다우기술!CP$4,'[7]ROMM List'!$AA$5:$AA$736,다우기술!$C121)&gt;0,CP$4,"")</f>
        <v>매출원가</v>
      </c>
      <c r="CQ121" s="392" t="str">
        <f>IF(COUNTIFS('[7]ROMM List'!$E$5:$E$736,다우기술!CQ$4,'[7]ROMM List'!$AA$5:$AA$736,다우기술!$C121)&gt;0,CQ$4,"")</f>
        <v/>
      </c>
      <c r="CR121" s="392" t="str">
        <f>IF(COUNTIFS('[7]ROMM List'!$E$5:$E$736,다우기술!CR$4,'[7]ROMM List'!$AA$5:$AA$736,다우기술!$C121)&gt;0,CR$4,"")</f>
        <v/>
      </c>
      <c r="CS121" s="392" t="str">
        <f>IF(COUNTIFS('[7]ROMM List'!$E$5:$E$736,다우기술!CS$4,'[7]ROMM List'!$AA$5:$AA$736,다우기술!$C121)&gt;0,CS$4,"")</f>
        <v/>
      </c>
      <c r="CT121" s="392" t="str">
        <f>IF(COUNTIFS('[7]ROMM List'!$E$5:$E$736,다우기술!CT$4,'[7]ROMM List'!$AA$5:$AA$736,다우기술!$C121)&gt;0,CT$4,"")</f>
        <v/>
      </c>
      <c r="CU121" s="392" t="str">
        <f>IF(COUNTIFS('[7]ROMM List'!$E$5:$E$736,다우기술!CU$4,'[7]ROMM List'!$AA$5:$AA$736,다우기술!$C121)&gt;0,CU$4,"")</f>
        <v/>
      </c>
      <c r="CV121" s="392" t="str">
        <f>IF(COUNTIFS('[7]ROMM List'!$E$5:$E$736,다우기술!CV$4,'[7]ROMM List'!$AA$5:$AA$736,다우기술!$C121)&gt;0,CV$4,"")</f>
        <v/>
      </c>
      <c r="CW121" s="392" t="str">
        <f>IF(COUNTIFS('[7]ROMM List'!$E$5:$E$736,다우기술!CW$4,'[7]ROMM List'!$AA$5:$AA$736,다우기술!$C121)&gt;0,CW$4,"")</f>
        <v/>
      </c>
      <c r="CX121" s="392" t="str">
        <f>IF(COUNTIFS('[7]ROMM List'!$E$5:$E$736,다우기술!CX$4,'[7]ROMM List'!$AA$5:$AA$736,다우기술!$C121)&gt;0,CX$4,"")</f>
        <v/>
      </c>
      <c r="CY121" s="392" t="str">
        <f>IF(COUNTIFS('[7]ROMM List'!$E$5:$E$736,다우기술!CY$4,'[7]ROMM List'!$AA$5:$AA$736,다우기술!$C121)&gt;0,CY$4,"")</f>
        <v/>
      </c>
      <c r="CZ121" s="392" t="str">
        <f>IF(COUNTIFS('[7]ROMM List'!$E$5:$E$736,다우기술!CZ$4,'[7]ROMM List'!$AA$5:$AA$736,다우기술!$C121)&gt;0,CZ$4,"")</f>
        <v/>
      </c>
      <c r="DA121" s="392" t="str">
        <f>IF(COUNTIFS('[7]ROMM List'!$E$5:$E$736,다우기술!DA$4,'[7]ROMM List'!$AA$5:$AA$736,다우기술!$C121)&gt;0,DA$4,"")</f>
        <v/>
      </c>
      <c r="DB121" s="392" t="str">
        <f>IF(COUNTIFS('[7]ROMM List'!$E$5:$E$736,다우기술!DB$4,'[7]ROMM List'!$AA$5:$AA$736,다우기술!$C121)&gt;0,DB$4,"")</f>
        <v/>
      </c>
      <c r="DC121" s="392" t="str">
        <f>IF(COUNTIFS('[7]ROMM List'!$E$5:$E$736,다우기술!DC$4,'[7]ROMM List'!$AA$5:$AA$736,다우기술!$C121)&gt;0,DC$4,"")</f>
        <v/>
      </c>
      <c r="DD121" s="392" t="str">
        <f>IF(COUNTIFS('[7]ROMM List'!$E$5:$E$736,다우기술!DD$4,'[7]ROMM List'!$AA$5:$AA$736,다우기술!$C121)&gt;0,DD$4,"")</f>
        <v/>
      </c>
      <c r="DE121" s="392" t="str">
        <f>IF(COUNTIFS('[7]ROMM List'!$E$5:$E$736,다우기술!DE$4,'[7]ROMM List'!$AA$5:$AA$736,다우기술!$C121)&gt;0,DE$4,"")</f>
        <v/>
      </c>
      <c r="DF121" s="392" t="str">
        <f>IF(COUNTIFS('[7]ROMM List'!$E$5:$E$736,다우기술!DF$4,'[7]ROMM List'!$AA$5:$AA$736,다우기술!$C121)&gt;0,DF$4,"")</f>
        <v/>
      </c>
      <c r="DG121" s="392" t="str">
        <f>IF(COUNTIFS('[7]ROMM List'!$E$5:$E$736,다우기술!DG$4,'[7]ROMM List'!$AA$5:$AA$736,다우기술!$C121)&gt;0,DG$4,"")</f>
        <v/>
      </c>
      <c r="DH121" s="392" t="str">
        <f>IF(COUNTIFS('[7]ROMM List'!$E$5:$E$736,다우기술!DH$4,'[7]ROMM List'!$AA$5:$AA$736,다우기술!$C121)&gt;0,DH$4,"")</f>
        <v/>
      </c>
      <c r="DI121" s="392" t="str">
        <f>IF(COUNTIFS('[7]ROMM List'!$E$5:$E$736,다우기술!DI$4,'[7]ROMM List'!$AA$5:$AA$736,다우기술!$C121)&gt;0,DI$4,"")</f>
        <v/>
      </c>
      <c r="DJ121" s="392" t="str">
        <f>IF(COUNTIFS('[7]ROMM List'!$E$5:$E$736,다우기술!DJ$4,'[7]ROMM List'!$AA$5:$AA$736,다우기술!$C121)&gt;0,DJ$4,"")</f>
        <v/>
      </c>
      <c r="DK121" s="392" t="str">
        <f>IF(COUNTIFS('[7]ROMM List'!$E$5:$E$736,다우기술!DK$4,'[7]ROMM List'!$AA$5:$AA$736,다우기술!$C121)&gt;0,DK$4,"")</f>
        <v/>
      </c>
      <c r="DL121" s="392" t="str">
        <f t="shared" si="22"/>
        <v>매출원가</v>
      </c>
    </row>
    <row r="122" spans="1:116" s="392" customFormat="1" ht="234" hidden="1" customHeight="1">
      <c r="A122" s="453"/>
      <c r="B122" s="392" t="s">
        <v>141</v>
      </c>
      <c r="C122" s="430" t="str">
        <f t="shared" si="12"/>
        <v>MC0502</v>
      </c>
      <c r="D122" s="430" t="s">
        <v>147</v>
      </c>
      <c r="E122" s="430" t="s">
        <v>3912</v>
      </c>
      <c r="F122" s="431" t="s">
        <v>3894</v>
      </c>
      <c r="G122" s="431" t="s">
        <v>3306</v>
      </c>
      <c r="H122" s="454" t="s">
        <v>3984</v>
      </c>
      <c r="I122" s="455" t="s">
        <v>3985</v>
      </c>
      <c r="J122" s="456" t="s">
        <v>3986</v>
      </c>
      <c r="K122" s="457" t="s">
        <v>3987</v>
      </c>
      <c r="L122" s="458" t="str">
        <f>IF(VLOOKUP(BZ122,'[7]ROMM List'!$AB$5:$AC$736,2,0)&gt;0,"Y","N")</f>
        <v>Y</v>
      </c>
      <c r="M122" s="459" t="s">
        <v>143</v>
      </c>
      <c r="N122" s="460"/>
      <c r="O122" s="460"/>
      <c r="P122" s="460"/>
      <c r="Q122" s="460"/>
      <c r="R122" s="461"/>
      <c r="S122" s="459" t="s">
        <v>140</v>
      </c>
      <c r="T122" s="461" t="s">
        <v>131</v>
      </c>
      <c r="U122" s="459" t="str">
        <f>IF(COUNTIFS('[7]ROMM List'!$AA$5:$AA$736,다우기술!$C122,'[7]ROMM List'!K$5:K$736,"O")&gt;0,"O","")</f>
        <v/>
      </c>
      <c r="V122" s="460" t="str">
        <f>IF(COUNTIFS('[7]ROMM List'!$AA$5:$AA$736,다우기술!$C122,'[7]ROMM List'!L$5:L$736,"O")&gt;0,"O","")</f>
        <v/>
      </c>
      <c r="W122" s="460" t="str">
        <f>IF(COUNTIFS('[7]ROMM List'!$AA$5:$AA$736,다우기술!$C122,'[7]ROMM List'!M$5:M$736,"O")&gt;0,"O","")</f>
        <v/>
      </c>
      <c r="X122" s="460" t="str">
        <f>IF(COUNTIFS('[7]ROMM List'!$AA$5:$AA$736,다우기술!$C122,'[7]ROMM List'!N$5:N$736,"O")&gt;0,"O","")</f>
        <v/>
      </c>
      <c r="Y122" s="460" t="str">
        <f>IF(COUNTIFS('[7]ROMM List'!$AA$5:$AA$736,다우기술!$C122,'[7]ROMM List'!O$5:O$736,"O")&gt;0,"O","")</f>
        <v>O</v>
      </c>
      <c r="Z122" s="460" t="str">
        <f>IF(COUNTIFS('[7]ROMM List'!$AA$5:$AA$736,다우기술!$C122,'[7]ROMM List'!P$5:P$736,"O")&gt;0,"O","")</f>
        <v>O</v>
      </c>
      <c r="AA122" s="460" t="str">
        <f>IF(COUNTIFS('[7]ROMM List'!$AA$5:$AA$736,다우기술!$C122,'[7]ROMM List'!Q$5:Q$736,"O")&gt;0,"O","")</f>
        <v>O</v>
      </c>
      <c r="AB122" s="460" t="str">
        <f>IF(COUNTIFS('[7]ROMM List'!$AA$5:$AA$736,다우기술!$C122,'[7]ROMM List'!R$5:R$736,"O")&gt;0,"O","")</f>
        <v>O</v>
      </c>
      <c r="AC122" s="460" t="str">
        <f>IF(COUNTIFS('[7]ROMM List'!$AA$5:$AA$736,다우기술!$C122,'[7]ROMM List'!S$5:S$736,"O")&gt;0,"O","")</f>
        <v/>
      </c>
      <c r="AD122" s="460" t="str">
        <f>IF(COUNTIFS('[7]ROMM List'!$AA$5:$AA$736,다우기술!$C122,'[7]ROMM List'!T$5:T$736,"O")&gt;0,"O","")</f>
        <v/>
      </c>
      <c r="AE122" s="460" t="str">
        <f>IF(COUNTIFS('[7]ROMM List'!$AA$5:$AA$736,다우기술!$C122,'[7]ROMM List'!U$5:U$736,"O")&gt;0,"O","")</f>
        <v/>
      </c>
      <c r="AF122" s="460" t="str">
        <f>IF(COUNTIFS('[7]ROMM List'!$AA$5:$AA$736,다우기술!$C122,'[7]ROMM List'!V$5:V$736,"O")&gt;0,"O","")</f>
        <v/>
      </c>
      <c r="AG122" s="461" t="str">
        <f>IF(COUNTIFS('[7]ROMM List'!$AA$5:$AA$736,다우기술!$C122,'[7]ROMM List'!W$5:W$736,"O")&gt;0,"O","")</f>
        <v/>
      </c>
      <c r="AH122" s="462" t="s">
        <v>130</v>
      </c>
      <c r="AI122" s="458" t="str">
        <f t="shared" si="21"/>
        <v>매출원가</v>
      </c>
      <c r="AJ122" s="458" t="s">
        <v>3988</v>
      </c>
      <c r="AK122" s="458" t="s">
        <v>144</v>
      </c>
      <c r="AL122" s="458" t="s">
        <v>144</v>
      </c>
      <c r="AM122" s="458" t="s">
        <v>144</v>
      </c>
      <c r="AN122" s="458" t="s">
        <v>3592</v>
      </c>
      <c r="AO122" s="458" t="s">
        <v>3989</v>
      </c>
      <c r="AP122" s="463" t="s">
        <v>3638</v>
      </c>
      <c r="AQ122" s="458" t="s">
        <v>131</v>
      </c>
      <c r="AR122" s="454" t="s">
        <v>3931</v>
      </c>
      <c r="AS122" s="454" t="s">
        <v>3748</v>
      </c>
      <c r="AT122" s="464" t="s">
        <v>3990</v>
      </c>
      <c r="AU122" s="454" t="str">
        <f t="shared" si="17"/>
        <v>매입전표 승인</v>
      </c>
      <c r="AV122" s="454" t="s">
        <v>3991</v>
      </c>
      <c r="AW122" s="455"/>
      <c r="AX122" s="460"/>
      <c r="AY122" s="460" t="s">
        <v>143</v>
      </c>
      <c r="AZ122" s="461"/>
      <c r="BA122" s="446" t="s">
        <v>3992</v>
      </c>
      <c r="BB122" s="446" t="str">
        <f>IF(COUNTIFS('[7]ROMM List'!$AA$5:$AA$736,다우기술!C122,'[7]ROMM List'!$AF$5:$AF$736,"Significant")&gt;0,"Significant",IF(COUNTIFS('[7]ROMM List'!$AA$5:$AA$736,다우기술!C122,'[7]ROMM List'!$AF$5:$AF$736,"Higher")&gt;0,"Higher","Lower"))</f>
        <v>Lower</v>
      </c>
      <c r="BC122" s="446" t="str">
        <f>AQ122</f>
        <v>M</v>
      </c>
      <c r="BD122" s="446" t="s">
        <v>130</v>
      </c>
      <c r="BE122" s="465" t="s">
        <v>131</v>
      </c>
      <c r="BF122" s="466" t="str">
        <f>BC122</f>
        <v>M</v>
      </c>
      <c r="BG122" s="466" t="s">
        <v>135</v>
      </c>
      <c r="BH122" s="466" t="s">
        <v>133</v>
      </c>
      <c r="BI122" s="466" t="s">
        <v>135</v>
      </c>
      <c r="BJ122" s="466" t="s">
        <v>135</v>
      </c>
      <c r="BK122" s="466" t="s">
        <v>135</v>
      </c>
      <c r="BL122" s="466" t="s">
        <v>135</v>
      </c>
      <c r="BM122" s="466" t="s">
        <v>135</v>
      </c>
      <c r="BN122" s="467" t="s">
        <v>135</v>
      </c>
      <c r="BO122" s="446" t="str">
        <f t="shared" si="13"/>
        <v>Not Higher</v>
      </c>
      <c r="BP122" s="446">
        <f>SUMIFS([7]Note!$G$18:$G$65,[7]Note!$C$18:$C$65,다우기술!BB122,[7]Note!$F$18:$F$65,다우기술!BC122,[7]Note!$D$18:$D$65,다우기술!BO122)/IF(BD122="Y",1,IF(BD122="H",2,4))</f>
        <v>2</v>
      </c>
      <c r="BQ122" s="446" t="s">
        <v>3912</v>
      </c>
      <c r="BR122" s="466"/>
      <c r="BS122" s="467" t="s">
        <v>143</v>
      </c>
      <c r="BT122" s="465"/>
      <c r="BU122" s="466"/>
      <c r="BV122" s="466"/>
      <c r="BW122" s="466" t="s">
        <v>143</v>
      </c>
      <c r="BX122" s="466"/>
      <c r="BY122" s="446"/>
      <c r="BZ122" s="392" t="str">
        <f t="shared" si="20"/>
        <v>모바일쿠폰사업팀_매입전표 승인</v>
      </c>
      <c r="CA122" s="392" t="b">
        <f>VLOOKUP(BZ122,'[7]ROMM List'!$AB$5:$AB$736,1,0)=BZ122</f>
        <v>1</v>
      </c>
      <c r="CB122" s="392" t="str">
        <f t="shared" si="14"/>
        <v>MC0502</v>
      </c>
      <c r="CD122" s="470">
        <f t="shared" si="15"/>
        <v>1</v>
      </c>
      <c r="CE122" s="393" t="str">
        <f>VLOOKUP(C122,'[7]IUC List'!$D$5:$D$64,1,0)</f>
        <v>MC0502</v>
      </c>
      <c r="CF122" s="470">
        <f t="shared" si="16"/>
        <v>0</v>
      </c>
      <c r="CG122" s="470">
        <f t="shared" si="16"/>
        <v>0</v>
      </c>
      <c r="CH122" s="470">
        <f t="shared" si="16"/>
        <v>0</v>
      </c>
      <c r="CL122" s="392" t="str">
        <f>IF(COUNTIFS('[7]ROMM List'!$E$5:$E$736,다우기술!CL$4,'[7]ROMM List'!$AA$5:$AA$736,다우기술!$C122)&gt;0,CL$4,"")</f>
        <v/>
      </c>
      <c r="CM122" s="392" t="str">
        <f>IF(COUNTIFS('[7]ROMM List'!$E$5:$E$736,다우기술!CM$4,'[7]ROMM List'!$AA$5:$AA$736,다우기술!$C122)&gt;0,CM$4,"")</f>
        <v/>
      </c>
      <c r="CN122" s="392" t="str">
        <f>IF(COUNTIFS('[7]ROMM List'!$E$5:$E$736,다우기술!CN$4,'[7]ROMM List'!$AA$5:$AA$736,다우기술!$C122)&gt;0,CN$4,"")</f>
        <v/>
      </c>
      <c r="CO122" s="392" t="str">
        <f>IF(COUNTIFS('[7]ROMM List'!$E$5:$E$736,다우기술!CO$4,'[7]ROMM List'!$AA$5:$AA$736,다우기술!$C122)&gt;0,CO$4,"")</f>
        <v/>
      </c>
      <c r="CP122" s="392" t="str">
        <f>IF(COUNTIFS('[7]ROMM List'!$E$5:$E$736,다우기술!CP$4,'[7]ROMM List'!$AA$5:$AA$736,다우기술!$C122)&gt;0,CP$4,"")</f>
        <v>매출원가</v>
      </c>
      <c r="CQ122" s="392" t="str">
        <f>IF(COUNTIFS('[7]ROMM List'!$E$5:$E$736,다우기술!CQ$4,'[7]ROMM List'!$AA$5:$AA$736,다우기술!$C122)&gt;0,CQ$4,"")</f>
        <v/>
      </c>
      <c r="CR122" s="392" t="str">
        <f>IF(COUNTIFS('[7]ROMM List'!$E$5:$E$736,다우기술!CR$4,'[7]ROMM List'!$AA$5:$AA$736,다우기술!$C122)&gt;0,CR$4,"")</f>
        <v/>
      </c>
      <c r="CS122" s="392" t="str">
        <f>IF(COUNTIFS('[7]ROMM List'!$E$5:$E$736,다우기술!CS$4,'[7]ROMM List'!$AA$5:$AA$736,다우기술!$C122)&gt;0,CS$4,"")</f>
        <v/>
      </c>
      <c r="CT122" s="392" t="str">
        <f>IF(COUNTIFS('[7]ROMM List'!$E$5:$E$736,다우기술!CT$4,'[7]ROMM List'!$AA$5:$AA$736,다우기술!$C122)&gt;0,CT$4,"")</f>
        <v/>
      </c>
      <c r="CU122" s="392" t="str">
        <f>IF(COUNTIFS('[7]ROMM List'!$E$5:$E$736,다우기술!CU$4,'[7]ROMM List'!$AA$5:$AA$736,다우기술!$C122)&gt;0,CU$4,"")</f>
        <v/>
      </c>
      <c r="CV122" s="392" t="str">
        <f>IF(COUNTIFS('[7]ROMM List'!$E$5:$E$736,다우기술!CV$4,'[7]ROMM List'!$AA$5:$AA$736,다우기술!$C122)&gt;0,CV$4,"")</f>
        <v/>
      </c>
      <c r="CW122" s="392" t="str">
        <f>IF(COUNTIFS('[7]ROMM List'!$E$5:$E$736,다우기술!CW$4,'[7]ROMM List'!$AA$5:$AA$736,다우기술!$C122)&gt;0,CW$4,"")</f>
        <v/>
      </c>
      <c r="CX122" s="392" t="str">
        <f>IF(COUNTIFS('[7]ROMM List'!$E$5:$E$736,다우기술!CX$4,'[7]ROMM List'!$AA$5:$AA$736,다우기술!$C122)&gt;0,CX$4,"")</f>
        <v/>
      </c>
      <c r="CY122" s="392" t="str">
        <f>IF(COUNTIFS('[7]ROMM List'!$E$5:$E$736,다우기술!CY$4,'[7]ROMM List'!$AA$5:$AA$736,다우기술!$C122)&gt;0,CY$4,"")</f>
        <v/>
      </c>
      <c r="CZ122" s="392" t="str">
        <f>IF(COUNTIFS('[7]ROMM List'!$E$5:$E$736,다우기술!CZ$4,'[7]ROMM List'!$AA$5:$AA$736,다우기술!$C122)&gt;0,CZ$4,"")</f>
        <v/>
      </c>
      <c r="DA122" s="392" t="str">
        <f>IF(COUNTIFS('[7]ROMM List'!$E$5:$E$736,다우기술!DA$4,'[7]ROMM List'!$AA$5:$AA$736,다우기술!$C122)&gt;0,DA$4,"")</f>
        <v/>
      </c>
      <c r="DB122" s="392" t="str">
        <f>IF(COUNTIFS('[7]ROMM List'!$E$5:$E$736,다우기술!DB$4,'[7]ROMM List'!$AA$5:$AA$736,다우기술!$C122)&gt;0,DB$4,"")</f>
        <v/>
      </c>
      <c r="DC122" s="392" t="str">
        <f>IF(COUNTIFS('[7]ROMM List'!$E$5:$E$736,다우기술!DC$4,'[7]ROMM List'!$AA$5:$AA$736,다우기술!$C122)&gt;0,DC$4,"")</f>
        <v/>
      </c>
      <c r="DD122" s="392" t="str">
        <f>IF(COUNTIFS('[7]ROMM List'!$E$5:$E$736,다우기술!DD$4,'[7]ROMM List'!$AA$5:$AA$736,다우기술!$C122)&gt;0,DD$4,"")</f>
        <v/>
      </c>
      <c r="DE122" s="392" t="str">
        <f>IF(COUNTIFS('[7]ROMM List'!$E$5:$E$736,다우기술!DE$4,'[7]ROMM List'!$AA$5:$AA$736,다우기술!$C122)&gt;0,DE$4,"")</f>
        <v/>
      </c>
      <c r="DF122" s="392" t="str">
        <f>IF(COUNTIFS('[7]ROMM List'!$E$5:$E$736,다우기술!DF$4,'[7]ROMM List'!$AA$5:$AA$736,다우기술!$C122)&gt;0,DF$4,"")</f>
        <v/>
      </c>
      <c r="DG122" s="392" t="str">
        <f>IF(COUNTIFS('[7]ROMM List'!$E$5:$E$736,다우기술!DG$4,'[7]ROMM List'!$AA$5:$AA$736,다우기술!$C122)&gt;0,DG$4,"")</f>
        <v/>
      </c>
      <c r="DH122" s="392" t="str">
        <f>IF(COUNTIFS('[7]ROMM List'!$E$5:$E$736,다우기술!DH$4,'[7]ROMM List'!$AA$5:$AA$736,다우기술!$C122)&gt;0,DH$4,"")</f>
        <v/>
      </c>
      <c r="DI122" s="392" t="str">
        <f>IF(COUNTIFS('[7]ROMM List'!$E$5:$E$736,다우기술!DI$4,'[7]ROMM List'!$AA$5:$AA$736,다우기술!$C122)&gt;0,DI$4,"")</f>
        <v/>
      </c>
      <c r="DJ122" s="392" t="str">
        <f>IF(COUNTIFS('[7]ROMM List'!$E$5:$E$736,다우기술!DJ$4,'[7]ROMM List'!$AA$5:$AA$736,다우기술!$C122)&gt;0,DJ$4,"")</f>
        <v/>
      </c>
      <c r="DK122" s="392" t="str">
        <f>IF(COUNTIFS('[7]ROMM List'!$E$5:$E$736,다우기술!DK$4,'[7]ROMM List'!$AA$5:$AA$736,다우기술!$C122)&gt;0,DK$4,"")</f>
        <v/>
      </c>
      <c r="DL122" s="392" t="str">
        <f t="shared" si="22"/>
        <v>매출원가</v>
      </c>
    </row>
    <row r="123" spans="1:116" s="392" customFormat="1" ht="202.95" hidden="1" customHeight="1">
      <c r="A123" s="453"/>
      <c r="B123" s="392" t="s">
        <v>141</v>
      </c>
      <c r="C123" s="430" t="str">
        <f t="shared" si="12"/>
        <v>MC0601</v>
      </c>
      <c r="D123" s="430" t="s">
        <v>147</v>
      </c>
      <c r="E123" s="430" t="s">
        <v>3912</v>
      </c>
      <c r="F123" s="431" t="s">
        <v>3993</v>
      </c>
      <c r="G123" s="431" t="s">
        <v>3575</v>
      </c>
      <c r="H123" s="454" t="s">
        <v>3994</v>
      </c>
      <c r="I123" s="455" t="s">
        <v>3995</v>
      </c>
      <c r="J123" s="456" t="s">
        <v>3996</v>
      </c>
      <c r="K123" s="457" t="s">
        <v>3997</v>
      </c>
      <c r="L123" s="458" t="str">
        <f>IF(VLOOKUP(BZ123,'[7]ROMM List'!$AB$5:$AC$736,2,0)&gt;0,"Y","N")</f>
        <v>Y</v>
      </c>
      <c r="M123" s="459" t="s">
        <v>143</v>
      </c>
      <c r="N123" s="460"/>
      <c r="O123" s="460"/>
      <c r="P123" s="460"/>
      <c r="Q123" s="460"/>
      <c r="R123" s="461"/>
      <c r="S123" s="459" t="s">
        <v>142</v>
      </c>
      <c r="T123" s="461" t="s">
        <v>137</v>
      </c>
      <c r="U123" s="459" t="str">
        <f>IF(COUNTIFS('[7]ROMM List'!$AA$5:$AA$736,다우기술!$C123,'[7]ROMM List'!K$5:K$736,"O")&gt;0,"O","")</f>
        <v>O</v>
      </c>
      <c r="V123" s="460" t="str">
        <f>IF(COUNTIFS('[7]ROMM List'!$AA$5:$AA$736,다우기술!$C123,'[7]ROMM List'!L$5:L$736,"O")&gt;0,"O","")</f>
        <v/>
      </c>
      <c r="W123" s="460" t="str">
        <f>IF(COUNTIFS('[7]ROMM List'!$AA$5:$AA$736,다우기술!$C123,'[7]ROMM List'!M$5:M$736,"O")&gt;0,"O","")</f>
        <v>O</v>
      </c>
      <c r="X123" s="460" t="str">
        <f>IF(COUNTIFS('[7]ROMM List'!$AA$5:$AA$736,다우기술!$C123,'[7]ROMM List'!N$5:N$736,"O")&gt;0,"O","")</f>
        <v/>
      </c>
      <c r="Y123" s="460" t="str">
        <f>IF(COUNTIFS('[7]ROMM List'!$AA$5:$AA$736,다우기술!$C123,'[7]ROMM List'!O$5:O$736,"O")&gt;0,"O","")</f>
        <v/>
      </c>
      <c r="Z123" s="460" t="str">
        <f>IF(COUNTIFS('[7]ROMM List'!$AA$5:$AA$736,다우기술!$C123,'[7]ROMM List'!P$5:P$736,"O")&gt;0,"O","")</f>
        <v/>
      </c>
      <c r="AA123" s="460" t="str">
        <f>IF(COUNTIFS('[7]ROMM List'!$AA$5:$AA$736,다우기술!$C123,'[7]ROMM List'!Q$5:Q$736,"O")&gt;0,"O","")</f>
        <v>O</v>
      </c>
      <c r="AB123" s="460" t="str">
        <f>IF(COUNTIFS('[7]ROMM List'!$AA$5:$AA$736,다우기술!$C123,'[7]ROMM List'!R$5:R$736,"O")&gt;0,"O","")</f>
        <v/>
      </c>
      <c r="AC123" s="460" t="str">
        <f>IF(COUNTIFS('[7]ROMM List'!$AA$5:$AA$736,다우기술!$C123,'[7]ROMM List'!S$5:S$736,"O")&gt;0,"O","")</f>
        <v/>
      </c>
      <c r="AD123" s="460" t="str">
        <f>IF(COUNTIFS('[7]ROMM List'!$AA$5:$AA$736,다우기술!$C123,'[7]ROMM List'!T$5:T$736,"O")&gt;0,"O","")</f>
        <v/>
      </c>
      <c r="AE123" s="460" t="str">
        <f>IF(COUNTIFS('[7]ROMM List'!$AA$5:$AA$736,다우기술!$C123,'[7]ROMM List'!U$5:U$736,"O")&gt;0,"O","")</f>
        <v/>
      </c>
      <c r="AF123" s="460" t="str">
        <f>IF(COUNTIFS('[7]ROMM List'!$AA$5:$AA$736,다우기술!$C123,'[7]ROMM List'!V$5:V$736,"O")&gt;0,"O","")</f>
        <v/>
      </c>
      <c r="AG123" s="461" t="str">
        <f>IF(COUNTIFS('[7]ROMM List'!$AA$5:$AA$736,다우기술!$C123,'[7]ROMM List'!W$5:W$736,"O")&gt;0,"O","")</f>
        <v/>
      </c>
      <c r="AH123" s="462" t="s">
        <v>129</v>
      </c>
      <c r="AI123" s="458" t="str">
        <f t="shared" si="21"/>
        <v>기타부채</v>
      </c>
      <c r="AJ123" s="458" t="s">
        <v>144</v>
      </c>
      <c r="AK123" s="458" t="s">
        <v>144</v>
      </c>
      <c r="AL123" s="458" t="s">
        <v>144</v>
      </c>
      <c r="AM123" s="458" t="s">
        <v>144</v>
      </c>
      <c r="AN123" s="458" t="s">
        <v>144</v>
      </c>
      <c r="AO123" s="458" t="s">
        <v>144</v>
      </c>
      <c r="AP123" s="463" t="s">
        <v>3938</v>
      </c>
      <c r="AQ123" s="458" t="s">
        <v>131</v>
      </c>
      <c r="AR123" s="454" t="s">
        <v>3931</v>
      </c>
      <c r="AS123" s="454" t="s">
        <v>3748</v>
      </c>
      <c r="AT123" s="464" t="s">
        <v>3998</v>
      </c>
      <c r="AU123" s="454" t="str">
        <f t="shared" si="17"/>
        <v>선급금/미지급금 자동계산</v>
      </c>
      <c r="AV123" s="454" t="s">
        <v>3999</v>
      </c>
      <c r="AW123" s="455"/>
      <c r="AX123" s="460"/>
      <c r="AY123" s="460" t="s">
        <v>143</v>
      </c>
      <c r="AZ123" s="461"/>
      <c r="BA123" s="446" t="s">
        <v>2767</v>
      </c>
      <c r="BB123" s="446" t="str">
        <f>IF(COUNTIFS('[7]ROMM List'!$AA$5:$AA$736,다우기술!C123,'[7]ROMM List'!$AF$5:$AF$736,"Significant")&gt;0,"Significant",IF(COUNTIFS('[7]ROMM List'!$AA$5:$AA$736,다우기술!C123,'[7]ROMM List'!$AF$5:$AF$736,"Higher")&gt;0,"Higher","Lower"))</f>
        <v>Lower</v>
      </c>
      <c r="BC123" s="446" t="s">
        <v>3582</v>
      </c>
      <c r="BD123" s="446" t="s">
        <v>130</v>
      </c>
      <c r="BE123" s="465" t="s">
        <v>137</v>
      </c>
      <c r="BF123" s="466" t="s">
        <v>3582</v>
      </c>
      <c r="BG123" s="466" t="s">
        <v>135</v>
      </c>
      <c r="BH123" s="466" t="s">
        <v>135</v>
      </c>
      <c r="BI123" s="466" t="s">
        <v>135</v>
      </c>
      <c r="BJ123" s="466" t="s">
        <v>135</v>
      </c>
      <c r="BK123" s="466" t="s">
        <v>135</v>
      </c>
      <c r="BL123" s="466" t="s">
        <v>135</v>
      </c>
      <c r="BM123" s="466" t="s">
        <v>135</v>
      </c>
      <c r="BN123" s="467" t="s">
        <v>135</v>
      </c>
      <c r="BO123" s="446" t="str">
        <f t="shared" si="13"/>
        <v>Not Higher</v>
      </c>
      <c r="BP123" s="446">
        <f>SUMIFS([7]Note!$G$18:$G$65,[7]Note!$C$18:$C$65,다우기술!BB123,[7]Note!$F$18:$F$65,다우기술!BC123,[7]Note!$D$18:$D$65,다우기술!BO123)/IF(BD123="Y",1,IF(BD123="H",2,4))</f>
        <v>1</v>
      </c>
      <c r="BQ123" s="446" t="s">
        <v>3912</v>
      </c>
      <c r="BR123" s="466"/>
      <c r="BS123" s="467" t="s">
        <v>143</v>
      </c>
      <c r="BT123" s="465"/>
      <c r="BU123" s="466"/>
      <c r="BV123" s="466"/>
      <c r="BW123" s="466" t="s">
        <v>143</v>
      </c>
      <c r="BX123" s="466"/>
      <c r="BY123" s="446"/>
      <c r="BZ123" s="392" t="str">
        <f t="shared" si="20"/>
        <v>모바일쿠폰사업팀_선급금/미지급금 자동계산</v>
      </c>
      <c r="CA123" s="392" t="b">
        <f>VLOOKUP(BZ123,'[7]ROMM List'!$AB$5:$AB$736,1,0)=BZ123</f>
        <v>1</v>
      </c>
      <c r="CB123" s="392" t="str">
        <f t="shared" si="14"/>
        <v>MC0601</v>
      </c>
      <c r="CD123" s="470">
        <f t="shared" si="15"/>
        <v>0</v>
      </c>
      <c r="CF123" s="470">
        <f t="shared" si="16"/>
        <v>0</v>
      </c>
      <c r="CG123" s="470">
        <f t="shared" si="16"/>
        <v>0</v>
      </c>
      <c r="CH123" s="470">
        <f t="shared" si="16"/>
        <v>0</v>
      </c>
      <c r="CL123" s="392" t="str">
        <f>IF(COUNTIFS('[7]ROMM List'!$E$5:$E$736,다우기술!CL$4,'[7]ROMM List'!$AA$5:$AA$736,다우기술!$C123)&gt;0,CL$4,"")</f>
        <v/>
      </c>
      <c r="CM123" s="392" t="str">
        <f>IF(COUNTIFS('[7]ROMM List'!$E$5:$E$736,다우기술!CM$4,'[7]ROMM List'!$AA$5:$AA$736,다우기술!$C123)&gt;0,CM$4,"")</f>
        <v/>
      </c>
      <c r="CN123" s="392" t="str">
        <f>IF(COUNTIFS('[7]ROMM List'!$E$5:$E$736,다우기술!CN$4,'[7]ROMM List'!$AA$5:$AA$736,다우기술!$C123)&gt;0,CN$4,"")</f>
        <v/>
      </c>
      <c r="CO123" s="392" t="str">
        <f>IF(COUNTIFS('[7]ROMM List'!$E$5:$E$736,다우기술!CO$4,'[7]ROMM List'!$AA$5:$AA$736,다우기술!$C123)&gt;0,CO$4,"")</f>
        <v/>
      </c>
      <c r="CP123" s="392" t="str">
        <f>IF(COUNTIFS('[7]ROMM List'!$E$5:$E$736,다우기술!CP$4,'[7]ROMM List'!$AA$5:$AA$736,다우기술!$C123)&gt;0,CP$4,"")</f>
        <v/>
      </c>
      <c r="CQ123" s="392" t="str">
        <f>IF(COUNTIFS('[7]ROMM List'!$E$5:$E$736,다우기술!CQ$4,'[7]ROMM List'!$AA$5:$AA$736,다우기술!$C123)&gt;0,CQ$4,"")</f>
        <v/>
      </c>
      <c r="CR123" s="392" t="str">
        <f>IF(COUNTIFS('[7]ROMM List'!$E$5:$E$736,다우기술!CR$4,'[7]ROMM List'!$AA$5:$AA$736,다우기술!$C123)&gt;0,CR$4,"")</f>
        <v/>
      </c>
      <c r="CS123" s="392" t="str">
        <f>IF(COUNTIFS('[7]ROMM List'!$E$5:$E$736,다우기술!CS$4,'[7]ROMM List'!$AA$5:$AA$736,다우기술!$C123)&gt;0,CS$4,"")</f>
        <v/>
      </c>
      <c r="CT123" s="392" t="str">
        <f>IF(COUNTIFS('[7]ROMM List'!$E$5:$E$736,다우기술!CT$4,'[7]ROMM List'!$AA$5:$AA$736,다우기술!$C123)&gt;0,CT$4,"")</f>
        <v/>
      </c>
      <c r="CU123" s="392" t="str">
        <f>IF(COUNTIFS('[7]ROMM List'!$E$5:$E$736,다우기술!CU$4,'[7]ROMM List'!$AA$5:$AA$736,다우기술!$C123)&gt;0,CU$4,"")</f>
        <v/>
      </c>
      <c r="CV123" s="392" t="str">
        <f>IF(COUNTIFS('[7]ROMM List'!$E$5:$E$736,다우기술!CV$4,'[7]ROMM List'!$AA$5:$AA$736,다우기술!$C123)&gt;0,CV$4,"")</f>
        <v/>
      </c>
      <c r="CW123" s="392" t="str">
        <f>IF(COUNTIFS('[7]ROMM List'!$E$5:$E$736,다우기술!CW$4,'[7]ROMM List'!$AA$5:$AA$736,다우기술!$C123)&gt;0,CW$4,"")</f>
        <v>기타부채</v>
      </c>
      <c r="CX123" s="392" t="str">
        <f>IF(COUNTIFS('[7]ROMM List'!$E$5:$E$736,다우기술!CX$4,'[7]ROMM List'!$AA$5:$AA$736,다우기술!$C123)&gt;0,CX$4,"")</f>
        <v/>
      </c>
      <c r="CY123" s="392" t="str">
        <f>IF(COUNTIFS('[7]ROMM List'!$E$5:$E$736,다우기술!CY$4,'[7]ROMM List'!$AA$5:$AA$736,다우기술!$C123)&gt;0,CY$4,"")</f>
        <v/>
      </c>
      <c r="CZ123" s="392" t="str">
        <f>IF(COUNTIFS('[7]ROMM List'!$E$5:$E$736,다우기술!CZ$4,'[7]ROMM List'!$AA$5:$AA$736,다우기술!$C123)&gt;0,CZ$4,"")</f>
        <v/>
      </c>
      <c r="DA123" s="392" t="str">
        <f>IF(COUNTIFS('[7]ROMM List'!$E$5:$E$736,다우기술!DA$4,'[7]ROMM List'!$AA$5:$AA$736,다우기술!$C123)&gt;0,DA$4,"")</f>
        <v/>
      </c>
      <c r="DB123" s="392" t="str">
        <f>IF(COUNTIFS('[7]ROMM List'!$E$5:$E$736,다우기술!DB$4,'[7]ROMM List'!$AA$5:$AA$736,다우기술!$C123)&gt;0,DB$4,"")</f>
        <v/>
      </c>
      <c r="DC123" s="392" t="str">
        <f>IF(COUNTIFS('[7]ROMM List'!$E$5:$E$736,다우기술!DC$4,'[7]ROMM List'!$AA$5:$AA$736,다우기술!$C123)&gt;0,DC$4,"")</f>
        <v/>
      </c>
      <c r="DD123" s="392" t="str">
        <f>IF(COUNTIFS('[7]ROMM List'!$E$5:$E$736,다우기술!DD$4,'[7]ROMM List'!$AA$5:$AA$736,다우기술!$C123)&gt;0,DD$4,"")</f>
        <v/>
      </c>
      <c r="DE123" s="392" t="str">
        <f>IF(COUNTIFS('[7]ROMM List'!$E$5:$E$736,다우기술!DE$4,'[7]ROMM List'!$AA$5:$AA$736,다우기술!$C123)&gt;0,DE$4,"")</f>
        <v/>
      </c>
      <c r="DF123" s="392" t="str">
        <f>IF(COUNTIFS('[7]ROMM List'!$E$5:$E$736,다우기술!DF$4,'[7]ROMM List'!$AA$5:$AA$736,다우기술!$C123)&gt;0,DF$4,"")</f>
        <v/>
      </c>
      <c r="DG123" s="392" t="str">
        <f>IF(COUNTIFS('[7]ROMM List'!$E$5:$E$736,다우기술!DG$4,'[7]ROMM List'!$AA$5:$AA$736,다우기술!$C123)&gt;0,DG$4,"")</f>
        <v/>
      </c>
      <c r="DH123" s="392" t="str">
        <f>IF(COUNTIFS('[7]ROMM List'!$E$5:$E$736,다우기술!DH$4,'[7]ROMM List'!$AA$5:$AA$736,다우기술!$C123)&gt;0,DH$4,"")</f>
        <v/>
      </c>
      <c r="DI123" s="392" t="str">
        <f>IF(COUNTIFS('[7]ROMM List'!$E$5:$E$736,다우기술!DI$4,'[7]ROMM List'!$AA$5:$AA$736,다우기술!$C123)&gt;0,DI$4,"")</f>
        <v/>
      </c>
      <c r="DJ123" s="392" t="str">
        <f>IF(COUNTIFS('[7]ROMM List'!$E$5:$E$736,다우기술!DJ$4,'[7]ROMM List'!$AA$5:$AA$736,다우기술!$C123)&gt;0,DJ$4,"")</f>
        <v/>
      </c>
      <c r="DK123" s="392" t="str">
        <f>IF(COUNTIFS('[7]ROMM List'!$E$5:$E$736,다우기술!DK$4,'[7]ROMM List'!$AA$5:$AA$736,다우기술!$C123)&gt;0,DK$4,"")</f>
        <v/>
      </c>
      <c r="DL123" s="392" t="str">
        <f t="shared" si="22"/>
        <v>기타부채</v>
      </c>
    </row>
    <row r="124" spans="1:116" s="392" customFormat="1" ht="140.4" hidden="1" customHeight="1">
      <c r="A124" s="453"/>
      <c r="B124" s="392" t="s">
        <v>141</v>
      </c>
      <c r="C124" s="430" t="str">
        <f t="shared" si="12"/>
        <v>MC0602</v>
      </c>
      <c r="D124" s="430" t="s">
        <v>147</v>
      </c>
      <c r="E124" s="430" t="s">
        <v>3912</v>
      </c>
      <c r="F124" s="431" t="s">
        <v>3064</v>
      </c>
      <c r="G124" s="431" t="s">
        <v>3306</v>
      </c>
      <c r="H124" s="454" t="s">
        <v>3994</v>
      </c>
      <c r="I124" s="455" t="s">
        <v>4000</v>
      </c>
      <c r="J124" s="456" t="s">
        <v>4001</v>
      </c>
      <c r="K124" s="457" t="s">
        <v>4002</v>
      </c>
      <c r="L124" s="458" t="str">
        <f>IF(VLOOKUP(BZ124,'[7]ROMM List'!$AB$5:$AC$736,2,0)&gt;0,"Y","N")</f>
        <v>Y</v>
      </c>
      <c r="M124" s="459" t="s">
        <v>143</v>
      </c>
      <c r="N124" s="460"/>
      <c r="O124" s="460"/>
      <c r="P124" s="460"/>
      <c r="Q124" s="460"/>
      <c r="R124" s="461"/>
      <c r="S124" s="459" t="s">
        <v>140</v>
      </c>
      <c r="T124" s="461" t="s">
        <v>131</v>
      </c>
      <c r="U124" s="459" t="str">
        <f>IF(COUNTIFS('[7]ROMM List'!$AA$5:$AA$736,다우기술!$C124,'[7]ROMM List'!K$5:K$736,"O")&gt;0,"O","")</f>
        <v>O</v>
      </c>
      <c r="V124" s="460" t="str">
        <f>IF(COUNTIFS('[7]ROMM List'!$AA$5:$AA$736,다우기술!$C124,'[7]ROMM List'!L$5:L$736,"O")&gt;0,"O","")</f>
        <v/>
      </c>
      <c r="W124" s="460" t="str">
        <f>IF(COUNTIFS('[7]ROMM List'!$AA$5:$AA$736,다우기술!$C124,'[7]ROMM List'!M$5:M$736,"O")&gt;0,"O","")</f>
        <v>O</v>
      </c>
      <c r="X124" s="460" t="str">
        <f>IF(COUNTIFS('[7]ROMM List'!$AA$5:$AA$736,다우기술!$C124,'[7]ROMM List'!N$5:N$736,"O")&gt;0,"O","")</f>
        <v/>
      </c>
      <c r="Y124" s="460" t="str">
        <f>IF(COUNTIFS('[7]ROMM List'!$AA$5:$AA$736,다우기술!$C124,'[7]ROMM List'!O$5:O$736,"O")&gt;0,"O","")</f>
        <v/>
      </c>
      <c r="Z124" s="460" t="str">
        <f>IF(COUNTIFS('[7]ROMM List'!$AA$5:$AA$736,다우기술!$C124,'[7]ROMM List'!P$5:P$736,"O")&gt;0,"O","")</f>
        <v/>
      </c>
      <c r="AA124" s="460" t="str">
        <f>IF(COUNTIFS('[7]ROMM List'!$AA$5:$AA$736,다우기술!$C124,'[7]ROMM List'!Q$5:Q$736,"O")&gt;0,"O","")</f>
        <v>O</v>
      </c>
      <c r="AB124" s="460" t="str">
        <f>IF(COUNTIFS('[7]ROMM List'!$AA$5:$AA$736,다우기술!$C124,'[7]ROMM List'!R$5:R$736,"O")&gt;0,"O","")</f>
        <v/>
      </c>
      <c r="AC124" s="460" t="str">
        <f>IF(COUNTIFS('[7]ROMM List'!$AA$5:$AA$736,다우기술!$C124,'[7]ROMM List'!S$5:S$736,"O")&gt;0,"O","")</f>
        <v/>
      </c>
      <c r="AD124" s="460" t="str">
        <f>IF(COUNTIFS('[7]ROMM List'!$AA$5:$AA$736,다우기술!$C124,'[7]ROMM List'!T$5:T$736,"O")&gt;0,"O","")</f>
        <v/>
      </c>
      <c r="AE124" s="460" t="str">
        <f>IF(COUNTIFS('[7]ROMM List'!$AA$5:$AA$736,다우기술!$C124,'[7]ROMM List'!U$5:U$736,"O")&gt;0,"O","")</f>
        <v/>
      </c>
      <c r="AF124" s="460" t="str">
        <f>IF(COUNTIFS('[7]ROMM List'!$AA$5:$AA$736,다우기술!$C124,'[7]ROMM List'!V$5:V$736,"O")&gt;0,"O","")</f>
        <v/>
      </c>
      <c r="AG124" s="461" t="str">
        <f>IF(COUNTIFS('[7]ROMM List'!$AA$5:$AA$736,다우기술!$C124,'[7]ROMM List'!W$5:W$736,"O")&gt;0,"O","")</f>
        <v/>
      </c>
      <c r="AH124" s="462" t="s">
        <v>130</v>
      </c>
      <c r="AI124" s="458" t="str">
        <f t="shared" si="21"/>
        <v>기타부채</v>
      </c>
      <c r="AJ124" s="458" t="s">
        <v>144</v>
      </c>
      <c r="AK124" s="458" t="s">
        <v>144</v>
      </c>
      <c r="AL124" s="458" t="s">
        <v>144</v>
      </c>
      <c r="AM124" s="458" t="s">
        <v>144</v>
      </c>
      <c r="AN124" s="458" t="s">
        <v>3592</v>
      </c>
      <c r="AO124" s="458" t="s">
        <v>4003</v>
      </c>
      <c r="AP124" s="463" t="s">
        <v>3638</v>
      </c>
      <c r="AQ124" s="458" t="s">
        <v>131</v>
      </c>
      <c r="AR124" s="454" t="s">
        <v>3931</v>
      </c>
      <c r="AS124" s="454" t="s">
        <v>3748</v>
      </c>
      <c r="AT124" s="464" t="s">
        <v>4004</v>
      </c>
      <c r="AU124" s="454" t="str">
        <f t="shared" si="17"/>
        <v>선급금/미지급금 전표 승인</v>
      </c>
      <c r="AV124" s="454" t="s">
        <v>4005</v>
      </c>
      <c r="AW124" s="455"/>
      <c r="AX124" s="460"/>
      <c r="AY124" s="460" t="s">
        <v>143</v>
      </c>
      <c r="AZ124" s="461"/>
      <c r="BA124" s="446" t="s">
        <v>4006</v>
      </c>
      <c r="BB124" s="446" t="str">
        <f>IF(COUNTIFS('[7]ROMM List'!$AA$5:$AA$736,다우기술!C124,'[7]ROMM List'!$AF$5:$AF$736,"Significant")&gt;0,"Significant",IF(COUNTIFS('[7]ROMM List'!$AA$5:$AA$736,다우기술!C124,'[7]ROMM List'!$AF$5:$AF$736,"Higher")&gt;0,"Higher","Lower"))</f>
        <v>Lower</v>
      </c>
      <c r="BC124" s="446" t="str">
        <f>AQ124</f>
        <v>M</v>
      </c>
      <c r="BD124" s="446" t="s">
        <v>130</v>
      </c>
      <c r="BE124" s="465" t="s">
        <v>131</v>
      </c>
      <c r="BF124" s="466" t="str">
        <f>BC124</f>
        <v>M</v>
      </c>
      <c r="BG124" s="466" t="s">
        <v>135</v>
      </c>
      <c r="BH124" s="466" t="s">
        <v>135</v>
      </c>
      <c r="BI124" s="466" t="s">
        <v>135</v>
      </c>
      <c r="BJ124" s="466" t="s">
        <v>135</v>
      </c>
      <c r="BK124" s="466" t="s">
        <v>135</v>
      </c>
      <c r="BL124" s="466" t="s">
        <v>135</v>
      </c>
      <c r="BM124" s="466" t="s">
        <v>135</v>
      </c>
      <c r="BN124" s="467" t="s">
        <v>135</v>
      </c>
      <c r="BO124" s="446" t="str">
        <f t="shared" si="13"/>
        <v>Not Higher</v>
      </c>
      <c r="BP124" s="446">
        <f>SUMIFS([7]Note!$G$18:$G$65,[7]Note!$C$18:$C$65,다우기술!BB124,[7]Note!$F$18:$F$65,다우기술!BC124,[7]Note!$D$18:$D$65,다우기술!BO124)/IF(BD124="Y",1,IF(BD124="H",2,4))</f>
        <v>2</v>
      </c>
      <c r="BQ124" s="446" t="s">
        <v>3912</v>
      </c>
      <c r="BR124" s="466"/>
      <c r="BS124" s="467" t="s">
        <v>143</v>
      </c>
      <c r="BT124" s="465"/>
      <c r="BU124" s="466"/>
      <c r="BV124" s="466"/>
      <c r="BW124" s="466" t="s">
        <v>143</v>
      </c>
      <c r="BX124" s="466"/>
      <c r="BY124" s="446"/>
      <c r="BZ124" s="392" t="str">
        <f t="shared" si="20"/>
        <v>모바일쿠폰사업팀_선급금/미지급금 전표 승인</v>
      </c>
      <c r="CA124" s="392" t="b">
        <f>VLOOKUP(BZ124,'[7]ROMM List'!$AB$5:$AB$736,1,0)=BZ124</f>
        <v>1</v>
      </c>
      <c r="CB124" s="392" t="str">
        <f t="shared" si="14"/>
        <v>MC0602</v>
      </c>
      <c r="CD124" s="470">
        <f t="shared" si="15"/>
        <v>0</v>
      </c>
      <c r="CF124" s="470">
        <f t="shared" si="16"/>
        <v>0</v>
      </c>
      <c r="CG124" s="470">
        <f t="shared" si="16"/>
        <v>0</v>
      </c>
      <c r="CH124" s="470">
        <f t="shared" si="16"/>
        <v>0</v>
      </c>
      <c r="CL124" s="392" t="str">
        <f>IF(COUNTIFS('[7]ROMM List'!$E$5:$E$736,다우기술!CL$4,'[7]ROMM List'!$AA$5:$AA$736,다우기술!$C124)&gt;0,CL$4,"")</f>
        <v/>
      </c>
      <c r="CM124" s="392" t="str">
        <f>IF(COUNTIFS('[7]ROMM List'!$E$5:$E$736,다우기술!CM$4,'[7]ROMM List'!$AA$5:$AA$736,다우기술!$C124)&gt;0,CM$4,"")</f>
        <v/>
      </c>
      <c r="CN124" s="392" t="str">
        <f>IF(COUNTIFS('[7]ROMM List'!$E$5:$E$736,다우기술!CN$4,'[7]ROMM List'!$AA$5:$AA$736,다우기술!$C124)&gt;0,CN$4,"")</f>
        <v/>
      </c>
      <c r="CO124" s="392" t="str">
        <f>IF(COUNTIFS('[7]ROMM List'!$E$5:$E$736,다우기술!CO$4,'[7]ROMM List'!$AA$5:$AA$736,다우기술!$C124)&gt;0,CO$4,"")</f>
        <v/>
      </c>
      <c r="CP124" s="392" t="str">
        <f>IF(COUNTIFS('[7]ROMM List'!$E$5:$E$736,다우기술!CP$4,'[7]ROMM List'!$AA$5:$AA$736,다우기술!$C124)&gt;0,CP$4,"")</f>
        <v/>
      </c>
      <c r="CQ124" s="392" t="str">
        <f>IF(COUNTIFS('[7]ROMM List'!$E$5:$E$736,다우기술!CQ$4,'[7]ROMM List'!$AA$5:$AA$736,다우기술!$C124)&gt;0,CQ$4,"")</f>
        <v/>
      </c>
      <c r="CR124" s="392" t="str">
        <f>IF(COUNTIFS('[7]ROMM List'!$E$5:$E$736,다우기술!CR$4,'[7]ROMM List'!$AA$5:$AA$736,다우기술!$C124)&gt;0,CR$4,"")</f>
        <v/>
      </c>
      <c r="CS124" s="392" t="str">
        <f>IF(COUNTIFS('[7]ROMM List'!$E$5:$E$736,다우기술!CS$4,'[7]ROMM List'!$AA$5:$AA$736,다우기술!$C124)&gt;0,CS$4,"")</f>
        <v/>
      </c>
      <c r="CT124" s="392" t="str">
        <f>IF(COUNTIFS('[7]ROMM List'!$E$5:$E$736,다우기술!CT$4,'[7]ROMM List'!$AA$5:$AA$736,다우기술!$C124)&gt;0,CT$4,"")</f>
        <v/>
      </c>
      <c r="CU124" s="392" t="str">
        <f>IF(COUNTIFS('[7]ROMM List'!$E$5:$E$736,다우기술!CU$4,'[7]ROMM List'!$AA$5:$AA$736,다우기술!$C124)&gt;0,CU$4,"")</f>
        <v/>
      </c>
      <c r="CV124" s="392" t="str">
        <f>IF(COUNTIFS('[7]ROMM List'!$E$5:$E$736,다우기술!CV$4,'[7]ROMM List'!$AA$5:$AA$736,다우기술!$C124)&gt;0,CV$4,"")</f>
        <v/>
      </c>
      <c r="CW124" s="392" t="str">
        <f>IF(COUNTIFS('[7]ROMM List'!$E$5:$E$736,다우기술!CW$4,'[7]ROMM List'!$AA$5:$AA$736,다우기술!$C124)&gt;0,CW$4,"")</f>
        <v>기타부채</v>
      </c>
      <c r="CX124" s="392" t="str">
        <f>IF(COUNTIFS('[7]ROMM List'!$E$5:$E$736,다우기술!CX$4,'[7]ROMM List'!$AA$5:$AA$736,다우기술!$C124)&gt;0,CX$4,"")</f>
        <v/>
      </c>
      <c r="CY124" s="392" t="str">
        <f>IF(COUNTIFS('[7]ROMM List'!$E$5:$E$736,다우기술!CY$4,'[7]ROMM List'!$AA$5:$AA$736,다우기술!$C124)&gt;0,CY$4,"")</f>
        <v/>
      </c>
      <c r="CZ124" s="392" t="str">
        <f>IF(COUNTIFS('[7]ROMM List'!$E$5:$E$736,다우기술!CZ$4,'[7]ROMM List'!$AA$5:$AA$736,다우기술!$C124)&gt;0,CZ$4,"")</f>
        <v/>
      </c>
      <c r="DA124" s="392" t="str">
        <f>IF(COUNTIFS('[7]ROMM List'!$E$5:$E$736,다우기술!DA$4,'[7]ROMM List'!$AA$5:$AA$736,다우기술!$C124)&gt;0,DA$4,"")</f>
        <v/>
      </c>
      <c r="DB124" s="392" t="str">
        <f>IF(COUNTIFS('[7]ROMM List'!$E$5:$E$736,다우기술!DB$4,'[7]ROMM List'!$AA$5:$AA$736,다우기술!$C124)&gt;0,DB$4,"")</f>
        <v/>
      </c>
      <c r="DC124" s="392" t="str">
        <f>IF(COUNTIFS('[7]ROMM List'!$E$5:$E$736,다우기술!DC$4,'[7]ROMM List'!$AA$5:$AA$736,다우기술!$C124)&gt;0,DC$4,"")</f>
        <v/>
      </c>
      <c r="DD124" s="392" t="str">
        <f>IF(COUNTIFS('[7]ROMM List'!$E$5:$E$736,다우기술!DD$4,'[7]ROMM List'!$AA$5:$AA$736,다우기술!$C124)&gt;0,DD$4,"")</f>
        <v/>
      </c>
      <c r="DE124" s="392" t="str">
        <f>IF(COUNTIFS('[7]ROMM List'!$E$5:$E$736,다우기술!DE$4,'[7]ROMM List'!$AA$5:$AA$736,다우기술!$C124)&gt;0,DE$4,"")</f>
        <v/>
      </c>
      <c r="DF124" s="392" t="str">
        <f>IF(COUNTIFS('[7]ROMM List'!$E$5:$E$736,다우기술!DF$4,'[7]ROMM List'!$AA$5:$AA$736,다우기술!$C124)&gt;0,DF$4,"")</f>
        <v/>
      </c>
      <c r="DG124" s="392" t="str">
        <f>IF(COUNTIFS('[7]ROMM List'!$E$5:$E$736,다우기술!DG$4,'[7]ROMM List'!$AA$5:$AA$736,다우기술!$C124)&gt;0,DG$4,"")</f>
        <v/>
      </c>
      <c r="DH124" s="392" t="str">
        <f>IF(COUNTIFS('[7]ROMM List'!$E$5:$E$736,다우기술!DH$4,'[7]ROMM List'!$AA$5:$AA$736,다우기술!$C124)&gt;0,DH$4,"")</f>
        <v/>
      </c>
      <c r="DI124" s="392" t="str">
        <f>IF(COUNTIFS('[7]ROMM List'!$E$5:$E$736,다우기술!DI$4,'[7]ROMM List'!$AA$5:$AA$736,다우기술!$C124)&gt;0,DI$4,"")</f>
        <v/>
      </c>
      <c r="DJ124" s="392" t="str">
        <f>IF(COUNTIFS('[7]ROMM List'!$E$5:$E$736,다우기술!DJ$4,'[7]ROMM List'!$AA$5:$AA$736,다우기술!$C124)&gt;0,DJ$4,"")</f>
        <v/>
      </c>
      <c r="DK124" s="392" t="str">
        <f>IF(COUNTIFS('[7]ROMM List'!$E$5:$E$736,다우기술!DK$4,'[7]ROMM List'!$AA$5:$AA$736,다우기술!$C124)&gt;0,DK$4,"")</f>
        <v/>
      </c>
      <c r="DL124" s="392" t="str">
        <f t="shared" si="22"/>
        <v>기타부채</v>
      </c>
    </row>
    <row r="125" spans="1:116" s="392" customFormat="1" ht="187.2" hidden="1" customHeight="1">
      <c r="A125" s="453"/>
      <c r="B125" s="392" t="s">
        <v>141</v>
      </c>
      <c r="C125" s="430" t="str">
        <f t="shared" si="12"/>
        <v>MC0701</v>
      </c>
      <c r="D125" s="430" t="s">
        <v>147</v>
      </c>
      <c r="E125" s="430" t="s">
        <v>3912</v>
      </c>
      <c r="F125" s="431" t="s">
        <v>4007</v>
      </c>
      <c r="G125" s="431" t="s">
        <v>3575</v>
      </c>
      <c r="H125" s="454" t="s">
        <v>4008</v>
      </c>
      <c r="I125" s="455" t="s">
        <v>4009</v>
      </c>
      <c r="J125" s="456" t="s">
        <v>4010</v>
      </c>
      <c r="K125" s="457" t="s">
        <v>4011</v>
      </c>
      <c r="L125" s="458" t="str">
        <f>IF(VLOOKUP(BZ125,'[7]ROMM List'!$AB$5:$AC$736,2,0)&gt;0,"Y","N")</f>
        <v>Y</v>
      </c>
      <c r="M125" s="459"/>
      <c r="N125" s="460" t="s">
        <v>143</v>
      </c>
      <c r="O125" s="460"/>
      <c r="P125" s="460"/>
      <c r="Q125" s="460"/>
      <c r="R125" s="461"/>
      <c r="S125" s="459" t="s">
        <v>142</v>
      </c>
      <c r="T125" s="461" t="s">
        <v>137</v>
      </c>
      <c r="U125" s="459" t="str">
        <f>IF(COUNTIFS('[7]ROMM List'!$AA$5:$AA$736,다우기술!$C125,'[7]ROMM List'!K$5:K$736,"O")&gt;0,"O","")</f>
        <v/>
      </c>
      <c r="V125" s="460" t="str">
        <f>IF(COUNTIFS('[7]ROMM List'!$AA$5:$AA$736,다우기술!$C125,'[7]ROMM List'!L$5:L$736,"O")&gt;0,"O","")</f>
        <v/>
      </c>
      <c r="W125" s="460" t="str">
        <f>IF(COUNTIFS('[7]ROMM List'!$AA$5:$AA$736,다우기술!$C125,'[7]ROMM List'!M$5:M$736,"O")&gt;0,"O","")</f>
        <v>O</v>
      </c>
      <c r="X125" s="460" t="str">
        <f>IF(COUNTIFS('[7]ROMM List'!$AA$5:$AA$736,다우기술!$C125,'[7]ROMM List'!N$5:N$736,"O")&gt;0,"O","")</f>
        <v/>
      </c>
      <c r="Y125" s="460" t="str">
        <f>IF(COUNTIFS('[7]ROMM List'!$AA$5:$AA$736,다우기술!$C125,'[7]ROMM List'!O$5:O$736,"O")&gt;0,"O","")</f>
        <v/>
      </c>
      <c r="Z125" s="460" t="str">
        <f>IF(COUNTIFS('[7]ROMM List'!$AA$5:$AA$736,다우기술!$C125,'[7]ROMM List'!P$5:P$736,"O")&gt;0,"O","")</f>
        <v>O</v>
      </c>
      <c r="AA125" s="460" t="str">
        <f>IF(COUNTIFS('[7]ROMM List'!$AA$5:$AA$736,다우기술!$C125,'[7]ROMM List'!Q$5:Q$736,"O")&gt;0,"O","")</f>
        <v/>
      </c>
      <c r="AB125" s="460" t="str">
        <f>IF(COUNTIFS('[7]ROMM List'!$AA$5:$AA$736,다우기술!$C125,'[7]ROMM List'!R$5:R$736,"O")&gt;0,"O","")</f>
        <v/>
      </c>
      <c r="AC125" s="460" t="str">
        <f>IF(COUNTIFS('[7]ROMM List'!$AA$5:$AA$736,다우기술!$C125,'[7]ROMM List'!S$5:S$736,"O")&gt;0,"O","")</f>
        <v/>
      </c>
      <c r="AD125" s="460" t="str">
        <f>IF(COUNTIFS('[7]ROMM List'!$AA$5:$AA$736,다우기술!$C125,'[7]ROMM List'!T$5:T$736,"O")&gt;0,"O","")</f>
        <v/>
      </c>
      <c r="AE125" s="460" t="str">
        <f>IF(COUNTIFS('[7]ROMM List'!$AA$5:$AA$736,다우기술!$C125,'[7]ROMM List'!U$5:U$736,"O")&gt;0,"O","")</f>
        <v/>
      </c>
      <c r="AF125" s="460" t="str">
        <f>IF(COUNTIFS('[7]ROMM List'!$AA$5:$AA$736,다우기술!$C125,'[7]ROMM List'!V$5:V$736,"O")&gt;0,"O","")</f>
        <v/>
      </c>
      <c r="AG125" s="461" t="str">
        <f>IF(COUNTIFS('[7]ROMM List'!$AA$5:$AA$736,다우기술!$C125,'[7]ROMM List'!W$5:W$736,"O")&gt;0,"O","")</f>
        <v/>
      </c>
      <c r="AH125" s="462" t="s">
        <v>129</v>
      </c>
      <c r="AI125" s="458" t="str">
        <f t="shared" si="21"/>
        <v>매출채권매출</v>
      </c>
      <c r="AJ125" s="458" t="s">
        <v>144</v>
      </c>
      <c r="AK125" s="458" t="s">
        <v>144</v>
      </c>
      <c r="AL125" s="458" t="s">
        <v>144</v>
      </c>
      <c r="AM125" s="458" t="s">
        <v>144</v>
      </c>
      <c r="AN125" s="458" t="s">
        <v>144</v>
      </c>
      <c r="AO125" s="458" t="s">
        <v>144</v>
      </c>
      <c r="AP125" s="463" t="s">
        <v>3938</v>
      </c>
      <c r="AQ125" s="458" t="s">
        <v>3582</v>
      </c>
      <c r="AR125" s="454" t="s">
        <v>3931</v>
      </c>
      <c r="AS125" s="454" t="s">
        <v>3748</v>
      </c>
      <c r="AT125" s="464" t="s">
        <v>4012</v>
      </c>
      <c r="AU125" s="454" t="str">
        <f t="shared" si="17"/>
        <v>미수금 금액 자동산출</v>
      </c>
      <c r="AV125" s="454" t="s">
        <v>4013</v>
      </c>
      <c r="AW125" s="455"/>
      <c r="AX125" s="460"/>
      <c r="AY125" s="460" t="s">
        <v>143</v>
      </c>
      <c r="AZ125" s="461"/>
      <c r="BA125" s="446" t="s">
        <v>2767</v>
      </c>
      <c r="BB125" s="446" t="str">
        <f>IF(COUNTIFS('[7]ROMM List'!$AA$5:$AA$736,다우기술!C125,'[7]ROMM List'!$AF$5:$AF$736,"Significant")&gt;0,"Significant",IF(COUNTIFS('[7]ROMM List'!$AA$5:$AA$736,다우기술!C125,'[7]ROMM List'!$AF$5:$AF$736,"Higher")&gt;0,"Higher","Lower"))</f>
        <v>Lower</v>
      </c>
      <c r="BC125" s="446" t="str">
        <f>AQ125</f>
        <v>Auto</v>
      </c>
      <c r="BD125" s="446" t="s">
        <v>130</v>
      </c>
      <c r="BE125" s="465" t="s">
        <v>137</v>
      </c>
      <c r="BF125" s="466" t="str">
        <f>BC125</f>
        <v>Auto</v>
      </c>
      <c r="BG125" s="466" t="s">
        <v>135</v>
      </c>
      <c r="BH125" s="466" t="s">
        <v>135</v>
      </c>
      <c r="BI125" s="466" t="s">
        <v>135</v>
      </c>
      <c r="BJ125" s="466" t="s">
        <v>135</v>
      </c>
      <c r="BK125" s="466" t="s">
        <v>135</v>
      </c>
      <c r="BL125" s="466" t="s">
        <v>135</v>
      </c>
      <c r="BM125" s="466" t="s">
        <v>135</v>
      </c>
      <c r="BN125" s="467" t="s">
        <v>135</v>
      </c>
      <c r="BO125" s="446" t="str">
        <f t="shared" si="13"/>
        <v>Not Higher</v>
      </c>
      <c r="BP125" s="446">
        <f>SUMIFS([7]Note!$G$18:$G$65,[7]Note!$C$18:$C$65,다우기술!BB125,[7]Note!$F$18:$F$65,다우기술!BC125,[7]Note!$D$18:$D$65,다우기술!BO125)/IF(BD125="Y",1,IF(BD125="H",2,4))</f>
        <v>1</v>
      </c>
      <c r="BQ125" s="446" t="str">
        <f>AR125</f>
        <v>모바일쿠폰사업팀</v>
      </c>
      <c r="BR125" s="466"/>
      <c r="BS125" s="467" t="s">
        <v>143</v>
      </c>
      <c r="BT125" s="465"/>
      <c r="BU125" s="466"/>
      <c r="BV125" s="466"/>
      <c r="BW125" s="466" t="s">
        <v>143</v>
      </c>
      <c r="BX125" s="466"/>
      <c r="BY125" s="446"/>
      <c r="BZ125" s="392" t="str">
        <f t="shared" si="20"/>
        <v>모바일쿠폰사업팀_미수금 금액 자동산출</v>
      </c>
      <c r="CA125" s="392" t="b">
        <f>VLOOKUP(BZ125,'[7]ROMM List'!$AB$5:$AB$736,1,0)=BZ125</f>
        <v>1</v>
      </c>
      <c r="CB125" s="392" t="str">
        <f t="shared" si="14"/>
        <v>MC0701</v>
      </c>
      <c r="CD125" s="470">
        <f t="shared" si="15"/>
        <v>0</v>
      </c>
      <c r="CF125" s="470">
        <f t="shared" si="16"/>
        <v>0</v>
      </c>
      <c r="CG125" s="470">
        <f t="shared" si="16"/>
        <v>0</v>
      </c>
      <c r="CH125" s="470">
        <f t="shared" si="16"/>
        <v>0</v>
      </c>
      <c r="CL125" s="392" t="str">
        <f>IF(COUNTIFS('[7]ROMM List'!$E$5:$E$736,다우기술!CL$4,'[7]ROMM List'!$AA$5:$AA$736,다우기술!$C125)&gt;0,CL$4,"")</f>
        <v>매출채권</v>
      </c>
      <c r="CM125" s="392" t="str">
        <f>IF(COUNTIFS('[7]ROMM List'!$E$5:$E$736,다우기술!CM$4,'[7]ROMM List'!$AA$5:$AA$736,다우기술!$C125)&gt;0,CM$4,"")</f>
        <v>매출</v>
      </c>
      <c r="CN125" s="392" t="str">
        <f>IF(COUNTIFS('[7]ROMM List'!$E$5:$E$736,다우기술!CN$4,'[7]ROMM List'!$AA$5:$AA$736,다우기술!$C125)&gt;0,CN$4,"")</f>
        <v/>
      </c>
      <c r="CO125" s="392" t="str">
        <f>IF(COUNTIFS('[7]ROMM List'!$E$5:$E$736,다우기술!CO$4,'[7]ROMM List'!$AA$5:$AA$736,다우기술!$C125)&gt;0,CO$4,"")</f>
        <v/>
      </c>
      <c r="CP125" s="392" t="str">
        <f>IF(COUNTIFS('[7]ROMM List'!$E$5:$E$736,다우기술!CP$4,'[7]ROMM List'!$AA$5:$AA$736,다우기술!$C125)&gt;0,CP$4,"")</f>
        <v/>
      </c>
      <c r="CQ125" s="392" t="str">
        <f>IF(COUNTIFS('[7]ROMM List'!$E$5:$E$736,다우기술!CQ$4,'[7]ROMM List'!$AA$5:$AA$736,다우기술!$C125)&gt;0,CQ$4,"")</f>
        <v/>
      </c>
      <c r="CR125" s="392" t="str">
        <f>IF(COUNTIFS('[7]ROMM List'!$E$5:$E$736,다우기술!CR$4,'[7]ROMM List'!$AA$5:$AA$736,다우기술!$C125)&gt;0,CR$4,"")</f>
        <v/>
      </c>
      <c r="CS125" s="392" t="str">
        <f>IF(COUNTIFS('[7]ROMM List'!$E$5:$E$736,다우기술!CS$4,'[7]ROMM List'!$AA$5:$AA$736,다우기술!$C125)&gt;0,CS$4,"")</f>
        <v/>
      </c>
      <c r="CT125" s="392" t="str">
        <f>IF(COUNTIFS('[7]ROMM List'!$E$5:$E$736,다우기술!CT$4,'[7]ROMM List'!$AA$5:$AA$736,다우기술!$C125)&gt;0,CT$4,"")</f>
        <v/>
      </c>
      <c r="CU125" s="392" t="str">
        <f>IF(COUNTIFS('[7]ROMM List'!$E$5:$E$736,다우기술!CU$4,'[7]ROMM List'!$AA$5:$AA$736,다우기술!$C125)&gt;0,CU$4,"")</f>
        <v/>
      </c>
      <c r="CV125" s="392" t="str">
        <f>IF(COUNTIFS('[7]ROMM List'!$E$5:$E$736,다우기술!CV$4,'[7]ROMM List'!$AA$5:$AA$736,다우기술!$C125)&gt;0,CV$4,"")</f>
        <v/>
      </c>
      <c r="CW125" s="392" t="str">
        <f>IF(COUNTIFS('[7]ROMM List'!$E$5:$E$736,다우기술!CW$4,'[7]ROMM List'!$AA$5:$AA$736,다우기술!$C125)&gt;0,CW$4,"")</f>
        <v/>
      </c>
      <c r="CX125" s="392" t="str">
        <f>IF(COUNTIFS('[7]ROMM List'!$E$5:$E$736,다우기술!CX$4,'[7]ROMM List'!$AA$5:$AA$736,다우기술!$C125)&gt;0,CX$4,"")</f>
        <v/>
      </c>
      <c r="CY125" s="392" t="str">
        <f>IF(COUNTIFS('[7]ROMM List'!$E$5:$E$736,다우기술!CY$4,'[7]ROMM List'!$AA$5:$AA$736,다우기술!$C125)&gt;0,CY$4,"")</f>
        <v/>
      </c>
      <c r="CZ125" s="392" t="str">
        <f>IF(COUNTIFS('[7]ROMM List'!$E$5:$E$736,다우기술!CZ$4,'[7]ROMM List'!$AA$5:$AA$736,다우기술!$C125)&gt;0,CZ$4,"")</f>
        <v/>
      </c>
      <c r="DA125" s="392" t="str">
        <f>IF(COUNTIFS('[7]ROMM List'!$E$5:$E$736,다우기술!DA$4,'[7]ROMM List'!$AA$5:$AA$736,다우기술!$C125)&gt;0,DA$4,"")</f>
        <v/>
      </c>
      <c r="DB125" s="392" t="str">
        <f>IF(COUNTIFS('[7]ROMM List'!$E$5:$E$736,다우기술!DB$4,'[7]ROMM List'!$AA$5:$AA$736,다우기술!$C125)&gt;0,DB$4,"")</f>
        <v/>
      </c>
      <c r="DC125" s="392" t="str">
        <f>IF(COUNTIFS('[7]ROMM List'!$E$5:$E$736,다우기술!DC$4,'[7]ROMM List'!$AA$5:$AA$736,다우기술!$C125)&gt;0,DC$4,"")</f>
        <v/>
      </c>
      <c r="DD125" s="392" t="str">
        <f>IF(COUNTIFS('[7]ROMM List'!$E$5:$E$736,다우기술!DD$4,'[7]ROMM List'!$AA$5:$AA$736,다우기술!$C125)&gt;0,DD$4,"")</f>
        <v/>
      </c>
      <c r="DE125" s="392" t="str">
        <f>IF(COUNTIFS('[7]ROMM List'!$E$5:$E$736,다우기술!DE$4,'[7]ROMM List'!$AA$5:$AA$736,다우기술!$C125)&gt;0,DE$4,"")</f>
        <v/>
      </c>
      <c r="DF125" s="392" t="str">
        <f>IF(COUNTIFS('[7]ROMM List'!$E$5:$E$736,다우기술!DF$4,'[7]ROMM List'!$AA$5:$AA$736,다우기술!$C125)&gt;0,DF$4,"")</f>
        <v/>
      </c>
      <c r="DG125" s="392" t="str">
        <f>IF(COUNTIFS('[7]ROMM List'!$E$5:$E$736,다우기술!DG$4,'[7]ROMM List'!$AA$5:$AA$736,다우기술!$C125)&gt;0,DG$4,"")</f>
        <v/>
      </c>
      <c r="DH125" s="392" t="str">
        <f>IF(COUNTIFS('[7]ROMM List'!$E$5:$E$736,다우기술!DH$4,'[7]ROMM List'!$AA$5:$AA$736,다우기술!$C125)&gt;0,DH$4,"")</f>
        <v/>
      </c>
      <c r="DI125" s="392" t="str">
        <f>IF(COUNTIFS('[7]ROMM List'!$E$5:$E$736,다우기술!DI$4,'[7]ROMM List'!$AA$5:$AA$736,다우기술!$C125)&gt;0,DI$4,"")</f>
        <v/>
      </c>
      <c r="DJ125" s="392" t="str">
        <f>IF(COUNTIFS('[7]ROMM List'!$E$5:$E$736,다우기술!DJ$4,'[7]ROMM List'!$AA$5:$AA$736,다우기술!$C125)&gt;0,DJ$4,"")</f>
        <v/>
      </c>
      <c r="DK125" s="392" t="str">
        <f>IF(COUNTIFS('[7]ROMM List'!$E$5:$E$736,다우기술!DK$4,'[7]ROMM List'!$AA$5:$AA$736,다우기술!$C125)&gt;0,DK$4,"")</f>
        <v/>
      </c>
      <c r="DL125" s="392" t="str">
        <f t="shared" si="22"/>
        <v>매출채권매출</v>
      </c>
    </row>
    <row r="126" spans="1:116" s="392" customFormat="1" ht="140.4" hidden="1" customHeight="1">
      <c r="A126" s="453"/>
      <c r="B126" s="392" t="s">
        <v>141</v>
      </c>
      <c r="C126" s="430" t="str">
        <f t="shared" si="12"/>
        <v>MC0702</v>
      </c>
      <c r="D126" s="430" t="s">
        <v>147</v>
      </c>
      <c r="E126" s="430" t="s">
        <v>3912</v>
      </c>
      <c r="F126" s="431" t="s">
        <v>3073</v>
      </c>
      <c r="G126" s="431" t="s">
        <v>3306</v>
      </c>
      <c r="H126" s="454" t="s">
        <v>4008</v>
      </c>
      <c r="I126" s="455" t="s">
        <v>4014</v>
      </c>
      <c r="J126" s="456" t="s">
        <v>4015</v>
      </c>
      <c r="K126" s="457" t="s">
        <v>4016</v>
      </c>
      <c r="L126" s="458" t="str">
        <f>IF(VLOOKUP(BZ126,'[7]ROMM List'!$AB$5:$AC$736,2,0)&gt;0,"Y","N")</f>
        <v>N</v>
      </c>
      <c r="M126" s="459" t="s">
        <v>143</v>
      </c>
      <c r="N126" s="460"/>
      <c r="O126" s="460"/>
      <c r="P126" s="460"/>
      <c r="Q126" s="460"/>
      <c r="R126" s="461"/>
      <c r="S126" s="459" t="s">
        <v>140</v>
      </c>
      <c r="T126" s="461" t="s">
        <v>131</v>
      </c>
      <c r="U126" s="459" t="str">
        <f>IF(COUNTIFS('[7]ROMM List'!$AA$5:$AA$736,다우기술!$C126,'[7]ROMM List'!K$5:K$736,"O")&gt;0,"O","")</f>
        <v>O</v>
      </c>
      <c r="V126" s="460" t="str">
        <f>IF(COUNTIFS('[7]ROMM List'!$AA$5:$AA$736,다우기술!$C126,'[7]ROMM List'!L$5:L$736,"O")&gt;0,"O","")</f>
        <v/>
      </c>
      <c r="W126" s="460" t="str">
        <f>IF(COUNTIFS('[7]ROMM List'!$AA$5:$AA$736,다우기술!$C126,'[7]ROMM List'!M$5:M$736,"O")&gt;0,"O","")</f>
        <v/>
      </c>
      <c r="X126" s="460" t="str">
        <f>IF(COUNTIFS('[7]ROMM List'!$AA$5:$AA$736,다우기술!$C126,'[7]ROMM List'!N$5:N$736,"O")&gt;0,"O","")</f>
        <v/>
      </c>
      <c r="Y126" s="460" t="str">
        <f>IF(COUNTIFS('[7]ROMM List'!$AA$5:$AA$736,다우기술!$C126,'[7]ROMM List'!O$5:O$736,"O")&gt;0,"O","")</f>
        <v/>
      </c>
      <c r="Z126" s="460" t="str">
        <f>IF(COUNTIFS('[7]ROMM List'!$AA$5:$AA$736,다우기술!$C126,'[7]ROMM List'!P$5:P$736,"O")&gt;0,"O","")</f>
        <v/>
      </c>
      <c r="AA126" s="460" t="str">
        <f>IF(COUNTIFS('[7]ROMM List'!$AA$5:$AA$736,다우기술!$C126,'[7]ROMM List'!Q$5:Q$736,"O")&gt;0,"O","")</f>
        <v/>
      </c>
      <c r="AB126" s="460" t="str">
        <f>IF(COUNTIFS('[7]ROMM List'!$AA$5:$AA$736,다우기술!$C126,'[7]ROMM List'!R$5:R$736,"O")&gt;0,"O","")</f>
        <v/>
      </c>
      <c r="AC126" s="460" t="str">
        <f>IF(COUNTIFS('[7]ROMM List'!$AA$5:$AA$736,다우기술!$C126,'[7]ROMM List'!S$5:S$736,"O")&gt;0,"O","")</f>
        <v/>
      </c>
      <c r="AD126" s="460" t="str">
        <f>IF(COUNTIFS('[7]ROMM List'!$AA$5:$AA$736,다우기술!$C126,'[7]ROMM List'!T$5:T$736,"O")&gt;0,"O","")</f>
        <v/>
      </c>
      <c r="AE126" s="460" t="str">
        <f>IF(COUNTIFS('[7]ROMM List'!$AA$5:$AA$736,다우기술!$C126,'[7]ROMM List'!U$5:U$736,"O")&gt;0,"O","")</f>
        <v/>
      </c>
      <c r="AF126" s="460" t="str">
        <f>IF(COUNTIFS('[7]ROMM List'!$AA$5:$AA$736,다우기술!$C126,'[7]ROMM List'!V$5:V$736,"O")&gt;0,"O","")</f>
        <v/>
      </c>
      <c r="AG126" s="461" t="str">
        <f>IF(COUNTIFS('[7]ROMM List'!$AA$5:$AA$736,다우기술!$C126,'[7]ROMM List'!W$5:W$736,"O")&gt;0,"O","")</f>
        <v/>
      </c>
      <c r="AH126" s="462" t="s">
        <v>130</v>
      </c>
      <c r="AI126" s="458" t="str">
        <f t="shared" si="21"/>
        <v>기타자산</v>
      </c>
      <c r="AJ126" s="458" t="s">
        <v>144</v>
      </c>
      <c r="AK126" s="458" t="s">
        <v>144</v>
      </c>
      <c r="AL126" s="458" t="s">
        <v>144</v>
      </c>
      <c r="AM126" s="458" t="s">
        <v>144</v>
      </c>
      <c r="AN126" s="458" t="s">
        <v>3592</v>
      </c>
      <c r="AO126" s="458" t="s">
        <v>4017</v>
      </c>
      <c r="AP126" s="463" t="s">
        <v>3594</v>
      </c>
      <c r="AQ126" s="458" t="s">
        <v>131</v>
      </c>
      <c r="AR126" s="454" t="s">
        <v>3931</v>
      </c>
      <c r="AS126" s="454" t="s">
        <v>3748</v>
      </c>
      <c r="AT126" s="464" t="s">
        <v>4018</v>
      </c>
      <c r="AU126" s="454" t="str">
        <f t="shared" si="17"/>
        <v>미수금 집계 기안 승인</v>
      </c>
      <c r="AV126" s="454" t="s">
        <v>4019</v>
      </c>
      <c r="AW126" s="455"/>
      <c r="AX126" s="460"/>
      <c r="AY126" s="460" t="s">
        <v>143</v>
      </c>
      <c r="AZ126" s="461"/>
      <c r="BA126" s="446" t="s">
        <v>4020</v>
      </c>
      <c r="BB126" s="446" t="str">
        <f>IF(COUNTIFS('[7]ROMM List'!$AA$5:$AA$736,다우기술!C126,'[7]ROMM List'!$AF$5:$AF$736,"Significant")&gt;0,"Significant",IF(COUNTIFS('[7]ROMM List'!$AA$5:$AA$736,다우기술!C126,'[7]ROMM List'!$AF$5:$AF$736,"Higher")&gt;0,"Higher","Lower"))</f>
        <v>Lower</v>
      </c>
      <c r="BC126" s="446" t="str">
        <f>AQ126</f>
        <v>M</v>
      </c>
      <c r="BD126" s="446" t="s">
        <v>130</v>
      </c>
      <c r="BE126" s="465" t="s">
        <v>131</v>
      </c>
      <c r="BF126" s="466" t="s">
        <v>131</v>
      </c>
      <c r="BG126" s="466" t="s">
        <v>135</v>
      </c>
      <c r="BH126" s="466" t="s">
        <v>135</v>
      </c>
      <c r="BI126" s="466" t="s">
        <v>135</v>
      </c>
      <c r="BJ126" s="466" t="s">
        <v>135</v>
      </c>
      <c r="BK126" s="466" t="s">
        <v>135</v>
      </c>
      <c r="BL126" s="466" t="s">
        <v>135</v>
      </c>
      <c r="BM126" s="466" t="s">
        <v>135</v>
      </c>
      <c r="BN126" s="467" t="s">
        <v>135</v>
      </c>
      <c r="BO126" s="446" t="str">
        <f t="shared" si="13"/>
        <v>Not Higher</v>
      </c>
      <c r="BP126" s="446">
        <f>SUMIFS([7]Note!$G$18:$G$65,[7]Note!$C$18:$C$65,다우기술!BB126,[7]Note!$F$18:$F$65,다우기술!BC126,[7]Note!$D$18:$D$65,다우기술!BO126)/IF(BD126="Y",1,IF(BD126="H",2,4))</f>
        <v>2</v>
      </c>
      <c r="BQ126" s="446" t="s">
        <v>4021</v>
      </c>
      <c r="BR126" s="466"/>
      <c r="BS126" s="467" t="s">
        <v>143</v>
      </c>
      <c r="BT126" s="465"/>
      <c r="BU126" s="466"/>
      <c r="BV126" s="466"/>
      <c r="BW126" s="466" t="s">
        <v>143</v>
      </c>
      <c r="BX126" s="466"/>
      <c r="BY126" s="446"/>
      <c r="BZ126" s="392" t="str">
        <f t="shared" si="20"/>
        <v>모바일쿠폰사업팀_미수금 집계 기안 승인</v>
      </c>
      <c r="CA126" s="392" t="b">
        <f>VLOOKUP(BZ126,'[7]ROMM List'!$AB$5:$AB$736,1,0)=BZ126</f>
        <v>1</v>
      </c>
      <c r="CB126" s="392" t="str">
        <f t="shared" si="14"/>
        <v>MC0702</v>
      </c>
      <c r="CD126" s="470">
        <f t="shared" si="15"/>
        <v>0</v>
      </c>
      <c r="CF126" s="470">
        <f t="shared" si="16"/>
        <v>0</v>
      </c>
      <c r="CG126" s="470">
        <f t="shared" si="16"/>
        <v>0</v>
      </c>
      <c r="CH126" s="470">
        <f t="shared" si="16"/>
        <v>0</v>
      </c>
      <c r="CL126" s="392" t="str">
        <f>IF(COUNTIFS('[7]ROMM List'!$E$5:$E$736,다우기술!CL$4,'[7]ROMM List'!$AA$5:$AA$736,다우기술!$C126)&gt;0,CL$4,"")</f>
        <v/>
      </c>
      <c r="CM126" s="392" t="str">
        <f>IF(COUNTIFS('[7]ROMM List'!$E$5:$E$736,다우기술!CM$4,'[7]ROMM List'!$AA$5:$AA$736,다우기술!$C126)&gt;0,CM$4,"")</f>
        <v/>
      </c>
      <c r="CN126" s="392" t="str">
        <f>IF(COUNTIFS('[7]ROMM List'!$E$5:$E$736,다우기술!CN$4,'[7]ROMM List'!$AA$5:$AA$736,다우기술!$C126)&gt;0,CN$4,"")</f>
        <v/>
      </c>
      <c r="CO126" s="392" t="str">
        <f>IF(COUNTIFS('[7]ROMM List'!$E$5:$E$736,다우기술!CO$4,'[7]ROMM List'!$AA$5:$AA$736,다우기술!$C126)&gt;0,CO$4,"")</f>
        <v/>
      </c>
      <c r="CP126" s="392" t="str">
        <f>IF(COUNTIFS('[7]ROMM List'!$E$5:$E$736,다우기술!CP$4,'[7]ROMM List'!$AA$5:$AA$736,다우기술!$C126)&gt;0,CP$4,"")</f>
        <v/>
      </c>
      <c r="CQ126" s="392" t="str">
        <f>IF(COUNTIFS('[7]ROMM List'!$E$5:$E$736,다우기술!CQ$4,'[7]ROMM List'!$AA$5:$AA$736,다우기술!$C126)&gt;0,CQ$4,"")</f>
        <v/>
      </c>
      <c r="CR126" s="392" t="str">
        <f>IF(COUNTIFS('[7]ROMM List'!$E$5:$E$736,다우기술!CR$4,'[7]ROMM List'!$AA$5:$AA$736,다우기술!$C126)&gt;0,CR$4,"")</f>
        <v/>
      </c>
      <c r="CS126" s="392" t="str">
        <f>IF(COUNTIFS('[7]ROMM List'!$E$5:$E$736,다우기술!CS$4,'[7]ROMM List'!$AA$5:$AA$736,다우기술!$C126)&gt;0,CS$4,"")</f>
        <v/>
      </c>
      <c r="CT126" s="392" t="str">
        <f>IF(COUNTIFS('[7]ROMM List'!$E$5:$E$736,다우기술!CT$4,'[7]ROMM List'!$AA$5:$AA$736,다우기술!$C126)&gt;0,CT$4,"")</f>
        <v/>
      </c>
      <c r="CU126" s="392" t="str">
        <f>IF(COUNTIFS('[7]ROMM List'!$E$5:$E$736,다우기술!CU$4,'[7]ROMM List'!$AA$5:$AA$736,다우기술!$C126)&gt;0,CU$4,"")</f>
        <v>기타자산</v>
      </c>
      <c r="CV126" s="392" t="str">
        <f>IF(COUNTIFS('[7]ROMM List'!$E$5:$E$736,다우기술!CV$4,'[7]ROMM List'!$AA$5:$AA$736,다우기술!$C126)&gt;0,CV$4,"")</f>
        <v/>
      </c>
      <c r="CW126" s="392" t="str">
        <f>IF(COUNTIFS('[7]ROMM List'!$E$5:$E$736,다우기술!CW$4,'[7]ROMM List'!$AA$5:$AA$736,다우기술!$C126)&gt;0,CW$4,"")</f>
        <v/>
      </c>
      <c r="CX126" s="392" t="str">
        <f>IF(COUNTIFS('[7]ROMM List'!$E$5:$E$736,다우기술!CX$4,'[7]ROMM List'!$AA$5:$AA$736,다우기술!$C126)&gt;0,CX$4,"")</f>
        <v/>
      </c>
      <c r="CY126" s="392" t="str">
        <f>IF(COUNTIFS('[7]ROMM List'!$E$5:$E$736,다우기술!CY$4,'[7]ROMM List'!$AA$5:$AA$736,다우기술!$C126)&gt;0,CY$4,"")</f>
        <v/>
      </c>
      <c r="CZ126" s="392" t="str">
        <f>IF(COUNTIFS('[7]ROMM List'!$E$5:$E$736,다우기술!CZ$4,'[7]ROMM List'!$AA$5:$AA$736,다우기술!$C126)&gt;0,CZ$4,"")</f>
        <v/>
      </c>
      <c r="DA126" s="392" t="str">
        <f>IF(COUNTIFS('[7]ROMM List'!$E$5:$E$736,다우기술!DA$4,'[7]ROMM List'!$AA$5:$AA$736,다우기술!$C126)&gt;0,DA$4,"")</f>
        <v/>
      </c>
      <c r="DB126" s="392" t="str">
        <f>IF(COUNTIFS('[7]ROMM List'!$E$5:$E$736,다우기술!DB$4,'[7]ROMM List'!$AA$5:$AA$736,다우기술!$C126)&gt;0,DB$4,"")</f>
        <v/>
      </c>
      <c r="DC126" s="392" t="str">
        <f>IF(COUNTIFS('[7]ROMM List'!$E$5:$E$736,다우기술!DC$4,'[7]ROMM List'!$AA$5:$AA$736,다우기술!$C126)&gt;0,DC$4,"")</f>
        <v/>
      </c>
      <c r="DD126" s="392" t="str">
        <f>IF(COUNTIFS('[7]ROMM List'!$E$5:$E$736,다우기술!DD$4,'[7]ROMM List'!$AA$5:$AA$736,다우기술!$C126)&gt;0,DD$4,"")</f>
        <v/>
      </c>
      <c r="DE126" s="392" t="str">
        <f>IF(COUNTIFS('[7]ROMM List'!$E$5:$E$736,다우기술!DE$4,'[7]ROMM List'!$AA$5:$AA$736,다우기술!$C126)&gt;0,DE$4,"")</f>
        <v/>
      </c>
      <c r="DF126" s="392" t="str">
        <f>IF(COUNTIFS('[7]ROMM List'!$E$5:$E$736,다우기술!DF$4,'[7]ROMM List'!$AA$5:$AA$736,다우기술!$C126)&gt;0,DF$4,"")</f>
        <v/>
      </c>
      <c r="DG126" s="392" t="str">
        <f>IF(COUNTIFS('[7]ROMM List'!$E$5:$E$736,다우기술!DG$4,'[7]ROMM List'!$AA$5:$AA$736,다우기술!$C126)&gt;0,DG$4,"")</f>
        <v/>
      </c>
      <c r="DH126" s="392" t="str">
        <f>IF(COUNTIFS('[7]ROMM List'!$E$5:$E$736,다우기술!DH$4,'[7]ROMM List'!$AA$5:$AA$736,다우기술!$C126)&gt;0,DH$4,"")</f>
        <v/>
      </c>
      <c r="DI126" s="392" t="str">
        <f>IF(COUNTIFS('[7]ROMM List'!$E$5:$E$736,다우기술!DI$4,'[7]ROMM List'!$AA$5:$AA$736,다우기술!$C126)&gt;0,DI$4,"")</f>
        <v/>
      </c>
      <c r="DJ126" s="392" t="str">
        <f>IF(COUNTIFS('[7]ROMM List'!$E$5:$E$736,다우기술!DJ$4,'[7]ROMM List'!$AA$5:$AA$736,다우기술!$C126)&gt;0,DJ$4,"")</f>
        <v/>
      </c>
      <c r="DK126" s="392" t="str">
        <f>IF(COUNTIFS('[7]ROMM List'!$E$5:$E$736,다우기술!DK$4,'[7]ROMM List'!$AA$5:$AA$736,다우기술!$C126)&gt;0,DK$4,"")</f>
        <v/>
      </c>
      <c r="DL126" s="392" t="str">
        <f t="shared" si="22"/>
        <v>기타자산</v>
      </c>
    </row>
    <row r="127" spans="1:116" s="392" customFormat="1" ht="218.4" hidden="1" customHeight="1">
      <c r="A127" s="471" t="s">
        <v>3290</v>
      </c>
      <c r="B127" s="392" t="s">
        <v>141</v>
      </c>
      <c r="C127" s="430" t="str">
        <f t="shared" si="12"/>
        <v>MC0703</v>
      </c>
      <c r="D127" s="430" t="s">
        <v>147</v>
      </c>
      <c r="E127" s="430" t="s">
        <v>3912</v>
      </c>
      <c r="F127" s="431" t="s">
        <v>3073</v>
      </c>
      <c r="G127" s="431" t="s">
        <v>3614</v>
      </c>
      <c r="H127" s="454" t="s">
        <v>4008</v>
      </c>
      <c r="I127" s="455" t="s">
        <v>4014</v>
      </c>
      <c r="J127" s="456" t="s">
        <v>4022</v>
      </c>
      <c r="K127" s="457" t="s">
        <v>4023</v>
      </c>
      <c r="L127" s="458" t="str">
        <f>IF(VLOOKUP(BZ127,'[7]ROMM List'!$AB$5:$AC$736,2,0)&gt;0,"Y","N")</f>
        <v>Y</v>
      </c>
      <c r="M127" s="459" t="s">
        <v>143</v>
      </c>
      <c r="N127" s="460"/>
      <c r="O127" s="460"/>
      <c r="P127" s="460"/>
      <c r="Q127" s="460"/>
      <c r="R127" s="461"/>
      <c r="S127" s="459" t="s">
        <v>140</v>
      </c>
      <c r="T127" s="461" t="s">
        <v>131</v>
      </c>
      <c r="U127" s="459" t="str">
        <f>IF(COUNTIFS('[7]ROMM List'!$AA$5:$AA$736,다우기술!$C127,'[7]ROMM List'!K$5:K$736,"O")&gt;0,"O","")</f>
        <v>O</v>
      </c>
      <c r="V127" s="460" t="str">
        <f>IF(COUNTIFS('[7]ROMM List'!$AA$5:$AA$736,다우기술!$C127,'[7]ROMM List'!L$5:L$736,"O")&gt;0,"O","")</f>
        <v/>
      </c>
      <c r="W127" s="460" t="str">
        <f>IF(COUNTIFS('[7]ROMM List'!$AA$5:$AA$736,다우기술!$C127,'[7]ROMM List'!M$5:M$736,"O")&gt;0,"O","")</f>
        <v/>
      </c>
      <c r="X127" s="460" t="str">
        <f>IF(COUNTIFS('[7]ROMM List'!$AA$5:$AA$736,다우기술!$C127,'[7]ROMM List'!N$5:N$736,"O")&gt;0,"O","")</f>
        <v/>
      </c>
      <c r="Y127" s="460" t="str">
        <f>IF(COUNTIFS('[7]ROMM List'!$AA$5:$AA$736,다우기술!$C127,'[7]ROMM List'!O$5:O$736,"O")&gt;0,"O","")</f>
        <v/>
      </c>
      <c r="Z127" s="460" t="str">
        <f>IF(COUNTIFS('[7]ROMM List'!$AA$5:$AA$736,다우기술!$C127,'[7]ROMM List'!P$5:P$736,"O")&gt;0,"O","")</f>
        <v/>
      </c>
      <c r="AA127" s="460" t="str">
        <f>IF(COUNTIFS('[7]ROMM List'!$AA$5:$AA$736,다우기술!$C127,'[7]ROMM List'!Q$5:Q$736,"O")&gt;0,"O","")</f>
        <v/>
      </c>
      <c r="AB127" s="460" t="str">
        <f>IF(COUNTIFS('[7]ROMM List'!$AA$5:$AA$736,다우기술!$C127,'[7]ROMM List'!R$5:R$736,"O")&gt;0,"O","")</f>
        <v/>
      </c>
      <c r="AC127" s="460" t="str">
        <f>IF(COUNTIFS('[7]ROMM List'!$AA$5:$AA$736,다우기술!$C127,'[7]ROMM List'!S$5:S$736,"O")&gt;0,"O","")</f>
        <v/>
      </c>
      <c r="AD127" s="460" t="str">
        <f>IF(COUNTIFS('[7]ROMM List'!$AA$5:$AA$736,다우기술!$C127,'[7]ROMM List'!T$5:T$736,"O")&gt;0,"O","")</f>
        <v/>
      </c>
      <c r="AE127" s="460" t="str">
        <f>IF(COUNTIFS('[7]ROMM List'!$AA$5:$AA$736,다우기술!$C127,'[7]ROMM List'!U$5:U$736,"O")&gt;0,"O","")</f>
        <v/>
      </c>
      <c r="AF127" s="460" t="str">
        <f>IF(COUNTIFS('[7]ROMM List'!$AA$5:$AA$736,다우기술!$C127,'[7]ROMM List'!V$5:V$736,"O")&gt;0,"O","")</f>
        <v/>
      </c>
      <c r="AG127" s="461" t="str">
        <f>IF(COUNTIFS('[7]ROMM List'!$AA$5:$AA$736,다우기술!$C127,'[7]ROMM List'!W$5:W$736,"O")&gt;0,"O","")</f>
        <v/>
      </c>
      <c r="AH127" s="462" t="s">
        <v>130</v>
      </c>
      <c r="AI127" s="458" t="str">
        <f t="shared" si="21"/>
        <v>기타자산</v>
      </c>
      <c r="AJ127" s="458" t="s">
        <v>144</v>
      </c>
      <c r="AK127" s="458" t="s">
        <v>144</v>
      </c>
      <c r="AL127" s="458" t="s">
        <v>144</v>
      </c>
      <c r="AM127" s="458" t="s">
        <v>144</v>
      </c>
      <c r="AN127" s="458" t="s">
        <v>3592</v>
      </c>
      <c r="AO127" s="458" t="s">
        <v>4017</v>
      </c>
      <c r="AP127" s="463" t="s">
        <v>3638</v>
      </c>
      <c r="AQ127" s="458" t="s">
        <v>131</v>
      </c>
      <c r="AR127" s="454" t="s">
        <v>3791</v>
      </c>
      <c r="AS127" s="454" t="s">
        <v>3792</v>
      </c>
      <c r="AT127" s="464" t="s">
        <v>4024</v>
      </c>
      <c r="AU127" s="454" t="str">
        <f t="shared" si="17"/>
        <v>미수금 발생 전표 승인</v>
      </c>
      <c r="AV127" s="454" t="s">
        <v>4025</v>
      </c>
      <c r="AW127" s="455"/>
      <c r="AX127" s="460"/>
      <c r="AY127" s="460" t="s">
        <v>143</v>
      </c>
      <c r="AZ127" s="461"/>
      <c r="BA127" s="446" t="s">
        <v>4026</v>
      </c>
      <c r="BB127" s="446" t="str">
        <f>IF(COUNTIFS('[7]ROMM List'!$AA$5:$AA$736,다우기술!C127,'[7]ROMM List'!$AF$5:$AF$736,"Significant")&gt;0,"Significant",IF(COUNTIFS('[7]ROMM List'!$AA$5:$AA$736,다우기술!C127,'[7]ROMM List'!$AF$5:$AF$736,"Higher")&gt;0,"Higher","Lower"))</f>
        <v>Lower</v>
      </c>
      <c r="BC127" s="446" t="str">
        <f>AQ127</f>
        <v>M</v>
      </c>
      <c r="BD127" s="446" t="s">
        <v>130</v>
      </c>
      <c r="BE127" s="465" t="s">
        <v>131</v>
      </c>
      <c r="BF127" s="466" t="s">
        <v>131</v>
      </c>
      <c r="BG127" s="466" t="s">
        <v>135</v>
      </c>
      <c r="BH127" s="466" t="s">
        <v>135</v>
      </c>
      <c r="BI127" s="466" t="s">
        <v>135</v>
      </c>
      <c r="BJ127" s="466" t="s">
        <v>135</v>
      </c>
      <c r="BK127" s="466" t="s">
        <v>135</v>
      </c>
      <c r="BL127" s="466" t="s">
        <v>135</v>
      </c>
      <c r="BM127" s="466" t="s">
        <v>135</v>
      </c>
      <c r="BN127" s="467" t="s">
        <v>135</v>
      </c>
      <c r="BO127" s="446" t="str">
        <f t="shared" si="13"/>
        <v>Not Higher</v>
      </c>
      <c r="BP127" s="446">
        <f>SUMIFS([7]Note!$G$18:$G$65,[7]Note!$C$18:$C$65,다우기술!BB127,[7]Note!$F$18:$F$65,다우기술!BC127,[7]Note!$D$18:$D$65,다우기술!BO127)/IF(BD127="Y",1,IF(BD127="H",2,4))</f>
        <v>2</v>
      </c>
      <c r="BQ127" s="446" t="s">
        <v>3791</v>
      </c>
      <c r="BR127" s="466"/>
      <c r="BS127" s="467" t="s">
        <v>143</v>
      </c>
      <c r="BT127" s="465"/>
      <c r="BU127" s="466"/>
      <c r="BV127" s="466"/>
      <c r="BW127" s="466" t="s">
        <v>143</v>
      </c>
      <c r="BX127" s="466"/>
      <c r="BY127" s="446"/>
      <c r="BZ127" s="392" t="str">
        <f t="shared" si="20"/>
        <v>모바일쿠폰사업팀_미수금 발생 전표 승인</v>
      </c>
      <c r="CA127" s="392" t="b">
        <f>VLOOKUP(BZ127,'[7]ROMM List'!$AB$5:$AB$736,1,0)=BZ127</f>
        <v>1</v>
      </c>
      <c r="CB127" s="392" t="str">
        <f t="shared" si="14"/>
        <v>MC0703</v>
      </c>
      <c r="CD127" s="470">
        <f t="shared" si="15"/>
        <v>0</v>
      </c>
      <c r="CF127" s="470">
        <f t="shared" si="16"/>
        <v>0</v>
      </c>
      <c r="CG127" s="470">
        <f t="shared" si="16"/>
        <v>0</v>
      </c>
      <c r="CH127" s="470">
        <f t="shared" si="16"/>
        <v>0</v>
      </c>
      <c r="CL127" s="392" t="str">
        <f>IF(COUNTIFS('[7]ROMM List'!$E$5:$E$736,다우기술!CL$4,'[7]ROMM List'!$AA$5:$AA$736,다우기술!$C127)&gt;0,CL$4,"")</f>
        <v/>
      </c>
      <c r="CM127" s="392" t="str">
        <f>IF(COUNTIFS('[7]ROMM List'!$E$5:$E$736,다우기술!CM$4,'[7]ROMM List'!$AA$5:$AA$736,다우기술!$C127)&gt;0,CM$4,"")</f>
        <v/>
      </c>
      <c r="CN127" s="392" t="str">
        <f>IF(COUNTIFS('[7]ROMM List'!$E$5:$E$736,다우기술!CN$4,'[7]ROMM List'!$AA$5:$AA$736,다우기술!$C127)&gt;0,CN$4,"")</f>
        <v/>
      </c>
      <c r="CO127" s="392" t="str">
        <f>IF(COUNTIFS('[7]ROMM List'!$E$5:$E$736,다우기술!CO$4,'[7]ROMM List'!$AA$5:$AA$736,다우기술!$C127)&gt;0,CO$4,"")</f>
        <v/>
      </c>
      <c r="CP127" s="392" t="str">
        <f>IF(COUNTIFS('[7]ROMM List'!$E$5:$E$736,다우기술!CP$4,'[7]ROMM List'!$AA$5:$AA$736,다우기술!$C127)&gt;0,CP$4,"")</f>
        <v/>
      </c>
      <c r="CQ127" s="392" t="str">
        <f>IF(COUNTIFS('[7]ROMM List'!$E$5:$E$736,다우기술!CQ$4,'[7]ROMM List'!$AA$5:$AA$736,다우기술!$C127)&gt;0,CQ$4,"")</f>
        <v/>
      </c>
      <c r="CR127" s="392" t="str">
        <f>IF(COUNTIFS('[7]ROMM List'!$E$5:$E$736,다우기술!CR$4,'[7]ROMM List'!$AA$5:$AA$736,다우기술!$C127)&gt;0,CR$4,"")</f>
        <v/>
      </c>
      <c r="CS127" s="392" t="str">
        <f>IF(COUNTIFS('[7]ROMM List'!$E$5:$E$736,다우기술!CS$4,'[7]ROMM List'!$AA$5:$AA$736,다우기술!$C127)&gt;0,CS$4,"")</f>
        <v/>
      </c>
      <c r="CT127" s="392" t="str">
        <f>IF(COUNTIFS('[7]ROMM List'!$E$5:$E$736,다우기술!CT$4,'[7]ROMM List'!$AA$5:$AA$736,다우기술!$C127)&gt;0,CT$4,"")</f>
        <v/>
      </c>
      <c r="CU127" s="392" t="str">
        <f>IF(COUNTIFS('[7]ROMM List'!$E$5:$E$736,다우기술!CU$4,'[7]ROMM List'!$AA$5:$AA$736,다우기술!$C127)&gt;0,CU$4,"")</f>
        <v>기타자산</v>
      </c>
      <c r="CV127" s="392" t="str">
        <f>IF(COUNTIFS('[7]ROMM List'!$E$5:$E$736,다우기술!CV$4,'[7]ROMM List'!$AA$5:$AA$736,다우기술!$C127)&gt;0,CV$4,"")</f>
        <v/>
      </c>
      <c r="CW127" s="392" t="str">
        <f>IF(COUNTIFS('[7]ROMM List'!$E$5:$E$736,다우기술!CW$4,'[7]ROMM List'!$AA$5:$AA$736,다우기술!$C127)&gt;0,CW$4,"")</f>
        <v/>
      </c>
      <c r="CX127" s="392" t="str">
        <f>IF(COUNTIFS('[7]ROMM List'!$E$5:$E$736,다우기술!CX$4,'[7]ROMM List'!$AA$5:$AA$736,다우기술!$C127)&gt;0,CX$4,"")</f>
        <v/>
      </c>
      <c r="CY127" s="392" t="str">
        <f>IF(COUNTIFS('[7]ROMM List'!$E$5:$E$736,다우기술!CY$4,'[7]ROMM List'!$AA$5:$AA$736,다우기술!$C127)&gt;0,CY$4,"")</f>
        <v/>
      </c>
      <c r="CZ127" s="392" t="str">
        <f>IF(COUNTIFS('[7]ROMM List'!$E$5:$E$736,다우기술!CZ$4,'[7]ROMM List'!$AA$5:$AA$736,다우기술!$C127)&gt;0,CZ$4,"")</f>
        <v/>
      </c>
      <c r="DA127" s="392" t="str">
        <f>IF(COUNTIFS('[7]ROMM List'!$E$5:$E$736,다우기술!DA$4,'[7]ROMM List'!$AA$5:$AA$736,다우기술!$C127)&gt;0,DA$4,"")</f>
        <v/>
      </c>
      <c r="DB127" s="392" t="str">
        <f>IF(COUNTIFS('[7]ROMM List'!$E$5:$E$736,다우기술!DB$4,'[7]ROMM List'!$AA$5:$AA$736,다우기술!$C127)&gt;0,DB$4,"")</f>
        <v/>
      </c>
      <c r="DC127" s="392" t="str">
        <f>IF(COUNTIFS('[7]ROMM List'!$E$5:$E$736,다우기술!DC$4,'[7]ROMM List'!$AA$5:$AA$736,다우기술!$C127)&gt;0,DC$4,"")</f>
        <v/>
      </c>
      <c r="DD127" s="392" t="str">
        <f>IF(COUNTIFS('[7]ROMM List'!$E$5:$E$736,다우기술!DD$4,'[7]ROMM List'!$AA$5:$AA$736,다우기술!$C127)&gt;0,DD$4,"")</f>
        <v/>
      </c>
      <c r="DE127" s="392" t="str">
        <f>IF(COUNTIFS('[7]ROMM List'!$E$5:$E$736,다우기술!DE$4,'[7]ROMM List'!$AA$5:$AA$736,다우기술!$C127)&gt;0,DE$4,"")</f>
        <v/>
      </c>
      <c r="DF127" s="392" t="str">
        <f>IF(COUNTIFS('[7]ROMM List'!$E$5:$E$736,다우기술!DF$4,'[7]ROMM List'!$AA$5:$AA$736,다우기술!$C127)&gt;0,DF$4,"")</f>
        <v/>
      </c>
      <c r="DG127" s="392" t="str">
        <f>IF(COUNTIFS('[7]ROMM List'!$E$5:$E$736,다우기술!DG$4,'[7]ROMM List'!$AA$5:$AA$736,다우기술!$C127)&gt;0,DG$4,"")</f>
        <v/>
      </c>
      <c r="DH127" s="392" t="str">
        <f>IF(COUNTIFS('[7]ROMM List'!$E$5:$E$736,다우기술!DH$4,'[7]ROMM List'!$AA$5:$AA$736,다우기술!$C127)&gt;0,DH$4,"")</f>
        <v/>
      </c>
      <c r="DI127" s="392" t="str">
        <f>IF(COUNTIFS('[7]ROMM List'!$E$5:$E$736,다우기술!DI$4,'[7]ROMM List'!$AA$5:$AA$736,다우기술!$C127)&gt;0,DI$4,"")</f>
        <v/>
      </c>
      <c r="DJ127" s="392" t="str">
        <f>IF(COUNTIFS('[7]ROMM List'!$E$5:$E$736,다우기술!DJ$4,'[7]ROMM List'!$AA$5:$AA$736,다우기술!$C127)&gt;0,DJ$4,"")</f>
        <v/>
      </c>
      <c r="DK127" s="392" t="str">
        <f>IF(COUNTIFS('[7]ROMM List'!$E$5:$E$736,다우기술!DK$4,'[7]ROMM List'!$AA$5:$AA$736,다우기술!$C127)&gt;0,DK$4,"")</f>
        <v/>
      </c>
      <c r="DL127" s="392" t="str">
        <f t="shared" si="22"/>
        <v>기타자산</v>
      </c>
    </row>
    <row r="128" spans="1:116" s="392" customFormat="1" ht="156" hidden="1" customHeight="1">
      <c r="A128" s="471" t="s">
        <v>3290</v>
      </c>
      <c r="B128" s="392" t="s">
        <v>141</v>
      </c>
      <c r="C128" s="430" t="str">
        <f t="shared" si="12"/>
        <v>MC0704</v>
      </c>
      <c r="D128" s="430" t="s">
        <v>147</v>
      </c>
      <c r="E128" s="430" t="s">
        <v>3912</v>
      </c>
      <c r="F128" s="431" t="s">
        <v>3073</v>
      </c>
      <c r="G128" s="431" t="s">
        <v>3641</v>
      </c>
      <c r="H128" s="454" t="s">
        <v>4027</v>
      </c>
      <c r="I128" s="455" t="s">
        <v>4028</v>
      </c>
      <c r="J128" s="456" t="s">
        <v>4029</v>
      </c>
      <c r="K128" s="457" t="s">
        <v>4030</v>
      </c>
      <c r="L128" s="458" t="str">
        <f>IF(VLOOKUP(BZ128,'[7]ROMM List'!$AB$5:$AC$736,2,0)&gt;0,"Y","N")</f>
        <v>N</v>
      </c>
      <c r="M128" s="459" t="s">
        <v>143</v>
      </c>
      <c r="N128" s="460" t="s">
        <v>143</v>
      </c>
      <c r="O128" s="460"/>
      <c r="P128" s="460"/>
      <c r="Q128" s="460"/>
      <c r="R128" s="461"/>
      <c r="S128" s="459" t="s">
        <v>140</v>
      </c>
      <c r="T128" s="461" t="s">
        <v>131</v>
      </c>
      <c r="U128" s="459" t="str">
        <f>IF(COUNTIFS('[7]ROMM List'!$AA$5:$AA$736,다우기술!$C128,'[7]ROMM List'!K$5:K$736,"O")&gt;0,"O","")</f>
        <v>O</v>
      </c>
      <c r="V128" s="460" t="str">
        <f>IF(COUNTIFS('[7]ROMM List'!$AA$5:$AA$736,다우기술!$C128,'[7]ROMM List'!L$5:L$736,"O")&gt;0,"O","")</f>
        <v/>
      </c>
      <c r="W128" s="460" t="str">
        <f>IF(COUNTIFS('[7]ROMM List'!$AA$5:$AA$736,다우기술!$C128,'[7]ROMM List'!M$5:M$736,"O")&gt;0,"O","")</f>
        <v/>
      </c>
      <c r="X128" s="460" t="str">
        <f>IF(COUNTIFS('[7]ROMM List'!$AA$5:$AA$736,다우기술!$C128,'[7]ROMM List'!N$5:N$736,"O")&gt;0,"O","")</f>
        <v/>
      </c>
      <c r="Y128" s="460" t="str">
        <f>IF(COUNTIFS('[7]ROMM List'!$AA$5:$AA$736,다우기술!$C128,'[7]ROMM List'!O$5:O$736,"O")&gt;0,"O","")</f>
        <v/>
      </c>
      <c r="Z128" s="460" t="str">
        <f>IF(COUNTIFS('[7]ROMM List'!$AA$5:$AA$736,다우기술!$C128,'[7]ROMM List'!P$5:P$736,"O")&gt;0,"O","")</f>
        <v/>
      </c>
      <c r="AA128" s="460" t="str">
        <f>IF(COUNTIFS('[7]ROMM List'!$AA$5:$AA$736,다우기술!$C128,'[7]ROMM List'!Q$5:Q$736,"O")&gt;0,"O","")</f>
        <v/>
      </c>
      <c r="AB128" s="460" t="str">
        <f>IF(COUNTIFS('[7]ROMM List'!$AA$5:$AA$736,다우기술!$C128,'[7]ROMM List'!R$5:R$736,"O")&gt;0,"O","")</f>
        <v/>
      </c>
      <c r="AC128" s="460" t="str">
        <f>IF(COUNTIFS('[7]ROMM List'!$AA$5:$AA$736,다우기술!$C128,'[7]ROMM List'!S$5:S$736,"O")&gt;0,"O","")</f>
        <v/>
      </c>
      <c r="AD128" s="460" t="str">
        <f>IF(COUNTIFS('[7]ROMM List'!$AA$5:$AA$736,다우기술!$C128,'[7]ROMM List'!T$5:T$736,"O")&gt;0,"O","")</f>
        <v/>
      </c>
      <c r="AE128" s="460" t="str">
        <f>IF(COUNTIFS('[7]ROMM List'!$AA$5:$AA$736,다우기술!$C128,'[7]ROMM List'!U$5:U$736,"O")&gt;0,"O","")</f>
        <v/>
      </c>
      <c r="AF128" s="460" t="str">
        <f>IF(COUNTIFS('[7]ROMM List'!$AA$5:$AA$736,다우기술!$C128,'[7]ROMM List'!V$5:V$736,"O")&gt;0,"O","")</f>
        <v/>
      </c>
      <c r="AG128" s="461" t="str">
        <f>IF(COUNTIFS('[7]ROMM List'!$AA$5:$AA$736,다우기술!$C128,'[7]ROMM List'!W$5:W$736,"O")&gt;0,"O","")</f>
        <v/>
      </c>
      <c r="AH128" s="462" t="s">
        <v>130</v>
      </c>
      <c r="AI128" s="458" t="str">
        <f t="shared" si="21"/>
        <v>기타자산</v>
      </c>
      <c r="AJ128" s="458" t="s">
        <v>144</v>
      </c>
      <c r="AK128" s="458" t="s">
        <v>144</v>
      </c>
      <c r="AL128" s="458" t="s">
        <v>144</v>
      </c>
      <c r="AM128" s="458" t="s">
        <v>144</v>
      </c>
      <c r="AN128" s="458" t="s">
        <v>3592</v>
      </c>
      <c r="AO128" s="458" t="s">
        <v>4031</v>
      </c>
      <c r="AP128" s="463" t="s">
        <v>4032</v>
      </c>
      <c r="AQ128" s="458" t="s">
        <v>131</v>
      </c>
      <c r="AR128" s="454" t="s">
        <v>3931</v>
      </c>
      <c r="AS128" s="454" t="s">
        <v>4033</v>
      </c>
      <c r="AT128" s="464" t="s">
        <v>4034</v>
      </c>
      <c r="AU128" s="454" t="str">
        <f t="shared" si="17"/>
        <v>미수금 반제기안승인</v>
      </c>
      <c r="AV128" s="454" t="s">
        <v>4035</v>
      </c>
      <c r="AW128" s="455"/>
      <c r="AX128" s="460"/>
      <c r="AY128" s="460" t="s">
        <v>143</v>
      </c>
      <c r="AZ128" s="461"/>
      <c r="BA128" s="446" t="s">
        <v>4036</v>
      </c>
      <c r="BB128" s="446" t="str">
        <f>IF(COUNTIFS('[7]ROMM List'!$AA$5:$AA$736,다우기술!C128,'[7]ROMM List'!$AF$5:$AF$736,"Significant")&gt;0,"Significant",IF(COUNTIFS('[7]ROMM List'!$AA$5:$AA$736,다우기술!C128,'[7]ROMM List'!$AF$5:$AF$736,"Higher")&gt;0,"Higher","Lower"))</f>
        <v>Lower</v>
      </c>
      <c r="BC128" s="446" t="s">
        <v>131</v>
      </c>
      <c r="BD128" s="446" t="s">
        <v>130</v>
      </c>
      <c r="BE128" s="465" t="s">
        <v>131</v>
      </c>
      <c r="BF128" s="466" t="s">
        <v>131</v>
      </c>
      <c r="BG128" s="466" t="s">
        <v>135</v>
      </c>
      <c r="BH128" s="466" t="s">
        <v>135</v>
      </c>
      <c r="BI128" s="466" t="s">
        <v>135</v>
      </c>
      <c r="BJ128" s="466" t="s">
        <v>135</v>
      </c>
      <c r="BK128" s="466" t="s">
        <v>135</v>
      </c>
      <c r="BL128" s="466" t="s">
        <v>135</v>
      </c>
      <c r="BM128" s="466" t="s">
        <v>135</v>
      </c>
      <c r="BN128" s="467" t="s">
        <v>135</v>
      </c>
      <c r="BO128" s="446" t="str">
        <f t="shared" si="13"/>
        <v>Not Higher</v>
      </c>
      <c r="BP128" s="446">
        <f>SUMIFS([7]Note!$G$18:$G$65,[7]Note!$C$18:$C$65,다우기술!BB128,[7]Note!$F$18:$F$65,다우기술!BC128,[7]Note!$D$18:$D$65,다우기술!BO128)/IF(BD128="Y",1,IF(BD128="H",2,4))</f>
        <v>2</v>
      </c>
      <c r="BQ128" s="446" t="s">
        <v>134</v>
      </c>
      <c r="BR128" s="466"/>
      <c r="BS128" s="467" t="s">
        <v>143</v>
      </c>
      <c r="BT128" s="465"/>
      <c r="BU128" s="466"/>
      <c r="BV128" s="466"/>
      <c r="BW128" s="466" t="s">
        <v>143</v>
      </c>
      <c r="BX128" s="466"/>
      <c r="BY128" s="446"/>
      <c r="BZ128" s="392" t="str">
        <f t="shared" si="20"/>
        <v>모바일쿠폰사업팀_미수금 반제기안승인</v>
      </c>
      <c r="CA128" s="392" t="b">
        <f>VLOOKUP(BZ128,'[7]ROMM List'!$AB$5:$AB$736,1,0)=BZ128</f>
        <v>1</v>
      </c>
      <c r="CB128" s="392" t="str">
        <f t="shared" si="14"/>
        <v>MC0704</v>
      </c>
      <c r="CD128" s="470">
        <f t="shared" si="15"/>
        <v>0</v>
      </c>
      <c r="CF128" s="470">
        <f t="shared" si="16"/>
        <v>0</v>
      </c>
      <c r="CG128" s="470">
        <f t="shared" si="16"/>
        <v>0</v>
      </c>
      <c r="CH128" s="470">
        <f t="shared" si="16"/>
        <v>0</v>
      </c>
      <c r="CL128" s="392" t="str">
        <f>IF(COUNTIFS('[7]ROMM List'!$E$5:$E$736,다우기술!CL$4,'[7]ROMM List'!$AA$5:$AA$736,다우기술!$C128)&gt;0,CL$4,"")</f>
        <v/>
      </c>
      <c r="CM128" s="392" t="str">
        <f>IF(COUNTIFS('[7]ROMM List'!$E$5:$E$736,다우기술!CM$4,'[7]ROMM List'!$AA$5:$AA$736,다우기술!$C128)&gt;0,CM$4,"")</f>
        <v/>
      </c>
      <c r="CN128" s="392" t="str">
        <f>IF(COUNTIFS('[7]ROMM List'!$E$5:$E$736,다우기술!CN$4,'[7]ROMM List'!$AA$5:$AA$736,다우기술!$C128)&gt;0,CN$4,"")</f>
        <v/>
      </c>
      <c r="CO128" s="392" t="str">
        <f>IF(COUNTIFS('[7]ROMM List'!$E$5:$E$736,다우기술!CO$4,'[7]ROMM List'!$AA$5:$AA$736,다우기술!$C128)&gt;0,CO$4,"")</f>
        <v/>
      </c>
      <c r="CP128" s="392" t="str">
        <f>IF(COUNTIFS('[7]ROMM List'!$E$5:$E$736,다우기술!CP$4,'[7]ROMM List'!$AA$5:$AA$736,다우기술!$C128)&gt;0,CP$4,"")</f>
        <v/>
      </c>
      <c r="CQ128" s="392" t="str">
        <f>IF(COUNTIFS('[7]ROMM List'!$E$5:$E$736,다우기술!CQ$4,'[7]ROMM List'!$AA$5:$AA$736,다우기술!$C128)&gt;0,CQ$4,"")</f>
        <v/>
      </c>
      <c r="CR128" s="392" t="str">
        <f>IF(COUNTIFS('[7]ROMM List'!$E$5:$E$736,다우기술!CR$4,'[7]ROMM List'!$AA$5:$AA$736,다우기술!$C128)&gt;0,CR$4,"")</f>
        <v/>
      </c>
      <c r="CS128" s="392" t="str">
        <f>IF(COUNTIFS('[7]ROMM List'!$E$5:$E$736,다우기술!CS$4,'[7]ROMM List'!$AA$5:$AA$736,다우기술!$C128)&gt;0,CS$4,"")</f>
        <v/>
      </c>
      <c r="CT128" s="392" t="str">
        <f>IF(COUNTIFS('[7]ROMM List'!$E$5:$E$736,다우기술!CT$4,'[7]ROMM List'!$AA$5:$AA$736,다우기술!$C128)&gt;0,CT$4,"")</f>
        <v/>
      </c>
      <c r="CU128" s="392" t="str">
        <f>IF(COUNTIFS('[7]ROMM List'!$E$5:$E$736,다우기술!CU$4,'[7]ROMM List'!$AA$5:$AA$736,다우기술!$C128)&gt;0,CU$4,"")</f>
        <v>기타자산</v>
      </c>
      <c r="CV128" s="392" t="str">
        <f>IF(COUNTIFS('[7]ROMM List'!$E$5:$E$736,다우기술!CV$4,'[7]ROMM List'!$AA$5:$AA$736,다우기술!$C128)&gt;0,CV$4,"")</f>
        <v/>
      </c>
      <c r="CW128" s="392" t="str">
        <f>IF(COUNTIFS('[7]ROMM List'!$E$5:$E$736,다우기술!CW$4,'[7]ROMM List'!$AA$5:$AA$736,다우기술!$C128)&gt;0,CW$4,"")</f>
        <v/>
      </c>
      <c r="CX128" s="392" t="str">
        <f>IF(COUNTIFS('[7]ROMM List'!$E$5:$E$736,다우기술!CX$4,'[7]ROMM List'!$AA$5:$AA$736,다우기술!$C128)&gt;0,CX$4,"")</f>
        <v/>
      </c>
      <c r="CY128" s="392" t="str">
        <f>IF(COUNTIFS('[7]ROMM List'!$E$5:$E$736,다우기술!CY$4,'[7]ROMM List'!$AA$5:$AA$736,다우기술!$C128)&gt;0,CY$4,"")</f>
        <v/>
      </c>
      <c r="CZ128" s="392" t="str">
        <f>IF(COUNTIFS('[7]ROMM List'!$E$5:$E$736,다우기술!CZ$4,'[7]ROMM List'!$AA$5:$AA$736,다우기술!$C128)&gt;0,CZ$4,"")</f>
        <v/>
      </c>
      <c r="DA128" s="392" t="str">
        <f>IF(COUNTIFS('[7]ROMM List'!$E$5:$E$736,다우기술!DA$4,'[7]ROMM List'!$AA$5:$AA$736,다우기술!$C128)&gt;0,DA$4,"")</f>
        <v/>
      </c>
      <c r="DB128" s="392" t="str">
        <f>IF(COUNTIFS('[7]ROMM List'!$E$5:$E$736,다우기술!DB$4,'[7]ROMM List'!$AA$5:$AA$736,다우기술!$C128)&gt;0,DB$4,"")</f>
        <v/>
      </c>
      <c r="DC128" s="392" t="str">
        <f>IF(COUNTIFS('[7]ROMM List'!$E$5:$E$736,다우기술!DC$4,'[7]ROMM List'!$AA$5:$AA$736,다우기술!$C128)&gt;0,DC$4,"")</f>
        <v/>
      </c>
      <c r="DD128" s="392" t="str">
        <f>IF(COUNTIFS('[7]ROMM List'!$E$5:$E$736,다우기술!DD$4,'[7]ROMM List'!$AA$5:$AA$736,다우기술!$C128)&gt;0,DD$4,"")</f>
        <v/>
      </c>
      <c r="DE128" s="392" t="str">
        <f>IF(COUNTIFS('[7]ROMM List'!$E$5:$E$736,다우기술!DE$4,'[7]ROMM List'!$AA$5:$AA$736,다우기술!$C128)&gt;0,DE$4,"")</f>
        <v/>
      </c>
      <c r="DF128" s="392" t="str">
        <f>IF(COUNTIFS('[7]ROMM List'!$E$5:$E$736,다우기술!DF$4,'[7]ROMM List'!$AA$5:$AA$736,다우기술!$C128)&gt;0,DF$4,"")</f>
        <v/>
      </c>
      <c r="DG128" s="392" t="str">
        <f>IF(COUNTIFS('[7]ROMM List'!$E$5:$E$736,다우기술!DG$4,'[7]ROMM List'!$AA$5:$AA$736,다우기술!$C128)&gt;0,DG$4,"")</f>
        <v/>
      </c>
      <c r="DH128" s="392" t="str">
        <f>IF(COUNTIFS('[7]ROMM List'!$E$5:$E$736,다우기술!DH$4,'[7]ROMM List'!$AA$5:$AA$736,다우기술!$C128)&gt;0,DH$4,"")</f>
        <v/>
      </c>
      <c r="DI128" s="392" t="str">
        <f>IF(COUNTIFS('[7]ROMM List'!$E$5:$E$736,다우기술!DI$4,'[7]ROMM List'!$AA$5:$AA$736,다우기술!$C128)&gt;0,DI$4,"")</f>
        <v/>
      </c>
      <c r="DJ128" s="392" t="str">
        <f>IF(COUNTIFS('[7]ROMM List'!$E$5:$E$736,다우기술!DJ$4,'[7]ROMM List'!$AA$5:$AA$736,다우기술!$C128)&gt;0,DJ$4,"")</f>
        <v/>
      </c>
      <c r="DK128" s="392" t="str">
        <f>IF(COUNTIFS('[7]ROMM List'!$E$5:$E$736,다우기술!DK$4,'[7]ROMM List'!$AA$5:$AA$736,다우기술!$C128)&gt;0,DK$4,"")</f>
        <v/>
      </c>
      <c r="DL128" s="392" t="str">
        <f t="shared" si="22"/>
        <v>기타자산</v>
      </c>
    </row>
    <row r="129" spans="1:116" s="392" customFormat="1" ht="140.4" hidden="1" customHeight="1">
      <c r="A129" s="471" t="s">
        <v>3290</v>
      </c>
      <c r="B129" s="392" t="s">
        <v>141</v>
      </c>
      <c r="C129" s="430" t="str">
        <f t="shared" si="12"/>
        <v>MC0705</v>
      </c>
      <c r="D129" s="430" t="s">
        <v>147</v>
      </c>
      <c r="E129" s="430" t="s">
        <v>3912</v>
      </c>
      <c r="F129" s="431" t="s">
        <v>3073</v>
      </c>
      <c r="G129" s="431" t="s">
        <v>3056</v>
      </c>
      <c r="H129" s="454" t="s">
        <v>4027</v>
      </c>
      <c r="I129" s="455" t="s">
        <v>4028</v>
      </c>
      <c r="J129" s="456" t="s">
        <v>4037</v>
      </c>
      <c r="K129" s="457" t="s">
        <v>4038</v>
      </c>
      <c r="L129" s="458" t="str">
        <f>IF(VLOOKUP(BZ129,'[7]ROMM List'!$AB$5:$AC$736,2,0)&gt;0,"Y","N")</f>
        <v>Y</v>
      </c>
      <c r="M129" s="459" t="s">
        <v>143</v>
      </c>
      <c r="N129" s="460" t="s">
        <v>143</v>
      </c>
      <c r="O129" s="460"/>
      <c r="P129" s="460"/>
      <c r="Q129" s="460"/>
      <c r="R129" s="461"/>
      <c r="S129" s="459" t="s">
        <v>140</v>
      </c>
      <c r="T129" s="461" t="s">
        <v>131</v>
      </c>
      <c r="U129" s="459" t="str">
        <f>IF(COUNTIFS('[7]ROMM List'!$AA$5:$AA$736,다우기술!$C129,'[7]ROMM List'!K$5:K$736,"O")&gt;0,"O","")</f>
        <v>O</v>
      </c>
      <c r="V129" s="460" t="str">
        <f>IF(COUNTIFS('[7]ROMM List'!$AA$5:$AA$736,다우기술!$C129,'[7]ROMM List'!L$5:L$736,"O")&gt;0,"O","")</f>
        <v/>
      </c>
      <c r="W129" s="460" t="str">
        <f>IF(COUNTIFS('[7]ROMM List'!$AA$5:$AA$736,다우기술!$C129,'[7]ROMM List'!M$5:M$736,"O")&gt;0,"O","")</f>
        <v/>
      </c>
      <c r="X129" s="460" t="str">
        <f>IF(COUNTIFS('[7]ROMM List'!$AA$5:$AA$736,다우기술!$C129,'[7]ROMM List'!N$5:N$736,"O")&gt;0,"O","")</f>
        <v/>
      </c>
      <c r="Y129" s="460" t="str">
        <f>IF(COUNTIFS('[7]ROMM List'!$AA$5:$AA$736,다우기술!$C129,'[7]ROMM List'!O$5:O$736,"O")&gt;0,"O","")</f>
        <v/>
      </c>
      <c r="Z129" s="460" t="str">
        <f>IF(COUNTIFS('[7]ROMM List'!$AA$5:$AA$736,다우기술!$C129,'[7]ROMM List'!P$5:P$736,"O")&gt;0,"O","")</f>
        <v/>
      </c>
      <c r="AA129" s="460" t="str">
        <f>IF(COUNTIFS('[7]ROMM List'!$AA$5:$AA$736,다우기술!$C129,'[7]ROMM List'!Q$5:Q$736,"O")&gt;0,"O","")</f>
        <v/>
      </c>
      <c r="AB129" s="460" t="str">
        <f>IF(COUNTIFS('[7]ROMM List'!$AA$5:$AA$736,다우기술!$C129,'[7]ROMM List'!R$5:R$736,"O")&gt;0,"O","")</f>
        <v/>
      </c>
      <c r="AC129" s="460" t="str">
        <f>IF(COUNTIFS('[7]ROMM List'!$AA$5:$AA$736,다우기술!$C129,'[7]ROMM List'!S$5:S$736,"O")&gt;0,"O","")</f>
        <v/>
      </c>
      <c r="AD129" s="460" t="str">
        <f>IF(COUNTIFS('[7]ROMM List'!$AA$5:$AA$736,다우기술!$C129,'[7]ROMM List'!T$5:T$736,"O")&gt;0,"O","")</f>
        <v/>
      </c>
      <c r="AE129" s="460" t="str">
        <f>IF(COUNTIFS('[7]ROMM List'!$AA$5:$AA$736,다우기술!$C129,'[7]ROMM List'!U$5:U$736,"O")&gt;0,"O","")</f>
        <v/>
      </c>
      <c r="AF129" s="460" t="str">
        <f>IF(COUNTIFS('[7]ROMM List'!$AA$5:$AA$736,다우기술!$C129,'[7]ROMM List'!V$5:V$736,"O")&gt;0,"O","")</f>
        <v/>
      </c>
      <c r="AG129" s="461" t="str">
        <f>IF(COUNTIFS('[7]ROMM List'!$AA$5:$AA$736,다우기술!$C129,'[7]ROMM List'!W$5:W$736,"O")&gt;0,"O","")</f>
        <v/>
      </c>
      <c r="AH129" s="462" t="s">
        <v>130</v>
      </c>
      <c r="AI129" s="458" t="str">
        <f t="shared" si="21"/>
        <v>기타자산</v>
      </c>
      <c r="AJ129" s="458" t="s">
        <v>144</v>
      </c>
      <c r="AK129" s="458" t="s">
        <v>144</v>
      </c>
      <c r="AL129" s="458" t="s">
        <v>144</v>
      </c>
      <c r="AM129" s="458" t="s">
        <v>144</v>
      </c>
      <c r="AN129" s="458" t="s">
        <v>3592</v>
      </c>
      <c r="AO129" s="458" t="s">
        <v>4039</v>
      </c>
      <c r="AP129" s="463" t="s">
        <v>4032</v>
      </c>
      <c r="AQ129" s="458" t="s">
        <v>131</v>
      </c>
      <c r="AR129" s="454" t="s">
        <v>3791</v>
      </c>
      <c r="AS129" s="454" t="s">
        <v>3792</v>
      </c>
      <c r="AT129" s="464" t="s">
        <v>4040</v>
      </c>
      <c r="AU129" s="454" t="str">
        <f t="shared" si="17"/>
        <v>미수금 반제 전표 승인</v>
      </c>
      <c r="AV129" s="454" t="s">
        <v>4041</v>
      </c>
      <c r="AW129" s="455"/>
      <c r="AX129" s="460"/>
      <c r="AY129" s="460" t="s">
        <v>143</v>
      </c>
      <c r="AZ129" s="461"/>
      <c r="BA129" s="446" t="s">
        <v>4042</v>
      </c>
      <c r="BB129" s="446" t="str">
        <f>IF(COUNTIFS('[7]ROMM List'!$AA$5:$AA$736,다우기술!C129,'[7]ROMM List'!$AF$5:$AF$736,"Significant")&gt;0,"Significant",IF(COUNTIFS('[7]ROMM List'!$AA$5:$AA$736,다우기술!C129,'[7]ROMM List'!$AF$5:$AF$736,"Higher")&gt;0,"Higher","Lower"))</f>
        <v>Lower</v>
      </c>
      <c r="BC129" s="446" t="s">
        <v>131</v>
      </c>
      <c r="BD129" s="446" t="s">
        <v>130</v>
      </c>
      <c r="BE129" s="465" t="s">
        <v>131</v>
      </c>
      <c r="BF129" s="466" t="s">
        <v>131</v>
      </c>
      <c r="BG129" s="466" t="s">
        <v>135</v>
      </c>
      <c r="BH129" s="466" t="s">
        <v>135</v>
      </c>
      <c r="BI129" s="466" t="s">
        <v>135</v>
      </c>
      <c r="BJ129" s="466" t="s">
        <v>135</v>
      </c>
      <c r="BK129" s="466" t="s">
        <v>135</v>
      </c>
      <c r="BL129" s="466" t="s">
        <v>135</v>
      </c>
      <c r="BM129" s="466" t="s">
        <v>135</v>
      </c>
      <c r="BN129" s="467" t="s">
        <v>135</v>
      </c>
      <c r="BO129" s="446" t="str">
        <f t="shared" si="13"/>
        <v>Not Higher</v>
      </c>
      <c r="BP129" s="446">
        <f>SUMIFS([7]Note!$G$18:$G$65,[7]Note!$C$18:$C$65,다우기술!BB129,[7]Note!$F$18:$F$65,다우기술!BC129,[7]Note!$D$18:$D$65,다우기술!BO129)/IF(BD129="Y",1,IF(BD129="H",2,4))</f>
        <v>2</v>
      </c>
      <c r="BQ129" s="446" t="s">
        <v>134</v>
      </c>
      <c r="BR129" s="466"/>
      <c r="BS129" s="467" t="s">
        <v>143</v>
      </c>
      <c r="BT129" s="465"/>
      <c r="BU129" s="466"/>
      <c r="BV129" s="466"/>
      <c r="BW129" s="466" t="s">
        <v>143</v>
      </c>
      <c r="BX129" s="466"/>
      <c r="BY129" s="446"/>
      <c r="BZ129" s="392" t="str">
        <f t="shared" si="20"/>
        <v>모바일쿠폰사업팀_미수금 반제 전표 승인</v>
      </c>
      <c r="CA129" s="392" t="b">
        <f>VLOOKUP(BZ129,'[7]ROMM List'!$AB$5:$AB$736,1,0)=BZ129</f>
        <v>1</v>
      </c>
      <c r="CB129" s="392" t="str">
        <f t="shared" si="14"/>
        <v>MC0705</v>
      </c>
      <c r="CD129" s="470">
        <f t="shared" si="15"/>
        <v>0</v>
      </c>
      <c r="CF129" s="470">
        <f t="shared" si="16"/>
        <v>0</v>
      </c>
      <c r="CG129" s="470">
        <f t="shared" si="16"/>
        <v>0</v>
      </c>
      <c r="CH129" s="470">
        <f t="shared" si="16"/>
        <v>0</v>
      </c>
      <c r="CL129" s="392" t="str">
        <f>IF(COUNTIFS('[7]ROMM List'!$E$5:$E$736,다우기술!CL$4,'[7]ROMM List'!$AA$5:$AA$736,다우기술!$C129)&gt;0,CL$4,"")</f>
        <v/>
      </c>
      <c r="CM129" s="392" t="str">
        <f>IF(COUNTIFS('[7]ROMM List'!$E$5:$E$736,다우기술!CM$4,'[7]ROMM List'!$AA$5:$AA$736,다우기술!$C129)&gt;0,CM$4,"")</f>
        <v/>
      </c>
      <c r="CN129" s="392" t="str">
        <f>IF(COUNTIFS('[7]ROMM List'!$E$5:$E$736,다우기술!CN$4,'[7]ROMM List'!$AA$5:$AA$736,다우기술!$C129)&gt;0,CN$4,"")</f>
        <v/>
      </c>
      <c r="CO129" s="392" t="str">
        <f>IF(COUNTIFS('[7]ROMM List'!$E$5:$E$736,다우기술!CO$4,'[7]ROMM List'!$AA$5:$AA$736,다우기술!$C129)&gt;0,CO$4,"")</f>
        <v/>
      </c>
      <c r="CP129" s="392" t="str">
        <f>IF(COUNTIFS('[7]ROMM List'!$E$5:$E$736,다우기술!CP$4,'[7]ROMM List'!$AA$5:$AA$736,다우기술!$C129)&gt;0,CP$4,"")</f>
        <v/>
      </c>
      <c r="CQ129" s="392" t="str">
        <f>IF(COUNTIFS('[7]ROMM List'!$E$5:$E$736,다우기술!CQ$4,'[7]ROMM List'!$AA$5:$AA$736,다우기술!$C129)&gt;0,CQ$4,"")</f>
        <v/>
      </c>
      <c r="CR129" s="392" t="str">
        <f>IF(COUNTIFS('[7]ROMM List'!$E$5:$E$736,다우기술!CR$4,'[7]ROMM List'!$AA$5:$AA$736,다우기술!$C129)&gt;0,CR$4,"")</f>
        <v/>
      </c>
      <c r="CS129" s="392" t="str">
        <f>IF(COUNTIFS('[7]ROMM List'!$E$5:$E$736,다우기술!CS$4,'[7]ROMM List'!$AA$5:$AA$736,다우기술!$C129)&gt;0,CS$4,"")</f>
        <v/>
      </c>
      <c r="CT129" s="392" t="str">
        <f>IF(COUNTIFS('[7]ROMM List'!$E$5:$E$736,다우기술!CT$4,'[7]ROMM List'!$AA$5:$AA$736,다우기술!$C129)&gt;0,CT$4,"")</f>
        <v/>
      </c>
      <c r="CU129" s="392" t="str">
        <f>IF(COUNTIFS('[7]ROMM List'!$E$5:$E$736,다우기술!CU$4,'[7]ROMM List'!$AA$5:$AA$736,다우기술!$C129)&gt;0,CU$4,"")</f>
        <v>기타자산</v>
      </c>
      <c r="CV129" s="392" t="str">
        <f>IF(COUNTIFS('[7]ROMM List'!$E$5:$E$736,다우기술!CV$4,'[7]ROMM List'!$AA$5:$AA$736,다우기술!$C129)&gt;0,CV$4,"")</f>
        <v/>
      </c>
      <c r="CW129" s="392" t="str">
        <f>IF(COUNTIFS('[7]ROMM List'!$E$5:$E$736,다우기술!CW$4,'[7]ROMM List'!$AA$5:$AA$736,다우기술!$C129)&gt;0,CW$4,"")</f>
        <v/>
      </c>
      <c r="CX129" s="392" t="str">
        <f>IF(COUNTIFS('[7]ROMM List'!$E$5:$E$736,다우기술!CX$4,'[7]ROMM List'!$AA$5:$AA$736,다우기술!$C129)&gt;0,CX$4,"")</f>
        <v/>
      </c>
      <c r="CY129" s="392" t="str">
        <f>IF(COUNTIFS('[7]ROMM List'!$E$5:$E$736,다우기술!CY$4,'[7]ROMM List'!$AA$5:$AA$736,다우기술!$C129)&gt;0,CY$4,"")</f>
        <v/>
      </c>
      <c r="CZ129" s="392" t="str">
        <f>IF(COUNTIFS('[7]ROMM List'!$E$5:$E$736,다우기술!CZ$4,'[7]ROMM List'!$AA$5:$AA$736,다우기술!$C129)&gt;0,CZ$4,"")</f>
        <v/>
      </c>
      <c r="DA129" s="392" t="str">
        <f>IF(COUNTIFS('[7]ROMM List'!$E$5:$E$736,다우기술!DA$4,'[7]ROMM List'!$AA$5:$AA$736,다우기술!$C129)&gt;0,DA$4,"")</f>
        <v/>
      </c>
      <c r="DB129" s="392" t="str">
        <f>IF(COUNTIFS('[7]ROMM List'!$E$5:$E$736,다우기술!DB$4,'[7]ROMM List'!$AA$5:$AA$736,다우기술!$C129)&gt;0,DB$4,"")</f>
        <v/>
      </c>
      <c r="DC129" s="392" t="str">
        <f>IF(COUNTIFS('[7]ROMM List'!$E$5:$E$736,다우기술!DC$4,'[7]ROMM List'!$AA$5:$AA$736,다우기술!$C129)&gt;0,DC$4,"")</f>
        <v/>
      </c>
      <c r="DD129" s="392" t="str">
        <f>IF(COUNTIFS('[7]ROMM List'!$E$5:$E$736,다우기술!DD$4,'[7]ROMM List'!$AA$5:$AA$736,다우기술!$C129)&gt;0,DD$4,"")</f>
        <v/>
      </c>
      <c r="DE129" s="392" t="str">
        <f>IF(COUNTIFS('[7]ROMM List'!$E$5:$E$736,다우기술!DE$4,'[7]ROMM List'!$AA$5:$AA$736,다우기술!$C129)&gt;0,DE$4,"")</f>
        <v/>
      </c>
      <c r="DF129" s="392" t="str">
        <f>IF(COUNTIFS('[7]ROMM List'!$E$5:$E$736,다우기술!DF$4,'[7]ROMM List'!$AA$5:$AA$736,다우기술!$C129)&gt;0,DF$4,"")</f>
        <v/>
      </c>
      <c r="DG129" s="392" t="str">
        <f>IF(COUNTIFS('[7]ROMM List'!$E$5:$E$736,다우기술!DG$4,'[7]ROMM List'!$AA$5:$AA$736,다우기술!$C129)&gt;0,DG$4,"")</f>
        <v/>
      </c>
      <c r="DH129" s="392" t="str">
        <f>IF(COUNTIFS('[7]ROMM List'!$E$5:$E$736,다우기술!DH$4,'[7]ROMM List'!$AA$5:$AA$736,다우기술!$C129)&gt;0,DH$4,"")</f>
        <v/>
      </c>
      <c r="DI129" s="392" t="str">
        <f>IF(COUNTIFS('[7]ROMM List'!$E$5:$E$736,다우기술!DI$4,'[7]ROMM List'!$AA$5:$AA$736,다우기술!$C129)&gt;0,DI$4,"")</f>
        <v/>
      </c>
      <c r="DJ129" s="392" t="str">
        <f>IF(COUNTIFS('[7]ROMM List'!$E$5:$E$736,다우기술!DJ$4,'[7]ROMM List'!$AA$5:$AA$736,다우기술!$C129)&gt;0,DJ$4,"")</f>
        <v/>
      </c>
      <c r="DK129" s="392" t="str">
        <f>IF(COUNTIFS('[7]ROMM List'!$E$5:$E$736,다우기술!DK$4,'[7]ROMM List'!$AA$5:$AA$736,다우기술!$C129)&gt;0,DK$4,"")</f>
        <v/>
      </c>
      <c r="DL129" s="392" t="str">
        <f t="shared" si="22"/>
        <v>기타자산</v>
      </c>
    </row>
    <row r="130" spans="1:116" s="392" customFormat="1" ht="124.95" hidden="1" customHeight="1">
      <c r="A130" s="453"/>
      <c r="B130" s="392" t="s">
        <v>141</v>
      </c>
      <c r="C130" s="430" t="str">
        <f t="shared" si="12"/>
        <v>MC0706</v>
      </c>
      <c r="D130" s="430" t="s">
        <v>147</v>
      </c>
      <c r="E130" s="430" t="s">
        <v>3912</v>
      </c>
      <c r="F130" s="431" t="s">
        <v>3073</v>
      </c>
      <c r="G130" s="431" t="s">
        <v>3064</v>
      </c>
      <c r="H130" s="454" t="s">
        <v>4043</v>
      </c>
      <c r="I130" s="455" t="s">
        <v>4044</v>
      </c>
      <c r="J130" s="456" t="s">
        <v>4045</v>
      </c>
      <c r="K130" s="457" t="s">
        <v>4046</v>
      </c>
      <c r="L130" s="458" t="str">
        <f>IF(VLOOKUP(BZ130,'[7]ROMM List'!$AB$5:$AC$736,2,0)&gt;0,"Y","N")</f>
        <v>Y</v>
      </c>
      <c r="M130" s="459" t="s">
        <v>143</v>
      </c>
      <c r="N130" s="460" t="s">
        <v>143</v>
      </c>
      <c r="O130" s="460"/>
      <c r="P130" s="460"/>
      <c r="Q130" s="460"/>
      <c r="R130" s="461"/>
      <c r="S130" s="459" t="s">
        <v>140</v>
      </c>
      <c r="T130" s="461" t="s">
        <v>131</v>
      </c>
      <c r="U130" s="459" t="str">
        <f>IF(COUNTIFS('[7]ROMM List'!$AA$5:$AA$736,다우기술!$C130,'[7]ROMM List'!K$5:K$736,"O")&gt;0,"O","")</f>
        <v>O</v>
      </c>
      <c r="V130" s="460" t="str">
        <f>IF(COUNTIFS('[7]ROMM List'!$AA$5:$AA$736,다우기술!$C130,'[7]ROMM List'!L$5:L$736,"O")&gt;0,"O","")</f>
        <v/>
      </c>
      <c r="W130" s="460" t="str">
        <f>IF(COUNTIFS('[7]ROMM List'!$AA$5:$AA$736,다우기술!$C130,'[7]ROMM List'!M$5:M$736,"O")&gt;0,"O","")</f>
        <v>O</v>
      </c>
      <c r="X130" s="460" t="str">
        <f>IF(COUNTIFS('[7]ROMM List'!$AA$5:$AA$736,다우기술!$C130,'[7]ROMM List'!N$5:N$736,"O")&gt;0,"O","")</f>
        <v/>
      </c>
      <c r="Y130" s="460" t="str">
        <f>IF(COUNTIFS('[7]ROMM List'!$AA$5:$AA$736,다우기술!$C130,'[7]ROMM List'!O$5:O$736,"O")&gt;0,"O","")</f>
        <v/>
      </c>
      <c r="Z130" s="460" t="str">
        <f>IF(COUNTIFS('[7]ROMM List'!$AA$5:$AA$736,다우기술!$C130,'[7]ROMM List'!P$5:P$736,"O")&gt;0,"O","")</f>
        <v/>
      </c>
      <c r="AA130" s="460" t="str">
        <f>IF(COUNTIFS('[7]ROMM List'!$AA$5:$AA$736,다우기술!$C130,'[7]ROMM List'!Q$5:Q$736,"O")&gt;0,"O","")</f>
        <v>O</v>
      </c>
      <c r="AB130" s="460" t="str">
        <f>IF(COUNTIFS('[7]ROMM List'!$AA$5:$AA$736,다우기술!$C130,'[7]ROMM List'!R$5:R$736,"O")&gt;0,"O","")</f>
        <v/>
      </c>
      <c r="AC130" s="460" t="str">
        <f>IF(COUNTIFS('[7]ROMM List'!$AA$5:$AA$736,다우기술!$C130,'[7]ROMM List'!S$5:S$736,"O")&gt;0,"O","")</f>
        <v/>
      </c>
      <c r="AD130" s="460" t="str">
        <f>IF(COUNTIFS('[7]ROMM List'!$AA$5:$AA$736,다우기술!$C130,'[7]ROMM List'!T$5:T$736,"O")&gt;0,"O","")</f>
        <v/>
      </c>
      <c r="AE130" s="460" t="str">
        <f>IF(COUNTIFS('[7]ROMM List'!$AA$5:$AA$736,다우기술!$C130,'[7]ROMM List'!U$5:U$736,"O")&gt;0,"O","")</f>
        <v/>
      </c>
      <c r="AF130" s="460" t="str">
        <f>IF(COUNTIFS('[7]ROMM List'!$AA$5:$AA$736,다우기술!$C130,'[7]ROMM List'!V$5:V$736,"O")&gt;0,"O","")</f>
        <v/>
      </c>
      <c r="AG130" s="461" t="str">
        <f>IF(COUNTIFS('[7]ROMM List'!$AA$5:$AA$736,다우기술!$C130,'[7]ROMM List'!W$5:W$736,"O")&gt;0,"O","")</f>
        <v/>
      </c>
      <c r="AH130" s="462" t="s">
        <v>130</v>
      </c>
      <c r="AI130" s="458" t="str">
        <f t="shared" si="21"/>
        <v>기타자산기타부채</v>
      </c>
      <c r="AJ130" s="458" t="s">
        <v>4047</v>
      </c>
      <c r="AK130" s="458" t="s">
        <v>144</v>
      </c>
      <c r="AL130" s="458" t="s">
        <v>144</v>
      </c>
      <c r="AM130" s="458" t="s">
        <v>144</v>
      </c>
      <c r="AN130" s="458" t="s">
        <v>3592</v>
      </c>
      <c r="AO130" s="458" t="s">
        <v>4048</v>
      </c>
      <c r="AP130" s="463" t="s">
        <v>4049</v>
      </c>
      <c r="AQ130" s="458" t="s">
        <v>131</v>
      </c>
      <c r="AR130" s="454" t="s">
        <v>3791</v>
      </c>
      <c r="AS130" s="454" t="s">
        <v>3792</v>
      </c>
      <c r="AT130" s="464" t="s">
        <v>4050</v>
      </c>
      <c r="AU130" s="454" t="str">
        <f t="shared" si="17"/>
        <v>선급금/선수금 상계 전표 승인</v>
      </c>
      <c r="AV130" s="454" t="s">
        <v>4051</v>
      </c>
      <c r="AW130" s="455"/>
      <c r="AX130" s="460"/>
      <c r="AY130" s="460" t="s">
        <v>143</v>
      </c>
      <c r="AZ130" s="461"/>
      <c r="BA130" s="446" t="s">
        <v>4052</v>
      </c>
      <c r="BB130" s="446" t="str">
        <f>IF(COUNTIFS('[7]ROMM List'!$AA$5:$AA$736,다우기술!C130,'[7]ROMM List'!$AF$5:$AF$736,"Significant")&gt;0,"Significant",IF(COUNTIFS('[7]ROMM List'!$AA$5:$AA$736,다우기술!C130,'[7]ROMM List'!$AF$5:$AF$736,"Higher")&gt;0,"Higher","Lower"))</f>
        <v>Lower</v>
      </c>
      <c r="BC130" s="446" t="s">
        <v>131</v>
      </c>
      <c r="BD130" s="446" t="s">
        <v>130</v>
      </c>
      <c r="BE130" s="465" t="s">
        <v>131</v>
      </c>
      <c r="BF130" s="466" t="s">
        <v>131</v>
      </c>
      <c r="BG130" s="466" t="s">
        <v>135</v>
      </c>
      <c r="BH130" s="466" t="s">
        <v>135</v>
      </c>
      <c r="BI130" s="466" t="s">
        <v>135</v>
      </c>
      <c r="BJ130" s="466" t="s">
        <v>135</v>
      </c>
      <c r="BK130" s="466" t="s">
        <v>135</v>
      </c>
      <c r="BL130" s="466" t="s">
        <v>135</v>
      </c>
      <c r="BM130" s="466" t="s">
        <v>135</v>
      </c>
      <c r="BN130" s="467" t="s">
        <v>135</v>
      </c>
      <c r="BO130" s="446" t="str">
        <f t="shared" si="13"/>
        <v>Not Higher</v>
      </c>
      <c r="BP130" s="446">
        <f>SUMIFS([7]Note!$G$18:$G$65,[7]Note!$C$18:$C$65,다우기술!BB130,[7]Note!$F$18:$F$65,다우기술!BC130,[7]Note!$D$18:$D$65,다우기술!BO130)/IF(BD130="Y",1,IF(BD130="H",2,4))</f>
        <v>2</v>
      </c>
      <c r="BQ130" s="446" t="s">
        <v>134</v>
      </c>
      <c r="BR130" s="466"/>
      <c r="BS130" s="467" t="s">
        <v>143</v>
      </c>
      <c r="BT130" s="465"/>
      <c r="BU130" s="466"/>
      <c r="BV130" s="466"/>
      <c r="BW130" s="466" t="s">
        <v>143</v>
      </c>
      <c r="BX130" s="466"/>
      <c r="BY130" s="446"/>
      <c r="BZ130" s="392" t="str">
        <f t="shared" si="20"/>
        <v>모바일쿠폰사업팀_선급금/선수금 상계 전표 승인</v>
      </c>
      <c r="CA130" s="392" t="b">
        <f>VLOOKUP(BZ130,'[7]ROMM List'!$AB$5:$AB$736,1,0)=BZ130</f>
        <v>1</v>
      </c>
      <c r="CB130" s="392" t="str">
        <f t="shared" si="14"/>
        <v>MC0706</v>
      </c>
      <c r="CD130" s="470">
        <f t="shared" si="15"/>
        <v>1</v>
      </c>
      <c r="CE130" s="393" t="str">
        <f>VLOOKUP(C130,'[7]IUC List'!$D$5:$D$64,1,0)</f>
        <v>MC0706</v>
      </c>
      <c r="CF130" s="470">
        <f t="shared" si="16"/>
        <v>0</v>
      </c>
      <c r="CG130" s="470">
        <f t="shared" si="16"/>
        <v>0</v>
      </c>
      <c r="CH130" s="470">
        <f t="shared" si="16"/>
        <v>0</v>
      </c>
      <c r="CL130" s="392" t="str">
        <f>IF(COUNTIFS('[7]ROMM List'!$E$5:$E$736,다우기술!CL$4,'[7]ROMM List'!$AA$5:$AA$736,다우기술!$C130)&gt;0,CL$4,"")</f>
        <v/>
      </c>
      <c r="CM130" s="392" t="str">
        <f>IF(COUNTIFS('[7]ROMM List'!$E$5:$E$736,다우기술!CM$4,'[7]ROMM List'!$AA$5:$AA$736,다우기술!$C130)&gt;0,CM$4,"")</f>
        <v/>
      </c>
      <c r="CN130" s="392" t="str">
        <f>IF(COUNTIFS('[7]ROMM List'!$E$5:$E$736,다우기술!CN$4,'[7]ROMM List'!$AA$5:$AA$736,다우기술!$C130)&gt;0,CN$4,"")</f>
        <v/>
      </c>
      <c r="CO130" s="392" t="str">
        <f>IF(COUNTIFS('[7]ROMM List'!$E$5:$E$736,다우기술!CO$4,'[7]ROMM List'!$AA$5:$AA$736,다우기술!$C130)&gt;0,CO$4,"")</f>
        <v/>
      </c>
      <c r="CP130" s="392" t="str">
        <f>IF(COUNTIFS('[7]ROMM List'!$E$5:$E$736,다우기술!CP$4,'[7]ROMM List'!$AA$5:$AA$736,다우기술!$C130)&gt;0,CP$4,"")</f>
        <v/>
      </c>
      <c r="CQ130" s="392" t="str">
        <f>IF(COUNTIFS('[7]ROMM List'!$E$5:$E$736,다우기술!CQ$4,'[7]ROMM List'!$AA$5:$AA$736,다우기술!$C130)&gt;0,CQ$4,"")</f>
        <v/>
      </c>
      <c r="CR130" s="392" t="str">
        <f>IF(COUNTIFS('[7]ROMM List'!$E$5:$E$736,다우기술!CR$4,'[7]ROMM List'!$AA$5:$AA$736,다우기술!$C130)&gt;0,CR$4,"")</f>
        <v/>
      </c>
      <c r="CS130" s="392" t="str">
        <f>IF(COUNTIFS('[7]ROMM List'!$E$5:$E$736,다우기술!CS$4,'[7]ROMM List'!$AA$5:$AA$736,다우기술!$C130)&gt;0,CS$4,"")</f>
        <v/>
      </c>
      <c r="CT130" s="392" t="str">
        <f>IF(COUNTIFS('[7]ROMM List'!$E$5:$E$736,다우기술!CT$4,'[7]ROMM List'!$AA$5:$AA$736,다우기술!$C130)&gt;0,CT$4,"")</f>
        <v/>
      </c>
      <c r="CU130" s="392" t="str">
        <f>IF(COUNTIFS('[7]ROMM List'!$E$5:$E$736,다우기술!CU$4,'[7]ROMM List'!$AA$5:$AA$736,다우기술!$C130)&gt;0,CU$4,"")</f>
        <v>기타자산</v>
      </c>
      <c r="CV130" s="392" t="str">
        <f>IF(COUNTIFS('[7]ROMM List'!$E$5:$E$736,다우기술!CV$4,'[7]ROMM List'!$AA$5:$AA$736,다우기술!$C130)&gt;0,CV$4,"")</f>
        <v/>
      </c>
      <c r="CW130" s="392" t="str">
        <f>IF(COUNTIFS('[7]ROMM List'!$E$5:$E$736,다우기술!CW$4,'[7]ROMM List'!$AA$5:$AA$736,다우기술!$C130)&gt;0,CW$4,"")</f>
        <v>기타부채</v>
      </c>
      <c r="CX130" s="392" t="str">
        <f>IF(COUNTIFS('[7]ROMM List'!$E$5:$E$736,다우기술!CX$4,'[7]ROMM List'!$AA$5:$AA$736,다우기술!$C130)&gt;0,CX$4,"")</f>
        <v/>
      </c>
      <c r="CY130" s="392" t="str">
        <f>IF(COUNTIFS('[7]ROMM List'!$E$5:$E$736,다우기술!CY$4,'[7]ROMM List'!$AA$5:$AA$736,다우기술!$C130)&gt;0,CY$4,"")</f>
        <v/>
      </c>
      <c r="CZ130" s="392" t="str">
        <f>IF(COUNTIFS('[7]ROMM List'!$E$5:$E$736,다우기술!CZ$4,'[7]ROMM List'!$AA$5:$AA$736,다우기술!$C130)&gt;0,CZ$4,"")</f>
        <v/>
      </c>
      <c r="DA130" s="392" t="str">
        <f>IF(COUNTIFS('[7]ROMM List'!$E$5:$E$736,다우기술!DA$4,'[7]ROMM List'!$AA$5:$AA$736,다우기술!$C130)&gt;0,DA$4,"")</f>
        <v/>
      </c>
      <c r="DB130" s="392" t="str">
        <f>IF(COUNTIFS('[7]ROMM List'!$E$5:$E$736,다우기술!DB$4,'[7]ROMM List'!$AA$5:$AA$736,다우기술!$C130)&gt;0,DB$4,"")</f>
        <v/>
      </c>
      <c r="DC130" s="392" t="str">
        <f>IF(COUNTIFS('[7]ROMM List'!$E$5:$E$736,다우기술!DC$4,'[7]ROMM List'!$AA$5:$AA$736,다우기술!$C130)&gt;0,DC$4,"")</f>
        <v/>
      </c>
      <c r="DD130" s="392" t="str">
        <f>IF(COUNTIFS('[7]ROMM List'!$E$5:$E$736,다우기술!DD$4,'[7]ROMM List'!$AA$5:$AA$736,다우기술!$C130)&gt;0,DD$4,"")</f>
        <v/>
      </c>
      <c r="DE130" s="392" t="str">
        <f>IF(COUNTIFS('[7]ROMM List'!$E$5:$E$736,다우기술!DE$4,'[7]ROMM List'!$AA$5:$AA$736,다우기술!$C130)&gt;0,DE$4,"")</f>
        <v/>
      </c>
      <c r="DF130" s="392" t="str">
        <f>IF(COUNTIFS('[7]ROMM List'!$E$5:$E$736,다우기술!DF$4,'[7]ROMM List'!$AA$5:$AA$736,다우기술!$C130)&gt;0,DF$4,"")</f>
        <v/>
      </c>
      <c r="DG130" s="392" t="str">
        <f>IF(COUNTIFS('[7]ROMM List'!$E$5:$E$736,다우기술!DG$4,'[7]ROMM List'!$AA$5:$AA$736,다우기술!$C130)&gt;0,DG$4,"")</f>
        <v/>
      </c>
      <c r="DH130" s="392" t="str">
        <f>IF(COUNTIFS('[7]ROMM List'!$E$5:$E$736,다우기술!DH$4,'[7]ROMM List'!$AA$5:$AA$736,다우기술!$C130)&gt;0,DH$4,"")</f>
        <v/>
      </c>
      <c r="DI130" s="392" t="str">
        <f>IF(COUNTIFS('[7]ROMM List'!$E$5:$E$736,다우기술!DI$4,'[7]ROMM List'!$AA$5:$AA$736,다우기술!$C130)&gt;0,DI$4,"")</f>
        <v/>
      </c>
      <c r="DJ130" s="392" t="str">
        <f>IF(COUNTIFS('[7]ROMM List'!$E$5:$E$736,다우기술!DJ$4,'[7]ROMM List'!$AA$5:$AA$736,다우기술!$C130)&gt;0,DJ$4,"")</f>
        <v/>
      </c>
      <c r="DK130" s="392" t="str">
        <f>IF(COUNTIFS('[7]ROMM List'!$E$5:$E$736,다우기술!DK$4,'[7]ROMM List'!$AA$5:$AA$736,다우기술!$C130)&gt;0,DK$4,"")</f>
        <v/>
      </c>
      <c r="DL130" s="392" t="str">
        <f t="shared" si="22"/>
        <v>기타자산기타부채</v>
      </c>
    </row>
    <row r="131" spans="1:116" s="392" customFormat="1" ht="202.95" hidden="1" customHeight="1">
      <c r="A131" s="453"/>
      <c r="B131" s="392" t="s">
        <v>141</v>
      </c>
      <c r="C131" s="430" t="str">
        <f t="shared" si="12"/>
        <v>CO_UN0101</v>
      </c>
      <c r="D131" s="430" t="s">
        <v>4053</v>
      </c>
      <c r="E131" s="430" t="s">
        <v>4054</v>
      </c>
      <c r="F131" s="431" t="s">
        <v>3575</v>
      </c>
      <c r="G131" s="431" t="s">
        <v>3575</v>
      </c>
      <c r="H131" s="454" t="s">
        <v>3588</v>
      </c>
      <c r="I131" s="455" t="s">
        <v>3913</v>
      </c>
      <c r="J131" s="456" t="s">
        <v>4055</v>
      </c>
      <c r="K131" s="457" t="s">
        <v>4056</v>
      </c>
      <c r="L131" s="458" t="str">
        <f>IF(VLOOKUP(BZ131,'[7]ROMM List'!$AB$5:$AC$736,2,0)&gt;0,"Y","N")</f>
        <v>Y</v>
      </c>
      <c r="M131" s="459" t="s">
        <v>143</v>
      </c>
      <c r="N131" s="460" t="s">
        <v>143</v>
      </c>
      <c r="O131" s="460"/>
      <c r="P131" s="460"/>
      <c r="Q131" s="460"/>
      <c r="R131" s="461"/>
      <c r="S131" s="459" t="s">
        <v>140</v>
      </c>
      <c r="T131" s="461" t="s">
        <v>131</v>
      </c>
      <c r="U131" s="459" t="str">
        <f>IF(COUNTIFS('[7]ROMM List'!$AA$5:$AA$736,다우기술!$C131,'[7]ROMM List'!K$5:K$736,"O")&gt;0,"O","")</f>
        <v/>
      </c>
      <c r="V131" s="460" t="str">
        <f>IF(COUNTIFS('[7]ROMM List'!$AA$5:$AA$736,다우기술!$C131,'[7]ROMM List'!L$5:L$736,"O")&gt;0,"O","")</f>
        <v/>
      </c>
      <c r="W131" s="460" t="str">
        <f>IF(COUNTIFS('[7]ROMM List'!$AA$5:$AA$736,다우기술!$C131,'[7]ROMM List'!M$5:M$736,"O")&gt;0,"O","")</f>
        <v/>
      </c>
      <c r="X131" s="460" t="str">
        <f>IF(COUNTIFS('[7]ROMM List'!$AA$5:$AA$736,다우기술!$C131,'[7]ROMM List'!N$5:N$736,"O")&gt;0,"O","")</f>
        <v/>
      </c>
      <c r="Y131" s="460" t="str">
        <f>IF(COUNTIFS('[7]ROMM List'!$AA$5:$AA$736,다우기술!$C131,'[7]ROMM List'!O$5:O$736,"O")&gt;0,"O","")</f>
        <v>O</v>
      </c>
      <c r="Z131" s="460" t="str">
        <f>IF(COUNTIFS('[7]ROMM List'!$AA$5:$AA$736,다우기술!$C131,'[7]ROMM List'!P$5:P$736,"O")&gt;0,"O","")</f>
        <v/>
      </c>
      <c r="AA131" s="460" t="str">
        <f>IF(COUNTIFS('[7]ROMM List'!$AA$5:$AA$736,다우기술!$C131,'[7]ROMM List'!Q$5:Q$736,"O")&gt;0,"O","")</f>
        <v/>
      </c>
      <c r="AB131" s="460" t="str">
        <f>IF(COUNTIFS('[7]ROMM List'!$AA$5:$AA$736,다우기술!$C131,'[7]ROMM List'!R$5:R$736,"O")&gt;0,"O","")</f>
        <v/>
      </c>
      <c r="AC131" s="460" t="str">
        <f>IF(COUNTIFS('[7]ROMM List'!$AA$5:$AA$736,다우기술!$C131,'[7]ROMM List'!S$5:S$736,"O")&gt;0,"O","")</f>
        <v/>
      </c>
      <c r="AD131" s="460" t="str">
        <f>IF(COUNTIFS('[7]ROMM List'!$AA$5:$AA$736,다우기술!$C131,'[7]ROMM List'!T$5:T$736,"O")&gt;0,"O","")</f>
        <v/>
      </c>
      <c r="AE131" s="460" t="str">
        <f>IF(COUNTIFS('[7]ROMM List'!$AA$5:$AA$736,다우기술!$C131,'[7]ROMM List'!U$5:U$736,"O")&gt;0,"O","")</f>
        <v/>
      </c>
      <c r="AF131" s="460" t="str">
        <f>IF(COUNTIFS('[7]ROMM List'!$AA$5:$AA$736,다우기술!$C131,'[7]ROMM List'!V$5:V$736,"O")&gt;0,"O","")</f>
        <v/>
      </c>
      <c r="AG131" s="461" t="str">
        <f>IF(COUNTIFS('[7]ROMM List'!$AA$5:$AA$736,다우기술!$C131,'[7]ROMM List'!W$5:W$736,"O")&gt;0,"O","")</f>
        <v/>
      </c>
      <c r="AH131" s="462" t="s">
        <v>130</v>
      </c>
      <c r="AI131" s="458" t="str">
        <f t="shared" si="21"/>
        <v>매출</v>
      </c>
      <c r="AJ131" s="458" t="s">
        <v>144</v>
      </c>
      <c r="AK131" s="458" t="s">
        <v>144</v>
      </c>
      <c r="AL131" s="458" t="s">
        <v>144</v>
      </c>
      <c r="AM131" s="458" t="s">
        <v>144</v>
      </c>
      <c r="AN131" s="458" t="s">
        <v>144</v>
      </c>
      <c r="AO131" s="458" t="s">
        <v>4057</v>
      </c>
      <c r="AP131" s="463" t="s">
        <v>4058</v>
      </c>
      <c r="AQ131" s="458" t="s">
        <v>143</v>
      </c>
      <c r="AR131" s="454" t="s">
        <v>4059</v>
      </c>
      <c r="AS131" s="454" t="s">
        <v>4060</v>
      </c>
      <c r="AT131" s="464" t="s">
        <v>4061</v>
      </c>
      <c r="AU131" s="454" t="str">
        <f t="shared" si="17"/>
        <v>가입자 정보 확인 및 승인</v>
      </c>
      <c r="AV131" s="454" t="s">
        <v>4062</v>
      </c>
      <c r="AW131" s="455"/>
      <c r="AX131" s="460"/>
      <c r="AY131" s="460" t="s">
        <v>143</v>
      </c>
      <c r="AZ131" s="461"/>
      <c r="BA131" s="446" t="s">
        <v>4063</v>
      </c>
      <c r="BB131" s="446" t="str">
        <f>IF(COUNTIFS('[7]ROMM List'!$AA$5:$AA$736,다우기술!C131,'[7]ROMM List'!$AF$5:$AF$736,"Significant")&gt;0,"Significant",IF(COUNTIFS('[7]ROMM List'!$AA$5:$AA$736,다우기술!C131,'[7]ROMM List'!$AF$5:$AF$736,"Higher")&gt;0,"Higher","Lower"))</f>
        <v>Higher</v>
      </c>
      <c r="BC131" s="446" t="str">
        <f t="shared" ref="BC131:BC136" si="27">AQ131</f>
        <v>O</v>
      </c>
      <c r="BD131" s="446" t="s">
        <v>130</v>
      </c>
      <c r="BE131" s="465" t="s">
        <v>131</v>
      </c>
      <c r="BF131" s="466" t="str">
        <f t="shared" ref="BF131:BF136" si="28">BC131</f>
        <v>O</v>
      </c>
      <c r="BG131" s="466" t="s">
        <v>135</v>
      </c>
      <c r="BH131" s="466" t="s">
        <v>135</v>
      </c>
      <c r="BI131" s="466" t="s">
        <v>135</v>
      </c>
      <c r="BJ131" s="466" t="s">
        <v>135</v>
      </c>
      <c r="BK131" s="466" t="s">
        <v>135</v>
      </c>
      <c r="BL131" s="466" t="s">
        <v>133</v>
      </c>
      <c r="BM131" s="466" t="s">
        <v>135</v>
      </c>
      <c r="BN131" s="467" t="s">
        <v>135</v>
      </c>
      <c r="BO131" s="446" t="str">
        <f t="shared" si="13"/>
        <v>Not Higher</v>
      </c>
      <c r="BP131" s="446">
        <f>SUMIFS([7]Note!$G$18:$G$65,[7]Note!$C$18:$C$65,다우기술!BB131,[7]Note!$F$18:$F$65,다우기술!BC131,[7]Note!$D$18:$D$65,다우기술!BO131)/IF(BD131="Y",1,IF(BD131="H",2,4))</f>
        <v>25</v>
      </c>
      <c r="BQ131" s="446" t="s">
        <v>4064</v>
      </c>
      <c r="BR131" s="466"/>
      <c r="BS131" s="467" t="s">
        <v>143</v>
      </c>
      <c r="BT131" s="465"/>
      <c r="BU131" s="466"/>
      <c r="BV131" s="466"/>
      <c r="BW131" s="466" t="s">
        <v>143</v>
      </c>
      <c r="BX131" s="466"/>
      <c r="BY131" s="446"/>
      <c r="BZ131" s="392" t="str">
        <f t="shared" si="20"/>
        <v>커머스사업팀(유니크로)_가입자 정보 확인 및 승인</v>
      </c>
      <c r="CA131" s="392" t="b">
        <f>VLOOKUP(BZ131,'[7]ROMM List'!$AB$5:$AB$736,1,0)=BZ131</f>
        <v>1</v>
      </c>
      <c r="CB131" s="392" t="str">
        <f t="shared" si="14"/>
        <v>CO_UN0101</v>
      </c>
      <c r="CD131" s="470">
        <f t="shared" si="15"/>
        <v>0</v>
      </c>
      <c r="CF131" s="470">
        <f t="shared" si="16"/>
        <v>0</v>
      </c>
      <c r="CG131" s="470">
        <f t="shared" si="16"/>
        <v>0</v>
      </c>
      <c r="CH131" s="470">
        <f t="shared" si="16"/>
        <v>0</v>
      </c>
      <c r="CL131" s="392" t="str">
        <f>IF(COUNTIFS('[7]ROMM List'!$E$5:$E$736,다우기술!CL$4,'[7]ROMM List'!$AA$5:$AA$736,다우기술!$C131)&gt;0,CL$4,"")</f>
        <v/>
      </c>
      <c r="CM131" s="392" t="str">
        <f>IF(COUNTIFS('[7]ROMM List'!$E$5:$E$736,다우기술!CM$4,'[7]ROMM List'!$AA$5:$AA$736,다우기술!$C131)&gt;0,CM$4,"")</f>
        <v>매출</v>
      </c>
      <c r="CN131" s="392" t="str">
        <f>IF(COUNTIFS('[7]ROMM List'!$E$5:$E$736,다우기술!CN$4,'[7]ROMM List'!$AA$5:$AA$736,다우기술!$C131)&gt;0,CN$4,"")</f>
        <v/>
      </c>
      <c r="CO131" s="392" t="str">
        <f>IF(COUNTIFS('[7]ROMM List'!$E$5:$E$736,다우기술!CO$4,'[7]ROMM List'!$AA$5:$AA$736,다우기술!$C131)&gt;0,CO$4,"")</f>
        <v/>
      </c>
      <c r="CP131" s="392" t="str">
        <f>IF(COUNTIFS('[7]ROMM List'!$E$5:$E$736,다우기술!CP$4,'[7]ROMM List'!$AA$5:$AA$736,다우기술!$C131)&gt;0,CP$4,"")</f>
        <v/>
      </c>
      <c r="CQ131" s="392" t="str">
        <f>IF(COUNTIFS('[7]ROMM List'!$E$5:$E$736,다우기술!CQ$4,'[7]ROMM List'!$AA$5:$AA$736,다우기술!$C131)&gt;0,CQ$4,"")</f>
        <v/>
      </c>
      <c r="CR131" s="392" t="str">
        <f>IF(COUNTIFS('[7]ROMM List'!$E$5:$E$736,다우기술!CR$4,'[7]ROMM List'!$AA$5:$AA$736,다우기술!$C131)&gt;0,CR$4,"")</f>
        <v/>
      </c>
      <c r="CS131" s="392" t="str">
        <f>IF(COUNTIFS('[7]ROMM List'!$E$5:$E$736,다우기술!CS$4,'[7]ROMM List'!$AA$5:$AA$736,다우기술!$C131)&gt;0,CS$4,"")</f>
        <v/>
      </c>
      <c r="CT131" s="392" t="str">
        <f>IF(COUNTIFS('[7]ROMM List'!$E$5:$E$736,다우기술!CT$4,'[7]ROMM List'!$AA$5:$AA$736,다우기술!$C131)&gt;0,CT$4,"")</f>
        <v/>
      </c>
      <c r="CU131" s="392" t="str">
        <f>IF(COUNTIFS('[7]ROMM List'!$E$5:$E$736,다우기술!CU$4,'[7]ROMM List'!$AA$5:$AA$736,다우기술!$C131)&gt;0,CU$4,"")</f>
        <v/>
      </c>
      <c r="CV131" s="392" t="str">
        <f>IF(COUNTIFS('[7]ROMM List'!$E$5:$E$736,다우기술!CV$4,'[7]ROMM List'!$AA$5:$AA$736,다우기술!$C131)&gt;0,CV$4,"")</f>
        <v/>
      </c>
      <c r="CW131" s="392" t="str">
        <f>IF(COUNTIFS('[7]ROMM List'!$E$5:$E$736,다우기술!CW$4,'[7]ROMM List'!$AA$5:$AA$736,다우기술!$C131)&gt;0,CW$4,"")</f>
        <v/>
      </c>
      <c r="CX131" s="392" t="str">
        <f>IF(COUNTIFS('[7]ROMM List'!$E$5:$E$736,다우기술!CX$4,'[7]ROMM List'!$AA$5:$AA$736,다우기술!$C131)&gt;0,CX$4,"")</f>
        <v/>
      </c>
      <c r="CY131" s="392" t="str">
        <f>IF(COUNTIFS('[7]ROMM List'!$E$5:$E$736,다우기술!CY$4,'[7]ROMM List'!$AA$5:$AA$736,다우기술!$C131)&gt;0,CY$4,"")</f>
        <v/>
      </c>
      <c r="CZ131" s="392" t="str">
        <f>IF(COUNTIFS('[7]ROMM List'!$E$5:$E$736,다우기술!CZ$4,'[7]ROMM List'!$AA$5:$AA$736,다우기술!$C131)&gt;0,CZ$4,"")</f>
        <v/>
      </c>
      <c r="DA131" s="392" t="str">
        <f>IF(COUNTIFS('[7]ROMM List'!$E$5:$E$736,다우기술!DA$4,'[7]ROMM List'!$AA$5:$AA$736,다우기술!$C131)&gt;0,DA$4,"")</f>
        <v/>
      </c>
      <c r="DB131" s="392" t="str">
        <f>IF(COUNTIFS('[7]ROMM List'!$E$5:$E$736,다우기술!DB$4,'[7]ROMM List'!$AA$5:$AA$736,다우기술!$C131)&gt;0,DB$4,"")</f>
        <v/>
      </c>
      <c r="DC131" s="392" t="str">
        <f>IF(COUNTIFS('[7]ROMM List'!$E$5:$E$736,다우기술!DC$4,'[7]ROMM List'!$AA$5:$AA$736,다우기술!$C131)&gt;0,DC$4,"")</f>
        <v/>
      </c>
      <c r="DD131" s="392" t="str">
        <f>IF(COUNTIFS('[7]ROMM List'!$E$5:$E$736,다우기술!DD$4,'[7]ROMM List'!$AA$5:$AA$736,다우기술!$C131)&gt;0,DD$4,"")</f>
        <v/>
      </c>
      <c r="DE131" s="392" t="str">
        <f>IF(COUNTIFS('[7]ROMM List'!$E$5:$E$736,다우기술!DE$4,'[7]ROMM List'!$AA$5:$AA$736,다우기술!$C131)&gt;0,DE$4,"")</f>
        <v/>
      </c>
      <c r="DF131" s="392" t="str">
        <f>IF(COUNTIFS('[7]ROMM List'!$E$5:$E$736,다우기술!DF$4,'[7]ROMM List'!$AA$5:$AA$736,다우기술!$C131)&gt;0,DF$4,"")</f>
        <v/>
      </c>
      <c r="DG131" s="392" t="str">
        <f>IF(COUNTIFS('[7]ROMM List'!$E$5:$E$736,다우기술!DG$4,'[7]ROMM List'!$AA$5:$AA$736,다우기술!$C131)&gt;0,DG$4,"")</f>
        <v/>
      </c>
      <c r="DH131" s="392" t="str">
        <f>IF(COUNTIFS('[7]ROMM List'!$E$5:$E$736,다우기술!DH$4,'[7]ROMM List'!$AA$5:$AA$736,다우기술!$C131)&gt;0,DH$4,"")</f>
        <v/>
      </c>
      <c r="DI131" s="392" t="str">
        <f>IF(COUNTIFS('[7]ROMM List'!$E$5:$E$736,다우기술!DI$4,'[7]ROMM List'!$AA$5:$AA$736,다우기술!$C131)&gt;0,DI$4,"")</f>
        <v/>
      </c>
      <c r="DJ131" s="392" t="str">
        <f>IF(COUNTIFS('[7]ROMM List'!$E$5:$E$736,다우기술!DJ$4,'[7]ROMM List'!$AA$5:$AA$736,다우기술!$C131)&gt;0,DJ$4,"")</f>
        <v/>
      </c>
      <c r="DK131" s="392" t="str">
        <f>IF(COUNTIFS('[7]ROMM List'!$E$5:$E$736,다우기술!DK$4,'[7]ROMM List'!$AA$5:$AA$736,다우기술!$C131)&gt;0,DK$4,"")</f>
        <v/>
      </c>
      <c r="DL131" s="392" t="str">
        <f t="shared" si="22"/>
        <v>매출</v>
      </c>
    </row>
    <row r="132" spans="1:116" s="392" customFormat="1" ht="109.2" hidden="1" customHeight="1">
      <c r="A132" s="453"/>
      <c r="B132" s="392" t="s">
        <v>141</v>
      </c>
      <c r="C132" s="430" t="str">
        <f t="shared" si="12"/>
        <v>CO_UN0102</v>
      </c>
      <c r="D132" s="430" t="s">
        <v>4065</v>
      </c>
      <c r="E132" s="430" t="s">
        <v>4054</v>
      </c>
      <c r="F132" s="431" t="s">
        <v>3292</v>
      </c>
      <c r="G132" s="431" t="s">
        <v>3599</v>
      </c>
      <c r="H132" s="454" t="s">
        <v>4066</v>
      </c>
      <c r="I132" s="455" t="s">
        <v>3835</v>
      </c>
      <c r="J132" s="456" t="s">
        <v>4067</v>
      </c>
      <c r="K132" s="457" t="s">
        <v>4068</v>
      </c>
      <c r="L132" s="458" t="str">
        <f>IF(VLOOKUP(BZ132,'[7]ROMM List'!$AB$5:$AC$736,2,0)&gt;0,"Y","N")</f>
        <v>Y</v>
      </c>
      <c r="M132" s="459" t="s">
        <v>143</v>
      </c>
      <c r="N132" s="460"/>
      <c r="O132" s="460"/>
      <c r="P132" s="460"/>
      <c r="Q132" s="460"/>
      <c r="R132" s="461"/>
      <c r="S132" s="459" t="s">
        <v>142</v>
      </c>
      <c r="T132" s="461" t="s">
        <v>137</v>
      </c>
      <c r="U132" s="459" t="str">
        <f>IF(COUNTIFS('[7]ROMM List'!$AA$5:$AA$736,다우기술!$C132,'[7]ROMM List'!K$5:K$736,"O")&gt;0,"O","")</f>
        <v/>
      </c>
      <c r="V132" s="460" t="str">
        <f>IF(COUNTIFS('[7]ROMM List'!$AA$5:$AA$736,다우기술!$C132,'[7]ROMM List'!L$5:L$736,"O")&gt;0,"O","")</f>
        <v/>
      </c>
      <c r="W132" s="460" t="str">
        <f>IF(COUNTIFS('[7]ROMM List'!$AA$5:$AA$736,다우기술!$C132,'[7]ROMM List'!M$5:M$736,"O")&gt;0,"O","")</f>
        <v/>
      </c>
      <c r="X132" s="460" t="str">
        <f>IF(COUNTIFS('[7]ROMM List'!$AA$5:$AA$736,다우기술!$C132,'[7]ROMM List'!N$5:N$736,"O")&gt;0,"O","")</f>
        <v/>
      </c>
      <c r="Y132" s="460" t="str">
        <f>IF(COUNTIFS('[7]ROMM List'!$AA$5:$AA$736,다우기술!$C132,'[7]ROMM List'!O$5:O$736,"O")&gt;0,"O","")</f>
        <v>O</v>
      </c>
      <c r="Z132" s="460" t="str">
        <f>IF(COUNTIFS('[7]ROMM List'!$AA$5:$AA$736,다우기술!$C132,'[7]ROMM List'!P$5:P$736,"O")&gt;0,"O","")</f>
        <v/>
      </c>
      <c r="AA132" s="460" t="str">
        <f>IF(COUNTIFS('[7]ROMM List'!$AA$5:$AA$736,다우기술!$C132,'[7]ROMM List'!Q$5:Q$736,"O")&gt;0,"O","")</f>
        <v/>
      </c>
      <c r="AB132" s="460" t="str">
        <f>IF(COUNTIFS('[7]ROMM List'!$AA$5:$AA$736,다우기술!$C132,'[7]ROMM List'!R$5:R$736,"O")&gt;0,"O","")</f>
        <v/>
      </c>
      <c r="AC132" s="460" t="str">
        <f>IF(COUNTIFS('[7]ROMM List'!$AA$5:$AA$736,다우기술!$C132,'[7]ROMM List'!S$5:S$736,"O")&gt;0,"O","")</f>
        <v/>
      </c>
      <c r="AD132" s="460" t="str">
        <f>IF(COUNTIFS('[7]ROMM List'!$AA$5:$AA$736,다우기술!$C132,'[7]ROMM List'!T$5:T$736,"O")&gt;0,"O","")</f>
        <v/>
      </c>
      <c r="AE132" s="460" t="str">
        <f>IF(COUNTIFS('[7]ROMM List'!$AA$5:$AA$736,다우기술!$C132,'[7]ROMM List'!U$5:U$736,"O")&gt;0,"O","")</f>
        <v/>
      </c>
      <c r="AF132" s="460" t="str">
        <f>IF(COUNTIFS('[7]ROMM List'!$AA$5:$AA$736,다우기술!$C132,'[7]ROMM List'!V$5:V$736,"O")&gt;0,"O","")</f>
        <v/>
      </c>
      <c r="AG132" s="461" t="str">
        <f>IF(COUNTIFS('[7]ROMM List'!$AA$5:$AA$736,다우기술!$C132,'[7]ROMM List'!W$5:W$736,"O")&gt;0,"O","")</f>
        <v/>
      </c>
      <c r="AH132" s="462" t="s">
        <v>129</v>
      </c>
      <c r="AI132" s="458" t="str">
        <f t="shared" si="21"/>
        <v>매출</v>
      </c>
      <c r="AJ132" s="458" t="s">
        <v>144</v>
      </c>
      <c r="AK132" s="458" t="s">
        <v>144</v>
      </c>
      <c r="AL132" s="458" t="s">
        <v>144</v>
      </c>
      <c r="AM132" s="458" t="s">
        <v>144</v>
      </c>
      <c r="AN132" s="458" t="s">
        <v>144</v>
      </c>
      <c r="AO132" s="458" t="s">
        <v>144</v>
      </c>
      <c r="AP132" s="463" t="s">
        <v>4058</v>
      </c>
      <c r="AQ132" s="458" t="s">
        <v>3582</v>
      </c>
      <c r="AR132" s="454" t="s">
        <v>4069</v>
      </c>
      <c r="AS132" s="454" t="s">
        <v>3748</v>
      </c>
      <c r="AT132" s="464" t="s">
        <v>4070</v>
      </c>
      <c r="AU132" s="454" t="str">
        <f t="shared" si="17"/>
        <v>회원가입시 필수입력 정보 지정</v>
      </c>
      <c r="AV132" s="454" t="s">
        <v>4071</v>
      </c>
      <c r="AW132" s="455"/>
      <c r="AX132" s="460"/>
      <c r="AY132" s="460" t="s">
        <v>143</v>
      </c>
      <c r="AZ132" s="461" t="s">
        <v>143</v>
      </c>
      <c r="BA132" s="446" t="s">
        <v>144</v>
      </c>
      <c r="BB132" s="446" t="str">
        <f>IF(COUNTIFS('[7]ROMM List'!$AA$5:$AA$736,다우기술!C132,'[7]ROMM List'!$AF$5:$AF$736,"Significant")&gt;0,"Significant",IF(COUNTIFS('[7]ROMM List'!$AA$5:$AA$736,다우기술!C132,'[7]ROMM List'!$AF$5:$AF$736,"Higher")&gt;0,"Higher","Lower"))</f>
        <v>Higher</v>
      </c>
      <c r="BC132" s="446" t="str">
        <f t="shared" si="27"/>
        <v>Auto</v>
      </c>
      <c r="BD132" s="446" t="s">
        <v>130</v>
      </c>
      <c r="BE132" s="465" t="s">
        <v>137</v>
      </c>
      <c r="BF132" s="466" t="str">
        <f t="shared" si="28"/>
        <v>Auto</v>
      </c>
      <c r="BG132" s="466" t="s">
        <v>135</v>
      </c>
      <c r="BH132" s="466" t="s">
        <v>135</v>
      </c>
      <c r="BI132" s="466" t="s">
        <v>135</v>
      </c>
      <c r="BJ132" s="466" t="s">
        <v>135</v>
      </c>
      <c r="BK132" s="466" t="s">
        <v>135</v>
      </c>
      <c r="BL132" s="466" t="s">
        <v>133</v>
      </c>
      <c r="BM132" s="466" t="s">
        <v>135</v>
      </c>
      <c r="BN132" s="467" t="s">
        <v>135</v>
      </c>
      <c r="BO132" s="446" t="str">
        <f t="shared" si="13"/>
        <v>Not Higher</v>
      </c>
      <c r="BP132" s="446">
        <f>SUMIFS([7]Note!$G$18:$G$65,[7]Note!$C$18:$C$65,다우기술!BB132,[7]Note!$F$18:$F$65,다우기술!BC132,[7]Note!$D$18:$D$65,다우기술!BO132)/IF(BD132="Y",1,IF(BD132="H",2,4))</f>
        <v>1</v>
      </c>
      <c r="BQ132" s="446" t="s">
        <v>4072</v>
      </c>
      <c r="BR132" s="466"/>
      <c r="BS132" s="467" t="s">
        <v>143</v>
      </c>
      <c r="BT132" s="465"/>
      <c r="BU132" s="466"/>
      <c r="BV132" s="466"/>
      <c r="BW132" s="466" t="s">
        <v>143</v>
      </c>
      <c r="BX132" s="466"/>
      <c r="BY132" s="446"/>
      <c r="BZ132" s="392" t="str">
        <f t="shared" si="20"/>
        <v>커머스사업팀(유니크로)_회원가입시 필수입력 정보 지정</v>
      </c>
      <c r="CA132" s="392" t="b">
        <f>VLOOKUP(BZ132,'[7]ROMM List'!$AB$5:$AB$736,1,0)=BZ132</f>
        <v>1</v>
      </c>
      <c r="CB132" s="392" t="str">
        <f t="shared" si="14"/>
        <v>CO_UN0102</v>
      </c>
      <c r="CD132" s="470">
        <f t="shared" si="15"/>
        <v>0</v>
      </c>
      <c r="CF132" s="470">
        <f t="shared" si="16"/>
        <v>0</v>
      </c>
      <c r="CG132" s="470">
        <f t="shared" si="16"/>
        <v>0</v>
      </c>
      <c r="CH132" s="470">
        <f t="shared" si="16"/>
        <v>0</v>
      </c>
      <c r="CL132" s="392" t="str">
        <f>IF(COUNTIFS('[7]ROMM List'!$E$5:$E$736,다우기술!CL$4,'[7]ROMM List'!$AA$5:$AA$736,다우기술!$C132)&gt;0,CL$4,"")</f>
        <v/>
      </c>
      <c r="CM132" s="392" t="str">
        <f>IF(COUNTIFS('[7]ROMM List'!$E$5:$E$736,다우기술!CM$4,'[7]ROMM List'!$AA$5:$AA$736,다우기술!$C132)&gt;0,CM$4,"")</f>
        <v>매출</v>
      </c>
      <c r="CN132" s="392" t="str">
        <f>IF(COUNTIFS('[7]ROMM List'!$E$5:$E$736,다우기술!CN$4,'[7]ROMM List'!$AA$5:$AA$736,다우기술!$C132)&gt;0,CN$4,"")</f>
        <v/>
      </c>
      <c r="CO132" s="392" t="str">
        <f>IF(COUNTIFS('[7]ROMM List'!$E$5:$E$736,다우기술!CO$4,'[7]ROMM List'!$AA$5:$AA$736,다우기술!$C132)&gt;0,CO$4,"")</f>
        <v/>
      </c>
      <c r="CP132" s="392" t="str">
        <f>IF(COUNTIFS('[7]ROMM List'!$E$5:$E$736,다우기술!CP$4,'[7]ROMM List'!$AA$5:$AA$736,다우기술!$C132)&gt;0,CP$4,"")</f>
        <v/>
      </c>
      <c r="CQ132" s="392" t="str">
        <f>IF(COUNTIFS('[7]ROMM List'!$E$5:$E$736,다우기술!CQ$4,'[7]ROMM List'!$AA$5:$AA$736,다우기술!$C132)&gt;0,CQ$4,"")</f>
        <v/>
      </c>
      <c r="CR132" s="392" t="str">
        <f>IF(COUNTIFS('[7]ROMM List'!$E$5:$E$736,다우기술!CR$4,'[7]ROMM List'!$AA$5:$AA$736,다우기술!$C132)&gt;0,CR$4,"")</f>
        <v/>
      </c>
      <c r="CS132" s="392" t="str">
        <f>IF(COUNTIFS('[7]ROMM List'!$E$5:$E$736,다우기술!CS$4,'[7]ROMM List'!$AA$5:$AA$736,다우기술!$C132)&gt;0,CS$4,"")</f>
        <v/>
      </c>
      <c r="CT132" s="392" t="str">
        <f>IF(COUNTIFS('[7]ROMM List'!$E$5:$E$736,다우기술!CT$4,'[7]ROMM List'!$AA$5:$AA$736,다우기술!$C132)&gt;0,CT$4,"")</f>
        <v/>
      </c>
      <c r="CU132" s="392" t="str">
        <f>IF(COUNTIFS('[7]ROMM List'!$E$5:$E$736,다우기술!CU$4,'[7]ROMM List'!$AA$5:$AA$736,다우기술!$C132)&gt;0,CU$4,"")</f>
        <v/>
      </c>
      <c r="CV132" s="392" t="str">
        <f>IF(COUNTIFS('[7]ROMM List'!$E$5:$E$736,다우기술!CV$4,'[7]ROMM List'!$AA$5:$AA$736,다우기술!$C132)&gt;0,CV$4,"")</f>
        <v/>
      </c>
      <c r="CW132" s="392" t="str">
        <f>IF(COUNTIFS('[7]ROMM List'!$E$5:$E$736,다우기술!CW$4,'[7]ROMM List'!$AA$5:$AA$736,다우기술!$C132)&gt;0,CW$4,"")</f>
        <v/>
      </c>
      <c r="CX132" s="392" t="str">
        <f>IF(COUNTIFS('[7]ROMM List'!$E$5:$E$736,다우기술!CX$4,'[7]ROMM List'!$AA$5:$AA$736,다우기술!$C132)&gt;0,CX$4,"")</f>
        <v/>
      </c>
      <c r="CY132" s="392" t="str">
        <f>IF(COUNTIFS('[7]ROMM List'!$E$5:$E$736,다우기술!CY$4,'[7]ROMM List'!$AA$5:$AA$736,다우기술!$C132)&gt;0,CY$4,"")</f>
        <v/>
      </c>
      <c r="CZ132" s="392" t="str">
        <f>IF(COUNTIFS('[7]ROMM List'!$E$5:$E$736,다우기술!CZ$4,'[7]ROMM List'!$AA$5:$AA$736,다우기술!$C132)&gt;0,CZ$4,"")</f>
        <v/>
      </c>
      <c r="DA132" s="392" t="str">
        <f>IF(COUNTIFS('[7]ROMM List'!$E$5:$E$736,다우기술!DA$4,'[7]ROMM List'!$AA$5:$AA$736,다우기술!$C132)&gt;0,DA$4,"")</f>
        <v/>
      </c>
      <c r="DB132" s="392" t="str">
        <f>IF(COUNTIFS('[7]ROMM List'!$E$5:$E$736,다우기술!DB$4,'[7]ROMM List'!$AA$5:$AA$736,다우기술!$C132)&gt;0,DB$4,"")</f>
        <v/>
      </c>
      <c r="DC132" s="392" t="str">
        <f>IF(COUNTIFS('[7]ROMM List'!$E$5:$E$736,다우기술!DC$4,'[7]ROMM List'!$AA$5:$AA$736,다우기술!$C132)&gt;0,DC$4,"")</f>
        <v/>
      </c>
      <c r="DD132" s="392" t="str">
        <f>IF(COUNTIFS('[7]ROMM List'!$E$5:$E$736,다우기술!DD$4,'[7]ROMM List'!$AA$5:$AA$736,다우기술!$C132)&gt;0,DD$4,"")</f>
        <v/>
      </c>
      <c r="DE132" s="392" t="str">
        <f>IF(COUNTIFS('[7]ROMM List'!$E$5:$E$736,다우기술!DE$4,'[7]ROMM List'!$AA$5:$AA$736,다우기술!$C132)&gt;0,DE$4,"")</f>
        <v/>
      </c>
      <c r="DF132" s="392" t="str">
        <f>IF(COUNTIFS('[7]ROMM List'!$E$5:$E$736,다우기술!DF$4,'[7]ROMM List'!$AA$5:$AA$736,다우기술!$C132)&gt;0,DF$4,"")</f>
        <v/>
      </c>
      <c r="DG132" s="392" t="str">
        <f>IF(COUNTIFS('[7]ROMM List'!$E$5:$E$736,다우기술!DG$4,'[7]ROMM List'!$AA$5:$AA$736,다우기술!$C132)&gt;0,DG$4,"")</f>
        <v/>
      </c>
      <c r="DH132" s="392" t="str">
        <f>IF(COUNTIFS('[7]ROMM List'!$E$5:$E$736,다우기술!DH$4,'[7]ROMM List'!$AA$5:$AA$736,다우기술!$C132)&gt;0,DH$4,"")</f>
        <v/>
      </c>
      <c r="DI132" s="392" t="str">
        <f>IF(COUNTIFS('[7]ROMM List'!$E$5:$E$736,다우기술!DI$4,'[7]ROMM List'!$AA$5:$AA$736,다우기술!$C132)&gt;0,DI$4,"")</f>
        <v/>
      </c>
      <c r="DJ132" s="392" t="str">
        <f>IF(COUNTIFS('[7]ROMM List'!$E$5:$E$736,다우기술!DJ$4,'[7]ROMM List'!$AA$5:$AA$736,다우기술!$C132)&gt;0,DJ$4,"")</f>
        <v/>
      </c>
      <c r="DK132" s="392" t="str">
        <f>IF(COUNTIFS('[7]ROMM List'!$E$5:$E$736,다우기술!DK$4,'[7]ROMM List'!$AA$5:$AA$736,다우기술!$C132)&gt;0,DK$4,"")</f>
        <v/>
      </c>
      <c r="DL132" s="392" t="str">
        <f t="shared" si="22"/>
        <v>매출</v>
      </c>
    </row>
    <row r="133" spans="1:116" s="392" customFormat="1" ht="187.2" hidden="1" customHeight="1">
      <c r="A133" s="453"/>
      <c r="B133" s="392" t="s">
        <v>141</v>
      </c>
      <c r="C133" s="430" t="str">
        <f t="shared" ref="C133:C196" si="29">D133&amp;F133&amp;G133</f>
        <v>CO_UN0201</v>
      </c>
      <c r="D133" s="430" t="s">
        <v>4065</v>
      </c>
      <c r="E133" s="430" t="s">
        <v>4054</v>
      </c>
      <c r="F133" s="431" t="s">
        <v>3306</v>
      </c>
      <c r="G133" s="431" t="s">
        <v>3575</v>
      </c>
      <c r="H133" s="454" t="s">
        <v>4073</v>
      </c>
      <c r="I133" s="455" t="s">
        <v>4074</v>
      </c>
      <c r="J133" s="456" t="s">
        <v>4075</v>
      </c>
      <c r="K133" s="457" t="s">
        <v>4076</v>
      </c>
      <c r="L133" s="458" t="str">
        <f>IF(VLOOKUP(BZ133,'[7]ROMM List'!$AB$5:$AC$736,2,0)&gt;0,"Y","N")</f>
        <v>Y</v>
      </c>
      <c r="M133" s="459"/>
      <c r="N133" s="460" t="s">
        <v>143</v>
      </c>
      <c r="O133" s="460"/>
      <c r="P133" s="460"/>
      <c r="Q133" s="460"/>
      <c r="R133" s="461"/>
      <c r="S133" s="459" t="s">
        <v>142</v>
      </c>
      <c r="T133" s="461" t="s">
        <v>137</v>
      </c>
      <c r="U133" s="459" t="str">
        <f>IF(COUNTIFS('[7]ROMM List'!$AA$5:$AA$736,다우기술!$C133,'[7]ROMM List'!K$5:K$736,"O")&gt;0,"O","")</f>
        <v/>
      </c>
      <c r="V133" s="460" t="str">
        <f>IF(COUNTIFS('[7]ROMM List'!$AA$5:$AA$736,다우기술!$C133,'[7]ROMM List'!L$5:L$736,"O")&gt;0,"O","")</f>
        <v/>
      </c>
      <c r="W133" s="460" t="str">
        <f>IF(COUNTIFS('[7]ROMM List'!$AA$5:$AA$736,다우기술!$C133,'[7]ROMM List'!M$5:M$736,"O")&gt;0,"O","")</f>
        <v/>
      </c>
      <c r="X133" s="460" t="str">
        <f>IF(COUNTIFS('[7]ROMM List'!$AA$5:$AA$736,다우기술!$C133,'[7]ROMM List'!N$5:N$736,"O")&gt;0,"O","")</f>
        <v/>
      </c>
      <c r="Y133" s="460" t="str">
        <f>IF(COUNTIFS('[7]ROMM List'!$AA$5:$AA$736,다우기술!$C133,'[7]ROMM List'!O$5:O$736,"O")&gt;0,"O","")</f>
        <v>O</v>
      </c>
      <c r="Z133" s="460" t="str">
        <f>IF(COUNTIFS('[7]ROMM List'!$AA$5:$AA$736,다우기술!$C133,'[7]ROMM List'!P$5:P$736,"O")&gt;0,"O","")</f>
        <v>O</v>
      </c>
      <c r="AA133" s="460" t="str">
        <f>IF(COUNTIFS('[7]ROMM List'!$AA$5:$AA$736,다우기술!$C133,'[7]ROMM List'!Q$5:Q$736,"O")&gt;0,"O","")</f>
        <v>O</v>
      </c>
      <c r="AB133" s="460" t="str">
        <f>IF(COUNTIFS('[7]ROMM List'!$AA$5:$AA$736,다우기술!$C133,'[7]ROMM List'!R$5:R$736,"O")&gt;0,"O","")</f>
        <v>O</v>
      </c>
      <c r="AC133" s="460" t="str">
        <f>IF(COUNTIFS('[7]ROMM List'!$AA$5:$AA$736,다우기술!$C133,'[7]ROMM List'!S$5:S$736,"O")&gt;0,"O","")</f>
        <v/>
      </c>
      <c r="AD133" s="460" t="str">
        <f>IF(COUNTIFS('[7]ROMM List'!$AA$5:$AA$736,다우기술!$C133,'[7]ROMM List'!T$5:T$736,"O")&gt;0,"O","")</f>
        <v/>
      </c>
      <c r="AE133" s="460" t="str">
        <f>IF(COUNTIFS('[7]ROMM List'!$AA$5:$AA$736,다우기술!$C133,'[7]ROMM List'!U$5:U$736,"O")&gt;0,"O","")</f>
        <v/>
      </c>
      <c r="AF133" s="460" t="str">
        <f>IF(COUNTIFS('[7]ROMM List'!$AA$5:$AA$736,다우기술!$C133,'[7]ROMM List'!V$5:V$736,"O")&gt;0,"O","")</f>
        <v/>
      </c>
      <c r="AG133" s="461" t="str">
        <f>IF(COUNTIFS('[7]ROMM List'!$AA$5:$AA$736,다우기술!$C133,'[7]ROMM List'!W$5:W$736,"O")&gt;0,"O","")</f>
        <v/>
      </c>
      <c r="AH133" s="462" t="s">
        <v>129</v>
      </c>
      <c r="AI133" s="458" t="str">
        <f t="shared" si="21"/>
        <v>매출</v>
      </c>
      <c r="AJ133" s="458" t="s">
        <v>144</v>
      </c>
      <c r="AK133" s="458" t="s">
        <v>144</v>
      </c>
      <c r="AL133" s="458" t="s">
        <v>144</v>
      </c>
      <c r="AM133" s="458" t="s">
        <v>144</v>
      </c>
      <c r="AN133" s="458" t="s">
        <v>144</v>
      </c>
      <c r="AO133" s="458" t="s">
        <v>144</v>
      </c>
      <c r="AP133" s="463" t="s">
        <v>4058</v>
      </c>
      <c r="AQ133" s="458" t="s">
        <v>3582</v>
      </c>
      <c r="AR133" s="454" t="s">
        <v>4077</v>
      </c>
      <c r="AS133" s="454" t="s">
        <v>3748</v>
      </c>
      <c r="AT133" s="464" t="s">
        <v>4078</v>
      </c>
      <c r="AU133" s="454" t="str">
        <f t="shared" si="17"/>
        <v>구매자 결제내역 인터페이스</v>
      </c>
      <c r="AV133" s="454" t="s">
        <v>4079</v>
      </c>
      <c r="AW133" s="455"/>
      <c r="AX133" s="460"/>
      <c r="AY133" s="460" t="s">
        <v>143</v>
      </c>
      <c r="AZ133" s="461" t="s">
        <v>143</v>
      </c>
      <c r="BA133" s="446" t="s">
        <v>144</v>
      </c>
      <c r="BB133" s="446" t="str">
        <f>IF(COUNTIFS('[7]ROMM List'!$AA$5:$AA$736,다우기술!C133,'[7]ROMM List'!$AF$5:$AF$736,"Significant")&gt;0,"Significant",IF(COUNTIFS('[7]ROMM List'!$AA$5:$AA$736,다우기술!C133,'[7]ROMM List'!$AF$5:$AF$736,"Higher")&gt;0,"Higher","Lower"))</f>
        <v>Higher</v>
      </c>
      <c r="BC133" s="446" t="str">
        <f t="shared" si="27"/>
        <v>Auto</v>
      </c>
      <c r="BD133" s="446" t="s">
        <v>130</v>
      </c>
      <c r="BE133" s="465" t="s">
        <v>137</v>
      </c>
      <c r="BF133" s="466" t="str">
        <f t="shared" si="28"/>
        <v>Auto</v>
      </c>
      <c r="BG133" s="466" t="s">
        <v>135</v>
      </c>
      <c r="BH133" s="466" t="s">
        <v>135</v>
      </c>
      <c r="BI133" s="466" t="s">
        <v>135</v>
      </c>
      <c r="BJ133" s="466" t="s">
        <v>135</v>
      </c>
      <c r="BK133" s="466" t="s">
        <v>135</v>
      </c>
      <c r="BL133" s="466" t="s">
        <v>133</v>
      </c>
      <c r="BM133" s="466" t="s">
        <v>135</v>
      </c>
      <c r="BN133" s="467" t="s">
        <v>135</v>
      </c>
      <c r="BO133" s="446" t="str">
        <f t="shared" ref="BO133:BO196" si="30">+IF(BE133="A","Not Higher",IF(COUNTIF(BF133:BN133,"H")&gt;4,"Higher","Not Higher"))</f>
        <v>Not Higher</v>
      </c>
      <c r="BP133" s="446">
        <f>SUMIFS([7]Note!$G$18:$G$65,[7]Note!$C$18:$C$65,다우기술!BB133,[7]Note!$F$18:$F$65,다우기술!BC133,[7]Note!$D$18:$D$65,다우기술!BO133)/IF(BD133="Y",1,IF(BD133="H",2,4))</f>
        <v>1</v>
      </c>
      <c r="BQ133" s="446" t="str">
        <f t="shared" ref="BQ133:BQ139" si="31">AR133</f>
        <v>커머스사업팀_유니크로</v>
      </c>
      <c r="BR133" s="466"/>
      <c r="BS133" s="467" t="s">
        <v>143</v>
      </c>
      <c r="BT133" s="465"/>
      <c r="BU133" s="466"/>
      <c r="BV133" s="466"/>
      <c r="BW133" s="466" t="s">
        <v>143</v>
      </c>
      <c r="BX133" s="466"/>
      <c r="BY133" s="446"/>
      <c r="BZ133" s="392" t="str">
        <f t="shared" si="20"/>
        <v>커머스사업팀(유니크로)_구매자 결제내역 인터페이스</v>
      </c>
      <c r="CA133" s="392" t="b">
        <f>VLOOKUP(BZ133,'[7]ROMM List'!$AB$5:$AB$736,1,0)=BZ133</f>
        <v>1</v>
      </c>
      <c r="CB133" s="392" t="str">
        <f t="shared" ref="CB133:CB196" si="32">C133</f>
        <v>CO_UN0201</v>
      </c>
      <c r="CD133" s="470">
        <f t="shared" ref="CD133:CD196" si="33">IF(AJ133="N/A",,1)</f>
        <v>0</v>
      </c>
      <c r="CF133" s="470">
        <f t="shared" ref="CF133:CH196" si="34">IF(AK133="N/A",,1)</f>
        <v>0</v>
      </c>
      <c r="CG133" s="470">
        <f t="shared" si="34"/>
        <v>0</v>
      </c>
      <c r="CH133" s="470">
        <f t="shared" si="34"/>
        <v>0</v>
      </c>
      <c r="CL133" s="392" t="str">
        <f>IF(COUNTIFS('[7]ROMM List'!$E$5:$E$736,다우기술!CL$4,'[7]ROMM List'!$AA$5:$AA$736,다우기술!$C133)&gt;0,CL$4,"")</f>
        <v/>
      </c>
      <c r="CM133" s="392" t="str">
        <f>IF(COUNTIFS('[7]ROMM List'!$E$5:$E$736,다우기술!CM$4,'[7]ROMM List'!$AA$5:$AA$736,다우기술!$C133)&gt;0,CM$4,"")</f>
        <v>매출</v>
      </c>
      <c r="CN133" s="392" t="str">
        <f>IF(COUNTIFS('[7]ROMM List'!$E$5:$E$736,다우기술!CN$4,'[7]ROMM List'!$AA$5:$AA$736,다우기술!$C133)&gt;0,CN$4,"")</f>
        <v/>
      </c>
      <c r="CO133" s="392" t="str">
        <f>IF(COUNTIFS('[7]ROMM List'!$E$5:$E$736,다우기술!CO$4,'[7]ROMM List'!$AA$5:$AA$736,다우기술!$C133)&gt;0,CO$4,"")</f>
        <v/>
      </c>
      <c r="CP133" s="392" t="str">
        <f>IF(COUNTIFS('[7]ROMM List'!$E$5:$E$736,다우기술!CP$4,'[7]ROMM List'!$AA$5:$AA$736,다우기술!$C133)&gt;0,CP$4,"")</f>
        <v/>
      </c>
      <c r="CQ133" s="392" t="str">
        <f>IF(COUNTIFS('[7]ROMM List'!$E$5:$E$736,다우기술!CQ$4,'[7]ROMM List'!$AA$5:$AA$736,다우기술!$C133)&gt;0,CQ$4,"")</f>
        <v/>
      </c>
      <c r="CR133" s="392" t="str">
        <f>IF(COUNTIFS('[7]ROMM List'!$E$5:$E$736,다우기술!CR$4,'[7]ROMM List'!$AA$5:$AA$736,다우기술!$C133)&gt;0,CR$4,"")</f>
        <v/>
      </c>
      <c r="CS133" s="392" t="str">
        <f>IF(COUNTIFS('[7]ROMM List'!$E$5:$E$736,다우기술!CS$4,'[7]ROMM List'!$AA$5:$AA$736,다우기술!$C133)&gt;0,CS$4,"")</f>
        <v/>
      </c>
      <c r="CT133" s="392" t="str">
        <f>IF(COUNTIFS('[7]ROMM List'!$E$5:$E$736,다우기술!CT$4,'[7]ROMM List'!$AA$5:$AA$736,다우기술!$C133)&gt;0,CT$4,"")</f>
        <v/>
      </c>
      <c r="CU133" s="392" t="str">
        <f>IF(COUNTIFS('[7]ROMM List'!$E$5:$E$736,다우기술!CU$4,'[7]ROMM List'!$AA$5:$AA$736,다우기술!$C133)&gt;0,CU$4,"")</f>
        <v/>
      </c>
      <c r="CV133" s="392" t="str">
        <f>IF(COUNTIFS('[7]ROMM List'!$E$5:$E$736,다우기술!CV$4,'[7]ROMM List'!$AA$5:$AA$736,다우기술!$C133)&gt;0,CV$4,"")</f>
        <v/>
      </c>
      <c r="CW133" s="392" t="str">
        <f>IF(COUNTIFS('[7]ROMM List'!$E$5:$E$736,다우기술!CW$4,'[7]ROMM List'!$AA$5:$AA$736,다우기술!$C133)&gt;0,CW$4,"")</f>
        <v/>
      </c>
      <c r="CX133" s="392" t="str">
        <f>IF(COUNTIFS('[7]ROMM List'!$E$5:$E$736,다우기술!CX$4,'[7]ROMM List'!$AA$5:$AA$736,다우기술!$C133)&gt;0,CX$4,"")</f>
        <v/>
      </c>
      <c r="CY133" s="392" t="str">
        <f>IF(COUNTIFS('[7]ROMM List'!$E$5:$E$736,다우기술!CY$4,'[7]ROMM List'!$AA$5:$AA$736,다우기술!$C133)&gt;0,CY$4,"")</f>
        <v/>
      </c>
      <c r="CZ133" s="392" t="str">
        <f>IF(COUNTIFS('[7]ROMM List'!$E$5:$E$736,다우기술!CZ$4,'[7]ROMM List'!$AA$5:$AA$736,다우기술!$C133)&gt;0,CZ$4,"")</f>
        <v/>
      </c>
      <c r="DA133" s="392" t="str">
        <f>IF(COUNTIFS('[7]ROMM List'!$E$5:$E$736,다우기술!DA$4,'[7]ROMM List'!$AA$5:$AA$736,다우기술!$C133)&gt;0,DA$4,"")</f>
        <v/>
      </c>
      <c r="DB133" s="392" t="str">
        <f>IF(COUNTIFS('[7]ROMM List'!$E$5:$E$736,다우기술!DB$4,'[7]ROMM List'!$AA$5:$AA$736,다우기술!$C133)&gt;0,DB$4,"")</f>
        <v/>
      </c>
      <c r="DC133" s="392" t="str">
        <f>IF(COUNTIFS('[7]ROMM List'!$E$5:$E$736,다우기술!DC$4,'[7]ROMM List'!$AA$5:$AA$736,다우기술!$C133)&gt;0,DC$4,"")</f>
        <v/>
      </c>
      <c r="DD133" s="392" t="str">
        <f>IF(COUNTIFS('[7]ROMM List'!$E$5:$E$736,다우기술!DD$4,'[7]ROMM List'!$AA$5:$AA$736,다우기술!$C133)&gt;0,DD$4,"")</f>
        <v/>
      </c>
      <c r="DE133" s="392" t="str">
        <f>IF(COUNTIFS('[7]ROMM List'!$E$5:$E$736,다우기술!DE$4,'[7]ROMM List'!$AA$5:$AA$736,다우기술!$C133)&gt;0,DE$4,"")</f>
        <v/>
      </c>
      <c r="DF133" s="392" t="str">
        <f>IF(COUNTIFS('[7]ROMM List'!$E$5:$E$736,다우기술!DF$4,'[7]ROMM List'!$AA$5:$AA$736,다우기술!$C133)&gt;0,DF$4,"")</f>
        <v/>
      </c>
      <c r="DG133" s="392" t="str">
        <f>IF(COUNTIFS('[7]ROMM List'!$E$5:$E$736,다우기술!DG$4,'[7]ROMM List'!$AA$5:$AA$736,다우기술!$C133)&gt;0,DG$4,"")</f>
        <v/>
      </c>
      <c r="DH133" s="392" t="str">
        <f>IF(COUNTIFS('[7]ROMM List'!$E$5:$E$736,다우기술!DH$4,'[7]ROMM List'!$AA$5:$AA$736,다우기술!$C133)&gt;0,DH$4,"")</f>
        <v/>
      </c>
      <c r="DI133" s="392" t="str">
        <f>IF(COUNTIFS('[7]ROMM List'!$E$5:$E$736,다우기술!DI$4,'[7]ROMM List'!$AA$5:$AA$736,다우기술!$C133)&gt;0,DI$4,"")</f>
        <v/>
      </c>
      <c r="DJ133" s="392" t="str">
        <f>IF(COUNTIFS('[7]ROMM List'!$E$5:$E$736,다우기술!DJ$4,'[7]ROMM List'!$AA$5:$AA$736,다우기술!$C133)&gt;0,DJ$4,"")</f>
        <v/>
      </c>
      <c r="DK133" s="392" t="str">
        <f>IF(COUNTIFS('[7]ROMM List'!$E$5:$E$736,다우기술!DK$4,'[7]ROMM List'!$AA$5:$AA$736,다우기술!$C133)&gt;0,DK$4,"")</f>
        <v/>
      </c>
      <c r="DL133" s="392" t="str">
        <f t="shared" si="22"/>
        <v>매출</v>
      </c>
    </row>
    <row r="134" spans="1:116" s="392" customFormat="1" ht="156" hidden="1" customHeight="1">
      <c r="A134" s="453"/>
      <c r="B134" s="392" t="s">
        <v>141</v>
      </c>
      <c r="C134" s="430" t="str">
        <f t="shared" si="29"/>
        <v>CO_UN0202</v>
      </c>
      <c r="D134" s="430" t="s">
        <v>4065</v>
      </c>
      <c r="E134" s="430" t="s">
        <v>4054</v>
      </c>
      <c r="F134" s="431" t="s">
        <v>3306</v>
      </c>
      <c r="G134" s="431" t="s">
        <v>3306</v>
      </c>
      <c r="H134" s="454" t="s">
        <v>4080</v>
      </c>
      <c r="I134" s="455" t="s">
        <v>4081</v>
      </c>
      <c r="J134" s="456" t="s">
        <v>4082</v>
      </c>
      <c r="K134" s="457" t="s">
        <v>4083</v>
      </c>
      <c r="L134" s="458" t="str">
        <f>IF(VLOOKUP(BZ134,'[7]ROMM List'!$AB$5:$AC$736,2,0)&gt;0,"Y","N")</f>
        <v>Y</v>
      </c>
      <c r="M134" s="459"/>
      <c r="N134" s="460" t="s">
        <v>143</v>
      </c>
      <c r="O134" s="460"/>
      <c r="P134" s="460"/>
      <c r="Q134" s="460"/>
      <c r="R134" s="461"/>
      <c r="S134" s="459" t="s">
        <v>142</v>
      </c>
      <c r="T134" s="461" t="s">
        <v>137</v>
      </c>
      <c r="U134" s="459" t="str">
        <f>IF(COUNTIFS('[7]ROMM List'!$AA$5:$AA$736,다우기술!$C134,'[7]ROMM List'!K$5:K$736,"O")&gt;0,"O","")</f>
        <v/>
      </c>
      <c r="V134" s="460" t="str">
        <f>IF(COUNTIFS('[7]ROMM List'!$AA$5:$AA$736,다우기술!$C134,'[7]ROMM List'!L$5:L$736,"O")&gt;0,"O","")</f>
        <v/>
      </c>
      <c r="W134" s="460" t="str">
        <f>IF(COUNTIFS('[7]ROMM List'!$AA$5:$AA$736,다우기술!$C134,'[7]ROMM List'!M$5:M$736,"O")&gt;0,"O","")</f>
        <v/>
      </c>
      <c r="X134" s="460" t="str">
        <f>IF(COUNTIFS('[7]ROMM List'!$AA$5:$AA$736,다우기술!$C134,'[7]ROMM List'!N$5:N$736,"O")&gt;0,"O","")</f>
        <v/>
      </c>
      <c r="Y134" s="460" t="str">
        <f>IF(COUNTIFS('[7]ROMM List'!$AA$5:$AA$736,다우기술!$C134,'[7]ROMM List'!O$5:O$736,"O")&gt;0,"O","")</f>
        <v>O</v>
      </c>
      <c r="Z134" s="460" t="str">
        <f>IF(COUNTIFS('[7]ROMM List'!$AA$5:$AA$736,다우기술!$C134,'[7]ROMM List'!P$5:P$736,"O")&gt;0,"O","")</f>
        <v/>
      </c>
      <c r="AA134" s="460" t="str">
        <f>IF(COUNTIFS('[7]ROMM List'!$AA$5:$AA$736,다우기술!$C134,'[7]ROMM List'!Q$5:Q$736,"O")&gt;0,"O","")</f>
        <v/>
      </c>
      <c r="AB134" s="460" t="str">
        <f>IF(COUNTIFS('[7]ROMM List'!$AA$5:$AA$736,다우기술!$C134,'[7]ROMM List'!R$5:R$736,"O")&gt;0,"O","")</f>
        <v/>
      </c>
      <c r="AC134" s="460" t="str">
        <f>IF(COUNTIFS('[7]ROMM List'!$AA$5:$AA$736,다우기술!$C134,'[7]ROMM List'!S$5:S$736,"O")&gt;0,"O","")</f>
        <v/>
      </c>
      <c r="AD134" s="460" t="str">
        <f>IF(COUNTIFS('[7]ROMM List'!$AA$5:$AA$736,다우기술!$C134,'[7]ROMM List'!T$5:T$736,"O")&gt;0,"O","")</f>
        <v/>
      </c>
      <c r="AE134" s="460" t="str">
        <f>IF(COUNTIFS('[7]ROMM List'!$AA$5:$AA$736,다우기술!$C134,'[7]ROMM List'!U$5:U$736,"O")&gt;0,"O","")</f>
        <v/>
      </c>
      <c r="AF134" s="460" t="str">
        <f>IF(COUNTIFS('[7]ROMM List'!$AA$5:$AA$736,다우기술!$C134,'[7]ROMM List'!V$5:V$736,"O")&gt;0,"O","")</f>
        <v/>
      </c>
      <c r="AG134" s="461" t="str">
        <f>IF(COUNTIFS('[7]ROMM List'!$AA$5:$AA$736,다우기술!$C134,'[7]ROMM List'!W$5:W$736,"O")&gt;0,"O","")</f>
        <v/>
      </c>
      <c r="AH134" s="462" t="s">
        <v>129</v>
      </c>
      <c r="AI134" s="458" t="str">
        <f t="shared" si="21"/>
        <v>매출</v>
      </c>
      <c r="AJ134" s="458" t="s">
        <v>144</v>
      </c>
      <c r="AK134" s="458" t="s">
        <v>144</v>
      </c>
      <c r="AL134" s="458" t="s">
        <v>144</v>
      </c>
      <c r="AM134" s="458" t="s">
        <v>144</v>
      </c>
      <c r="AN134" s="458" t="s">
        <v>144</v>
      </c>
      <c r="AO134" s="458" t="s">
        <v>144</v>
      </c>
      <c r="AP134" s="463" t="s">
        <v>4084</v>
      </c>
      <c r="AQ134" s="458" t="s">
        <v>3582</v>
      </c>
      <c r="AR134" s="454" t="s">
        <v>4077</v>
      </c>
      <c r="AS134" s="454" t="s">
        <v>3748</v>
      </c>
      <c r="AT134" s="464" t="s">
        <v>4085</v>
      </c>
      <c r="AU134" s="454" t="str">
        <f t="shared" ref="AU134:AU197" si="35">J134</f>
        <v>구매승인 내역의 저장</v>
      </c>
      <c r="AV134" s="454" t="s">
        <v>4086</v>
      </c>
      <c r="AW134" s="455"/>
      <c r="AX134" s="460"/>
      <c r="AY134" s="460" t="s">
        <v>143</v>
      </c>
      <c r="AZ134" s="461" t="s">
        <v>143</v>
      </c>
      <c r="BA134" s="446" t="s">
        <v>144</v>
      </c>
      <c r="BB134" s="446" t="str">
        <f>IF(COUNTIFS('[7]ROMM List'!$AA$5:$AA$736,다우기술!C134,'[7]ROMM List'!$AF$5:$AF$736,"Significant")&gt;0,"Significant",IF(COUNTIFS('[7]ROMM List'!$AA$5:$AA$736,다우기술!C134,'[7]ROMM List'!$AF$5:$AF$736,"Higher")&gt;0,"Higher","Lower"))</f>
        <v>Higher</v>
      </c>
      <c r="BC134" s="446" t="str">
        <f t="shared" si="27"/>
        <v>Auto</v>
      </c>
      <c r="BD134" s="446" t="s">
        <v>130</v>
      </c>
      <c r="BE134" s="465" t="s">
        <v>137</v>
      </c>
      <c r="BF134" s="466" t="str">
        <f t="shared" si="28"/>
        <v>Auto</v>
      </c>
      <c r="BG134" s="466" t="s">
        <v>135</v>
      </c>
      <c r="BH134" s="466" t="s">
        <v>135</v>
      </c>
      <c r="BI134" s="466" t="s">
        <v>135</v>
      </c>
      <c r="BJ134" s="466" t="s">
        <v>135</v>
      </c>
      <c r="BK134" s="466" t="s">
        <v>135</v>
      </c>
      <c r="BL134" s="466" t="s">
        <v>133</v>
      </c>
      <c r="BM134" s="466" t="s">
        <v>135</v>
      </c>
      <c r="BN134" s="467" t="s">
        <v>135</v>
      </c>
      <c r="BO134" s="446" t="str">
        <f t="shared" si="30"/>
        <v>Not Higher</v>
      </c>
      <c r="BP134" s="446">
        <f>SUMIFS([7]Note!$G$18:$G$65,[7]Note!$C$18:$C$65,다우기술!BB134,[7]Note!$F$18:$F$65,다우기술!BC134,[7]Note!$D$18:$D$65,다우기술!BO134)/IF(BD134="Y",1,IF(BD134="H",2,4))</f>
        <v>1</v>
      </c>
      <c r="BQ134" s="446" t="str">
        <f t="shared" si="31"/>
        <v>커머스사업팀_유니크로</v>
      </c>
      <c r="BR134" s="466"/>
      <c r="BS134" s="467" t="s">
        <v>143</v>
      </c>
      <c r="BT134" s="465"/>
      <c r="BU134" s="466"/>
      <c r="BV134" s="466"/>
      <c r="BW134" s="466" t="s">
        <v>143</v>
      </c>
      <c r="BX134" s="466"/>
      <c r="BY134" s="446"/>
      <c r="BZ134" s="392" t="str">
        <f t="shared" ref="BZ134:BZ197" si="36">E134&amp;"_"&amp;J134</f>
        <v>커머스사업팀(유니크로)_구매승인 내역의 저장</v>
      </c>
      <c r="CA134" s="392" t="b">
        <f>VLOOKUP(BZ134,'[7]ROMM List'!$AB$5:$AB$736,1,0)=BZ134</f>
        <v>1</v>
      </c>
      <c r="CB134" s="392" t="str">
        <f t="shared" si="32"/>
        <v>CO_UN0202</v>
      </c>
      <c r="CD134" s="470">
        <f t="shared" si="33"/>
        <v>0</v>
      </c>
      <c r="CF134" s="470">
        <f t="shared" si="34"/>
        <v>0</v>
      </c>
      <c r="CG134" s="470">
        <f t="shared" si="34"/>
        <v>0</v>
      </c>
      <c r="CH134" s="470">
        <f t="shared" si="34"/>
        <v>0</v>
      </c>
      <c r="CL134" s="392" t="str">
        <f>IF(COUNTIFS('[7]ROMM List'!$E$5:$E$736,다우기술!CL$4,'[7]ROMM List'!$AA$5:$AA$736,다우기술!$C134)&gt;0,CL$4,"")</f>
        <v/>
      </c>
      <c r="CM134" s="392" t="str">
        <f>IF(COUNTIFS('[7]ROMM List'!$E$5:$E$736,다우기술!CM$4,'[7]ROMM List'!$AA$5:$AA$736,다우기술!$C134)&gt;0,CM$4,"")</f>
        <v>매출</v>
      </c>
      <c r="CN134" s="392" t="str">
        <f>IF(COUNTIFS('[7]ROMM List'!$E$5:$E$736,다우기술!CN$4,'[7]ROMM List'!$AA$5:$AA$736,다우기술!$C134)&gt;0,CN$4,"")</f>
        <v/>
      </c>
      <c r="CO134" s="392" t="str">
        <f>IF(COUNTIFS('[7]ROMM List'!$E$5:$E$736,다우기술!CO$4,'[7]ROMM List'!$AA$5:$AA$736,다우기술!$C134)&gt;0,CO$4,"")</f>
        <v/>
      </c>
      <c r="CP134" s="392" t="str">
        <f>IF(COUNTIFS('[7]ROMM List'!$E$5:$E$736,다우기술!CP$4,'[7]ROMM List'!$AA$5:$AA$736,다우기술!$C134)&gt;0,CP$4,"")</f>
        <v/>
      </c>
      <c r="CQ134" s="392" t="str">
        <f>IF(COUNTIFS('[7]ROMM List'!$E$5:$E$736,다우기술!CQ$4,'[7]ROMM List'!$AA$5:$AA$736,다우기술!$C134)&gt;0,CQ$4,"")</f>
        <v/>
      </c>
      <c r="CR134" s="392" t="str">
        <f>IF(COUNTIFS('[7]ROMM List'!$E$5:$E$736,다우기술!CR$4,'[7]ROMM List'!$AA$5:$AA$736,다우기술!$C134)&gt;0,CR$4,"")</f>
        <v/>
      </c>
      <c r="CS134" s="392" t="str">
        <f>IF(COUNTIFS('[7]ROMM List'!$E$5:$E$736,다우기술!CS$4,'[7]ROMM List'!$AA$5:$AA$736,다우기술!$C134)&gt;0,CS$4,"")</f>
        <v/>
      </c>
      <c r="CT134" s="392" t="str">
        <f>IF(COUNTIFS('[7]ROMM List'!$E$5:$E$736,다우기술!CT$4,'[7]ROMM List'!$AA$5:$AA$736,다우기술!$C134)&gt;0,CT$4,"")</f>
        <v/>
      </c>
      <c r="CU134" s="392" t="str">
        <f>IF(COUNTIFS('[7]ROMM List'!$E$5:$E$736,다우기술!CU$4,'[7]ROMM List'!$AA$5:$AA$736,다우기술!$C134)&gt;0,CU$4,"")</f>
        <v/>
      </c>
      <c r="CV134" s="392" t="str">
        <f>IF(COUNTIFS('[7]ROMM List'!$E$5:$E$736,다우기술!CV$4,'[7]ROMM List'!$AA$5:$AA$736,다우기술!$C134)&gt;0,CV$4,"")</f>
        <v/>
      </c>
      <c r="CW134" s="392" t="str">
        <f>IF(COUNTIFS('[7]ROMM List'!$E$5:$E$736,다우기술!CW$4,'[7]ROMM List'!$AA$5:$AA$736,다우기술!$C134)&gt;0,CW$4,"")</f>
        <v/>
      </c>
      <c r="CX134" s="392" t="str">
        <f>IF(COUNTIFS('[7]ROMM List'!$E$5:$E$736,다우기술!CX$4,'[7]ROMM List'!$AA$5:$AA$736,다우기술!$C134)&gt;0,CX$4,"")</f>
        <v/>
      </c>
      <c r="CY134" s="392" t="str">
        <f>IF(COUNTIFS('[7]ROMM List'!$E$5:$E$736,다우기술!CY$4,'[7]ROMM List'!$AA$5:$AA$736,다우기술!$C134)&gt;0,CY$4,"")</f>
        <v/>
      </c>
      <c r="CZ134" s="392" t="str">
        <f>IF(COUNTIFS('[7]ROMM List'!$E$5:$E$736,다우기술!CZ$4,'[7]ROMM List'!$AA$5:$AA$736,다우기술!$C134)&gt;0,CZ$4,"")</f>
        <v/>
      </c>
      <c r="DA134" s="392" t="str">
        <f>IF(COUNTIFS('[7]ROMM List'!$E$5:$E$736,다우기술!DA$4,'[7]ROMM List'!$AA$5:$AA$736,다우기술!$C134)&gt;0,DA$4,"")</f>
        <v/>
      </c>
      <c r="DB134" s="392" t="str">
        <f>IF(COUNTIFS('[7]ROMM List'!$E$5:$E$736,다우기술!DB$4,'[7]ROMM List'!$AA$5:$AA$736,다우기술!$C134)&gt;0,DB$4,"")</f>
        <v/>
      </c>
      <c r="DC134" s="392" t="str">
        <f>IF(COUNTIFS('[7]ROMM List'!$E$5:$E$736,다우기술!DC$4,'[7]ROMM List'!$AA$5:$AA$736,다우기술!$C134)&gt;0,DC$4,"")</f>
        <v/>
      </c>
      <c r="DD134" s="392" t="str">
        <f>IF(COUNTIFS('[7]ROMM List'!$E$5:$E$736,다우기술!DD$4,'[7]ROMM List'!$AA$5:$AA$736,다우기술!$C134)&gt;0,DD$4,"")</f>
        <v/>
      </c>
      <c r="DE134" s="392" t="str">
        <f>IF(COUNTIFS('[7]ROMM List'!$E$5:$E$736,다우기술!DE$4,'[7]ROMM List'!$AA$5:$AA$736,다우기술!$C134)&gt;0,DE$4,"")</f>
        <v/>
      </c>
      <c r="DF134" s="392" t="str">
        <f>IF(COUNTIFS('[7]ROMM List'!$E$5:$E$736,다우기술!DF$4,'[7]ROMM List'!$AA$5:$AA$736,다우기술!$C134)&gt;0,DF$4,"")</f>
        <v/>
      </c>
      <c r="DG134" s="392" t="str">
        <f>IF(COUNTIFS('[7]ROMM List'!$E$5:$E$736,다우기술!DG$4,'[7]ROMM List'!$AA$5:$AA$736,다우기술!$C134)&gt;0,DG$4,"")</f>
        <v/>
      </c>
      <c r="DH134" s="392" t="str">
        <f>IF(COUNTIFS('[7]ROMM List'!$E$5:$E$736,다우기술!DH$4,'[7]ROMM List'!$AA$5:$AA$736,다우기술!$C134)&gt;0,DH$4,"")</f>
        <v/>
      </c>
      <c r="DI134" s="392" t="str">
        <f>IF(COUNTIFS('[7]ROMM List'!$E$5:$E$736,다우기술!DI$4,'[7]ROMM List'!$AA$5:$AA$736,다우기술!$C134)&gt;0,DI$4,"")</f>
        <v/>
      </c>
      <c r="DJ134" s="392" t="str">
        <f>IF(COUNTIFS('[7]ROMM List'!$E$5:$E$736,다우기술!DJ$4,'[7]ROMM List'!$AA$5:$AA$736,다우기술!$C134)&gt;0,DJ$4,"")</f>
        <v/>
      </c>
      <c r="DK134" s="392" t="str">
        <f>IF(COUNTIFS('[7]ROMM List'!$E$5:$E$736,다우기술!DK$4,'[7]ROMM List'!$AA$5:$AA$736,다우기술!$C134)&gt;0,DK$4,"")</f>
        <v/>
      </c>
      <c r="DL134" s="392" t="str">
        <f t="shared" si="22"/>
        <v>매출</v>
      </c>
    </row>
    <row r="135" spans="1:116" ht="218.4" hidden="1" customHeight="1">
      <c r="A135" s="453"/>
      <c r="B135" s="392" t="s">
        <v>141</v>
      </c>
      <c r="C135" s="430" t="str">
        <f t="shared" si="29"/>
        <v>CO_UN0203</v>
      </c>
      <c r="D135" s="430" t="s">
        <v>4065</v>
      </c>
      <c r="E135" s="430" t="s">
        <v>4054</v>
      </c>
      <c r="F135" s="431" t="s">
        <v>3306</v>
      </c>
      <c r="G135" s="431" t="s">
        <v>3036</v>
      </c>
      <c r="H135" s="454" t="s">
        <v>4087</v>
      </c>
      <c r="I135" s="455" t="s">
        <v>4088</v>
      </c>
      <c r="J135" s="456" t="s">
        <v>4089</v>
      </c>
      <c r="K135" s="457" t="s">
        <v>4090</v>
      </c>
      <c r="L135" s="458" t="str">
        <f>IF(VLOOKUP(BZ135,'[7]ROMM List'!$AB$5:$AC$736,2,0)&gt;0,"Y","N")</f>
        <v>Y</v>
      </c>
      <c r="M135" s="459"/>
      <c r="N135" s="460" t="s">
        <v>143</v>
      </c>
      <c r="O135" s="460"/>
      <c r="P135" s="460"/>
      <c r="Q135" s="460"/>
      <c r="R135" s="461"/>
      <c r="S135" s="459" t="s">
        <v>142</v>
      </c>
      <c r="T135" s="461" t="s">
        <v>137</v>
      </c>
      <c r="U135" s="459" t="str">
        <f>IF(COUNTIFS('[7]ROMM List'!$AA$5:$AA$736,다우기술!$C135,'[7]ROMM List'!K$5:K$736,"O")&gt;0,"O","")</f>
        <v/>
      </c>
      <c r="V135" s="460" t="str">
        <f>IF(COUNTIFS('[7]ROMM List'!$AA$5:$AA$736,다우기술!$C135,'[7]ROMM List'!L$5:L$736,"O")&gt;0,"O","")</f>
        <v/>
      </c>
      <c r="W135" s="460" t="str">
        <f>IF(COUNTIFS('[7]ROMM List'!$AA$5:$AA$736,다우기술!$C135,'[7]ROMM List'!M$5:M$736,"O")&gt;0,"O","")</f>
        <v/>
      </c>
      <c r="X135" s="460" t="str">
        <f>IF(COUNTIFS('[7]ROMM List'!$AA$5:$AA$736,다우기술!$C135,'[7]ROMM List'!N$5:N$736,"O")&gt;0,"O","")</f>
        <v/>
      </c>
      <c r="Y135" s="460" t="str">
        <f>IF(COUNTIFS('[7]ROMM List'!$AA$5:$AA$736,다우기술!$C135,'[7]ROMM List'!O$5:O$736,"O")&gt;0,"O","")</f>
        <v>O</v>
      </c>
      <c r="Z135" s="460" t="str">
        <f>IF(COUNTIFS('[7]ROMM List'!$AA$5:$AA$736,다우기술!$C135,'[7]ROMM List'!P$5:P$736,"O")&gt;0,"O","")</f>
        <v/>
      </c>
      <c r="AA135" s="460" t="str">
        <f>IF(COUNTIFS('[7]ROMM List'!$AA$5:$AA$736,다우기술!$C135,'[7]ROMM List'!Q$5:Q$736,"O")&gt;0,"O","")</f>
        <v/>
      </c>
      <c r="AB135" s="460" t="str">
        <f>IF(COUNTIFS('[7]ROMM List'!$AA$5:$AA$736,다우기술!$C135,'[7]ROMM List'!R$5:R$736,"O")&gt;0,"O","")</f>
        <v/>
      </c>
      <c r="AC135" s="460" t="str">
        <f>IF(COUNTIFS('[7]ROMM List'!$AA$5:$AA$736,다우기술!$C135,'[7]ROMM List'!S$5:S$736,"O")&gt;0,"O","")</f>
        <v/>
      </c>
      <c r="AD135" s="460" t="str">
        <f>IF(COUNTIFS('[7]ROMM List'!$AA$5:$AA$736,다우기술!$C135,'[7]ROMM List'!T$5:T$736,"O")&gt;0,"O","")</f>
        <v/>
      </c>
      <c r="AE135" s="460" t="str">
        <f>IF(COUNTIFS('[7]ROMM List'!$AA$5:$AA$736,다우기술!$C135,'[7]ROMM List'!U$5:U$736,"O")&gt;0,"O","")</f>
        <v/>
      </c>
      <c r="AF135" s="460" t="str">
        <f>IF(COUNTIFS('[7]ROMM List'!$AA$5:$AA$736,다우기술!$C135,'[7]ROMM List'!V$5:V$736,"O")&gt;0,"O","")</f>
        <v/>
      </c>
      <c r="AG135" s="461" t="str">
        <f>IF(COUNTIFS('[7]ROMM List'!$AA$5:$AA$736,다우기술!$C135,'[7]ROMM List'!W$5:W$736,"O")&gt;0,"O","")</f>
        <v/>
      </c>
      <c r="AH135" s="462" t="s">
        <v>129</v>
      </c>
      <c r="AI135" s="458" t="str">
        <f t="shared" ref="AI135:AI198" si="37">DL135</f>
        <v>매출</v>
      </c>
      <c r="AJ135" s="458" t="s">
        <v>144</v>
      </c>
      <c r="AK135" s="458" t="s">
        <v>144</v>
      </c>
      <c r="AL135" s="458" t="s">
        <v>144</v>
      </c>
      <c r="AM135" s="458" t="s">
        <v>144</v>
      </c>
      <c r="AN135" s="458" t="s">
        <v>144</v>
      </c>
      <c r="AO135" s="458" t="s">
        <v>144</v>
      </c>
      <c r="AP135" s="463" t="s">
        <v>4091</v>
      </c>
      <c r="AQ135" s="458" t="s">
        <v>3582</v>
      </c>
      <c r="AR135" s="454" t="s">
        <v>4077</v>
      </c>
      <c r="AS135" s="454" t="s">
        <v>3748</v>
      </c>
      <c r="AT135" s="464" t="s">
        <v>4092</v>
      </c>
      <c r="AU135" s="454" t="str">
        <f t="shared" si="35"/>
        <v>반품/취소 정보 저장 및 KCP인터페이스</v>
      </c>
      <c r="AV135" s="454" t="s">
        <v>4093</v>
      </c>
      <c r="AW135" s="455"/>
      <c r="AX135" s="460"/>
      <c r="AY135" s="460" t="s">
        <v>143</v>
      </c>
      <c r="AZ135" s="461" t="s">
        <v>143</v>
      </c>
      <c r="BA135" s="446" t="s">
        <v>144</v>
      </c>
      <c r="BB135" s="446" t="str">
        <f>IF(COUNTIFS('[7]ROMM List'!$AA$5:$AA$736,다우기술!C135,'[7]ROMM List'!$AF$5:$AF$736,"Significant")&gt;0,"Significant",IF(COUNTIFS('[7]ROMM List'!$AA$5:$AA$736,다우기술!C135,'[7]ROMM List'!$AF$5:$AF$736,"Higher")&gt;0,"Higher","Lower"))</f>
        <v>Higher</v>
      </c>
      <c r="BC135" s="446" t="str">
        <f t="shared" si="27"/>
        <v>Auto</v>
      </c>
      <c r="BD135" s="446" t="s">
        <v>130</v>
      </c>
      <c r="BE135" s="465" t="s">
        <v>137</v>
      </c>
      <c r="BF135" s="466" t="str">
        <f t="shared" si="28"/>
        <v>Auto</v>
      </c>
      <c r="BG135" s="466" t="s">
        <v>135</v>
      </c>
      <c r="BH135" s="466" t="s">
        <v>135</v>
      </c>
      <c r="BI135" s="466" t="s">
        <v>135</v>
      </c>
      <c r="BJ135" s="466" t="s">
        <v>135</v>
      </c>
      <c r="BK135" s="466" t="s">
        <v>135</v>
      </c>
      <c r="BL135" s="466" t="s">
        <v>133</v>
      </c>
      <c r="BM135" s="466" t="s">
        <v>135</v>
      </c>
      <c r="BN135" s="467" t="s">
        <v>135</v>
      </c>
      <c r="BO135" s="446" t="str">
        <f t="shared" si="30"/>
        <v>Not Higher</v>
      </c>
      <c r="BP135" s="446">
        <f>SUMIFS([7]Note!$G$18:$G$65,[7]Note!$C$18:$C$65,다우기술!BB135,[7]Note!$F$18:$F$65,다우기술!BC135,[7]Note!$D$18:$D$65,다우기술!BO135)/IF(BD135="Y",1,IF(BD135="H",2,4))</f>
        <v>1</v>
      </c>
      <c r="BQ135" s="446" t="str">
        <f t="shared" si="31"/>
        <v>커머스사업팀_유니크로</v>
      </c>
      <c r="BR135" s="466"/>
      <c r="BS135" s="467" t="s">
        <v>143</v>
      </c>
      <c r="BT135" s="465"/>
      <c r="BU135" s="466"/>
      <c r="BV135" s="466"/>
      <c r="BW135" s="466" t="s">
        <v>143</v>
      </c>
      <c r="BX135" s="466"/>
      <c r="BY135" s="446"/>
      <c r="BZ135" s="392" t="str">
        <f t="shared" si="36"/>
        <v>커머스사업팀(유니크로)_반품/취소 정보 저장 및 KCP인터페이스</v>
      </c>
      <c r="CA135" s="468" t="b">
        <f>VLOOKUP(BZ135,'[7]ROMM List'!$AB$5:$AB$736,1,0)=BZ135</f>
        <v>1</v>
      </c>
      <c r="CB135" s="468" t="str">
        <f t="shared" si="32"/>
        <v>CO_UN0203</v>
      </c>
      <c r="CD135" s="469">
        <f t="shared" si="33"/>
        <v>0</v>
      </c>
      <c r="CE135" s="392"/>
      <c r="CF135" s="469">
        <f t="shared" si="34"/>
        <v>0</v>
      </c>
      <c r="CG135" s="469">
        <f t="shared" si="34"/>
        <v>0</v>
      </c>
      <c r="CH135" s="469">
        <f t="shared" si="34"/>
        <v>0</v>
      </c>
      <c r="CL135" s="468" t="str">
        <f>IF(COUNTIFS('[7]ROMM List'!$E$5:$E$736,다우기술!CL$4,'[7]ROMM List'!$AA$5:$AA$736,다우기술!$C135)&gt;0,CL$4,"")</f>
        <v/>
      </c>
      <c r="CM135" s="468" t="str">
        <f>IF(COUNTIFS('[7]ROMM List'!$E$5:$E$736,다우기술!CM$4,'[7]ROMM List'!$AA$5:$AA$736,다우기술!$C135)&gt;0,CM$4,"")</f>
        <v>매출</v>
      </c>
      <c r="CN135" s="468" t="str">
        <f>IF(COUNTIFS('[7]ROMM List'!$E$5:$E$736,다우기술!CN$4,'[7]ROMM List'!$AA$5:$AA$736,다우기술!$C135)&gt;0,CN$4,"")</f>
        <v/>
      </c>
      <c r="CO135" s="468" t="str">
        <f>IF(COUNTIFS('[7]ROMM List'!$E$5:$E$736,다우기술!CO$4,'[7]ROMM List'!$AA$5:$AA$736,다우기술!$C135)&gt;0,CO$4,"")</f>
        <v/>
      </c>
      <c r="CP135" s="468" t="str">
        <f>IF(COUNTIFS('[7]ROMM List'!$E$5:$E$736,다우기술!CP$4,'[7]ROMM List'!$AA$5:$AA$736,다우기술!$C135)&gt;0,CP$4,"")</f>
        <v/>
      </c>
      <c r="CQ135" s="468" t="str">
        <f>IF(COUNTIFS('[7]ROMM List'!$E$5:$E$736,다우기술!CQ$4,'[7]ROMM List'!$AA$5:$AA$736,다우기술!$C135)&gt;0,CQ$4,"")</f>
        <v/>
      </c>
      <c r="CR135" s="468" t="str">
        <f>IF(COUNTIFS('[7]ROMM List'!$E$5:$E$736,다우기술!CR$4,'[7]ROMM List'!$AA$5:$AA$736,다우기술!$C135)&gt;0,CR$4,"")</f>
        <v/>
      </c>
      <c r="CS135" s="468" t="str">
        <f>IF(COUNTIFS('[7]ROMM List'!$E$5:$E$736,다우기술!CS$4,'[7]ROMM List'!$AA$5:$AA$736,다우기술!$C135)&gt;0,CS$4,"")</f>
        <v/>
      </c>
      <c r="CT135" s="468" t="str">
        <f>IF(COUNTIFS('[7]ROMM List'!$E$5:$E$736,다우기술!CT$4,'[7]ROMM List'!$AA$5:$AA$736,다우기술!$C135)&gt;0,CT$4,"")</f>
        <v/>
      </c>
      <c r="CU135" s="468" t="str">
        <f>IF(COUNTIFS('[7]ROMM List'!$E$5:$E$736,다우기술!CU$4,'[7]ROMM List'!$AA$5:$AA$736,다우기술!$C135)&gt;0,CU$4,"")</f>
        <v/>
      </c>
      <c r="CV135" s="468" t="str">
        <f>IF(COUNTIFS('[7]ROMM List'!$E$5:$E$736,다우기술!CV$4,'[7]ROMM List'!$AA$5:$AA$736,다우기술!$C135)&gt;0,CV$4,"")</f>
        <v/>
      </c>
      <c r="CW135" s="468" t="str">
        <f>IF(COUNTIFS('[7]ROMM List'!$E$5:$E$736,다우기술!CW$4,'[7]ROMM List'!$AA$5:$AA$736,다우기술!$C135)&gt;0,CW$4,"")</f>
        <v/>
      </c>
      <c r="CX135" s="468" t="str">
        <f>IF(COUNTIFS('[7]ROMM List'!$E$5:$E$736,다우기술!CX$4,'[7]ROMM List'!$AA$5:$AA$736,다우기술!$C135)&gt;0,CX$4,"")</f>
        <v/>
      </c>
      <c r="CY135" s="468" t="str">
        <f>IF(COUNTIFS('[7]ROMM List'!$E$5:$E$736,다우기술!CY$4,'[7]ROMM List'!$AA$5:$AA$736,다우기술!$C135)&gt;0,CY$4,"")</f>
        <v/>
      </c>
      <c r="CZ135" s="468" t="str">
        <f>IF(COUNTIFS('[7]ROMM List'!$E$5:$E$736,다우기술!CZ$4,'[7]ROMM List'!$AA$5:$AA$736,다우기술!$C135)&gt;0,CZ$4,"")</f>
        <v/>
      </c>
      <c r="DA135" s="468" t="str">
        <f>IF(COUNTIFS('[7]ROMM List'!$E$5:$E$736,다우기술!DA$4,'[7]ROMM List'!$AA$5:$AA$736,다우기술!$C135)&gt;0,DA$4,"")</f>
        <v/>
      </c>
      <c r="DB135" s="468" t="str">
        <f>IF(COUNTIFS('[7]ROMM List'!$E$5:$E$736,다우기술!DB$4,'[7]ROMM List'!$AA$5:$AA$736,다우기술!$C135)&gt;0,DB$4,"")</f>
        <v/>
      </c>
      <c r="DC135" s="468" t="str">
        <f>IF(COUNTIFS('[7]ROMM List'!$E$5:$E$736,다우기술!DC$4,'[7]ROMM List'!$AA$5:$AA$736,다우기술!$C135)&gt;0,DC$4,"")</f>
        <v/>
      </c>
      <c r="DD135" s="468" t="str">
        <f>IF(COUNTIFS('[7]ROMM List'!$E$5:$E$736,다우기술!DD$4,'[7]ROMM List'!$AA$5:$AA$736,다우기술!$C135)&gt;0,DD$4,"")</f>
        <v/>
      </c>
      <c r="DE135" s="468" t="str">
        <f>IF(COUNTIFS('[7]ROMM List'!$E$5:$E$736,다우기술!DE$4,'[7]ROMM List'!$AA$5:$AA$736,다우기술!$C135)&gt;0,DE$4,"")</f>
        <v/>
      </c>
      <c r="DF135" s="468" t="str">
        <f>IF(COUNTIFS('[7]ROMM List'!$E$5:$E$736,다우기술!DF$4,'[7]ROMM List'!$AA$5:$AA$736,다우기술!$C135)&gt;0,DF$4,"")</f>
        <v/>
      </c>
      <c r="DG135" s="468" t="str">
        <f>IF(COUNTIFS('[7]ROMM List'!$E$5:$E$736,다우기술!DG$4,'[7]ROMM List'!$AA$5:$AA$736,다우기술!$C135)&gt;0,DG$4,"")</f>
        <v/>
      </c>
      <c r="DH135" s="468" t="str">
        <f>IF(COUNTIFS('[7]ROMM List'!$E$5:$E$736,다우기술!DH$4,'[7]ROMM List'!$AA$5:$AA$736,다우기술!$C135)&gt;0,DH$4,"")</f>
        <v/>
      </c>
      <c r="DI135" s="468" t="str">
        <f>IF(COUNTIFS('[7]ROMM List'!$E$5:$E$736,다우기술!DI$4,'[7]ROMM List'!$AA$5:$AA$736,다우기술!$C135)&gt;0,DI$4,"")</f>
        <v/>
      </c>
      <c r="DJ135" s="468" t="str">
        <f>IF(COUNTIFS('[7]ROMM List'!$E$5:$E$736,다우기술!DJ$4,'[7]ROMM List'!$AA$5:$AA$736,다우기술!$C135)&gt;0,DJ$4,"")</f>
        <v/>
      </c>
      <c r="DK135" s="468" t="str">
        <f>IF(COUNTIFS('[7]ROMM List'!$E$5:$E$736,다우기술!DK$4,'[7]ROMM List'!$AA$5:$AA$736,다우기술!$C135)&gt;0,DK$4,"")</f>
        <v/>
      </c>
      <c r="DL135" s="468" t="str">
        <f t="shared" ref="DL135:DL198" si="38">CL135&amp;CM135&amp;CN135&amp;CO135&amp;CP135&amp;CQ135&amp;CR135&amp;CS135&amp;CT135&amp;CU135&amp;CV135&amp;CW135&amp;CX135&amp;CY135&amp;CZ135&amp;DA135&amp;DB135&amp;DC135&amp;DD135&amp;DE135&amp;DF135&amp;DG135&amp;DH135&amp;DI135&amp;DJ135&amp;DK135</f>
        <v>매출</v>
      </c>
    </row>
    <row r="136" spans="1:116" s="392" customFormat="1" ht="202.95" hidden="1" customHeight="1">
      <c r="A136" s="453"/>
      <c r="B136" s="392" t="s">
        <v>141</v>
      </c>
      <c r="C136" s="430" t="str">
        <f t="shared" si="29"/>
        <v>CO_UN0301</v>
      </c>
      <c r="D136" s="430" t="s">
        <v>4065</v>
      </c>
      <c r="E136" s="430" t="s">
        <v>4054</v>
      </c>
      <c r="F136" s="431" t="s">
        <v>3614</v>
      </c>
      <c r="G136" s="431" t="s">
        <v>3575</v>
      </c>
      <c r="H136" s="454" t="s">
        <v>4094</v>
      </c>
      <c r="I136" s="455" t="s">
        <v>4095</v>
      </c>
      <c r="J136" s="456" t="s">
        <v>4096</v>
      </c>
      <c r="K136" s="457" t="s">
        <v>4097</v>
      </c>
      <c r="L136" s="458" t="str">
        <f>IF(VLOOKUP(BZ136,'[7]ROMM List'!$AB$5:$AC$736,2,0)&gt;0,"Y","N")</f>
        <v>Y</v>
      </c>
      <c r="M136" s="459"/>
      <c r="N136" s="460" t="s">
        <v>143</v>
      </c>
      <c r="O136" s="460"/>
      <c r="P136" s="460"/>
      <c r="Q136" s="460"/>
      <c r="R136" s="461"/>
      <c r="S136" s="459" t="s">
        <v>142</v>
      </c>
      <c r="T136" s="461" t="s">
        <v>137</v>
      </c>
      <c r="U136" s="459" t="str">
        <f>IF(COUNTIFS('[7]ROMM List'!$AA$5:$AA$736,다우기술!$C136,'[7]ROMM List'!K$5:K$736,"O")&gt;0,"O","")</f>
        <v/>
      </c>
      <c r="V136" s="460" t="str">
        <f>IF(COUNTIFS('[7]ROMM List'!$AA$5:$AA$736,다우기술!$C136,'[7]ROMM List'!L$5:L$736,"O")&gt;0,"O","")</f>
        <v/>
      </c>
      <c r="W136" s="460" t="str">
        <f>IF(COUNTIFS('[7]ROMM List'!$AA$5:$AA$736,다우기술!$C136,'[7]ROMM List'!M$5:M$736,"O")&gt;0,"O","")</f>
        <v/>
      </c>
      <c r="X136" s="460" t="str">
        <f>IF(COUNTIFS('[7]ROMM List'!$AA$5:$AA$736,다우기술!$C136,'[7]ROMM List'!N$5:N$736,"O")&gt;0,"O","")</f>
        <v/>
      </c>
      <c r="Y136" s="460" t="str">
        <f>IF(COUNTIFS('[7]ROMM List'!$AA$5:$AA$736,다우기술!$C136,'[7]ROMM List'!O$5:O$736,"O")&gt;0,"O","")</f>
        <v>O</v>
      </c>
      <c r="Z136" s="460" t="str">
        <f>IF(COUNTIFS('[7]ROMM List'!$AA$5:$AA$736,다우기술!$C136,'[7]ROMM List'!P$5:P$736,"O")&gt;0,"O","")</f>
        <v>O</v>
      </c>
      <c r="AA136" s="460" t="str">
        <f>IF(COUNTIFS('[7]ROMM List'!$AA$5:$AA$736,다우기술!$C136,'[7]ROMM List'!Q$5:Q$736,"O")&gt;0,"O","")</f>
        <v>O</v>
      </c>
      <c r="AB136" s="460" t="str">
        <f>IF(COUNTIFS('[7]ROMM List'!$AA$5:$AA$736,다우기술!$C136,'[7]ROMM List'!R$5:R$736,"O")&gt;0,"O","")</f>
        <v>O</v>
      </c>
      <c r="AC136" s="460" t="str">
        <f>IF(COUNTIFS('[7]ROMM List'!$AA$5:$AA$736,다우기술!$C136,'[7]ROMM List'!S$5:S$736,"O")&gt;0,"O","")</f>
        <v/>
      </c>
      <c r="AD136" s="460" t="str">
        <f>IF(COUNTIFS('[7]ROMM List'!$AA$5:$AA$736,다우기술!$C136,'[7]ROMM List'!T$5:T$736,"O")&gt;0,"O","")</f>
        <v/>
      </c>
      <c r="AE136" s="460" t="str">
        <f>IF(COUNTIFS('[7]ROMM List'!$AA$5:$AA$736,다우기술!$C136,'[7]ROMM List'!U$5:U$736,"O")&gt;0,"O","")</f>
        <v/>
      </c>
      <c r="AF136" s="460" t="str">
        <f>IF(COUNTIFS('[7]ROMM List'!$AA$5:$AA$736,다우기술!$C136,'[7]ROMM List'!V$5:V$736,"O")&gt;0,"O","")</f>
        <v/>
      </c>
      <c r="AG136" s="461" t="str">
        <f>IF(COUNTIFS('[7]ROMM List'!$AA$5:$AA$736,다우기술!$C136,'[7]ROMM List'!W$5:W$736,"O")&gt;0,"O","")</f>
        <v/>
      </c>
      <c r="AH136" s="462" t="s">
        <v>129</v>
      </c>
      <c r="AI136" s="458" t="str">
        <f t="shared" si="37"/>
        <v>매출</v>
      </c>
      <c r="AJ136" s="458" t="s">
        <v>144</v>
      </c>
      <c r="AK136" s="458" t="s">
        <v>144</v>
      </c>
      <c r="AL136" s="458" t="s">
        <v>144</v>
      </c>
      <c r="AM136" s="458" t="s">
        <v>144</v>
      </c>
      <c r="AN136" s="458" t="s">
        <v>144</v>
      </c>
      <c r="AO136" s="458" t="s">
        <v>144</v>
      </c>
      <c r="AP136" s="463" t="s">
        <v>4058</v>
      </c>
      <c r="AQ136" s="458" t="s">
        <v>3582</v>
      </c>
      <c r="AR136" s="454" t="s">
        <v>4077</v>
      </c>
      <c r="AS136" s="454" t="s">
        <v>3748</v>
      </c>
      <c r="AT136" s="464" t="s">
        <v>4098</v>
      </c>
      <c r="AU136" s="454" t="str">
        <f t="shared" si="35"/>
        <v>물품 판매대금/반품 취소대금 지급액의 자동계산</v>
      </c>
      <c r="AV136" s="454" t="s">
        <v>4099</v>
      </c>
      <c r="AW136" s="455"/>
      <c r="AX136" s="460"/>
      <c r="AY136" s="460" t="s">
        <v>143</v>
      </c>
      <c r="AZ136" s="461" t="s">
        <v>143</v>
      </c>
      <c r="BA136" s="446" t="s">
        <v>144</v>
      </c>
      <c r="BB136" s="446" t="str">
        <f>IF(COUNTIFS('[7]ROMM List'!$AA$5:$AA$736,다우기술!C136,'[7]ROMM List'!$AF$5:$AF$736,"Significant")&gt;0,"Significant",IF(COUNTIFS('[7]ROMM List'!$AA$5:$AA$736,다우기술!C136,'[7]ROMM List'!$AF$5:$AF$736,"Higher")&gt;0,"Higher","Lower"))</f>
        <v>Higher</v>
      </c>
      <c r="BC136" s="446" t="str">
        <f t="shared" si="27"/>
        <v>Auto</v>
      </c>
      <c r="BD136" s="446" t="s">
        <v>130</v>
      </c>
      <c r="BE136" s="465" t="s">
        <v>137</v>
      </c>
      <c r="BF136" s="466" t="str">
        <f t="shared" si="28"/>
        <v>Auto</v>
      </c>
      <c r="BG136" s="466" t="s">
        <v>133</v>
      </c>
      <c r="BH136" s="466" t="s">
        <v>135</v>
      </c>
      <c r="BI136" s="466" t="s">
        <v>135</v>
      </c>
      <c r="BJ136" s="466" t="s">
        <v>135</v>
      </c>
      <c r="BK136" s="466" t="s">
        <v>135</v>
      </c>
      <c r="BL136" s="466" t="s">
        <v>135</v>
      </c>
      <c r="BM136" s="466" t="s">
        <v>135</v>
      </c>
      <c r="BN136" s="467" t="s">
        <v>135</v>
      </c>
      <c r="BO136" s="446" t="str">
        <f t="shared" si="30"/>
        <v>Not Higher</v>
      </c>
      <c r="BP136" s="446">
        <f>SUMIFS([7]Note!$G$18:$G$65,[7]Note!$C$18:$C$65,다우기술!BB136,[7]Note!$F$18:$F$65,다우기술!BC136,[7]Note!$D$18:$D$65,다우기술!BO136)/IF(BD136="Y",1,IF(BD136="H",2,4))</f>
        <v>1</v>
      </c>
      <c r="BQ136" s="446" t="str">
        <f t="shared" si="31"/>
        <v>커머스사업팀_유니크로</v>
      </c>
      <c r="BR136" s="466"/>
      <c r="BS136" s="467" t="s">
        <v>143</v>
      </c>
      <c r="BT136" s="465"/>
      <c r="BU136" s="466"/>
      <c r="BV136" s="466"/>
      <c r="BW136" s="466" t="s">
        <v>143</v>
      </c>
      <c r="BX136" s="466"/>
      <c r="BY136" s="446"/>
      <c r="BZ136" s="392" t="str">
        <f t="shared" si="36"/>
        <v>커머스사업팀(유니크로)_물품 판매대금/반품 취소대금 지급액의 자동계산</v>
      </c>
      <c r="CA136" s="392" t="b">
        <f>VLOOKUP(BZ136,'[7]ROMM List'!$AB$5:$AB$736,1,0)=BZ136</f>
        <v>1</v>
      </c>
      <c r="CB136" s="392" t="str">
        <f t="shared" si="32"/>
        <v>CO_UN0301</v>
      </c>
      <c r="CD136" s="470">
        <f t="shared" si="33"/>
        <v>0</v>
      </c>
      <c r="CF136" s="470">
        <f t="shared" si="34"/>
        <v>0</v>
      </c>
      <c r="CG136" s="470">
        <f t="shared" si="34"/>
        <v>0</v>
      </c>
      <c r="CH136" s="470">
        <f t="shared" si="34"/>
        <v>0</v>
      </c>
      <c r="CL136" s="392" t="str">
        <f>IF(COUNTIFS('[7]ROMM List'!$E$5:$E$736,다우기술!CL$4,'[7]ROMM List'!$AA$5:$AA$736,다우기술!$C136)&gt;0,CL$4,"")</f>
        <v/>
      </c>
      <c r="CM136" s="392" t="str">
        <f>IF(COUNTIFS('[7]ROMM List'!$E$5:$E$736,다우기술!CM$4,'[7]ROMM List'!$AA$5:$AA$736,다우기술!$C136)&gt;0,CM$4,"")</f>
        <v>매출</v>
      </c>
      <c r="CN136" s="392" t="str">
        <f>IF(COUNTIFS('[7]ROMM List'!$E$5:$E$736,다우기술!CN$4,'[7]ROMM List'!$AA$5:$AA$736,다우기술!$C136)&gt;0,CN$4,"")</f>
        <v/>
      </c>
      <c r="CO136" s="392" t="str">
        <f>IF(COUNTIFS('[7]ROMM List'!$E$5:$E$736,다우기술!CO$4,'[7]ROMM List'!$AA$5:$AA$736,다우기술!$C136)&gt;0,CO$4,"")</f>
        <v/>
      </c>
      <c r="CP136" s="392" t="str">
        <f>IF(COUNTIFS('[7]ROMM List'!$E$5:$E$736,다우기술!CP$4,'[7]ROMM List'!$AA$5:$AA$736,다우기술!$C136)&gt;0,CP$4,"")</f>
        <v/>
      </c>
      <c r="CQ136" s="392" t="str">
        <f>IF(COUNTIFS('[7]ROMM List'!$E$5:$E$736,다우기술!CQ$4,'[7]ROMM List'!$AA$5:$AA$736,다우기술!$C136)&gt;0,CQ$4,"")</f>
        <v/>
      </c>
      <c r="CR136" s="392" t="str">
        <f>IF(COUNTIFS('[7]ROMM List'!$E$5:$E$736,다우기술!CR$4,'[7]ROMM List'!$AA$5:$AA$736,다우기술!$C136)&gt;0,CR$4,"")</f>
        <v/>
      </c>
      <c r="CS136" s="392" t="str">
        <f>IF(COUNTIFS('[7]ROMM List'!$E$5:$E$736,다우기술!CS$4,'[7]ROMM List'!$AA$5:$AA$736,다우기술!$C136)&gt;0,CS$4,"")</f>
        <v/>
      </c>
      <c r="CT136" s="392" t="str">
        <f>IF(COUNTIFS('[7]ROMM List'!$E$5:$E$736,다우기술!CT$4,'[7]ROMM List'!$AA$5:$AA$736,다우기술!$C136)&gt;0,CT$4,"")</f>
        <v/>
      </c>
      <c r="CU136" s="392" t="str">
        <f>IF(COUNTIFS('[7]ROMM List'!$E$5:$E$736,다우기술!CU$4,'[7]ROMM List'!$AA$5:$AA$736,다우기술!$C136)&gt;0,CU$4,"")</f>
        <v/>
      </c>
      <c r="CV136" s="392" t="str">
        <f>IF(COUNTIFS('[7]ROMM List'!$E$5:$E$736,다우기술!CV$4,'[7]ROMM List'!$AA$5:$AA$736,다우기술!$C136)&gt;0,CV$4,"")</f>
        <v/>
      </c>
      <c r="CW136" s="392" t="str">
        <f>IF(COUNTIFS('[7]ROMM List'!$E$5:$E$736,다우기술!CW$4,'[7]ROMM List'!$AA$5:$AA$736,다우기술!$C136)&gt;0,CW$4,"")</f>
        <v/>
      </c>
      <c r="CX136" s="392" t="str">
        <f>IF(COUNTIFS('[7]ROMM List'!$E$5:$E$736,다우기술!CX$4,'[7]ROMM List'!$AA$5:$AA$736,다우기술!$C136)&gt;0,CX$4,"")</f>
        <v/>
      </c>
      <c r="CY136" s="392" t="str">
        <f>IF(COUNTIFS('[7]ROMM List'!$E$5:$E$736,다우기술!CY$4,'[7]ROMM List'!$AA$5:$AA$736,다우기술!$C136)&gt;0,CY$4,"")</f>
        <v/>
      </c>
      <c r="CZ136" s="392" t="str">
        <f>IF(COUNTIFS('[7]ROMM List'!$E$5:$E$736,다우기술!CZ$4,'[7]ROMM List'!$AA$5:$AA$736,다우기술!$C136)&gt;0,CZ$4,"")</f>
        <v/>
      </c>
      <c r="DA136" s="392" t="str">
        <f>IF(COUNTIFS('[7]ROMM List'!$E$5:$E$736,다우기술!DA$4,'[7]ROMM List'!$AA$5:$AA$736,다우기술!$C136)&gt;0,DA$4,"")</f>
        <v/>
      </c>
      <c r="DB136" s="392" t="str">
        <f>IF(COUNTIFS('[7]ROMM List'!$E$5:$E$736,다우기술!DB$4,'[7]ROMM List'!$AA$5:$AA$736,다우기술!$C136)&gt;0,DB$4,"")</f>
        <v/>
      </c>
      <c r="DC136" s="392" t="str">
        <f>IF(COUNTIFS('[7]ROMM List'!$E$5:$E$736,다우기술!DC$4,'[7]ROMM List'!$AA$5:$AA$736,다우기술!$C136)&gt;0,DC$4,"")</f>
        <v/>
      </c>
      <c r="DD136" s="392" t="str">
        <f>IF(COUNTIFS('[7]ROMM List'!$E$5:$E$736,다우기술!DD$4,'[7]ROMM List'!$AA$5:$AA$736,다우기술!$C136)&gt;0,DD$4,"")</f>
        <v/>
      </c>
      <c r="DE136" s="392" t="str">
        <f>IF(COUNTIFS('[7]ROMM List'!$E$5:$E$736,다우기술!DE$4,'[7]ROMM List'!$AA$5:$AA$736,다우기술!$C136)&gt;0,DE$4,"")</f>
        <v/>
      </c>
      <c r="DF136" s="392" t="str">
        <f>IF(COUNTIFS('[7]ROMM List'!$E$5:$E$736,다우기술!DF$4,'[7]ROMM List'!$AA$5:$AA$736,다우기술!$C136)&gt;0,DF$4,"")</f>
        <v/>
      </c>
      <c r="DG136" s="392" t="str">
        <f>IF(COUNTIFS('[7]ROMM List'!$E$5:$E$736,다우기술!DG$4,'[7]ROMM List'!$AA$5:$AA$736,다우기술!$C136)&gt;0,DG$4,"")</f>
        <v/>
      </c>
      <c r="DH136" s="392" t="str">
        <f>IF(COUNTIFS('[7]ROMM List'!$E$5:$E$736,다우기술!DH$4,'[7]ROMM List'!$AA$5:$AA$736,다우기술!$C136)&gt;0,DH$4,"")</f>
        <v/>
      </c>
      <c r="DI136" s="392" t="str">
        <f>IF(COUNTIFS('[7]ROMM List'!$E$5:$E$736,다우기술!DI$4,'[7]ROMM List'!$AA$5:$AA$736,다우기술!$C136)&gt;0,DI$4,"")</f>
        <v/>
      </c>
      <c r="DJ136" s="392" t="str">
        <f>IF(COUNTIFS('[7]ROMM List'!$E$5:$E$736,다우기술!DJ$4,'[7]ROMM List'!$AA$5:$AA$736,다우기술!$C136)&gt;0,DJ$4,"")</f>
        <v/>
      </c>
      <c r="DK136" s="392" t="str">
        <f>IF(COUNTIFS('[7]ROMM List'!$E$5:$E$736,다우기술!DK$4,'[7]ROMM List'!$AA$5:$AA$736,다우기술!$C136)&gt;0,DK$4,"")</f>
        <v/>
      </c>
      <c r="DL136" s="392" t="str">
        <f t="shared" si="38"/>
        <v>매출</v>
      </c>
    </row>
    <row r="137" spans="1:116" s="392" customFormat="1" ht="93.6" hidden="1" customHeight="1">
      <c r="A137" s="453"/>
      <c r="B137" s="392" t="s">
        <v>141</v>
      </c>
      <c r="C137" s="430" t="str">
        <f t="shared" si="29"/>
        <v>CO_UN0302</v>
      </c>
      <c r="D137" s="430" t="s">
        <v>4065</v>
      </c>
      <c r="E137" s="430" t="s">
        <v>4054</v>
      </c>
      <c r="F137" s="431" t="s">
        <v>3614</v>
      </c>
      <c r="G137" s="431" t="s">
        <v>3599</v>
      </c>
      <c r="H137" s="454" t="s">
        <v>4100</v>
      </c>
      <c r="I137" s="455" t="s">
        <v>4101</v>
      </c>
      <c r="J137" s="456" t="s">
        <v>4102</v>
      </c>
      <c r="K137" s="457" t="s">
        <v>4103</v>
      </c>
      <c r="L137" s="458" t="str">
        <f>IF(VLOOKUP(BZ137,'[7]ROMM List'!$AB$5:$AC$736,2,0)&gt;0,"Y","N")</f>
        <v>N</v>
      </c>
      <c r="M137" s="459"/>
      <c r="N137" s="460" t="s">
        <v>143</v>
      </c>
      <c r="O137" s="460"/>
      <c r="P137" s="460"/>
      <c r="Q137" s="460"/>
      <c r="R137" s="461"/>
      <c r="S137" s="459" t="s">
        <v>142</v>
      </c>
      <c r="T137" s="461" t="s">
        <v>137</v>
      </c>
      <c r="U137" s="459" t="str">
        <f>IF(COUNTIFS('[7]ROMM List'!$AA$5:$AA$736,다우기술!$C137,'[7]ROMM List'!K$5:K$736,"O")&gt;0,"O","")</f>
        <v/>
      </c>
      <c r="V137" s="460" t="str">
        <f>IF(COUNTIFS('[7]ROMM List'!$AA$5:$AA$736,다우기술!$C137,'[7]ROMM List'!L$5:L$736,"O")&gt;0,"O","")</f>
        <v/>
      </c>
      <c r="W137" s="460" t="str">
        <f>IF(COUNTIFS('[7]ROMM List'!$AA$5:$AA$736,다우기술!$C137,'[7]ROMM List'!M$5:M$736,"O")&gt;0,"O","")</f>
        <v/>
      </c>
      <c r="X137" s="460" t="str">
        <f>IF(COUNTIFS('[7]ROMM List'!$AA$5:$AA$736,다우기술!$C137,'[7]ROMM List'!N$5:N$736,"O")&gt;0,"O","")</f>
        <v/>
      </c>
      <c r="Y137" s="460" t="str">
        <f>IF(COUNTIFS('[7]ROMM List'!$AA$5:$AA$736,다우기술!$C137,'[7]ROMM List'!O$5:O$736,"O")&gt;0,"O","")</f>
        <v>O</v>
      </c>
      <c r="Z137" s="460" t="str">
        <f>IF(COUNTIFS('[7]ROMM List'!$AA$5:$AA$736,다우기술!$C137,'[7]ROMM List'!P$5:P$736,"O")&gt;0,"O","")</f>
        <v/>
      </c>
      <c r="AA137" s="460" t="str">
        <f>IF(COUNTIFS('[7]ROMM List'!$AA$5:$AA$736,다우기술!$C137,'[7]ROMM List'!Q$5:Q$736,"O")&gt;0,"O","")</f>
        <v/>
      </c>
      <c r="AB137" s="460" t="str">
        <f>IF(COUNTIFS('[7]ROMM List'!$AA$5:$AA$736,다우기술!$C137,'[7]ROMM List'!R$5:R$736,"O")&gt;0,"O","")</f>
        <v/>
      </c>
      <c r="AC137" s="460" t="str">
        <f>IF(COUNTIFS('[7]ROMM List'!$AA$5:$AA$736,다우기술!$C137,'[7]ROMM List'!S$5:S$736,"O")&gt;0,"O","")</f>
        <v/>
      </c>
      <c r="AD137" s="460" t="str">
        <f>IF(COUNTIFS('[7]ROMM List'!$AA$5:$AA$736,다우기술!$C137,'[7]ROMM List'!T$5:T$736,"O")&gt;0,"O","")</f>
        <v/>
      </c>
      <c r="AE137" s="460" t="str">
        <f>IF(COUNTIFS('[7]ROMM List'!$AA$5:$AA$736,다우기술!$C137,'[7]ROMM List'!U$5:U$736,"O")&gt;0,"O","")</f>
        <v/>
      </c>
      <c r="AF137" s="460" t="str">
        <f>IF(COUNTIFS('[7]ROMM List'!$AA$5:$AA$736,다우기술!$C137,'[7]ROMM List'!V$5:V$736,"O")&gt;0,"O","")</f>
        <v/>
      </c>
      <c r="AG137" s="461" t="str">
        <f>IF(COUNTIFS('[7]ROMM List'!$AA$5:$AA$736,다우기술!$C137,'[7]ROMM List'!W$5:W$736,"O")&gt;0,"O","")</f>
        <v/>
      </c>
      <c r="AH137" s="462" t="s">
        <v>129</v>
      </c>
      <c r="AI137" s="458" t="str">
        <f t="shared" si="37"/>
        <v>매출</v>
      </c>
      <c r="AJ137" s="458" t="s">
        <v>144</v>
      </c>
      <c r="AK137" s="458" t="s">
        <v>144</v>
      </c>
      <c r="AL137" s="458" t="s">
        <v>144</v>
      </c>
      <c r="AM137" s="458" t="s">
        <v>144</v>
      </c>
      <c r="AN137" s="458" t="s">
        <v>144</v>
      </c>
      <c r="AO137" s="458" t="s">
        <v>144</v>
      </c>
      <c r="AP137" s="463" t="s">
        <v>4058</v>
      </c>
      <c r="AQ137" s="458" t="s">
        <v>3582</v>
      </c>
      <c r="AR137" s="454" t="s">
        <v>4077</v>
      </c>
      <c r="AS137" s="454" t="s">
        <v>3748</v>
      </c>
      <c r="AT137" s="464" t="s">
        <v>4104</v>
      </c>
      <c r="AU137" s="454" t="str">
        <f t="shared" si="35"/>
        <v>계좌번호 유효성 검증</v>
      </c>
      <c r="AV137" s="454" t="s">
        <v>4105</v>
      </c>
      <c r="AW137" s="455"/>
      <c r="AX137" s="460"/>
      <c r="AY137" s="460" t="s">
        <v>143</v>
      </c>
      <c r="AZ137" s="461" t="s">
        <v>143</v>
      </c>
      <c r="BA137" s="446" t="s">
        <v>144</v>
      </c>
      <c r="BB137" s="446" t="str">
        <f>IF(COUNTIFS('[7]ROMM List'!$AA$5:$AA$736,다우기술!C137,'[7]ROMM List'!$AF$5:$AF$736,"Significant")&gt;0,"Significant",IF(COUNTIFS('[7]ROMM List'!$AA$5:$AA$736,다우기술!C137,'[7]ROMM List'!$AF$5:$AF$736,"Higher")&gt;0,"Higher","Lower"))</f>
        <v>Higher</v>
      </c>
      <c r="BC137" s="446" t="s">
        <v>3582</v>
      </c>
      <c r="BD137" s="446" t="s">
        <v>130</v>
      </c>
      <c r="BE137" s="465" t="s">
        <v>137</v>
      </c>
      <c r="BF137" s="466" t="s">
        <v>3582</v>
      </c>
      <c r="BG137" s="466" t="s">
        <v>135</v>
      </c>
      <c r="BH137" s="466" t="s">
        <v>135</v>
      </c>
      <c r="BI137" s="466" t="s">
        <v>135</v>
      </c>
      <c r="BJ137" s="466" t="s">
        <v>135</v>
      </c>
      <c r="BK137" s="466" t="s">
        <v>135</v>
      </c>
      <c r="BL137" s="466" t="s">
        <v>135</v>
      </c>
      <c r="BM137" s="466" t="s">
        <v>135</v>
      </c>
      <c r="BN137" s="467" t="s">
        <v>135</v>
      </c>
      <c r="BO137" s="446" t="str">
        <f t="shared" si="30"/>
        <v>Not Higher</v>
      </c>
      <c r="BP137" s="446">
        <f>SUMIFS([7]Note!$G$18:$G$65,[7]Note!$C$18:$C$65,다우기술!BB137,[7]Note!$F$18:$F$65,다우기술!BC137,[7]Note!$D$18:$D$65,다우기술!BO137)/IF(BD137="Y",1,IF(BD137="H",2,4))</f>
        <v>1</v>
      </c>
      <c r="BQ137" s="446" t="str">
        <f t="shared" si="31"/>
        <v>커머스사업팀_유니크로</v>
      </c>
      <c r="BR137" s="466"/>
      <c r="BS137" s="467" t="s">
        <v>143</v>
      </c>
      <c r="BT137" s="465"/>
      <c r="BU137" s="466"/>
      <c r="BV137" s="466"/>
      <c r="BW137" s="466" t="s">
        <v>143</v>
      </c>
      <c r="BX137" s="466"/>
      <c r="BY137" s="446"/>
      <c r="BZ137" s="392" t="str">
        <f t="shared" si="36"/>
        <v>커머스사업팀(유니크로)_계좌번호 유효성 검증</v>
      </c>
      <c r="CA137" s="392" t="b">
        <f>VLOOKUP(BZ137,'[7]ROMM List'!$AB$5:$AB$736,1,0)=BZ137</f>
        <v>1</v>
      </c>
      <c r="CB137" s="392" t="str">
        <f t="shared" si="32"/>
        <v>CO_UN0302</v>
      </c>
      <c r="CD137" s="470">
        <f t="shared" si="33"/>
        <v>0</v>
      </c>
      <c r="CF137" s="470">
        <f t="shared" si="34"/>
        <v>0</v>
      </c>
      <c r="CG137" s="470">
        <f t="shared" si="34"/>
        <v>0</v>
      </c>
      <c r="CH137" s="470">
        <f t="shared" si="34"/>
        <v>0</v>
      </c>
      <c r="CL137" s="392" t="str">
        <f>IF(COUNTIFS('[7]ROMM List'!$E$5:$E$736,다우기술!CL$4,'[7]ROMM List'!$AA$5:$AA$736,다우기술!$C137)&gt;0,CL$4,"")</f>
        <v/>
      </c>
      <c r="CM137" s="392" t="str">
        <f>IF(COUNTIFS('[7]ROMM List'!$E$5:$E$736,다우기술!CM$4,'[7]ROMM List'!$AA$5:$AA$736,다우기술!$C137)&gt;0,CM$4,"")</f>
        <v>매출</v>
      </c>
      <c r="CN137" s="392" t="str">
        <f>IF(COUNTIFS('[7]ROMM List'!$E$5:$E$736,다우기술!CN$4,'[7]ROMM List'!$AA$5:$AA$736,다우기술!$C137)&gt;0,CN$4,"")</f>
        <v/>
      </c>
      <c r="CO137" s="392" t="str">
        <f>IF(COUNTIFS('[7]ROMM List'!$E$5:$E$736,다우기술!CO$4,'[7]ROMM List'!$AA$5:$AA$736,다우기술!$C137)&gt;0,CO$4,"")</f>
        <v/>
      </c>
      <c r="CP137" s="392" t="str">
        <f>IF(COUNTIFS('[7]ROMM List'!$E$5:$E$736,다우기술!CP$4,'[7]ROMM List'!$AA$5:$AA$736,다우기술!$C137)&gt;0,CP$4,"")</f>
        <v/>
      </c>
      <c r="CQ137" s="392" t="str">
        <f>IF(COUNTIFS('[7]ROMM List'!$E$5:$E$736,다우기술!CQ$4,'[7]ROMM List'!$AA$5:$AA$736,다우기술!$C137)&gt;0,CQ$4,"")</f>
        <v/>
      </c>
      <c r="CR137" s="392" t="str">
        <f>IF(COUNTIFS('[7]ROMM List'!$E$5:$E$736,다우기술!CR$4,'[7]ROMM List'!$AA$5:$AA$736,다우기술!$C137)&gt;0,CR$4,"")</f>
        <v/>
      </c>
      <c r="CS137" s="392" t="str">
        <f>IF(COUNTIFS('[7]ROMM List'!$E$5:$E$736,다우기술!CS$4,'[7]ROMM List'!$AA$5:$AA$736,다우기술!$C137)&gt;0,CS$4,"")</f>
        <v/>
      </c>
      <c r="CT137" s="392" t="str">
        <f>IF(COUNTIFS('[7]ROMM List'!$E$5:$E$736,다우기술!CT$4,'[7]ROMM List'!$AA$5:$AA$736,다우기술!$C137)&gt;0,CT$4,"")</f>
        <v/>
      </c>
      <c r="CU137" s="392" t="str">
        <f>IF(COUNTIFS('[7]ROMM List'!$E$5:$E$736,다우기술!CU$4,'[7]ROMM List'!$AA$5:$AA$736,다우기술!$C137)&gt;0,CU$4,"")</f>
        <v/>
      </c>
      <c r="CV137" s="392" t="str">
        <f>IF(COUNTIFS('[7]ROMM List'!$E$5:$E$736,다우기술!CV$4,'[7]ROMM List'!$AA$5:$AA$736,다우기술!$C137)&gt;0,CV$4,"")</f>
        <v/>
      </c>
      <c r="CW137" s="392" t="str">
        <f>IF(COUNTIFS('[7]ROMM List'!$E$5:$E$736,다우기술!CW$4,'[7]ROMM List'!$AA$5:$AA$736,다우기술!$C137)&gt;0,CW$4,"")</f>
        <v/>
      </c>
      <c r="CX137" s="392" t="str">
        <f>IF(COUNTIFS('[7]ROMM List'!$E$5:$E$736,다우기술!CX$4,'[7]ROMM List'!$AA$5:$AA$736,다우기술!$C137)&gt;0,CX$4,"")</f>
        <v/>
      </c>
      <c r="CY137" s="392" t="str">
        <f>IF(COUNTIFS('[7]ROMM List'!$E$5:$E$736,다우기술!CY$4,'[7]ROMM List'!$AA$5:$AA$736,다우기술!$C137)&gt;0,CY$4,"")</f>
        <v/>
      </c>
      <c r="CZ137" s="392" t="str">
        <f>IF(COUNTIFS('[7]ROMM List'!$E$5:$E$736,다우기술!CZ$4,'[7]ROMM List'!$AA$5:$AA$736,다우기술!$C137)&gt;0,CZ$4,"")</f>
        <v/>
      </c>
      <c r="DA137" s="392" t="str">
        <f>IF(COUNTIFS('[7]ROMM List'!$E$5:$E$736,다우기술!DA$4,'[7]ROMM List'!$AA$5:$AA$736,다우기술!$C137)&gt;0,DA$4,"")</f>
        <v/>
      </c>
      <c r="DB137" s="392" t="str">
        <f>IF(COUNTIFS('[7]ROMM List'!$E$5:$E$736,다우기술!DB$4,'[7]ROMM List'!$AA$5:$AA$736,다우기술!$C137)&gt;0,DB$4,"")</f>
        <v/>
      </c>
      <c r="DC137" s="392" t="str">
        <f>IF(COUNTIFS('[7]ROMM List'!$E$5:$E$736,다우기술!DC$4,'[7]ROMM List'!$AA$5:$AA$736,다우기술!$C137)&gt;0,DC$4,"")</f>
        <v/>
      </c>
      <c r="DD137" s="392" t="str">
        <f>IF(COUNTIFS('[7]ROMM List'!$E$5:$E$736,다우기술!DD$4,'[7]ROMM List'!$AA$5:$AA$736,다우기술!$C137)&gt;0,DD$4,"")</f>
        <v/>
      </c>
      <c r="DE137" s="392" t="str">
        <f>IF(COUNTIFS('[7]ROMM List'!$E$5:$E$736,다우기술!DE$4,'[7]ROMM List'!$AA$5:$AA$736,다우기술!$C137)&gt;0,DE$4,"")</f>
        <v/>
      </c>
      <c r="DF137" s="392" t="str">
        <f>IF(COUNTIFS('[7]ROMM List'!$E$5:$E$736,다우기술!DF$4,'[7]ROMM List'!$AA$5:$AA$736,다우기술!$C137)&gt;0,DF$4,"")</f>
        <v/>
      </c>
      <c r="DG137" s="392" t="str">
        <f>IF(COUNTIFS('[7]ROMM List'!$E$5:$E$736,다우기술!DG$4,'[7]ROMM List'!$AA$5:$AA$736,다우기술!$C137)&gt;0,DG$4,"")</f>
        <v/>
      </c>
      <c r="DH137" s="392" t="str">
        <f>IF(COUNTIFS('[7]ROMM List'!$E$5:$E$736,다우기술!DH$4,'[7]ROMM List'!$AA$5:$AA$736,다우기술!$C137)&gt;0,DH$4,"")</f>
        <v/>
      </c>
      <c r="DI137" s="392" t="str">
        <f>IF(COUNTIFS('[7]ROMM List'!$E$5:$E$736,다우기술!DI$4,'[7]ROMM List'!$AA$5:$AA$736,다우기술!$C137)&gt;0,DI$4,"")</f>
        <v/>
      </c>
      <c r="DJ137" s="392" t="str">
        <f>IF(COUNTIFS('[7]ROMM List'!$E$5:$E$736,다우기술!DJ$4,'[7]ROMM List'!$AA$5:$AA$736,다우기술!$C137)&gt;0,DJ$4,"")</f>
        <v/>
      </c>
      <c r="DK137" s="392" t="str">
        <f>IF(COUNTIFS('[7]ROMM List'!$E$5:$E$736,다우기술!DK$4,'[7]ROMM List'!$AA$5:$AA$736,다우기술!$C137)&gt;0,DK$4,"")</f>
        <v/>
      </c>
      <c r="DL137" s="392" t="str">
        <f t="shared" si="38"/>
        <v>매출</v>
      </c>
    </row>
    <row r="138" spans="1:116" s="392" customFormat="1" ht="109.2" hidden="1" customHeight="1">
      <c r="A138" s="471" t="s">
        <v>3290</v>
      </c>
      <c r="B138" s="392" t="s">
        <v>141</v>
      </c>
      <c r="C138" s="430" t="str">
        <f t="shared" si="29"/>
        <v>CO_UN0303</v>
      </c>
      <c r="D138" s="430" t="s">
        <v>4065</v>
      </c>
      <c r="E138" s="430" t="s">
        <v>4054</v>
      </c>
      <c r="F138" s="431" t="s">
        <v>3036</v>
      </c>
      <c r="G138" s="431" t="s">
        <v>3036</v>
      </c>
      <c r="H138" s="454" t="s">
        <v>4106</v>
      </c>
      <c r="I138" s="455" t="s">
        <v>4107</v>
      </c>
      <c r="J138" s="456" t="s">
        <v>4108</v>
      </c>
      <c r="K138" s="457" t="s">
        <v>4109</v>
      </c>
      <c r="L138" s="458" t="str">
        <f>IF(VLOOKUP(BZ138,'[7]ROMM List'!$AB$5:$AC$736,2,0)&gt;0,"Y","N")</f>
        <v>Y</v>
      </c>
      <c r="M138" s="459" t="s">
        <v>143</v>
      </c>
      <c r="N138" s="460"/>
      <c r="O138" s="460"/>
      <c r="P138" s="460"/>
      <c r="Q138" s="460"/>
      <c r="R138" s="461"/>
      <c r="S138" s="459" t="s">
        <v>140</v>
      </c>
      <c r="T138" s="461" t="s">
        <v>131</v>
      </c>
      <c r="U138" s="459" t="str">
        <f>IF(COUNTIFS('[7]ROMM List'!$AA$5:$AA$736,다우기술!$C138,'[7]ROMM List'!K$5:K$736,"O")&gt;0,"O","")</f>
        <v/>
      </c>
      <c r="V138" s="460" t="str">
        <f>IF(COUNTIFS('[7]ROMM List'!$AA$5:$AA$736,다우기술!$C138,'[7]ROMM List'!L$5:L$736,"O")&gt;0,"O","")</f>
        <v/>
      </c>
      <c r="W138" s="460" t="str">
        <f>IF(COUNTIFS('[7]ROMM List'!$AA$5:$AA$736,다우기술!$C138,'[7]ROMM List'!M$5:M$736,"O")&gt;0,"O","")</f>
        <v/>
      </c>
      <c r="X138" s="460" t="str">
        <f>IF(COUNTIFS('[7]ROMM List'!$AA$5:$AA$736,다우기술!$C138,'[7]ROMM List'!N$5:N$736,"O")&gt;0,"O","")</f>
        <v/>
      </c>
      <c r="Y138" s="460" t="str">
        <f>IF(COUNTIFS('[7]ROMM List'!$AA$5:$AA$736,다우기술!$C138,'[7]ROMM List'!O$5:O$736,"O")&gt;0,"O","")</f>
        <v>O</v>
      </c>
      <c r="Z138" s="460" t="str">
        <f>IF(COUNTIFS('[7]ROMM List'!$AA$5:$AA$736,다우기술!$C138,'[7]ROMM List'!P$5:P$736,"O")&gt;0,"O","")</f>
        <v/>
      </c>
      <c r="AA138" s="460" t="str">
        <f>IF(COUNTIFS('[7]ROMM List'!$AA$5:$AA$736,다우기술!$C138,'[7]ROMM List'!Q$5:Q$736,"O")&gt;0,"O","")</f>
        <v/>
      </c>
      <c r="AB138" s="460" t="str">
        <f>IF(COUNTIFS('[7]ROMM List'!$AA$5:$AA$736,다우기술!$C138,'[7]ROMM List'!R$5:R$736,"O")&gt;0,"O","")</f>
        <v/>
      </c>
      <c r="AC138" s="460" t="str">
        <f>IF(COUNTIFS('[7]ROMM List'!$AA$5:$AA$736,다우기술!$C138,'[7]ROMM List'!S$5:S$736,"O")&gt;0,"O","")</f>
        <v/>
      </c>
      <c r="AD138" s="460" t="str">
        <f>IF(COUNTIFS('[7]ROMM List'!$AA$5:$AA$736,다우기술!$C138,'[7]ROMM List'!T$5:T$736,"O")&gt;0,"O","")</f>
        <v/>
      </c>
      <c r="AE138" s="460" t="str">
        <f>IF(COUNTIFS('[7]ROMM List'!$AA$5:$AA$736,다우기술!$C138,'[7]ROMM List'!U$5:U$736,"O")&gt;0,"O","")</f>
        <v/>
      </c>
      <c r="AF138" s="460" t="str">
        <f>IF(COUNTIFS('[7]ROMM List'!$AA$5:$AA$736,다우기술!$C138,'[7]ROMM List'!V$5:V$736,"O")&gt;0,"O","")</f>
        <v/>
      </c>
      <c r="AG138" s="461" t="str">
        <f>IF(COUNTIFS('[7]ROMM List'!$AA$5:$AA$736,다우기술!$C138,'[7]ROMM List'!W$5:W$736,"O")&gt;0,"O","")</f>
        <v/>
      </c>
      <c r="AH138" s="462" t="s">
        <v>130</v>
      </c>
      <c r="AI138" s="458" t="str">
        <f t="shared" si="37"/>
        <v>매출</v>
      </c>
      <c r="AJ138" s="458" t="s">
        <v>144</v>
      </c>
      <c r="AK138" s="458" t="s">
        <v>144</v>
      </c>
      <c r="AL138" s="458" t="s">
        <v>144</v>
      </c>
      <c r="AM138" s="458" t="s">
        <v>144</v>
      </c>
      <c r="AN138" s="458" t="s">
        <v>144</v>
      </c>
      <c r="AO138" s="458" t="s">
        <v>144</v>
      </c>
      <c r="AP138" s="463" t="s">
        <v>4058</v>
      </c>
      <c r="AQ138" s="458" t="s">
        <v>143</v>
      </c>
      <c r="AR138" s="454" t="s">
        <v>4077</v>
      </c>
      <c r="AS138" s="454" t="s">
        <v>3748</v>
      </c>
      <c r="AT138" s="464" t="s">
        <v>4110</v>
      </c>
      <c r="AU138" s="454" t="str">
        <f t="shared" si="35"/>
        <v>판매대금 출금 승인</v>
      </c>
      <c r="AV138" s="454" t="s">
        <v>4111</v>
      </c>
      <c r="AW138" s="455"/>
      <c r="AX138" s="460"/>
      <c r="AY138" s="460" t="s">
        <v>2781</v>
      </c>
      <c r="AZ138" s="461"/>
      <c r="BA138" s="446" t="s">
        <v>4112</v>
      </c>
      <c r="BB138" s="446" t="str">
        <f>IF(COUNTIFS('[7]ROMM List'!$AA$5:$AA$736,다우기술!C138,'[7]ROMM List'!$AF$5:$AF$736,"Significant")&gt;0,"Significant",IF(COUNTIFS('[7]ROMM List'!$AA$5:$AA$736,다우기술!C138,'[7]ROMM List'!$AF$5:$AF$736,"Higher")&gt;0,"Higher","Lower"))</f>
        <v>Higher</v>
      </c>
      <c r="BC138" s="446" t="s">
        <v>143</v>
      </c>
      <c r="BD138" s="446" t="s">
        <v>130</v>
      </c>
      <c r="BE138" s="465" t="s">
        <v>131</v>
      </c>
      <c r="BF138" s="466" t="str">
        <f>BC138</f>
        <v>O</v>
      </c>
      <c r="BG138" s="466" t="s">
        <v>135</v>
      </c>
      <c r="BH138" s="466" t="s">
        <v>135</v>
      </c>
      <c r="BI138" s="466" t="s">
        <v>135</v>
      </c>
      <c r="BJ138" s="466" t="s">
        <v>135</v>
      </c>
      <c r="BK138" s="466" t="s">
        <v>135</v>
      </c>
      <c r="BL138" s="466" t="s">
        <v>135</v>
      </c>
      <c r="BM138" s="466" t="s">
        <v>135</v>
      </c>
      <c r="BN138" s="467" t="s">
        <v>135</v>
      </c>
      <c r="BO138" s="446" t="str">
        <f t="shared" si="30"/>
        <v>Not Higher</v>
      </c>
      <c r="BP138" s="446">
        <f>SUMIFS([7]Note!$G$18:$G$65,[7]Note!$C$18:$C$65,다우기술!BB138,[7]Note!$F$18:$F$65,다우기술!BC138,[7]Note!$D$18:$D$65,다우기술!BO138)/IF(BD138="Y",1,IF(BD138="H",2,4))</f>
        <v>25</v>
      </c>
      <c r="BQ138" s="446" t="str">
        <f t="shared" si="31"/>
        <v>커머스사업팀_유니크로</v>
      </c>
      <c r="BR138" s="466"/>
      <c r="BS138" s="467" t="s">
        <v>143</v>
      </c>
      <c r="BT138" s="465"/>
      <c r="BU138" s="466"/>
      <c r="BV138" s="466"/>
      <c r="BW138" s="466" t="s">
        <v>143</v>
      </c>
      <c r="BX138" s="466"/>
      <c r="BY138" s="446"/>
      <c r="BZ138" s="392" t="str">
        <f t="shared" si="36"/>
        <v>커머스사업팀(유니크로)_판매대금 출금 승인</v>
      </c>
      <c r="CA138" s="392" t="b">
        <f>VLOOKUP(BZ138,'[7]ROMM List'!$AB$5:$AB$736,1,0)=BZ138</f>
        <v>1</v>
      </c>
      <c r="CB138" s="392" t="str">
        <f t="shared" si="32"/>
        <v>CO_UN0303</v>
      </c>
      <c r="CD138" s="470">
        <f t="shared" si="33"/>
        <v>0</v>
      </c>
      <c r="CF138" s="470">
        <f t="shared" si="34"/>
        <v>0</v>
      </c>
      <c r="CG138" s="470">
        <f t="shared" si="34"/>
        <v>0</v>
      </c>
      <c r="CH138" s="470">
        <f t="shared" si="34"/>
        <v>0</v>
      </c>
      <c r="CL138" s="392" t="str">
        <f>IF(COUNTIFS('[7]ROMM List'!$E$5:$E$736,다우기술!CL$4,'[7]ROMM List'!$AA$5:$AA$736,다우기술!$C138)&gt;0,CL$4,"")</f>
        <v/>
      </c>
      <c r="CM138" s="392" t="str">
        <f>IF(COUNTIFS('[7]ROMM List'!$E$5:$E$736,다우기술!CM$4,'[7]ROMM List'!$AA$5:$AA$736,다우기술!$C138)&gt;0,CM$4,"")</f>
        <v>매출</v>
      </c>
      <c r="CN138" s="392" t="str">
        <f>IF(COUNTIFS('[7]ROMM List'!$E$5:$E$736,다우기술!CN$4,'[7]ROMM List'!$AA$5:$AA$736,다우기술!$C138)&gt;0,CN$4,"")</f>
        <v/>
      </c>
      <c r="CO138" s="392" t="str">
        <f>IF(COUNTIFS('[7]ROMM List'!$E$5:$E$736,다우기술!CO$4,'[7]ROMM List'!$AA$5:$AA$736,다우기술!$C138)&gt;0,CO$4,"")</f>
        <v/>
      </c>
      <c r="CP138" s="392" t="str">
        <f>IF(COUNTIFS('[7]ROMM List'!$E$5:$E$736,다우기술!CP$4,'[7]ROMM List'!$AA$5:$AA$736,다우기술!$C138)&gt;0,CP$4,"")</f>
        <v/>
      </c>
      <c r="CQ138" s="392" t="str">
        <f>IF(COUNTIFS('[7]ROMM List'!$E$5:$E$736,다우기술!CQ$4,'[7]ROMM List'!$AA$5:$AA$736,다우기술!$C138)&gt;0,CQ$4,"")</f>
        <v/>
      </c>
      <c r="CR138" s="392" t="str">
        <f>IF(COUNTIFS('[7]ROMM List'!$E$5:$E$736,다우기술!CR$4,'[7]ROMM List'!$AA$5:$AA$736,다우기술!$C138)&gt;0,CR$4,"")</f>
        <v/>
      </c>
      <c r="CS138" s="392" t="str">
        <f>IF(COUNTIFS('[7]ROMM List'!$E$5:$E$736,다우기술!CS$4,'[7]ROMM List'!$AA$5:$AA$736,다우기술!$C138)&gt;0,CS$4,"")</f>
        <v/>
      </c>
      <c r="CT138" s="392" t="str">
        <f>IF(COUNTIFS('[7]ROMM List'!$E$5:$E$736,다우기술!CT$4,'[7]ROMM List'!$AA$5:$AA$736,다우기술!$C138)&gt;0,CT$4,"")</f>
        <v/>
      </c>
      <c r="CU138" s="392" t="str">
        <f>IF(COUNTIFS('[7]ROMM List'!$E$5:$E$736,다우기술!CU$4,'[7]ROMM List'!$AA$5:$AA$736,다우기술!$C138)&gt;0,CU$4,"")</f>
        <v/>
      </c>
      <c r="CV138" s="392" t="str">
        <f>IF(COUNTIFS('[7]ROMM List'!$E$5:$E$736,다우기술!CV$4,'[7]ROMM List'!$AA$5:$AA$736,다우기술!$C138)&gt;0,CV$4,"")</f>
        <v/>
      </c>
      <c r="CW138" s="392" t="str">
        <f>IF(COUNTIFS('[7]ROMM List'!$E$5:$E$736,다우기술!CW$4,'[7]ROMM List'!$AA$5:$AA$736,다우기술!$C138)&gt;0,CW$4,"")</f>
        <v/>
      </c>
      <c r="CX138" s="392" t="str">
        <f>IF(COUNTIFS('[7]ROMM List'!$E$5:$E$736,다우기술!CX$4,'[7]ROMM List'!$AA$5:$AA$736,다우기술!$C138)&gt;0,CX$4,"")</f>
        <v/>
      </c>
      <c r="CY138" s="392" t="str">
        <f>IF(COUNTIFS('[7]ROMM List'!$E$5:$E$736,다우기술!CY$4,'[7]ROMM List'!$AA$5:$AA$736,다우기술!$C138)&gt;0,CY$4,"")</f>
        <v/>
      </c>
      <c r="CZ138" s="392" t="str">
        <f>IF(COUNTIFS('[7]ROMM List'!$E$5:$E$736,다우기술!CZ$4,'[7]ROMM List'!$AA$5:$AA$736,다우기술!$C138)&gt;0,CZ$4,"")</f>
        <v/>
      </c>
      <c r="DA138" s="392" t="str">
        <f>IF(COUNTIFS('[7]ROMM List'!$E$5:$E$736,다우기술!DA$4,'[7]ROMM List'!$AA$5:$AA$736,다우기술!$C138)&gt;0,DA$4,"")</f>
        <v/>
      </c>
      <c r="DB138" s="392" t="str">
        <f>IF(COUNTIFS('[7]ROMM List'!$E$5:$E$736,다우기술!DB$4,'[7]ROMM List'!$AA$5:$AA$736,다우기술!$C138)&gt;0,DB$4,"")</f>
        <v/>
      </c>
      <c r="DC138" s="392" t="str">
        <f>IF(COUNTIFS('[7]ROMM List'!$E$5:$E$736,다우기술!DC$4,'[7]ROMM List'!$AA$5:$AA$736,다우기술!$C138)&gt;0,DC$4,"")</f>
        <v/>
      </c>
      <c r="DD138" s="392" t="str">
        <f>IF(COUNTIFS('[7]ROMM List'!$E$5:$E$736,다우기술!DD$4,'[7]ROMM List'!$AA$5:$AA$736,다우기술!$C138)&gt;0,DD$4,"")</f>
        <v/>
      </c>
      <c r="DE138" s="392" t="str">
        <f>IF(COUNTIFS('[7]ROMM List'!$E$5:$E$736,다우기술!DE$4,'[7]ROMM List'!$AA$5:$AA$736,다우기술!$C138)&gt;0,DE$4,"")</f>
        <v/>
      </c>
      <c r="DF138" s="392" t="str">
        <f>IF(COUNTIFS('[7]ROMM List'!$E$5:$E$736,다우기술!DF$4,'[7]ROMM List'!$AA$5:$AA$736,다우기술!$C138)&gt;0,DF$4,"")</f>
        <v/>
      </c>
      <c r="DG138" s="392" t="str">
        <f>IF(COUNTIFS('[7]ROMM List'!$E$5:$E$736,다우기술!DG$4,'[7]ROMM List'!$AA$5:$AA$736,다우기술!$C138)&gt;0,DG$4,"")</f>
        <v/>
      </c>
      <c r="DH138" s="392" t="str">
        <f>IF(COUNTIFS('[7]ROMM List'!$E$5:$E$736,다우기술!DH$4,'[7]ROMM List'!$AA$5:$AA$736,다우기술!$C138)&gt;0,DH$4,"")</f>
        <v/>
      </c>
      <c r="DI138" s="392" t="str">
        <f>IF(COUNTIFS('[7]ROMM List'!$E$5:$E$736,다우기술!DI$4,'[7]ROMM List'!$AA$5:$AA$736,다우기술!$C138)&gt;0,DI$4,"")</f>
        <v/>
      </c>
      <c r="DJ138" s="392" t="str">
        <f>IF(COUNTIFS('[7]ROMM List'!$E$5:$E$736,다우기술!DJ$4,'[7]ROMM List'!$AA$5:$AA$736,다우기술!$C138)&gt;0,DJ$4,"")</f>
        <v/>
      </c>
      <c r="DK138" s="392" t="str">
        <f>IF(COUNTIFS('[7]ROMM List'!$E$5:$E$736,다우기술!DK$4,'[7]ROMM List'!$AA$5:$AA$736,다우기술!$C138)&gt;0,DK$4,"")</f>
        <v/>
      </c>
      <c r="DL138" s="392" t="str">
        <f t="shared" si="38"/>
        <v>매출</v>
      </c>
    </row>
    <row r="139" spans="1:116" s="392" customFormat="1" ht="249.6" hidden="1" customHeight="1">
      <c r="A139" s="453"/>
      <c r="B139" s="392" t="s">
        <v>141</v>
      </c>
      <c r="C139" s="430" t="str">
        <f t="shared" si="29"/>
        <v>CO_UN0304</v>
      </c>
      <c r="D139" s="430" t="s">
        <v>4065</v>
      </c>
      <c r="E139" s="430" t="s">
        <v>4054</v>
      </c>
      <c r="F139" s="431" t="s">
        <v>3036</v>
      </c>
      <c r="G139" s="431" t="s">
        <v>3047</v>
      </c>
      <c r="H139" s="454" t="s">
        <v>4113</v>
      </c>
      <c r="I139" s="455" t="s">
        <v>4114</v>
      </c>
      <c r="J139" s="456" t="s">
        <v>4115</v>
      </c>
      <c r="K139" s="457" t="s">
        <v>4116</v>
      </c>
      <c r="L139" s="458" t="str">
        <f>IF(VLOOKUP(BZ139,'[7]ROMM List'!$AB$5:$AC$736,2,0)&gt;0,"Y","N")</f>
        <v>Y</v>
      </c>
      <c r="M139" s="459"/>
      <c r="N139" s="460" t="s">
        <v>143</v>
      </c>
      <c r="O139" s="460"/>
      <c r="P139" s="460"/>
      <c r="Q139" s="460"/>
      <c r="R139" s="461"/>
      <c r="S139" s="459" t="s">
        <v>140</v>
      </c>
      <c r="T139" s="461" t="s">
        <v>131</v>
      </c>
      <c r="U139" s="459" t="str">
        <f>IF(COUNTIFS('[7]ROMM List'!$AA$5:$AA$736,다우기술!$C139,'[7]ROMM List'!K$5:K$736,"O")&gt;0,"O","")</f>
        <v/>
      </c>
      <c r="V139" s="460" t="str">
        <f>IF(COUNTIFS('[7]ROMM List'!$AA$5:$AA$736,다우기술!$C139,'[7]ROMM List'!L$5:L$736,"O")&gt;0,"O","")</f>
        <v/>
      </c>
      <c r="W139" s="460" t="str">
        <f>IF(COUNTIFS('[7]ROMM List'!$AA$5:$AA$736,다우기술!$C139,'[7]ROMM List'!M$5:M$736,"O")&gt;0,"O","")</f>
        <v/>
      </c>
      <c r="X139" s="460" t="str">
        <f>IF(COUNTIFS('[7]ROMM List'!$AA$5:$AA$736,다우기술!$C139,'[7]ROMM List'!N$5:N$736,"O")&gt;0,"O","")</f>
        <v/>
      </c>
      <c r="Y139" s="460" t="str">
        <f>IF(COUNTIFS('[7]ROMM List'!$AA$5:$AA$736,다우기술!$C139,'[7]ROMM List'!O$5:O$736,"O")&gt;0,"O","")</f>
        <v>O</v>
      </c>
      <c r="Z139" s="460" t="str">
        <f>IF(COUNTIFS('[7]ROMM List'!$AA$5:$AA$736,다우기술!$C139,'[7]ROMM List'!P$5:P$736,"O")&gt;0,"O","")</f>
        <v/>
      </c>
      <c r="AA139" s="460" t="str">
        <f>IF(COUNTIFS('[7]ROMM List'!$AA$5:$AA$736,다우기술!$C139,'[7]ROMM List'!Q$5:Q$736,"O")&gt;0,"O","")</f>
        <v/>
      </c>
      <c r="AB139" s="460" t="str">
        <f>IF(COUNTIFS('[7]ROMM List'!$AA$5:$AA$736,다우기술!$C139,'[7]ROMM List'!R$5:R$736,"O")&gt;0,"O","")</f>
        <v/>
      </c>
      <c r="AC139" s="460" t="str">
        <f>IF(COUNTIFS('[7]ROMM List'!$AA$5:$AA$736,다우기술!$C139,'[7]ROMM List'!S$5:S$736,"O")&gt;0,"O","")</f>
        <v/>
      </c>
      <c r="AD139" s="460" t="str">
        <f>IF(COUNTIFS('[7]ROMM List'!$AA$5:$AA$736,다우기술!$C139,'[7]ROMM List'!T$5:T$736,"O")&gt;0,"O","")</f>
        <v/>
      </c>
      <c r="AE139" s="460" t="str">
        <f>IF(COUNTIFS('[7]ROMM List'!$AA$5:$AA$736,다우기술!$C139,'[7]ROMM List'!U$5:U$736,"O")&gt;0,"O","")</f>
        <v/>
      </c>
      <c r="AF139" s="460" t="str">
        <f>IF(COUNTIFS('[7]ROMM List'!$AA$5:$AA$736,다우기술!$C139,'[7]ROMM List'!V$5:V$736,"O")&gt;0,"O","")</f>
        <v/>
      </c>
      <c r="AG139" s="461" t="str">
        <f>IF(COUNTIFS('[7]ROMM List'!$AA$5:$AA$736,다우기술!$C139,'[7]ROMM List'!W$5:W$736,"O")&gt;0,"O","")</f>
        <v/>
      </c>
      <c r="AH139" s="462" t="s">
        <v>129</v>
      </c>
      <c r="AI139" s="458" t="str">
        <f t="shared" si="37"/>
        <v>매출</v>
      </c>
      <c r="AJ139" s="458" t="s">
        <v>144</v>
      </c>
      <c r="AK139" s="458" t="s">
        <v>144</v>
      </c>
      <c r="AL139" s="458" t="s">
        <v>144</v>
      </c>
      <c r="AM139" s="458" t="s">
        <v>144</v>
      </c>
      <c r="AN139" s="458" t="s">
        <v>144</v>
      </c>
      <c r="AO139" s="458" t="s">
        <v>144</v>
      </c>
      <c r="AP139" s="463" t="s">
        <v>4058</v>
      </c>
      <c r="AQ139" s="458" t="s">
        <v>140</v>
      </c>
      <c r="AR139" s="454" t="s">
        <v>4077</v>
      </c>
      <c r="AS139" s="454" t="s">
        <v>4117</v>
      </c>
      <c r="AT139" s="464" t="s">
        <v>4118</v>
      </c>
      <c r="AU139" s="454" t="str">
        <f t="shared" si="35"/>
        <v>KCP가상계좌 잔액 검증</v>
      </c>
      <c r="AV139" s="454" t="s">
        <v>4119</v>
      </c>
      <c r="AW139" s="455"/>
      <c r="AX139" s="460"/>
      <c r="AY139" s="460" t="s">
        <v>143</v>
      </c>
      <c r="AZ139" s="461"/>
      <c r="BA139" s="446" t="s">
        <v>4120</v>
      </c>
      <c r="BB139" s="446" t="str">
        <f>IF(COUNTIFS('[7]ROMM List'!$AA$5:$AA$736,다우기술!C139,'[7]ROMM List'!$AF$5:$AF$736,"Significant")&gt;0,"Significant",IF(COUNTIFS('[7]ROMM List'!$AA$5:$AA$736,다우기술!C139,'[7]ROMM List'!$AF$5:$AF$736,"Higher")&gt;0,"Higher","Lower"))</f>
        <v>Higher</v>
      </c>
      <c r="BC139" s="446" t="s">
        <v>3972</v>
      </c>
      <c r="BD139" s="446" t="s">
        <v>130</v>
      </c>
      <c r="BE139" s="465" t="s">
        <v>131</v>
      </c>
      <c r="BF139" s="466" t="s">
        <v>131</v>
      </c>
      <c r="BG139" s="466" t="s">
        <v>135</v>
      </c>
      <c r="BH139" s="466" t="s">
        <v>135</v>
      </c>
      <c r="BI139" s="466" t="s">
        <v>135</v>
      </c>
      <c r="BJ139" s="466" t="s">
        <v>135</v>
      </c>
      <c r="BK139" s="466" t="s">
        <v>135</v>
      </c>
      <c r="BL139" s="466" t="s">
        <v>135</v>
      </c>
      <c r="BM139" s="466" t="s">
        <v>135</v>
      </c>
      <c r="BN139" s="467" t="s">
        <v>135</v>
      </c>
      <c r="BO139" s="446" t="str">
        <f t="shared" si="30"/>
        <v>Not Higher</v>
      </c>
      <c r="BP139" s="446">
        <f>SUMIFS([7]Note!$G$18:$G$65,[7]Note!$C$18:$C$65,다우기술!BB139,[7]Note!$F$18:$F$65,다우기술!BC139,[7]Note!$D$18:$D$65,다우기술!BO139)/IF(BD139="Y",1,IF(BD139="H",2,4))</f>
        <v>15</v>
      </c>
      <c r="BQ139" s="446" t="str">
        <f t="shared" si="31"/>
        <v>커머스사업팀_유니크로</v>
      </c>
      <c r="BR139" s="466"/>
      <c r="BS139" s="467" t="s">
        <v>143</v>
      </c>
      <c r="BT139" s="465"/>
      <c r="BU139" s="466"/>
      <c r="BV139" s="466"/>
      <c r="BW139" s="466" t="s">
        <v>143</v>
      </c>
      <c r="BX139" s="466"/>
      <c r="BY139" s="446"/>
      <c r="BZ139" s="392" t="str">
        <f t="shared" si="36"/>
        <v>커머스사업팀(유니크로)_KCP가상계좌 잔액 검증</v>
      </c>
      <c r="CA139" s="392" t="b">
        <f>VLOOKUP(BZ139,'[7]ROMM List'!$AB$5:$AB$736,1,0)=BZ139</f>
        <v>1</v>
      </c>
      <c r="CB139" s="392" t="str">
        <f t="shared" si="32"/>
        <v>CO_UN0304</v>
      </c>
      <c r="CD139" s="470">
        <f t="shared" si="33"/>
        <v>0</v>
      </c>
      <c r="CF139" s="470">
        <f t="shared" si="34"/>
        <v>0</v>
      </c>
      <c r="CG139" s="470">
        <f t="shared" si="34"/>
        <v>0</v>
      </c>
      <c r="CH139" s="470">
        <f t="shared" si="34"/>
        <v>0</v>
      </c>
      <c r="CL139" s="392" t="str">
        <f>IF(COUNTIFS('[7]ROMM List'!$E$5:$E$736,다우기술!CL$4,'[7]ROMM List'!$AA$5:$AA$736,다우기술!$C139)&gt;0,CL$4,"")</f>
        <v/>
      </c>
      <c r="CM139" s="392" t="str">
        <f>IF(COUNTIFS('[7]ROMM List'!$E$5:$E$736,다우기술!CM$4,'[7]ROMM List'!$AA$5:$AA$736,다우기술!$C139)&gt;0,CM$4,"")</f>
        <v>매출</v>
      </c>
      <c r="CN139" s="392" t="str">
        <f>IF(COUNTIFS('[7]ROMM List'!$E$5:$E$736,다우기술!CN$4,'[7]ROMM List'!$AA$5:$AA$736,다우기술!$C139)&gt;0,CN$4,"")</f>
        <v/>
      </c>
      <c r="CO139" s="392" t="str">
        <f>IF(COUNTIFS('[7]ROMM List'!$E$5:$E$736,다우기술!CO$4,'[7]ROMM List'!$AA$5:$AA$736,다우기술!$C139)&gt;0,CO$4,"")</f>
        <v/>
      </c>
      <c r="CP139" s="392" t="str">
        <f>IF(COUNTIFS('[7]ROMM List'!$E$5:$E$736,다우기술!CP$4,'[7]ROMM List'!$AA$5:$AA$736,다우기술!$C139)&gt;0,CP$4,"")</f>
        <v/>
      </c>
      <c r="CQ139" s="392" t="str">
        <f>IF(COUNTIFS('[7]ROMM List'!$E$5:$E$736,다우기술!CQ$4,'[7]ROMM List'!$AA$5:$AA$736,다우기술!$C139)&gt;0,CQ$4,"")</f>
        <v/>
      </c>
      <c r="CR139" s="392" t="str">
        <f>IF(COUNTIFS('[7]ROMM List'!$E$5:$E$736,다우기술!CR$4,'[7]ROMM List'!$AA$5:$AA$736,다우기술!$C139)&gt;0,CR$4,"")</f>
        <v/>
      </c>
      <c r="CS139" s="392" t="str">
        <f>IF(COUNTIFS('[7]ROMM List'!$E$5:$E$736,다우기술!CS$4,'[7]ROMM List'!$AA$5:$AA$736,다우기술!$C139)&gt;0,CS$4,"")</f>
        <v/>
      </c>
      <c r="CT139" s="392" t="str">
        <f>IF(COUNTIFS('[7]ROMM List'!$E$5:$E$736,다우기술!CT$4,'[7]ROMM List'!$AA$5:$AA$736,다우기술!$C139)&gt;0,CT$4,"")</f>
        <v/>
      </c>
      <c r="CU139" s="392" t="str">
        <f>IF(COUNTIFS('[7]ROMM List'!$E$5:$E$736,다우기술!CU$4,'[7]ROMM List'!$AA$5:$AA$736,다우기술!$C139)&gt;0,CU$4,"")</f>
        <v/>
      </c>
      <c r="CV139" s="392" t="str">
        <f>IF(COUNTIFS('[7]ROMM List'!$E$5:$E$736,다우기술!CV$4,'[7]ROMM List'!$AA$5:$AA$736,다우기술!$C139)&gt;0,CV$4,"")</f>
        <v/>
      </c>
      <c r="CW139" s="392" t="str">
        <f>IF(COUNTIFS('[7]ROMM List'!$E$5:$E$736,다우기술!CW$4,'[7]ROMM List'!$AA$5:$AA$736,다우기술!$C139)&gt;0,CW$4,"")</f>
        <v/>
      </c>
      <c r="CX139" s="392" t="str">
        <f>IF(COUNTIFS('[7]ROMM List'!$E$5:$E$736,다우기술!CX$4,'[7]ROMM List'!$AA$5:$AA$736,다우기술!$C139)&gt;0,CX$4,"")</f>
        <v/>
      </c>
      <c r="CY139" s="392" t="str">
        <f>IF(COUNTIFS('[7]ROMM List'!$E$5:$E$736,다우기술!CY$4,'[7]ROMM List'!$AA$5:$AA$736,다우기술!$C139)&gt;0,CY$4,"")</f>
        <v/>
      </c>
      <c r="CZ139" s="392" t="str">
        <f>IF(COUNTIFS('[7]ROMM List'!$E$5:$E$736,다우기술!CZ$4,'[7]ROMM List'!$AA$5:$AA$736,다우기술!$C139)&gt;0,CZ$4,"")</f>
        <v/>
      </c>
      <c r="DA139" s="392" t="str">
        <f>IF(COUNTIFS('[7]ROMM List'!$E$5:$E$736,다우기술!DA$4,'[7]ROMM List'!$AA$5:$AA$736,다우기술!$C139)&gt;0,DA$4,"")</f>
        <v/>
      </c>
      <c r="DB139" s="392" t="str">
        <f>IF(COUNTIFS('[7]ROMM List'!$E$5:$E$736,다우기술!DB$4,'[7]ROMM List'!$AA$5:$AA$736,다우기술!$C139)&gt;0,DB$4,"")</f>
        <v/>
      </c>
      <c r="DC139" s="392" t="str">
        <f>IF(COUNTIFS('[7]ROMM List'!$E$5:$E$736,다우기술!DC$4,'[7]ROMM List'!$AA$5:$AA$736,다우기술!$C139)&gt;0,DC$4,"")</f>
        <v/>
      </c>
      <c r="DD139" s="392" t="str">
        <f>IF(COUNTIFS('[7]ROMM List'!$E$5:$E$736,다우기술!DD$4,'[7]ROMM List'!$AA$5:$AA$736,다우기술!$C139)&gt;0,DD$4,"")</f>
        <v/>
      </c>
      <c r="DE139" s="392" t="str">
        <f>IF(COUNTIFS('[7]ROMM List'!$E$5:$E$736,다우기술!DE$4,'[7]ROMM List'!$AA$5:$AA$736,다우기술!$C139)&gt;0,DE$4,"")</f>
        <v/>
      </c>
      <c r="DF139" s="392" t="str">
        <f>IF(COUNTIFS('[7]ROMM List'!$E$5:$E$736,다우기술!DF$4,'[7]ROMM List'!$AA$5:$AA$736,다우기술!$C139)&gt;0,DF$4,"")</f>
        <v/>
      </c>
      <c r="DG139" s="392" t="str">
        <f>IF(COUNTIFS('[7]ROMM List'!$E$5:$E$736,다우기술!DG$4,'[7]ROMM List'!$AA$5:$AA$736,다우기술!$C139)&gt;0,DG$4,"")</f>
        <v/>
      </c>
      <c r="DH139" s="392" t="str">
        <f>IF(COUNTIFS('[7]ROMM List'!$E$5:$E$736,다우기술!DH$4,'[7]ROMM List'!$AA$5:$AA$736,다우기술!$C139)&gt;0,DH$4,"")</f>
        <v/>
      </c>
      <c r="DI139" s="392" t="str">
        <f>IF(COUNTIFS('[7]ROMM List'!$E$5:$E$736,다우기술!DI$4,'[7]ROMM List'!$AA$5:$AA$736,다우기술!$C139)&gt;0,DI$4,"")</f>
        <v/>
      </c>
      <c r="DJ139" s="392" t="str">
        <f>IF(COUNTIFS('[7]ROMM List'!$E$5:$E$736,다우기술!DJ$4,'[7]ROMM List'!$AA$5:$AA$736,다우기술!$C139)&gt;0,DJ$4,"")</f>
        <v/>
      </c>
      <c r="DK139" s="392" t="str">
        <f>IF(COUNTIFS('[7]ROMM List'!$E$5:$E$736,다우기술!DK$4,'[7]ROMM List'!$AA$5:$AA$736,다우기술!$C139)&gt;0,DK$4,"")</f>
        <v/>
      </c>
      <c r="DL139" s="392" t="str">
        <f t="shared" si="38"/>
        <v>매출</v>
      </c>
    </row>
    <row r="140" spans="1:116" s="392" customFormat="1" ht="249.6" hidden="1" customHeight="1">
      <c r="A140" s="453"/>
      <c r="B140" s="392" t="s">
        <v>141</v>
      </c>
      <c r="C140" s="430" t="str">
        <f t="shared" si="29"/>
        <v>CO_UN0401</v>
      </c>
      <c r="D140" s="430" t="s">
        <v>4065</v>
      </c>
      <c r="E140" s="430" t="s">
        <v>4054</v>
      </c>
      <c r="F140" s="431" t="s">
        <v>3047</v>
      </c>
      <c r="G140" s="431" t="s">
        <v>3292</v>
      </c>
      <c r="H140" s="454" t="s">
        <v>4121</v>
      </c>
      <c r="I140" s="455" t="s">
        <v>4122</v>
      </c>
      <c r="J140" s="456" t="s">
        <v>4123</v>
      </c>
      <c r="K140" s="457" t="s">
        <v>4124</v>
      </c>
      <c r="L140" s="458" t="str">
        <f>IF(VLOOKUP(BZ140,'[7]ROMM List'!$AB$5:$AC$736,2,0)&gt;0,"Y","N")</f>
        <v>Y</v>
      </c>
      <c r="M140" s="459"/>
      <c r="N140" s="460" t="s">
        <v>143</v>
      </c>
      <c r="O140" s="460"/>
      <c r="P140" s="460"/>
      <c r="Q140" s="460"/>
      <c r="R140" s="461"/>
      <c r="S140" s="459" t="s">
        <v>142</v>
      </c>
      <c r="T140" s="461" t="s">
        <v>137</v>
      </c>
      <c r="U140" s="459" t="str">
        <f>IF(COUNTIFS('[7]ROMM List'!$AA$5:$AA$736,다우기술!$C140,'[7]ROMM List'!K$5:K$736,"O")&gt;0,"O","")</f>
        <v/>
      </c>
      <c r="V140" s="460" t="str">
        <f>IF(COUNTIFS('[7]ROMM List'!$AA$5:$AA$736,다우기술!$C140,'[7]ROMM List'!L$5:L$736,"O")&gt;0,"O","")</f>
        <v/>
      </c>
      <c r="W140" s="460" t="str">
        <f>IF(COUNTIFS('[7]ROMM List'!$AA$5:$AA$736,다우기술!$C140,'[7]ROMM List'!M$5:M$736,"O")&gt;0,"O","")</f>
        <v>O</v>
      </c>
      <c r="X140" s="460" t="str">
        <f>IF(COUNTIFS('[7]ROMM List'!$AA$5:$AA$736,다우기술!$C140,'[7]ROMM List'!N$5:N$736,"O")&gt;0,"O","")</f>
        <v/>
      </c>
      <c r="Y140" s="460" t="str">
        <f>IF(COUNTIFS('[7]ROMM List'!$AA$5:$AA$736,다우기술!$C140,'[7]ROMM List'!O$5:O$736,"O")&gt;0,"O","")</f>
        <v>O</v>
      </c>
      <c r="Z140" s="460" t="str">
        <f>IF(COUNTIFS('[7]ROMM List'!$AA$5:$AA$736,다우기술!$C140,'[7]ROMM List'!P$5:P$736,"O")&gt;0,"O","")</f>
        <v>O</v>
      </c>
      <c r="AA140" s="460" t="str">
        <f>IF(COUNTIFS('[7]ROMM List'!$AA$5:$AA$736,다우기술!$C140,'[7]ROMM List'!Q$5:Q$736,"O")&gt;0,"O","")</f>
        <v>O</v>
      </c>
      <c r="AB140" s="460" t="str">
        <f>IF(COUNTIFS('[7]ROMM List'!$AA$5:$AA$736,다우기술!$C140,'[7]ROMM List'!R$5:R$736,"O")&gt;0,"O","")</f>
        <v>O</v>
      </c>
      <c r="AC140" s="460" t="str">
        <f>IF(COUNTIFS('[7]ROMM List'!$AA$5:$AA$736,다우기술!$C140,'[7]ROMM List'!S$5:S$736,"O")&gt;0,"O","")</f>
        <v/>
      </c>
      <c r="AD140" s="460" t="str">
        <f>IF(COUNTIFS('[7]ROMM List'!$AA$5:$AA$736,다우기술!$C140,'[7]ROMM List'!T$5:T$736,"O")&gt;0,"O","")</f>
        <v/>
      </c>
      <c r="AE140" s="460" t="str">
        <f>IF(COUNTIFS('[7]ROMM List'!$AA$5:$AA$736,다우기술!$C140,'[7]ROMM List'!U$5:U$736,"O")&gt;0,"O","")</f>
        <v/>
      </c>
      <c r="AF140" s="460" t="str">
        <f>IF(COUNTIFS('[7]ROMM List'!$AA$5:$AA$736,다우기술!$C140,'[7]ROMM List'!V$5:V$736,"O")&gt;0,"O","")</f>
        <v/>
      </c>
      <c r="AG140" s="461" t="str">
        <f>IF(COUNTIFS('[7]ROMM List'!$AA$5:$AA$736,다우기술!$C140,'[7]ROMM List'!W$5:W$736,"O")&gt;0,"O","")</f>
        <v/>
      </c>
      <c r="AH140" s="462" t="s">
        <v>129</v>
      </c>
      <c r="AI140" s="458" t="str">
        <f t="shared" si="37"/>
        <v>매출채권매출</v>
      </c>
      <c r="AJ140" s="458" t="s">
        <v>144</v>
      </c>
      <c r="AK140" s="458" t="s">
        <v>144</v>
      </c>
      <c r="AL140" s="458" t="s">
        <v>144</v>
      </c>
      <c r="AM140" s="458" t="s">
        <v>144</v>
      </c>
      <c r="AN140" s="458" t="s">
        <v>144</v>
      </c>
      <c r="AO140" s="458" t="s">
        <v>144</v>
      </c>
      <c r="AP140" s="463" t="s">
        <v>4058</v>
      </c>
      <c r="AQ140" s="458" t="s">
        <v>3582</v>
      </c>
      <c r="AR140" s="454" t="s">
        <v>4077</v>
      </c>
      <c r="AS140" s="454" t="s">
        <v>3748</v>
      </c>
      <c r="AT140" s="464" t="s">
        <v>4125</v>
      </c>
      <c r="AU140" s="454" t="str">
        <f t="shared" si="35"/>
        <v>수수료매출액 자동계산</v>
      </c>
      <c r="AV140" s="454" t="s">
        <v>4126</v>
      </c>
      <c r="AW140" s="455"/>
      <c r="AX140" s="460"/>
      <c r="AY140" s="460" t="s">
        <v>143</v>
      </c>
      <c r="AZ140" s="461" t="s">
        <v>143</v>
      </c>
      <c r="BA140" s="446" t="s">
        <v>144</v>
      </c>
      <c r="BB140" s="446" t="str">
        <f>IF(COUNTIFS('[7]ROMM List'!$AA$5:$AA$736,다우기술!C140,'[7]ROMM List'!$AF$5:$AF$736,"Significant")&gt;0,"Significant",IF(COUNTIFS('[7]ROMM List'!$AA$5:$AA$736,다우기술!C140,'[7]ROMM List'!$AF$5:$AF$736,"Higher")&gt;0,"Higher","Lower"))</f>
        <v>Higher</v>
      </c>
      <c r="BC140" s="446" t="s">
        <v>3582</v>
      </c>
      <c r="BD140" s="446" t="s">
        <v>130</v>
      </c>
      <c r="BE140" s="465" t="s">
        <v>137</v>
      </c>
      <c r="BF140" s="466" t="s">
        <v>137</v>
      </c>
      <c r="BG140" s="466" t="s">
        <v>135</v>
      </c>
      <c r="BH140" s="466" t="s">
        <v>135</v>
      </c>
      <c r="BI140" s="466" t="s">
        <v>135</v>
      </c>
      <c r="BJ140" s="466" t="s">
        <v>135</v>
      </c>
      <c r="BK140" s="466" t="s">
        <v>135</v>
      </c>
      <c r="BL140" s="466" t="s">
        <v>133</v>
      </c>
      <c r="BM140" s="466" t="s">
        <v>135</v>
      </c>
      <c r="BN140" s="467" t="s">
        <v>135</v>
      </c>
      <c r="BO140" s="446" t="str">
        <f t="shared" si="30"/>
        <v>Not Higher</v>
      </c>
      <c r="BP140" s="446">
        <f>SUMIFS([7]Note!$G$18:$G$65,[7]Note!$C$18:$C$65,다우기술!BB140,[7]Note!$F$18:$F$65,다우기술!BC140,[7]Note!$D$18:$D$65,다우기술!BO140)/IF(BD140="Y",1,IF(BD140="H",2,4))</f>
        <v>1</v>
      </c>
      <c r="BQ140" s="446" t="s">
        <v>4077</v>
      </c>
      <c r="BR140" s="466"/>
      <c r="BS140" s="467" t="s">
        <v>143</v>
      </c>
      <c r="BT140" s="465"/>
      <c r="BU140" s="466"/>
      <c r="BV140" s="466"/>
      <c r="BW140" s="466" t="s">
        <v>143</v>
      </c>
      <c r="BX140" s="466"/>
      <c r="BY140" s="446"/>
      <c r="BZ140" s="392" t="str">
        <f t="shared" si="36"/>
        <v>커머스사업팀(유니크로)_수수료매출액 자동계산</v>
      </c>
      <c r="CA140" s="392" t="b">
        <f>VLOOKUP(BZ140,'[7]ROMM List'!$AB$5:$AB$736,1,0)=BZ140</f>
        <v>1</v>
      </c>
      <c r="CB140" s="392" t="str">
        <f t="shared" si="32"/>
        <v>CO_UN0401</v>
      </c>
      <c r="CD140" s="470">
        <f t="shared" si="33"/>
        <v>0</v>
      </c>
      <c r="CF140" s="470">
        <f t="shared" si="34"/>
        <v>0</v>
      </c>
      <c r="CG140" s="470">
        <f t="shared" si="34"/>
        <v>0</v>
      </c>
      <c r="CH140" s="470">
        <f t="shared" si="34"/>
        <v>0</v>
      </c>
      <c r="CL140" s="392" t="str">
        <f>IF(COUNTIFS('[7]ROMM List'!$E$5:$E$736,다우기술!CL$4,'[7]ROMM List'!$AA$5:$AA$736,다우기술!$C140)&gt;0,CL$4,"")</f>
        <v>매출채권</v>
      </c>
      <c r="CM140" s="392" t="str">
        <f>IF(COUNTIFS('[7]ROMM List'!$E$5:$E$736,다우기술!CM$4,'[7]ROMM List'!$AA$5:$AA$736,다우기술!$C140)&gt;0,CM$4,"")</f>
        <v>매출</v>
      </c>
      <c r="CN140" s="392" t="str">
        <f>IF(COUNTIFS('[7]ROMM List'!$E$5:$E$736,다우기술!CN$4,'[7]ROMM List'!$AA$5:$AA$736,다우기술!$C140)&gt;0,CN$4,"")</f>
        <v/>
      </c>
      <c r="CO140" s="392" t="str">
        <f>IF(COUNTIFS('[7]ROMM List'!$E$5:$E$736,다우기술!CO$4,'[7]ROMM List'!$AA$5:$AA$736,다우기술!$C140)&gt;0,CO$4,"")</f>
        <v/>
      </c>
      <c r="CP140" s="392" t="str">
        <f>IF(COUNTIFS('[7]ROMM List'!$E$5:$E$736,다우기술!CP$4,'[7]ROMM List'!$AA$5:$AA$736,다우기술!$C140)&gt;0,CP$4,"")</f>
        <v/>
      </c>
      <c r="CQ140" s="392" t="str">
        <f>IF(COUNTIFS('[7]ROMM List'!$E$5:$E$736,다우기술!CQ$4,'[7]ROMM List'!$AA$5:$AA$736,다우기술!$C140)&gt;0,CQ$4,"")</f>
        <v/>
      </c>
      <c r="CR140" s="392" t="str">
        <f>IF(COUNTIFS('[7]ROMM List'!$E$5:$E$736,다우기술!CR$4,'[7]ROMM List'!$AA$5:$AA$736,다우기술!$C140)&gt;0,CR$4,"")</f>
        <v/>
      </c>
      <c r="CS140" s="392" t="str">
        <f>IF(COUNTIFS('[7]ROMM List'!$E$5:$E$736,다우기술!CS$4,'[7]ROMM List'!$AA$5:$AA$736,다우기술!$C140)&gt;0,CS$4,"")</f>
        <v/>
      </c>
      <c r="CT140" s="392" t="str">
        <f>IF(COUNTIFS('[7]ROMM List'!$E$5:$E$736,다우기술!CT$4,'[7]ROMM List'!$AA$5:$AA$736,다우기술!$C140)&gt;0,CT$4,"")</f>
        <v/>
      </c>
      <c r="CU140" s="392" t="str">
        <f>IF(COUNTIFS('[7]ROMM List'!$E$5:$E$736,다우기술!CU$4,'[7]ROMM List'!$AA$5:$AA$736,다우기술!$C140)&gt;0,CU$4,"")</f>
        <v/>
      </c>
      <c r="CV140" s="392" t="str">
        <f>IF(COUNTIFS('[7]ROMM List'!$E$5:$E$736,다우기술!CV$4,'[7]ROMM List'!$AA$5:$AA$736,다우기술!$C140)&gt;0,CV$4,"")</f>
        <v/>
      </c>
      <c r="CW140" s="392" t="str">
        <f>IF(COUNTIFS('[7]ROMM List'!$E$5:$E$736,다우기술!CW$4,'[7]ROMM List'!$AA$5:$AA$736,다우기술!$C140)&gt;0,CW$4,"")</f>
        <v/>
      </c>
      <c r="CX140" s="392" t="str">
        <f>IF(COUNTIFS('[7]ROMM List'!$E$5:$E$736,다우기술!CX$4,'[7]ROMM List'!$AA$5:$AA$736,다우기술!$C140)&gt;0,CX$4,"")</f>
        <v/>
      </c>
      <c r="CY140" s="392" t="str">
        <f>IF(COUNTIFS('[7]ROMM List'!$E$5:$E$736,다우기술!CY$4,'[7]ROMM List'!$AA$5:$AA$736,다우기술!$C140)&gt;0,CY$4,"")</f>
        <v/>
      </c>
      <c r="CZ140" s="392" t="str">
        <f>IF(COUNTIFS('[7]ROMM List'!$E$5:$E$736,다우기술!CZ$4,'[7]ROMM List'!$AA$5:$AA$736,다우기술!$C140)&gt;0,CZ$4,"")</f>
        <v/>
      </c>
      <c r="DA140" s="392" t="str">
        <f>IF(COUNTIFS('[7]ROMM List'!$E$5:$E$736,다우기술!DA$4,'[7]ROMM List'!$AA$5:$AA$736,다우기술!$C140)&gt;0,DA$4,"")</f>
        <v/>
      </c>
      <c r="DB140" s="392" t="str">
        <f>IF(COUNTIFS('[7]ROMM List'!$E$5:$E$736,다우기술!DB$4,'[7]ROMM List'!$AA$5:$AA$736,다우기술!$C140)&gt;0,DB$4,"")</f>
        <v/>
      </c>
      <c r="DC140" s="392" t="str">
        <f>IF(COUNTIFS('[7]ROMM List'!$E$5:$E$736,다우기술!DC$4,'[7]ROMM List'!$AA$5:$AA$736,다우기술!$C140)&gt;0,DC$4,"")</f>
        <v/>
      </c>
      <c r="DD140" s="392" t="str">
        <f>IF(COUNTIFS('[7]ROMM List'!$E$5:$E$736,다우기술!DD$4,'[7]ROMM List'!$AA$5:$AA$736,다우기술!$C140)&gt;0,DD$4,"")</f>
        <v/>
      </c>
      <c r="DE140" s="392" t="str">
        <f>IF(COUNTIFS('[7]ROMM List'!$E$5:$E$736,다우기술!DE$4,'[7]ROMM List'!$AA$5:$AA$736,다우기술!$C140)&gt;0,DE$4,"")</f>
        <v/>
      </c>
      <c r="DF140" s="392" t="str">
        <f>IF(COUNTIFS('[7]ROMM List'!$E$5:$E$736,다우기술!DF$4,'[7]ROMM List'!$AA$5:$AA$736,다우기술!$C140)&gt;0,DF$4,"")</f>
        <v/>
      </c>
      <c r="DG140" s="392" t="str">
        <f>IF(COUNTIFS('[7]ROMM List'!$E$5:$E$736,다우기술!DG$4,'[7]ROMM List'!$AA$5:$AA$736,다우기술!$C140)&gt;0,DG$4,"")</f>
        <v/>
      </c>
      <c r="DH140" s="392" t="str">
        <f>IF(COUNTIFS('[7]ROMM List'!$E$5:$E$736,다우기술!DH$4,'[7]ROMM List'!$AA$5:$AA$736,다우기술!$C140)&gt;0,DH$4,"")</f>
        <v/>
      </c>
      <c r="DI140" s="392" t="str">
        <f>IF(COUNTIFS('[7]ROMM List'!$E$5:$E$736,다우기술!DI$4,'[7]ROMM List'!$AA$5:$AA$736,다우기술!$C140)&gt;0,DI$4,"")</f>
        <v/>
      </c>
      <c r="DJ140" s="392" t="str">
        <f>IF(COUNTIFS('[7]ROMM List'!$E$5:$E$736,다우기술!DJ$4,'[7]ROMM List'!$AA$5:$AA$736,다우기술!$C140)&gt;0,DJ$4,"")</f>
        <v/>
      </c>
      <c r="DK140" s="392" t="str">
        <f>IF(COUNTIFS('[7]ROMM List'!$E$5:$E$736,다우기술!DK$4,'[7]ROMM List'!$AA$5:$AA$736,다우기술!$C140)&gt;0,DK$4,"")</f>
        <v/>
      </c>
      <c r="DL140" s="392" t="str">
        <f t="shared" si="38"/>
        <v>매출채권매출</v>
      </c>
    </row>
    <row r="141" spans="1:116" s="392" customFormat="1" ht="234" hidden="1" customHeight="1">
      <c r="A141" s="453"/>
      <c r="B141" s="392" t="s">
        <v>141</v>
      </c>
      <c r="C141" s="430" t="str">
        <f t="shared" si="29"/>
        <v>CO_UN0402</v>
      </c>
      <c r="D141" s="430" t="s">
        <v>4065</v>
      </c>
      <c r="E141" s="430" t="s">
        <v>4054</v>
      </c>
      <c r="F141" s="431" t="s">
        <v>3047</v>
      </c>
      <c r="G141" s="431" t="s">
        <v>3599</v>
      </c>
      <c r="H141" s="454" t="s">
        <v>4127</v>
      </c>
      <c r="I141" s="455" t="s">
        <v>4128</v>
      </c>
      <c r="J141" s="456" t="s">
        <v>4129</v>
      </c>
      <c r="K141" s="457" t="s">
        <v>4130</v>
      </c>
      <c r="L141" s="458" t="str">
        <f>IF(VLOOKUP(BZ141,'[7]ROMM List'!$AB$5:$AC$736,2,0)&gt;0,"Y","N")</f>
        <v>N</v>
      </c>
      <c r="M141" s="459" t="s">
        <v>143</v>
      </c>
      <c r="N141" s="460"/>
      <c r="O141" s="460"/>
      <c r="P141" s="460"/>
      <c r="Q141" s="460"/>
      <c r="R141" s="461"/>
      <c r="S141" s="459" t="s">
        <v>140</v>
      </c>
      <c r="T141" s="461" t="s">
        <v>131</v>
      </c>
      <c r="U141" s="459" t="str">
        <f>IF(COUNTIFS('[7]ROMM List'!$AA$5:$AA$736,다우기술!$C141,'[7]ROMM List'!K$5:K$736,"O")&gt;0,"O","")</f>
        <v>O</v>
      </c>
      <c r="V141" s="460" t="str">
        <f>IF(COUNTIFS('[7]ROMM List'!$AA$5:$AA$736,다우기술!$C141,'[7]ROMM List'!L$5:L$736,"O")&gt;0,"O","")</f>
        <v>O</v>
      </c>
      <c r="W141" s="460" t="str">
        <f>IF(COUNTIFS('[7]ROMM List'!$AA$5:$AA$736,다우기술!$C141,'[7]ROMM List'!M$5:M$736,"O")&gt;0,"O","")</f>
        <v/>
      </c>
      <c r="X141" s="460" t="str">
        <f>IF(COUNTIFS('[7]ROMM List'!$AA$5:$AA$736,다우기술!$C141,'[7]ROMM List'!N$5:N$736,"O")&gt;0,"O","")</f>
        <v/>
      </c>
      <c r="Y141" s="460" t="str">
        <f>IF(COUNTIFS('[7]ROMM List'!$AA$5:$AA$736,다우기술!$C141,'[7]ROMM List'!O$5:O$736,"O")&gt;0,"O","")</f>
        <v>O</v>
      </c>
      <c r="Z141" s="460" t="str">
        <f>IF(COUNTIFS('[7]ROMM List'!$AA$5:$AA$736,다우기술!$C141,'[7]ROMM List'!P$5:P$736,"O")&gt;0,"O","")</f>
        <v/>
      </c>
      <c r="AA141" s="460" t="str">
        <f>IF(COUNTIFS('[7]ROMM List'!$AA$5:$AA$736,다우기술!$C141,'[7]ROMM List'!Q$5:Q$736,"O")&gt;0,"O","")</f>
        <v>O</v>
      </c>
      <c r="AB141" s="460" t="str">
        <f>IF(COUNTIFS('[7]ROMM List'!$AA$5:$AA$736,다우기술!$C141,'[7]ROMM List'!R$5:R$736,"O")&gt;0,"O","")</f>
        <v>O</v>
      </c>
      <c r="AC141" s="460" t="str">
        <f>IF(COUNTIFS('[7]ROMM List'!$AA$5:$AA$736,다우기술!$C141,'[7]ROMM List'!S$5:S$736,"O")&gt;0,"O","")</f>
        <v/>
      </c>
      <c r="AD141" s="460" t="str">
        <f>IF(COUNTIFS('[7]ROMM List'!$AA$5:$AA$736,다우기술!$C141,'[7]ROMM List'!T$5:T$736,"O")&gt;0,"O","")</f>
        <v/>
      </c>
      <c r="AE141" s="460" t="str">
        <f>IF(COUNTIFS('[7]ROMM List'!$AA$5:$AA$736,다우기술!$C141,'[7]ROMM List'!U$5:U$736,"O")&gt;0,"O","")</f>
        <v/>
      </c>
      <c r="AF141" s="460" t="str">
        <f>IF(COUNTIFS('[7]ROMM List'!$AA$5:$AA$736,다우기술!$C141,'[7]ROMM List'!V$5:V$736,"O")&gt;0,"O","")</f>
        <v/>
      </c>
      <c r="AG141" s="461" t="str">
        <f>IF(COUNTIFS('[7]ROMM List'!$AA$5:$AA$736,다우기술!$C141,'[7]ROMM List'!W$5:W$736,"O")&gt;0,"O","")</f>
        <v/>
      </c>
      <c r="AH141" s="462" t="s">
        <v>130</v>
      </c>
      <c r="AI141" s="458" t="str">
        <f t="shared" si="37"/>
        <v>매출채권매출</v>
      </c>
      <c r="AJ141" s="458" t="s">
        <v>3945</v>
      </c>
      <c r="AK141" s="458" t="s">
        <v>144</v>
      </c>
      <c r="AL141" s="458" t="s">
        <v>144</v>
      </c>
      <c r="AM141" s="458" t="s">
        <v>144</v>
      </c>
      <c r="AN141" s="458" t="s">
        <v>144</v>
      </c>
      <c r="AO141" s="458" t="s">
        <v>4131</v>
      </c>
      <c r="AP141" s="463" t="s">
        <v>3594</v>
      </c>
      <c r="AQ141" s="458" t="s">
        <v>131</v>
      </c>
      <c r="AR141" s="454" t="s">
        <v>4077</v>
      </c>
      <c r="AS141" s="454" t="s">
        <v>4132</v>
      </c>
      <c r="AT141" s="464" t="s">
        <v>4133</v>
      </c>
      <c r="AU141" s="454" t="str">
        <f t="shared" si="35"/>
        <v>매출 협조전 승인</v>
      </c>
      <c r="AV141" s="454" t="s">
        <v>4134</v>
      </c>
      <c r="AW141" s="455"/>
      <c r="AX141" s="460"/>
      <c r="AY141" s="460" t="s">
        <v>3025</v>
      </c>
      <c r="AZ141" s="461"/>
      <c r="BA141" s="446" t="s">
        <v>4135</v>
      </c>
      <c r="BB141" s="446" t="str">
        <f>IF(COUNTIFS('[7]ROMM List'!$AA$5:$AA$736,다우기술!C141,'[7]ROMM List'!$AF$5:$AF$736,"Significant")&gt;0,"Significant",IF(COUNTIFS('[7]ROMM List'!$AA$5:$AA$736,다우기술!C141,'[7]ROMM List'!$AF$5:$AF$736,"Higher")&gt;0,"Higher","Lower"))</f>
        <v>Higher</v>
      </c>
      <c r="BC141" s="446" t="s">
        <v>131</v>
      </c>
      <c r="BD141" s="446" t="s">
        <v>130</v>
      </c>
      <c r="BE141" s="465" t="s">
        <v>131</v>
      </c>
      <c r="BF141" s="466" t="s">
        <v>143</v>
      </c>
      <c r="BG141" s="466" t="s">
        <v>135</v>
      </c>
      <c r="BH141" s="466" t="s">
        <v>135</v>
      </c>
      <c r="BI141" s="466" t="s">
        <v>135</v>
      </c>
      <c r="BJ141" s="466" t="s">
        <v>135</v>
      </c>
      <c r="BK141" s="466" t="s">
        <v>135</v>
      </c>
      <c r="BL141" s="466" t="s">
        <v>133</v>
      </c>
      <c r="BM141" s="466" t="s">
        <v>135</v>
      </c>
      <c r="BN141" s="467" t="s">
        <v>135</v>
      </c>
      <c r="BO141" s="446" t="str">
        <f t="shared" si="30"/>
        <v>Not Higher</v>
      </c>
      <c r="BP141" s="446">
        <f>SUMIFS([7]Note!$G$18:$G$65,[7]Note!$C$18:$C$65,다우기술!BB141,[7]Note!$F$18:$F$65,다우기술!BC141,[7]Note!$D$18:$D$65,다우기술!BO141)/IF(BD141="Y",1,IF(BD141="H",2,4))</f>
        <v>2</v>
      </c>
      <c r="BQ141" s="446" t="s">
        <v>4072</v>
      </c>
      <c r="BR141" s="466"/>
      <c r="BS141" s="467" t="s">
        <v>143</v>
      </c>
      <c r="BT141" s="465"/>
      <c r="BU141" s="466"/>
      <c r="BV141" s="466"/>
      <c r="BW141" s="466" t="s">
        <v>143</v>
      </c>
      <c r="BX141" s="466"/>
      <c r="BY141" s="446"/>
      <c r="BZ141" s="392" t="str">
        <f t="shared" si="36"/>
        <v>커머스사업팀(유니크로)_매출 협조전 승인</v>
      </c>
      <c r="CA141" s="392" t="b">
        <f>VLOOKUP(BZ141,'[7]ROMM List'!$AB$5:$AB$736,1,0)=BZ141</f>
        <v>1</v>
      </c>
      <c r="CB141" s="392" t="str">
        <f t="shared" si="32"/>
        <v>CO_UN0402</v>
      </c>
      <c r="CD141" s="470">
        <f t="shared" si="33"/>
        <v>1</v>
      </c>
      <c r="CE141" s="393" t="str">
        <f>VLOOKUP(C141,'[7]IUC List'!$D$5:$D$64,1,0)</f>
        <v>CO_UN0402</v>
      </c>
      <c r="CF141" s="470">
        <f t="shared" si="34"/>
        <v>0</v>
      </c>
      <c r="CG141" s="470">
        <f t="shared" si="34"/>
        <v>0</v>
      </c>
      <c r="CH141" s="470">
        <f t="shared" si="34"/>
        <v>0</v>
      </c>
      <c r="CL141" s="392" t="str">
        <f>IF(COUNTIFS('[7]ROMM List'!$E$5:$E$736,다우기술!CL$4,'[7]ROMM List'!$AA$5:$AA$736,다우기술!$C141)&gt;0,CL$4,"")</f>
        <v>매출채권</v>
      </c>
      <c r="CM141" s="392" t="str">
        <f>IF(COUNTIFS('[7]ROMM List'!$E$5:$E$736,다우기술!CM$4,'[7]ROMM List'!$AA$5:$AA$736,다우기술!$C141)&gt;0,CM$4,"")</f>
        <v>매출</v>
      </c>
      <c r="CN141" s="392" t="str">
        <f>IF(COUNTIFS('[7]ROMM List'!$E$5:$E$736,다우기술!CN$4,'[7]ROMM List'!$AA$5:$AA$736,다우기술!$C141)&gt;0,CN$4,"")</f>
        <v/>
      </c>
      <c r="CO141" s="392" t="str">
        <f>IF(COUNTIFS('[7]ROMM List'!$E$5:$E$736,다우기술!CO$4,'[7]ROMM List'!$AA$5:$AA$736,다우기술!$C141)&gt;0,CO$4,"")</f>
        <v/>
      </c>
      <c r="CP141" s="392" t="str">
        <f>IF(COUNTIFS('[7]ROMM List'!$E$5:$E$736,다우기술!CP$4,'[7]ROMM List'!$AA$5:$AA$736,다우기술!$C141)&gt;0,CP$4,"")</f>
        <v/>
      </c>
      <c r="CQ141" s="392" t="str">
        <f>IF(COUNTIFS('[7]ROMM List'!$E$5:$E$736,다우기술!CQ$4,'[7]ROMM List'!$AA$5:$AA$736,다우기술!$C141)&gt;0,CQ$4,"")</f>
        <v/>
      </c>
      <c r="CR141" s="392" t="str">
        <f>IF(COUNTIFS('[7]ROMM List'!$E$5:$E$736,다우기술!CR$4,'[7]ROMM List'!$AA$5:$AA$736,다우기술!$C141)&gt;0,CR$4,"")</f>
        <v/>
      </c>
      <c r="CS141" s="392" t="str">
        <f>IF(COUNTIFS('[7]ROMM List'!$E$5:$E$736,다우기술!CS$4,'[7]ROMM List'!$AA$5:$AA$736,다우기술!$C141)&gt;0,CS$4,"")</f>
        <v/>
      </c>
      <c r="CT141" s="392" t="str">
        <f>IF(COUNTIFS('[7]ROMM List'!$E$5:$E$736,다우기술!CT$4,'[7]ROMM List'!$AA$5:$AA$736,다우기술!$C141)&gt;0,CT$4,"")</f>
        <v/>
      </c>
      <c r="CU141" s="392" t="str">
        <f>IF(COUNTIFS('[7]ROMM List'!$E$5:$E$736,다우기술!CU$4,'[7]ROMM List'!$AA$5:$AA$736,다우기술!$C141)&gt;0,CU$4,"")</f>
        <v/>
      </c>
      <c r="CV141" s="392" t="str">
        <f>IF(COUNTIFS('[7]ROMM List'!$E$5:$E$736,다우기술!CV$4,'[7]ROMM List'!$AA$5:$AA$736,다우기술!$C141)&gt;0,CV$4,"")</f>
        <v/>
      </c>
      <c r="CW141" s="392" t="str">
        <f>IF(COUNTIFS('[7]ROMM List'!$E$5:$E$736,다우기술!CW$4,'[7]ROMM List'!$AA$5:$AA$736,다우기술!$C141)&gt;0,CW$4,"")</f>
        <v/>
      </c>
      <c r="CX141" s="392" t="str">
        <f>IF(COUNTIFS('[7]ROMM List'!$E$5:$E$736,다우기술!CX$4,'[7]ROMM List'!$AA$5:$AA$736,다우기술!$C141)&gt;0,CX$4,"")</f>
        <v/>
      </c>
      <c r="CY141" s="392" t="str">
        <f>IF(COUNTIFS('[7]ROMM List'!$E$5:$E$736,다우기술!CY$4,'[7]ROMM List'!$AA$5:$AA$736,다우기술!$C141)&gt;0,CY$4,"")</f>
        <v/>
      </c>
      <c r="CZ141" s="392" t="str">
        <f>IF(COUNTIFS('[7]ROMM List'!$E$5:$E$736,다우기술!CZ$4,'[7]ROMM List'!$AA$5:$AA$736,다우기술!$C141)&gt;0,CZ$4,"")</f>
        <v/>
      </c>
      <c r="DA141" s="392" t="str">
        <f>IF(COUNTIFS('[7]ROMM List'!$E$5:$E$736,다우기술!DA$4,'[7]ROMM List'!$AA$5:$AA$736,다우기술!$C141)&gt;0,DA$4,"")</f>
        <v/>
      </c>
      <c r="DB141" s="392" t="str">
        <f>IF(COUNTIFS('[7]ROMM List'!$E$5:$E$736,다우기술!DB$4,'[7]ROMM List'!$AA$5:$AA$736,다우기술!$C141)&gt;0,DB$4,"")</f>
        <v/>
      </c>
      <c r="DC141" s="392" t="str">
        <f>IF(COUNTIFS('[7]ROMM List'!$E$5:$E$736,다우기술!DC$4,'[7]ROMM List'!$AA$5:$AA$736,다우기술!$C141)&gt;0,DC$4,"")</f>
        <v/>
      </c>
      <c r="DD141" s="392" t="str">
        <f>IF(COUNTIFS('[7]ROMM List'!$E$5:$E$736,다우기술!DD$4,'[7]ROMM List'!$AA$5:$AA$736,다우기술!$C141)&gt;0,DD$4,"")</f>
        <v/>
      </c>
      <c r="DE141" s="392" t="str">
        <f>IF(COUNTIFS('[7]ROMM List'!$E$5:$E$736,다우기술!DE$4,'[7]ROMM List'!$AA$5:$AA$736,다우기술!$C141)&gt;0,DE$4,"")</f>
        <v/>
      </c>
      <c r="DF141" s="392" t="str">
        <f>IF(COUNTIFS('[7]ROMM List'!$E$5:$E$736,다우기술!DF$4,'[7]ROMM List'!$AA$5:$AA$736,다우기술!$C141)&gt;0,DF$4,"")</f>
        <v/>
      </c>
      <c r="DG141" s="392" t="str">
        <f>IF(COUNTIFS('[7]ROMM List'!$E$5:$E$736,다우기술!DG$4,'[7]ROMM List'!$AA$5:$AA$736,다우기술!$C141)&gt;0,DG$4,"")</f>
        <v/>
      </c>
      <c r="DH141" s="392" t="str">
        <f>IF(COUNTIFS('[7]ROMM List'!$E$5:$E$736,다우기술!DH$4,'[7]ROMM List'!$AA$5:$AA$736,다우기술!$C141)&gt;0,DH$4,"")</f>
        <v/>
      </c>
      <c r="DI141" s="392" t="str">
        <f>IF(COUNTIFS('[7]ROMM List'!$E$5:$E$736,다우기술!DI$4,'[7]ROMM List'!$AA$5:$AA$736,다우기술!$C141)&gt;0,DI$4,"")</f>
        <v/>
      </c>
      <c r="DJ141" s="392" t="str">
        <f>IF(COUNTIFS('[7]ROMM List'!$E$5:$E$736,다우기술!DJ$4,'[7]ROMM List'!$AA$5:$AA$736,다우기술!$C141)&gt;0,DJ$4,"")</f>
        <v/>
      </c>
      <c r="DK141" s="392" t="str">
        <f>IF(COUNTIFS('[7]ROMM List'!$E$5:$E$736,다우기술!DK$4,'[7]ROMM List'!$AA$5:$AA$736,다우기술!$C141)&gt;0,DK$4,"")</f>
        <v/>
      </c>
      <c r="DL141" s="392" t="str">
        <f t="shared" si="38"/>
        <v>매출채권매출</v>
      </c>
    </row>
    <row r="142" spans="1:116" s="392" customFormat="1" ht="140.4" hidden="1" customHeight="1">
      <c r="A142" s="453"/>
      <c r="B142" s="392" t="s">
        <v>141</v>
      </c>
      <c r="C142" s="430" t="str">
        <f t="shared" si="29"/>
        <v>CO_UN0403</v>
      </c>
      <c r="D142" s="430" t="s">
        <v>4065</v>
      </c>
      <c r="E142" s="430" t="s">
        <v>4054</v>
      </c>
      <c r="F142" s="431" t="s">
        <v>3047</v>
      </c>
      <c r="G142" s="431" t="s">
        <v>3614</v>
      </c>
      <c r="H142" s="454" t="s">
        <v>4136</v>
      </c>
      <c r="I142" s="455" t="s">
        <v>4137</v>
      </c>
      <c r="J142" s="456" t="s">
        <v>4138</v>
      </c>
      <c r="K142" s="457" t="s">
        <v>4139</v>
      </c>
      <c r="L142" s="458" t="str">
        <f>IF(VLOOKUP(BZ142,'[7]ROMM List'!$AB$5:$AC$736,2,0)&gt;0,"Y","N")</f>
        <v>Y</v>
      </c>
      <c r="M142" s="459" t="s">
        <v>143</v>
      </c>
      <c r="N142" s="460"/>
      <c r="O142" s="460"/>
      <c r="P142" s="460"/>
      <c r="Q142" s="460"/>
      <c r="R142" s="461"/>
      <c r="S142" s="459" t="s">
        <v>140</v>
      </c>
      <c r="T142" s="461" t="s">
        <v>131</v>
      </c>
      <c r="U142" s="459" t="str">
        <f>IF(COUNTIFS('[7]ROMM List'!$AA$5:$AA$736,다우기술!$C142,'[7]ROMM List'!K$5:K$736,"O")&gt;0,"O","")</f>
        <v>O</v>
      </c>
      <c r="V142" s="460" t="str">
        <f>IF(COUNTIFS('[7]ROMM List'!$AA$5:$AA$736,다우기술!$C142,'[7]ROMM List'!L$5:L$736,"O")&gt;0,"O","")</f>
        <v>O</v>
      </c>
      <c r="W142" s="460" t="str">
        <f>IF(COUNTIFS('[7]ROMM List'!$AA$5:$AA$736,다우기술!$C142,'[7]ROMM List'!M$5:M$736,"O")&gt;0,"O","")</f>
        <v/>
      </c>
      <c r="X142" s="460" t="str">
        <f>IF(COUNTIFS('[7]ROMM List'!$AA$5:$AA$736,다우기술!$C142,'[7]ROMM List'!N$5:N$736,"O")&gt;0,"O","")</f>
        <v/>
      </c>
      <c r="Y142" s="460" t="str">
        <f>IF(COUNTIFS('[7]ROMM List'!$AA$5:$AA$736,다우기술!$C142,'[7]ROMM List'!O$5:O$736,"O")&gt;0,"O","")</f>
        <v>O</v>
      </c>
      <c r="Z142" s="460" t="str">
        <f>IF(COUNTIFS('[7]ROMM List'!$AA$5:$AA$736,다우기술!$C142,'[7]ROMM List'!P$5:P$736,"O")&gt;0,"O","")</f>
        <v/>
      </c>
      <c r="AA142" s="460" t="str">
        <f>IF(COUNTIFS('[7]ROMM List'!$AA$5:$AA$736,다우기술!$C142,'[7]ROMM List'!Q$5:Q$736,"O")&gt;0,"O","")</f>
        <v>O</v>
      </c>
      <c r="AB142" s="460" t="str">
        <f>IF(COUNTIFS('[7]ROMM List'!$AA$5:$AA$736,다우기술!$C142,'[7]ROMM List'!R$5:R$736,"O")&gt;0,"O","")</f>
        <v>O</v>
      </c>
      <c r="AC142" s="460" t="str">
        <f>IF(COUNTIFS('[7]ROMM List'!$AA$5:$AA$736,다우기술!$C142,'[7]ROMM List'!S$5:S$736,"O")&gt;0,"O","")</f>
        <v/>
      </c>
      <c r="AD142" s="460" t="str">
        <f>IF(COUNTIFS('[7]ROMM List'!$AA$5:$AA$736,다우기술!$C142,'[7]ROMM List'!T$5:T$736,"O")&gt;0,"O","")</f>
        <v/>
      </c>
      <c r="AE142" s="460" t="str">
        <f>IF(COUNTIFS('[7]ROMM List'!$AA$5:$AA$736,다우기술!$C142,'[7]ROMM List'!U$5:U$736,"O")&gt;0,"O","")</f>
        <v/>
      </c>
      <c r="AF142" s="460" t="str">
        <f>IF(COUNTIFS('[7]ROMM List'!$AA$5:$AA$736,다우기술!$C142,'[7]ROMM List'!V$5:V$736,"O")&gt;0,"O","")</f>
        <v/>
      </c>
      <c r="AG142" s="461" t="str">
        <f>IF(COUNTIFS('[7]ROMM List'!$AA$5:$AA$736,다우기술!$C142,'[7]ROMM List'!W$5:W$736,"O")&gt;0,"O","")</f>
        <v/>
      </c>
      <c r="AH142" s="462" t="s">
        <v>130</v>
      </c>
      <c r="AI142" s="458" t="str">
        <f t="shared" si="37"/>
        <v>매출채권매출</v>
      </c>
      <c r="AJ142" s="458" t="s">
        <v>3945</v>
      </c>
      <c r="AK142" s="458" t="s">
        <v>144</v>
      </c>
      <c r="AL142" s="458" t="s">
        <v>144</v>
      </c>
      <c r="AM142" s="458" t="s">
        <v>144</v>
      </c>
      <c r="AN142" s="458" t="s">
        <v>144</v>
      </c>
      <c r="AO142" s="458" t="s">
        <v>3637</v>
      </c>
      <c r="AP142" s="463" t="s">
        <v>3638</v>
      </c>
      <c r="AQ142" s="458" t="s">
        <v>131</v>
      </c>
      <c r="AR142" s="454" t="s">
        <v>3791</v>
      </c>
      <c r="AS142" s="454" t="s">
        <v>4140</v>
      </c>
      <c r="AT142" s="464" t="s">
        <v>4141</v>
      </c>
      <c r="AU142" s="454" t="str">
        <f t="shared" si="35"/>
        <v>매출 전표 승인</v>
      </c>
      <c r="AV142" s="454" t="s">
        <v>4142</v>
      </c>
      <c r="AW142" s="455"/>
      <c r="AX142" s="460"/>
      <c r="AY142" s="460" t="s">
        <v>143</v>
      </c>
      <c r="AZ142" s="461"/>
      <c r="BA142" s="446" t="s">
        <v>4135</v>
      </c>
      <c r="BB142" s="446" t="str">
        <f>IF(COUNTIFS('[7]ROMM List'!$AA$5:$AA$736,다우기술!C142,'[7]ROMM List'!$AF$5:$AF$736,"Significant")&gt;0,"Significant",IF(COUNTIFS('[7]ROMM List'!$AA$5:$AA$736,다우기술!C142,'[7]ROMM List'!$AF$5:$AF$736,"Higher")&gt;0,"Higher","Lower"))</f>
        <v>Higher</v>
      </c>
      <c r="BC142" s="446" t="s">
        <v>131</v>
      </c>
      <c r="BD142" s="446" t="s">
        <v>130</v>
      </c>
      <c r="BE142" s="465" t="s">
        <v>131</v>
      </c>
      <c r="BF142" s="466" t="s">
        <v>143</v>
      </c>
      <c r="BG142" s="466" t="s">
        <v>135</v>
      </c>
      <c r="BH142" s="466" t="s">
        <v>135</v>
      </c>
      <c r="BI142" s="466" t="s">
        <v>135</v>
      </c>
      <c r="BJ142" s="466" t="s">
        <v>135</v>
      </c>
      <c r="BK142" s="466" t="s">
        <v>135</v>
      </c>
      <c r="BL142" s="466" t="s">
        <v>133</v>
      </c>
      <c r="BM142" s="466" t="s">
        <v>135</v>
      </c>
      <c r="BN142" s="467" t="s">
        <v>135</v>
      </c>
      <c r="BO142" s="446" t="str">
        <f t="shared" si="30"/>
        <v>Not Higher</v>
      </c>
      <c r="BP142" s="446">
        <f>SUMIFS([7]Note!$G$18:$G$65,[7]Note!$C$18:$C$65,다우기술!BB142,[7]Note!$F$18:$F$65,다우기술!BC142,[7]Note!$D$18:$D$65,다우기술!BO142)/IF(BD142="Y",1,IF(BD142="H",2,4))</f>
        <v>2</v>
      </c>
      <c r="BQ142" s="446" t="s">
        <v>3791</v>
      </c>
      <c r="BR142" s="466"/>
      <c r="BS142" s="467" t="s">
        <v>143</v>
      </c>
      <c r="BT142" s="465"/>
      <c r="BU142" s="466"/>
      <c r="BV142" s="466"/>
      <c r="BW142" s="466" t="s">
        <v>143</v>
      </c>
      <c r="BX142" s="466"/>
      <c r="BY142" s="446"/>
      <c r="BZ142" s="392" t="str">
        <f t="shared" si="36"/>
        <v>커머스사업팀(유니크로)_매출 전표 승인</v>
      </c>
      <c r="CA142" s="392" t="b">
        <f>VLOOKUP(BZ142,'[7]ROMM List'!$AB$5:$AB$736,1,0)=BZ142</f>
        <v>1</v>
      </c>
      <c r="CB142" s="392" t="str">
        <f t="shared" si="32"/>
        <v>CO_UN0403</v>
      </c>
      <c r="CD142" s="470">
        <f t="shared" si="33"/>
        <v>1</v>
      </c>
      <c r="CE142" s="393" t="str">
        <f>VLOOKUP(C142,'[7]IUC List'!$D$5:$D$64,1,0)</f>
        <v>CO_UN0403</v>
      </c>
      <c r="CF142" s="470">
        <f t="shared" si="34"/>
        <v>0</v>
      </c>
      <c r="CG142" s="470">
        <f t="shared" si="34"/>
        <v>0</v>
      </c>
      <c r="CH142" s="470">
        <f t="shared" si="34"/>
        <v>0</v>
      </c>
      <c r="CL142" s="392" t="str">
        <f>IF(COUNTIFS('[7]ROMM List'!$E$5:$E$736,다우기술!CL$4,'[7]ROMM List'!$AA$5:$AA$736,다우기술!$C142)&gt;0,CL$4,"")</f>
        <v>매출채권</v>
      </c>
      <c r="CM142" s="392" t="str">
        <f>IF(COUNTIFS('[7]ROMM List'!$E$5:$E$736,다우기술!CM$4,'[7]ROMM List'!$AA$5:$AA$736,다우기술!$C142)&gt;0,CM$4,"")</f>
        <v>매출</v>
      </c>
      <c r="CN142" s="392" t="str">
        <f>IF(COUNTIFS('[7]ROMM List'!$E$5:$E$736,다우기술!CN$4,'[7]ROMM List'!$AA$5:$AA$736,다우기술!$C142)&gt;0,CN$4,"")</f>
        <v/>
      </c>
      <c r="CO142" s="392" t="str">
        <f>IF(COUNTIFS('[7]ROMM List'!$E$5:$E$736,다우기술!CO$4,'[7]ROMM List'!$AA$5:$AA$736,다우기술!$C142)&gt;0,CO$4,"")</f>
        <v/>
      </c>
      <c r="CP142" s="392" t="str">
        <f>IF(COUNTIFS('[7]ROMM List'!$E$5:$E$736,다우기술!CP$4,'[7]ROMM List'!$AA$5:$AA$736,다우기술!$C142)&gt;0,CP$4,"")</f>
        <v/>
      </c>
      <c r="CQ142" s="392" t="str">
        <f>IF(COUNTIFS('[7]ROMM List'!$E$5:$E$736,다우기술!CQ$4,'[7]ROMM List'!$AA$5:$AA$736,다우기술!$C142)&gt;0,CQ$4,"")</f>
        <v/>
      </c>
      <c r="CR142" s="392" t="str">
        <f>IF(COUNTIFS('[7]ROMM List'!$E$5:$E$736,다우기술!CR$4,'[7]ROMM List'!$AA$5:$AA$736,다우기술!$C142)&gt;0,CR$4,"")</f>
        <v/>
      </c>
      <c r="CS142" s="392" t="str">
        <f>IF(COUNTIFS('[7]ROMM List'!$E$5:$E$736,다우기술!CS$4,'[7]ROMM List'!$AA$5:$AA$736,다우기술!$C142)&gt;0,CS$4,"")</f>
        <v/>
      </c>
      <c r="CT142" s="392" t="str">
        <f>IF(COUNTIFS('[7]ROMM List'!$E$5:$E$736,다우기술!CT$4,'[7]ROMM List'!$AA$5:$AA$736,다우기술!$C142)&gt;0,CT$4,"")</f>
        <v/>
      </c>
      <c r="CU142" s="392" t="str">
        <f>IF(COUNTIFS('[7]ROMM List'!$E$5:$E$736,다우기술!CU$4,'[7]ROMM List'!$AA$5:$AA$736,다우기술!$C142)&gt;0,CU$4,"")</f>
        <v/>
      </c>
      <c r="CV142" s="392" t="str">
        <f>IF(COUNTIFS('[7]ROMM List'!$E$5:$E$736,다우기술!CV$4,'[7]ROMM List'!$AA$5:$AA$736,다우기술!$C142)&gt;0,CV$4,"")</f>
        <v/>
      </c>
      <c r="CW142" s="392" t="str">
        <f>IF(COUNTIFS('[7]ROMM List'!$E$5:$E$736,다우기술!CW$4,'[7]ROMM List'!$AA$5:$AA$736,다우기술!$C142)&gt;0,CW$4,"")</f>
        <v/>
      </c>
      <c r="CX142" s="392" t="str">
        <f>IF(COUNTIFS('[7]ROMM List'!$E$5:$E$736,다우기술!CX$4,'[7]ROMM List'!$AA$5:$AA$736,다우기술!$C142)&gt;0,CX$4,"")</f>
        <v/>
      </c>
      <c r="CY142" s="392" t="str">
        <f>IF(COUNTIFS('[7]ROMM List'!$E$5:$E$736,다우기술!CY$4,'[7]ROMM List'!$AA$5:$AA$736,다우기술!$C142)&gt;0,CY$4,"")</f>
        <v/>
      </c>
      <c r="CZ142" s="392" t="str">
        <f>IF(COUNTIFS('[7]ROMM List'!$E$5:$E$736,다우기술!CZ$4,'[7]ROMM List'!$AA$5:$AA$736,다우기술!$C142)&gt;0,CZ$4,"")</f>
        <v/>
      </c>
      <c r="DA142" s="392" t="str">
        <f>IF(COUNTIFS('[7]ROMM List'!$E$5:$E$736,다우기술!DA$4,'[7]ROMM List'!$AA$5:$AA$736,다우기술!$C142)&gt;0,DA$4,"")</f>
        <v/>
      </c>
      <c r="DB142" s="392" t="str">
        <f>IF(COUNTIFS('[7]ROMM List'!$E$5:$E$736,다우기술!DB$4,'[7]ROMM List'!$AA$5:$AA$736,다우기술!$C142)&gt;0,DB$4,"")</f>
        <v/>
      </c>
      <c r="DC142" s="392" t="str">
        <f>IF(COUNTIFS('[7]ROMM List'!$E$5:$E$736,다우기술!DC$4,'[7]ROMM List'!$AA$5:$AA$736,다우기술!$C142)&gt;0,DC$4,"")</f>
        <v/>
      </c>
      <c r="DD142" s="392" t="str">
        <f>IF(COUNTIFS('[7]ROMM List'!$E$5:$E$736,다우기술!DD$4,'[7]ROMM List'!$AA$5:$AA$736,다우기술!$C142)&gt;0,DD$4,"")</f>
        <v/>
      </c>
      <c r="DE142" s="392" t="str">
        <f>IF(COUNTIFS('[7]ROMM List'!$E$5:$E$736,다우기술!DE$4,'[7]ROMM List'!$AA$5:$AA$736,다우기술!$C142)&gt;0,DE$4,"")</f>
        <v/>
      </c>
      <c r="DF142" s="392" t="str">
        <f>IF(COUNTIFS('[7]ROMM List'!$E$5:$E$736,다우기술!DF$4,'[7]ROMM List'!$AA$5:$AA$736,다우기술!$C142)&gt;0,DF$4,"")</f>
        <v/>
      </c>
      <c r="DG142" s="392" t="str">
        <f>IF(COUNTIFS('[7]ROMM List'!$E$5:$E$736,다우기술!DG$4,'[7]ROMM List'!$AA$5:$AA$736,다우기술!$C142)&gt;0,DG$4,"")</f>
        <v/>
      </c>
      <c r="DH142" s="392" t="str">
        <f>IF(COUNTIFS('[7]ROMM List'!$E$5:$E$736,다우기술!DH$4,'[7]ROMM List'!$AA$5:$AA$736,다우기술!$C142)&gt;0,DH$4,"")</f>
        <v/>
      </c>
      <c r="DI142" s="392" t="str">
        <f>IF(COUNTIFS('[7]ROMM List'!$E$5:$E$736,다우기술!DI$4,'[7]ROMM List'!$AA$5:$AA$736,다우기술!$C142)&gt;0,DI$4,"")</f>
        <v/>
      </c>
      <c r="DJ142" s="392" t="str">
        <f>IF(COUNTIFS('[7]ROMM List'!$E$5:$E$736,다우기술!DJ$4,'[7]ROMM List'!$AA$5:$AA$736,다우기술!$C142)&gt;0,DJ$4,"")</f>
        <v/>
      </c>
      <c r="DK142" s="392" t="str">
        <f>IF(COUNTIFS('[7]ROMM List'!$E$5:$E$736,다우기술!DK$4,'[7]ROMM List'!$AA$5:$AA$736,다우기술!$C142)&gt;0,DK$4,"")</f>
        <v/>
      </c>
      <c r="DL142" s="392" t="str">
        <f t="shared" si="38"/>
        <v>매출채권매출</v>
      </c>
    </row>
    <row r="143" spans="1:116" s="392" customFormat="1" ht="187.2" hidden="1" customHeight="1">
      <c r="A143" s="453"/>
      <c r="B143" s="392" t="s">
        <v>141</v>
      </c>
      <c r="C143" s="430" t="str">
        <f t="shared" si="29"/>
        <v>CO_UN0404</v>
      </c>
      <c r="D143" s="430" t="s">
        <v>4065</v>
      </c>
      <c r="E143" s="430" t="s">
        <v>4054</v>
      </c>
      <c r="F143" s="431" t="s">
        <v>3047</v>
      </c>
      <c r="G143" s="431" t="s">
        <v>3641</v>
      </c>
      <c r="H143" s="454" t="s">
        <v>4143</v>
      </c>
      <c r="I143" s="455" t="s">
        <v>4144</v>
      </c>
      <c r="J143" s="456" t="s">
        <v>4145</v>
      </c>
      <c r="K143" s="457" t="s">
        <v>4146</v>
      </c>
      <c r="L143" s="458" t="str">
        <f>IF(VLOOKUP(BZ143,'[7]ROMM List'!$AB$5:$AC$736,2,0)&gt;0,"Y","N")</f>
        <v>N</v>
      </c>
      <c r="M143" s="459" t="s">
        <v>143</v>
      </c>
      <c r="N143" s="460"/>
      <c r="O143" s="460"/>
      <c r="P143" s="460"/>
      <c r="Q143" s="460"/>
      <c r="R143" s="461"/>
      <c r="S143" s="459" t="s">
        <v>140</v>
      </c>
      <c r="T143" s="461" t="s">
        <v>131</v>
      </c>
      <c r="U143" s="459" t="str">
        <f>IF(COUNTIFS('[7]ROMM List'!$AA$5:$AA$736,다우기술!$C143,'[7]ROMM List'!K$5:K$736,"O")&gt;0,"O","")</f>
        <v/>
      </c>
      <c r="V143" s="460" t="str">
        <f>IF(COUNTIFS('[7]ROMM List'!$AA$5:$AA$736,다우기술!$C143,'[7]ROMM List'!L$5:L$736,"O")&gt;0,"O","")</f>
        <v/>
      </c>
      <c r="W143" s="460" t="str">
        <f>IF(COUNTIFS('[7]ROMM List'!$AA$5:$AA$736,다우기술!$C143,'[7]ROMM List'!M$5:M$736,"O")&gt;0,"O","")</f>
        <v/>
      </c>
      <c r="X143" s="460" t="str">
        <f>IF(COUNTIFS('[7]ROMM List'!$AA$5:$AA$736,다우기술!$C143,'[7]ROMM List'!N$5:N$736,"O")&gt;0,"O","")</f>
        <v/>
      </c>
      <c r="Y143" s="460" t="str">
        <f>IF(COUNTIFS('[7]ROMM List'!$AA$5:$AA$736,다우기술!$C143,'[7]ROMM List'!O$5:O$736,"O")&gt;0,"O","")</f>
        <v>O</v>
      </c>
      <c r="Z143" s="460" t="str">
        <f>IF(COUNTIFS('[7]ROMM List'!$AA$5:$AA$736,다우기술!$C143,'[7]ROMM List'!P$5:P$736,"O")&gt;0,"O","")</f>
        <v/>
      </c>
      <c r="AA143" s="460" t="str">
        <f>IF(COUNTIFS('[7]ROMM List'!$AA$5:$AA$736,다우기술!$C143,'[7]ROMM List'!Q$5:Q$736,"O")&gt;0,"O","")</f>
        <v>O</v>
      </c>
      <c r="AB143" s="460" t="str">
        <f>IF(COUNTIFS('[7]ROMM List'!$AA$5:$AA$736,다우기술!$C143,'[7]ROMM List'!R$5:R$736,"O")&gt;0,"O","")</f>
        <v>O</v>
      </c>
      <c r="AC143" s="460" t="str">
        <f>IF(COUNTIFS('[7]ROMM List'!$AA$5:$AA$736,다우기술!$C143,'[7]ROMM List'!S$5:S$736,"O")&gt;0,"O","")</f>
        <v/>
      </c>
      <c r="AD143" s="460" t="str">
        <f>IF(COUNTIFS('[7]ROMM List'!$AA$5:$AA$736,다우기술!$C143,'[7]ROMM List'!T$5:T$736,"O")&gt;0,"O","")</f>
        <v/>
      </c>
      <c r="AE143" s="460" t="str">
        <f>IF(COUNTIFS('[7]ROMM List'!$AA$5:$AA$736,다우기술!$C143,'[7]ROMM List'!U$5:U$736,"O")&gt;0,"O","")</f>
        <v/>
      </c>
      <c r="AF143" s="460" t="str">
        <f>IF(COUNTIFS('[7]ROMM List'!$AA$5:$AA$736,다우기술!$C143,'[7]ROMM List'!V$5:V$736,"O")&gt;0,"O","")</f>
        <v/>
      </c>
      <c r="AG143" s="461" t="str">
        <f>IF(COUNTIFS('[7]ROMM List'!$AA$5:$AA$736,다우기술!$C143,'[7]ROMM List'!W$5:W$736,"O")&gt;0,"O","")</f>
        <v/>
      </c>
      <c r="AH143" s="462" t="s">
        <v>130</v>
      </c>
      <c r="AI143" s="458" t="str">
        <f t="shared" si="37"/>
        <v>매출</v>
      </c>
      <c r="AJ143" s="458" t="s">
        <v>144</v>
      </c>
      <c r="AK143" s="458" t="s">
        <v>144</v>
      </c>
      <c r="AL143" s="458" t="s">
        <v>144</v>
      </c>
      <c r="AM143" s="458" t="s">
        <v>144</v>
      </c>
      <c r="AN143" s="458" t="s">
        <v>144</v>
      </c>
      <c r="AO143" s="458" t="s">
        <v>4147</v>
      </c>
      <c r="AP143" s="463" t="s">
        <v>3594</v>
      </c>
      <c r="AQ143" s="458" t="s">
        <v>131</v>
      </c>
      <c r="AR143" s="454" t="s">
        <v>4077</v>
      </c>
      <c r="AS143" s="454" t="s">
        <v>4148</v>
      </c>
      <c r="AT143" s="464" t="s">
        <v>4149</v>
      </c>
      <c r="AU143" s="454" t="str">
        <f t="shared" si="35"/>
        <v>매출 취소 협조전 승인</v>
      </c>
      <c r="AV143" s="454" t="s">
        <v>4150</v>
      </c>
      <c r="AW143" s="455"/>
      <c r="AX143" s="460"/>
      <c r="AY143" s="460" t="s">
        <v>143</v>
      </c>
      <c r="AZ143" s="461"/>
      <c r="BA143" s="446" t="s">
        <v>4151</v>
      </c>
      <c r="BB143" s="446" t="str">
        <f>IF(COUNTIFS('[7]ROMM List'!$AA$5:$AA$736,다우기술!C143,'[7]ROMM List'!$AF$5:$AF$736,"Significant")&gt;0,"Significant",IF(COUNTIFS('[7]ROMM List'!$AA$5:$AA$736,다우기술!C143,'[7]ROMM List'!$AF$5:$AF$736,"Higher")&gt;0,"Higher","Lower"))</f>
        <v>Higher</v>
      </c>
      <c r="BC143" s="446" t="s">
        <v>131</v>
      </c>
      <c r="BD143" s="446" t="s">
        <v>130</v>
      </c>
      <c r="BE143" s="465" t="s">
        <v>131</v>
      </c>
      <c r="BF143" s="466" t="s">
        <v>143</v>
      </c>
      <c r="BG143" s="466" t="s">
        <v>135</v>
      </c>
      <c r="BH143" s="466" t="s">
        <v>133</v>
      </c>
      <c r="BI143" s="466" t="s">
        <v>135</v>
      </c>
      <c r="BJ143" s="466" t="s">
        <v>135</v>
      </c>
      <c r="BK143" s="466" t="s">
        <v>135</v>
      </c>
      <c r="BL143" s="466" t="s">
        <v>133</v>
      </c>
      <c r="BM143" s="466" t="s">
        <v>135</v>
      </c>
      <c r="BN143" s="467" t="s">
        <v>135</v>
      </c>
      <c r="BO143" s="446" t="str">
        <f t="shared" si="30"/>
        <v>Not Higher</v>
      </c>
      <c r="BP143" s="446">
        <f>SUMIFS([7]Note!$G$18:$G$65,[7]Note!$C$18:$C$65,다우기술!BB143,[7]Note!$F$18:$F$65,다우기술!BC143,[7]Note!$D$18:$D$65,다우기술!BO143)/IF(BD143="Y",1,IF(BD143="H",2,4))</f>
        <v>2</v>
      </c>
      <c r="BQ143" s="446" t="s">
        <v>4072</v>
      </c>
      <c r="BR143" s="466"/>
      <c r="BS143" s="467" t="s">
        <v>143</v>
      </c>
      <c r="BT143" s="465"/>
      <c r="BU143" s="466"/>
      <c r="BV143" s="466"/>
      <c r="BW143" s="466" t="s">
        <v>143</v>
      </c>
      <c r="BX143" s="466"/>
      <c r="BY143" s="446"/>
      <c r="BZ143" s="392" t="str">
        <f t="shared" si="36"/>
        <v>커머스사업팀(유니크로)_매출 취소 협조전 승인</v>
      </c>
      <c r="CA143" s="392" t="b">
        <f>VLOOKUP(BZ143,'[7]ROMM List'!$AB$5:$AB$736,1,0)=BZ143</f>
        <v>1</v>
      </c>
      <c r="CB143" s="392" t="str">
        <f t="shared" si="32"/>
        <v>CO_UN0404</v>
      </c>
      <c r="CD143" s="470">
        <f t="shared" si="33"/>
        <v>0</v>
      </c>
      <c r="CF143" s="470">
        <f t="shared" si="34"/>
        <v>0</v>
      </c>
      <c r="CG143" s="470">
        <f t="shared" si="34"/>
        <v>0</v>
      </c>
      <c r="CH143" s="470">
        <f t="shared" si="34"/>
        <v>0</v>
      </c>
      <c r="CL143" s="392" t="str">
        <f>IF(COUNTIFS('[7]ROMM List'!$E$5:$E$736,다우기술!CL$4,'[7]ROMM List'!$AA$5:$AA$736,다우기술!$C143)&gt;0,CL$4,"")</f>
        <v/>
      </c>
      <c r="CM143" s="392" t="str">
        <f>IF(COUNTIFS('[7]ROMM List'!$E$5:$E$736,다우기술!CM$4,'[7]ROMM List'!$AA$5:$AA$736,다우기술!$C143)&gt;0,CM$4,"")</f>
        <v>매출</v>
      </c>
      <c r="CN143" s="392" t="str">
        <f>IF(COUNTIFS('[7]ROMM List'!$E$5:$E$736,다우기술!CN$4,'[7]ROMM List'!$AA$5:$AA$736,다우기술!$C143)&gt;0,CN$4,"")</f>
        <v/>
      </c>
      <c r="CO143" s="392" t="str">
        <f>IF(COUNTIFS('[7]ROMM List'!$E$5:$E$736,다우기술!CO$4,'[7]ROMM List'!$AA$5:$AA$736,다우기술!$C143)&gt;0,CO$4,"")</f>
        <v/>
      </c>
      <c r="CP143" s="392" t="str">
        <f>IF(COUNTIFS('[7]ROMM List'!$E$5:$E$736,다우기술!CP$4,'[7]ROMM List'!$AA$5:$AA$736,다우기술!$C143)&gt;0,CP$4,"")</f>
        <v/>
      </c>
      <c r="CQ143" s="392" t="str">
        <f>IF(COUNTIFS('[7]ROMM List'!$E$5:$E$736,다우기술!CQ$4,'[7]ROMM List'!$AA$5:$AA$736,다우기술!$C143)&gt;0,CQ$4,"")</f>
        <v/>
      </c>
      <c r="CR143" s="392" t="str">
        <f>IF(COUNTIFS('[7]ROMM List'!$E$5:$E$736,다우기술!CR$4,'[7]ROMM List'!$AA$5:$AA$736,다우기술!$C143)&gt;0,CR$4,"")</f>
        <v/>
      </c>
      <c r="CS143" s="392" t="str">
        <f>IF(COUNTIFS('[7]ROMM List'!$E$5:$E$736,다우기술!CS$4,'[7]ROMM List'!$AA$5:$AA$736,다우기술!$C143)&gt;0,CS$4,"")</f>
        <v/>
      </c>
      <c r="CT143" s="392" t="str">
        <f>IF(COUNTIFS('[7]ROMM List'!$E$5:$E$736,다우기술!CT$4,'[7]ROMM List'!$AA$5:$AA$736,다우기술!$C143)&gt;0,CT$4,"")</f>
        <v/>
      </c>
      <c r="CU143" s="392" t="str">
        <f>IF(COUNTIFS('[7]ROMM List'!$E$5:$E$736,다우기술!CU$4,'[7]ROMM List'!$AA$5:$AA$736,다우기술!$C143)&gt;0,CU$4,"")</f>
        <v/>
      </c>
      <c r="CV143" s="392" t="str">
        <f>IF(COUNTIFS('[7]ROMM List'!$E$5:$E$736,다우기술!CV$4,'[7]ROMM List'!$AA$5:$AA$736,다우기술!$C143)&gt;0,CV$4,"")</f>
        <v/>
      </c>
      <c r="CW143" s="392" t="str">
        <f>IF(COUNTIFS('[7]ROMM List'!$E$5:$E$736,다우기술!CW$4,'[7]ROMM List'!$AA$5:$AA$736,다우기술!$C143)&gt;0,CW$4,"")</f>
        <v/>
      </c>
      <c r="CX143" s="392" t="str">
        <f>IF(COUNTIFS('[7]ROMM List'!$E$5:$E$736,다우기술!CX$4,'[7]ROMM List'!$AA$5:$AA$736,다우기술!$C143)&gt;0,CX$4,"")</f>
        <v/>
      </c>
      <c r="CY143" s="392" t="str">
        <f>IF(COUNTIFS('[7]ROMM List'!$E$5:$E$736,다우기술!CY$4,'[7]ROMM List'!$AA$5:$AA$736,다우기술!$C143)&gt;0,CY$4,"")</f>
        <v/>
      </c>
      <c r="CZ143" s="392" t="str">
        <f>IF(COUNTIFS('[7]ROMM List'!$E$5:$E$736,다우기술!CZ$4,'[7]ROMM List'!$AA$5:$AA$736,다우기술!$C143)&gt;0,CZ$4,"")</f>
        <v/>
      </c>
      <c r="DA143" s="392" t="str">
        <f>IF(COUNTIFS('[7]ROMM List'!$E$5:$E$736,다우기술!DA$4,'[7]ROMM List'!$AA$5:$AA$736,다우기술!$C143)&gt;0,DA$4,"")</f>
        <v/>
      </c>
      <c r="DB143" s="392" t="str">
        <f>IF(COUNTIFS('[7]ROMM List'!$E$5:$E$736,다우기술!DB$4,'[7]ROMM List'!$AA$5:$AA$736,다우기술!$C143)&gt;0,DB$4,"")</f>
        <v/>
      </c>
      <c r="DC143" s="392" t="str">
        <f>IF(COUNTIFS('[7]ROMM List'!$E$5:$E$736,다우기술!DC$4,'[7]ROMM List'!$AA$5:$AA$736,다우기술!$C143)&gt;0,DC$4,"")</f>
        <v/>
      </c>
      <c r="DD143" s="392" t="str">
        <f>IF(COUNTIFS('[7]ROMM List'!$E$5:$E$736,다우기술!DD$4,'[7]ROMM List'!$AA$5:$AA$736,다우기술!$C143)&gt;0,DD$4,"")</f>
        <v/>
      </c>
      <c r="DE143" s="392" t="str">
        <f>IF(COUNTIFS('[7]ROMM List'!$E$5:$E$736,다우기술!DE$4,'[7]ROMM List'!$AA$5:$AA$736,다우기술!$C143)&gt;0,DE$4,"")</f>
        <v/>
      </c>
      <c r="DF143" s="392" t="str">
        <f>IF(COUNTIFS('[7]ROMM List'!$E$5:$E$736,다우기술!DF$4,'[7]ROMM List'!$AA$5:$AA$736,다우기술!$C143)&gt;0,DF$4,"")</f>
        <v/>
      </c>
      <c r="DG143" s="392" t="str">
        <f>IF(COUNTIFS('[7]ROMM List'!$E$5:$E$736,다우기술!DG$4,'[7]ROMM List'!$AA$5:$AA$736,다우기술!$C143)&gt;0,DG$4,"")</f>
        <v/>
      </c>
      <c r="DH143" s="392" t="str">
        <f>IF(COUNTIFS('[7]ROMM List'!$E$5:$E$736,다우기술!DH$4,'[7]ROMM List'!$AA$5:$AA$736,다우기술!$C143)&gt;0,DH$4,"")</f>
        <v/>
      </c>
      <c r="DI143" s="392" t="str">
        <f>IF(COUNTIFS('[7]ROMM List'!$E$5:$E$736,다우기술!DI$4,'[7]ROMM List'!$AA$5:$AA$736,다우기술!$C143)&gt;0,DI$4,"")</f>
        <v/>
      </c>
      <c r="DJ143" s="392" t="str">
        <f>IF(COUNTIFS('[7]ROMM List'!$E$5:$E$736,다우기술!DJ$4,'[7]ROMM List'!$AA$5:$AA$736,다우기술!$C143)&gt;0,DJ$4,"")</f>
        <v/>
      </c>
      <c r="DK143" s="392" t="str">
        <f>IF(COUNTIFS('[7]ROMM List'!$E$5:$E$736,다우기술!DK$4,'[7]ROMM List'!$AA$5:$AA$736,다우기술!$C143)&gt;0,DK$4,"")</f>
        <v/>
      </c>
      <c r="DL143" s="392" t="str">
        <f t="shared" si="38"/>
        <v>매출</v>
      </c>
    </row>
    <row r="144" spans="1:116" s="392" customFormat="1" ht="124.95" hidden="1" customHeight="1">
      <c r="A144" s="453"/>
      <c r="B144" s="392" t="s">
        <v>141</v>
      </c>
      <c r="C144" s="430" t="str">
        <f t="shared" si="29"/>
        <v>CO_UN0405</v>
      </c>
      <c r="D144" s="430" t="s">
        <v>4065</v>
      </c>
      <c r="E144" s="430" t="s">
        <v>4054</v>
      </c>
      <c r="F144" s="431" t="s">
        <v>3047</v>
      </c>
      <c r="G144" s="431" t="s">
        <v>3894</v>
      </c>
      <c r="H144" s="454" t="s">
        <v>4152</v>
      </c>
      <c r="I144" s="455" t="s">
        <v>4153</v>
      </c>
      <c r="J144" s="456" t="s">
        <v>4154</v>
      </c>
      <c r="K144" s="457" t="s">
        <v>4155</v>
      </c>
      <c r="L144" s="458" t="str">
        <f>IF(VLOOKUP(BZ144,'[7]ROMM List'!$AB$5:$AC$736,2,0)&gt;0,"Y","N")</f>
        <v>Y</v>
      </c>
      <c r="M144" s="459" t="s">
        <v>143</v>
      </c>
      <c r="N144" s="460"/>
      <c r="O144" s="460"/>
      <c r="P144" s="460"/>
      <c r="Q144" s="460"/>
      <c r="R144" s="461"/>
      <c r="S144" s="459" t="s">
        <v>140</v>
      </c>
      <c r="T144" s="461" t="s">
        <v>131</v>
      </c>
      <c r="U144" s="459" t="str">
        <f>IF(COUNTIFS('[7]ROMM List'!$AA$5:$AA$736,다우기술!$C144,'[7]ROMM List'!K$5:K$736,"O")&gt;0,"O","")</f>
        <v/>
      </c>
      <c r="V144" s="460" t="str">
        <f>IF(COUNTIFS('[7]ROMM List'!$AA$5:$AA$736,다우기술!$C144,'[7]ROMM List'!L$5:L$736,"O")&gt;0,"O","")</f>
        <v/>
      </c>
      <c r="W144" s="460" t="str">
        <f>IF(COUNTIFS('[7]ROMM List'!$AA$5:$AA$736,다우기술!$C144,'[7]ROMM List'!M$5:M$736,"O")&gt;0,"O","")</f>
        <v/>
      </c>
      <c r="X144" s="460" t="str">
        <f>IF(COUNTIFS('[7]ROMM List'!$AA$5:$AA$736,다우기술!$C144,'[7]ROMM List'!N$5:N$736,"O")&gt;0,"O","")</f>
        <v/>
      </c>
      <c r="Y144" s="460" t="str">
        <f>IF(COUNTIFS('[7]ROMM List'!$AA$5:$AA$736,다우기술!$C144,'[7]ROMM List'!O$5:O$736,"O")&gt;0,"O","")</f>
        <v>O</v>
      </c>
      <c r="Z144" s="460" t="str">
        <f>IF(COUNTIFS('[7]ROMM List'!$AA$5:$AA$736,다우기술!$C144,'[7]ROMM List'!P$5:P$736,"O")&gt;0,"O","")</f>
        <v/>
      </c>
      <c r="AA144" s="460" t="str">
        <f>IF(COUNTIFS('[7]ROMM List'!$AA$5:$AA$736,다우기술!$C144,'[7]ROMM List'!Q$5:Q$736,"O")&gt;0,"O","")</f>
        <v>O</v>
      </c>
      <c r="AB144" s="460" t="str">
        <f>IF(COUNTIFS('[7]ROMM List'!$AA$5:$AA$736,다우기술!$C144,'[7]ROMM List'!R$5:R$736,"O")&gt;0,"O","")</f>
        <v>O</v>
      </c>
      <c r="AC144" s="460" t="str">
        <f>IF(COUNTIFS('[7]ROMM List'!$AA$5:$AA$736,다우기술!$C144,'[7]ROMM List'!S$5:S$736,"O")&gt;0,"O","")</f>
        <v/>
      </c>
      <c r="AD144" s="460" t="str">
        <f>IF(COUNTIFS('[7]ROMM List'!$AA$5:$AA$736,다우기술!$C144,'[7]ROMM List'!T$5:T$736,"O")&gt;0,"O","")</f>
        <v/>
      </c>
      <c r="AE144" s="460" t="str">
        <f>IF(COUNTIFS('[7]ROMM List'!$AA$5:$AA$736,다우기술!$C144,'[7]ROMM List'!U$5:U$736,"O")&gt;0,"O","")</f>
        <v/>
      </c>
      <c r="AF144" s="460" t="str">
        <f>IF(COUNTIFS('[7]ROMM List'!$AA$5:$AA$736,다우기술!$C144,'[7]ROMM List'!V$5:V$736,"O")&gt;0,"O","")</f>
        <v/>
      </c>
      <c r="AG144" s="461" t="str">
        <f>IF(COUNTIFS('[7]ROMM List'!$AA$5:$AA$736,다우기술!$C144,'[7]ROMM List'!W$5:W$736,"O")&gt;0,"O","")</f>
        <v/>
      </c>
      <c r="AH144" s="462" t="s">
        <v>130</v>
      </c>
      <c r="AI144" s="458" t="str">
        <f t="shared" si="37"/>
        <v>매출</v>
      </c>
      <c r="AJ144" s="458" t="s">
        <v>144</v>
      </c>
      <c r="AK144" s="458" t="s">
        <v>144</v>
      </c>
      <c r="AL144" s="458" t="s">
        <v>144</v>
      </c>
      <c r="AM144" s="458" t="s">
        <v>144</v>
      </c>
      <c r="AN144" s="458" t="s">
        <v>144</v>
      </c>
      <c r="AO144" s="458" t="s">
        <v>3637</v>
      </c>
      <c r="AP144" s="463" t="s">
        <v>3638</v>
      </c>
      <c r="AQ144" s="458" t="s">
        <v>131</v>
      </c>
      <c r="AR144" s="454" t="s">
        <v>3791</v>
      </c>
      <c r="AS144" s="454" t="s">
        <v>4140</v>
      </c>
      <c r="AT144" s="464" t="s">
        <v>4156</v>
      </c>
      <c r="AU144" s="454" t="str">
        <f t="shared" si="35"/>
        <v>매출 취소 전표 승인</v>
      </c>
      <c r="AV144" s="454" t="s">
        <v>4157</v>
      </c>
      <c r="AW144" s="455"/>
      <c r="AX144" s="460"/>
      <c r="AY144" s="460" t="s">
        <v>143</v>
      </c>
      <c r="AZ144" s="461"/>
      <c r="BA144" s="446" t="s">
        <v>4158</v>
      </c>
      <c r="BB144" s="446" t="str">
        <f>IF(COUNTIFS('[7]ROMM List'!$AA$5:$AA$736,다우기술!C144,'[7]ROMM List'!$AF$5:$AF$736,"Significant")&gt;0,"Significant",IF(COUNTIFS('[7]ROMM List'!$AA$5:$AA$736,다우기술!C144,'[7]ROMM List'!$AF$5:$AF$736,"Higher")&gt;0,"Higher","Lower"))</f>
        <v>Higher</v>
      </c>
      <c r="BC144" s="446" t="s">
        <v>131</v>
      </c>
      <c r="BD144" s="446" t="s">
        <v>130</v>
      </c>
      <c r="BE144" s="465" t="s">
        <v>131</v>
      </c>
      <c r="BF144" s="466" t="s">
        <v>143</v>
      </c>
      <c r="BG144" s="466" t="s">
        <v>135</v>
      </c>
      <c r="BH144" s="466" t="s">
        <v>4159</v>
      </c>
      <c r="BI144" s="466" t="s">
        <v>135</v>
      </c>
      <c r="BJ144" s="466" t="s">
        <v>135</v>
      </c>
      <c r="BK144" s="466" t="s">
        <v>135</v>
      </c>
      <c r="BL144" s="466" t="s">
        <v>133</v>
      </c>
      <c r="BM144" s="466" t="s">
        <v>135</v>
      </c>
      <c r="BN144" s="467" t="s">
        <v>135</v>
      </c>
      <c r="BO144" s="446" t="str">
        <f t="shared" si="30"/>
        <v>Not Higher</v>
      </c>
      <c r="BP144" s="446">
        <f>SUMIFS([7]Note!$G$18:$G$65,[7]Note!$C$18:$C$65,다우기술!BB144,[7]Note!$F$18:$F$65,다우기술!BC144,[7]Note!$D$18:$D$65,다우기술!BO144)/IF(BD144="Y",1,IF(BD144="H",2,4))</f>
        <v>2</v>
      </c>
      <c r="BQ144" s="446" t="s">
        <v>134</v>
      </c>
      <c r="BR144" s="466"/>
      <c r="BS144" s="467" t="s">
        <v>143</v>
      </c>
      <c r="BT144" s="465"/>
      <c r="BU144" s="466"/>
      <c r="BV144" s="466"/>
      <c r="BW144" s="466" t="s">
        <v>143</v>
      </c>
      <c r="BX144" s="466"/>
      <c r="BY144" s="446"/>
      <c r="BZ144" s="392" t="str">
        <f t="shared" si="36"/>
        <v>커머스사업팀(유니크로)_매출 취소 전표 승인</v>
      </c>
      <c r="CA144" s="392" t="b">
        <f>VLOOKUP(BZ144,'[7]ROMM List'!$AB$5:$AB$736,1,0)=BZ144</f>
        <v>1</v>
      </c>
      <c r="CB144" s="392" t="str">
        <f t="shared" si="32"/>
        <v>CO_UN0405</v>
      </c>
      <c r="CD144" s="470">
        <f t="shared" si="33"/>
        <v>0</v>
      </c>
      <c r="CF144" s="470">
        <f t="shared" si="34"/>
        <v>0</v>
      </c>
      <c r="CG144" s="470">
        <f t="shared" si="34"/>
        <v>0</v>
      </c>
      <c r="CH144" s="470">
        <f t="shared" si="34"/>
        <v>0</v>
      </c>
      <c r="CL144" s="392" t="str">
        <f>IF(COUNTIFS('[7]ROMM List'!$E$5:$E$736,다우기술!CL$4,'[7]ROMM List'!$AA$5:$AA$736,다우기술!$C144)&gt;0,CL$4,"")</f>
        <v/>
      </c>
      <c r="CM144" s="392" t="str">
        <f>IF(COUNTIFS('[7]ROMM List'!$E$5:$E$736,다우기술!CM$4,'[7]ROMM List'!$AA$5:$AA$736,다우기술!$C144)&gt;0,CM$4,"")</f>
        <v>매출</v>
      </c>
      <c r="CN144" s="392" t="str">
        <f>IF(COUNTIFS('[7]ROMM List'!$E$5:$E$736,다우기술!CN$4,'[7]ROMM List'!$AA$5:$AA$736,다우기술!$C144)&gt;0,CN$4,"")</f>
        <v/>
      </c>
      <c r="CO144" s="392" t="str">
        <f>IF(COUNTIFS('[7]ROMM List'!$E$5:$E$736,다우기술!CO$4,'[7]ROMM List'!$AA$5:$AA$736,다우기술!$C144)&gt;0,CO$4,"")</f>
        <v/>
      </c>
      <c r="CP144" s="392" t="str">
        <f>IF(COUNTIFS('[7]ROMM List'!$E$5:$E$736,다우기술!CP$4,'[7]ROMM List'!$AA$5:$AA$736,다우기술!$C144)&gt;0,CP$4,"")</f>
        <v/>
      </c>
      <c r="CQ144" s="392" t="str">
        <f>IF(COUNTIFS('[7]ROMM List'!$E$5:$E$736,다우기술!CQ$4,'[7]ROMM List'!$AA$5:$AA$736,다우기술!$C144)&gt;0,CQ$4,"")</f>
        <v/>
      </c>
      <c r="CR144" s="392" t="str">
        <f>IF(COUNTIFS('[7]ROMM List'!$E$5:$E$736,다우기술!CR$4,'[7]ROMM List'!$AA$5:$AA$736,다우기술!$C144)&gt;0,CR$4,"")</f>
        <v/>
      </c>
      <c r="CS144" s="392" t="str">
        <f>IF(COUNTIFS('[7]ROMM List'!$E$5:$E$736,다우기술!CS$4,'[7]ROMM List'!$AA$5:$AA$736,다우기술!$C144)&gt;0,CS$4,"")</f>
        <v/>
      </c>
      <c r="CT144" s="392" t="str">
        <f>IF(COUNTIFS('[7]ROMM List'!$E$5:$E$736,다우기술!CT$4,'[7]ROMM List'!$AA$5:$AA$736,다우기술!$C144)&gt;0,CT$4,"")</f>
        <v/>
      </c>
      <c r="CU144" s="392" t="str">
        <f>IF(COUNTIFS('[7]ROMM List'!$E$5:$E$736,다우기술!CU$4,'[7]ROMM List'!$AA$5:$AA$736,다우기술!$C144)&gt;0,CU$4,"")</f>
        <v/>
      </c>
      <c r="CV144" s="392" t="str">
        <f>IF(COUNTIFS('[7]ROMM List'!$E$5:$E$736,다우기술!CV$4,'[7]ROMM List'!$AA$5:$AA$736,다우기술!$C144)&gt;0,CV$4,"")</f>
        <v/>
      </c>
      <c r="CW144" s="392" t="str">
        <f>IF(COUNTIFS('[7]ROMM List'!$E$5:$E$736,다우기술!CW$4,'[7]ROMM List'!$AA$5:$AA$736,다우기술!$C144)&gt;0,CW$4,"")</f>
        <v/>
      </c>
      <c r="CX144" s="392" t="str">
        <f>IF(COUNTIFS('[7]ROMM List'!$E$5:$E$736,다우기술!CX$4,'[7]ROMM List'!$AA$5:$AA$736,다우기술!$C144)&gt;0,CX$4,"")</f>
        <v/>
      </c>
      <c r="CY144" s="392" t="str">
        <f>IF(COUNTIFS('[7]ROMM List'!$E$5:$E$736,다우기술!CY$4,'[7]ROMM List'!$AA$5:$AA$736,다우기술!$C144)&gt;0,CY$4,"")</f>
        <v/>
      </c>
      <c r="CZ144" s="392" t="str">
        <f>IF(COUNTIFS('[7]ROMM List'!$E$5:$E$736,다우기술!CZ$4,'[7]ROMM List'!$AA$5:$AA$736,다우기술!$C144)&gt;0,CZ$4,"")</f>
        <v/>
      </c>
      <c r="DA144" s="392" t="str">
        <f>IF(COUNTIFS('[7]ROMM List'!$E$5:$E$736,다우기술!DA$4,'[7]ROMM List'!$AA$5:$AA$736,다우기술!$C144)&gt;0,DA$4,"")</f>
        <v/>
      </c>
      <c r="DB144" s="392" t="str">
        <f>IF(COUNTIFS('[7]ROMM List'!$E$5:$E$736,다우기술!DB$4,'[7]ROMM List'!$AA$5:$AA$736,다우기술!$C144)&gt;0,DB$4,"")</f>
        <v/>
      </c>
      <c r="DC144" s="392" t="str">
        <f>IF(COUNTIFS('[7]ROMM List'!$E$5:$E$736,다우기술!DC$4,'[7]ROMM List'!$AA$5:$AA$736,다우기술!$C144)&gt;0,DC$4,"")</f>
        <v/>
      </c>
      <c r="DD144" s="392" t="str">
        <f>IF(COUNTIFS('[7]ROMM List'!$E$5:$E$736,다우기술!DD$4,'[7]ROMM List'!$AA$5:$AA$736,다우기술!$C144)&gt;0,DD$4,"")</f>
        <v/>
      </c>
      <c r="DE144" s="392" t="str">
        <f>IF(COUNTIFS('[7]ROMM List'!$E$5:$E$736,다우기술!DE$4,'[7]ROMM List'!$AA$5:$AA$736,다우기술!$C144)&gt;0,DE$4,"")</f>
        <v/>
      </c>
      <c r="DF144" s="392" t="str">
        <f>IF(COUNTIFS('[7]ROMM List'!$E$5:$E$736,다우기술!DF$4,'[7]ROMM List'!$AA$5:$AA$736,다우기술!$C144)&gt;0,DF$4,"")</f>
        <v/>
      </c>
      <c r="DG144" s="392" t="str">
        <f>IF(COUNTIFS('[7]ROMM List'!$E$5:$E$736,다우기술!DG$4,'[7]ROMM List'!$AA$5:$AA$736,다우기술!$C144)&gt;0,DG$4,"")</f>
        <v/>
      </c>
      <c r="DH144" s="392" t="str">
        <f>IF(COUNTIFS('[7]ROMM List'!$E$5:$E$736,다우기술!DH$4,'[7]ROMM List'!$AA$5:$AA$736,다우기술!$C144)&gt;0,DH$4,"")</f>
        <v/>
      </c>
      <c r="DI144" s="392" t="str">
        <f>IF(COUNTIFS('[7]ROMM List'!$E$5:$E$736,다우기술!DI$4,'[7]ROMM List'!$AA$5:$AA$736,다우기술!$C144)&gt;0,DI$4,"")</f>
        <v/>
      </c>
      <c r="DJ144" s="392" t="str">
        <f>IF(COUNTIFS('[7]ROMM List'!$E$5:$E$736,다우기술!DJ$4,'[7]ROMM List'!$AA$5:$AA$736,다우기술!$C144)&gt;0,DJ$4,"")</f>
        <v/>
      </c>
      <c r="DK144" s="392" t="str">
        <f>IF(COUNTIFS('[7]ROMM List'!$E$5:$E$736,다우기술!DK$4,'[7]ROMM List'!$AA$5:$AA$736,다우기술!$C144)&gt;0,DK$4,"")</f>
        <v/>
      </c>
      <c r="DL144" s="392" t="str">
        <f t="shared" si="38"/>
        <v>매출</v>
      </c>
    </row>
    <row r="145" spans="1:116" s="392" customFormat="1" ht="140.4" hidden="1" customHeight="1">
      <c r="A145" s="453"/>
      <c r="B145" s="392" t="s">
        <v>141</v>
      </c>
      <c r="C145" s="430" t="str">
        <f t="shared" si="29"/>
        <v>CO_UN0501</v>
      </c>
      <c r="D145" s="430" t="s">
        <v>4065</v>
      </c>
      <c r="E145" s="430" t="s">
        <v>4054</v>
      </c>
      <c r="F145" s="431" t="s">
        <v>3894</v>
      </c>
      <c r="G145" s="431" t="s">
        <v>3575</v>
      </c>
      <c r="H145" s="454" t="s">
        <v>4160</v>
      </c>
      <c r="I145" s="455" t="s">
        <v>4161</v>
      </c>
      <c r="J145" s="456" t="s">
        <v>4162</v>
      </c>
      <c r="K145" s="457" t="s">
        <v>4163</v>
      </c>
      <c r="L145" s="458" t="str">
        <f>IF(VLOOKUP(BZ145,'[7]ROMM List'!$AB$5:$AC$736,2,0)&gt;0,"Y","N")</f>
        <v>Y</v>
      </c>
      <c r="M145" s="459" t="s">
        <v>143</v>
      </c>
      <c r="N145" s="460"/>
      <c r="O145" s="460"/>
      <c r="P145" s="460"/>
      <c r="Q145" s="460"/>
      <c r="R145" s="461"/>
      <c r="S145" s="459" t="s">
        <v>140</v>
      </c>
      <c r="T145" s="461" t="s">
        <v>131</v>
      </c>
      <c r="U145" s="459" t="str">
        <f>IF(COUNTIFS('[7]ROMM List'!$AA$5:$AA$736,다우기술!$C145,'[7]ROMM List'!K$5:K$736,"O")&gt;0,"O","")</f>
        <v/>
      </c>
      <c r="V145" s="460" t="str">
        <f>IF(COUNTIFS('[7]ROMM List'!$AA$5:$AA$736,다우기술!$C145,'[7]ROMM List'!L$5:L$736,"O")&gt;0,"O","")</f>
        <v/>
      </c>
      <c r="W145" s="460" t="str">
        <f>IF(COUNTIFS('[7]ROMM List'!$AA$5:$AA$736,다우기술!$C145,'[7]ROMM List'!M$5:M$736,"O")&gt;0,"O","")</f>
        <v/>
      </c>
      <c r="X145" s="460" t="str">
        <f>IF(COUNTIFS('[7]ROMM List'!$AA$5:$AA$736,다우기술!$C145,'[7]ROMM List'!N$5:N$736,"O")&gt;0,"O","")</f>
        <v/>
      </c>
      <c r="Y145" s="460" t="str">
        <f>IF(COUNTIFS('[7]ROMM List'!$AA$5:$AA$736,다우기술!$C145,'[7]ROMM List'!O$5:O$736,"O")&gt;0,"O","")</f>
        <v>O</v>
      </c>
      <c r="Z145" s="460" t="str">
        <f>IF(COUNTIFS('[7]ROMM List'!$AA$5:$AA$736,다우기술!$C145,'[7]ROMM List'!P$5:P$736,"O")&gt;0,"O","")</f>
        <v>O</v>
      </c>
      <c r="AA145" s="460" t="str">
        <f>IF(COUNTIFS('[7]ROMM List'!$AA$5:$AA$736,다우기술!$C145,'[7]ROMM List'!Q$5:Q$736,"O")&gt;0,"O","")</f>
        <v>O</v>
      </c>
      <c r="AB145" s="460" t="str">
        <f>IF(COUNTIFS('[7]ROMM List'!$AA$5:$AA$736,다우기술!$C145,'[7]ROMM List'!R$5:R$736,"O")&gt;0,"O","")</f>
        <v>O</v>
      </c>
      <c r="AC145" s="460" t="str">
        <f>IF(COUNTIFS('[7]ROMM List'!$AA$5:$AA$736,다우기술!$C145,'[7]ROMM List'!S$5:S$736,"O")&gt;0,"O","")</f>
        <v/>
      </c>
      <c r="AD145" s="460" t="str">
        <f>IF(COUNTIFS('[7]ROMM List'!$AA$5:$AA$736,다우기술!$C145,'[7]ROMM List'!T$5:T$736,"O")&gt;0,"O","")</f>
        <v/>
      </c>
      <c r="AE145" s="460" t="str">
        <f>IF(COUNTIFS('[7]ROMM List'!$AA$5:$AA$736,다우기술!$C145,'[7]ROMM List'!U$5:U$736,"O")&gt;0,"O","")</f>
        <v/>
      </c>
      <c r="AF145" s="460" t="str">
        <f>IF(COUNTIFS('[7]ROMM List'!$AA$5:$AA$736,다우기술!$C145,'[7]ROMM List'!V$5:V$736,"O")&gt;0,"O","")</f>
        <v/>
      </c>
      <c r="AG145" s="461" t="str">
        <f>IF(COUNTIFS('[7]ROMM List'!$AA$5:$AA$736,다우기술!$C145,'[7]ROMM List'!W$5:W$736,"O")&gt;0,"O","")</f>
        <v/>
      </c>
      <c r="AH145" s="462" t="s">
        <v>130</v>
      </c>
      <c r="AI145" s="458" t="str">
        <f t="shared" si="37"/>
        <v>매출원가</v>
      </c>
      <c r="AJ145" s="458" t="s">
        <v>144</v>
      </c>
      <c r="AK145" s="458" t="s">
        <v>144</v>
      </c>
      <c r="AL145" s="458" t="s">
        <v>144</v>
      </c>
      <c r="AM145" s="458" t="s">
        <v>144</v>
      </c>
      <c r="AN145" s="458" t="s">
        <v>144</v>
      </c>
      <c r="AO145" s="458" t="s">
        <v>144</v>
      </c>
      <c r="AP145" s="463" t="s">
        <v>3638</v>
      </c>
      <c r="AQ145" s="458" t="s">
        <v>131</v>
      </c>
      <c r="AR145" s="454" t="s">
        <v>4077</v>
      </c>
      <c r="AS145" s="454" t="s">
        <v>3748</v>
      </c>
      <c r="AT145" s="464" t="s">
        <v>4164</v>
      </c>
      <c r="AU145" s="454" t="str">
        <f t="shared" si="35"/>
        <v>PG수수료 매입전표 승인</v>
      </c>
      <c r="AV145" s="454" t="s">
        <v>4165</v>
      </c>
      <c r="AW145" s="455"/>
      <c r="AX145" s="460"/>
      <c r="AY145" s="460" t="s">
        <v>3025</v>
      </c>
      <c r="AZ145" s="461"/>
      <c r="BA145" s="446" t="s">
        <v>4166</v>
      </c>
      <c r="BB145" s="446" t="str">
        <f>IF(COUNTIFS('[7]ROMM List'!$AA$5:$AA$736,다우기술!C145,'[7]ROMM List'!$AF$5:$AF$736,"Significant")&gt;0,"Significant",IF(COUNTIFS('[7]ROMM List'!$AA$5:$AA$736,다우기술!C145,'[7]ROMM List'!$AF$5:$AF$736,"Higher")&gt;0,"Higher","Lower"))</f>
        <v>Lower</v>
      </c>
      <c r="BC145" s="446" t="str">
        <f>AQ145</f>
        <v>M</v>
      </c>
      <c r="BD145" s="446" t="s">
        <v>130</v>
      </c>
      <c r="BE145" s="465" t="s">
        <v>131</v>
      </c>
      <c r="BF145" s="466" t="str">
        <f t="shared" ref="BF145:BF152" si="39">BC145</f>
        <v>M</v>
      </c>
      <c r="BG145" s="466" t="s">
        <v>135</v>
      </c>
      <c r="BH145" s="466" t="s">
        <v>135</v>
      </c>
      <c r="BI145" s="466" t="s">
        <v>135</v>
      </c>
      <c r="BJ145" s="466" t="s">
        <v>135</v>
      </c>
      <c r="BK145" s="466" t="s">
        <v>135</v>
      </c>
      <c r="BL145" s="466" t="s">
        <v>135</v>
      </c>
      <c r="BM145" s="466" t="s">
        <v>135</v>
      </c>
      <c r="BN145" s="467" t="s">
        <v>135</v>
      </c>
      <c r="BO145" s="446" t="str">
        <f t="shared" si="30"/>
        <v>Not Higher</v>
      </c>
      <c r="BP145" s="446">
        <f>SUMIFS([7]Note!$G$18:$G$65,[7]Note!$C$18:$C$65,다우기술!BB145,[7]Note!$F$18:$F$65,다우기술!BC145,[7]Note!$D$18:$D$65,다우기술!BO145)/IF(BD145="Y",1,IF(BD145="H",2,4))</f>
        <v>2</v>
      </c>
      <c r="BQ145" s="446" t="str">
        <f>AR145</f>
        <v>커머스사업팀_유니크로</v>
      </c>
      <c r="BR145" s="466"/>
      <c r="BS145" s="467" t="s">
        <v>143</v>
      </c>
      <c r="BT145" s="465"/>
      <c r="BU145" s="466"/>
      <c r="BV145" s="466"/>
      <c r="BW145" s="466" t="s">
        <v>143</v>
      </c>
      <c r="BX145" s="466"/>
      <c r="BY145" s="446"/>
      <c r="BZ145" s="392" t="str">
        <f t="shared" si="36"/>
        <v>커머스사업팀(유니크로)_PG수수료 매입전표 승인</v>
      </c>
      <c r="CA145" s="392" t="b">
        <f>VLOOKUP(BZ145,'[7]ROMM List'!$AB$5:$AB$736,1,0)=BZ145</f>
        <v>1</v>
      </c>
      <c r="CB145" s="392" t="str">
        <f t="shared" si="32"/>
        <v>CO_UN0501</v>
      </c>
      <c r="CD145" s="470">
        <f t="shared" si="33"/>
        <v>0</v>
      </c>
      <c r="CF145" s="470">
        <f t="shared" si="34"/>
        <v>0</v>
      </c>
      <c r="CG145" s="470">
        <f t="shared" si="34"/>
        <v>0</v>
      </c>
      <c r="CH145" s="470">
        <f t="shared" si="34"/>
        <v>0</v>
      </c>
      <c r="CL145" s="392" t="str">
        <f>IF(COUNTIFS('[7]ROMM List'!$E$5:$E$736,다우기술!CL$4,'[7]ROMM List'!$AA$5:$AA$736,다우기술!$C145)&gt;0,CL$4,"")</f>
        <v/>
      </c>
      <c r="CM145" s="392" t="str">
        <f>IF(COUNTIFS('[7]ROMM List'!$E$5:$E$736,다우기술!CM$4,'[7]ROMM List'!$AA$5:$AA$736,다우기술!$C145)&gt;0,CM$4,"")</f>
        <v/>
      </c>
      <c r="CN145" s="392" t="str">
        <f>IF(COUNTIFS('[7]ROMM List'!$E$5:$E$736,다우기술!CN$4,'[7]ROMM List'!$AA$5:$AA$736,다우기술!$C145)&gt;0,CN$4,"")</f>
        <v/>
      </c>
      <c r="CO145" s="392" t="str">
        <f>IF(COUNTIFS('[7]ROMM List'!$E$5:$E$736,다우기술!CO$4,'[7]ROMM List'!$AA$5:$AA$736,다우기술!$C145)&gt;0,CO$4,"")</f>
        <v/>
      </c>
      <c r="CP145" s="392" t="str">
        <f>IF(COUNTIFS('[7]ROMM List'!$E$5:$E$736,다우기술!CP$4,'[7]ROMM List'!$AA$5:$AA$736,다우기술!$C145)&gt;0,CP$4,"")</f>
        <v>매출원가</v>
      </c>
      <c r="CQ145" s="392" t="str">
        <f>IF(COUNTIFS('[7]ROMM List'!$E$5:$E$736,다우기술!CQ$4,'[7]ROMM List'!$AA$5:$AA$736,다우기술!$C145)&gt;0,CQ$4,"")</f>
        <v/>
      </c>
      <c r="CR145" s="392" t="str">
        <f>IF(COUNTIFS('[7]ROMM List'!$E$5:$E$736,다우기술!CR$4,'[7]ROMM List'!$AA$5:$AA$736,다우기술!$C145)&gt;0,CR$4,"")</f>
        <v/>
      </c>
      <c r="CS145" s="392" t="str">
        <f>IF(COUNTIFS('[7]ROMM List'!$E$5:$E$736,다우기술!CS$4,'[7]ROMM List'!$AA$5:$AA$736,다우기술!$C145)&gt;0,CS$4,"")</f>
        <v/>
      </c>
      <c r="CT145" s="392" t="str">
        <f>IF(COUNTIFS('[7]ROMM List'!$E$5:$E$736,다우기술!CT$4,'[7]ROMM List'!$AA$5:$AA$736,다우기술!$C145)&gt;0,CT$4,"")</f>
        <v/>
      </c>
      <c r="CU145" s="392" t="str">
        <f>IF(COUNTIFS('[7]ROMM List'!$E$5:$E$736,다우기술!CU$4,'[7]ROMM List'!$AA$5:$AA$736,다우기술!$C145)&gt;0,CU$4,"")</f>
        <v/>
      </c>
      <c r="CV145" s="392" t="str">
        <f>IF(COUNTIFS('[7]ROMM List'!$E$5:$E$736,다우기술!CV$4,'[7]ROMM List'!$AA$5:$AA$736,다우기술!$C145)&gt;0,CV$4,"")</f>
        <v/>
      </c>
      <c r="CW145" s="392" t="str">
        <f>IF(COUNTIFS('[7]ROMM List'!$E$5:$E$736,다우기술!CW$4,'[7]ROMM List'!$AA$5:$AA$736,다우기술!$C145)&gt;0,CW$4,"")</f>
        <v/>
      </c>
      <c r="CX145" s="392" t="str">
        <f>IF(COUNTIFS('[7]ROMM List'!$E$5:$E$736,다우기술!CX$4,'[7]ROMM List'!$AA$5:$AA$736,다우기술!$C145)&gt;0,CX$4,"")</f>
        <v/>
      </c>
      <c r="CY145" s="392" t="str">
        <f>IF(COUNTIFS('[7]ROMM List'!$E$5:$E$736,다우기술!CY$4,'[7]ROMM List'!$AA$5:$AA$736,다우기술!$C145)&gt;0,CY$4,"")</f>
        <v/>
      </c>
      <c r="CZ145" s="392" t="str">
        <f>IF(COUNTIFS('[7]ROMM List'!$E$5:$E$736,다우기술!CZ$4,'[7]ROMM List'!$AA$5:$AA$736,다우기술!$C145)&gt;0,CZ$4,"")</f>
        <v/>
      </c>
      <c r="DA145" s="392" t="str">
        <f>IF(COUNTIFS('[7]ROMM List'!$E$5:$E$736,다우기술!DA$4,'[7]ROMM List'!$AA$5:$AA$736,다우기술!$C145)&gt;0,DA$4,"")</f>
        <v/>
      </c>
      <c r="DB145" s="392" t="str">
        <f>IF(COUNTIFS('[7]ROMM List'!$E$5:$E$736,다우기술!DB$4,'[7]ROMM List'!$AA$5:$AA$736,다우기술!$C145)&gt;0,DB$4,"")</f>
        <v/>
      </c>
      <c r="DC145" s="392" t="str">
        <f>IF(COUNTIFS('[7]ROMM List'!$E$5:$E$736,다우기술!DC$4,'[7]ROMM List'!$AA$5:$AA$736,다우기술!$C145)&gt;0,DC$4,"")</f>
        <v/>
      </c>
      <c r="DD145" s="392" t="str">
        <f>IF(COUNTIFS('[7]ROMM List'!$E$5:$E$736,다우기술!DD$4,'[7]ROMM List'!$AA$5:$AA$736,다우기술!$C145)&gt;0,DD$4,"")</f>
        <v/>
      </c>
      <c r="DE145" s="392" t="str">
        <f>IF(COUNTIFS('[7]ROMM List'!$E$5:$E$736,다우기술!DE$4,'[7]ROMM List'!$AA$5:$AA$736,다우기술!$C145)&gt;0,DE$4,"")</f>
        <v/>
      </c>
      <c r="DF145" s="392" t="str">
        <f>IF(COUNTIFS('[7]ROMM List'!$E$5:$E$736,다우기술!DF$4,'[7]ROMM List'!$AA$5:$AA$736,다우기술!$C145)&gt;0,DF$4,"")</f>
        <v/>
      </c>
      <c r="DG145" s="392" t="str">
        <f>IF(COUNTIFS('[7]ROMM List'!$E$5:$E$736,다우기술!DG$4,'[7]ROMM List'!$AA$5:$AA$736,다우기술!$C145)&gt;0,DG$4,"")</f>
        <v/>
      </c>
      <c r="DH145" s="392" t="str">
        <f>IF(COUNTIFS('[7]ROMM List'!$E$5:$E$736,다우기술!DH$4,'[7]ROMM List'!$AA$5:$AA$736,다우기술!$C145)&gt;0,DH$4,"")</f>
        <v/>
      </c>
      <c r="DI145" s="392" t="str">
        <f>IF(COUNTIFS('[7]ROMM List'!$E$5:$E$736,다우기술!DI$4,'[7]ROMM List'!$AA$5:$AA$736,다우기술!$C145)&gt;0,DI$4,"")</f>
        <v/>
      </c>
      <c r="DJ145" s="392" t="str">
        <f>IF(COUNTIFS('[7]ROMM List'!$E$5:$E$736,다우기술!DJ$4,'[7]ROMM List'!$AA$5:$AA$736,다우기술!$C145)&gt;0,DJ$4,"")</f>
        <v/>
      </c>
      <c r="DK145" s="392" t="str">
        <f>IF(COUNTIFS('[7]ROMM List'!$E$5:$E$736,다우기술!DK$4,'[7]ROMM List'!$AA$5:$AA$736,다우기술!$C145)&gt;0,DK$4,"")</f>
        <v/>
      </c>
      <c r="DL145" s="392" t="str">
        <f t="shared" si="38"/>
        <v>매출원가</v>
      </c>
    </row>
    <row r="146" spans="1:116" s="392" customFormat="1" ht="124.95" hidden="1" customHeight="1">
      <c r="A146" s="453"/>
      <c r="B146" s="392" t="s">
        <v>141</v>
      </c>
      <c r="C146" s="430" t="str">
        <f t="shared" si="29"/>
        <v>CO_SN0101</v>
      </c>
      <c r="D146" s="430" t="s">
        <v>4167</v>
      </c>
      <c r="E146" s="430" t="s">
        <v>4168</v>
      </c>
      <c r="F146" s="431" t="s">
        <v>3575</v>
      </c>
      <c r="G146" s="431" t="s">
        <v>3575</v>
      </c>
      <c r="H146" s="454" t="s">
        <v>4066</v>
      </c>
      <c r="I146" s="455" t="s">
        <v>3835</v>
      </c>
      <c r="J146" s="456" t="s">
        <v>4067</v>
      </c>
      <c r="K146" s="457" t="s">
        <v>4169</v>
      </c>
      <c r="L146" s="458" t="str">
        <f>IF(VLOOKUP(BZ146,'[7]ROMM List'!$AB$5:$AC$736,2,0)&gt;0,"Y","N")</f>
        <v>N</v>
      </c>
      <c r="M146" s="459" t="s">
        <v>143</v>
      </c>
      <c r="N146" s="460"/>
      <c r="O146" s="460"/>
      <c r="P146" s="460"/>
      <c r="Q146" s="460"/>
      <c r="R146" s="461"/>
      <c r="S146" s="459" t="s">
        <v>142</v>
      </c>
      <c r="T146" s="461" t="s">
        <v>137</v>
      </c>
      <c r="U146" s="459" t="str">
        <f>IF(COUNTIFS('[7]ROMM List'!$AA$5:$AA$736,다우기술!$C146,'[7]ROMM List'!K$5:K$736,"O")&gt;0,"O","")</f>
        <v/>
      </c>
      <c r="V146" s="460" t="str">
        <f>IF(COUNTIFS('[7]ROMM List'!$AA$5:$AA$736,다우기술!$C146,'[7]ROMM List'!L$5:L$736,"O")&gt;0,"O","")</f>
        <v/>
      </c>
      <c r="W146" s="460" t="str">
        <f>IF(COUNTIFS('[7]ROMM List'!$AA$5:$AA$736,다우기술!$C146,'[7]ROMM List'!M$5:M$736,"O")&gt;0,"O","")</f>
        <v/>
      </c>
      <c r="X146" s="460" t="str">
        <f>IF(COUNTIFS('[7]ROMM List'!$AA$5:$AA$736,다우기술!$C146,'[7]ROMM List'!N$5:N$736,"O")&gt;0,"O","")</f>
        <v/>
      </c>
      <c r="Y146" s="460" t="str">
        <f>IF(COUNTIFS('[7]ROMM List'!$AA$5:$AA$736,다우기술!$C146,'[7]ROMM List'!O$5:O$736,"O")&gt;0,"O","")</f>
        <v>O</v>
      </c>
      <c r="Z146" s="460" t="str">
        <f>IF(COUNTIFS('[7]ROMM List'!$AA$5:$AA$736,다우기술!$C146,'[7]ROMM List'!P$5:P$736,"O")&gt;0,"O","")</f>
        <v/>
      </c>
      <c r="AA146" s="460" t="str">
        <f>IF(COUNTIFS('[7]ROMM List'!$AA$5:$AA$736,다우기술!$C146,'[7]ROMM List'!Q$5:Q$736,"O")&gt;0,"O","")</f>
        <v/>
      </c>
      <c r="AB146" s="460" t="str">
        <f>IF(COUNTIFS('[7]ROMM List'!$AA$5:$AA$736,다우기술!$C146,'[7]ROMM List'!R$5:R$736,"O")&gt;0,"O","")</f>
        <v/>
      </c>
      <c r="AC146" s="460" t="str">
        <f>IF(COUNTIFS('[7]ROMM List'!$AA$5:$AA$736,다우기술!$C146,'[7]ROMM List'!S$5:S$736,"O")&gt;0,"O","")</f>
        <v/>
      </c>
      <c r="AD146" s="460" t="str">
        <f>IF(COUNTIFS('[7]ROMM List'!$AA$5:$AA$736,다우기술!$C146,'[7]ROMM List'!T$5:T$736,"O")&gt;0,"O","")</f>
        <v/>
      </c>
      <c r="AE146" s="460" t="str">
        <f>IF(COUNTIFS('[7]ROMM List'!$AA$5:$AA$736,다우기술!$C146,'[7]ROMM List'!U$5:U$736,"O")&gt;0,"O","")</f>
        <v/>
      </c>
      <c r="AF146" s="460" t="str">
        <f>IF(COUNTIFS('[7]ROMM List'!$AA$5:$AA$736,다우기술!$C146,'[7]ROMM List'!V$5:V$736,"O")&gt;0,"O","")</f>
        <v/>
      </c>
      <c r="AG146" s="461" t="str">
        <f>IF(COUNTIFS('[7]ROMM List'!$AA$5:$AA$736,다우기술!$C146,'[7]ROMM List'!W$5:W$736,"O")&gt;0,"O","")</f>
        <v/>
      </c>
      <c r="AH146" s="462" t="s">
        <v>129</v>
      </c>
      <c r="AI146" s="458" t="str">
        <f t="shared" si="37"/>
        <v>매출</v>
      </c>
      <c r="AJ146" s="458" t="s">
        <v>144</v>
      </c>
      <c r="AK146" s="458" t="s">
        <v>144</v>
      </c>
      <c r="AL146" s="458" t="s">
        <v>144</v>
      </c>
      <c r="AM146" s="458" t="s">
        <v>144</v>
      </c>
      <c r="AN146" s="458" t="s">
        <v>144</v>
      </c>
      <c r="AO146" s="458" t="s">
        <v>4057</v>
      </c>
      <c r="AP146" s="463" t="s">
        <v>4170</v>
      </c>
      <c r="AQ146" s="458" t="s">
        <v>3582</v>
      </c>
      <c r="AR146" s="454" t="s">
        <v>4171</v>
      </c>
      <c r="AS146" s="454" t="s">
        <v>3748</v>
      </c>
      <c r="AT146" s="464" t="s">
        <v>4172</v>
      </c>
      <c r="AU146" s="454" t="str">
        <f t="shared" si="35"/>
        <v>회원가입시 필수입력 정보 지정</v>
      </c>
      <c r="AV146" s="454" t="s">
        <v>4173</v>
      </c>
      <c r="AW146" s="455"/>
      <c r="AX146" s="460"/>
      <c r="AY146" s="460" t="s">
        <v>143</v>
      </c>
      <c r="AZ146" s="461"/>
      <c r="BA146" s="446" t="s">
        <v>3018</v>
      </c>
      <c r="BB146" s="446" t="str">
        <f>IF(COUNTIFS('[7]ROMM List'!$AA$5:$AA$736,다우기술!C146,'[7]ROMM List'!$AF$5:$AF$736,"Significant")&gt;0,"Significant",IF(COUNTIFS('[7]ROMM List'!$AA$5:$AA$736,다우기술!C146,'[7]ROMM List'!$AF$5:$AF$736,"Higher")&gt;0,"Higher","Lower"))</f>
        <v>Higher</v>
      </c>
      <c r="BC146" s="446" t="str">
        <f>AQ146</f>
        <v>Auto</v>
      </c>
      <c r="BD146" s="446" t="s">
        <v>130</v>
      </c>
      <c r="BE146" s="465" t="s">
        <v>137</v>
      </c>
      <c r="BF146" s="466" t="str">
        <f t="shared" si="39"/>
        <v>Auto</v>
      </c>
      <c r="BG146" s="466" t="s">
        <v>135</v>
      </c>
      <c r="BH146" s="466" t="s">
        <v>135</v>
      </c>
      <c r="BI146" s="466" t="s">
        <v>135</v>
      </c>
      <c r="BJ146" s="466" t="s">
        <v>135</v>
      </c>
      <c r="BK146" s="466" t="s">
        <v>135</v>
      </c>
      <c r="BL146" s="466" t="s">
        <v>133</v>
      </c>
      <c r="BM146" s="466" t="s">
        <v>135</v>
      </c>
      <c r="BN146" s="467" t="s">
        <v>135</v>
      </c>
      <c r="BO146" s="446" t="str">
        <f t="shared" si="30"/>
        <v>Not Higher</v>
      </c>
      <c r="BP146" s="446">
        <f>SUMIFS([7]Note!$G$18:$G$65,[7]Note!$C$18:$C$65,다우기술!BB146,[7]Note!$F$18:$F$65,다우기술!BC146,[7]Note!$D$18:$D$65,다우기술!BO146)/IF(BD146="Y",1,IF(BD146="H",2,4))</f>
        <v>1</v>
      </c>
      <c r="BQ146" s="446" t="s">
        <v>4174</v>
      </c>
      <c r="BR146" s="466"/>
      <c r="BS146" s="467" t="s">
        <v>143</v>
      </c>
      <c r="BT146" s="465"/>
      <c r="BU146" s="466"/>
      <c r="BV146" s="466"/>
      <c r="BW146" s="466" t="s">
        <v>143</v>
      </c>
      <c r="BX146" s="466"/>
      <c r="BY146" s="446"/>
      <c r="BZ146" s="392" t="str">
        <f t="shared" si="36"/>
        <v>커머스사업팀(SNS_FORM)_회원가입시 필수입력 정보 지정</v>
      </c>
      <c r="CA146" s="392" t="b">
        <f>VLOOKUP(BZ146,'[7]ROMM List'!$AB$5:$AB$736,1,0)=BZ146</f>
        <v>1</v>
      </c>
      <c r="CB146" s="392" t="str">
        <f t="shared" si="32"/>
        <v>CO_SN0101</v>
      </c>
      <c r="CD146" s="470">
        <f t="shared" si="33"/>
        <v>0</v>
      </c>
      <c r="CF146" s="470">
        <f t="shared" si="34"/>
        <v>0</v>
      </c>
      <c r="CG146" s="470">
        <f t="shared" si="34"/>
        <v>0</v>
      </c>
      <c r="CH146" s="470">
        <f t="shared" si="34"/>
        <v>0</v>
      </c>
      <c r="CL146" s="392" t="str">
        <f>IF(COUNTIFS('[7]ROMM List'!$E$5:$E$736,다우기술!CL$4,'[7]ROMM List'!$AA$5:$AA$736,다우기술!$C146)&gt;0,CL$4,"")</f>
        <v/>
      </c>
      <c r="CM146" s="392" t="str">
        <f>IF(COUNTIFS('[7]ROMM List'!$E$5:$E$736,다우기술!CM$4,'[7]ROMM List'!$AA$5:$AA$736,다우기술!$C146)&gt;0,CM$4,"")</f>
        <v>매출</v>
      </c>
      <c r="CN146" s="392" t="str">
        <f>IF(COUNTIFS('[7]ROMM List'!$E$5:$E$736,다우기술!CN$4,'[7]ROMM List'!$AA$5:$AA$736,다우기술!$C146)&gt;0,CN$4,"")</f>
        <v/>
      </c>
      <c r="CO146" s="392" t="str">
        <f>IF(COUNTIFS('[7]ROMM List'!$E$5:$E$736,다우기술!CO$4,'[7]ROMM List'!$AA$5:$AA$736,다우기술!$C146)&gt;0,CO$4,"")</f>
        <v/>
      </c>
      <c r="CP146" s="392" t="str">
        <f>IF(COUNTIFS('[7]ROMM List'!$E$5:$E$736,다우기술!CP$4,'[7]ROMM List'!$AA$5:$AA$736,다우기술!$C146)&gt;0,CP$4,"")</f>
        <v/>
      </c>
      <c r="CQ146" s="392" t="str">
        <f>IF(COUNTIFS('[7]ROMM List'!$E$5:$E$736,다우기술!CQ$4,'[7]ROMM List'!$AA$5:$AA$736,다우기술!$C146)&gt;0,CQ$4,"")</f>
        <v/>
      </c>
      <c r="CR146" s="392" t="str">
        <f>IF(COUNTIFS('[7]ROMM List'!$E$5:$E$736,다우기술!CR$4,'[7]ROMM List'!$AA$5:$AA$736,다우기술!$C146)&gt;0,CR$4,"")</f>
        <v/>
      </c>
      <c r="CS146" s="392" t="str">
        <f>IF(COUNTIFS('[7]ROMM List'!$E$5:$E$736,다우기술!CS$4,'[7]ROMM List'!$AA$5:$AA$736,다우기술!$C146)&gt;0,CS$4,"")</f>
        <v/>
      </c>
      <c r="CT146" s="392" t="str">
        <f>IF(COUNTIFS('[7]ROMM List'!$E$5:$E$736,다우기술!CT$4,'[7]ROMM List'!$AA$5:$AA$736,다우기술!$C146)&gt;0,CT$4,"")</f>
        <v/>
      </c>
      <c r="CU146" s="392" t="str">
        <f>IF(COUNTIFS('[7]ROMM List'!$E$5:$E$736,다우기술!CU$4,'[7]ROMM List'!$AA$5:$AA$736,다우기술!$C146)&gt;0,CU$4,"")</f>
        <v/>
      </c>
      <c r="CV146" s="392" t="str">
        <f>IF(COUNTIFS('[7]ROMM List'!$E$5:$E$736,다우기술!CV$4,'[7]ROMM List'!$AA$5:$AA$736,다우기술!$C146)&gt;0,CV$4,"")</f>
        <v/>
      </c>
      <c r="CW146" s="392" t="str">
        <f>IF(COUNTIFS('[7]ROMM List'!$E$5:$E$736,다우기술!CW$4,'[7]ROMM List'!$AA$5:$AA$736,다우기술!$C146)&gt;0,CW$4,"")</f>
        <v/>
      </c>
      <c r="CX146" s="392" t="str">
        <f>IF(COUNTIFS('[7]ROMM List'!$E$5:$E$736,다우기술!CX$4,'[7]ROMM List'!$AA$5:$AA$736,다우기술!$C146)&gt;0,CX$4,"")</f>
        <v/>
      </c>
      <c r="CY146" s="392" t="str">
        <f>IF(COUNTIFS('[7]ROMM List'!$E$5:$E$736,다우기술!CY$4,'[7]ROMM List'!$AA$5:$AA$736,다우기술!$C146)&gt;0,CY$4,"")</f>
        <v/>
      </c>
      <c r="CZ146" s="392" t="str">
        <f>IF(COUNTIFS('[7]ROMM List'!$E$5:$E$736,다우기술!CZ$4,'[7]ROMM List'!$AA$5:$AA$736,다우기술!$C146)&gt;0,CZ$4,"")</f>
        <v/>
      </c>
      <c r="DA146" s="392" t="str">
        <f>IF(COUNTIFS('[7]ROMM List'!$E$5:$E$736,다우기술!DA$4,'[7]ROMM List'!$AA$5:$AA$736,다우기술!$C146)&gt;0,DA$4,"")</f>
        <v/>
      </c>
      <c r="DB146" s="392" t="str">
        <f>IF(COUNTIFS('[7]ROMM List'!$E$5:$E$736,다우기술!DB$4,'[7]ROMM List'!$AA$5:$AA$736,다우기술!$C146)&gt;0,DB$4,"")</f>
        <v/>
      </c>
      <c r="DC146" s="392" t="str">
        <f>IF(COUNTIFS('[7]ROMM List'!$E$5:$E$736,다우기술!DC$4,'[7]ROMM List'!$AA$5:$AA$736,다우기술!$C146)&gt;0,DC$4,"")</f>
        <v/>
      </c>
      <c r="DD146" s="392" t="str">
        <f>IF(COUNTIFS('[7]ROMM List'!$E$5:$E$736,다우기술!DD$4,'[7]ROMM List'!$AA$5:$AA$736,다우기술!$C146)&gt;0,DD$4,"")</f>
        <v/>
      </c>
      <c r="DE146" s="392" t="str">
        <f>IF(COUNTIFS('[7]ROMM List'!$E$5:$E$736,다우기술!DE$4,'[7]ROMM List'!$AA$5:$AA$736,다우기술!$C146)&gt;0,DE$4,"")</f>
        <v/>
      </c>
      <c r="DF146" s="392" t="str">
        <f>IF(COUNTIFS('[7]ROMM List'!$E$5:$E$736,다우기술!DF$4,'[7]ROMM List'!$AA$5:$AA$736,다우기술!$C146)&gt;0,DF$4,"")</f>
        <v/>
      </c>
      <c r="DG146" s="392" t="str">
        <f>IF(COUNTIFS('[7]ROMM List'!$E$5:$E$736,다우기술!DG$4,'[7]ROMM List'!$AA$5:$AA$736,다우기술!$C146)&gt;0,DG$4,"")</f>
        <v/>
      </c>
      <c r="DH146" s="392" t="str">
        <f>IF(COUNTIFS('[7]ROMM List'!$E$5:$E$736,다우기술!DH$4,'[7]ROMM List'!$AA$5:$AA$736,다우기술!$C146)&gt;0,DH$4,"")</f>
        <v/>
      </c>
      <c r="DI146" s="392" t="str">
        <f>IF(COUNTIFS('[7]ROMM List'!$E$5:$E$736,다우기술!DI$4,'[7]ROMM List'!$AA$5:$AA$736,다우기술!$C146)&gt;0,DI$4,"")</f>
        <v/>
      </c>
      <c r="DJ146" s="392" t="str">
        <f>IF(COUNTIFS('[7]ROMM List'!$E$5:$E$736,다우기술!DJ$4,'[7]ROMM List'!$AA$5:$AA$736,다우기술!$C146)&gt;0,DJ$4,"")</f>
        <v/>
      </c>
      <c r="DK146" s="392" t="str">
        <f>IF(COUNTIFS('[7]ROMM List'!$E$5:$E$736,다우기술!DK$4,'[7]ROMM List'!$AA$5:$AA$736,다우기술!$C146)&gt;0,DK$4,"")</f>
        <v/>
      </c>
      <c r="DL146" s="392" t="str">
        <f t="shared" si="38"/>
        <v>매출</v>
      </c>
    </row>
    <row r="147" spans="1:116" s="392" customFormat="1" ht="153.6" hidden="1" customHeight="1">
      <c r="A147" s="453"/>
      <c r="B147" s="392" t="s">
        <v>141</v>
      </c>
      <c r="C147" s="430" t="str">
        <f t="shared" si="29"/>
        <v>CO_SN0102</v>
      </c>
      <c r="D147" s="430" t="s">
        <v>4175</v>
      </c>
      <c r="E147" s="430" t="s">
        <v>4168</v>
      </c>
      <c r="F147" s="431" t="s">
        <v>3292</v>
      </c>
      <c r="G147" s="431" t="s">
        <v>3599</v>
      </c>
      <c r="H147" s="454" t="s">
        <v>4176</v>
      </c>
      <c r="I147" s="455" t="s">
        <v>4177</v>
      </c>
      <c r="J147" s="456" t="s">
        <v>4178</v>
      </c>
      <c r="K147" s="457" t="s">
        <v>4179</v>
      </c>
      <c r="L147" s="458" t="str">
        <f>IF(VLOOKUP(BZ147,'[7]ROMM List'!$AB$5:$AC$736,2,0)&gt;0,"Y","N")</f>
        <v>Y</v>
      </c>
      <c r="M147" s="459" t="s">
        <v>143</v>
      </c>
      <c r="N147" s="460"/>
      <c r="O147" s="460"/>
      <c r="P147" s="460"/>
      <c r="Q147" s="460"/>
      <c r="R147" s="461"/>
      <c r="S147" s="459" t="s">
        <v>140</v>
      </c>
      <c r="T147" s="461" t="s">
        <v>131</v>
      </c>
      <c r="U147" s="459" t="str">
        <f>IF(COUNTIFS('[7]ROMM List'!$AA$5:$AA$736,다우기술!$C147,'[7]ROMM List'!K$5:K$736,"O")&gt;0,"O","")</f>
        <v/>
      </c>
      <c r="V147" s="460" t="str">
        <f>IF(COUNTIFS('[7]ROMM List'!$AA$5:$AA$736,다우기술!$C147,'[7]ROMM List'!L$5:L$736,"O")&gt;0,"O","")</f>
        <v/>
      </c>
      <c r="W147" s="460" t="str">
        <f>IF(COUNTIFS('[7]ROMM List'!$AA$5:$AA$736,다우기술!$C147,'[7]ROMM List'!M$5:M$736,"O")&gt;0,"O","")</f>
        <v/>
      </c>
      <c r="X147" s="460" t="str">
        <f>IF(COUNTIFS('[7]ROMM List'!$AA$5:$AA$736,다우기술!$C147,'[7]ROMM List'!N$5:N$736,"O")&gt;0,"O","")</f>
        <v/>
      </c>
      <c r="Y147" s="460" t="str">
        <f>IF(COUNTIFS('[7]ROMM List'!$AA$5:$AA$736,다우기술!$C147,'[7]ROMM List'!O$5:O$736,"O")&gt;0,"O","")</f>
        <v>O</v>
      </c>
      <c r="Z147" s="460" t="str">
        <f>IF(COUNTIFS('[7]ROMM List'!$AA$5:$AA$736,다우기술!$C147,'[7]ROMM List'!P$5:P$736,"O")&gt;0,"O","")</f>
        <v/>
      </c>
      <c r="AA147" s="460" t="str">
        <f>IF(COUNTIFS('[7]ROMM List'!$AA$5:$AA$736,다우기술!$C147,'[7]ROMM List'!Q$5:Q$736,"O")&gt;0,"O","")</f>
        <v/>
      </c>
      <c r="AB147" s="460" t="str">
        <f>IF(COUNTIFS('[7]ROMM List'!$AA$5:$AA$736,다우기술!$C147,'[7]ROMM List'!R$5:R$736,"O")&gt;0,"O","")</f>
        <v/>
      </c>
      <c r="AC147" s="460" t="str">
        <f>IF(COUNTIFS('[7]ROMM List'!$AA$5:$AA$736,다우기술!$C147,'[7]ROMM List'!S$5:S$736,"O")&gt;0,"O","")</f>
        <v/>
      </c>
      <c r="AD147" s="460" t="str">
        <f>IF(COUNTIFS('[7]ROMM List'!$AA$5:$AA$736,다우기술!$C147,'[7]ROMM List'!T$5:T$736,"O")&gt;0,"O","")</f>
        <v/>
      </c>
      <c r="AE147" s="460" t="str">
        <f>IF(COUNTIFS('[7]ROMM List'!$AA$5:$AA$736,다우기술!$C147,'[7]ROMM List'!U$5:U$736,"O")&gt;0,"O","")</f>
        <v/>
      </c>
      <c r="AF147" s="460" t="str">
        <f>IF(COUNTIFS('[7]ROMM List'!$AA$5:$AA$736,다우기술!$C147,'[7]ROMM List'!V$5:V$736,"O")&gt;0,"O","")</f>
        <v/>
      </c>
      <c r="AG147" s="461" t="str">
        <f>IF(COUNTIFS('[7]ROMM List'!$AA$5:$AA$736,다우기술!$C147,'[7]ROMM List'!W$5:W$736,"O")&gt;0,"O","")</f>
        <v/>
      </c>
      <c r="AH147" s="462" t="s">
        <v>130</v>
      </c>
      <c r="AI147" s="458" t="str">
        <f t="shared" si="37"/>
        <v>매출</v>
      </c>
      <c r="AJ147" s="458" t="s">
        <v>144</v>
      </c>
      <c r="AK147" s="458" t="s">
        <v>144</v>
      </c>
      <c r="AL147" s="458" t="s">
        <v>144</v>
      </c>
      <c r="AM147" s="458" t="s">
        <v>144</v>
      </c>
      <c r="AN147" s="458" t="s">
        <v>144</v>
      </c>
      <c r="AO147" s="458" t="s">
        <v>4180</v>
      </c>
      <c r="AP147" s="463" t="s">
        <v>4181</v>
      </c>
      <c r="AQ147" s="458" t="s">
        <v>143</v>
      </c>
      <c r="AR147" s="454" t="s">
        <v>4171</v>
      </c>
      <c r="AS147" s="454" t="s">
        <v>3748</v>
      </c>
      <c r="AT147" s="464" t="s">
        <v>4182</v>
      </c>
      <c r="AU147" s="454" t="str">
        <f t="shared" si="35"/>
        <v>신규 계약서의 승인</v>
      </c>
      <c r="AV147" s="454" t="s">
        <v>4183</v>
      </c>
      <c r="AW147" s="455"/>
      <c r="AX147" s="460"/>
      <c r="AY147" s="460" t="s">
        <v>2781</v>
      </c>
      <c r="AZ147" s="461"/>
      <c r="BA147" s="446" t="s">
        <v>4184</v>
      </c>
      <c r="BB147" s="446" t="str">
        <f>IF(COUNTIFS('[7]ROMM List'!$AA$5:$AA$736,다우기술!C147,'[7]ROMM List'!$AF$5:$AF$736,"Significant")&gt;0,"Significant",IF(COUNTIFS('[7]ROMM List'!$AA$5:$AA$736,다우기술!C147,'[7]ROMM List'!$AF$5:$AF$736,"Higher")&gt;0,"Higher","Lower"))</f>
        <v>Higher</v>
      </c>
      <c r="BC147" s="446" t="str">
        <f>AQ147</f>
        <v>O</v>
      </c>
      <c r="BD147" s="446" t="s">
        <v>130</v>
      </c>
      <c r="BE147" s="465" t="s">
        <v>131</v>
      </c>
      <c r="BF147" s="466" t="str">
        <f t="shared" si="39"/>
        <v>O</v>
      </c>
      <c r="BG147" s="466" t="s">
        <v>135</v>
      </c>
      <c r="BH147" s="466" t="s">
        <v>135</v>
      </c>
      <c r="BI147" s="466" t="s">
        <v>135</v>
      </c>
      <c r="BJ147" s="466" t="s">
        <v>135</v>
      </c>
      <c r="BK147" s="466" t="s">
        <v>135</v>
      </c>
      <c r="BL147" s="466" t="s">
        <v>133</v>
      </c>
      <c r="BM147" s="466" t="s">
        <v>135</v>
      </c>
      <c r="BN147" s="467" t="s">
        <v>135</v>
      </c>
      <c r="BO147" s="446" t="str">
        <f t="shared" si="30"/>
        <v>Not Higher</v>
      </c>
      <c r="BP147" s="446">
        <f>SUMIFS([7]Note!$G$18:$G$65,[7]Note!$C$18:$C$65,다우기술!BB147,[7]Note!$F$18:$F$65,다우기술!BC147,[7]Note!$D$18:$D$65,다우기술!BO147)/IF(BD147="Y",1,IF(BD147="H",2,4))</f>
        <v>25</v>
      </c>
      <c r="BQ147" s="446" t="s">
        <v>4174</v>
      </c>
      <c r="BR147" s="466"/>
      <c r="BS147" s="467" t="s">
        <v>143</v>
      </c>
      <c r="BT147" s="465"/>
      <c r="BU147" s="466"/>
      <c r="BV147" s="466"/>
      <c r="BW147" s="466" t="s">
        <v>143</v>
      </c>
      <c r="BX147" s="466"/>
      <c r="BY147" s="446"/>
      <c r="BZ147" s="392" t="str">
        <f t="shared" si="36"/>
        <v>커머스사업팀(SNS_FORM)_신규 계약서의 승인</v>
      </c>
      <c r="CA147" s="392" t="b">
        <f>VLOOKUP(BZ147,'[7]ROMM List'!$AB$5:$AB$736,1,0)=BZ147</f>
        <v>1</v>
      </c>
      <c r="CB147" s="392" t="str">
        <f t="shared" si="32"/>
        <v>CO_SN0102</v>
      </c>
      <c r="CD147" s="470">
        <f t="shared" si="33"/>
        <v>0</v>
      </c>
      <c r="CF147" s="470">
        <f t="shared" si="34"/>
        <v>0</v>
      </c>
      <c r="CG147" s="470">
        <f t="shared" si="34"/>
        <v>0</v>
      </c>
      <c r="CH147" s="470">
        <f t="shared" si="34"/>
        <v>0</v>
      </c>
      <c r="CL147" s="392" t="str">
        <f>IF(COUNTIFS('[7]ROMM List'!$E$5:$E$736,다우기술!CL$4,'[7]ROMM List'!$AA$5:$AA$736,다우기술!$C147)&gt;0,CL$4,"")</f>
        <v/>
      </c>
      <c r="CM147" s="392" t="str">
        <f>IF(COUNTIFS('[7]ROMM List'!$E$5:$E$736,다우기술!CM$4,'[7]ROMM List'!$AA$5:$AA$736,다우기술!$C147)&gt;0,CM$4,"")</f>
        <v>매출</v>
      </c>
      <c r="CN147" s="392" t="str">
        <f>IF(COUNTIFS('[7]ROMM List'!$E$5:$E$736,다우기술!CN$4,'[7]ROMM List'!$AA$5:$AA$736,다우기술!$C147)&gt;0,CN$4,"")</f>
        <v/>
      </c>
      <c r="CO147" s="392" t="str">
        <f>IF(COUNTIFS('[7]ROMM List'!$E$5:$E$736,다우기술!CO$4,'[7]ROMM List'!$AA$5:$AA$736,다우기술!$C147)&gt;0,CO$4,"")</f>
        <v/>
      </c>
      <c r="CP147" s="392" t="str">
        <f>IF(COUNTIFS('[7]ROMM List'!$E$5:$E$736,다우기술!CP$4,'[7]ROMM List'!$AA$5:$AA$736,다우기술!$C147)&gt;0,CP$4,"")</f>
        <v/>
      </c>
      <c r="CQ147" s="392" t="str">
        <f>IF(COUNTIFS('[7]ROMM List'!$E$5:$E$736,다우기술!CQ$4,'[7]ROMM List'!$AA$5:$AA$736,다우기술!$C147)&gt;0,CQ$4,"")</f>
        <v/>
      </c>
      <c r="CR147" s="392" t="str">
        <f>IF(COUNTIFS('[7]ROMM List'!$E$5:$E$736,다우기술!CR$4,'[7]ROMM List'!$AA$5:$AA$736,다우기술!$C147)&gt;0,CR$4,"")</f>
        <v/>
      </c>
      <c r="CS147" s="392" t="str">
        <f>IF(COUNTIFS('[7]ROMM List'!$E$5:$E$736,다우기술!CS$4,'[7]ROMM List'!$AA$5:$AA$736,다우기술!$C147)&gt;0,CS$4,"")</f>
        <v/>
      </c>
      <c r="CT147" s="392" t="str">
        <f>IF(COUNTIFS('[7]ROMM List'!$E$5:$E$736,다우기술!CT$4,'[7]ROMM List'!$AA$5:$AA$736,다우기술!$C147)&gt;0,CT$4,"")</f>
        <v/>
      </c>
      <c r="CU147" s="392" t="str">
        <f>IF(COUNTIFS('[7]ROMM List'!$E$5:$E$736,다우기술!CU$4,'[7]ROMM List'!$AA$5:$AA$736,다우기술!$C147)&gt;0,CU$4,"")</f>
        <v/>
      </c>
      <c r="CV147" s="392" t="str">
        <f>IF(COUNTIFS('[7]ROMM List'!$E$5:$E$736,다우기술!CV$4,'[7]ROMM List'!$AA$5:$AA$736,다우기술!$C147)&gt;0,CV$4,"")</f>
        <v/>
      </c>
      <c r="CW147" s="392" t="str">
        <f>IF(COUNTIFS('[7]ROMM List'!$E$5:$E$736,다우기술!CW$4,'[7]ROMM List'!$AA$5:$AA$736,다우기술!$C147)&gt;0,CW$4,"")</f>
        <v/>
      </c>
      <c r="CX147" s="392" t="str">
        <f>IF(COUNTIFS('[7]ROMM List'!$E$5:$E$736,다우기술!CX$4,'[7]ROMM List'!$AA$5:$AA$736,다우기술!$C147)&gt;0,CX$4,"")</f>
        <v/>
      </c>
      <c r="CY147" s="392" t="str">
        <f>IF(COUNTIFS('[7]ROMM List'!$E$5:$E$736,다우기술!CY$4,'[7]ROMM List'!$AA$5:$AA$736,다우기술!$C147)&gt;0,CY$4,"")</f>
        <v/>
      </c>
      <c r="CZ147" s="392" t="str">
        <f>IF(COUNTIFS('[7]ROMM List'!$E$5:$E$736,다우기술!CZ$4,'[7]ROMM List'!$AA$5:$AA$736,다우기술!$C147)&gt;0,CZ$4,"")</f>
        <v/>
      </c>
      <c r="DA147" s="392" t="str">
        <f>IF(COUNTIFS('[7]ROMM List'!$E$5:$E$736,다우기술!DA$4,'[7]ROMM List'!$AA$5:$AA$736,다우기술!$C147)&gt;0,DA$4,"")</f>
        <v/>
      </c>
      <c r="DB147" s="392" t="str">
        <f>IF(COUNTIFS('[7]ROMM List'!$E$5:$E$736,다우기술!DB$4,'[7]ROMM List'!$AA$5:$AA$736,다우기술!$C147)&gt;0,DB$4,"")</f>
        <v/>
      </c>
      <c r="DC147" s="392" t="str">
        <f>IF(COUNTIFS('[7]ROMM List'!$E$5:$E$736,다우기술!DC$4,'[7]ROMM List'!$AA$5:$AA$736,다우기술!$C147)&gt;0,DC$4,"")</f>
        <v/>
      </c>
      <c r="DD147" s="392" t="str">
        <f>IF(COUNTIFS('[7]ROMM List'!$E$5:$E$736,다우기술!DD$4,'[7]ROMM List'!$AA$5:$AA$736,다우기술!$C147)&gt;0,DD$4,"")</f>
        <v/>
      </c>
      <c r="DE147" s="392" t="str">
        <f>IF(COUNTIFS('[7]ROMM List'!$E$5:$E$736,다우기술!DE$4,'[7]ROMM List'!$AA$5:$AA$736,다우기술!$C147)&gt;0,DE$4,"")</f>
        <v/>
      </c>
      <c r="DF147" s="392" t="str">
        <f>IF(COUNTIFS('[7]ROMM List'!$E$5:$E$736,다우기술!DF$4,'[7]ROMM List'!$AA$5:$AA$736,다우기술!$C147)&gt;0,DF$4,"")</f>
        <v/>
      </c>
      <c r="DG147" s="392" t="str">
        <f>IF(COUNTIFS('[7]ROMM List'!$E$5:$E$736,다우기술!DG$4,'[7]ROMM List'!$AA$5:$AA$736,다우기술!$C147)&gt;0,DG$4,"")</f>
        <v/>
      </c>
      <c r="DH147" s="392" t="str">
        <f>IF(COUNTIFS('[7]ROMM List'!$E$5:$E$736,다우기술!DH$4,'[7]ROMM List'!$AA$5:$AA$736,다우기술!$C147)&gt;0,DH$4,"")</f>
        <v/>
      </c>
      <c r="DI147" s="392" t="str">
        <f>IF(COUNTIFS('[7]ROMM List'!$E$5:$E$736,다우기술!DI$4,'[7]ROMM List'!$AA$5:$AA$736,다우기술!$C147)&gt;0,DI$4,"")</f>
        <v/>
      </c>
      <c r="DJ147" s="392" t="str">
        <f>IF(COUNTIFS('[7]ROMM List'!$E$5:$E$736,다우기술!DJ$4,'[7]ROMM List'!$AA$5:$AA$736,다우기술!$C147)&gt;0,DJ$4,"")</f>
        <v/>
      </c>
      <c r="DK147" s="392" t="str">
        <f>IF(COUNTIFS('[7]ROMM List'!$E$5:$E$736,다우기술!DK$4,'[7]ROMM List'!$AA$5:$AA$736,다우기술!$C147)&gt;0,DK$4,"")</f>
        <v/>
      </c>
      <c r="DL147" s="392" t="str">
        <f t="shared" si="38"/>
        <v>매출</v>
      </c>
    </row>
    <row r="148" spans="1:116" s="392" customFormat="1" ht="218.4" hidden="1" customHeight="1">
      <c r="A148" s="453"/>
      <c r="B148" s="392" t="s">
        <v>141</v>
      </c>
      <c r="C148" s="430" t="str">
        <f t="shared" si="29"/>
        <v>CO_SN0201</v>
      </c>
      <c r="D148" s="430" t="s">
        <v>4175</v>
      </c>
      <c r="E148" s="430" t="s">
        <v>4168</v>
      </c>
      <c r="F148" s="431" t="s">
        <v>3306</v>
      </c>
      <c r="G148" s="431" t="s">
        <v>3575</v>
      </c>
      <c r="H148" s="454" t="s">
        <v>4185</v>
      </c>
      <c r="I148" s="455" t="s">
        <v>4186</v>
      </c>
      <c r="J148" s="456" t="s">
        <v>4187</v>
      </c>
      <c r="K148" s="457" t="s">
        <v>4188</v>
      </c>
      <c r="L148" s="458" t="str">
        <f>IF(VLOOKUP(BZ148,'[7]ROMM List'!$AB$5:$AC$736,2,0)&gt;0,"Y","N")</f>
        <v>Y</v>
      </c>
      <c r="M148" s="459"/>
      <c r="N148" s="460" t="s">
        <v>143</v>
      </c>
      <c r="O148" s="460"/>
      <c r="P148" s="460"/>
      <c r="Q148" s="460"/>
      <c r="R148" s="461"/>
      <c r="S148" s="459" t="s">
        <v>142</v>
      </c>
      <c r="T148" s="461" t="s">
        <v>137</v>
      </c>
      <c r="U148" s="459" t="str">
        <f>IF(COUNTIFS('[7]ROMM List'!$AA$5:$AA$736,다우기술!$C148,'[7]ROMM List'!K$5:K$736,"O")&gt;0,"O","")</f>
        <v/>
      </c>
      <c r="V148" s="460" t="str">
        <f>IF(COUNTIFS('[7]ROMM List'!$AA$5:$AA$736,다우기술!$C148,'[7]ROMM List'!L$5:L$736,"O")&gt;0,"O","")</f>
        <v/>
      </c>
      <c r="W148" s="460" t="str">
        <f>IF(COUNTIFS('[7]ROMM List'!$AA$5:$AA$736,다우기술!$C148,'[7]ROMM List'!M$5:M$736,"O")&gt;0,"O","")</f>
        <v/>
      </c>
      <c r="X148" s="460" t="str">
        <f>IF(COUNTIFS('[7]ROMM List'!$AA$5:$AA$736,다우기술!$C148,'[7]ROMM List'!N$5:N$736,"O")&gt;0,"O","")</f>
        <v/>
      </c>
      <c r="Y148" s="460" t="str">
        <f>IF(COUNTIFS('[7]ROMM List'!$AA$5:$AA$736,다우기술!$C148,'[7]ROMM List'!O$5:O$736,"O")&gt;0,"O","")</f>
        <v>O</v>
      </c>
      <c r="Z148" s="460" t="str">
        <f>IF(COUNTIFS('[7]ROMM List'!$AA$5:$AA$736,다우기술!$C148,'[7]ROMM List'!P$5:P$736,"O")&gt;0,"O","")</f>
        <v/>
      </c>
      <c r="AA148" s="460" t="str">
        <f>IF(COUNTIFS('[7]ROMM List'!$AA$5:$AA$736,다우기술!$C148,'[7]ROMM List'!Q$5:Q$736,"O")&gt;0,"O","")</f>
        <v/>
      </c>
      <c r="AB148" s="460" t="str">
        <f>IF(COUNTIFS('[7]ROMM List'!$AA$5:$AA$736,다우기술!$C148,'[7]ROMM List'!R$5:R$736,"O")&gt;0,"O","")</f>
        <v/>
      </c>
      <c r="AC148" s="460" t="str">
        <f>IF(COUNTIFS('[7]ROMM List'!$AA$5:$AA$736,다우기술!$C148,'[7]ROMM List'!S$5:S$736,"O")&gt;0,"O","")</f>
        <v/>
      </c>
      <c r="AD148" s="460" t="str">
        <f>IF(COUNTIFS('[7]ROMM List'!$AA$5:$AA$736,다우기술!$C148,'[7]ROMM List'!T$5:T$736,"O")&gt;0,"O","")</f>
        <v/>
      </c>
      <c r="AE148" s="460" t="str">
        <f>IF(COUNTIFS('[7]ROMM List'!$AA$5:$AA$736,다우기술!$C148,'[7]ROMM List'!U$5:U$736,"O")&gt;0,"O","")</f>
        <v/>
      </c>
      <c r="AF148" s="460" t="str">
        <f>IF(COUNTIFS('[7]ROMM List'!$AA$5:$AA$736,다우기술!$C148,'[7]ROMM List'!V$5:V$736,"O")&gt;0,"O","")</f>
        <v/>
      </c>
      <c r="AG148" s="461" t="str">
        <f>IF(COUNTIFS('[7]ROMM List'!$AA$5:$AA$736,다우기술!$C148,'[7]ROMM List'!W$5:W$736,"O")&gt;0,"O","")</f>
        <v/>
      </c>
      <c r="AH148" s="462" t="s">
        <v>129</v>
      </c>
      <c r="AI148" s="458" t="str">
        <f t="shared" si="37"/>
        <v>매출</v>
      </c>
      <c r="AJ148" s="458" t="s">
        <v>144</v>
      </c>
      <c r="AK148" s="458" t="s">
        <v>144</v>
      </c>
      <c r="AL148" s="458" t="s">
        <v>144</v>
      </c>
      <c r="AM148" s="458" t="s">
        <v>144</v>
      </c>
      <c r="AN148" s="458" t="s">
        <v>144</v>
      </c>
      <c r="AO148" s="458" t="s">
        <v>144</v>
      </c>
      <c r="AP148" s="463" t="s">
        <v>4170</v>
      </c>
      <c r="AQ148" s="458" t="s">
        <v>3582</v>
      </c>
      <c r="AR148" s="454" t="s">
        <v>4171</v>
      </c>
      <c r="AS148" s="454" t="s">
        <v>3748</v>
      </c>
      <c r="AT148" s="464" t="s">
        <v>4189</v>
      </c>
      <c r="AU148" s="454" t="str">
        <f t="shared" si="35"/>
        <v>배송완료정보 인터페이스</v>
      </c>
      <c r="AV148" s="454" t="s">
        <v>4190</v>
      </c>
      <c r="AW148" s="455"/>
      <c r="AX148" s="460"/>
      <c r="AY148" s="460" t="s">
        <v>143</v>
      </c>
      <c r="AZ148" s="461"/>
      <c r="BA148" s="446" t="s">
        <v>3018</v>
      </c>
      <c r="BB148" s="446" t="str">
        <f>IF(COUNTIFS('[7]ROMM List'!$AA$5:$AA$736,다우기술!C148,'[7]ROMM List'!$AF$5:$AF$736,"Significant")&gt;0,"Significant",IF(COUNTIFS('[7]ROMM List'!$AA$5:$AA$736,다우기술!C148,'[7]ROMM List'!$AF$5:$AF$736,"Higher")&gt;0,"Higher","Lower"))</f>
        <v>Higher</v>
      </c>
      <c r="BC148" s="446" t="str">
        <f>AQ148</f>
        <v>Auto</v>
      </c>
      <c r="BD148" s="446" t="s">
        <v>130</v>
      </c>
      <c r="BE148" s="465" t="s">
        <v>137</v>
      </c>
      <c r="BF148" s="466" t="str">
        <f t="shared" si="39"/>
        <v>Auto</v>
      </c>
      <c r="BG148" s="466" t="s">
        <v>135</v>
      </c>
      <c r="BH148" s="466" t="s">
        <v>135</v>
      </c>
      <c r="BI148" s="466" t="s">
        <v>135</v>
      </c>
      <c r="BJ148" s="466" t="s">
        <v>135</v>
      </c>
      <c r="BK148" s="466" t="s">
        <v>135</v>
      </c>
      <c r="BL148" s="466" t="s">
        <v>133</v>
      </c>
      <c r="BM148" s="466" t="s">
        <v>135</v>
      </c>
      <c r="BN148" s="467" t="s">
        <v>135</v>
      </c>
      <c r="BO148" s="446" t="str">
        <f t="shared" si="30"/>
        <v>Not Higher</v>
      </c>
      <c r="BP148" s="446">
        <f>SUMIFS([7]Note!$G$18:$G$65,[7]Note!$C$18:$C$65,다우기술!BB148,[7]Note!$F$18:$F$65,다우기술!BC148,[7]Note!$D$18:$D$65,다우기술!BO148)/IF(BD148="Y",1,IF(BD148="H",2,4))</f>
        <v>1</v>
      </c>
      <c r="BQ148" s="446" t="str">
        <f>AR148</f>
        <v>커머스사업팀_SNS Form</v>
      </c>
      <c r="BR148" s="466"/>
      <c r="BS148" s="467" t="s">
        <v>143</v>
      </c>
      <c r="BT148" s="465"/>
      <c r="BU148" s="466"/>
      <c r="BV148" s="466"/>
      <c r="BW148" s="466" t="s">
        <v>143</v>
      </c>
      <c r="BX148" s="466"/>
      <c r="BY148" s="446"/>
      <c r="BZ148" s="392" t="str">
        <f t="shared" si="36"/>
        <v>커머스사업팀(SNS_FORM)_배송완료정보 인터페이스</v>
      </c>
      <c r="CA148" s="392" t="b">
        <f>VLOOKUP(BZ148,'[7]ROMM List'!$AB$5:$AB$736,1,0)=BZ148</f>
        <v>1</v>
      </c>
      <c r="CB148" s="392" t="str">
        <f t="shared" si="32"/>
        <v>CO_SN0201</v>
      </c>
      <c r="CD148" s="470">
        <f t="shared" si="33"/>
        <v>0</v>
      </c>
      <c r="CF148" s="470">
        <f t="shared" si="34"/>
        <v>0</v>
      </c>
      <c r="CG148" s="470">
        <f t="shared" si="34"/>
        <v>0</v>
      </c>
      <c r="CH148" s="470">
        <f t="shared" si="34"/>
        <v>0</v>
      </c>
      <c r="CL148" s="392" t="str">
        <f>IF(COUNTIFS('[7]ROMM List'!$E$5:$E$736,다우기술!CL$4,'[7]ROMM List'!$AA$5:$AA$736,다우기술!$C148)&gt;0,CL$4,"")</f>
        <v/>
      </c>
      <c r="CM148" s="392" t="str">
        <f>IF(COUNTIFS('[7]ROMM List'!$E$5:$E$736,다우기술!CM$4,'[7]ROMM List'!$AA$5:$AA$736,다우기술!$C148)&gt;0,CM$4,"")</f>
        <v>매출</v>
      </c>
      <c r="CN148" s="392" t="str">
        <f>IF(COUNTIFS('[7]ROMM List'!$E$5:$E$736,다우기술!CN$4,'[7]ROMM List'!$AA$5:$AA$736,다우기술!$C148)&gt;0,CN$4,"")</f>
        <v/>
      </c>
      <c r="CO148" s="392" t="str">
        <f>IF(COUNTIFS('[7]ROMM List'!$E$5:$E$736,다우기술!CO$4,'[7]ROMM List'!$AA$5:$AA$736,다우기술!$C148)&gt;0,CO$4,"")</f>
        <v/>
      </c>
      <c r="CP148" s="392" t="str">
        <f>IF(COUNTIFS('[7]ROMM List'!$E$5:$E$736,다우기술!CP$4,'[7]ROMM List'!$AA$5:$AA$736,다우기술!$C148)&gt;0,CP$4,"")</f>
        <v/>
      </c>
      <c r="CQ148" s="392" t="str">
        <f>IF(COUNTIFS('[7]ROMM List'!$E$5:$E$736,다우기술!CQ$4,'[7]ROMM List'!$AA$5:$AA$736,다우기술!$C148)&gt;0,CQ$4,"")</f>
        <v/>
      </c>
      <c r="CR148" s="392" t="str">
        <f>IF(COUNTIFS('[7]ROMM List'!$E$5:$E$736,다우기술!CR$4,'[7]ROMM List'!$AA$5:$AA$736,다우기술!$C148)&gt;0,CR$4,"")</f>
        <v/>
      </c>
      <c r="CS148" s="392" t="str">
        <f>IF(COUNTIFS('[7]ROMM List'!$E$5:$E$736,다우기술!CS$4,'[7]ROMM List'!$AA$5:$AA$736,다우기술!$C148)&gt;0,CS$4,"")</f>
        <v/>
      </c>
      <c r="CT148" s="392" t="str">
        <f>IF(COUNTIFS('[7]ROMM List'!$E$5:$E$736,다우기술!CT$4,'[7]ROMM List'!$AA$5:$AA$736,다우기술!$C148)&gt;0,CT$4,"")</f>
        <v/>
      </c>
      <c r="CU148" s="392" t="str">
        <f>IF(COUNTIFS('[7]ROMM List'!$E$5:$E$736,다우기술!CU$4,'[7]ROMM List'!$AA$5:$AA$736,다우기술!$C148)&gt;0,CU$4,"")</f>
        <v/>
      </c>
      <c r="CV148" s="392" t="str">
        <f>IF(COUNTIFS('[7]ROMM List'!$E$5:$E$736,다우기술!CV$4,'[7]ROMM List'!$AA$5:$AA$736,다우기술!$C148)&gt;0,CV$4,"")</f>
        <v/>
      </c>
      <c r="CW148" s="392" t="str">
        <f>IF(COUNTIFS('[7]ROMM List'!$E$5:$E$736,다우기술!CW$4,'[7]ROMM List'!$AA$5:$AA$736,다우기술!$C148)&gt;0,CW$4,"")</f>
        <v/>
      </c>
      <c r="CX148" s="392" t="str">
        <f>IF(COUNTIFS('[7]ROMM List'!$E$5:$E$736,다우기술!CX$4,'[7]ROMM List'!$AA$5:$AA$736,다우기술!$C148)&gt;0,CX$4,"")</f>
        <v/>
      </c>
      <c r="CY148" s="392" t="str">
        <f>IF(COUNTIFS('[7]ROMM List'!$E$5:$E$736,다우기술!CY$4,'[7]ROMM List'!$AA$5:$AA$736,다우기술!$C148)&gt;0,CY$4,"")</f>
        <v/>
      </c>
      <c r="CZ148" s="392" t="str">
        <f>IF(COUNTIFS('[7]ROMM List'!$E$5:$E$736,다우기술!CZ$4,'[7]ROMM List'!$AA$5:$AA$736,다우기술!$C148)&gt;0,CZ$4,"")</f>
        <v/>
      </c>
      <c r="DA148" s="392" t="str">
        <f>IF(COUNTIFS('[7]ROMM List'!$E$5:$E$736,다우기술!DA$4,'[7]ROMM List'!$AA$5:$AA$736,다우기술!$C148)&gt;0,DA$4,"")</f>
        <v/>
      </c>
      <c r="DB148" s="392" t="str">
        <f>IF(COUNTIFS('[7]ROMM List'!$E$5:$E$736,다우기술!DB$4,'[7]ROMM List'!$AA$5:$AA$736,다우기술!$C148)&gt;0,DB$4,"")</f>
        <v/>
      </c>
      <c r="DC148" s="392" t="str">
        <f>IF(COUNTIFS('[7]ROMM List'!$E$5:$E$736,다우기술!DC$4,'[7]ROMM List'!$AA$5:$AA$736,다우기술!$C148)&gt;0,DC$4,"")</f>
        <v/>
      </c>
      <c r="DD148" s="392" t="str">
        <f>IF(COUNTIFS('[7]ROMM List'!$E$5:$E$736,다우기술!DD$4,'[7]ROMM List'!$AA$5:$AA$736,다우기술!$C148)&gt;0,DD$4,"")</f>
        <v/>
      </c>
      <c r="DE148" s="392" t="str">
        <f>IF(COUNTIFS('[7]ROMM List'!$E$5:$E$736,다우기술!DE$4,'[7]ROMM List'!$AA$5:$AA$736,다우기술!$C148)&gt;0,DE$4,"")</f>
        <v/>
      </c>
      <c r="DF148" s="392" t="str">
        <f>IF(COUNTIFS('[7]ROMM List'!$E$5:$E$736,다우기술!DF$4,'[7]ROMM List'!$AA$5:$AA$736,다우기술!$C148)&gt;0,DF$4,"")</f>
        <v/>
      </c>
      <c r="DG148" s="392" t="str">
        <f>IF(COUNTIFS('[7]ROMM List'!$E$5:$E$736,다우기술!DG$4,'[7]ROMM List'!$AA$5:$AA$736,다우기술!$C148)&gt;0,DG$4,"")</f>
        <v/>
      </c>
      <c r="DH148" s="392" t="str">
        <f>IF(COUNTIFS('[7]ROMM List'!$E$5:$E$736,다우기술!DH$4,'[7]ROMM List'!$AA$5:$AA$736,다우기술!$C148)&gt;0,DH$4,"")</f>
        <v/>
      </c>
      <c r="DI148" s="392" t="str">
        <f>IF(COUNTIFS('[7]ROMM List'!$E$5:$E$736,다우기술!DI$4,'[7]ROMM List'!$AA$5:$AA$736,다우기술!$C148)&gt;0,DI$4,"")</f>
        <v/>
      </c>
      <c r="DJ148" s="392" t="str">
        <f>IF(COUNTIFS('[7]ROMM List'!$E$5:$E$736,다우기술!DJ$4,'[7]ROMM List'!$AA$5:$AA$736,다우기술!$C148)&gt;0,DJ$4,"")</f>
        <v/>
      </c>
      <c r="DK148" s="392" t="str">
        <f>IF(COUNTIFS('[7]ROMM List'!$E$5:$E$736,다우기술!DK$4,'[7]ROMM List'!$AA$5:$AA$736,다우기술!$C148)&gt;0,DK$4,"")</f>
        <v/>
      </c>
      <c r="DL148" s="392" t="str">
        <f t="shared" si="38"/>
        <v>매출</v>
      </c>
    </row>
    <row r="149" spans="1:116" s="392" customFormat="1" ht="343.2" hidden="1" customHeight="1">
      <c r="A149" s="453"/>
      <c r="B149" s="392" t="s">
        <v>141</v>
      </c>
      <c r="C149" s="430" t="str">
        <f t="shared" si="29"/>
        <v>CO_SN0202</v>
      </c>
      <c r="D149" s="430" t="s">
        <v>4175</v>
      </c>
      <c r="E149" s="430" t="s">
        <v>4168</v>
      </c>
      <c r="F149" s="431" t="s">
        <v>3306</v>
      </c>
      <c r="G149" s="431" t="s">
        <v>3306</v>
      </c>
      <c r="H149" s="454" t="s">
        <v>4191</v>
      </c>
      <c r="I149" s="455" t="s">
        <v>4192</v>
      </c>
      <c r="J149" s="456" t="s">
        <v>4193</v>
      </c>
      <c r="K149" s="457" t="s">
        <v>4194</v>
      </c>
      <c r="L149" s="458" t="str">
        <f>IF(VLOOKUP(BZ149,'[7]ROMM List'!$AB$5:$AC$736,2,0)&gt;0,"Y","N")</f>
        <v>Y</v>
      </c>
      <c r="M149" s="459"/>
      <c r="N149" s="460" t="s">
        <v>143</v>
      </c>
      <c r="O149" s="460"/>
      <c r="P149" s="460"/>
      <c r="Q149" s="460"/>
      <c r="R149" s="461"/>
      <c r="S149" s="459" t="s">
        <v>142</v>
      </c>
      <c r="T149" s="461" t="s">
        <v>137</v>
      </c>
      <c r="U149" s="459" t="str">
        <f>IF(COUNTIFS('[7]ROMM List'!$AA$5:$AA$736,다우기술!$C149,'[7]ROMM List'!K$5:K$736,"O")&gt;0,"O","")</f>
        <v/>
      </c>
      <c r="V149" s="460" t="str">
        <f>IF(COUNTIFS('[7]ROMM List'!$AA$5:$AA$736,다우기술!$C149,'[7]ROMM List'!L$5:L$736,"O")&gt;0,"O","")</f>
        <v/>
      </c>
      <c r="W149" s="460" t="str">
        <f>IF(COUNTIFS('[7]ROMM List'!$AA$5:$AA$736,다우기술!$C149,'[7]ROMM List'!M$5:M$736,"O")&gt;0,"O","")</f>
        <v/>
      </c>
      <c r="X149" s="460" t="str">
        <f>IF(COUNTIFS('[7]ROMM List'!$AA$5:$AA$736,다우기술!$C149,'[7]ROMM List'!N$5:N$736,"O")&gt;0,"O","")</f>
        <v/>
      </c>
      <c r="Y149" s="460" t="str">
        <f>IF(COUNTIFS('[7]ROMM List'!$AA$5:$AA$736,다우기술!$C149,'[7]ROMM List'!O$5:O$736,"O")&gt;0,"O","")</f>
        <v>O</v>
      </c>
      <c r="Z149" s="460" t="str">
        <f>IF(COUNTIFS('[7]ROMM List'!$AA$5:$AA$736,다우기술!$C149,'[7]ROMM List'!P$5:P$736,"O")&gt;0,"O","")</f>
        <v>O</v>
      </c>
      <c r="AA149" s="460" t="str">
        <f>IF(COUNTIFS('[7]ROMM List'!$AA$5:$AA$736,다우기술!$C149,'[7]ROMM List'!Q$5:Q$736,"O")&gt;0,"O","")</f>
        <v>O</v>
      </c>
      <c r="AB149" s="460" t="str">
        <f>IF(COUNTIFS('[7]ROMM List'!$AA$5:$AA$736,다우기술!$C149,'[7]ROMM List'!R$5:R$736,"O")&gt;0,"O","")</f>
        <v>O</v>
      </c>
      <c r="AC149" s="460" t="str">
        <f>IF(COUNTIFS('[7]ROMM List'!$AA$5:$AA$736,다우기술!$C149,'[7]ROMM List'!S$5:S$736,"O")&gt;0,"O","")</f>
        <v/>
      </c>
      <c r="AD149" s="460" t="str">
        <f>IF(COUNTIFS('[7]ROMM List'!$AA$5:$AA$736,다우기술!$C149,'[7]ROMM List'!T$5:T$736,"O")&gt;0,"O","")</f>
        <v/>
      </c>
      <c r="AE149" s="460" t="str">
        <f>IF(COUNTIFS('[7]ROMM List'!$AA$5:$AA$736,다우기술!$C149,'[7]ROMM List'!U$5:U$736,"O")&gt;0,"O","")</f>
        <v/>
      </c>
      <c r="AF149" s="460" t="str">
        <f>IF(COUNTIFS('[7]ROMM List'!$AA$5:$AA$736,다우기술!$C149,'[7]ROMM List'!V$5:V$736,"O")&gt;0,"O","")</f>
        <v/>
      </c>
      <c r="AG149" s="461" t="str">
        <f>IF(COUNTIFS('[7]ROMM List'!$AA$5:$AA$736,다우기술!$C149,'[7]ROMM List'!W$5:W$736,"O")&gt;0,"O","")</f>
        <v/>
      </c>
      <c r="AH149" s="462" t="s">
        <v>129</v>
      </c>
      <c r="AI149" s="458" t="str">
        <f t="shared" si="37"/>
        <v>매출</v>
      </c>
      <c r="AJ149" s="458" t="s">
        <v>144</v>
      </c>
      <c r="AK149" s="458" t="s">
        <v>144</v>
      </c>
      <c r="AL149" s="458" t="s">
        <v>144</v>
      </c>
      <c r="AM149" s="458" t="s">
        <v>144</v>
      </c>
      <c r="AN149" s="458" t="s">
        <v>144</v>
      </c>
      <c r="AO149" s="458" t="s">
        <v>144</v>
      </c>
      <c r="AP149" s="463" t="s">
        <v>4170</v>
      </c>
      <c r="AQ149" s="458" t="s">
        <v>3582</v>
      </c>
      <c r="AR149" s="454" t="s">
        <v>4171</v>
      </c>
      <c r="AS149" s="454" t="s">
        <v>3748</v>
      </c>
      <c r="AT149" s="464" t="s">
        <v>4195</v>
      </c>
      <c r="AU149" s="454" t="str">
        <f t="shared" si="35"/>
        <v>정산금액의 자동계산</v>
      </c>
      <c r="AV149" s="454" t="s">
        <v>4196</v>
      </c>
      <c r="AW149" s="455"/>
      <c r="AX149" s="460"/>
      <c r="AY149" s="460" t="s">
        <v>143</v>
      </c>
      <c r="AZ149" s="461"/>
      <c r="BA149" s="446" t="s">
        <v>3018</v>
      </c>
      <c r="BB149" s="446" t="str">
        <f>IF(COUNTIFS('[7]ROMM List'!$AA$5:$AA$736,다우기술!C149,'[7]ROMM List'!$AF$5:$AF$736,"Significant")&gt;0,"Significant",IF(COUNTIFS('[7]ROMM List'!$AA$5:$AA$736,다우기술!C149,'[7]ROMM List'!$AF$5:$AF$736,"Higher")&gt;0,"Higher","Lower"))</f>
        <v>Higher</v>
      </c>
      <c r="BC149" s="446" t="str">
        <f>AQ149</f>
        <v>Auto</v>
      </c>
      <c r="BD149" s="446" t="s">
        <v>130</v>
      </c>
      <c r="BE149" s="465" t="s">
        <v>137</v>
      </c>
      <c r="BF149" s="466" t="str">
        <f t="shared" si="39"/>
        <v>Auto</v>
      </c>
      <c r="BG149" s="466" t="s">
        <v>135</v>
      </c>
      <c r="BH149" s="466" t="s">
        <v>135</v>
      </c>
      <c r="BI149" s="466" t="s">
        <v>135</v>
      </c>
      <c r="BJ149" s="466" t="s">
        <v>135</v>
      </c>
      <c r="BK149" s="466" t="s">
        <v>135</v>
      </c>
      <c r="BL149" s="466" t="s">
        <v>133</v>
      </c>
      <c r="BM149" s="466" t="s">
        <v>135</v>
      </c>
      <c r="BN149" s="467" t="s">
        <v>135</v>
      </c>
      <c r="BO149" s="446" t="str">
        <f t="shared" si="30"/>
        <v>Not Higher</v>
      </c>
      <c r="BP149" s="446">
        <f>SUMIFS([7]Note!$G$18:$G$65,[7]Note!$C$18:$C$65,다우기술!BB149,[7]Note!$F$18:$F$65,다우기술!BC149,[7]Note!$D$18:$D$65,다우기술!BO149)/IF(BD149="Y",1,IF(BD149="H",2,4))</f>
        <v>1</v>
      </c>
      <c r="BQ149" s="446" t="str">
        <f>AR149</f>
        <v>커머스사업팀_SNS Form</v>
      </c>
      <c r="BR149" s="466"/>
      <c r="BS149" s="467" t="s">
        <v>143</v>
      </c>
      <c r="BT149" s="465"/>
      <c r="BU149" s="466"/>
      <c r="BV149" s="466"/>
      <c r="BW149" s="466" t="s">
        <v>143</v>
      </c>
      <c r="BX149" s="466"/>
      <c r="BY149" s="446"/>
      <c r="BZ149" s="392" t="str">
        <f t="shared" si="36"/>
        <v>커머스사업팀(SNS_FORM)_정산금액의 자동계산</v>
      </c>
      <c r="CA149" s="392" t="b">
        <f>VLOOKUP(BZ149,'[7]ROMM List'!$AB$5:$AB$736,1,0)=BZ149</f>
        <v>1</v>
      </c>
      <c r="CB149" s="392" t="str">
        <f t="shared" si="32"/>
        <v>CO_SN0202</v>
      </c>
      <c r="CD149" s="470">
        <f t="shared" si="33"/>
        <v>0</v>
      </c>
      <c r="CF149" s="470">
        <f t="shared" si="34"/>
        <v>0</v>
      </c>
      <c r="CG149" s="470">
        <f t="shared" si="34"/>
        <v>0</v>
      </c>
      <c r="CH149" s="470">
        <f t="shared" si="34"/>
        <v>0</v>
      </c>
      <c r="CL149" s="392" t="str">
        <f>IF(COUNTIFS('[7]ROMM List'!$E$5:$E$736,다우기술!CL$4,'[7]ROMM List'!$AA$5:$AA$736,다우기술!$C149)&gt;0,CL$4,"")</f>
        <v/>
      </c>
      <c r="CM149" s="392" t="str">
        <f>IF(COUNTIFS('[7]ROMM List'!$E$5:$E$736,다우기술!CM$4,'[7]ROMM List'!$AA$5:$AA$736,다우기술!$C149)&gt;0,CM$4,"")</f>
        <v>매출</v>
      </c>
      <c r="CN149" s="392" t="str">
        <f>IF(COUNTIFS('[7]ROMM List'!$E$5:$E$736,다우기술!CN$4,'[7]ROMM List'!$AA$5:$AA$736,다우기술!$C149)&gt;0,CN$4,"")</f>
        <v/>
      </c>
      <c r="CO149" s="392" t="str">
        <f>IF(COUNTIFS('[7]ROMM List'!$E$5:$E$736,다우기술!CO$4,'[7]ROMM List'!$AA$5:$AA$736,다우기술!$C149)&gt;0,CO$4,"")</f>
        <v/>
      </c>
      <c r="CP149" s="392" t="str">
        <f>IF(COUNTIFS('[7]ROMM List'!$E$5:$E$736,다우기술!CP$4,'[7]ROMM List'!$AA$5:$AA$736,다우기술!$C149)&gt;0,CP$4,"")</f>
        <v/>
      </c>
      <c r="CQ149" s="392" t="str">
        <f>IF(COUNTIFS('[7]ROMM List'!$E$5:$E$736,다우기술!CQ$4,'[7]ROMM List'!$AA$5:$AA$736,다우기술!$C149)&gt;0,CQ$4,"")</f>
        <v/>
      </c>
      <c r="CR149" s="392" t="str">
        <f>IF(COUNTIFS('[7]ROMM List'!$E$5:$E$736,다우기술!CR$4,'[7]ROMM List'!$AA$5:$AA$736,다우기술!$C149)&gt;0,CR$4,"")</f>
        <v/>
      </c>
      <c r="CS149" s="392" t="str">
        <f>IF(COUNTIFS('[7]ROMM List'!$E$5:$E$736,다우기술!CS$4,'[7]ROMM List'!$AA$5:$AA$736,다우기술!$C149)&gt;0,CS$4,"")</f>
        <v/>
      </c>
      <c r="CT149" s="392" t="str">
        <f>IF(COUNTIFS('[7]ROMM List'!$E$5:$E$736,다우기술!CT$4,'[7]ROMM List'!$AA$5:$AA$736,다우기술!$C149)&gt;0,CT$4,"")</f>
        <v/>
      </c>
      <c r="CU149" s="392" t="str">
        <f>IF(COUNTIFS('[7]ROMM List'!$E$5:$E$736,다우기술!CU$4,'[7]ROMM List'!$AA$5:$AA$736,다우기술!$C149)&gt;0,CU$4,"")</f>
        <v/>
      </c>
      <c r="CV149" s="392" t="str">
        <f>IF(COUNTIFS('[7]ROMM List'!$E$5:$E$736,다우기술!CV$4,'[7]ROMM List'!$AA$5:$AA$736,다우기술!$C149)&gt;0,CV$4,"")</f>
        <v/>
      </c>
      <c r="CW149" s="392" t="str">
        <f>IF(COUNTIFS('[7]ROMM List'!$E$5:$E$736,다우기술!CW$4,'[7]ROMM List'!$AA$5:$AA$736,다우기술!$C149)&gt;0,CW$4,"")</f>
        <v/>
      </c>
      <c r="CX149" s="392" t="str">
        <f>IF(COUNTIFS('[7]ROMM List'!$E$5:$E$736,다우기술!CX$4,'[7]ROMM List'!$AA$5:$AA$736,다우기술!$C149)&gt;0,CX$4,"")</f>
        <v/>
      </c>
      <c r="CY149" s="392" t="str">
        <f>IF(COUNTIFS('[7]ROMM List'!$E$5:$E$736,다우기술!CY$4,'[7]ROMM List'!$AA$5:$AA$736,다우기술!$C149)&gt;0,CY$4,"")</f>
        <v/>
      </c>
      <c r="CZ149" s="392" t="str">
        <f>IF(COUNTIFS('[7]ROMM List'!$E$5:$E$736,다우기술!CZ$4,'[7]ROMM List'!$AA$5:$AA$736,다우기술!$C149)&gt;0,CZ$4,"")</f>
        <v/>
      </c>
      <c r="DA149" s="392" t="str">
        <f>IF(COUNTIFS('[7]ROMM List'!$E$5:$E$736,다우기술!DA$4,'[7]ROMM List'!$AA$5:$AA$736,다우기술!$C149)&gt;0,DA$4,"")</f>
        <v/>
      </c>
      <c r="DB149" s="392" t="str">
        <f>IF(COUNTIFS('[7]ROMM List'!$E$5:$E$736,다우기술!DB$4,'[7]ROMM List'!$AA$5:$AA$736,다우기술!$C149)&gt;0,DB$4,"")</f>
        <v/>
      </c>
      <c r="DC149" s="392" t="str">
        <f>IF(COUNTIFS('[7]ROMM List'!$E$5:$E$736,다우기술!DC$4,'[7]ROMM List'!$AA$5:$AA$736,다우기술!$C149)&gt;0,DC$4,"")</f>
        <v/>
      </c>
      <c r="DD149" s="392" t="str">
        <f>IF(COUNTIFS('[7]ROMM List'!$E$5:$E$736,다우기술!DD$4,'[7]ROMM List'!$AA$5:$AA$736,다우기술!$C149)&gt;0,DD$4,"")</f>
        <v/>
      </c>
      <c r="DE149" s="392" t="str">
        <f>IF(COUNTIFS('[7]ROMM List'!$E$5:$E$736,다우기술!DE$4,'[7]ROMM List'!$AA$5:$AA$736,다우기술!$C149)&gt;0,DE$4,"")</f>
        <v/>
      </c>
      <c r="DF149" s="392" t="str">
        <f>IF(COUNTIFS('[7]ROMM List'!$E$5:$E$736,다우기술!DF$4,'[7]ROMM List'!$AA$5:$AA$736,다우기술!$C149)&gt;0,DF$4,"")</f>
        <v/>
      </c>
      <c r="DG149" s="392" t="str">
        <f>IF(COUNTIFS('[7]ROMM List'!$E$5:$E$736,다우기술!DG$4,'[7]ROMM List'!$AA$5:$AA$736,다우기술!$C149)&gt;0,DG$4,"")</f>
        <v/>
      </c>
      <c r="DH149" s="392" t="str">
        <f>IF(COUNTIFS('[7]ROMM List'!$E$5:$E$736,다우기술!DH$4,'[7]ROMM List'!$AA$5:$AA$736,다우기술!$C149)&gt;0,DH$4,"")</f>
        <v/>
      </c>
      <c r="DI149" s="392" t="str">
        <f>IF(COUNTIFS('[7]ROMM List'!$E$5:$E$736,다우기술!DI$4,'[7]ROMM List'!$AA$5:$AA$736,다우기술!$C149)&gt;0,DI$4,"")</f>
        <v/>
      </c>
      <c r="DJ149" s="392" t="str">
        <f>IF(COUNTIFS('[7]ROMM List'!$E$5:$E$736,다우기술!DJ$4,'[7]ROMM List'!$AA$5:$AA$736,다우기술!$C149)&gt;0,DJ$4,"")</f>
        <v/>
      </c>
      <c r="DK149" s="392" t="str">
        <f>IF(COUNTIFS('[7]ROMM List'!$E$5:$E$736,다우기술!DK$4,'[7]ROMM List'!$AA$5:$AA$736,다우기술!$C149)&gt;0,DK$4,"")</f>
        <v/>
      </c>
      <c r="DL149" s="392" t="str">
        <f t="shared" si="38"/>
        <v>매출</v>
      </c>
    </row>
    <row r="150" spans="1:116" ht="109.2" hidden="1" customHeight="1">
      <c r="A150" s="471" t="s">
        <v>3290</v>
      </c>
      <c r="B150" s="392" t="s">
        <v>141</v>
      </c>
      <c r="C150" s="430" t="str">
        <f t="shared" si="29"/>
        <v>CO_SN0203</v>
      </c>
      <c r="D150" s="430" t="s">
        <v>4175</v>
      </c>
      <c r="E150" s="430" t="s">
        <v>4168</v>
      </c>
      <c r="F150" s="431" t="s">
        <v>3306</v>
      </c>
      <c r="G150" s="431" t="s">
        <v>3614</v>
      </c>
      <c r="H150" s="454" t="s">
        <v>4197</v>
      </c>
      <c r="I150" s="455" t="s">
        <v>4198</v>
      </c>
      <c r="J150" s="456" t="s">
        <v>4199</v>
      </c>
      <c r="K150" s="457" t="s">
        <v>4200</v>
      </c>
      <c r="L150" s="458" t="str">
        <f>IF(VLOOKUP(BZ150,'[7]ROMM List'!$AB$5:$AC$736,2,0)&gt;0,"Y","N")</f>
        <v>Y</v>
      </c>
      <c r="M150" s="459" t="s">
        <v>143</v>
      </c>
      <c r="N150" s="460" t="s">
        <v>143</v>
      </c>
      <c r="O150" s="460"/>
      <c r="P150" s="460"/>
      <c r="Q150" s="460"/>
      <c r="R150" s="461"/>
      <c r="S150" s="459" t="s">
        <v>3972</v>
      </c>
      <c r="T150" s="461" t="s">
        <v>4201</v>
      </c>
      <c r="U150" s="459" t="str">
        <f>IF(COUNTIFS('[7]ROMM List'!$AA$5:$AA$736,다우기술!$C150,'[7]ROMM List'!K$5:K$736,"O")&gt;0,"O","")</f>
        <v/>
      </c>
      <c r="V150" s="460" t="str">
        <f>IF(COUNTIFS('[7]ROMM List'!$AA$5:$AA$736,다우기술!$C150,'[7]ROMM List'!L$5:L$736,"O")&gt;0,"O","")</f>
        <v/>
      </c>
      <c r="W150" s="460" t="str">
        <f>IF(COUNTIFS('[7]ROMM List'!$AA$5:$AA$736,다우기술!$C150,'[7]ROMM List'!M$5:M$736,"O")&gt;0,"O","")</f>
        <v/>
      </c>
      <c r="X150" s="460" t="str">
        <f>IF(COUNTIFS('[7]ROMM List'!$AA$5:$AA$736,다우기술!$C150,'[7]ROMM List'!N$5:N$736,"O")&gt;0,"O","")</f>
        <v/>
      </c>
      <c r="Y150" s="460" t="str">
        <f>IF(COUNTIFS('[7]ROMM List'!$AA$5:$AA$736,다우기술!$C150,'[7]ROMM List'!O$5:O$736,"O")&gt;0,"O","")</f>
        <v/>
      </c>
      <c r="Z150" s="460" t="str">
        <f>IF(COUNTIFS('[7]ROMM List'!$AA$5:$AA$736,다우기술!$C150,'[7]ROMM List'!P$5:P$736,"O")&gt;0,"O","")</f>
        <v/>
      </c>
      <c r="AA150" s="460" t="str">
        <f>IF(COUNTIFS('[7]ROMM List'!$AA$5:$AA$736,다우기술!$C150,'[7]ROMM List'!Q$5:Q$736,"O")&gt;0,"O","")</f>
        <v>O</v>
      </c>
      <c r="AB150" s="460" t="str">
        <f>IF(COUNTIFS('[7]ROMM List'!$AA$5:$AA$736,다우기술!$C150,'[7]ROMM List'!R$5:R$736,"O")&gt;0,"O","")</f>
        <v>O</v>
      </c>
      <c r="AC150" s="460" t="str">
        <f>IF(COUNTIFS('[7]ROMM List'!$AA$5:$AA$736,다우기술!$C150,'[7]ROMM List'!S$5:S$736,"O")&gt;0,"O","")</f>
        <v/>
      </c>
      <c r="AD150" s="460" t="str">
        <f>IF(COUNTIFS('[7]ROMM List'!$AA$5:$AA$736,다우기술!$C150,'[7]ROMM List'!T$5:T$736,"O")&gt;0,"O","")</f>
        <v/>
      </c>
      <c r="AE150" s="460" t="str">
        <f>IF(COUNTIFS('[7]ROMM List'!$AA$5:$AA$736,다우기술!$C150,'[7]ROMM List'!U$5:U$736,"O")&gt;0,"O","")</f>
        <v/>
      </c>
      <c r="AF150" s="460" t="str">
        <f>IF(COUNTIFS('[7]ROMM List'!$AA$5:$AA$736,다우기술!$C150,'[7]ROMM List'!V$5:V$736,"O")&gt;0,"O","")</f>
        <v/>
      </c>
      <c r="AG150" s="461" t="str">
        <f>IF(COUNTIFS('[7]ROMM List'!$AA$5:$AA$736,다우기술!$C150,'[7]ROMM List'!W$5:W$736,"O")&gt;0,"O","")</f>
        <v/>
      </c>
      <c r="AH150" s="462" t="s">
        <v>130</v>
      </c>
      <c r="AI150" s="458" t="str">
        <f t="shared" si="37"/>
        <v>매출</v>
      </c>
      <c r="AJ150" s="458" t="s">
        <v>144</v>
      </c>
      <c r="AK150" s="458" t="s">
        <v>144</v>
      </c>
      <c r="AL150" s="458" t="s">
        <v>144</v>
      </c>
      <c r="AM150" s="458" t="s">
        <v>144</v>
      </c>
      <c r="AN150" s="458" t="s">
        <v>144</v>
      </c>
      <c r="AO150" s="458" t="s">
        <v>144</v>
      </c>
      <c r="AP150" s="463" t="s">
        <v>3594</v>
      </c>
      <c r="AQ150" s="458" t="s">
        <v>143</v>
      </c>
      <c r="AR150" s="454" t="s">
        <v>4171</v>
      </c>
      <c r="AS150" s="454" t="s">
        <v>3748</v>
      </c>
      <c r="AT150" s="464" t="s">
        <v>4202</v>
      </c>
      <c r="AU150" s="454" t="str">
        <f t="shared" si="35"/>
        <v>정산리스트의 승인</v>
      </c>
      <c r="AV150" s="454" t="s">
        <v>4203</v>
      </c>
      <c r="AW150" s="455"/>
      <c r="AX150" s="460"/>
      <c r="AY150" s="460" t="s">
        <v>143</v>
      </c>
      <c r="AZ150" s="461"/>
      <c r="BA150" s="446" t="s">
        <v>4204</v>
      </c>
      <c r="BB150" s="446" t="str">
        <f>IF(COUNTIFS('[7]ROMM List'!$AA$5:$AA$736,다우기술!C150,'[7]ROMM List'!$AF$5:$AF$736,"Significant")&gt;0,"Significant",IF(COUNTIFS('[7]ROMM List'!$AA$5:$AA$736,다우기술!C150,'[7]ROMM List'!$AF$5:$AF$736,"Higher")&gt;0,"Higher","Lower"))</f>
        <v>Higher</v>
      </c>
      <c r="BC150" s="446" t="s">
        <v>143</v>
      </c>
      <c r="BD150" s="446" t="s">
        <v>130</v>
      </c>
      <c r="BE150" s="465" t="s">
        <v>131</v>
      </c>
      <c r="BF150" s="466" t="str">
        <f t="shared" si="39"/>
        <v>O</v>
      </c>
      <c r="BG150" s="466" t="s">
        <v>135</v>
      </c>
      <c r="BH150" s="466" t="s">
        <v>135</v>
      </c>
      <c r="BI150" s="466" t="s">
        <v>135</v>
      </c>
      <c r="BJ150" s="466" t="s">
        <v>135</v>
      </c>
      <c r="BK150" s="466" t="s">
        <v>135</v>
      </c>
      <c r="BL150" s="466" t="s">
        <v>135</v>
      </c>
      <c r="BM150" s="466" t="s">
        <v>135</v>
      </c>
      <c r="BN150" s="467" t="s">
        <v>135</v>
      </c>
      <c r="BO150" s="446" t="str">
        <f t="shared" si="30"/>
        <v>Not Higher</v>
      </c>
      <c r="BP150" s="446">
        <f>SUMIFS([7]Note!$G$18:$G$65,[7]Note!$C$18:$C$65,다우기술!BB150,[7]Note!$F$18:$F$65,다우기술!BC150,[7]Note!$D$18:$D$65,다우기술!BO150)/IF(BD150="Y",1,IF(BD150="H",2,4))</f>
        <v>25</v>
      </c>
      <c r="BQ150" s="446" t="str">
        <f>AR150</f>
        <v>커머스사업팀_SNS Form</v>
      </c>
      <c r="BR150" s="466"/>
      <c r="BS150" s="467" t="s">
        <v>143</v>
      </c>
      <c r="BT150" s="465"/>
      <c r="BU150" s="466"/>
      <c r="BV150" s="466"/>
      <c r="BW150" s="466" t="s">
        <v>143</v>
      </c>
      <c r="BX150" s="466"/>
      <c r="BY150" s="446"/>
      <c r="BZ150" s="392" t="str">
        <f t="shared" si="36"/>
        <v>커머스사업팀(SNS_FORM)_정산리스트의 승인</v>
      </c>
      <c r="CA150" s="468" t="b">
        <f>VLOOKUP(BZ150,'[7]ROMM List'!$AB$5:$AB$736,1,0)=BZ150</f>
        <v>1</v>
      </c>
      <c r="CB150" s="468" t="str">
        <f t="shared" si="32"/>
        <v>CO_SN0203</v>
      </c>
      <c r="CD150" s="469">
        <f t="shared" si="33"/>
        <v>0</v>
      </c>
      <c r="CE150" s="392"/>
      <c r="CF150" s="469">
        <f t="shared" si="34"/>
        <v>0</v>
      </c>
      <c r="CG150" s="469">
        <f t="shared" si="34"/>
        <v>0</v>
      </c>
      <c r="CH150" s="469">
        <f t="shared" si="34"/>
        <v>0</v>
      </c>
      <c r="CL150" s="468" t="str">
        <f>IF(COUNTIFS('[7]ROMM List'!$E$5:$E$736,다우기술!CL$4,'[7]ROMM List'!$AA$5:$AA$736,다우기술!$C150)&gt;0,CL$4,"")</f>
        <v/>
      </c>
      <c r="CM150" s="468" t="str">
        <f>IF(COUNTIFS('[7]ROMM List'!$E$5:$E$736,다우기술!CM$4,'[7]ROMM List'!$AA$5:$AA$736,다우기술!$C150)&gt;0,CM$4,"")</f>
        <v>매출</v>
      </c>
      <c r="CN150" s="468" t="str">
        <f>IF(COUNTIFS('[7]ROMM List'!$E$5:$E$736,다우기술!CN$4,'[7]ROMM List'!$AA$5:$AA$736,다우기술!$C150)&gt;0,CN$4,"")</f>
        <v/>
      </c>
      <c r="CO150" s="468" t="str">
        <f>IF(COUNTIFS('[7]ROMM List'!$E$5:$E$736,다우기술!CO$4,'[7]ROMM List'!$AA$5:$AA$736,다우기술!$C150)&gt;0,CO$4,"")</f>
        <v/>
      </c>
      <c r="CP150" s="468" t="str">
        <f>IF(COUNTIFS('[7]ROMM List'!$E$5:$E$736,다우기술!CP$4,'[7]ROMM List'!$AA$5:$AA$736,다우기술!$C150)&gt;0,CP$4,"")</f>
        <v/>
      </c>
      <c r="CQ150" s="468" t="str">
        <f>IF(COUNTIFS('[7]ROMM List'!$E$5:$E$736,다우기술!CQ$4,'[7]ROMM List'!$AA$5:$AA$736,다우기술!$C150)&gt;0,CQ$4,"")</f>
        <v/>
      </c>
      <c r="CR150" s="468" t="str">
        <f>IF(COUNTIFS('[7]ROMM List'!$E$5:$E$736,다우기술!CR$4,'[7]ROMM List'!$AA$5:$AA$736,다우기술!$C150)&gt;0,CR$4,"")</f>
        <v/>
      </c>
      <c r="CS150" s="468" t="str">
        <f>IF(COUNTIFS('[7]ROMM List'!$E$5:$E$736,다우기술!CS$4,'[7]ROMM List'!$AA$5:$AA$736,다우기술!$C150)&gt;0,CS$4,"")</f>
        <v/>
      </c>
      <c r="CT150" s="468" t="str">
        <f>IF(COUNTIFS('[7]ROMM List'!$E$5:$E$736,다우기술!CT$4,'[7]ROMM List'!$AA$5:$AA$736,다우기술!$C150)&gt;0,CT$4,"")</f>
        <v/>
      </c>
      <c r="CU150" s="468" t="str">
        <f>IF(COUNTIFS('[7]ROMM List'!$E$5:$E$736,다우기술!CU$4,'[7]ROMM List'!$AA$5:$AA$736,다우기술!$C150)&gt;0,CU$4,"")</f>
        <v/>
      </c>
      <c r="CV150" s="468" t="str">
        <f>IF(COUNTIFS('[7]ROMM List'!$E$5:$E$736,다우기술!CV$4,'[7]ROMM List'!$AA$5:$AA$736,다우기술!$C150)&gt;0,CV$4,"")</f>
        <v/>
      </c>
      <c r="CW150" s="468" t="str">
        <f>IF(COUNTIFS('[7]ROMM List'!$E$5:$E$736,다우기술!CW$4,'[7]ROMM List'!$AA$5:$AA$736,다우기술!$C150)&gt;0,CW$4,"")</f>
        <v/>
      </c>
      <c r="CX150" s="468" t="str">
        <f>IF(COUNTIFS('[7]ROMM List'!$E$5:$E$736,다우기술!CX$4,'[7]ROMM List'!$AA$5:$AA$736,다우기술!$C150)&gt;0,CX$4,"")</f>
        <v/>
      </c>
      <c r="CY150" s="468" t="str">
        <f>IF(COUNTIFS('[7]ROMM List'!$E$5:$E$736,다우기술!CY$4,'[7]ROMM List'!$AA$5:$AA$736,다우기술!$C150)&gt;0,CY$4,"")</f>
        <v/>
      </c>
      <c r="CZ150" s="468" t="str">
        <f>IF(COUNTIFS('[7]ROMM List'!$E$5:$E$736,다우기술!CZ$4,'[7]ROMM List'!$AA$5:$AA$736,다우기술!$C150)&gt;0,CZ$4,"")</f>
        <v/>
      </c>
      <c r="DA150" s="468" t="str">
        <f>IF(COUNTIFS('[7]ROMM List'!$E$5:$E$736,다우기술!DA$4,'[7]ROMM List'!$AA$5:$AA$736,다우기술!$C150)&gt;0,DA$4,"")</f>
        <v/>
      </c>
      <c r="DB150" s="468" t="str">
        <f>IF(COUNTIFS('[7]ROMM List'!$E$5:$E$736,다우기술!DB$4,'[7]ROMM List'!$AA$5:$AA$736,다우기술!$C150)&gt;0,DB$4,"")</f>
        <v/>
      </c>
      <c r="DC150" s="468" t="str">
        <f>IF(COUNTIFS('[7]ROMM List'!$E$5:$E$736,다우기술!DC$4,'[7]ROMM List'!$AA$5:$AA$736,다우기술!$C150)&gt;0,DC$4,"")</f>
        <v/>
      </c>
      <c r="DD150" s="468" t="str">
        <f>IF(COUNTIFS('[7]ROMM List'!$E$5:$E$736,다우기술!DD$4,'[7]ROMM List'!$AA$5:$AA$736,다우기술!$C150)&gt;0,DD$4,"")</f>
        <v/>
      </c>
      <c r="DE150" s="468" t="str">
        <f>IF(COUNTIFS('[7]ROMM List'!$E$5:$E$736,다우기술!DE$4,'[7]ROMM List'!$AA$5:$AA$736,다우기술!$C150)&gt;0,DE$4,"")</f>
        <v/>
      </c>
      <c r="DF150" s="468" t="str">
        <f>IF(COUNTIFS('[7]ROMM List'!$E$5:$E$736,다우기술!DF$4,'[7]ROMM List'!$AA$5:$AA$736,다우기술!$C150)&gt;0,DF$4,"")</f>
        <v/>
      </c>
      <c r="DG150" s="468" t="str">
        <f>IF(COUNTIFS('[7]ROMM List'!$E$5:$E$736,다우기술!DG$4,'[7]ROMM List'!$AA$5:$AA$736,다우기술!$C150)&gt;0,DG$4,"")</f>
        <v/>
      </c>
      <c r="DH150" s="468" t="str">
        <f>IF(COUNTIFS('[7]ROMM List'!$E$5:$E$736,다우기술!DH$4,'[7]ROMM List'!$AA$5:$AA$736,다우기술!$C150)&gt;0,DH$4,"")</f>
        <v/>
      </c>
      <c r="DI150" s="468" t="str">
        <f>IF(COUNTIFS('[7]ROMM List'!$E$5:$E$736,다우기술!DI$4,'[7]ROMM List'!$AA$5:$AA$736,다우기술!$C150)&gt;0,DI$4,"")</f>
        <v/>
      </c>
      <c r="DJ150" s="468" t="str">
        <f>IF(COUNTIFS('[7]ROMM List'!$E$5:$E$736,다우기술!DJ$4,'[7]ROMM List'!$AA$5:$AA$736,다우기술!$C150)&gt;0,DJ$4,"")</f>
        <v/>
      </c>
      <c r="DK150" s="468" t="str">
        <f>IF(COUNTIFS('[7]ROMM List'!$E$5:$E$736,다우기술!DK$4,'[7]ROMM List'!$AA$5:$AA$736,다우기술!$C150)&gt;0,DK$4,"")</f>
        <v/>
      </c>
      <c r="DL150" s="468" t="str">
        <f t="shared" si="38"/>
        <v>매출</v>
      </c>
    </row>
    <row r="151" spans="1:116" s="392" customFormat="1" ht="327.60000000000002" hidden="1" customHeight="1">
      <c r="A151" s="453"/>
      <c r="B151" s="392" t="s">
        <v>141</v>
      </c>
      <c r="C151" s="430" t="str">
        <f t="shared" si="29"/>
        <v>CO_SN0301</v>
      </c>
      <c r="D151" s="430" t="s">
        <v>4175</v>
      </c>
      <c r="E151" s="430" t="s">
        <v>4168</v>
      </c>
      <c r="F151" s="431" t="s">
        <v>3614</v>
      </c>
      <c r="G151" s="431" t="s">
        <v>3292</v>
      </c>
      <c r="H151" s="454" t="s">
        <v>4205</v>
      </c>
      <c r="I151" s="455" t="s">
        <v>4206</v>
      </c>
      <c r="J151" s="456" t="s">
        <v>4207</v>
      </c>
      <c r="K151" s="457" t="s">
        <v>4208</v>
      </c>
      <c r="L151" s="458" t="str">
        <f>IF(VLOOKUP(BZ151,'[7]ROMM List'!$AB$5:$AC$736,2,0)&gt;0,"Y","N")</f>
        <v>Y</v>
      </c>
      <c r="M151" s="459"/>
      <c r="N151" s="460" t="s">
        <v>3025</v>
      </c>
      <c r="O151" s="460"/>
      <c r="P151" s="460"/>
      <c r="Q151" s="460"/>
      <c r="R151" s="461"/>
      <c r="S151" s="459" t="s">
        <v>142</v>
      </c>
      <c r="T151" s="461" t="s">
        <v>137</v>
      </c>
      <c r="U151" s="459" t="str">
        <f>IF(COUNTIFS('[7]ROMM List'!$AA$5:$AA$736,다우기술!$C151,'[7]ROMM List'!K$5:K$736,"O")&gt;0,"O","")</f>
        <v/>
      </c>
      <c r="V151" s="460" t="str">
        <f>IF(COUNTIFS('[7]ROMM List'!$AA$5:$AA$736,다우기술!$C151,'[7]ROMM List'!L$5:L$736,"O")&gt;0,"O","")</f>
        <v/>
      </c>
      <c r="W151" s="460" t="str">
        <f>IF(COUNTIFS('[7]ROMM List'!$AA$5:$AA$736,다우기술!$C151,'[7]ROMM List'!M$5:M$736,"O")&gt;0,"O","")</f>
        <v>O</v>
      </c>
      <c r="X151" s="460" t="str">
        <f>IF(COUNTIFS('[7]ROMM List'!$AA$5:$AA$736,다우기술!$C151,'[7]ROMM List'!N$5:N$736,"O")&gt;0,"O","")</f>
        <v/>
      </c>
      <c r="Y151" s="460" t="str">
        <f>IF(COUNTIFS('[7]ROMM List'!$AA$5:$AA$736,다우기술!$C151,'[7]ROMM List'!O$5:O$736,"O")&gt;0,"O","")</f>
        <v>O</v>
      </c>
      <c r="Z151" s="460" t="str">
        <f>IF(COUNTIFS('[7]ROMM List'!$AA$5:$AA$736,다우기술!$C151,'[7]ROMM List'!P$5:P$736,"O")&gt;0,"O","")</f>
        <v>O</v>
      </c>
      <c r="AA151" s="460" t="str">
        <f>IF(COUNTIFS('[7]ROMM List'!$AA$5:$AA$736,다우기술!$C151,'[7]ROMM List'!Q$5:Q$736,"O")&gt;0,"O","")</f>
        <v>O</v>
      </c>
      <c r="AB151" s="460" t="str">
        <f>IF(COUNTIFS('[7]ROMM List'!$AA$5:$AA$736,다우기술!$C151,'[7]ROMM List'!R$5:R$736,"O")&gt;0,"O","")</f>
        <v>O</v>
      </c>
      <c r="AC151" s="460" t="str">
        <f>IF(COUNTIFS('[7]ROMM List'!$AA$5:$AA$736,다우기술!$C151,'[7]ROMM List'!S$5:S$736,"O")&gt;0,"O","")</f>
        <v/>
      </c>
      <c r="AD151" s="460" t="str">
        <f>IF(COUNTIFS('[7]ROMM List'!$AA$5:$AA$736,다우기술!$C151,'[7]ROMM List'!T$5:T$736,"O")&gt;0,"O","")</f>
        <v/>
      </c>
      <c r="AE151" s="460" t="str">
        <f>IF(COUNTIFS('[7]ROMM List'!$AA$5:$AA$736,다우기술!$C151,'[7]ROMM List'!U$5:U$736,"O")&gt;0,"O","")</f>
        <v/>
      </c>
      <c r="AF151" s="460" t="str">
        <f>IF(COUNTIFS('[7]ROMM List'!$AA$5:$AA$736,다우기술!$C151,'[7]ROMM List'!V$5:V$736,"O")&gt;0,"O","")</f>
        <v/>
      </c>
      <c r="AG151" s="461" t="str">
        <f>IF(COUNTIFS('[7]ROMM List'!$AA$5:$AA$736,다우기술!$C151,'[7]ROMM List'!W$5:W$736,"O")&gt;0,"O","")</f>
        <v/>
      </c>
      <c r="AH151" s="462" t="s">
        <v>129</v>
      </c>
      <c r="AI151" s="458" t="str">
        <f t="shared" si="37"/>
        <v>매출채권매출</v>
      </c>
      <c r="AJ151" s="458" t="s">
        <v>144</v>
      </c>
      <c r="AK151" s="458" t="s">
        <v>144</v>
      </c>
      <c r="AL151" s="458" t="s">
        <v>144</v>
      </c>
      <c r="AM151" s="458" t="s">
        <v>144</v>
      </c>
      <c r="AN151" s="458" t="s">
        <v>144</v>
      </c>
      <c r="AO151" s="458" t="s">
        <v>144</v>
      </c>
      <c r="AP151" s="463" t="s">
        <v>4170</v>
      </c>
      <c r="AQ151" s="458" t="s">
        <v>3582</v>
      </c>
      <c r="AR151" s="454" t="s">
        <v>4171</v>
      </c>
      <c r="AS151" s="454" t="s">
        <v>3748</v>
      </c>
      <c r="AT151" s="464" t="s">
        <v>4209</v>
      </c>
      <c r="AU151" s="454" t="str">
        <f t="shared" si="35"/>
        <v>매출액 자동집계</v>
      </c>
      <c r="AV151" s="454" t="s">
        <v>4210</v>
      </c>
      <c r="AW151" s="455"/>
      <c r="AX151" s="460"/>
      <c r="AY151" s="460" t="s">
        <v>143</v>
      </c>
      <c r="AZ151" s="461"/>
      <c r="BA151" s="446" t="s">
        <v>3018</v>
      </c>
      <c r="BB151" s="446" t="str">
        <f>IF(COUNTIFS('[7]ROMM List'!$AA$5:$AA$736,다우기술!C151,'[7]ROMM List'!$AF$5:$AF$736,"Significant")&gt;0,"Significant",IF(COUNTIFS('[7]ROMM List'!$AA$5:$AA$736,다우기술!C151,'[7]ROMM List'!$AF$5:$AF$736,"Higher")&gt;0,"Higher","Lower"))</f>
        <v>Higher</v>
      </c>
      <c r="BC151" s="446" t="str">
        <f>AQ151</f>
        <v>Auto</v>
      </c>
      <c r="BD151" s="446" t="s">
        <v>130</v>
      </c>
      <c r="BE151" s="465" t="s">
        <v>137</v>
      </c>
      <c r="BF151" s="466" t="str">
        <f t="shared" si="39"/>
        <v>Auto</v>
      </c>
      <c r="BG151" s="466" t="s">
        <v>133</v>
      </c>
      <c r="BH151" s="466" t="s">
        <v>135</v>
      </c>
      <c r="BI151" s="466" t="s">
        <v>135</v>
      </c>
      <c r="BJ151" s="466" t="s">
        <v>135</v>
      </c>
      <c r="BK151" s="466" t="s">
        <v>135</v>
      </c>
      <c r="BL151" s="466" t="s">
        <v>133</v>
      </c>
      <c r="BM151" s="466" t="s">
        <v>135</v>
      </c>
      <c r="BN151" s="467" t="s">
        <v>135</v>
      </c>
      <c r="BO151" s="446" t="str">
        <f t="shared" si="30"/>
        <v>Not Higher</v>
      </c>
      <c r="BP151" s="446">
        <f>SUMIFS([7]Note!$G$18:$G$65,[7]Note!$C$18:$C$65,다우기술!BB151,[7]Note!$F$18:$F$65,다우기술!BC151,[7]Note!$D$18:$D$65,다우기술!BO151)/IF(BD151="Y",1,IF(BD151="H",2,4))</f>
        <v>1</v>
      </c>
      <c r="BQ151" s="446" t="s">
        <v>4174</v>
      </c>
      <c r="BR151" s="466"/>
      <c r="BS151" s="467" t="s">
        <v>143</v>
      </c>
      <c r="BT151" s="465"/>
      <c r="BU151" s="466"/>
      <c r="BV151" s="466"/>
      <c r="BW151" s="466" t="s">
        <v>143</v>
      </c>
      <c r="BX151" s="466"/>
      <c r="BY151" s="446"/>
      <c r="BZ151" s="392" t="str">
        <f t="shared" si="36"/>
        <v>커머스사업팀(SNS_FORM)_매출액 자동집계</v>
      </c>
      <c r="CA151" s="392" t="b">
        <f>VLOOKUP(BZ151,'[7]ROMM List'!$AB$5:$AB$736,1,0)=BZ151</f>
        <v>1</v>
      </c>
      <c r="CB151" s="392" t="str">
        <f t="shared" si="32"/>
        <v>CO_SN0301</v>
      </c>
      <c r="CD151" s="470">
        <f t="shared" si="33"/>
        <v>0</v>
      </c>
      <c r="CF151" s="470">
        <f t="shared" si="34"/>
        <v>0</v>
      </c>
      <c r="CG151" s="470">
        <f t="shared" si="34"/>
        <v>0</v>
      </c>
      <c r="CH151" s="470">
        <f t="shared" si="34"/>
        <v>0</v>
      </c>
      <c r="CL151" s="392" t="str">
        <f>IF(COUNTIFS('[7]ROMM List'!$E$5:$E$736,다우기술!CL$4,'[7]ROMM List'!$AA$5:$AA$736,다우기술!$C151)&gt;0,CL$4,"")</f>
        <v>매출채권</v>
      </c>
      <c r="CM151" s="392" t="str">
        <f>IF(COUNTIFS('[7]ROMM List'!$E$5:$E$736,다우기술!CM$4,'[7]ROMM List'!$AA$5:$AA$736,다우기술!$C151)&gt;0,CM$4,"")</f>
        <v>매출</v>
      </c>
      <c r="CN151" s="392" t="str">
        <f>IF(COUNTIFS('[7]ROMM List'!$E$5:$E$736,다우기술!CN$4,'[7]ROMM List'!$AA$5:$AA$736,다우기술!$C151)&gt;0,CN$4,"")</f>
        <v/>
      </c>
      <c r="CO151" s="392" t="str">
        <f>IF(COUNTIFS('[7]ROMM List'!$E$5:$E$736,다우기술!CO$4,'[7]ROMM List'!$AA$5:$AA$736,다우기술!$C151)&gt;0,CO$4,"")</f>
        <v/>
      </c>
      <c r="CP151" s="392" t="str">
        <f>IF(COUNTIFS('[7]ROMM List'!$E$5:$E$736,다우기술!CP$4,'[7]ROMM List'!$AA$5:$AA$736,다우기술!$C151)&gt;0,CP$4,"")</f>
        <v/>
      </c>
      <c r="CQ151" s="392" t="str">
        <f>IF(COUNTIFS('[7]ROMM List'!$E$5:$E$736,다우기술!CQ$4,'[7]ROMM List'!$AA$5:$AA$736,다우기술!$C151)&gt;0,CQ$4,"")</f>
        <v/>
      </c>
      <c r="CR151" s="392" t="str">
        <f>IF(COUNTIFS('[7]ROMM List'!$E$5:$E$736,다우기술!CR$4,'[7]ROMM List'!$AA$5:$AA$736,다우기술!$C151)&gt;0,CR$4,"")</f>
        <v/>
      </c>
      <c r="CS151" s="392" t="str">
        <f>IF(COUNTIFS('[7]ROMM List'!$E$5:$E$736,다우기술!CS$4,'[7]ROMM List'!$AA$5:$AA$736,다우기술!$C151)&gt;0,CS$4,"")</f>
        <v/>
      </c>
      <c r="CT151" s="392" t="str">
        <f>IF(COUNTIFS('[7]ROMM List'!$E$5:$E$736,다우기술!CT$4,'[7]ROMM List'!$AA$5:$AA$736,다우기술!$C151)&gt;0,CT$4,"")</f>
        <v/>
      </c>
      <c r="CU151" s="392" t="str">
        <f>IF(COUNTIFS('[7]ROMM List'!$E$5:$E$736,다우기술!CU$4,'[7]ROMM List'!$AA$5:$AA$736,다우기술!$C151)&gt;0,CU$4,"")</f>
        <v/>
      </c>
      <c r="CV151" s="392" t="str">
        <f>IF(COUNTIFS('[7]ROMM List'!$E$5:$E$736,다우기술!CV$4,'[7]ROMM List'!$AA$5:$AA$736,다우기술!$C151)&gt;0,CV$4,"")</f>
        <v/>
      </c>
      <c r="CW151" s="392" t="str">
        <f>IF(COUNTIFS('[7]ROMM List'!$E$5:$E$736,다우기술!CW$4,'[7]ROMM List'!$AA$5:$AA$736,다우기술!$C151)&gt;0,CW$4,"")</f>
        <v/>
      </c>
      <c r="CX151" s="392" t="str">
        <f>IF(COUNTIFS('[7]ROMM List'!$E$5:$E$736,다우기술!CX$4,'[7]ROMM List'!$AA$5:$AA$736,다우기술!$C151)&gt;0,CX$4,"")</f>
        <v/>
      </c>
      <c r="CY151" s="392" t="str">
        <f>IF(COUNTIFS('[7]ROMM List'!$E$5:$E$736,다우기술!CY$4,'[7]ROMM List'!$AA$5:$AA$736,다우기술!$C151)&gt;0,CY$4,"")</f>
        <v/>
      </c>
      <c r="CZ151" s="392" t="str">
        <f>IF(COUNTIFS('[7]ROMM List'!$E$5:$E$736,다우기술!CZ$4,'[7]ROMM List'!$AA$5:$AA$736,다우기술!$C151)&gt;0,CZ$4,"")</f>
        <v/>
      </c>
      <c r="DA151" s="392" t="str">
        <f>IF(COUNTIFS('[7]ROMM List'!$E$5:$E$736,다우기술!DA$4,'[7]ROMM List'!$AA$5:$AA$736,다우기술!$C151)&gt;0,DA$4,"")</f>
        <v/>
      </c>
      <c r="DB151" s="392" t="str">
        <f>IF(COUNTIFS('[7]ROMM List'!$E$5:$E$736,다우기술!DB$4,'[7]ROMM List'!$AA$5:$AA$736,다우기술!$C151)&gt;0,DB$4,"")</f>
        <v/>
      </c>
      <c r="DC151" s="392" t="str">
        <f>IF(COUNTIFS('[7]ROMM List'!$E$5:$E$736,다우기술!DC$4,'[7]ROMM List'!$AA$5:$AA$736,다우기술!$C151)&gt;0,DC$4,"")</f>
        <v/>
      </c>
      <c r="DD151" s="392" t="str">
        <f>IF(COUNTIFS('[7]ROMM List'!$E$5:$E$736,다우기술!DD$4,'[7]ROMM List'!$AA$5:$AA$736,다우기술!$C151)&gt;0,DD$4,"")</f>
        <v/>
      </c>
      <c r="DE151" s="392" t="str">
        <f>IF(COUNTIFS('[7]ROMM List'!$E$5:$E$736,다우기술!DE$4,'[7]ROMM List'!$AA$5:$AA$736,다우기술!$C151)&gt;0,DE$4,"")</f>
        <v/>
      </c>
      <c r="DF151" s="392" t="str">
        <f>IF(COUNTIFS('[7]ROMM List'!$E$5:$E$736,다우기술!DF$4,'[7]ROMM List'!$AA$5:$AA$736,다우기술!$C151)&gt;0,DF$4,"")</f>
        <v/>
      </c>
      <c r="DG151" s="392" t="str">
        <f>IF(COUNTIFS('[7]ROMM List'!$E$5:$E$736,다우기술!DG$4,'[7]ROMM List'!$AA$5:$AA$736,다우기술!$C151)&gt;0,DG$4,"")</f>
        <v/>
      </c>
      <c r="DH151" s="392" t="str">
        <f>IF(COUNTIFS('[7]ROMM List'!$E$5:$E$736,다우기술!DH$4,'[7]ROMM List'!$AA$5:$AA$736,다우기술!$C151)&gt;0,DH$4,"")</f>
        <v/>
      </c>
      <c r="DI151" s="392" t="str">
        <f>IF(COUNTIFS('[7]ROMM List'!$E$5:$E$736,다우기술!DI$4,'[7]ROMM List'!$AA$5:$AA$736,다우기술!$C151)&gt;0,DI$4,"")</f>
        <v/>
      </c>
      <c r="DJ151" s="392" t="str">
        <f>IF(COUNTIFS('[7]ROMM List'!$E$5:$E$736,다우기술!DJ$4,'[7]ROMM List'!$AA$5:$AA$736,다우기술!$C151)&gt;0,DJ$4,"")</f>
        <v/>
      </c>
      <c r="DK151" s="392" t="str">
        <f>IF(COUNTIFS('[7]ROMM List'!$E$5:$E$736,다우기술!DK$4,'[7]ROMM List'!$AA$5:$AA$736,다우기술!$C151)&gt;0,DK$4,"")</f>
        <v/>
      </c>
      <c r="DL151" s="392" t="str">
        <f t="shared" si="38"/>
        <v>매출채권매출</v>
      </c>
    </row>
    <row r="152" spans="1:116" s="392" customFormat="1" ht="171.6" hidden="1" customHeight="1">
      <c r="A152" s="453"/>
      <c r="B152" s="392" t="s">
        <v>141</v>
      </c>
      <c r="C152" s="430" t="str">
        <f t="shared" si="29"/>
        <v>CO_SN0302</v>
      </c>
      <c r="D152" s="430" t="s">
        <v>4175</v>
      </c>
      <c r="E152" s="430" t="s">
        <v>4168</v>
      </c>
      <c r="F152" s="431" t="s">
        <v>3614</v>
      </c>
      <c r="G152" s="431" t="s">
        <v>3306</v>
      </c>
      <c r="H152" s="454" t="s">
        <v>4211</v>
      </c>
      <c r="I152" s="455" t="s">
        <v>4212</v>
      </c>
      <c r="J152" s="456" t="s">
        <v>4213</v>
      </c>
      <c r="K152" s="457" t="s">
        <v>4214</v>
      </c>
      <c r="L152" s="458" t="str">
        <f>IF(VLOOKUP(BZ152,'[7]ROMM List'!$AB$5:$AC$736,2,0)&gt;0,"Y","N")</f>
        <v>N</v>
      </c>
      <c r="M152" s="459"/>
      <c r="N152" s="460"/>
      <c r="O152" s="460"/>
      <c r="P152" s="460"/>
      <c r="Q152" s="460" t="s">
        <v>143</v>
      </c>
      <c r="R152" s="461"/>
      <c r="S152" s="459" t="s">
        <v>140</v>
      </c>
      <c r="T152" s="461" t="s">
        <v>131</v>
      </c>
      <c r="U152" s="459" t="str">
        <f>IF(COUNTIFS('[7]ROMM List'!$AA$5:$AA$736,다우기술!$C152,'[7]ROMM List'!K$5:K$736,"O")&gt;0,"O","")</f>
        <v/>
      </c>
      <c r="V152" s="460" t="str">
        <f>IF(COUNTIFS('[7]ROMM List'!$AA$5:$AA$736,다우기술!$C152,'[7]ROMM List'!L$5:L$736,"O")&gt;0,"O","")</f>
        <v/>
      </c>
      <c r="W152" s="460" t="str">
        <f>IF(COUNTIFS('[7]ROMM List'!$AA$5:$AA$736,다우기술!$C152,'[7]ROMM List'!M$5:M$736,"O")&gt;0,"O","")</f>
        <v/>
      </c>
      <c r="X152" s="460" t="str">
        <f>IF(COUNTIFS('[7]ROMM List'!$AA$5:$AA$736,다우기술!$C152,'[7]ROMM List'!N$5:N$736,"O")&gt;0,"O","")</f>
        <v/>
      </c>
      <c r="Y152" s="460" t="str">
        <f>IF(COUNTIFS('[7]ROMM List'!$AA$5:$AA$736,다우기술!$C152,'[7]ROMM List'!O$5:O$736,"O")&gt;0,"O","")</f>
        <v/>
      </c>
      <c r="Z152" s="460" t="str">
        <f>IF(COUNTIFS('[7]ROMM List'!$AA$5:$AA$736,다우기술!$C152,'[7]ROMM List'!P$5:P$736,"O")&gt;0,"O","")</f>
        <v/>
      </c>
      <c r="AA152" s="460" t="str">
        <f>IF(COUNTIFS('[7]ROMM List'!$AA$5:$AA$736,다우기술!$C152,'[7]ROMM List'!Q$5:Q$736,"O")&gt;0,"O","")</f>
        <v>O</v>
      </c>
      <c r="AB152" s="460" t="str">
        <f>IF(COUNTIFS('[7]ROMM List'!$AA$5:$AA$736,다우기술!$C152,'[7]ROMM List'!R$5:R$736,"O")&gt;0,"O","")</f>
        <v/>
      </c>
      <c r="AC152" s="460" t="str">
        <f>IF(COUNTIFS('[7]ROMM List'!$AA$5:$AA$736,다우기술!$C152,'[7]ROMM List'!S$5:S$736,"O")&gt;0,"O","")</f>
        <v/>
      </c>
      <c r="AD152" s="460" t="str">
        <f>IF(COUNTIFS('[7]ROMM List'!$AA$5:$AA$736,다우기술!$C152,'[7]ROMM List'!T$5:T$736,"O")&gt;0,"O","")</f>
        <v/>
      </c>
      <c r="AE152" s="460" t="str">
        <f>IF(COUNTIFS('[7]ROMM List'!$AA$5:$AA$736,다우기술!$C152,'[7]ROMM List'!U$5:U$736,"O")&gt;0,"O","")</f>
        <v/>
      </c>
      <c r="AF152" s="460" t="str">
        <f>IF(COUNTIFS('[7]ROMM List'!$AA$5:$AA$736,다우기술!$C152,'[7]ROMM List'!V$5:V$736,"O")&gt;0,"O","")</f>
        <v/>
      </c>
      <c r="AG152" s="461" t="str">
        <f>IF(COUNTIFS('[7]ROMM List'!$AA$5:$AA$736,다우기술!$C152,'[7]ROMM List'!W$5:W$736,"O")&gt;0,"O","")</f>
        <v/>
      </c>
      <c r="AH152" s="462" t="s">
        <v>129</v>
      </c>
      <c r="AI152" s="458" t="str">
        <f t="shared" si="37"/>
        <v>매출</v>
      </c>
      <c r="AJ152" s="458" t="s">
        <v>4215</v>
      </c>
      <c r="AK152" s="458" t="s">
        <v>144</v>
      </c>
      <c r="AL152" s="458" t="s">
        <v>144</v>
      </c>
      <c r="AM152" s="458" t="s">
        <v>144</v>
      </c>
      <c r="AN152" s="458" t="s">
        <v>144</v>
      </c>
      <c r="AO152" s="458" t="s">
        <v>144</v>
      </c>
      <c r="AP152" s="463" t="s">
        <v>144</v>
      </c>
      <c r="AQ152" s="458" t="s">
        <v>131</v>
      </c>
      <c r="AR152" s="454" t="s">
        <v>4171</v>
      </c>
      <c r="AS152" s="454" t="s">
        <v>4216</v>
      </c>
      <c r="AT152" s="464" t="s">
        <v>4217</v>
      </c>
      <c r="AU152" s="454" t="str">
        <f t="shared" si="35"/>
        <v>거래처별 수수료매출금액과 거래건별 수수료매출금액 대사</v>
      </c>
      <c r="AV152" s="454" t="s">
        <v>4218</v>
      </c>
      <c r="AW152" s="455"/>
      <c r="AX152" s="460"/>
      <c r="AY152" s="460" t="s">
        <v>3025</v>
      </c>
      <c r="AZ152" s="461"/>
      <c r="BA152" s="446" t="s">
        <v>4219</v>
      </c>
      <c r="BB152" s="446" t="str">
        <f>IF(COUNTIFS('[7]ROMM List'!$AA$5:$AA$736,다우기술!C152,'[7]ROMM List'!$AF$5:$AF$736,"Significant")&gt;0,"Significant",IF(COUNTIFS('[7]ROMM List'!$AA$5:$AA$736,다우기술!C152,'[7]ROMM List'!$AF$5:$AF$736,"Higher")&gt;0,"Higher","Lower"))</f>
        <v>Higher</v>
      </c>
      <c r="BC152" s="446" t="s">
        <v>4201</v>
      </c>
      <c r="BD152" s="446" t="s">
        <v>130</v>
      </c>
      <c r="BE152" s="465" t="s">
        <v>131</v>
      </c>
      <c r="BF152" s="466" t="str">
        <f t="shared" si="39"/>
        <v>M</v>
      </c>
      <c r="BG152" s="466" t="s">
        <v>135</v>
      </c>
      <c r="BH152" s="466" t="s">
        <v>135</v>
      </c>
      <c r="BI152" s="466" t="s">
        <v>135</v>
      </c>
      <c r="BJ152" s="466" t="s">
        <v>135</v>
      </c>
      <c r="BK152" s="466" t="s">
        <v>135</v>
      </c>
      <c r="BL152" s="466" t="s">
        <v>135</v>
      </c>
      <c r="BM152" s="466" t="s">
        <v>135</v>
      </c>
      <c r="BN152" s="467" t="s">
        <v>135</v>
      </c>
      <c r="BO152" s="446" t="str">
        <f t="shared" si="30"/>
        <v>Not Higher</v>
      </c>
      <c r="BP152" s="446">
        <f>SUMIFS([7]Note!$G$18:$G$65,[7]Note!$C$18:$C$65,다우기술!BB152,[7]Note!$F$18:$F$65,다우기술!BC152,[7]Note!$D$18:$D$65,다우기술!BO152)/IF(BD152="Y",1,IF(BD152="H",2,4))</f>
        <v>2</v>
      </c>
      <c r="BQ152" s="446" t="s">
        <v>4174</v>
      </c>
      <c r="BR152" s="466"/>
      <c r="BS152" s="467" t="s">
        <v>143</v>
      </c>
      <c r="BT152" s="465"/>
      <c r="BU152" s="466"/>
      <c r="BV152" s="466"/>
      <c r="BW152" s="466" t="s">
        <v>143</v>
      </c>
      <c r="BX152" s="466"/>
      <c r="BY152" s="446"/>
      <c r="BZ152" s="392" t="str">
        <f t="shared" si="36"/>
        <v>커머스사업팀(SNS_FORM)_거래처별 수수료매출금액과 거래건별 수수료매출금액 대사</v>
      </c>
      <c r="CA152" s="392" t="b">
        <f>VLOOKUP(BZ152,'[7]ROMM List'!$AB$5:$AB$736,1,0)=BZ152</f>
        <v>1</v>
      </c>
      <c r="CB152" s="392" t="str">
        <f t="shared" si="32"/>
        <v>CO_SN0302</v>
      </c>
      <c r="CD152" s="470">
        <f t="shared" si="33"/>
        <v>1</v>
      </c>
      <c r="CE152" s="393" t="str">
        <f>VLOOKUP(C152,'[7]IUC List'!$D$5:$D$64,1,0)</f>
        <v>CO_SN0302</v>
      </c>
      <c r="CF152" s="470">
        <f t="shared" si="34"/>
        <v>0</v>
      </c>
      <c r="CG152" s="470">
        <f t="shared" si="34"/>
        <v>0</v>
      </c>
      <c r="CH152" s="470">
        <f t="shared" si="34"/>
        <v>0</v>
      </c>
      <c r="CL152" s="392" t="str">
        <f>IF(COUNTIFS('[7]ROMM List'!$E$5:$E$736,다우기술!CL$4,'[7]ROMM List'!$AA$5:$AA$736,다우기술!$C152)&gt;0,CL$4,"")</f>
        <v/>
      </c>
      <c r="CM152" s="392" t="str">
        <f>IF(COUNTIFS('[7]ROMM List'!$E$5:$E$736,다우기술!CM$4,'[7]ROMM List'!$AA$5:$AA$736,다우기술!$C152)&gt;0,CM$4,"")</f>
        <v>매출</v>
      </c>
      <c r="CN152" s="392" t="str">
        <f>IF(COUNTIFS('[7]ROMM List'!$E$5:$E$736,다우기술!CN$4,'[7]ROMM List'!$AA$5:$AA$736,다우기술!$C152)&gt;0,CN$4,"")</f>
        <v/>
      </c>
      <c r="CO152" s="392" t="str">
        <f>IF(COUNTIFS('[7]ROMM List'!$E$5:$E$736,다우기술!CO$4,'[7]ROMM List'!$AA$5:$AA$736,다우기술!$C152)&gt;0,CO$4,"")</f>
        <v/>
      </c>
      <c r="CP152" s="392" t="str">
        <f>IF(COUNTIFS('[7]ROMM List'!$E$5:$E$736,다우기술!CP$4,'[7]ROMM List'!$AA$5:$AA$736,다우기술!$C152)&gt;0,CP$4,"")</f>
        <v/>
      </c>
      <c r="CQ152" s="392" t="str">
        <f>IF(COUNTIFS('[7]ROMM List'!$E$5:$E$736,다우기술!CQ$4,'[7]ROMM List'!$AA$5:$AA$736,다우기술!$C152)&gt;0,CQ$4,"")</f>
        <v/>
      </c>
      <c r="CR152" s="392" t="str">
        <f>IF(COUNTIFS('[7]ROMM List'!$E$5:$E$736,다우기술!CR$4,'[7]ROMM List'!$AA$5:$AA$736,다우기술!$C152)&gt;0,CR$4,"")</f>
        <v/>
      </c>
      <c r="CS152" s="392" t="str">
        <f>IF(COUNTIFS('[7]ROMM List'!$E$5:$E$736,다우기술!CS$4,'[7]ROMM List'!$AA$5:$AA$736,다우기술!$C152)&gt;0,CS$4,"")</f>
        <v/>
      </c>
      <c r="CT152" s="392" t="str">
        <f>IF(COUNTIFS('[7]ROMM List'!$E$5:$E$736,다우기술!CT$4,'[7]ROMM List'!$AA$5:$AA$736,다우기술!$C152)&gt;0,CT$4,"")</f>
        <v/>
      </c>
      <c r="CU152" s="392" t="str">
        <f>IF(COUNTIFS('[7]ROMM List'!$E$5:$E$736,다우기술!CU$4,'[7]ROMM List'!$AA$5:$AA$736,다우기술!$C152)&gt;0,CU$4,"")</f>
        <v/>
      </c>
      <c r="CV152" s="392" t="str">
        <f>IF(COUNTIFS('[7]ROMM List'!$E$5:$E$736,다우기술!CV$4,'[7]ROMM List'!$AA$5:$AA$736,다우기술!$C152)&gt;0,CV$4,"")</f>
        <v/>
      </c>
      <c r="CW152" s="392" t="str">
        <f>IF(COUNTIFS('[7]ROMM List'!$E$5:$E$736,다우기술!CW$4,'[7]ROMM List'!$AA$5:$AA$736,다우기술!$C152)&gt;0,CW$4,"")</f>
        <v/>
      </c>
      <c r="CX152" s="392" t="str">
        <f>IF(COUNTIFS('[7]ROMM List'!$E$5:$E$736,다우기술!CX$4,'[7]ROMM List'!$AA$5:$AA$736,다우기술!$C152)&gt;0,CX$4,"")</f>
        <v/>
      </c>
      <c r="CY152" s="392" t="str">
        <f>IF(COUNTIFS('[7]ROMM List'!$E$5:$E$736,다우기술!CY$4,'[7]ROMM List'!$AA$5:$AA$736,다우기술!$C152)&gt;0,CY$4,"")</f>
        <v/>
      </c>
      <c r="CZ152" s="392" t="str">
        <f>IF(COUNTIFS('[7]ROMM List'!$E$5:$E$736,다우기술!CZ$4,'[7]ROMM List'!$AA$5:$AA$736,다우기술!$C152)&gt;0,CZ$4,"")</f>
        <v/>
      </c>
      <c r="DA152" s="392" t="str">
        <f>IF(COUNTIFS('[7]ROMM List'!$E$5:$E$736,다우기술!DA$4,'[7]ROMM List'!$AA$5:$AA$736,다우기술!$C152)&gt;0,DA$4,"")</f>
        <v/>
      </c>
      <c r="DB152" s="392" t="str">
        <f>IF(COUNTIFS('[7]ROMM List'!$E$5:$E$736,다우기술!DB$4,'[7]ROMM List'!$AA$5:$AA$736,다우기술!$C152)&gt;0,DB$4,"")</f>
        <v/>
      </c>
      <c r="DC152" s="392" t="str">
        <f>IF(COUNTIFS('[7]ROMM List'!$E$5:$E$736,다우기술!DC$4,'[7]ROMM List'!$AA$5:$AA$736,다우기술!$C152)&gt;0,DC$4,"")</f>
        <v/>
      </c>
      <c r="DD152" s="392" t="str">
        <f>IF(COUNTIFS('[7]ROMM List'!$E$5:$E$736,다우기술!DD$4,'[7]ROMM List'!$AA$5:$AA$736,다우기술!$C152)&gt;0,DD$4,"")</f>
        <v/>
      </c>
      <c r="DE152" s="392" t="str">
        <f>IF(COUNTIFS('[7]ROMM List'!$E$5:$E$736,다우기술!DE$4,'[7]ROMM List'!$AA$5:$AA$736,다우기술!$C152)&gt;0,DE$4,"")</f>
        <v/>
      </c>
      <c r="DF152" s="392" t="str">
        <f>IF(COUNTIFS('[7]ROMM List'!$E$5:$E$736,다우기술!DF$4,'[7]ROMM List'!$AA$5:$AA$736,다우기술!$C152)&gt;0,DF$4,"")</f>
        <v/>
      </c>
      <c r="DG152" s="392" t="str">
        <f>IF(COUNTIFS('[7]ROMM List'!$E$5:$E$736,다우기술!DG$4,'[7]ROMM List'!$AA$5:$AA$736,다우기술!$C152)&gt;0,DG$4,"")</f>
        <v/>
      </c>
      <c r="DH152" s="392" t="str">
        <f>IF(COUNTIFS('[7]ROMM List'!$E$5:$E$736,다우기술!DH$4,'[7]ROMM List'!$AA$5:$AA$736,다우기술!$C152)&gt;0,DH$4,"")</f>
        <v/>
      </c>
      <c r="DI152" s="392" t="str">
        <f>IF(COUNTIFS('[7]ROMM List'!$E$5:$E$736,다우기술!DI$4,'[7]ROMM List'!$AA$5:$AA$736,다우기술!$C152)&gt;0,DI$4,"")</f>
        <v/>
      </c>
      <c r="DJ152" s="392" t="str">
        <f>IF(COUNTIFS('[7]ROMM List'!$E$5:$E$736,다우기술!DJ$4,'[7]ROMM List'!$AA$5:$AA$736,다우기술!$C152)&gt;0,DJ$4,"")</f>
        <v/>
      </c>
      <c r="DK152" s="392" t="str">
        <f>IF(COUNTIFS('[7]ROMM List'!$E$5:$E$736,다우기술!DK$4,'[7]ROMM List'!$AA$5:$AA$736,다우기술!$C152)&gt;0,DK$4,"")</f>
        <v/>
      </c>
      <c r="DL152" s="392" t="str">
        <f t="shared" si="38"/>
        <v>매출</v>
      </c>
    </row>
    <row r="153" spans="1:116" s="392" customFormat="1" ht="140.4" hidden="1" customHeight="1">
      <c r="A153" s="453"/>
      <c r="B153" s="392" t="s">
        <v>141</v>
      </c>
      <c r="C153" s="430" t="str">
        <f t="shared" si="29"/>
        <v>CO_SN0303</v>
      </c>
      <c r="D153" s="430" t="s">
        <v>4175</v>
      </c>
      <c r="E153" s="430" t="s">
        <v>4168</v>
      </c>
      <c r="F153" s="431" t="s">
        <v>3036</v>
      </c>
      <c r="G153" s="431" t="s">
        <v>3614</v>
      </c>
      <c r="H153" s="454" t="s">
        <v>4136</v>
      </c>
      <c r="I153" s="455" t="s">
        <v>4137</v>
      </c>
      <c r="J153" s="456" t="s">
        <v>4138</v>
      </c>
      <c r="K153" s="473" t="s">
        <v>4220</v>
      </c>
      <c r="L153" s="458" t="str">
        <f>IF(VLOOKUP(BZ153,'[7]ROMM List'!$AB$5:$AC$736,2,0)&gt;0,"Y","N")</f>
        <v>Y</v>
      </c>
      <c r="M153" s="459" t="s">
        <v>143</v>
      </c>
      <c r="N153" s="460"/>
      <c r="O153" s="460"/>
      <c r="P153" s="460"/>
      <c r="Q153" s="460"/>
      <c r="R153" s="461"/>
      <c r="S153" s="459" t="s">
        <v>140</v>
      </c>
      <c r="T153" s="461" t="s">
        <v>131</v>
      </c>
      <c r="U153" s="459" t="str">
        <f>IF(COUNTIFS('[7]ROMM List'!$AA$5:$AA$736,다우기술!$C153,'[7]ROMM List'!K$5:K$736,"O")&gt;0,"O","")</f>
        <v>O</v>
      </c>
      <c r="V153" s="460" t="str">
        <f>IF(COUNTIFS('[7]ROMM List'!$AA$5:$AA$736,다우기술!$C153,'[7]ROMM List'!L$5:L$736,"O")&gt;0,"O","")</f>
        <v>O</v>
      </c>
      <c r="W153" s="460" t="str">
        <f>IF(COUNTIFS('[7]ROMM List'!$AA$5:$AA$736,다우기술!$C153,'[7]ROMM List'!M$5:M$736,"O")&gt;0,"O","")</f>
        <v/>
      </c>
      <c r="X153" s="460" t="str">
        <f>IF(COUNTIFS('[7]ROMM List'!$AA$5:$AA$736,다우기술!$C153,'[7]ROMM List'!N$5:N$736,"O")&gt;0,"O","")</f>
        <v/>
      </c>
      <c r="Y153" s="460" t="str">
        <f>IF(COUNTIFS('[7]ROMM List'!$AA$5:$AA$736,다우기술!$C153,'[7]ROMM List'!O$5:O$736,"O")&gt;0,"O","")</f>
        <v>O</v>
      </c>
      <c r="Z153" s="460" t="str">
        <f>IF(COUNTIFS('[7]ROMM List'!$AA$5:$AA$736,다우기술!$C153,'[7]ROMM List'!P$5:P$736,"O")&gt;0,"O","")</f>
        <v/>
      </c>
      <c r="AA153" s="460" t="str">
        <f>IF(COUNTIFS('[7]ROMM List'!$AA$5:$AA$736,다우기술!$C153,'[7]ROMM List'!Q$5:Q$736,"O")&gt;0,"O","")</f>
        <v>O</v>
      </c>
      <c r="AB153" s="460" t="str">
        <f>IF(COUNTIFS('[7]ROMM List'!$AA$5:$AA$736,다우기술!$C153,'[7]ROMM List'!R$5:R$736,"O")&gt;0,"O","")</f>
        <v>O</v>
      </c>
      <c r="AC153" s="460" t="str">
        <f>IF(COUNTIFS('[7]ROMM List'!$AA$5:$AA$736,다우기술!$C153,'[7]ROMM List'!S$5:S$736,"O")&gt;0,"O","")</f>
        <v/>
      </c>
      <c r="AD153" s="460" t="str">
        <f>IF(COUNTIFS('[7]ROMM List'!$AA$5:$AA$736,다우기술!$C153,'[7]ROMM List'!T$5:T$736,"O")&gt;0,"O","")</f>
        <v/>
      </c>
      <c r="AE153" s="460" t="str">
        <f>IF(COUNTIFS('[7]ROMM List'!$AA$5:$AA$736,다우기술!$C153,'[7]ROMM List'!U$5:U$736,"O")&gt;0,"O","")</f>
        <v/>
      </c>
      <c r="AF153" s="460" t="str">
        <f>IF(COUNTIFS('[7]ROMM List'!$AA$5:$AA$736,다우기술!$C153,'[7]ROMM List'!V$5:V$736,"O")&gt;0,"O","")</f>
        <v/>
      </c>
      <c r="AG153" s="461" t="str">
        <f>IF(COUNTIFS('[7]ROMM List'!$AA$5:$AA$736,다우기술!$C153,'[7]ROMM List'!W$5:W$736,"O")&gt;0,"O","")</f>
        <v/>
      </c>
      <c r="AH153" s="462" t="s">
        <v>130</v>
      </c>
      <c r="AI153" s="458" t="str">
        <f t="shared" si="37"/>
        <v>매출채권매출</v>
      </c>
      <c r="AJ153" s="458" t="s">
        <v>4221</v>
      </c>
      <c r="AK153" s="458" t="s">
        <v>144</v>
      </c>
      <c r="AL153" s="458" t="s">
        <v>144</v>
      </c>
      <c r="AM153" s="458" t="s">
        <v>144</v>
      </c>
      <c r="AN153" s="458" t="s">
        <v>144</v>
      </c>
      <c r="AO153" s="458" t="s">
        <v>144</v>
      </c>
      <c r="AP153" s="463" t="s">
        <v>3638</v>
      </c>
      <c r="AQ153" s="458" t="s">
        <v>131</v>
      </c>
      <c r="AR153" s="454" t="s">
        <v>134</v>
      </c>
      <c r="AS153" s="454" t="s">
        <v>3711</v>
      </c>
      <c r="AT153" s="464" t="s">
        <v>4222</v>
      </c>
      <c r="AU153" s="454" t="str">
        <f t="shared" si="35"/>
        <v>매출 전표 승인</v>
      </c>
      <c r="AV153" s="454" t="s">
        <v>4223</v>
      </c>
      <c r="AW153" s="455"/>
      <c r="AX153" s="460"/>
      <c r="AY153" s="460" t="s">
        <v>143</v>
      </c>
      <c r="AZ153" s="461"/>
      <c r="BA153" s="446" t="s">
        <v>4224</v>
      </c>
      <c r="BB153" s="446" t="str">
        <f>IF(COUNTIFS('[7]ROMM List'!$AA$5:$AA$736,다우기술!C153,'[7]ROMM List'!$AF$5:$AF$736,"Significant")&gt;0,"Significant",IF(COUNTIFS('[7]ROMM List'!$AA$5:$AA$736,다우기술!C153,'[7]ROMM List'!$AF$5:$AF$736,"Higher")&gt;0,"Higher","Lower"))</f>
        <v>Higher</v>
      </c>
      <c r="BC153" s="446" t="s">
        <v>131</v>
      </c>
      <c r="BD153" s="446" t="s">
        <v>130</v>
      </c>
      <c r="BE153" s="465" t="s">
        <v>131</v>
      </c>
      <c r="BF153" s="466" t="s">
        <v>143</v>
      </c>
      <c r="BG153" s="466" t="s">
        <v>135</v>
      </c>
      <c r="BH153" s="466" t="s">
        <v>135</v>
      </c>
      <c r="BI153" s="466" t="s">
        <v>135</v>
      </c>
      <c r="BJ153" s="466" t="s">
        <v>135</v>
      </c>
      <c r="BK153" s="466" t="s">
        <v>135</v>
      </c>
      <c r="BL153" s="466" t="s">
        <v>133</v>
      </c>
      <c r="BM153" s="466" t="s">
        <v>135</v>
      </c>
      <c r="BN153" s="467" t="s">
        <v>135</v>
      </c>
      <c r="BO153" s="446" t="str">
        <f t="shared" si="30"/>
        <v>Not Higher</v>
      </c>
      <c r="BP153" s="446">
        <f>SUMIFS([7]Note!$G$18:$G$65,[7]Note!$C$18:$C$65,다우기술!BB153,[7]Note!$F$18:$F$65,다우기술!BC153,[7]Note!$D$18:$D$65,다우기술!BO153)/IF(BD153="Y",1,IF(BD153="H",2,4))</f>
        <v>2</v>
      </c>
      <c r="BQ153" s="446" t="s">
        <v>3791</v>
      </c>
      <c r="BR153" s="466"/>
      <c r="BS153" s="467" t="s">
        <v>143</v>
      </c>
      <c r="BT153" s="465"/>
      <c r="BU153" s="466"/>
      <c r="BV153" s="466"/>
      <c r="BW153" s="466" t="s">
        <v>143</v>
      </c>
      <c r="BX153" s="466"/>
      <c r="BY153" s="446"/>
      <c r="BZ153" s="392" t="str">
        <f t="shared" si="36"/>
        <v>커머스사업팀(SNS_FORM)_매출 전표 승인</v>
      </c>
      <c r="CA153" s="392" t="b">
        <f>VLOOKUP(BZ153,'[7]ROMM List'!$AB$5:$AB$736,1,0)=BZ153</f>
        <v>1</v>
      </c>
      <c r="CB153" s="392" t="str">
        <f t="shared" si="32"/>
        <v>CO_SN0303</v>
      </c>
      <c r="CD153" s="474">
        <f t="shared" si="33"/>
        <v>1</v>
      </c>
      <c r="CE153" s="393" t="str">
        <f>VLOOKUP(C153,'[7]IUC List'!$D$5:$D$64,1,0)</f>
        <v>CO_SN0303</v>
      </c>
      <c r="CF153" s="392">
        <f t="shared" si="34"/>
        <v>0</v>
      </c>
      <c r="CG153" s="392">
        <f t="shared" si="34"/>
        <v>0</v>
      </c>
      <c r="CH153" s="392">
        <f t="shared" si="34"/>
        <v>0</v>
      </c>
      <c r="CL153" s="392" t="str">
        <f>IF(COUNTIFS('[7]ROMM List'!$E$5:$E$736,다우기술!CL$4,'[7]ROMM List'!$AA$5:$AA$736,다우기술!$C153)&gt;0,CL$4,"")</f>
        <v>매출채권</v>
      </c>
      <c r="CM153" s="392" t="str">
        <f>IF(COUNTIFS('[7]ROMM List'!$E$5:$E$736,다우기술!CM$4,'[7]ROMM List'!$AA$5:$AA$736,다우기술!$C153)&gt;0,CM$4,"")</f>
        <v>매출</v>
      </c>
      <c r="CN153" s="392" t="str">
        <f>IF(COUNTIFS('[7]ROMM List'!$E$5:$E$736,다우기술!CN$4,'[7]ROMM List'!$AA$5:$AA$736,다우기술!$C153)&gt;0,CN$4,"")</f>
        <v/>
      </c>
      <c r="CO153" s="392" t="str">
        <f>IF(COUNTIFS('[7]ROMM List'!$E$5:$E$736,다우기술!CO$4,'[7]ROMM List'!$AA$5:$AA$736,다우기술!$C153)&gt;0,CO$4,"")</f>
        <v/>
      </c>
      <c r="CP153" s="392" t="str">
        <f>IF(COUNTIFS('[7]ROMM List'!$E$5:$E$736,다우기술!CP$4,'[7]ROMM List'!$AA$5:$AA$736,다우기술!$C153)&gt;0,CP$4,"")</f>
        <v/>
      </c>
      <c r="CQ153" s="392" t="str">
        <f>IF(COUNTIFS('[7]ROMM List'!$E$5:$E$736,다우기술!CQ$4,'[7]ROMM List'!$AA$5:$AA$736,다우기술!$C153)&gt;0,CQ$4,"")</f>
        <v/>
      </c>
      <c r="CR153" s="392" t="str">
        <f>IF(COUNTIFS('[7]ROMM List'!$E$5:$E$736,다우기술!CR$4,'[7]ROMM List'!$AA$5:$AA$736,다우기술!$C153)&gt;0,CR$4,"")</f>
        <v/>
      </c>
      <c r="CS153" s="392" t="str">
        <f>IF(COUNTIFS('[7]ROMM List'!$E$5:$E$736,다우기술!CS$4,'[7]ROMM List'!$AA$5:$AA$736,다우기술!$C153)&gt;0,CS$4,"")</f>
        <v/>
      </c>
      <c r="CT153" s="392" t="str">
        <f>IF(COUNTIFS('[7]ROMM List'!$E$5:$E$736,다우기술!CT$4,'[7]ROMM List'!$AA$5:$AA$736,다우기술!$C153)&gt;0,CT$4,"")</f>
        <v/>
      </c>
      <c r="CU153" s="392" t="str">
        <f>IF(COUNTIFS('[7]ROMM List'!$E$5:$E$736,다우기술!CU$4,'[7]ROMM List'!$AA$5:$AA$736,다우기술!$C153)&gt;0,CU$4,"")</f>
        <v/>
      </c>
      <c r="CV153" s="392" t="str">
        <f>IF(COUNTIFS('[7]ROMM List'!$E$5:$E$736,다우기술!CV$4,'[7]ROMM List'!$AA$5:$AA$736,다우기술!$C153)&gt;0,CV$4,"")</f>
        <v/>
      </c>
      <c r="CW153" s="392" t="str">
        <f>IF(COUNTIFS('[7]ROMM List'!$E$5:$E$736,다우기술!CW$4,'[7]ROMM List'!$AA$5:$AA$736,다우기술!$C153)&gt;0,CW$4,"")</f>
        <v/>
      </c>
      <c r="CX153" s="392" t="str">
        <f>IF(COUNTIFS('[7]ROMM List'!$E$5:$E$736,다우기술!CX$4,'[7]ROMM List'!$AA$5:$AA$736,다우기술!$C153)&gt;0,CX$4,"")</f>
        <v/>
      </c>
      <c r="CY153" s="392" t="str">
        <f>IF(COUNTIFS('[7]ROMM List'!$E$5:$E$736,다우기술!CY$4,'[7]ROMM List'!$AA$5:$AA$736,다우기술!$C153)&gt;0,CY$4,"")</f>
        <v/>
      </c>
      <c r="CZ153" s="392" t="str">
        <f>IF(COUNTIFS('[7]ROMM List'!$E$5:$E$736,다우기술!CZ$4,'[7]ROMM List'!$AA$5:$AA$736,다우기술!$C153)&gt;0,CZ$4,"")</f>
        <v/>
      </c>
      <c r="DA153" s="392" t="str">
        <f>IF(COUNTIFS('[7]ROMM List'!$E$5:$E$736,다우기술!DA$4,'[7]ROMM List'!$AA$5:$AA$736,다우기술!$C153)&gt;0,DA$4,"")</f>
        <v/>
      </c>
      <c r="DB153" s="392" t="str">
        <f>IF(COUNTIFS('[7]ROMM List'!$E$5:$E$736,다우기술!DB$4,'[7]ROMM List'!$AA$5:$AA$736,다우기술!$C153)&gt;0,DB$4,"")</f>
        <v/>
      </c>
      <c r="DC153" s="392" t="str">
        <f>IF(COUNTIFS('[7]ROMM List'!$E$5:$E$736,다우기술!DC$4,'[7]ROMM List'!$AA$5:$AA$736,다우기술!$C153)&gt;0,DC$4,"")</f>
        <v/>
      </c>
      <c r="DD153" s="392" t="str">
        <f>IF(COUNTIFS('[7]ROMM List'!$E$5:$E$736,다우기술!DD$4,'[7]ROMM List'!$AA$5:$AA$736,다우기술!$C153)&gt;0,DD$4,"")</f>
        <v/>
      </c>
      <c r="DE153" s="392" t="str">
        <f>IF(COUNTIFS('[7]ROMM List'!$E$5:$E$736,다우기술!DE$4,'[7]ROMM List'!$AA$5:$AA$736,다우기술!$C153)&gt;0,DE$4,"")</f>
        <v/>
      </c>
      <c r="DF153" s="392" t="str">
        <f>IF(COUNTIFS('[7]ROMM List'!$E$5:$E$736,다우기술!DF$4,'[7]ROMM List'!$AA$5:$AA$736,다우기술!$C153)&gt;0,DF$4,"")</f>
        <v/>
      </c>
      <c r="DG153" s="392" t="str">
        <f>IF(COUNTIFS('[7]ROMM List'!$E$5:$E$736,다우기술!DG$4,'[7]ROMM List'!$AA$5:$AA$736,다우기술!$C153)&gt;0,DG$4,"")</f>
        <v/>
      </c>
      <c r="DH153" s="392" t="str">
        <f>IF(COUNTIFS('[7]ROMM List'!$E$5:$E$736,다우기술!DH$4,'[7]ROMM List'!$AA$5:$AA$736,다우기술!$C153)&gt;0,DH$4,"")</f>
        <v/>
      </c>
      <c r="DI153" s="392" t="str">
        <f>IF(COUNTIFS('[7]ROMM List'!$E$5:$E$736,다우기술!DI$4,'[7]ROMM List'!$AA$5:$AA$736,다우기술!$C153)&gt;0,DI$4,"")</f>
        <v/>
      </c>
      <c r="DJ153" s="392" t="str">
        <f>IF(COUNTIFS('[7]ROMM List'!$E$5:$E$736,다우기술!DJ$4,'[7]ROMM List'!$AA$5:$AA$736,다우기술!$C153)&gt;0,DJ$4,"")</f>
        <v/>
      </c>
      <c r="DK153" s="392" t="str">
        <f>IF(COUNTIFS('[7]ROMM List'!$E$5:$E$736,다우기술!DK$4,'[7]ROMM List'!$AA$5:$AA$736,다우기술!$C153)&gt;0,DK$4,"")</f>
        <v/>
      </c>
      <c r="DL153" s="392" t="str">
        <f t="shared" si="38"/>
        <v>매출채권매출</v>
      </c>
    </row>
    <row r="154" spans="1:116" s="392" customFormat="1" ht="140.4" hidden="1" customHeight="1">
      <c r="A154" s="453"/>
      <c r="B154" s="392" t="s">
        <v>141</v>
      </c>
      <c r="C154" s="430" t="str">
        <f t="shared" si="29"/>
        <v>CO_SN0304</v>
      </c>
      <c r="D154" s="430" t="s">
        <v>4175</v>
      </c>
      <c r="E154" s="430" t="s">
        <v>4168</v>
      </c>
      <c r="F154" s="431" t="s">
        <v>3036</v>
      </c>
      <c r="G154" s="431" t="s">
        <v>3047</v>
      </c>
      <c r="H154" s="454" t="s">
        <v>4225</v>
      </c>
      <c r="I154" s="455" t="s">
        <v>4226</v>
      </c>
      <c r="J154" s="456" t="s">
        <v>4227</v>
      </c>
      <c r="K154" s="457" t="s">
        <v>4228</v>
      </c>
      <c r="L154" s="458" t="str">
        <f>IF(VLOOKUP(BZ154,'[7]ROMM List'!$AB$5:$AC$736,2,0)&gt;0,"Y","N")</f>
        <v>N</v>
      </c>
      <c r="M154" s="459" t="s">
        <v>143</v>
      </c>
      <c r="N154" s="460"/>
      <c r="O154" s="460"/>
      <c r="P154" s="460"/>
      <c r="Q154" s="460"/>
      <c r="R154" s="461"/>
      <c r="S154" s="459" t="s">
        <v>140</v>
      </c>
      <c r="T154" s="461" t="s">
        <v>131</v>
      </c>
      <c r="U154" s="459" t="str">
        <f>IF(COUNTIFS('[7]ROMM List'!$AA$5:$AA$736,다우기술!$C154,'[7]ROMM List'!K$5:K$736,"O")&gt;0,"O","")</f>
        <v/>
      </c>
      <c r="V154" s="460" t="str">
        <f>IF(COUNTIFS('[7]ROMM List'!$AA$5:$AA$736,다우기술!$C154,'[7]ROMM List'!L$5:L$736,"O")&gt;0,"O","")</f>
        <v/>
      </c>
      <c r="W154" s="460" t="str">
        <f>IF(COUNTIFS('[7]ROMM List'!$AA$5:$AA$736,다우기술!$C154,'[7]ROMM List'!M$5:M$736,"O")&gt;0,"O","")</f>
        <v/>
      </c>
      <c r="X154" s="460" t="str">
        <f>IF(COUNTIFS('[7]ROMM List'!$AA$5:$AA$736,다우기술!$C154,'[7]ROMM List'!N$5:N$736,"O")&gt;0,"O","")</f>
        <v/>
      </c>
      <c r="Y154" s="460" t="str">
        <f>IF(COUNTIFS('[7]ROMM List'!$AA$5:$AA$736,다우기술!$C154,'[7]ROMM List'!O$5:O$736,"O")&gt;0,"O","")</f>
        <v>O</v>
      </c>
      <c r="Z154" s="460" t="str">
        <f>IF(COUNTIFS('[7]ROMM List'!$AA$5:$AA$736,다우기술!$C154,'[7]ROMM List'!P$5:P$736,"O")&gt;0,"O","")</f>
        <v/>
      </c>
      <c r="AA154" s="460" t="str">
        <f>IF(COUNTIFS('[7]ROMM List'!$AA$5:$AA$736,다우기술!$C154,'[7]ROMM List'!Q$5:Q$736,"O")&gt;0,"O","")</f>
        <v>O</v>
      </c>
      <c r="AB154" s="460" t="str">
        <f>IF(COUNTIFS('[7]ROMM List'!$AA$5:$AA$736,다우기술!$C154,'[7]ROMM List'!R$5:R$736,"O")&gt;0,"O","")</f>
        <v>O</v>
      </c>
      <c r="AC154" s="460" t="str">
        <f>IF(COUNTIFS('[7]ROMM List'!$AA$5:$AA$736,다우기술!$C154,'[7]ROMM List'!S$5:S$736,"O")&gt;0,"O","")</f>
        <v/>
      </c>
      <c r="AD154" s="460" t="str">
        <f>IF(COUNTIFS('[7]ROMM List'!$AA$5:$AA$736,다우기술!$C154,'[7]ROMM List'!T$5:T$736,"O")&gt;0,"O","")</f>
        <v/>
      </c>
      <c r="AE154" s="460" t="str">
        <f>IF(COUNTIFS('[7]ROMM List'!$AA$5:$AA$736,다우기술!$C154,'[7]ROMM List'!U$5:U$736,"O")&gt;0,"O","")</f>
        <v/>
      </c>
      <c r="AF154" s="460" t="str">
        <f>IF(COUNTIFS('[7]ROMM List'!$AA$5:$AA$736,다우기술!$C154,'[7]ROMM List'!V$5:V$736,"O")&gt;0,"O","")</f>
        <v/>
      </c>
      <c r="AG154" s="461" t="str">
        <f>IF(COUNTIFS('[7]ROMM List'!$AA$5:$AA$736,다우기술!$C154,'[7]ROMM List'!W$5:W$736,"O")&gt;0,"O","")</f>
        <v/>
      </c>
      <c r="AH154" s="462" t="s">
        <v>130</v>
      </c>
      <c r="AI154" s="458" t="str">
        <f t="shared" si="37"/>
        <v>매출</v>
      </c>
      <c r="AJ154" s="458" t="s">
        <v>144</v>
      </c>
      <c r="AK154" s="458" t="s">
        <v>144</v>
      </c>
      <c r="AL154" s="458" t="s">
        <v>144</v>
      </c>
      <c r="AM154" s="458" t="s">
        <v>144</v>
      </c>
      <c r="AN154" s="458" t="s">
        <v>3592</v>
      </c>
      <c r="AO154" s="458" t="s">
        <v>144</v>
      </c>
      <c r="AP154" s="463" t="s">
        <v>3594</v>
      </c>
      <c r="AQ154" s="458" t="s">
        <v>131</v>
      </c>
      <c r="AR154" s="454" t="s">
        <v>4171</v>
      </c>
      <c r="AS154" s="454" t="s">
        <v>3748</v>
      </c>
      <c r="AT154" s="464" t="s">
        <v>4229</v>
      </c>
      <c r="AU154" s="454" t="str">
        <f t="shared" si="35"/>
        <v>매출차감 협조전 승인</v>
      </c>
      <c r="AV154" s="454" t="s">
        <v>4230</v>
      </c>
      <c r="AW154" s="455"/>
      <c r="AX154" s="460"/>
      <c r="AY154" s="460" t="s">
        <v>143</v>
      </c>
      <c r="AZ154" s="461"/>
      <c r="BA154" s="446" t="s">
        <v>4231</v>
      </c>
      <c r="BB154" s="446" t="str">
        <f>IF(COUNTIFS('[7]ROMM List'!$AA$5:$AA$736,다우기술!C154,'[7]ROMM List'!$AF$5:$AF$736,"Significant")&gt;0,"Significant",IF(COUNTIFS('[7]ROMM List'!$AA$5:$AA$736,다우기술!C154,'[7]ROMM List'!$AF$5:$AF$736,"Higher")&gt;0,"Higher","Lower"))</f>
        <v>Higher</v>
      </c>
      <c r="BC154" s="446" t="s">
        <v>131</v>
      </c>
      <c r="BD154" s="446" t="s">
        <v>130</v>
      </c>
      <c r="BE154" s="465" t="s">
        <v>131</v>
      </c>
      <c r="BF154" s="466" t="str">
        <f>BC154</f>
        <v>M</v>
      </c>
      <c r="BG154" s="466" t="s">
        <v>135</v>
      </c>
      <c r="BH154" s="466" t="s">
        <v>135</v>
      </c>
      <c r="BI154" s="466" t="s">
        <v>135</v>
      </c>
      <c r="BJ154" s="466" t="s">
        <v>135</v>
      </c>
      <c r="BK154" s="466" t="s">
        <v>135</v>
      </c>
      <c r="BL154" s="466" t="s">
        <v>133</v>
      </c>
      <c r="BM154" s="466" t="s">
        <v>135</v>
      </c>
      <c r="BN154" s="467" t="s">
        <v>135</v>
      </c>
      <c r="BO154" s="446" t="str">
        <f t="shared" si="30"/>
        <v>Not Higher</v>
      </c>
      <c r="BP154" s="446">
        <f>SUMIFS([7]Note!$G$18:$G$65,[7]Note!$C$18:$C$65,다우기술!BB154,[7]Note!$F$18:$F$65,다우기술!BC154,[7]Note!$D$18:$D$65,다우기술!BO154)/IF(BD154="Y",1,IF(BD154="H",2,4))</f>
        <v>2</v>
      </c>
      <c r="BQ154" s="446" t="s">
        <v>4174</v>
      </c>
      <c r="BR154" s="466"/>
      <c r="BS154" s="467" t="s">
        <v>143</v>
      </c>
      <c r="BT154" s="465"/>
      <c r="BU154" s="466"/>
      <c r="BV154" s="466"/>
      <c r="BW154" s="466" t="s">
        <v>143</v>
      </c>
      <c r="BX154" s="466"/>
      <c r="BY154" s="446"/>
      <c r="BZ154" s="392" t="str">
        <f t="shared" si="36"/>
        <v>커머스사업팀(SNS_FORM)_매출차감 협조전 승인</v>
      </c>
      <c r="CA154" s="392" t="b">
        <f>VLOOKUP(BZ154,'[7]ROMM List'!$AB$5:$AB$736,1,0)=BZ154</f>
        <v>1</v>
      </c>
      <c r="CB154" s="392" t="str">
        <f t="shared" si="32"/>
        <v>CO_SN0304</v>
      </c>
      <c r="CD154" s="470">
        <f t="shared" si="33"/>
        <v>0</v>
      </c>
      <c r="CF154" s="470">
        <f t="shared" si="34"/>
        <v>0</v>
      </c>
      <c r="CG154" s="470">
        <f t="shared" si="34"/>
        <v>0</v>
      </c>
      <c r="CH154" s="470">
        <f t="shared" si="34"/>
        <v>0</v>
      </c>
      <c r="CL154" s="392" t="str">
        <f>IF(COUNTIFS('[7]ROMM List'!$E$5:$E$736,다우기술!CL$4,'[7]ROMM List'!$AA$5:$AA$736,다우기술!$C154)&gt;0,CL$4,"")</f>
        <v/>
      </c>
      <c r="CM154" s="392" t="str">
        <f>IF(COUNTIFS('[7]ROMM List'!$E$5:$E$736,다우기술!CM$4,'[7]ROMM List'!$AA$5:$AA$736,다우기술!$C154)&gt;0,CM$4,"")</f>
        <v>매출</v>
      </c>
      <c r="CN154" s="392" t="str">
        <f>IF(COUNTIFS('[7]ROMM List'!$E$5:$E$736,다우기술!CN$4,'[7]ROMM List'!$AA$5:$AA$736,다우기술!$C154)&gt;0,CN$4,"")</f>
        <v/>
      </c>
      <c r="CO154" s="392" t="str">
        <f>IF(COUNTIFS('[7]ROMM List'!$E$5:$E$736,다우기술!CO$4,'[7]ROMM List'!$AA$5:$AA$736,다우기술!$C154)&gt;0,CO$4,"")</f>
        <v/>
      </c>
      <c r="CP154" s="392" t="str">
        <f>IF(COUNTIFS('[7]ROMM List'!$E$5:$E$736,다우기술!CP$4,'[7]ROMM List'!$AA$5:$AA$736,다우기술!$C154)&gt;0,CP$4,"")</f>
        <v/>
      </c>
      <c r="CQ154" s="392" t="str">
        <f>IF(COUNTIFS('[7]ROMM List'!$E$5:$E$736,다우기술!CQ$4,'[7]ROMM List'!$AA$5:$AA$736,다우기술!$C154)&gt;0,CQ$4,"")</f>
        <v/>
      </c>
      <c r="CR154" s="392" t="str">
        <f>IF(COUNTIFS('[7]ROMM List'!$E$5:$E$736,다우기술!CR$4,'[7]ROMM List'!$AA$5:$AA$736,다우기술!$C154)&gt;0,CR$4,"")</f>
        <v/>
      </c>
      <c r="CS154" s="392" t="str">
        <f>IF(COUNTIFS('[7]ROMM List'!$E$5:$E$736,다우기술!CS$4,'[7]ROMM List'!$AA$5:$AA$736,다우기술!$C154)&gt;0,CS$4,"")</f>
        <v/>
      </c>
      <c r="CT154" s="392" t="str">
        <f>IF(COUNTIFS('[7]ROMM List'!$E$5:$E$736,다우기술!CT$4,'[7]ROMM List'!$AA$5:$AA$736,다우기술!$C154)&gt;0,CT$4,"")</f>
        <v/>
      </c>
      <c r="CU154" s="392" t="str">
        <f>IF(COUNTIFS('[7]ROMM List'!$E$5:$E$736,다우기술!CU$4,'[7]ROMM List'!$AA$5:$AA$736,다우기술!$C154)&gt;0,CU$4,"")</f>
        <v/>
      </c>
      <c r="CV154" s="392" t="str">
        <f>IF(COUNTIFS('[7]ROMM List'!$E$5:$E$736,다우기술!CV$4,'[7]ROMM List'!$AA$5:$AA$736,다우기술!$C154)&gt;0,CV$4,"")</f>
        <v/>
      </c>
      <c r="CW154" s="392" t="str">
        <f>IF(COUNTIFS('[7]ROMM List'!$E$5:$E$736,다우기술!CW$4,'[7]ROMM List'!$AA$5:$AA$736,다우기술!$C154)&gt;0,CW$4,"")</f>
        <v/>
      </c>
      <c r="CX154" s="392" t="str">
        <f>IF(COUNTIFS('[7]ROMM List'!$E$5:$E$736,다우기술!CX$4,'[7]ROMM List'!$AA$5:$AA$736,다우기술!$C154)&gt;0,CX$4,"")</f>
        <v/>
      </c>
      <c r="CY154" s="392" t="str">
        <f>IF(COUNTIFS('[7]ROMM List'!$E$5:$E$736,다우기술!CY$4,'[7]ROMM List'!$AA$5:$AA$736,다우기술!$C154)&gt;0,CY$4,"")</f>
        <v/>
      </c>
      <c r="CZ154" s="392" t="str">
        <f>IF(COUNTIFS('[7]ROMM List'!$E$5:$E$736,다우기술!CZ$4,'[7]ROMM List'!$AA$5:$AA$736,다우기술!$C154)&gt;0,CZ$4,"")</f>
        <v/>
      </c>
      <c r="DA154" s="392" t="str">
        <f>IF(COUNTIFS('[7]ROMM List'!$E$5:$E$736,다우기술!DA$4,'[7]ROMM List'!$AA$5:$AA$736,다우기술!$C154)&gt;0,DA$4,"")</f>
        <v/>
      </c>
      <c r="DB154" s="392" t="str">
        <f>IF(COUNTIFS('[7]ROMM List'!$E$5:$E$736,다우기술!DB$4,'[7]ROMM List'!$AA$5:$AA$736,다우기술!$C154)&gt;0,DB$4,"")</f>
        <v/>
      </c>
      <c r="DC154" s="392" t="str">
        <f>IF(COUNTIFS('[7]ROMM List'!$E$5:$E$736,다우기술!DC$4,'[7]ROMM List'!$AA$5:$AA$736,다우기술!$C154)&gt;0,DC$4,"")</f>
        <v/>
      </c>
      <c r="DD154" s="392" t="str">
        <f>IF(COUNTIFS('[7]ROMM List'!$E$5:$E$736,다우기술!DD$4,'[7]ROMM List'!$AA$5:$AA$736,다우기술!$C154)&gt;0,DD$4,"")</f>
        <v/>
      </c>
      <c r="DE154" s="392" t="str">
        <f>IF(COUNTIFS('[7]ROMM List'!$E$5:$E$736,다우기술!DE$4,'[7]ROMM List'!$AA$5:$AA$736,다우기술!$C154)&gt;0,DE$4,"")</f>
        <v/>
      </c>
      <c r="DF154" s="392" t="str">
        <f>IF(COUNTIFS('[7]ROMM List'!$E$5:$E$736,다우기술!DF$4,'[7]ROMM List'!$AA$5:$AA$736,다우기술!$C154)&gt;0,DF$4,"")</f>
        <v/>
      </c>
      <c r="DG154" s="392" t="str">
        <f>IF(COUNTIFS('[7]ROMM List'!$E$5:$E$736,다우기술!DG$4,'[7]ROMM List'!$AA$5:$AA$736,다우기술!$C154)&gt;0,DG$4,"")</f>
        <v/>
      </c>
      <c r="DH154" s="392" t="str">
        <f>IF(COUNTIFS('[7]ROMM List'!$E$5:$E$736,다우기술!DH$4,'[7]ROMM List'!$AA$5:$AA$736,다우기술!$C154)&gt;0,DH$4,"")</f>
        <v/>
      </c>
      <c r="DI154" s="392" t="str">
        <f>IF(COUNTIFS('[7]ROMM List'!$E$5:$E$736,다우기술!DI$4,'[7]ROMM List'!$AA$5:$AA$736,다우기술!$C154)&gt;0,DI$4,"")</f>
        <v/>
      </c>
      <c r="DJ154" s="392" t="str">
        <f>IF(COUNTIFS('[7]ROMM List'!$E$5:$E$736,다우기술!DJ$4,'[7]ROMM List'!$AA$5:$AA$736,다우기술!$C154)&gt;0,DJ$4,"")</f>
        <v/>
      </c>
      <c r="DK154" s="392" t="str">
        <f>IF(COUNTIFS('[7]ROMM List'!$E$5:$E$736,다우기술!DK$4,'[7]ROMM List'!$AA$5:$AA$736,다우기술!$C154)&gt;0,DK$4,"")</f>
        <v/>
      </c>
      <c r="DL154" s="392" t="str">
        <f t="shared" si="38"/>
        <v>매출</v>
      </c>
    </row>
    <row r="155" spans="1:116" s="392" customFormat="1" ht="93.6" hidden="1" customHeight="1">
      <c r="A155" s="453"/>
      <c r="B155" s="392" t="s">
        <v>141</v>
      </c>
      <c r="C155" s="430" t="str">
        <f t="shared" si="29"/>
        <v>CO_SN0305</v>
      </c>
      <c r="D155" s="430" t="s">
        <v>4175</v>
      </c>
      <c r="E155" s="430" t="s">
        <v>4168</v>
      </c>
      <c r="F155" s="431" t="s">
        <v>3036</v>
      </c>
      <c r="G155" s="431" t="s">
        <v>3056</v>
      </c>
      <c r="H155" s="454" t="s">
        <v>4225</v>
      </c>
      <c r="I155" s="455" t="s">
        <v>4226</v>
      </c>
      <c r="J155" s="456" t="s">
        <v>4232</v>
      </c>
      <c r="K155" s="457" t="s">
        <v>4233</v>
      </c>
      <c r="L155" s="458" t="str">
        <f>IF(VLOOKUP(BZ155,'[7]ROMM List'!$AB$5:$AC$736,2,0)&gt;0,"Y","N")</f>
        <v>Y</v>
      </c>
      <c r="M155" s="459" t="s">
        <v>143</v>
      </c>
      <c r="N155" s="460"/>
      <c r="O155" s="460"/>
      <c r="P155" s="460"/>
      <c r="Q155" s="460"/>
      <c r="R155" s="461"/>
      <c r="S155" s="459" t="s">
        <v>140</v>
      </c>
      <c r="T155" s="461" t="s">
        <v>131</v>
      </c>
      <c r="U155" s="459" t="str">
        <f>IF(COUNTIFS('[7]ROMM List'!$AA$5:$AA$736,다우기술!$C155,'[7]ROMM List'!K$5:K$736,"O")&gt;0,"O","")</f>
        <v/>
      </c>
      <c r="V155" s="460" t="str">
        <f>IF(COUNTIFS('[7]ROMM List'!$AA$5:$AA$736,다우기술!$C155,'[7]ROMM List'!L$5:L$736,"O")&gt;0,"O","")</f>
        <v/>
      </c>
      <c r="W155" s="460" t="str">
        <f>IF(COUNTIFS('[7]ROMM List'!$AA$5:$AA$736,다우기술!$C155,'[7]ROMM List'!M$5:M$736,"O")&gt;0,"O","")</f>
        <v/>
      </c>
      <c r="X155" s="460" t="str">
        <f>IF(COUNTIFS('[7]ROMM List'!$AA$5:$AA$736,다우기술!$C155,'[7]ROMM List'!N$5:N$736,"O")&gt;0,"O","")</f>
        <v/>
      </c>
      <c r="Y155" s="460" t="str">
        <f>IF(COUNTIFS('[7]ROMM List'!$AA$5:$AA$736,다우기술!$C155,'[7]ROMM List'!O$5:O$736,"O")&gt;0,"O","")</f>
        <v>O</v>
      </c>
      <c r="Z155" s="460" t="str">
        <f>IF(COUNTIFS('[7]ROMM List'!$AA$5:$AA$736,다우기술!$C155,'[7]ROMM List'!P$5:P$736,"O")&gt;0,"O","")</f>
        <v/>
      </c>
      <c r="AA155" s="460" t="str">
        <f>IF(COUNTIFS('[7]ROMM List'!$AA$5:$AA$736,다우기술!$C155,'[7]ROMM List'!Q$5:Q$736,"O")&gt;0,"O","")</f>
        <v>O</v>
      </c>
      <c r="AB155" s="460" t="str">
        <f>IF(COUNTIFS('[7]ROMM List'!$AA$5:$AA$736,다우기술!$C155,'[7]ROMM List'!R$5:R$736,"O")&gt;0,"O","")</f>
        <v>O</v>
      </c>
      <c r="AC155" s="460" t="str">
        <f>IF(COUNTIFS('[7]ROMM List'!$AA$5:$AA$736,다우기술!$C155,'[7]ROMM List'!S$5:S$736,"O")&gt;0,"O","")</f>
        <v/>
      </c>
      <c r="AD155" s="460" t="str">
        <f>IF(COUNTIFS('[7]ROMM List'!$AA$5:$AA$736,다우기술!$C155,'[7]ROMM List'!T$5:T$736,"O")&gt;0,"O","")</f>
        <v/>
      </c>
      <c r="AE155" s="460" t="str">
        <f>IF(COUNTIFS('[7]ROMM List'!$AA$5:$AA$736,다우기술!$C155,'[7]ROMM List'!U$5:U$736,"O")&gt;0,"O","")</f>
        <v/>
      </c>
      <c r="AF155" s="460" t="str">
        <f>IF(COUNTIFS('[7]ROMM List'!$AA$5:$AA$736,다우기술!$C155,'[7]ROMM List'!V$5:V$736,"O")&gt;0,"O","")</f>
        <v/>
      </c>
      <c r="AG155" s="461" t="str">
        <f>IF(COUNTIFS('[7]ROMM List'!$AA$5:$AA$736,다우기술!$C155,'[7]ROMM List'!W$5:W$736,"O")&gt;0,"O","")</f>
        <v/>
      </c>
      <c r="AH155" s="462" t="s">
        <v>130</v>
      </c>
      <c r="AI155" s="458" t="str">
        <f t="shared" si="37"/>
        <v>매출</v>
      </c>
      <c r="AJ155" s="458" t="s">
        <v>144</v>
      </c>
      <c r="AK155" s="458" t="s">
        <v>144</v>
      </c>
      <c r="AL155" s="458" t="s">
        <v>144</v>
      </c>
      <c r="AM155" s="458" t="s">
        <v>144</v>
      </c>
      <c r="AN155" s="458" t="s">
        <v>3592</v>
      </c>
      <c r="AO155" s="458" t="s">
        <v>144</v>
      </c>
      <c r="AP155" s="463" t="s">
        <v>3891</v>
      </c>
      <c r="AQ155" s="458" t="s">
        <v>131</v>
      </c>
      <c r="AR155" s="454" t="s">
        <v>3791</v>
      </c>
      <c r="AS155" s="454" t="s">
        <v>3792</v>
      </c>
      <c r="AT155" s="464" t="s">
        <v>4234</v>
      </c>
      <c r="AU155" s="454" t="str">
        <f t="shared" si="35"/>
        <v>매출차감 전표의 승인</v>
      </c>
      <c r="AV155" s="454" t="s">
        <v>4235</v>
      </c>
      <c r="AW155" s="455"/>
      <c r="AX155" s="460"/>
      <c r="AY155" s="460" t="s">
        <v>143</v>
      </c>
      <c r="AZ155" s="461"/>
      <c r="BA155" s="446" t="s">
        <v>4236</v>
      </c>
      <c r="BB155" s="446" t="str">
        <f>IF(COUNTIFS('[7]ROMM List'!$AA$5:$AA$736,다우기술!C155,'[7]ROMM List'!$AF$5:$AF$736,"Significant")&gt;0,"Significant",IF(COUNTIFS('[7]ROMM List'!$AA$5:$AA$736,다우기술!C155,'[7]ROMM List'!$AF$5:$AF$736,"Higher")&gt;0,"Higher","Lower"))</f>
        <v>Higher</v>
      </c>
      <c r="BC155" s="446" t="s">
        <v>131</v>
      </c>
      <c r="BD155" s="446" t="s">
        <v>130</v>
      </c>
      <c r="BE155" s="465" t="s">
        <v>131</v>
      </c>
      <c r="BF155" s="466" t="s">
        <v>131</v>
      </c>
      <c r="BG155" s="466" t="s">
        <v>135</v>
      </c>
      <c r="BH155" s="466" t="s">
        <v>135</v>
      </c>
      <c r="BI155" s="466" t="s">
        <v>135</v>
      </c>
      <c r="BJ155" s="466" t="s">
        <v>135</v>
      </c>
      <c r="BK155" s="466" t="s">
        <v>135</v>
      </c>
      <c r="BL155" s="466" t="s">
        <v>133</v>
      </c>
      <c r="BM155" s="466" t="s">
        <v>135</v>
      </c>
      <c r="BN155" s="467" t="s">
        <v>135</v>
      </c>
      <c r="BO155" s="446" t="str">
        <f t="shared" si="30"/>
        <v>Not Higher</v>
      </c>
      <c r="BP155" s="446">
        <f>SUMIFS([7]Note!$G$18:$G$65,[7]Note!$C$18:$C$65,다우기술!BB155,[7]Note!$F$18:$F$65,다우기술!BC155,[7]Note!$D$18:$D$65,다우기술!BO155)/IF(BD155="Y",1,IF(BD155="H",2,4))</f>
        <v>2</v>
      </c>
      <c r="BQ155" s="446" t="s">
        <v>4174</v>
      </c>
      <c r="BR155" s="466"/>
      <c r="BS155" s="467" t="s">
        <v>143</v>
      </c>
      <c r="BT155" s="465"/>
      <c r="BU155" s="466"/>
      <c r="BV155" s="466"/>
      <c r="BW155" s="466" t="s">
        <v>143</v>
      </c>
      <c r="BX155" s="466"/>
      <c r="BY155" s="446"/>
      <c r="BZ155" s="392" t="str">
        <f t="shared" si="36"/>
        <v>커머스사업팀(SNS_FORM)_매출차감 전표의 승인</v>
      </c>
      <c r="CA155" s="392" t="b">
        <f>VLOOKUP(BZ155,'[7]ROMM List'!$AB$5:$AB$736,1,0)=BZ155</f>
        <v>1</v>
      </c>
      <c r="CB155" s="392" t="str">
        <f t="shared" si="32"/>
        <v>CO_SN0305</v>
      </c>
      <c r="CD155" s="470">
        <f t="shared" si="33"/>
        <v>0</v>
      </c>
      <c r="CF155" s="470">
        <f t="shared" si="34"/>
        <v>0</v>
      </c>
      <c r="CG155" s="470">
        <f t="shared" si="34"/>
        <v>0</v>
      </c>
      <c r="CH155" s="470">
        <f t="shared" si="34"/>
        <v>0</v>
      </c>
      <c r="CL155" s="392" t="str">
        <f>IF(COUNTIFS('[7]ROMM List'!$E$5:$E$736,다우기술!CL$4,'[7]ROMM List'!$AA$5:$AA$736,다우기술!$C155)&gt;0,CL$4,"")</f>
        <v/>
      </c>
      <c r="CM155" s="392" t="str">
        <f>IF(COUNTIFS('[7]ROMM List'!$E$5:$E$736,다우기술!CM$4,'[7]ROMM List'!$AA$5:$AA$736,다우기술!$C155)&gt;0,CM$4,"")</f>
        <v>매출</v>
      </c>
      <c r="CN155" s="392" t="str">
        <f>IF(COUNTIFS('[7]ROMM List'!$E$5:$E$736,다우기술!CN$4,'[7]ROMM List'!$AA$5:$AA$736,다우기술!$C155)&gt;0,CN$4,"")</f>
        <v/>
      </c>
      <c r="CO155" s="392" t="str">
        <f>IF(COUNTIFS('[7]ROMM List'!$E$5:$E$736,다우기술!CO$4,'[7]ROMM List'!$AA$5:$AA$736,다우기술!$C155)&gt;0,CO$4,"")</f>
        <v/>
      </c>
      <c r="CP155" s="392" t="str">
        <f>IF(COUNTIFS('[7]ROMM List'!$E$5:$E$736,다우기술!CP$4,'[7]ROMM List'!$AA$5:$AA$736,다우기술!$C155)&gt;0,CP$4,"")</f>
        <v/>
      </c>
      <c r="CQ155" s="392" t="str">
        <f>IF(COUNTIFS('[7]ROMM List'!$E$5:$E$736,다우기술!CQ$4,'[7]ROMM List'!$AA$5:$AA$736,다우기술!$C155)&gt;0,CQ$4,"")</f>
        <v/>
      </c>
      <c r="CR155" s="392" t="str">
        <f>IF(COUNTIFS('[7]ROMM List'!$E$5:$E$736,다우기술!CR$4,'[7]ROMM List'!$AA$5:$AA$736,다우기술!$C155)&gt;0,CR$4,"")</f>
        <v/>
      </c>
      <c r="CS155" s="392" t="str">
        <f>IF(COUNTIFS('[7]ROMM List'!$E$5:$E$736,다우기술!CS$4,'[7]ROMM List'!$AA$5:$AA$736,다우기술!$C155)&gt;0,CS$4,"")</f>
        <v/>
      </c>
      <c r="CT155" s="392" t="str">
        <f>IF(COUNTIFS('[7]ROMM List'!$E$5:$E$736,다우기술!CT$4,'[7]ROMM List'!$AA$5:$AA$736,다우기술!$C155)&gt;0,CT$4,"")</f>
        <v/>
      </c>
      <c r="CU155" s="392" t="str">
        <f>IF(COUNTIFS('[7]ROMM List'!$E$5:$E$736,다우기술!CU$4,'[7]ROMM List'!$AA$5:$AA$736,다우기술!$C155)&gt;0,CU$4,"")</f>
        <v/>
      </c>
      <c r="CV155" s="392" t="str">
        <f>IF(COUNTIFS('[7]ROMM List'!$E$5:$E$736,다우기술!CV$4,'[7]ROMM List'!$AA$5:$AA$736,다우기술!$C155)&gt;0,CV$4,"")</f>
        <v/>
      </c>
      <c r="CW155" s="392" t="str">
        <f>IF(COUNTIFS('[7]ROMM List'!$E$5:$E$736,다우기술!CW$4,'[7]ROMM List'!$AA$5:$AA$736,다우기술!$C155)&gt;0,CW$4,"")</f>
        <v/>
      </c>
      <c r="CX155" s="392" t="str">
        <f>IF(COUNTIFS('[7]ROMM List'!$E$5:$E$736,다우기술!CX$4,'[7]ROMM List'!$AA$5:$AA$736,다우기술!$C155)&gt;0,CX$4,"")</f>
        <v/>
      </c>
      <c r="CY155" s="392" t="str">
        <f>IF(COUNTIFS('[7]ROMM List'!$E$5:$E$736,다우기술!CY$4,'[7]ROMM List'!$AA$5:$AA$736,다우기술!$C155)&gt;0,CY$4,"")</f>
        <v/>
      </c>
      <c r="CZ155" s="392" t="str">
        <f>IF(COUNTIFS('[7]ROMM List'!$E$5:$E$736,다우기술!CZ$4,'[7]ROMM List'!$AA$5:$AA$736,다우기술!$C155)&gt;0,CZ$4,"")</f>
        <v/>
      </c>
      <c r="DA155" s="392" t="str">
        <f>IF(COUNTIFS('[7]ROMM List'!$E$5:$E$736,다우기술!DA$4,'[7]ROMM List'!$AA$5:$AA$736,다우기술!$C155)&gt;0,DA$4,"")</f>
        <v/>
      </c>
      <c r="DB155" s="392" t="str">
        <f>IF(COUNTIFS('[7]ROMM List'!$E$5:$E$736,다우기술!DB$4,'[7]ROMM List'!$AA$5:$AA$736,다우기술!$C155)&gt;0,DB$4,"")</f>
        <v/>
      </c>
      <c r="DC155" s="392" t="str">
        <f>IF(COUNTIFS('[7]ROMM List'!$E$5:$E$736,다우기술!DC$4,'[7]ROMM List'!$AA$5:$AA$736,다우기술!$C155)&gt;0,DC$4,"")</f>
        <v/>
      </c>
      <c r="DD155" s="392" t="str">
        <f>IF(COUNTIFS('[7]ROMM List'!$E$5:$E$736,다우기술!DD$4,'[7]ROMM List'!$AA$5:$AA$736,다우기술!$C155)&gt;0,DD$4,"")</f>
        <v/>
      </c>
      <c r="DE155" s="392" t="str">
        <f>IF(COUNTIFS('[7]ROMM List'!$E$5:$E$736,다우기술!DE$4,'[7]ROMM List'!$AA$5:$AA$736,다우기술!$C155)&gt;0,DE$4,"")</f>
        <v/>
      </c>
      <c r="DF155" s="392" t="str">
        <f>IF(COUNTIFS('[7]ROMM List'!$E$5:$E$736,다우기술!DF$4,'[7]ROMM List'!$AA$5:$AA$736,다우기술!$C155)&gt;0,DF$4,"")</f>
        <v/>
      </c>
      <c r="DG155" s="392" t="str">
        <f>IF(COUNTIFS('[7]ROMM List'!$E$5:$E$736,다우기술!DG$4,'[7]ROMM List'!$AA$5:$AA$736,다우기술!$C155)&gt;0,DG$4,"")</f>
        <v/>
      </c>
      <c r="DH155" s="392" t="str">
        <f>IF(COUNTIFS('[7]ROMM List'!$E$5:$E$736,다우기술!DH$4,'[7]ROMM List'!$AA$5:$AA$736,다우기술!$C155)&gt;0,DH$4,"")</f>
        <v/>
      </c>
      <c r="DI155" s="392" t="str">
        <f>IF(COUNTIFS('[7]ROMM List'!$E$5:$E$736,다우기술!DI$4,'[7]ROMM List'!$AA$5:$AA$736,다우기술!$C155)&gt;0,DI$4,"")</f>
        <v/>
      </c>
      <c r="DJ155" s="392" t="str">
        <f>IF(COUNTIFS('[7]ROMM List'!$E$5:$E$736,다우기술!DJ$4,'[7]ROMM List'!$AA$5:$AA$736,다우기술!$C155)&gt;0,DJ$4,"")</f>
        <v/>
      </c>
      <c r="DK155" s="392" t="str">
        <f>IF(COUNTIFS('[7]ROMM List'!$E$5:$E$736,다우기술!DK$4,'[7]ROMM List'!$AA$5:$AA$736,다우기술!$C155)&gt;0,DK$4,"")</f>
        <v/>
      </c>
      <c r="DL155" s="392" t="str">
        <f t="shared" si="38"/>
        <v>매출</v>
      </c>
    </row>
    <row r="156" spans="1:116" s="392" customFormat="1" ht="280.95" hidden="1" customHeight="1">
      <c r="A156" s="453"/>
      <c r="B156" s="392" t="s">
        <v>141</v>
      </c>
      <c r="C156" s="430" t="str">
        <f t="shared" si="29"/>
        <v>CO_SN0401</v>
      </c>
      <c r="D156" s="430" t="s">
        <v>4175</v>
      </c>
      <c r="E156" s="430" t="s">
        <v>4168</v>
      </c>
      <c r="F156" s="431" t="s">
        <v>3047</v>
      </c>
      <c r="G156" s="431" t="s">
        <v>3292</v>
      </c>
      <c r="H156" s="454" t="s">
        <v>4237</v>
      </c>
      <c r="I156" s="455" t="s">
        <v>4237</v>
      </c>
      <c r="J156" s="456" t="s">
        <v>4238</v>
      </c>
      <c r="K156" s="457" t="s">
        <v>4239</v>
      </c>
      <c r="L156" s="458" t="str">
        <f>IF(VLOOKUP(BZ156,'[7]ROMM List'!$AB$5:$AC$736,2,0)&gt;0,"Y","N")</f>
        <v>N</v>
      </c>
      <c r="M156" s="459"/>
      <c r="N156" s="460" t="s">
        <v>143</v>
      </c>
      <c r="O156" s="460"/>
      <c r="P156" s="460"/>
      <c r="Q156" s="460"/>
      <c r="R156" s="461"/>
      <c r="S156" s="459" t="s">
        <v>142</v>
      </c>
      <c r="T156" s="461" t="s">
        <v>137</v>
      </c>
      <c r="U156" s="459" t="str">
        <f>IF(COUNTIFS('[7]ROMM List'!$AA$5:$AA$736,다우기술!$C156,'[7]ROMM List'!K$5:K$736,"O")&gt;0,"O","")</f>
        <v>O</v>
      </c>
      <c r="V156" s="460" t="str">
        <f>IF(COUNTIFS('[7]ROMM List'!$AA$5:$AA$736,다우기술!$C156,'[7]ROMM List'!L$5:L$736,"O")&gt;0,"O","")</f>
        <v/>
      </c>
      <c r="W156" s="460" t="str">
        <f>IF(COUNTIFS('[7]ROMM List'!$AA$5:$AA$736,다우기술!$C156,'[7]ROMM List'!M$5:M$736,"O")&gt;0,"O","")</f>
        <v/>
      </c>
      <c r="X156" s="460" t="str">
        <f>IF(COUNTIFS('[7]ROMM List'!$AA$5:$AA$736,다우기술!$C156,'[7]ROMM List'!N$5:N$736,"O")&gt;0,"O","")</f>
        <v/>
      </c>
      <c r="Y156" s="460" t="str">
        <f>IF(COUNTIFS('[7]ROMM List'!$AA$5:$AA$736,다우기술!$C156,'[7]ROMM List'!O$5:O$736,"O")&gt;0,"O","")</f>
        <v/>
      </c>
      <c r="Z156" s="460" t="str">
        <f>IF(COUNTIFS('[7]ROMM List'!$AA$5:$AA$736,다우기술!$C156,'[7]ROMM List'!P$5:P$736,"O")&gt;0,"O","")</f>
        <v/>
      </c>
      <c r="AA156" s="460" t="str">
        <f>IF(COUNTIFS('[7]ROMM List'!$AA$5:$AA$736,다우기술!$C156,'[7]ROMM List'!Q$5:Q$736,"O")&gt;0,"O","")</f>
        <v/>
      </c>
      <c r="AB156" s="460" t="str">
        <f>IF(COUNTIFS('[7]ROMM List'!$AA$5:$AA$736,다우기술!$C156,'[7]ROMM List'!R$5:R$736,"O")&gt;0,"O","")</f>
        <v/>
      </c>
      <c r="AC156" s="460" t="str">
        <f>IF(COUNTIFS('[7]ROMM List'!$AA$5:$AA$736,다우기술!$C156,'[7]ROMM List'!S$5:S$736,"O")&gt;0,"O","")</f>
        <v/>
      </c>
      <c r="AD156" s="460" t="str">
        <f>IF(COUNTIFS('[7]ROMM List'!$AA$5:$AA$736,다우기술!$C156,'[7]ROMM List'!T$5:T$736,"O")&gt;0,"O","")</f>
        <v/>
      </c>
      <c r="AE156" s="460" t="str">
        <f>IF(COUNTIFS('[7]ROMM List'!$AA$5:$AA$736,다우기술!$C156,'[7]ROMM List'!U$5:U$736,"O")&gt;0,"O","")</f>
        <v/>
      </c>
      <c r="AF156" s="460" t="str">
        <f>IF(COUNTIFS('[7]ROMM List'!$AA$5:$AA$736,다우기술!$C156,'[7]ROMM List'!V$5:V$736,"O")&gt;0,"O","")</f>
        <v/>
      </c>
      <c r="AG156" s="461" t="str">
        <f>IF(COUNTIFS('[7]ROMM List'!$AA$5:$AA$736,다우기술!$C156,'[7]ROMM List'!W$5:W$736,"O")&gt;0,"O","")</f>
        <v/>
      </c>
      <c r="AH156" s="462" t="s">
        <v>129</v>
      </c>
      <c r="AI156" s="458" t="str">
        <f t="shared" si="37"/>
        <v>매출채권</v>
      </c>
      <c r="AJ156" s="458" t="s">
        <v>144</v>
      </c>
      <c r="AK156" s="458" t="s">
        <v>144</v>
      </c>
      <c r="AL156" s="458" t="s">
        <v>144</v>
      </c>
      <c r="AM156" s="458" t="s">
        <v>144</v>
      </c>
      <c r="AN156" s="458" t="s">
        <v>144</v>
      </c>
      <c r="AO156" s="458" t="s">
        <v>144</v>
      </c>
      <c r="AP156" s="463" t="s">
        <v>144</v>
      </c>
      <c r="AQ156" s="458" t="s">
        <v>131</v>
      </c>
      <c r="AR156" s="454" t="s">
        <v>4171</v>
      </c>
      <c r="AS156" s="454" t="s">
        <v>3947</v>
      </c>
      <c r="AT156" s="464" t="s">
        <v>4240</v>
      </c>
      <c r="AU156" s="454" t="str">
        <f t="shared" si="35"/>
        <v>선수수익 검증</v>
      </c>
      <c r="AV156" s="454" t="s">
        <v>4241</v>
      </c>
      <c r="AW156" s="455"/>
      <c r="AX156" s="460"/>
      <c r="AY156" s="460" t="s">
        <v>3025</v>
      </c>
      <c r="AZ156" s="461"/>
      <c r="BA156" s="446" t="s">
        <v>4242</v>
      </c>
      <c r="BB156" s="446" t="str">
        <f>IF(COUNTIFS('[7]ROMM List'!$AA$5:$AA$736,다우기술!C156,'[7]ROMM List'!$AF$5:$AF$736,"Significant")&gt;0,"Significant",IF(COUNTIFS('[7]ROMM List'!$AA$5:$AA$736,다우기술!C156,'[7]ROMM List'!$AF$5:$AF$736,"Higher")&gt;0,"Higher","Lower"))</f>
        <v>Lower</v>
      </c>
      <c r="BC156" s="446" t="s">
        <v>131</v>
      </c>
      <c r="BD156" s="446" t="s">
        <v>130</v>
      </c>
      <c r="BE156" s="465" t="s">
        <v>131</v>
      </c>
      <c r="BF156" s="466" t="str">
        <f t="shared" ref="BF156:BF219" si="40">BC156</f>
        <v>M</v>
      </c>
      <c r="BG156" s="466" t="s">
        <v>135</v>
      </c>
      <c r="BH156" s="466" t="s">
        <v>135</v>
      </c>
      <c r="BI156" s="466" t="s">
        <v>135</v>
      </c>
      <c r="BJ156" s="466" t="s">
        <v>135</v>
      </c>
      <c r="BK156" s="466" t="s">
        <v>135</v>
      </c>
      <c r="BL156" s="466" t="s">
        <v>133</v>
      </c>
      <c r="BM156" s="466" t="s">
        <v>135</v>
      </c>
      <c r="BN156" s="467" t="s">
        <v>135</v>
      </c>
      <c r="BO156" s="446" t="str">
        <f t="shared" si="30"/>
        <v>Not Higher</v>
      </c>
      <c r="BP156" s="446">
        <f>SUMIFS([7]Note!$G$18:$G$65,[7]Note!$C$18:$C$65,다우기술!BB156,[7]Note!$F$18:$F$65,다우기술!BC156,[7]Note!$D$18:$D$65,다우기술!BO156)/IF(BD156="Y",1,IF(BD156="H",2,4))</f>
        <v>2</v>
      </c>
      <c r="BQ156" s="446" t="str">
        <f>AR156</f>
        <v>커머스사업팀_SNS Form</v>
      </c>
      <c r="BR156" s="466"/>
      <c r="BS156" s="467" t="s">
        <v>143</v>
      </c>
      <c r="BT156" s="465"/>
      <c r="BU156" s="466"/>
      <c r="BV156" s="466"/>
      <c r="BW156" s="466" t="s">
        <v>143</v>
      </c>
      <c r="BX156" s="466"/>
      <c r="BY156" s="446"/>
      <c r="BZ156" s="392" t="str">
        <f t="shared" si="36"/>
        <v>커머스사업팀(SNS_FORM)_선수수익 검증</v>
      </c>
      <c r="CA156" s="392" t="b">
        <f>VLOOKUP(BZ156,'[7]ROMM List'!$AB$5:$AB$736,1,0)=BZ156</f>
        <v>1</v>
      </c>
      <c r="CB156" s="392" t="str">
        <f t="shared" si="32"/>
        <v>CO_SN0401</v>
      </c>
      <c r="CD156" s="470">
        <f t="shared" si="33"/>
        <v>0</v>
      </c>
      <c r="CF156" s="470">
        <f t="shared" si="34"/>
        <v>0</v>
      </c>
      <c r="CG156" s="470">
        <f t="shared" si="34"/>
        <v>0</v>
      </c>
      <c r="CH156" s="470">
        <f t="shared" si="34"/>
        <v>0</v>
      </c>
      <c r="CL156" s="392" t="str">
        <f>IF(COUNTIFS('[7]ROMM List'!$E$5:$E$736,다우기술!CL$4,'[7]ROMM List'!$AA$5:$AA$736,다우기술!$C156)&gt;0,CL$4,"")</f>
        <v>매출채권</v>
      </c>
      <c r="CM156" s="392" t="str">
        <f>IF(COUNTIFS('[7]ROMM List'!$E$5:$E$736,다우기술!CM$4,'[7]ROMM List'!$AA$5:$AA$736,다우기술!$C156)&gt;0,CM$4,"")</f>
        <v/>
      </c>
      <c r="CN156" s="392" t="str">
        <f>IF(COUNTIFS('[7]ROMM List'!$E$5:$E$736,다우기술!CN$4,'[7]ROMM List'!$AA$5:$AA$736,다우기술!$C156)&gt;0,CN$4,"")</f>
        <v/>
      </c>
      <c r="CO156" s="392" t="str">
        <f>IF(COUNTIFS('[7]ROMM List'!$E$5:$E$736,다우기술!CO$4,'[7]ROMM List'!$AA$5:$AA$736,다우기술!$C156)&gt;0,CO$4,"")</f>
        <v/>
      </c>
      <c r="CP156" s="392" t="str">
        <f>IF(COUNTIFS('[7]ROMM List'!$E$5:$E$736,다우기술!CP$4,'[7]ROMM List'!$AA$5:$AA$736,다우기술!$C156)&gt;0,CP$4,"")</f>
        <v/>
      </c>
      <c r="CQ156" s="392" t="str">
        <f>IF(COUNTIFS('[7]ROMM List'!$E$5:$E$736,다우기술!CQ$4,'[7]ROMM List'!$AA$5:$AA$736,다우기술!$C156)&gt;0,CQ$4,"")</f>
        <v/>
      </c>
      <c r="CR156" s="392" t="str">
        <f>IF(COUNTIFS('[7]ROMM List'!$E$5:$E$736,다우기술!CR$4,'[7]ROMM List'!$AA$5:$AA$736,다우기술!$C156)&gt;0,CR$4,"")</f>
        <v/>
      </c>
      <c r="CS156" s="392" t="str">
        <f>IF(COUNTIFS('[7]ROMM List'!$E$5:$E$736,다우기술!CS$4,'[7]ROMM List'!$AA$5:$AA$736,다우기술!$C156)&gt;0,CS$4,"")</f>
        <v/>
      </c>
      <c r="CT156" s="392" t="str">
        <f>IF(COUNTIFS('[7]ROMM List'!$E$5:$E$736,다우기술!CT$4,'[7]ROMM List'!$AA$5:$AA$736,다우기술!$C156)&gt;0,CT$4,"")</f>
        <v/>
      </c>
      <c r="CU156" s="392" t="str">
        <f>IF(COUNTIFS('[7]ROMM List'!$E$5:$E$736,다우기술!CU$4,'[7]ROMM List'!$AA$5:$AA$736,다우기술!$C156)&gt;0,CU$4,"")</f>
        <v/>
      </c>
      <c r="CV156" s="392" t="str">
        <f>IF(COUNTIFS('[7]ROMM List'!$E$5:$E$736,다우기술!CV$4,'[7]ROMM List'!$AA$5:$AA$736,다우기술!$C156)&gt;0,CV$4,"")</f>
        <v/>
      </c>
      <c r="CW156" s="392" t="str">
        <f>IF(COUNTIFS('[7]ROMM List'!$E$5:$E$736,다우기술!CW$4,'[7]ROMM List'!$AA$5:$AA$736,다우기술!$C156)&gt;0,CW$4,"")</f>
        <v/>
      </c>
      <c r="CX156" s="392" t="str">
        <f>IF(COUNTIFS('[7]ROMM List'!$E$5:$E$736,다우기술!CX$4,'[7]ROMM List'!$AA$5:$AA$736,다우기술!$C156)&gt;0,CX$4,"")</f>
        <v/>
      </c>
      <c r="CY156" s="392" t="str">
        <f>IF(COUNTIFS('[7]ROMM List'!$E$5:$E$736,다우기술!CY$4,'[7]ROMM List'!$AA$5:$AA$736,다우기술!$C156)&gt;0,CY$4,"")</f>
        <v/>
      </c>
      <c r="CZ156" s="392" t="str">
        <f>IF(COUNTIFS('[7]ROMM List'!$E$5:$E$736,다우기술!CZ$4,'[7]ROMM List'!$AA$5:$AA$736,다우기술!$C156)&gt;0,CZ$4,"")</f>
        <v/>
      </c>
      <c r="DA156" s="392" t="str">
        <f>IF(COUNTIFS('[7]ROMM List'!$E$5:$E$736,다우기술!DA$4,'[7]ROMM List'!$AA$5:$AA$736,다우기술!$C156)&gt;0,DA$4,"")</f>
        <v/>
      </c>
      <c r="DB156" s="392" t="str">
        <f>IF(COUNTIFS('[7]ROMM List'!$E$5:$E$736,다우기술!DB$4,'[7]ROMM List'!$AA$5:$AA$736,다우기술!$C156)&gt;0,DB$4,"")</f>
        <v/>
      </c>
      <c r="DC156" s="392" t="str">
        <f>IF(COUNTIFS('[7]ROMM List'!$E$5:$E$736,다우기술!DC$4,'[7]ROMM List'!$AA$5:$AA$736,다우기술!$C156)&gt;0,DC$4,"")</f>
        <v/>
      </c>
      <c r="DD156" s="392" t="str">
        <f>IF(COUNTIFS('[7]ROMM List'!$E$5:$E$736,다우기술!DD$4,'[7]ROMM List'!$AA$5:$AA$736,다우기술!$C156)&gt;0,DD$4,"")</f>
        <v/>
      </c>
      <c r="DE156" s="392" t="str">
        <f>IF(COUNTIFS('[7]ROMM List'!$E$5:$E$736,다우기술!DE$4,'[7]ROMM List'!$AA$5:$AA$736,다우기술!$C156)&gt;0,DE$4,"")</f>
        <v/>
      </c>
      <c r="DF156" s="392" t="str">
        <f>IF(COUNTIFS('[7]ROMM List'!$E$5:$E$736,다우기술!DF$4,'[7]ROMM List'!$AA$5:$AA$736,다우기술!$C156)&gt;0,DF$4,"")</f>
        <v/>
      </c>
      <c r="DG156" s="392" t="str">
        <f>IF(COUNTIFS('[7]ROMM List'!$E$5:$E$736,다우기술!DG$4,'[7]ROMM List'!$AA$5:$AA$736,다우기술!$C156)&gt;0,DG$4,"")</f>
        <v/>
      </c>
      <c r="DH156" s="392" t="str">
        <f>IF(COUNTIFS('[7]ROMM List'!$E$5:$E$736,다우기술!DH$4,'[7]ROMM List'!$AA$5:$AA$736,다우기술!$C156)&gt;0,DH$4,"")</f>
        <v/>
      </c>
      <c r="DI156" s="392" t="str">
        <f>IF(COUNTIFS('[7]ROMM List'!$E$5:$E$736,다우기술!DI$4,'[7]ROMM List'!$AA$5:$AA$736,다우기술!$C156)&gt;0,DI$4,"")</f>
        <v/>
      </c>
      <c r="DJ156" s="392" t="str">
        <f>IF(COUNTIFS('[7]ROMM List'!$E$5:$E$736,다우기술!DJ$4,'[7]ROMM List'!$AA$5:$AA$736,다우기술!$C156)&gt;0,DJ$4,"")</f>
        <v/>
      </c>
      <c r="DK156" s="392" t="str">
        <f>IF(COUNTIFS('[7]ROMM List'!$E$5:$E$736,다우기술!DK$4,'[7]ROMM List'!$AA$5:$AA$736,다우기술!$C156)&gt;0,DK$4,"")</f>
        <v/>
      </c>
      <c r="DL156" s="392" t="str">
        <f t="shared" si="38"/>
        <v>매출채권</v>
      </c>
    </row>
    <row r="157" spans="1:116" s="392" customFormat="1" ht="93.6" hidden="1" customHeight="1">
      <c r="A157" s="453"/>
      <c r="B157" s="392" t="s">
        <v>141</v>
      </c>
      <c r="C157" s="430" t="str">
        <f t="shared" si="29"/>
        <v>CO_SN0402</v>
      </c>
      <c r="D157" s="430" t="s">
        <v>4175</v>
      </c>
      <c r="E157" s="430" t="s">
        <v>4168</v>
      </c>
      <c r="F157" s="431" t="s">
        <v>3047</v>
      </c>
      <c r="G157" s="431" t="s">
        <v>3599</v>
      </c>
      <c r="H157" s="454" t="s">
        <v>4243</v>
      </c>
      <c r="I157" s="455" t="s">
        <v>4244</v>
      </c>
      <c r="J157" s="456" t="s">
        <v>4245</v>
      </c>
      <c r="K157" s="457" t="s">
        <v>4246</v>
      </c>
      <c r="L157" s="458" t="str">
        <f>IF(VLOOKUP(BZ157,'[7]ROMM List'!$AB$5:$AC$736,2,0)&gt;0,"Y","N")</f>
        <v>N</v>
      </c>
      <c r="M157" s="459" t="s">
        <v>143</v>
      </c>
      <c r="N157" s="460"/>
      <c r="O157" s="460"/>
      <c r="P157" s="460"/>
      <c r="Q157" s="460"/>
      <c r="R157" s="461"/>
      <c r="S157" s="459" t="s">
        <v>3972</v>
      </c>
      <c r="T157" s="461" t="s">
        <v>131</v>
      </c>
      <c r="U157" s="459" t="str">
        <f>IF(COUNTIFS('[7]ROMM List'!$AA$5:$AA$736,다우기술!$C157,'[7]ROMM List'!K$5:K$736,"O")&gt;0,"O","")</f>
        <v>O</v>
      </c>
      <c r="V157" s="460" t="str">
        <f>IF(COUNTIFS('[7]ROMM List'!$AA$5:$AA$736,다우기술!$C157,'[7]ROMM List'!L$5:L$736,"O")&gt;0,"O","")</f>
        <v/>
      </c>
      <c r="W157" s="460" t="str">
        <f>IF(COUNTIFS('[7]ROMM List'!$AA$5:$AA$736,다우기술!$C157,'[7]ROMM List'!M$5:M$736,"O")&gt;0,"O","")</f>
        <v/>
      </c>
      <c r="X157" s="460" t="str">
        <f>IF(COUNTIFS('[7]ROMM List'!$AA$5:$AA$736,다우기술!$C157,'[7]ROMM List'!N$5:N$736,"O")&gt;0,"O","")</f>
        <v/>
      </c>
      <c r="Y157" s="460" t="str">
        <f>IF(COUNTIFS('[7]ROMM List'!$AA$5:$AA$736,다우기술!$C157,'[7]ROMM List'!O$5:O$736,"O")&gt;0,"O","")</f>
        <v/>
      </c>
      <c r="Z157" s="460" t="str">
        <f>IF(COUNTIFS('[7]ROMM List'!$AA$5:$AA$736,다우기술!$C157,'[7]ROMM List'!P$5:P$736,"O")&gt;0,"O","")</f>
        <v/>
      </c>
      <c r="AA157" s="460" t="str">
        <f>IF(COUNTIFS('[7]ROMM List'!$AA$5:$AA$736,다우기술!$C157,'[7]ROMM List'!Q$5:Q$736,"O")&gt;0,"O","")</f>
        <v/>
      </c>
      <c r="AB157" s="460" t="str">
        <f>IF(COUNTIFS('[7]ROMM List'!$AA$5:$AA$736,다우기술!$C157,'[7]ROMM List'!R$5:R$736,"O")&gt;0,"O","")</f>
        <v/>
      </c>
      <c r="AC157" s="460" t="str">
        <f>IF(COUNTIFS('[7]ROMM List'!$AA$5:$AA$736,다우기술!$C157,'[7]ROMM List'!S$5:S$736,"O")&gt;0,"O","")</f>
        <v/>
      </c>
      <c r="AD157" s="460" t="str">
        <f>IF(COUNTIFS('[7]ROMM List'!$AA$5:$AA$736,다우기술!$C157,'[7]ROMM List'!T$5:T$736,"O")&gt;0,"O","")</f>
        <v/>
      </c>
      <c r="AE157" s="460" t="str">
        <f>IF(COUNTIFS('[7]ROMM List'!$AA$5:$AA$736,다우기술!$C157,'[7]ROMM List'!U$5:U$736,"O")&gt;0,"O","")</f>
        <v/>
      </c>
      <c r="AF157" s="460" t="str">
        <f>IF(COUNTIFS('[7]ROMM List'!$AA$5:$AA$736,다우기술!$C157,'[7]ROMM List'!V$5:V$736,"O")&gt;0,"O","")</f>
        <v/>
      </c>
      <c r="AG157" s="461" t="str">
        <f>IF(COUNTIFS('[7]ROMM List'!$AA$5:$AA$736,다우기술!$C157,'[7]ROMM List'!W$5:W$736,"O")&gt;0,"O","")</f>
        <v/>
      </c>
      <c r="AH157" s="462" t="s">
        <v>130</v>
      </c>
      <c r="AI157" s="458" t="str">
        <f t="shared" si="37"/>
        <v>매출채권</v>
      </c>
      <c r="AJ157" s="458" t="s">
        <v>4247</v>
      </c>
      <c r="AK157" s="458" t="s">
        <v>144</v>
      </c>
      <c r="AL157" s="458" t="s">
        <v>4248</v>
      </c>
      <c r="AM157" s="458" t="s">
        <v>144</v>
      </c>
      <c r="AN157" s="458" t="s">
        <v>3592</v>
      </c>
      <c r="AO157" s="458" t="s">
        <v>144</v>
      </c>
      <c r="AP157" s="463" t="s">
        <v>144</v>
      </c>
      <c r="AQ157" s="458" t="s">
        <v>131</v>
      </c>
      <c r="AR157" s="454" t="s">
        <v>3791</v>
      </c>
      <c r="AS157" s="454" t="s">
        <v>3792</v>
      </c>
      <c r="AT157" s="464" t="s">
        <v>4249</v>
      </c>
      <c r="AU157" s="454" t="str">
        <f t="shared" si="35"/>
        <v>선수수익전표 승인</v>
      </c>
      <c r="AV157" s="454" t="s">
        <v>4250</v>
      </c>
      <c r="AW157" s="455"/>
      <c r="AX157" s="460"/>
      <c r="AY157" s="460" t="s">
        <v>3025</v>
      </c>
      <c r="AZ157" s="461"/>
      <c r="BA157" s="446" t="s">
        <v>4242</v>
      </c>
      <c r="BB157" s="446" t="str">
        <f>IF(COUNTIFS('[7]ROMM List'!$AA$5:$AA$736,다우기술!C157,'[7]ROMM List'!$AF$5:$AF$736,"Significant")&gt;0,"Significant",IF(COUNTIFS('[7]ROMM List'!$AA$5:$AA$736,다우기술!C157,'[7]ROMM List'!$AF$5:$AF$736,"Higher")&gt;0,"Higher","Lower"))</f>
        <v>Lower</v>
      </c>
      <c r="BC157" s="446" t="s">
        <v>131</v>
      </c>
      <c r="BD157" s="446" t="s">
        <v>130</v>
      </c>
      <c r="BE157" s="465" t="s">
        <v>131</v>
      </c>
      <c r="BF157" s="466" t="str">
        <f t="shared" si="40"/>
        <v>M</v>
      </c>
      <c r="BG157" s="466" t="s">
        <v>135</v>
      </c>
      <c r="BH157" s="466" t="s">
        <v>135</v>
      </c>
      <c r="BI157" s="466" t="s">
        <v>135</v>
      </c>
      <c r="BJ157" s="466" t="s">
        <v>135</v>
      </c>
      <c r="BK157" s="466" t="s">
        <v>135</v>
      </c>
      <c r="BL157" s="466" t="s">
        <v>133</v>
      </c>
      <c r="BM157" s="466" t="s">
        <v>135</v>
      </c>
      <c r="BN157" s="467" t="s">
        <v>135</v>
      </c>
      <c r="BO157" s="446" t="str">
        <f t="shared" si="30"/>
        <v>Not Higher</v>
      </c>
      <c r="BP157" s="446">
        <f>SUMIFS([7]Note!$G$18:$G$65,[7]Note!$C$18:$C$65,다우기술!BB157,[7]Note!$F$18:$F$65,다우기술!BC157,[7]Note!$D$18:$D$65,다우기술!BO157)/IF(BD157="Y",1,IF(BD157="H",2,4))</f>
        <v>2</v>
      </c>
      <c r="BQ157" s="446" t="s">
        <v>4072</v>
      </c>
      <c r="BR157" s="466"/>
      <c r="BS157" s="467" t="s">
        <v>143</v>
      </c>
      <c r="BT157" s="465"/>
      <c r="BU157" s="466"/>
      <c r="BV157" s="466"/>
      <c r="BW157" s="466" t="s">
        <v>143</v>
      </c>
      <c r="BX157" s="466"/>
      <c r="BY157" s="446"/>
      <c r="BZ157" s="392" t="str">
        <f t="shared" si="36"/>
        <v>커머스사업팀(SNS_FORM)_선수수익전표 승인</v>
      </c>
      <c r="CA157" s="392" t="b">
        <f>VLOOKUP(BZ157,'[7]ROMM List'!$AB$5:$AB$736,1,0)=BZ157</f>
        <v>1</v>
      </c>
      <c r="CB157" s="392" t="str">
        <f t="shared" si="32"/>
        <v>CO_SN0402</v>
      </c>
      <c r="CD157" s="470">
        <f t="shared" si="33"/>
        <v>1</v>
      </c>
      <c r="CE157" s="393" t="str">
        <f>VLOOKUP(C157,'[7]IUC List'!$D$5:$D$64,1,0)</f>
        <v>CO_SN0402</v>
      </c>
      <c r="CF157" s="470">
        <f t="shared" si="34"/>
        <v>0</v>
      </c>
      <c r="CG157" s="470">
        <f t="shared" si="34"/>
        <v>1</v>
      </c>
      <c r="CH157" s="470">
        <f t="shared" si="34"/>
        <v>0</v>
      </c>
      <c r="CL157" s="392" t="str">
        <f>IF(COUNTIFS('[7]ROMM List'!$E$5:$E$736,다우기술!CL$4,'[7]ROMM List'!$AA$5:$AA$736,다우기술!$C157)&gt;0,CL$4,"")</f>
        <v>매출채권</v>
      </c>
      <c r="CM157" s="392" t="str">
        <f>IF(COUNTIFS('[7]ROMM List'!$E$5:$E$736,다우기술!CM$4,'[7]ROMM List'!$AA$5:$AA$736,다우기술!$C157)&gt;0,CM$4,"")</f>
        <v/>
      </c>
      <c r="CN157" s="392" t="str">
        <f>IF(COUNTIFS('[7]ROMM List'!$E$5:$E$736,다우기술!CN$4,'[7]ROMM List'!$AA$5:$AA$736,다우기술!$C157)&gt;0,CN$4,"")</f>
        <v/>
      </c>
      <c r="CO157" s="392" t="str">
        <f>IF(COUNTIFS('[7]ROMM List'!$E$5:$E$736,다우기술!CO$4,'[7]ROMM List'!$AA$5:$AA$736,다우기술!$C157)&gt;0,CO$4,"")</f>
        <v/>
      </c>
      <c r="CP157" s="392" t="str">
        <f>IF(COUNTIFS('[7]ROMM List'!$E$5:$E$736,다우기술!CP$4,'[7]ROMM List'!$AA$5:$AA$736,다우기술!$C157)&gt;0,CP$4,"")</f>
        <v/>
      </c>
      <c r="CQ157" s="392" t="str">
        <f>IF(COUNTIFS('[7]ROMM List'!$E$5:$E$736,다우기술!CQ$4,'[7]ROMM List'!$AA$5:$AA$736,다우기술!$C157)&gt;0,CQ$4,"")</f>
        <v/>
      </c>
      <c r="CR157" s="392" t="str">
        <f>IF(COUNTIFS('[7]ROMM List'!$E$5:$E$736,다우기술!CR$4,'[7]ROMM List'!$AA$5:$AA$736,다우기술!$C157)&gt;0,CR$4,"")</f>
        <v/>
      </c>
      <c r="CS157" s="392" t="str">
        <f>IF(COUNTIFS('[7]ROMM List'!$E$5:$E$736,다우기술!CS$4,'[7]ROMM List'!$AA$5:$AA$736,다우기술!$C157)&gt;0,CS$4,"")</f>
        <v/>
      </c>
      <c r="CT157" s="392" t="str">
        <f>IF(COUNTIFS('[7]ROMM List'!$E$5:$E$736,다우기술!CT$4,'[7]ROMM List'!$AA$5:$AA$736,다우기술!$C157)&gt;0,CT$4,"")</f>
        <v/>
      </c>
      <c r="CU157" s="392" t="str">
        <f>IF(COUNTIFS('[7]ROMM List'!$E$5:$E$736,다우기술!CU$4,'[7]ROMM List'!$AA$5:$AA$736,다우기술!$C157)&gt;0,CU$4,"")</f>
        <v/>
      </c>
      <c r="CV157" s="392" t="str">
        <f>IF(COUNTIFS('[7]ROMM List'!$E$5:$E$736,다우기술!CV$4,'[7]ROMM List'!$AA$5:$AA$736,다우기술!$C157)&gt;0,CV$4,"")</f>
        <v/>
      </c>
      <c r="CW157" s="392" t="str">
        <f>IF(COUNTIFS('[7]ROMM List'!$E$5:$E$736,다우기술!CW$4,'[7]ROMM List'!$AA$5:$AA$736,다우기술!$C157)&gt;0,CW$4,"")</f>
        <v/>
      </c>
      <c r="CX157" s="392" t="str">
        <f>IF(COUNTIFS('[7]ROMM List'!$E$5:$E$736,다우기술!CX$4,'[7]ROMM List'!$AA$5:$AA$736,다우기술!$C157)&gt;0,CX$4,"")</f>
        <v/>
      </c>
      <c r="CY157" s="392" t="str">
        <f>IF(COUNTIFS('[7]ROMM List'!$E$5:$E$736,다우기술!CY$4,'[7]ROMM List'!$AA$5:$AA$736,다우기술!$C157)&gt;0,CY$4,"")</f>
        <v/>
      </c>
      <c r="CZ157" s="392" t="str">
        <f>IF(COUNTIFS('[7]ROMM List'!$E$5:$E$736,다우기술!CZ$4,'[7]ROMM List'!$AA$5:$AA$736,다우기술!$C157)&gt;0,CZ$4,"")</f>
        <v/>
      </c>
      <c r="DA157" s="392" t="str">
        <f>IF(COUNTIFS('[7]ROMM List'!$E$5:$E$736,다우기술!DA$4,'[7]ROMM List'!$AA$5:$AA$736,다우기술!$C157)&gt;0,DA$4,"")</f>
        <v/>
      </c>
      <c r="DB157" s="392" t="str">
        <f>IF(COUNTIFS('[7]ROMM List'!$E$5:$E$736,다우기술!DB$4,'[7]ROMM List'!$AA$5:$AA$736,다우기술!$C157)&gt;0,DB$4,"")</f>
        <v/>
      </c>
      <c r="DC157" s="392" t="str">
        <f>IF(COUNTIFS('[7]ROMM List'!$E$5:$E$736,다우기술!DC$4,'[7]ROMM List'!$AA$5:$AA$736,다우기술!$C157)&gt;0,DC$4,"")</f>
        <v/>
      </c>
      <c r="DD157" s="392" t="str">
        <f>IF(COUNTIFS('[7]ROMM List'!$E$5:$E$736,다우기술!DD$4,'[7]ROMM List'!$AA$5:$AA$736,다우기술!$C157)&gt;0,DD$4,"")</f>
        <v/>
      </c>
      <c r="DE157" s="392" t="str">
        <f>IF(COUNTIFS('[7]ROMM List'!$E$5:$E$736,다우기술!DE$4,'[7]ROMM List'!$AA$5:$AA$736,다우기술!$C157)&gt;0,DE$4,"")</f>
        <v/>
      </c>
      <c r="DF157" s="392" t="str">
        <f>IF(COUNTIFS('[7]ROMM List'!$E$5:$E$736,다우기술!DF$4,'[7]ROMM List'!$AA$5:$AA$736,다우기술!$C157)&gt;0,DF$4,"")</f>
        <v/>
      </c>
      <c r="DG157" s="392" t="str">
        <f>IF(COUNTIFS('[7]ROMM List'!$E$5:$E$736,다우기술!DG$4,'[7]ROMM List'!$AA$5:$AA$736,다우기술!$C157)&gt;0,DG$4,"")</f>
        <v/>
      </c>
      <c r="DH157" s="392" t="str">
        <f>IF(COUNTIFS('[7]ROMM List'!$E$5:$E$736,다우기술!DH$4,'[7]ROMM List'!$AA$5:$AA$736,다우기술!$C157)&gt;0,DH$4,"")</f>
        <v/>
      </c>
      <c r="DI157" s="392" t="str">
        <f>IF(COUNTIFS('[7]ROMM List'!$E$5:$E$736,다우기술!DI$4,'[7]ROMM List'!$AA$5:$AA$736,다우기술!$C157)&gt;0,DI$4,"")</f>
        <v/>
      </c>
      <c r="DJ157" s="392" t="str">
        <f>IF(COUNTIFS('[7]ROMM List'!$E$5:$E$736,다우기술!DJ$4,'[7]ROMM List'!$AA$5:$AA$736,다우기술!$C157)&gt;0,DJ$4,"")</f>
        <v/>
      </c>
      <c r="DK157" s="392" t="str">
        <f>IF(COUNTIFS('[7]ROMM List'!$E$5:$E$736,다우기술!DK$4,'[7]ROMM List'!$AA$5:$AA$736,다우기술!$C157)&gt;0,DK$4,"")</f>
        <v/>
      </c>
      <c r="DL157" s="392" t="str">
        <f t="shared" si="38"/>
        <v>매출채권</v>
      </c>
    </row>
    <row r="158" spans="1:116" s="392" customFormat="1" ht="296.39999999999998" hidden="1" customHeight="1">
      <c r="A158" s="453"/>
      <c r="B158" s="392" t="s">
        <v>141</v>
      </c>
      <c r="C158" s="430" t="str">
        <f t="shared" si="29"/>
        <v>CO_SN0403</v>
      </c>
      <c r="D158" s="430" t="s">
        <v>4175</v>
      </c>
      <c r="E158" s="430" t="s">
        <v>4168</v>
      </c>
      <c r="F158" s="431" t="s">
        <v>3047</v>
      </c>
      <c r="G158" s="431" t="s">
        <v>3614</v>
      </c>
      <c r="H158" s="454" t="s">
        <v>4205</v>
      </c>
      <c r="I158" s="455" t="s">
        <v>4206</v>
      </c>
      <c r="J158" s="456" t="s">
        <v>4251</v>
      </c>
      <c r="K158" s="457" t="s">
        <v>4252</v>
      </c>
      <c r="L158" s="458" t="str">
        <f>IF(VLOOKUP(BZ158,'[7]ROMM List'!$AB$5:$AC$736,2,0)&gt;0,"Y","N")</f>
        <v>N</v>
      </c>
      <c r="M158" s="459"/>
      <c r="N158" s="460" t="s">
        <v>143</v>
      </c>
      <c r="O158" s="460"/>
      <c r="P158" s="460"/>
      <c r="Q158" s="460"/>
      <c r="R158" s="461"/>
      <c r="S158" s="459" t="s">
        <v>142</v>
      </c>
      <c r="T158" s="461" t="s">
        <v>137</v>
      </c>
      <c r="U158" s="459" t="str">
        <f>IF(COUNTIFS('[7]ROMM List'!$AA$5:$AA$736,다우기술!$C158,'[7]ROMM List'!K$5:K$736,"O")&gt;0,"O","")</f>
        <v/>
      </c>
      <c r="V158" s="460" t="str">
        <f>IF(COUNTIFS('[7]ROMM List'!$AA$5:$AA$736,다우기술!$C158,'[7]ROMM List'!L$5:L$736,"O")&gt;0,"O","")</f>
        <v/>
      </c>
      <c r="W158" s="460" t="str">
        <f>IF(COUNTIFS('[7]ROMM List'!$AA$5:$AA$736,다우기술!$C158,'[7]ROMM List'!M$5:M$736,"O")&gt;0,"O","")</f>
        <v/>
      </c>
      <c r="X158" s="460" t="str">
        <f>IF(COUNTIFS('[7]ROMM List'!$AA$5:$AA$736,다우기술!$C158,'[7]ROMM List'!N$5:N$736,"O")&gt;0,"O","")</f>
        <v/>
      </c>
      <c r="Y158" s="460" t="str">
        <f>IF(COUNTIFS('[7]ROMM List'!$AA$5:$AA$736,다우기술!$C158,'[7]ROMM List'!O$5:O$736,"O")&gt;0,"O","")</f>
        <v/>
      </c>
      <c r="Z158" s="460" t="str">
        <f>IF(COUNTIFS('[7]ROMM List'!$AA$5:$AA$736,다우기술!$C158,'[7]ROMM List'!P$5:P$736,"O")&gt;0,"O","")</f>
        <v>O</v>
      </c>
      <c r="AA158" s="460" t="str">
        <f>IF(COUNTIFS('[7]ROMM List'!$AA$5:$AA$736,다우기술!$C158,'[7]ROMM List'!Q$5:Q$736,"O")&gt;0,"O","")</f>
        <v>O</v>
      </c>
      <c r="AB158" s="460" t="str">
        <f>IF(COUNTIFS('[7]ROMM List'!$AA$5:$AA$736,다우기술!$C158,'[7]ROMM List'!R$5:R$736,"O")&gt;0,"O","")</f>
        <v>O</v>
      </c>
      <c r="AC158" s="460" t="str">
        <f>IF(COUNTIFS('[7]ROMM List'!$AA$5:$AA$736,다우기술!$C158,'[7]ROMM List'!S$5:S$736,"O")&gt;0,"O","")</f>
        <v/>
      </c>
      <c r="AD158" s="460" t="str">
        <f>IF(COUNTIFS('[7]ROMM List'!$AA$5:$AA$736,다우기술!$C158,'[7]ROMM List'!T$5:T$736,"O")&gt;0,"O","")</f>
        <v/>
      </c>
      <c r="AE158" s="460" t="str">
        <f>IF(COUNTIFS('[7]ROMM List'!$AA$5:$AA$736,다우기술!$C158,'[7]ROMM List'!U$5:U$736,"O")&gt;0,"O","")</f>
        <v/>
      </c>
      <c r="AF158" s="460" t="str">
        <f>IF(COUNTIFS('[7]ROMM List'!$AA$5:$AA$736,다우기술!$C158,'[7]ROMM List'!V$5:V$736,"O")&gt;0,"O","")</f>
        <v/>
      </c>
      <c r="AG158" s="461" t="str">
        <f>IF(COUNTIFS('[7]ROMM List'!$AA$5:$AA$736,다우기술!$C158,'[7]ROMM List'!W$5:W$736,"O")&gt;0,"O","")</f>
        <v/>
      </c>
      <c r="AH158" s="462" t="s">
        <v>129</v>
      </c>
      <c r="AI158" s="458" t="str">
        <f t="shared" si="37"/>
        <v>매출</v>
      </c>
      <c r="AJ158" s="458" t="s">
        <v>144</v>
      </c>
      <c r="AK158" s="458" t="s">
        <v>144</v>
      </c>
      <c r="AL158" s="458" t="s">
        <v>144</v>
      </c>
      <c r="AM158" s="458" t="s">
        <v>144</v>
      </c>
      <c r="AN158" s="458" t="s">
        <v>144</v>
      </c>
      <c r="AO158" s="458" t="s">
        <v>144</v>
      </c>
      <c r="AP158" s="463" t="s">
        <v>4170</v>
      </c>
      <c r="AQ158" s="458" t="s">
        <v>3582</v>
      </c>
      <c r="AR158" s="454" t="s">
        <v>4171</v>
      </c>
      <c r="AS158" s="454" t="s">
        <v>3748</v>
      </c>
      <c r="AT158" s="464" t="s">
        <v>4253</v>
      </c>
      <c r="AU158" s="454" t="str">
        <f t="shared" si="35"/>
        <v>선수수익 반제금액 자동 산출</v>
      </c>
      <c r="AV158" s="454" t="s">
        <v>4254</v>
      </c>
      <c r="AW158" s="455"/>
      <c r="AX158" s="460"/>
      <c r="AY158" s="460" t="s">
        <v>143</v>
      </c>
      <c r="AZ158" s="461"/>
      <c r="BA158" s="446" t="s">
        <v>144</v>
      </c>
      <c r="BB158" s="446" t="str">
        <f>IF(COUNTIFS('[7]ROMM List'!$AA$5:$AA$736,다우기술!C158,'[7]ROMM List'!$AF$5:$AF$736,"Significant")&gt;0,"Significant",IF(COUNTIFS('[7]ROMM List'!$AA$5:$AA$736,다우기술!C158,'[7]ROMM List'!$AF$5:$AF$736,"Higher")&gt;0,"Higher","Lower"))</f>
        <v>Higher</v>
      </c>
      <c r="BC158" s="446" t="s">
        <v>3582</v>
      </c>
      <c r="BD158" s="446" t="s">
        <v>130</v>
      </c>
      <c r="BE158" s="465" t="s">
        <v>3902</v>
      </c>
      <c r="BF158" s="466" t="str">
        <f t="shared" si="40"/>
        <v>Auto</v>
      </c>
      <c r="BG158" s="466" t="s">
        <v>135</v>
      </c>
      <c r="BH158" s="466" t="s">
        <v>135</v>
      </c>
      <c r="BI158" s="466" t="s">
        <v>135</v>
      </c>
      <c r="BJ158" s="466" t="s">
        <v>135</v>
      </c>
      <c r="BK158" s="466" t="s">
        <v>135</v>
      </c>
      <c r="BL158" s="466" t="s">
        <v>133</v>
      </c>
      <c r="BM158" s="466" t="s">
        <v>133</v>
      </c>
      <c r="BN158" s="467" t="s">
        <v>135</v>
      </c>
      <c r="BO158" s="446" t="str">
        <f t="shared" si="30"/>
        <v>Not Higher</v>
      </c>
      <c r="BP158" s="446">
        <f>SUMIFS([7]Note!$G$18:$G$65,[7]Note!$C$18:$C$65,다우기술!BB158,[7]Note!$F$18:$F$65,다우기술!BC158,[7]Note!$D$18:$D$65,다우기술!BO158)/IF(BD158="Y",1,IF(BD158="H",2,4))</f>
        <v>1</v>
      </c>
      <c r="BQ158" s="446" t="s">
        <v>4072</v>
      </c>
      <c r="BR158" s="466"/>
      <c r="BS158" s="467" t="s">
        <v>143</v>
      </c>
      <c r="BT158" s="465"/>
      <c r="BU158" s="466"/>
      <c r="BV158" s="466"/>
      <c r="BW158" s="466" t="s">
        <v>143</v>
      </c>
      <c r="BX158" s="466"/>
      <c r="BY158" s="446"/>
      <c r="BZ158" s="392" t="str">
        <f t="shared" si="36"/>
        <v>커머스사업팀(SNS_FORM)_선수수익 반제금액 자동 산출</v>
      </c>
      <c r="CA158" s="392" t="b">
        <f>VLOOKUP(BZ158,'[7]ROMM List'!$AB$5:$AB$736,1,0)=BZ158</f>
        <v>1</v>
      </c>
      <c r="CB158" s="392" t="str">
        <f t="shared" si="32"/>
        <v>CO_SN0403</v>
      </c>
      <c r="CD158" s="470">
        <f t="shared" si="33"/>
        <v>0</v>
      </c>
      <c r="CF158" s="470">
        <f t="shared" si="34"/>
        <v>0</v>
      </c>
      <c r="CG158" s="470">
        <f t="shared" si="34"/>
        <v>0</v>
      </c>
      <c r="CH158" s="470">
        <f t="shared" si="34"/>
        <v>0</v>
      </c>
      <c r="CL158" s="392" t="str">
        <f>IF(COUNTIFS('[7]ROMM List'!$E$5:$E$736,다우기술!CL$4,'[7]ROMM List'!$AA$5:$AA$736,다우기술!$C158)&gt;0,CL$4,"")</f>
        <v/>
      </c>
      <c r="CM158" s="392" t="str">
        <f>IF(COUNTIFS('[7]ROMM List'!$E$5:$E$736,다우기술!CM$4,'[7]ROMM List'!$AA$5:$AA$736,다우기술!$C158)&gt;0,CM$4,"")</f>
        <v>매출</v>
      </c>
      <c r="CN158" s="392" t="str">
        <f>IF(COUNTIFS('[7]ROMM List'!$E$5:$E$736,다우기술!CN$4,'[7]ROMM List'!$AA$5:$AA$736,다우기술!$C158)&gt;0,CN$4,"")</f>
        <v/>
      </c>
      <c r="CO158" s="392" t="str">
        <f>IF(COUNTIFS('[7]ROMM List'!$E$5:$E$736,다우기술!CO$4,'[7]ROMM List'!$AA$5:$AA$736,다우기술!$C158)&gt;0,CO$4,"")</f>
        <v/>
      </c>
      <c r="CP158" s="392" t="str">
        <f>IF(COUNTIFS('[7]ROMM List'!$E$5:$E$736,다우기술!CP$4,'[7]ROMM List'!$AA$5:$AA$736,다우기술!$C158)&gt;0,CP$4,"")</f>
        <v/>
      </c>
      <c r="CQ158" s="392" t="str">
        <f>IF(COUNTIFS('[7]ROMM List'!$E$5:$E$736,다우기술!CQ$4,'[7]ROMM List'!$AA$5:$AA$736,다우기술!$C158)&gt;0,CQ$4,"")</f>
        <v/>
      </c>
      <c r="CR158" s="392" t="str">
        <f>IF(COUNTIFS('[7]ROMM List'!$E$5:$E$736,다우기술!CR$4,'[7]ROMM List'!$AA$5:$AA$736,다우기술!$C158)&gt;0,CR$4,"")</f>
        <v/>
      </c>
      <c r="CS158" s="392" t="str">
        <f>IF(COUNTIFS('[7]ROMM List'!$E$5:$E$736,다우기술!CS$4,'[7]ROMM List'!$AA$5:$AA$736,다우기술!$C158)&gt;0,CS$4,"")</f>
        <v/>
      </c>
      <c r="CT158" s="392" t="str">
        <f>IF(COUNTIFS('[7]ROMM List'!$E$5:$E$736,다우기술!CT$4,'[7]ROMM List'!$AA$5:$AA$736,다우기술!$C158)&gt;0,CT$4,"")</f>
        <v/>
      </c>
      <c r="CU158" s="392" t="str">
        <f>IF(COUNTIFS('[7]ROMM List'!$E$5:$E$736,다우기술!CU$4,'[7]ROMM List'!$AA$5:$AA$736,다우기술!$C158)&gt;0,CU$4,"")</f>
        <v/>
      </c>
      <c r="CV158" s="392" t="str">
        <f>IF(COUNTIFS('[7]ROMM List'!$E$5:$E$736,다우기술!CV$4,'[7]ROMM List'!$AA$5:$AA$736,다우기술!$C158)&gt;0,CV$4,"")</f>
        <v/>
      </c>
      <c r="CW158" s="392" t="str">
        <f>IF(COUNTIFS('[7]ROMM List'!$E$5:$E$736,다우기술!CW$4,'[7]ROMM List'!$AA$5:$AA$736,다우기술!$C158)&gt;0,CW$4,"")</f>
        <v/>
      </c>
      <c r="CX158" s="392" t="str">
        <f>IF(COUNTIFS('[7]ROMM List'!$E$5:$E$736,다우기술!CX$4,'[7]ROMM List'!$AA$5:$AA$736,다우기술!$C158)&gt;0,CX$4,"")</f>
        <v/>
      </c>
      <c r="CY158" s="392" t="str">
        <f>IF(COUNTIFS('[7]ROMM List'!$E$5:$E$736,다우기술!CY$4,'[7]ROMM List'!$AA$5:$AA$736,다우기술!$C158)&gt;0,CY$4,"")</f>
        <v/>
      </c>
      <c r="CZ158" s="392" t="str">
        <f>IF(COUNTIFS('[7]ROMM List'!$E$5:$E$736,다우기술!CZ$4,'[7]ROMM List'!$AA$5:$AA$736,다우기술!$C158)&gt;0,CZ$4,"")</f>
        <v/>
      </c>
      <c r="DA158" s="392" t="str">
        <f>IF(COUNTIFS('[7]ROMM List'!$E$5:$E$736,다우기술!DA$4,'[7]ROMM List'!$AA$5:$AA$736,다우기술!$C158)&gt;0,DA$4,"")</f>
        <v/>
      </c>
      <c r="DB158" s="392" t="str">
        <f>IF(COUNTIFS('[7]ROMM List'!$E$5:$E$736,다우기술!DB$4,'[7]ROMM List'!$AA$5:$AA$736,다우기술!$C158)&gt;0,DB$4,"")</f>
        <v/>
      </c>
      <c r="DC158" s="392" t="str">
        <f>IF(COUNTIFS('[7]ROMM List'!$E$5:$E$736,다우기술!DC$4,'[7]ROMM List'!$AA$5:$AA$736,다우기술!$C158)&gt;0,DC$4,"")</f>
        <v/>
      </c>
      <c r="DD158" s="392" t="str">
        <f>IF(COUNTIFS('[7]ROMM List'!$E$5:$E$736,다우기술!DD$4,'[7]ROMM List'!$AA$5:$AA$736,다우기술!$C158)&gt;0,DD$4,"")</f>
        <v/>
      </c>
      <c r="DE158" s="392" t="str">
        <f>IF(COUNTIFS('[7]ROMM List'!$E$5:$E$736,다우기술!DE$4,'[7]ROMM List'!$AA$5:$AA$736,다우기술!$C158)&gt;0,DE$4,"")</f>
        <v/>
      </c>
      <c r="DF158" s="392" t="str">
        <f>IF(COUNTIFS('[7]ROMM List'!$E$5:$E$736,다우기술!DF$4,'[7]ROMM List'!$AA$5:$AA$736,다우기술!$C158)&gt;0,DF$4,"")</f>
        <v/>
      </c>
      <c r="DG158" s="392" t="str">
        <f>IF(COUNTIFS('[7]ROMM List'!$E$5:$E$736,다우기술!DG$4,'[7]ROMM List'!$AA$5:$AA$736,다우기술!$C158)&gt;0,DG$4,"")</f>
        <v/>
      </c>
      <c r="DH158" s="392" t="str">
        <f>IF(COUNTIFS('[7]ROMM List'!$E$5:$E$736,다우기술!DH$4,'[7]ROMM List'!$AA$5:$AA$736,다우기술!$C158)&gt;0,DH$4,"")</f>
        <v/>
      </c>
      <c r="DI158" s="392" t="str">
        <f>IF(COUNTIFS('[7]ROMM List'!$E$5:$E$736,다우기술!DI$4,'[7]ROMM List'!$AA$5:$AA$736,다우기술!$C158)&gt;0,DI$4,"")</f>
        <v/>
      </c>
      <c r="DJ158" s="392" t="str">
        <f>IF(COUNTIFS('[7]ROMM List'!$E$5:$E$736,다우기술!DJ$4,'[7]ROMM List'!$AA$5:$AA$736,다우기술!$C158)&gt;0,DJ$4,"")</f>
        <v/>
      </c>
      <c r="DK158" s="392" t="str">
        <f>IF(COUNTIFS('[7]ROMM List'!$E$5:$E$736,다우기술!DK$4,'[7]ROMM List'!$AA$5:$AA$736,다우기술!$C158)&gt;0,DK$4,"")</f>
        <v/>
      </c>
      <c r="DL158" s="392" t="str">
        <f t="shared" si="38"/>
        <v>매출</v>
      </c>
    </row>
    <row r="159" spans="1:116" s="392" customFormat="1" ht="109.2" hidden="1" customHeight="1">
      <c r="A159" s="453"/>
      <c r="B159" s="392" t="s">
        <v>141</v>
      </c>
      <c r="C159" s="430" t="str">
        <f t="shared" si="29"/>
        <v>CO_SN0404</v>
      </c>
      <c r="D159" s="430" t="s">
        <v>4175</v>
      </c>
      <c r="E159" s="430" t="s">
        <v>4168</v>
      </c>
      <c r="F159" s="431" t="s">
        <v>3047</v>
      </c>
      <c r="G159" s="431" t="s">
        <v>3641</v>
      </c>
      <c r="H159" s="454" t="s">
        <v>4255</v>
      </c>
      <c r="I159" s="455" t="s">
        <v>4256</v>
      </c>
      <c r="J159" s="456" t="s">
        <v>4257</v>
      </c>
      <c r="K159" s="457" t="s">
        <v>4258</v>
      </c>
      <c r="L159" s="458" t="str">
        <f>IF(VLOOKUP(BZ159,'[7]ROMM List'!$AB$5:$AC$736,2,0)&gt;0,"Y","N")</f>
        <v>N</v>
      </c>
      <c r="M159" s="459" t="s">
        <v>143</v>
      </c>
      <c r="N159" s="460" t="s">
        <v>143</v>
      </c>
      <c r="O159" s="460"/>
      <c r="P159" s="460"/>
      <c r="Q159" s="460"/>
      <c r="R159" s="461"/>
      <c r="S159" s="459" t="s">
        <v>140</v>
      </c>
      <c r="T159" s="461" t="s">
        <v>131</v>
      </c>
      <c r="U159" s="459" t="str">
        <f>IF(COUNTIFS('[7]ROMM List'!$AA$5:$AA$736,다우기술!$C159,'[7]ROMM List'!K$5:K$736,"O")&gt;0,"O","")</f>
        <v/>
      </c>
      <c r="V159" s="460" t="str">
        <f>IF(COUNTIFS('[7]ROMM List'!$AA$5:$AA$736,다우기술!$C159,'[7]ROMM List'!L$5:L$736,"O")&gt;0,"O","")</f>
        <v/>
      </c>
      <c r="W159" s="460" t="str">
        <f>IF(COUNTIFS('[7]ROMM List'!$AA$5:$AA$736,다우기술!$C159,'[7]ROMM List'!M$5:M$736,"O")&gt;0,"O","")</f>
        <v/>
      </c>
      <c r="X159" s="460" t="str">
        <f>IF(COUNTIFS('[7]ROMM List'!$AA$5:$AA$736,다우기술!$C159,'[7]ROMM List'!N$5:N$736,"O")&gt;0,"O","")</f>
        <v/>
      </c>
      <c r="Y159" s="460" t="str">
        <f>IF(COUNTIFS('[7]ROMM List'!$AA$5:$AA$736,다우기술!$C159,'[7]ROMM List'!O$5:O$736,"O")&gt;0,"O","")</f>
        <v/>
      </c>
      <c r="Z159" s="460" t="str">
        <f>IF(COUNTIFS('[7]ROMM List'!$AA$5:$AA$736,다우기술!$C159,'[7]ROMM List'!P$5:P$736,"O")&gt;0,"O","")</f>
        <v/>
      </c>
      <c r="AA159" s="460" t="str">
        <f>IF(COUNTIFS('[7]ROMM List'!$AA$5:$AA$736,다우기술!$C159,'[7]ROMM List'!Q$5:Q$736,"O")&gt;0,"O","")</f>
        <v>O</v>
      </c>
      <c r="AB159" s="460" t="str">
        <f>IF(COUNTIFS('[7]ROMM List'!$AA$5:$AA$736,다우기술!$C159,'[7]ROMM List'!R$5:R$736,"O")&gt;0,"O","")</f>
        <v/>
      </c>
      <c r="AC159" s="460" t="str">
        <f>IF(COUNTIFS('[7]ROMM List'!$AA$5:$AA$736,다우기술!$C159,'[7]ROMM List'!S$5:S$736,"O")&gt;0,"O","")</f>
        <v/>
      </c>
      <c r="AD159" s="460" t="str">
        <f>IF(COUNTIFS('[7]ROMM List'!$AA$5:$AA$736,다우기술!$C159,'[7]ROMM List'!T$5:T$736,"O")&gt;0,"O","")</f>
        <v/>
      </c>
      <c r="AE159" s="460" t="str">
        <f>IF(COUNTIFS('[7]ROMM List'!$AA$5:$AA$736,다우기술!$C159,'[7]ROMM List'!U$5:U$736,"O")&gt;0,"O","")</f>
        <v/>
      </c>
      <c r="AF159" s="460" t="str">
        <f>IF(COUNTIFS('[7]ROMM List'!$AA$5:$AA$736,다우기술!$C159,'[7]ROMM List'!V$5:V$736,"O")&gt;0,"O","")</f>
        <v/>
      </c>
      <c r="AG159" s="461" t="str">
        <f>IF(COUNTIFS('[7]ROMM List'!$AA$5:$AA$736,다우기술!$C159,'[7]ROMM List'!W$5:W$736,"O")&gt;0,"O","")</f>
        <v/>
      </c>
      <c r="AH159" s="462" t="s">
        <v>130</v>
      </c>
      <c r="AI159" s="458" t="str">
        <f t="shared" si="37"/>
        <v>매출</v>
      </c>
      <c r="AJ159" s="458" t="s">
        <v>4259</v>
      </c>
      <c r="AK159" s="458" t="s">
        <v>144</v>
      </c>
      <c r="AL159" s="458" t="s">
        <v>144</v>
      </c>
      <c r="AM159" s="458" t="s">
        <v>144</v>
      </c>
      <c r="AN159" s="458" t="s">
        <v>3592</v>
      </c>
      <c r="AO159" s="458" t="s">
        <v>144</v>
      </c>
      <c r="AP159" s="463" t="s">
        <v>4260</v>
      </c>
      <c r="AQ159" s="458" t="s">
        <v>131</v>
      </c>
      <c r="AR159" s="454" t="s">
        <v>3791</v>
      </c>
      <c r="AS159" s="454" t="s">
        <v>4148</v>
      </c>
      <c r="AT159" s="464" t="s">
        <v>4261</v>
      </c>
      <c r="AU159" s="454" t="str">
        <f t="shared" si="35"/>
        <v>선수수익 반제전표 승인</v>
      </c>
      <c r="AV159" s="454" t="s">
        <v>4262</v>
      </c>
      <c r="AW159" s="455"/>
      <c r="AX159" s="460"/>
      <c r="AY159" s="460" t="s">
        <v>143</v>
      </c>
      <c r="AZ159" s="461"/>
      <c r="BA159" s="446" t="s">
        <v>4263</v>
      </c>
      <c r="BB159" s="446" t="str">
        <f>IF(COUNTIFS('[7]ROMM List'!$AA$5:$AA$736,다우기술!C159,'[7]ROMM List'!$AF$5:$AF$736,"Significant")&gt;0,"Significant",IF(COUNTIFS('[7]ROMM List'!$AA$5:$AA$736,다우기술!C159,'[7]ROMM List'!$AF$5:$AF$736,"Higher")&gt;0,"Higher","Lower"))</f>
        <v>Higher</v>
      </c>
      <c r="BC159" s="446" t="s">
        <v>131</v>
      </c>
      <c r="BD159" s="446" t="s">
        <v>130</v>
      </c>
      <c r="BE159" s="465" t="s">
        <v>131</v>
      </c>
      <c r="BF159" s="466" t="str">
        <f t="shared" si="40"/>
        <v>M</v>
      </c>
      <c r="BG159" s="466" t="s">
        <v>135</v>
      </c>
      <c r="BH159" s="466" t="s">
        <v>135</v>
      </c>
      <c r="BI159" s="466" t="s">
        <v>135</v>
      </c>
      <c r="BJ159" s="466" t="s">
        <v>135</v>
      </c>
      <c r="BK159" s="466" t="s">
        <v>135</v>
      </c>
      <c r="BL159" s="466" t="s">
        <v>133</v>
      </c>
      <c r="BM159" s="466" t="s">
        <v>135</v>
      </c>
      <c r="BN159" s="467" t="s">
        <v>135</v>
      </c>
      <c r="BO159" s="446" t="str">
        <f t="shared" si="30"/>
        <v>Not Higher</v>
      </c>
      <c r="BP159" s="446">
        <f>SUMIFS([7]Note!$G$18:$G$65,[7]Note!$C$18:$C$65,다우기술!BB159,[7]Note!$F$18:$F$65,다우기술!BC159,[7]Note!$D$18:$D$65,다우기술!BO159)/IF(BD159="Y",1,IF(BD159="H",2,4))</f>
        <v>2</v>
      </c>
      <c r="BQ159" s="446" t="s">
        <v>4072</v>
      </c>
      <c r="BR159" s="466"/>
      <c r="BS159" s="467" t="s">
        <v>143</v>
      </c>
      <c r="BT159" s="465"/>
      <c r="BU159" s="466"/>
      <c r="BV159" s="466"/>
      <c r="BW159" s="466" t="s">
        <v>143</v>
      </c>
      <c r="BX159" s="466"/>
      <c r="BY159" s="446"/>
      <c r="BZ159" s="392" t="str">
        <f t="shared" si="36"/>
        <v>커머스사업팀(SNS_FORM)_선수수익 반제전표 승인</v>
      </c>
      <c r="CA159" s="392" t="b">
        <f>VLOOKUP(BZ159,'[7]ROMM List'!$AB$5:$AB$736,1,0)=BZ159</f>
        <v>1</v>
      </c>
      <c r="CB159" s="392" t="str">
        <f t="shared" si="32"/>
        <v>CO_SN0404</v>
      </c>
      <c r="CD159" s="470">
        <f t="shared" si="33"/>
        <v>1</v>
      </c>
      <c r="CE159" s="393" t="str">
        <f>VLOOKUP(C159,'[7]IUC List'!$D$5:$D$64,1,0)</f>
        <v>CO_SN0404</v>
      </c>
      <c r="CF159" s="470">
        <f t="shared" si="34"/>
        <v>0</v>
      </c>
      <c r="CG159" s="470">
        <f t="shared" si="34"/>
        <v>0</v>
      </c>
      <c r="CH159" s="470">
        <f t="shared" si="34"/>
        <v>0</v>
      </c>
      <c r="CL159" s="392" t="str">
        <f>IF(COUNTIFS('[7]ROMM List'!$E$5:$E$736,다우기술!CL$4,'[7]ROMM List'!$AA$5:$AA$736,다우기술!$C159)&gt;0,CL$4,"")</f>
        <v/>
      </c>
      <c r="CM159" s="392" t="str">
        <f>IF(COUNTIFS('[7]ROMM List'!$E$5:$E$736,다우기술!CM$4,'[7]ROMM List'!$AA$5:$AA$736,다우기술!$C159)&gt;0,CM$4,"")</f>
        <v>매출</v>
      </c>
      <c r="CN159" s="392" t="str">
        <f>IF(COUNTIFS('[7]ROMM List'!$E$5:$E$736,다우기술!CN$4,'[7]ROMM List'!$AA$5:$AA$736,다우기술!$C159)&gt;0,CN$4,"")</f>
        <v/>
      </c>
      <c r="CO159" s="392" t="str">
        <f>IF(COUNTIFS('[7]ROMM List'!$E$5:$E$736,다우기술!CO$4,'[7]ROMM List'!$AA$5:$AA$736,다우기술!$C159)&gt;0,CO$4,"")</f>
        <v/>
      </c>
      <c r="CP159" s="392" t="str">
        <f>IF(COUNTIFS('[7]ROMM List'!$E$5:$E$736,다우기술!CP$4,'[7]ROMM List'!$AA$5:$AA$736,다우기술!$C159)&gt;0,CP$4,"")</f>
        <v/>
      </c>
      <c r="CQ159" s="392" t="str">
        <f>IF(COUNTIFS('[7]ROMM List'!$E$5:$E$736,다우기술!CQ$4,'[7]ROMM List'!$AA$5:$AA$736,다우기술!$C159)&gt;0,CQ$4,"")</f>
        <v/>
      </c>
      <c r="CR159" s="392" t="str">
        <f>IF(COUNTIFS('[7]ROMM List'!$E$5:$E$736,다우기술!CR$4,'[7]ROMM List'!$AA$5:$AA$736,다우기술!$C159)&gt;0,CR$4,"")</f>
        <v/>
      </c>
      <c r="CS159" s="392" t="str">
        <f>IF(COUNTIFS('[7]ROMM List'!$E$5:$E$736,다우기술!CS$4,'[7]ROMM List'!$AA$5:$AA$736,다우기술!$C159)&gt;0,CS$4,"")</f>
        <v/>
      </c>
      <c r="CT159" s="392" t="str">
        <f>IF(COUNTIFS('[7]ROMM List'!$E$5:$E$736,다우기술!CT$4,'[7]ROMM List'!$AA$5:$AA$736,다우기술!$C159)&gt;0,CT$4,"")</f>
        <v/>
      </c>
      <c r="CU159" s="392" t="str">
        <f>IF(COUNTIFS('[7]ROMM List'!$E$5:$E$736,다우기술!CU$4,'[7]ROMM List'!$AA$5:$AA$736,다우기술!$C159)&gt;0,CU$4,"")</f>
        <v/>
      </c>
      <c r="CV159" s="392" t="str">
        <f>IF(COUNTIFS('[7]ROMM List'!$E$5:$E$736,다우기술!CV$4,'[7]ROMM List'!$AA$5:$AA$736,다우기술!$C159)&gt;0,CV$4,"")</f>
        <v/>
      </c>
      <c r="CW159" s="392" t="str">
        <f>IF(COUNTIFS('[7]ROMM List'!$E$5:$E$736,다우기술!CW$4,'[7]ROMM List'!$AA$5:$AA$736,다우기술!$C159)&gt;0,CW$4,"")</f>
        <v/>
      </c>
      <c r="CX159" s="392" t="str">
        <f>IF(COUNTIFS('[7]ROMM List'!$E$5:$E$736,다우기술!CX$4,'[7]ROMM List'!$AA$5:$AA$736,다우기술!$C159)&gt;0,CX$4,"")</f>
        <v/>
      </c>
      <c r="CY159" s="392" t="str">
        <f>IF(COUNTIFS('[7]ROMM List'!$E$5:$E$736,다우기술!CY$4,'[7]ROMM List'!$AA$5:$AA$736,다우기술!$C159)&gt;0,CY$4,"")</f>
        <v/>
      </c>
      <c r="CZ159" s="392" t="str">
        <f>IF(COUNTIFS('[7]ROMM List'!$E$5:$E$736,다우기술!CZ$4,'[7]ROMM List'!$AA$5:$AA$736,다우기술!$C159)&gt;0,CZ$4,"")</f>
        <v/>
      </c>
      <c r="DA159" s="392" t="str">
        <f>IF(COUNTIFS('[7]ROMM List'!$E$5:$E$736,다우기술!DA$4,'[7]ROMM List'!$AA$5:$AA$736,다우기술!$C159)&gt;0,DA$4,"")</f>
        <v/>
      </c>
      <c r="DB159" s="392" t="str">
        <f>IF(COUNTIFS('[7]ROMM List'!$E$5:$E$736,다우기술!DB$4,'[7]ROMM List'!$AA$5:$AA$736,다우기술!$C159)&gt;0,DB$4,"")</f>
        <v/>
      </c>
      <c r="DC159" s="392" t="str">
        <f>IF(COUNTIFS('[7]ROMM List'!$E$5:$E$736,다우기술!DC$4,'[7]ROMM List'!$AA$5:$AA$736,다우기술!$C159)&gt;0,DC$4,"")</f>
        <v/>
      </c>
      <c r="DD159" s="392" t="str">
        <f>IF(COUNTIFS('[7]ROMM List'!$E$5:$E$736,다우기술!DD$4,'[7]ROMM List'!$AA$5:$AA$736,다우기술!$C159)&gt;0,DD$4,"")</f>
        <v/>
      </c>
      <c r="DE159" s="392" t="str">
        <f>IF(COUNTIFS('[7]ROMM List'!$E$5:$E$736,다우기술!DE$4,'[7]ROMM List'!$AA$5:$AA$736,다우기술!$C159)&gt;0,DE$4,"")</f>
        <v/>
      </c>
      <c r="DF159" s="392" t="str">
        <f>IF(COUNTIFS('[7]ROMM List'!$E$5:$E$736,다우기술!DF$4,'[7]ROMM List'!$AA$5:$AA$736,다우기술!$C159)&gt;0,DF$4,"")</f>
        <v/>
      </c>
      <c r="DG159" s="392" t="str">
        <f>IF(COUNTIFS('[7]ROMM List'!$E$5:$E$736,다우기술!DG$4,'[7]ROMM List'!$AA$5:$AA$736,다우기술!$C159)&gt;0,DG$4,"")</f>
        <v/>
      </c>
      <c r="DH159" s="392" t="str">
        <f>IF(COUNTIFS('[7]ROMM List'!$E$5:$E$736,다우기술!DH$4,'[7]ROMM List'!$AA$5:$AA$736,다우기술!$C159)&gt;0,DH$4,"")</f>
        <v/>
      </c>
      <c r="DI159" s="392" t="str">
        <f>IF(COUNTIFS('[7]ROMM List'!$E$5:$E$736,다우기술!DI$4,'[7]ROMM List'!$AA$5:$AA$736,다우기술!$C159)&gt;0,DI$4,"")</f>
        <v/>
      </c>
      <c r="DJ159" s="392" t="str">
        <f>IF(COUNTIFS('[7]ROMM List'!$E$5:$E$736,다우기술!DJ$4,'[7]ROMM List'!$AA$5:$AA$736,다우기술!$C159)&gt;0,DJ$4,"")</f>
        <v/>
      </c>
      <c r="DK159" s="392" t="str">
        <f>IF(COUNTIFS('[7]ROMM List'!$E$5:$E$736,다우기술!DK$4,'[7]ROMM List'!$AA$5:$AA$736,다우기술!$C159)&gt;0,DK$4,"")</f>
        <v/>
      </c>
      <c r="DL159" s="392" t="str">
        <f t="shared" si="38"/>
        <v>매출</v>
      </c>
    </row>
    <row r="160" spans="1:116" s="392" customFormat="1" ht="171.6" hidden="1" customHeight="1">
      <c r="A160" s="453"/>
      <c r="B160" s="392" t="s">
        <v>141</v>
      </c>
      <c r="C160" s="430" t="str">
        <f t="shared" si="29"/>
        <v>CO_SN0501</v>
      </c>
      <c r="D160" s="430" t="s">
        <v>4175</v>
      </c>
      <c r="E160" s="430" t="s">
        <v>4168</v>
      </c>
      <c r="F160" s="431" t="s">
        <v>3894</v>
      </c>
      <c r="G160" s="431" t="s">
        <v>3575</v>
      </c>
      <c r="H160" s="454" t="s">
        <v>4160</v>
      </c>
      <c r="I160" s="455" t="s">
        <v>4161</v>
      </c>
      <c r="J160" s="456" t="s">
        <v>4162</v>
      </c>
      <c r="K160" s="457" t="s">
        <v>4163</v>
      </c>
      <c r="L160" s="458" t="str">
        <f>IF(VLOOKUP(BZ160,'[7]ROMM List'!$AB$5:$AC$736,2,0)&gt;0,"Y","N")</f>
        <v>Y</v>
      </c>
      <c r="M160" s="459" t="s">
        <v>143</v>
      </c>
      <c r="N160" s="460"/>
      <c r="O160" s="460"/>
      <c r="P160" s="460"/>
      <c r="Q160" s="460"/>
      <c r="R160" s="461"/>
      <c r="S160" s="459" t="s">
        <v>140</v>
      </c>
      <c r="T160" s="461" t="s">
        <v>131</v>
      </c>
      <c r="U160" s="459" t="str">
        <f>IF(COUNTIFS('[7]ROMM List'!$AA$5:$AA$736,다우기술!$C160,'[7]ROMM List'!K$5:K$736,"O")&gt;0,"O","")</f>
        <v/>
      </c>
      <c r="V160" s="460" t="str">
        <f>IF(COUNTIFS('[7]ROMM List'!$AA$5:$AA$736,다우기술!$C160,'[7]ROMM List'!L$5:L$736,"O")&gt;0,"O","")</f>
        <v/>
      </c>
      <c r="W160" s="460" t="str">
        <f>IF(COUNTIFS('[7]ROMM List'!$AA$5:$AA$736,다우기술!$C160,'[7]ROMM List'!M$5:M$736,"O")&gt;0,"O","")</f>
        <v/>
      </c>
      <c r="X160" s="460" t="str">
        <f>IF(COUNTIFS('[7]ROMM List'!$AA$5:$AA$736,다우기술!$C160,'[7]ROMM List'!N$5:N$736,"O")&gt;0,"O","")</f>
        <v/>
      </c>
      <c r="Y160" s="460" t="str">
        <f>IF(COUNTIFS('[7]ROMM List'!$AA$5:$AA$736,다우기술!$C160,'[7]ROMM List'!O$5:O$736,"O")&gt;0,"O","")</f>
        <v>O</v>
      </c>
      <c r="Z160" s="460" t="str">
        <f>IF(COUNTIFS('[7]ROMM List'!$AA$5:$AA$736,다우기술!$C160,'[7]ROMM List'!P$5:P$736,"O")&gt;0,"O","")</f>
        <v>O</v>
      </c>
      <c r="AA160" s="460" t="str">
        <f>IF(COUNTIFS('[7]ROMM List'!$AA$5:$AA$736,다우기술!$C160,'[7]ROMM List'!Q$5:Q$736,"O")&gt;0,"O","")</f>
        <v>O</v>
      </c>
      <c r="AB160" s="460" t="str">
        <f>IF(COUNTIFS('[7]ROMM List'!$AA$5:$AA$736,다우기술!$C160,'[7]ROMM List'!R$5:R$736,"O")&gt;0,"O","")</f>
        <v>O</v>
      </c>
      <c r="AC160" s="460" t="str">
        <f>IF(COUNTIFS('[7]ROMM List'!$AA$5:$AA$736,다우기술!$C160,'[7]ROMM List'!S$5:S$736,"O")&gt;0,"O","")</f>
        <v/>
      </c>
      <c r="AD160" s="460" t="str">
        <f>IF(COUNTIFS('[7]ROMM List'!$AA$5:$AA$736,다우기술!$C160,'[7]ROMM List'!T$5:T$736,"O")&gt;0,"O","")</f>
        <v/>
      </c>
      <c r="AE160" s="460" t="str">
        <f>IF(COUNTIFS('[7]ROMM List'!$AA$5:$AA$736,다우기술!$C160,'[7]ROMM List'!U$5:U$736,"O")&gt;0,"O","")</f>
        <v/>
      </c>
      <c r="AF160" s="460" t="str">
        <f>IF(COUNTIFS('[7]ROMM List'!$AA$5:$AA$736,다우기술!$C160,'[7]ROMM List'!V$5:V$736,"O")&gt;0,"O","")</f>
        <v/>
      </c>
      <c r="AG160" s="461" t="str">
        <f>IF(COUNTIFS('[7]ROMM List'!$AA$5:$AA$736,다우기술!$C160,'[7]ROMM List'!W$5:W$736,"O")&gt;0,"O","")</f>
        <v/>
      </c>
      <c r="AH160" s="462" t="s">
        <v>130</v>
      </c>
      <c r="AI160" s="458" t="str">
        <f t="shared" si="37"/>
        <v>매출원가</v>
      </c>
      <c r="AJ160" s="458" t="s">
        <v>144</v>
      </c>
      <c r="AK160" s="458" t="s">
        <v>144</v>
      </c>
      <c r="AL160" s="458" t="s">
        <v>144</v>
      </c>
      <c r="AM160" s="458" t="s">
        <v>144</v>
      </c>
      <c r="AN160" s="458" t="s">
        <v>144</v>
      </c>
      <c r="AO160" s="458" t="s">
        <v>3989</v>
      </c>
      <c r="AP160" s="463" t="s">
        <v>3638</v>
      </c>
      <c r="AQ160" s="458" t="s">
        <v>131</v>
      </c>
      <c r="AR160" s="454" t="s">
        <v>4264</v>
      </c>
      <c r="AS160" s="454" t="s">
        <v>3748</v>
      </c>
      <c r="AT160" s="464" t="s">
        <v>4265</v>
      </c>
      <c r="AU160" s="454" t="str">
        <f t="shared" si="35"/>
        <v>PG수수료 매입전표 승인</v>
      </c>
      <c r="AV160" s="454" t="s">
        <v>4165</v>
      </c>
      <c r="AW160" s="455"/>
      <c r="AX160" s="460"/>
      <c r="AY160" s="460" t="s">
        <v>3025</v>
      </c>
      <c r="AZ160" s="461"/>
      <c r="BA160" s="446" t="s">
        <v>4266</v>
      </c>
      <c r="BB160" s="446" t="str">
        <f>IF(COUNTIFS('[7]ROMM List'!$AA$5:$AA$736,다우기술!C160,'[7]ROMM List'!$AF$5:$AF$736,"Significant")&gt;0,"Significant",IF(COUNTIFS('[7]ROMM List'!$AA$5:$AA$736,다우기술!C160,'[7]ROMM List'!$AF$5:$AF$736,"Higher")&gt;0,"Higher","Lower"))</f>
        <v>Lower</v>
      </c>
      <c r="BC160" s="446" t="str">
        <f t="shared" ref="BC160:BC170" si="41">AQ160</f>
        <v>M</v>
      </c>
      <c r="BD160" s="446" t="s">
        <v>130</v>
      </c>
      <c r="BE160" s="465" t="s">
        <v>131</v>
      </c>
      <c r="BF160" s="466" t="str">
        <f t="shared" si="40"/>
        <v>M</v>
      </c>
      <c r="BG160" s="466" t="s">
        <v>135</v>
      </c>
      <c r="BH160" s="466" t="s">
        <v>135</v>
      </c>
      <c r="BI160" s="466" t="s">
        <v>135</v>
      </c>
      <c r="BJ160" s="466" t="s">
        <v>135</v>
      </c>
      <c r="BK160" s="466" t="s">
        <v>135</v>
      </c>
      <c r="BL160" s="466" t="s">
        <v>135</v>
      </c>
      <c r="BM160" s="466" t="s">
        <v>135</v>
      </c>
      <c r="BN160" s="467" t="s">
        <v>135</v>
      </c>
      <c r="BO160" s="446" t="str">
        <f t="shared" si="30"/>
        <v>Not Higher</v>
      </c>
      <c r="BP160" s="446">
        <f>SUMIFS([7]Note!$G$18:$G$65,[7]Note!$C$18:$C$65,다우기술!BB160,[7]Note!$F$18:$F$65,다우기술!BC160,[7]Note!$D$18:$D$65,다우기술!BO160)/IF(BD160="Y",1,IF(BD160="H",2,4))</f>
        <v>2</v>
      </c>
      <c r="BQ160" s="446" t="str">
        <f>AR160</f>
        <v>커머스사업팀_SNS form</v>
      </c>
      <c r="BR160" s="466"/>
      <c r="BS160" s="467" t="s">
        <v>143</v>
      </c>
      <c r="BT160" s="465"/>
      <c r="BU160" s="466"/>
      <c r="BV160" s="466"/>
      <c r="BW160" s="466" t="s">
        <v>143</v>
      </c>
      <c r="BX160" s="466"/>
      <c r="BY160" s="446"/>
      <c r="BZ160" s="392" t="str">
        <f t="shared" si="36"/>
        <v>커머스사업팀(SNS_FORM)_PG수수료 매입전표 승인</v>
      </c>
      <c r="CA160" s="392" t="b">
        <f>VLOOKUP(BZ160,'[7]ROMM List'!$AB$5:$AB$736,1,0)=BZ160</f>
        <v>1</v>
      </c>
      <c r="CB160" s="392" t="str">
        <f t="shared" si="32"/>
        <v>CO_SN0501</v>
      </c>
      <c r="CD160" s="470">
        <f t="shared" si="33"/>
        <v>0</v>
      </c>
      <c r="CF160" s="470">
        <f t="shared" si="34"/>
        <v>0</v>
      </c>
      <c r="CG160" s="470">
        <f t="shared" si="34"/>
        <v>0</v>
      </c>
      <c r="CH160" s="470">
        <f t="shared" si="34"/>
        <v>0</v>
      </c>
      <c r="CL160" s="392" t="str">
        <f>IF(COUNTIFS('[7]ROMM List'!$E$5:$E$736,다우기술!CL$4,'[7]ROMM List'!$AA$5:$AA$736,다우기술!$C160)&gt;0,CL$4,"")</f>
        <v/>
      </c>
      <c r="CM160" s="392" t="str">
        <f>IF(COUNTIFS('[7]ROMM List'!$E$5:$E$736,다우기술!CM$4,'[7]ROMM List'!$AA$5:$AA$736,다우기술!$C160)&gt;0,CM$4,"")</f>
        <v/>
      </c>
      <c r="CN160" s="392" t="str">
        <f>IF(COUNTIFS('[7]ROMM List'!$E$5:$E$736,다우기술!CN$4,'[7]ROMM List'!$AA$5:$AA$736,다우기술!$C160)&gt;0,CN$4,"")</f>
        <v/>
      </c>
      <c r="CO160" s="392" t="str">
        <f>IF(COUNTIFS('[7]ROMM List'!$E$5:$E$736,다우기술!CO$4,'[7]ROMM List'!$AA$5:$AA$736,다우기술!$C160)&gt;0,CO$4,"")</f>
        <v/>
      </c>
      <c r="CP160" s="392" t="str">
        <f>IF(COUNTIFS('[7]ROMM List'!$E$5:$E$736,다우기술!CP$4,'[7]ROMM List'!$AA$5:$AA$736,다우기술!$C160)&gt;0,CP$4,"")</f>
        <v>매출원가</v>
      </c>
      <c r="CQ160" s="392" t="str">
        <f>IF(COUNTIFS('[7]ROMM List'!$E$5:$E$736,다우기술!CQ$4,'[7]ROMM List'!$AA$5:$AA$736,다우기술!$C160)&gt;0,CQ$4,"")</f>
        <v/>
      </c>
      <c r="CR160" s="392" t="str">
        <f>IF(COUNTIFS('[7]ROMM List'!$E$5:$E$736,다우기술!CR$4,'[7]ROMM List'!$AA$5:$AA$736,다우기술!$C160)&gt;0,CR$4,"")</f>
        <v/>
      </c>
      <c r="CS160" s="392" t="str">
        <f>IF(COUNTIFS('[7]ROMM List'!$E$5:$E$736,다우기술!CS$4,'[7]ROMM List'!$AA$5:$AA$736,다우기술!$C160)&gt;0,CS$4,"")</f>
        <v/>
      </c>
      <c r="CT160" s="392" t="str">
        <f>IF(COUNTIFS('[7]ROMM List'!$E$5:$E$736,다우기술!CT$4,'[7]ROMM List'!$AA$5:$AA$736,다우기술!$C160)&gt;0,CT$4,"")</f>
        <v/>
      </c>
      <c r="CU160" s="392" t="str">
        <f>IF(COUNTIFS('[7]ROMM List'!$E$5:$E$736,다우기술!CU$4,'[7]ROMM List'!$AA$5:$AA$736,다우기술!$C160)&gt;0,CU$4,"")</f>
        <v/>
      </c>
      <c r="CV160" s="392" t="str">
        <f>IF(COUNTIFS('[7]ROMM List'!$E$5:$E$736,다우기술!CV$4,'[7]ROMM List'!$AA$5:$AA$736,다우기술!$C160)&gt;0,CV$4,"")</f>
        <v/>
      </c>
      <c r="CW160" s="392" t="str">
        <f>IF(COUNTIFS('[7]ROMM List'!$E$5:$E$736,다우기술!CW$4,'[7]ROMM List'!$AA$5:$AA$736,다우기술!$C160)&gt;0,CW$4,"")</f>
        <v/>
      </c>
      <c r="CX160" s="392" t="str">
        <f>IF(COUNTIFS('[7]ROMM List'!$E$5:$E$736,다우기술!CX$4,'[7]ROMM List'!$AA$5:$AA$736,다우기술!$C160)&gt;0,CX$4,"")</f>
        <v/>
      </c>
      <c r="CY160" s="392" t="str">
        <f>IF(COUNTIFS('[7]ROMM List'!$E$5:$E$736,다우기술!CY$4,'[7]ROMM List'!$AA$5:$AA$736,다우기술!$C160)&gt;0,CY$4,"")</f>
        <v/>
      </c>
      <c r="CZ160" s="392" t="str">
        <f>IF(COUNTIFS('[7]ROMM List'!$E$5:$E$736,다우기술!CZ$4,'[7]ROMM List'!$AA$5:$AA$736,다우기술!$C160)&gt;0,CZ$4,"")</f>
        <v/>
      </c>
      <c r="DA160" s="392" t="str">
        <f>IF(COUNTIFS('[7]ROMM List'!$E$5:$E$736,다우기술!DA$4,'[7]ROMM List'!$AA$5:$AA$736,다우기술!$C160)&gt;0,DA$4,"")</f>
        <v/>
      </c>
      <c r="DB160" s="392" t="str">
        <f>IF(COUNTIFS('[7]ROMM List'!$E$5:$E$736,다우기술!DB$4,'[7]ROMM List'!$AA$5:$AA$736,다우기술!$C160)&gt;0,DB$4,"")</f>
        <v/>
      </c>
      <c r="DC160" s="392" t="str">
        <f>IF(COUNTIFS('[7]ROMM List'!$E$5:$E$736,다우기술!DC$4,'[7]ROMM List'!$AA$5:$AA$736,다우기술!$C160)&gt;0,DC$4,"")</f>
        <v/>
      </c>
      <c r="DD160" s="392" t="str">
        <f>IF(COUNTIFS('[7]ROMM List'!$E$5:$E$736,다우기술!DD$4,'[7]ROMM List'!$AA$5:$AA$736,다우기술!$C160)&gt;0,DD$4,"")</f>
        <v/>
      </c>
      <c r="DE160" s="392" t="str">
        <f>IF(COUNTIFS('[7]ROMM List'!$E$5:$E$736,다우기술!DE$4,'[7]ROMM List'!$AA$5:$AA$736,다우기술!$C160)&gt;0,DE$4,"")</f>
        <v/>
      </c>
      <c r="DF160" s="392" t="str">
        <f>IF(COUNTIFS('[7]ROMM List'!$E$5:$E$736,다우기술!DF$4,'[7]ROMM List'!$AA$5:$AA$736,다우기술!$C160)&gt;0,DF$4,"")</f>
        <v/>
      </c>
      <c r="DG160" s="392" t="str">
        <f>IF(COUNTIFS('[7]ROMM List'!$E$5:$E$736,다우기술!DG$4,'[7]ROMM List'!$AA$5:$AA$736,다우기술!$C160)&gt;0,DG$4,"")</f>
        <v/>
      </c>
      <c r="DH160" s="392" t="str">
        <f>IF(COUNTIFS('[7]ROMM List'!$E$5:$E$736,다우기술!DH$4,'[7]ROMM List'!$AA$5:$AA$736,다우기술!$C160)&gt;0,DH$4,"")</f>
        <v/>
      </c>
      <c r="DI160" s="392" t="str">
        <f>IF(COUNTIFS('[7]ROMM List'!$E$5:$E$736,다우기술!DI$4,'[7]ROMM List'!$AA$5:$AA$736,다우기술!$C160)&gt;0,DI$4,"")</f>
        <v/>
      </c>
      <c r="DJ160" s="392" t="str">
        <f>IF(COUNTIFS('[7]ROMM List'!$E$5:$E$736,다우기술!DJ$4,'[7]ROMM List'!$AA$5:$AA$736,다우기술!$C160)&gt;0,DJ$4,"")</f>
        <v/>
      </c>
      <c r="DK160" s="392" t="str">
        <f>IF(COUNTIFS('[7]ROMM List'!$E$5:$E$736,다우기술!DK$4,'[7]ROMM List'!$AA$5:$AA$736,다우기술!$C160)&gt;0,DK$4,"")</f>
        <v/>
      </c>
      <c r="DL160" s="392" t="str">
        <f t="shared" si="38"/>
        <v>매출원가</v>
      </c>
    </row>
    <row r="161" spans="1:116" s="392" customFormat="1" ht="171.6" hidden="1" customHeight="1">
      <c r="A161" s="453"/>
      <c r="B161" s="392" t="s">
        <v>141</v>
      </c>
      <c r="C161" s="430" t="str">
        <f t="shared" si="29"/>
        <v>SB0101</v>
      </c>
      <c r="D161" s="430" t="s">
        <v>4267</v>
      </c>
      <c r="E161" s="430" t="s">
        <v>4268</v>
      </c>
      <c r="F161" s="431" t="s">
        <v>3575</v>
      </c>
      <c r="G161" s="431" t="s">
        <v>3575</v>
      </c>
      <c r="H161" s="454" t="s">
        <v>3825</v>
      </c>
      <c r="I161" s="455" t="s">
        <v>3835</v>
      </c>
      <c r="J161" s="456" t="s">
        <v>4269</v>
      </c>
      <c r="K161" s="457" t="s">
        <v>4270</v>
      </c>
      <c r="L161" s="458" t="str">
        <f>IF(VLOOKUP(BZ161,'[7]ROMM List'!$AB$5:$AC$736,2,0)&gt;0,"Y","N")</f>
        <v>N</v>
      </c>
      <c r="M161" s="459" t="s">
        <v>143</v>
      </c>
      <c r="N161" s="460" t="s">
        <v>143</v>
      </c>
      <c r="O161" s="460"/>
      <c r="P161" s="460"/>
      <c r="Q161" s="460" t="s">
        <v>143</v>
      </c>
      <c r="R161" s="461"/>
      <c r="S161" s="459" t="s">
        <v>140</v>
      </c>
      <c r="T161" s="461" t="s">
        <v>131</v>
      </c>
      <c r="U161" s="459" t="str">
        <f>IF(COUNTIFS('[7]ROMM List'!$AA$5:$AA$736,다우기술!$C161,'[7]ROMM List'!K$5:K$736,"O")&gt;0,"O","")</f>
        <v/>
      </c>
      <c r="V161" s="460" t="str">
        <f>IF(COUNTIFS('[7]ROMM List'!$AA$5:$AA$736,다우기술!$C161,'[7]ROMM List'!L$5:L$736,"O")&gt;0,"O","")</f>
        <v/>
      </c>
      <c r="W161" s="460" t="str">
        <f>IF(COUNTIFS('[7]ROMM List'!$AA$5:$AA$736,다우기술!$C161,'[7]ROMM List'!M$5:M$736,"O")&gt;0,"O","")</f>
        <v/>
      </c>
      <c r="X161" s="460" t="str">
        <f>IF(COUNTIFS('[7]ROMM List'!$AA$5:$AA$736,다우기술!$C161,'[7]ROMM List'!N$5:N$736,"O")&gt;0,"O","")</f>
        <v/>
      </c>
      <c r="Y161" s="460" t="str">
        <f>IF(COUNTIFS('[7]ROMM List'!$AA$5:$AA$736,다우기술!$C161,'[7]ROMM List'!O$5:O$736,"O")&gt;0,"O","")</f>
        <v>O</v>
      </c>
      <c r="Z161" s="460" t="str">
        <f>IF(COUNTIFS('[7]ROMM List'!$AA$5:$AA$736,다우기술!$C161,'[7]ROMM List'!P$5:P$736,"O")&gt;0,"O","")</f>
        <v/>
      </c>
      <c r="AA161" s="460" t="str">
        <f>IF(COUNTIFS('[7]ROMM List'!$AA$5:$AA$736,다우기술!$C161,'[7]ROMM List'!Q$5:Q$736,"O")&gt;0,"O","")</f>
        <v/>
      </c>
      <c r="AB161" s="460" t="str">
        <f>IF(COUNTIFS('[7]ROMM List'!$AA$5:$AA$736,다우기술!$C161,'[7]ROMM List'!R$5:R$736,"O")&gt;0,"O","")</f>
        <v/>
      </c>
      <c r="AC161" s="460" t="str">
        <f>IF(COUNTIFS('[7]ROMM List'!$AA$5:$AA$736,다우기술!$C161,'[7]ROMM List'!S$5:S$736,"O")&gt;0,"O","")</f>
        <v/>
      </c>
      <c r="AD161" s="460" t="str">
        <f>IF(COUNTIFS('[7]ROMM List'!$AA$5:$AA$736,다우기술!$C161,'[7]ROMM List'!T$5:T$736,"O")&gt;0,"O","")</f>
        <v/>
      </c>
      <c r="AE161" s="460" t="str">
        <f>IF(COUNTIFS('[7]ROMM List'!$AA$5:$AA$736,다우기술!$C161,'[7]ROMM List'!U$5:U$736,"O")&gt;0,"O","")</f>
        <v/>
      </c>
      <c r="AF161" s="460" t="str">
        <f>IF(COUNTIFS('[7]ROMM List'!$AA$5:$AA$736,다우기술!$C161,'[7]ROMM List'!V$5:V$736,"O")&gt;0,"O","")</f>
        <v/>
      </c>
      <c r="AG161" s="461" t="str">
        <f>IF(COUNTIFS('[7]ROMM List'!$AA$5:$AA$736,다우기술!$C161,'[7]ROMM List'!W$5:W$736,"O")&gt;0,"O","")</f>
        <v/>
      </c>
      <c r="AH161" s="462" t="s">
        <v>129</v>
      </c>
      <c r="AI161" s="458" t="str">
        <f t="shared" si="37"/>
        <v>매출</v>
      </c>
      <c r="AJ161" s="458" t="s">
        <v>144</v>
      </c>
      <c r="AK161" s="458" t="s">
        <v>144</v>
      </c>
      <c r="AL161" s="458" t="s">
        <v>144</v>
      </c>
      <c r="AM161" s="458" t="s">
        <v>144</v>
      </c>
      <c r="AN161" s="458" t="s">
        <v>3916</v>
      </c>
      <c r="AO161" s="458" t="s">
        <v>4271</v>
      </c>
      <c r="AP161" s="463" t="s">
        <v>4272</v>
      </c>
      <c r="AQ161" s="458" t="s">
        <v>143</v>
      </c>
      <c r="AR161" s="454" t="s">
        <v>4273</v>
      </c>
      <c r="AS161" s="454" t="s">
        <v>4033</v>
      </c>
      <c r="AT161" s="464" t="s">
        <v>4274</v>
      </c>
      <c r="AU161" s="454" t="str">
        <f t="shared" si="35"/>
        <v>회원가입정보 검토</v>
      </c>
      <c r="AV161" s="454" t="s">
        <v>4275</v>
      </c>
      <c r="AW161" s="455"/>
      <c r="AX161" s="460"/>
      <c r="AY161" s="460" t="s">
        <v>143</v>
      </c>
      <c r="AZ161" s="461"/>
      <c r="BA161" s="446" t="s">
        <v>144</v>
      </c>
      <c r="BB161" s="446" t="str">
        <f>IF(COUNTIFS('[7]ROMM List'!$AA$5:$AA$736,다우기술!C161,'[7]ROMM List'!$AF$5:$AF$736,"Significant")&gt;0,"Significant",IF(COUNTIFS('[7]ROMM List'!$AA$5:$AA$736,다우기술!C161,'[7]ROMM List'!$AF$5:$AF$736,"Higher")&gt;0,"Higher","Lower"))</f>
        <v>Higher</v>
      </c>
      <c r="BC161" s="446" t="str">
        <f t="shared" si="41"/>
        <v>O</v>
      </c>
      <c r="BD161" s="446" t="s">
        <v>130</v>
      </c>
      <c r="BE161" s="465" t="s">
        <v>137</v>
      </c>
      <c r="BF161" s="466" t="str">
        <f t="shared" si="40"/>
        <v>O</v>
      </c>
      <c r="BG161" s="466" t="s">
        <v>135</v>
      </c>
      <c r="BH161" s="466" t="s">
        <v>135</v>
      </c>
      <c r="BI161" s="466" t="s">
        <v>135</v>
      </c>
      <c r="BJ161" s="466" t="s">
        <v>135</v>
      </c>
      <c r="BK161" s="466" t="s">
        <v>135</v>
      </c>
      <c r="BL161" s="466" t="s">
        <v>133</v>
      </c>
      <c r="BM161" s="466" t="s">
        <v>135</v>
      </c>
      <c r="BN161" s="467" t="s">
        <v>135</v>
      </c>
      <c r="BO161" s="446" t="str">
        <f t="shared" si="30"/>
        <v>Not Higher</v>
      </c>
      <c r="BP161" s="446">
        <f>SUMIFS([7]Note!$G$18:$G$65,[7]Note!$C$18:$C$65,다우기술!BB161,[7]Note!$F$18:$F$65,다우기술!BC161,[7]Note!$D$18:$D$65,다우기술!BO161)/IF(BD161="Y",1,IF(BD161="H",2,4))</f>
        <v>25</v>
      </c>
      <c r="BQ161" s="446" t="str">
        <f>AR161</f>
        <v>사방넷영업팀</v>
      </c>
      <c r="BR161" s="466"/>
      <c r="BS161" s="467" t="s">
        <v>143</v>
      </c>
      <c r="BT161" s="465"/>
      <c r="BU161" s="466"/>
      <c r="BV161" s="466"/>
      <c r="BW161" s="466" t="s">
        <v>143</v>
      </c>
      <c r="BX161" s="466"/>
      <c r="BY161" s="446"/>
      <c r="BZ161" s="392" t="str">
        <f t="shared" si="36"/>
        <v>사방넷영업팀_회원가입정보 검토</v>
      </c>
      <c r="CA161" s="392" t="b">
        <f>VLOOKUP(BZ161,'[7]ROMM List'!$AB$5:$AB$736,1,0)=BZ161</f>
        <v>1</v>
      </c>
      <c r="CB161" s="392" t="str">
        <f t="shared" si="32"/>
        <v>SB0101</v>
      </c>
      <c r="CD161" s="470">
        <f t="shared" si="33"/>
        <v>0</v>
      </c>
      <c r="CF161" s="470">
        <f t="shared" si="34"/>
        <v>0</v>
      </c>
      <c r="CG161" s="470">
        <f t="shared" si="34"/>
        <v>0</v>
      </c>
      <c r="CH161" s="470">
        <f t="shared" si="34"/>
        <v>0</v>
      </c>
      <c r="CL161" s="392" t="str">
        <f>IF(COUNTIFS('[7]ROMM List'!$E$5:$E$736,다우기술!CL$4,'[7]ROMM List'!$AA$5:$AA$736,다우기술!$C161)&gt;0,CL$4,"")</f>
        <v/>
      </c>
      <c r="CM161" s="392" t="str">
        <f>IF(COUNTIFS('[7]ROMM List'!$E$5:$E$736,다우기술!CM$4,'[7]ROMM List'!$AA$5:$AA$736,다우기술!$C161)&gt;0,CM$4,"")</f>
        <v>매출</v>
      </c>
      <c r="CN161" s="392" t="str">
        <f>IF(COUNTIFS('[7]ROMM List'!$E$5:$E$736,다우기술!CN$4,'[7]ROMM List'!$AA$5:$AA$736,다우기술!$C161)&gt;0,CN$4,"")</f>
        <v/>
      </c>
      <c r="CO161" s="392" t="str">
        <f>IF(COUNTIFS('[7]ROMM List'!$E$5:$E$736,다우기술!CO$4,'[7]ROMM List'!$AA$5:$AA$736,다우기술!$C161)&gt;0,CO$4,"")</f>
        <v/>
      </c>
      <c r="CP161" s="392" t="str">
        <f>IF(COUNTIFS('[7]ROMM List'!$E$5:$E$736,다우기술!CP$4,'[7]ROMM List'!$AA$5:$AA$736,다우기술!$C161)&gt;0,CP$4,"")</f>
        <v/>
      </c>
      <c r="CQ161" s="392" t="str">
        <f>IF(COUNTIFS('[7]ROMM List'!$E$5:$E$736,다우기술!CQ$4,'[7]ROMM List'!$AA$5:$AA$736,다우기술!$C161)&gt;0,CQ$4,"")</f>
        <v/>
      </c>
      <c r="CR161" s="392" t="str">
        <f>IF(COUNTIFS('[7]ROMM List'!$E$5:$E$736,다우기술!CR$4,'[7]ROMM List'!$AA$5:$AA$736,다우기술!$C161)&gt;0,CR$4,"")</f>
        <v/>
      </c>
      <c r="CS161" s="392" t="str">
        <f>IF(COUNTIFS('[7]ROMM List'!$E$5:$E$736,다우기술!CS$4,'[7]ROMM List'!$AA$5:$AA$736,다우기술!$C161)&gt;0,CS$4,"")</f>
        <v/>
      </c>
      <c r="CT161" s="392" t="str">
        <f>IF(COUNTIFS('[7]ROMM List'!$E$5:$E$736,다우기술!CT$4,'[7]ROMM List'!$AA$5:$AA$736,다우기술!$C161)&gt;0,CT$4,"")</f>
        <v/>
      </c>
      <c r="CU161" s="392" t="str">
        <f>IF(COUNTIFS('[7]ROMM List'!$E$5:$E$736,다우기술!CU$4,'[7]ROMM List'!$AA$5:$AA$736,다우기술!$C161)&gt;0,CU$4,"")</f>
        <v/>
      </c>
      <c r="CV161" s="392" t="str">
        <f>IF(COUNTIFS('[7]ROMM List'!$E$5:$E$736,다우기술!CV$4,'[7]ROMM List'!$AA$5:$AA$736,다우기술!$C161)&gt;0,CV$4,"")</f>
        <v/>
      </c>
      <c r="CW161" s="392" t="str">
        <f>IF(COUNTIFS('[7]ROMM List'!$E$5:$E$736,다우기술!CW$4,'[7]ROMM List'!$AA$5:$AA$736,다우기술!$C161)&gt;0,CW$4,"")</f>
        <v/>
      </c>
      <c r="CX161" s="392" t="str">
        <f>IF(COUNTIFS('[7]ROMM List'!$E$5:$E$736,다우기술!CX$4,'[7]ROMM List'!$AA$5:$AA$736,다우기술!$C161)&gt;0,CX$4,"")</f>
        <v/>
      </c>
      <c r="CY161" s="392" t="str">
        <f>IF(COUNTIFS('[7]ROMM List'!$E$5:$E$736,다우기술!CY$4,'[7]ROMM List'!$AA$5:$AA$736,다우기술!$C161)&gt;0,CY$4,"")</f>
        <v/>
      </c>
      <c r="CZ161" s="392" t="str">
        <f>IF(COUNTIFS('[7]ROMM List'!$E$5:$E$736,다우기술!CZ$4,'[7]ROMM List'!$AA$5:$AA$736,다우기술!$C161)&gt;0,CZ$4,"")</f>
        <v/>
      </c>
      <c r="DA161" s="392" t="str">
        <f>IF(COUNTIFS('[7]ROMM List'!$E$5:$E$736,다우기술!DA$4,'[7]ROMM List'!$AA$5:$AA$736,다우기술!$C161)&gt;0,DA$4,"")</f>
        <v/>
      </c>
      <c r="DB161" s="392" t="str">
        <f>IF(COUNTIFS('[7]ROMM List'!$E$5:$E$736,다우기술!DB$4,'[7]ROMM List'!$AA$5:$AA$736,다우기술!$C161)&gt;0,DB$4,"")</f>
        <v/>
      </c>
      <c r="DC161" s="392" t="str">
        <f>IF(COUNTIFS('[7]ROMM List'!$E$5:$E$736,다우기술!DC$4,'[7]ROMM List'!$AA$5:$AA$736,다우기술!$C161)&gt;0,DC$4,"")</f>
        <v/>
      </c>
      <c r="DD161" s="392" t="str">
        <f>IF(COUNTIFS('[7]ROMM List'!$E$5:$E$736,다우기술!DD$4,'[7]ROMM List'!$AA$5:$AA$736,다우기술!$C161)&gt;0,DD$4,"")</f>
        <v/>
      </c>
      <c r="DE161" s="392" t="str">
        <f>IF(COUNTIFS('[7]ROMM List'!$E$5:$E$736,다우기술!DE$4,'[7]ROMM List'!$AA$5:$AA$736,다우기술!$C161)&gt;0,DE$4,"")</f>
        <v/>
      </c>
      <c r="DF161" s="392" t="str">
        <f>IF(COUNTIFS('[7]ROMM List'!$E$5:$E$736,다우기술!DF$4,'[7]ROMM List'!$AA$5:$AA$736,다우기술!$C161)&gt;0,DF$4,"")</f>
        <v/>
      </c>
      <c r="DG161" s="392" t="str">
        <f>IF(COUNTIFS('[7]ROMM List'!$E$5:$E$736,다우기술!DG$4,'[7]ROMM List'!$AA$5:$AA$736,다우기술!$C161)&gt;0,DG$4,"")</f>
        <v/>
      </c>
      <c r="DH161" s="392" t="str">
        <f>IF(COUNTIFS('[7]ROMM List'!$E$5:$E$736,다우기술!DH$4,'[7]ROMM List'!$AA$5:$AA$736,다우기술!$C161)&gt;0,DH$4,"")</f>
        <v/>
      </c>
      <c r="DI161" s="392" t="str">
        <f>IF(COUNTIFS('[7]ROMM List'!$E$5:$E$736,다우기술!DI$4,'[7]ROMM List'!$AA$5:$AA$736,다우기술!$C161)&gt;0,DI$4,"")</f>
        <v/>
      </c>
      <c r="DJ161" s="392" t="str">
        <f>IF(COUNTIFS('[7]ROMM List'!$E$5:$E$736,다우기술!DJ$4,'[7]ROMM List'!$AA$5:$AA$736,다우기술!$C161)&gt;0,DJ$4,"")</f>
        <v/>
      </c>
      <c r="DK161" s="392" t="str">
        <f>IF(COUNTIFS('[7]ROMM List'!$E$5:$E$736,다우기술!DK$4,'[7]ROMM List'!$AA$5:$AA$736,다우기술!$C161)&gt;0,DK$4,"")</f>
        <v/>
      </c>
      <c r="DL161" s="392" t="str">
        <f t="shared" si="38"/>
        <v>매출</v>
      </c>
    </row>
    <row r="162" spans="1:116" s="392" customFormat="1" ht="222" hidden="1" customHeight="1">
      <c r="A162" s="453"/>
      <c r="B162" s="392" t="s">
        <v>141</v>
      </c>
      <c r="C162" s="430" t="str">
        <f t="shared" si="29"/>
        <v>SB0201</v>
      </c>
      <c r="D162" s="430" t="s">
        <v>4276</v>
      </c>
      <c r="E162" s="430" t="s">
        <v>4268</v>
      </c>
      <c r="F162" s="431" t="s">
        <v>3306</v>
      </c>
      <c r="G162" s="431" t="s">
        <v>3575</v>
      </c>
      <c r="H162" s="454" t="s">
        <v>3588</v>
      </c>
      <c r="I162" s="455" t="s">
        <v>3913</v>
      </c>
      <c r="J162" s="456" t="s">
        <v>4277</v>
      </c>
      <c r="K162" s="457" t="s">
        <v>4278</v>
      </c>
      <c r="L162" s="458" t="str">
        <f>IF(VLOOKUP(BZ162,'[7]ROMM List'!$AB$5:$AC$736,2,0)&gt;0,"Y","N")</f>
        <v>Y</v>
      </c>
      <c r="M162" s="459" t="s">
        <v>143</v>
      </c>
      <c r="N162" s="460"/>
      <c r="O162" s="460"/>
      <c r="P162" s="460"/>
      <c r="Q162" s="460"/>
      <c r="R162" s="461"/>
      <c r="S162" s="459" t="s">
        <v>140</v>
      </c>
      <c r="T162" s="461" t="s">
        <v>131</v>
      </c>
      <c r="U162" s="459" t="str">
        <f>IF(COUNTIFS('[7]ROMM List'!$AA$5:$AA$736,다우기술!$C162,'[7]ROMM List'!K$5:K$736,"O")&gt;0,"O","")</f>
        <v/>
      </c>
      <c r="V162" s="460" t="str">
        <f>IF(COUNTIFS('[7]ROMM List'!$AA$5:$AA$736,다우기술!$C162,'[7]ROMM List'!L$5:L$736,"O")&gt;0,"O","")</f>
        <v/>
      </c>
      <c r="W162" s="460" t="str">
        <f>IF(COUNTIFS('[7]ROMM List'!$AA$5:$AA$736,다우기술!$C162,'[7]ROMM List'!M$5:M$736,"O")&gt;0,"O","")</f>
        <v/>
      </c>
      <c r="X162" s="460" t="str">
        <f>IF(COUNTIFS('[7]ROMM List'!$AA$5:$AA$736,다우기술!$C162,'[7]ROMM List'!N$5:N$736,"O")&gt;0,"O","")</f>
        <v/>
      </c>
      <c r="Y162" s="460" t="str">
        <f>IF(COUNTIFS('[7]ROMM List'!$AA$5:$AA$736,다우기술!$C162,'[7]ROMM List'!O$5:O$736,"O")&gt;0,"O","")</f>
        <v>O</v>
      </c>
      <c r="Z162" s="460" t="str">
        <f>IF(COUNTIFS('[7]ROMM List'!$AA$5:$AA$736,다우기술!$C162,'[7]ROMM List'!P$5:P$736,"O")&gt;0,"O","")</f>
        <v/>
      </c>
      <c r="AA162" s="460" t="str">
        <f>IF(COUNTIFS('[7]ROMM List'!$AA$5:$AA$736,다우기술!$C162,'[7]ROMM List'!Q$5:Q$736,"O")&gt;0,"O","")</f>
        <v/>
      </c>
      <c r="AB162" s="460" t="str">
        <f>IF(COUNTIFS('[7]ROMM List'!$AA$5:$AA$736,다우기술!$C162,'[7]ROMM List'!R$5:R$736,"O")&gt;0,"O","")</f>
        <v/>
      </c>
      <c r="AC162" s="460" t="str">
        <f>IF(COUNTIFS('[7]ROMM List'!$AA$5:$AA$736,다우기술!$C162,'[7]ROMM List'!S$5:S$736,"O")&gt;0,"O","")</f>
        <v/>
      </c>
      <c r="AD162" s="460" t="str">
        <f>IF(COUNTIFS('[7]ROMM List'!$AA$5:$AA$736,다우기술!$C162,'[7]ROMM List'!T$5:T$736,"O")&gt;0,"O","")</f>
        <v/>
      </c>
      <c r="AE162" s="460" t="str">
        <f>IF(COUNTIFS('[7]ROMM List'!$AA$5:$AA$736,다우기술!$C162,'[7]ROMM List'!U$5:U$736,"O")&gt;0,"O","")</f>
        <v/>
      </c>
      <c r="AF162" s="460" t="str">
        <f>IF(COUNTIFS('[7]ROMM List'!$AA$5:$AA$736,다우기술!$C162,'[7]ROMM List'!V$5:V$736,"O")&gt;0,"O","")</f>
        <v/>
      </c>
      <c r="AG162" s="461" t="str">
        <f>IF(COUNTIFS('[7]ROMM List'!$AA$5:$AA$736,다우기술!$C162,'[7]ROMM List'!W$5:W$736,"O")&gt;0,"O","")</f>
        <v/>
      </c>
      <c r="AH162" s="462" t="s">
        <v>130</v>
      </c>
      <c r="AI162" s="458" t="str">
        <f t="shared" si="37"/>
        <v>매출</v>
      </c>
      <c r="AJ162" s="458" t="s">
        <v>144</v>
      </c>
      <c r="AK162" s="458" t="s">
        <v>144</v>
      </c>
      <c r="AL162" s="458" t="s">
        <v>144</v>
      </c>
      <c r="AM162" s="458" t="s">
        <v>144</v>
      </c>
      <c r="AN162" s="458" t="s">
        <v>3592</v>
      </c>
      <c r="AO162" s="458" t="s">
        <v>4279</v>
      </c>
      <c r="AP162" s="463" t="s">
        <v>4280</v>
      </c>
      <c r="AQ162" s="458" t="s">
        <v>143</v>
      </c>
      <c r="AR162" s="454" t="s">
        <v>4273</v>
      </c>
      <c r="AS162" s="454" t="s">
        <v>4033</v>
      </c>
      <c r="AT162" s="464" t="s">
        <v>4281</v>
      </c>
      <c r="AU162" s="454" t="str">
        <f t="shared" si="35"/>
        <v>계약 체결에 대한 승인</v>
      </c>
      <c r="AV162" s="454" t="s">
        <v>4282</v>
      </c>
      <c r="AW162" s="455"/>
      <c r="AX162" s="460"/>
      <c r="AY162" s="460" t="s">
        <v>143</v>
      </c>
      <c r="AZ162" s="461"/>
      <c r="BA162" s="446" t="s">
        <v>4283</v>
      </c>
      <c r="BB162" s="446" t="str">
        <f>IF(COUNTIFS('[7]ROMM List'!$AA$5:$AA$736,다우기술!C162,'[7]ROMM List'!$AF$5:$AF$736,"Significant")&gt;0,"Significant",IF(COUNTIFS('[7]ROMM List'!$AA$5:$AA$736,다우기술!C162,'[7]ROMM List'!$AF$5:$AF$736,"Higher")&gt;0,"Higher","Lower"))</f>
        <v>Higher</v>
      </c>
      <c r="BC162" s="446" t="str">
        <f t="shared" si="41"/>
        <v>O</v>
      </c>
      <c r="BD162" s="446" t="s">
        <v>130</v>
      </c>
      <c r="BE162" s="465" t="s">
        <v>131</v>
      </c>
      <c r="BF162" s="466" t="str">
        <f t="shared" si="40"/>
        <v>O</v>
      </c>
      <c r="BG162" s="466" t="s">
        <v>135</v>
      </c>
      <c r="BH162" s="466" t="s">
        <v>133</v>
      </c>
      <c r="BI162" s="466" t="s">
        <v>135</v>
      </c>
      <c r="BJ162" s="466" t="s">
        <v>135</v>
      </c>
      <c r="BK162" s="466" t="s">
        <v>135</v>
      </c>
      <c r="BL162" s="466" t="s">
        <v>133</v>
      </c>
      <c r="BM162" s="466" t="s">
        <v>135</v>
      </c>
      <c r="BN162" s="467" t="s">
        <v>135</v>
      </c>
      <c r="BO162" s="446" t="str">
        <f t="shared" si="30"/>
        <v>Not Higher</v>
      </c>
      <c r="BP162" s="446">
        <f>SUMIFS([7]Note!$G$18:$G$65,[7]Note!$C$18:$C$65,다우기술!BB162,[7]Note!$F$18:$F$65,다우기술!BC162,[7]Note!$D$18:$D$65,다우기술!BO162)/IF(BD162="Y",1,IF(BD162="H",2,4))</f>
        <v>25</v>
      </c>
      <c r="BQ162" s="446" t="str">
        <f>AR162</f>
        <v>사방넷영업팀</v>
      </c>
      <c r="BR162" s="466"/>
      <c r="BS162" s="467" t="s">
        <v>143</v>
      </c>
      <c r="BT162" s="465"/>
      <c r="BU162" s="466"/>
      <c r="BV162" s="466"/>
      <c r="BW162" s="466" t="s">
        <v>143</v>
      </c>
      <c r="BX162" s="466"/>
      <c r="BY162" s="446"/>
      <c r="BZ162" s="392" t="str">
        <f t="shared" si="36"/>
        <v>사방넷영업팀_계약 체결에 대한 승인</v>
      </c>
      <c r="CA162" s="392" t="b">
        <f>VLOOKUP(BZ162,'[7]ROMM List'!$AB$5:$AB$736,1,0)=BZ162</f>
        <v>1</v>
      </c>
      <c r="CB162" s="392" t="str">
        <f t="shared" si="32"/>
        <v>SB0201</v>
      </c>
      <c r="CD162" s="470">
        <f t="shared" si="33"/>
        <v>0</v>
      </c>
      <c r="CF162" s="470">
        <f t="shared" si="34"/>
        <v>0</v>
      </c>
      <c r="CG162" s="470">
        <f t="shared" si="34"/>
        <v>0</v>
      </c>
      <c r="CH162" s="470">
        <f t="shared" si="34"/>
        <v>0</v>
      </c>
      <c r="CL162" s="392" t="str">
        <f>IF(COUNTIFS('[7]ROMM List'!$E$5:$E$736,다우기술!CL$4,'[7]ROMM List'!$AA$5:$AA$736,다우기술!$C162)&gt;0,CL$4,"")</f>
        <v/>
      </c>
      <c r="CM162" s="392" t="str">
        <f>IF(COUNTIFS('[7]ROMM List'!$E$5:$E$736,다우기술!CM$4,'[7]ROMM List'!$AA$5:$AA$736,다우기술!$C162)&gt;0,CM$4,"")</f>
        <v>매출</v>
      </c>
      <c r="CN162" s="392" t="str">
        <f>IF(COUNTIFS('[7]ROMM List'!$E$5:$E$736,다우기술!CN$4,'[7]ROMM List'!$AA$5:$AA$736,다우기술!$C162)&gt;0,CN$4,"")</f>
        <v/>
      </c>
      <c r="CO162" s="392" t="str">
        <f>IF(COUNTIFS('[7]ROMM List'!$E$5:$E$736,다우기술!CO$4,'[7]ROMM List'!$AA$5:$AA$736,다우기술!$C162)&gt;0,CO$4,"")</f>
        <v/>
      </c>
      <c r="CP162" s="392" t="str">
        <f>IF(COUNTIFS('[7]ROMM List'!$E$5:$E$736,다우기술!CP$4,'[7]ROMM List'!$AA$5:$AA$736,다우기술!$C162)&gt;0,CP$4,"")</f>
        <v/>
      </c>
      <c r="CQ162" s="392" t="str">
        <f>IF(COUNTIFS('[7]ROMM List'!$E$5:$E$736,다우기술!CQ$4,'[7]ROMM List'!$AA$5:$AA$736,다우기술!$C162)&gt;0,CQ$4,"")</f>
        <v/>
      </c>
      <c r="CR162" s="392" t="str">
        <f>IF(COUNTIFS('[7]ROMM List'!$E$5:$E$736,다우기술!CR$4,'[7]ROMM List'!$AA$5:$AA$736,다우기술!$C162)&gt;0,CR$4,"")</f>
        <v/>
      </c>
      <c r="CS162" s="392" t="str">
        <f>IF(COUNTIFS('[7]ROMM List'!$E$5:$E$736,다우기술!CS$4,'[7]ROMM List'!$AA$5:$AA$736,다우기술!$C162)&gt;0,CS$4,"")</f>
        <v/>
      </c>
      <c r="CT162" s="392" t="str">
        <f>IF(COUNTIFS('[7]ROMM List'!$E$5:$E$736,다우기술!CT$4,'[7]ROMM List'!$AA$5:$AA$736,다우기술!$C162)&gt;0,CT$4,"")</f>
        <v/>
      </c>
      <c r="CU162" s="392" t="str">
        <f>IF(COUNTIFS('[7]ROMM List'!$E$5:$E$736,다우기술!CU$4,'[7]ROMM List'!$AA$5:$AA$736,다우기술!$C162)&gt;0,CU$4,"")</f>
        <v/>
      </c>
      <c r="CV162" s="392" t="str">
        <f>IF(COUNTIFS('[7]ROMM List'!$E$5:$E$736,다우기술!CV$4,'[7]ROMM List'!$AA$5:$AA$736,다우기술!$C162)&gt;0,CV$4,"")</f>
        <v/>
      </c>
      <c r="CW162" s="392" t="str">
        <f>IF(COUNTIFS('[7]ROMM List'!$E$5:$E$736,다우기술!CW$4,'[7]ROMM List'!$AA$5:$AA$736,다우기술!$C162)&gt;0,CW$4,"")</f>
        <v/>
      </c>
      <c r="CX162" s="392" t="str">
        <f>IF(COUNTIFS('[7]ROMM List'!$E$5:$E$736,다우기술!CX$4,'[7]ROMM List'!$AA$5:$AA$736,다우기술!$C162)&gt;0,CX$4,"")</f>
        <v/>
      </c>
      <c r="CY162" s="392" t="str">
        <f>IF(COUNTIFS('[7]ROMM List'!$E$5:$E$736,다우기술!CY$4,'[7]ROMM List'!$AA$5:$AA$736,다우기술!$C162)&gt;0,CY$4,"")</f>
        <v/>
      </c>
      <c r="CZ162" s="392" t="str">
        <f>IF(COUNTIFS('[7]ROMM List'!$E$5:$E$736,다우기술!CZ$4,'[7]ROMM List'!$AA$5:$AA$736,다우기술!$C162)&gt;0,CZ$4,"")</f>
        <v/>
      </c>
      <c r="DA162" s="392" t="str">
        <f>IF(COUNTIFS('[7]ROMM List'!$E$5:$E$736,다우기술!DA$4,'[7]ROMM List'!$AA$5:$AA$736,다우기술!$C162)&gt;0,DA$4,"")</f>
        <v/>
      </c>
      <c r="DB162" s="392" t="str">
        <f>IF(COUNTIFS('[7]ROMM List'!$E$5:$E$736,다우기술!DB$4,'[7]ROMM List'!$AA$5:$AA$736,다우기술!$C162)&gt;0,DB$4,"")</f>
        <v/>
      </c>
      <c r="DC162" s="392" t="str">
        <f>IF(COUNTIFS('[7]ROMM List'!$E$5:$E$736,다우기술!DC$4,'[7]ROMM List'!$AA$5:$AA$736,다우기술!$C162)&gt;0,DC$4,"")</f>
        <v/>
      </c>
      <c r="DD162" s="392" t="str">
        <f>IF(COUNTIFS('[7]ROMM List'!$E$5:$E$736,다우기술!DD$4,'[7]ROMM List'!$AA$5:$AA$736,다우기술!$C162)&gt;0,DD$4,"")</f>
        <v/>
      </c>
      <c r="DE162" s="392" t="str">
        <f>IF(COUNTIFS('[7]ROMM List'!$E$5:$E$736,다우기술!DE$4,'[7]ROMM List'!$AA$5:$AA$736,다우기술!$C162)&gt;0,DE$4,"")</f>
        <v/>
      </c>
      <c r="DF162" s="392" t="str">
        <f>IF(COUNTIFS('[7]ROMM List'!$E$5:$E$736,다우기술!DF$4,'[7]ROMM List'!$AA$5:$AA$736,다우기술!$C162)&gt;0,DF$4,"")</f>
        <v/>
      </c>
      <c r="DG162" s="392" t="str">
        <f>IF(COUNTIFS('[7]ROMM List'!$E$5:$E$736,다우기술!DG$4,'[7]ROMM List'!$AA$5:$AA$736,다우기술!$C162)&gt;0,DG$4,"")</f>
        <v/>
      </c>
      <c r="DH162" s="392" t="str">
        <f>IF(COUNTIFS('[7]ROMM List'!$E$5:$E$736,다우기술!DH$4,'[7]ROMM List'!$AA$5:$AA$736,다우기술!$C162)&gt;0,DH$4,"")</f>
        <v/>
      </c>
      <c r="DI162" s="392" t="str">
        <f>IF(COUNTIFS('[7]ROMM List'!$E$5:$E$736,다우기술!DI$4,'[7]ROMM List'!$AA$5:$AA$736,다우기술!$C162)&gt;0,DI$4,"")</f>
        <v/>
      </c>
      <c r="DJ162" s="392" t="str">
        <f>IF(COUNTIFS('[7]ROMM List'!$E$5:$E$736,다우기술!DJ$4,'[7]ROMM List'!$AA$5:$AA$736,다우기술!$C162)&gt;0,DJ$4,"")</f>
        <v/>
      </c>
      <c r="DK162" s="392" t="str">
        <f>IF(COUNTIFS('[7]ROMM List'!$E$5:$E$736,다우기술!DK$4,'[7]ROMM List'!$AA$5:$AA$736,다우기술!$C162)&gt;0,DK$4,"")</f>
        <v/>
      </c>
      <c r="DL162" s="392" t="str">
        <f t="shared" si="38"/>
        <v>매출</v>
      </c>
    </row>
    <row r="163" spans="1:116" ht="109.2" hidden="1" customHeight="1">
      <c r="A163" s="453"/>
      <c r="B163" s="392" t="s">
        <v>141</v>
      </c>
      <c r="C163" s="430" t="str">
        <f t="shared" si="29"/>
        <v>SB0202</v>
      </c>
      <c r="D163" s="430" t="s">
        <v>4276</v>
      </c>
      <c r="E163" s="430" t="s">
        <v>4268</v>
      </c>
      <c r="F163" s="431" t="s">
        <v>3306</v>
      </c>
      <c r="G163" s="431" t="s">
        <v>3599</v>
      </c>
      <c r="H163" s="454" t="s">
        <v>4284</v>
      </c>
      <c r="I163" s="455" t="s">
        <v>4285</v>
      </c>
      <c r="J163" s="456" t="s">
        <v>4286</v>
      </c>
      <c r="K163" s="457" t="s">
        <v>4287</v>
      </c>
      <c r="L163" s="458" t="str">
        <f>IF(VLOOKUP(BZ163,'[7]ROMM List'!$AB$5:$AC$736,2,0)&gt;0,"Y","N")</f>
        <v>Y</v>
      </c>
      <c r="M163" s="459" t="s">
        <v>143</v>
      </c>
      <c r="N163" s="460"/>
      <c r="O163" s="460"/>
      <c r="P163" s="460"/>
      <c r="Q163" s="460"/>
      <c r="R163" s="461"/>
      <c r="S163" s="459" t="s">
        <v>140</v>
      </c>
      <c r="T163" s="461" t="s">
        <v>131</v>
      </c>
      <c r="U163" s="459" t="str">
        <f>IF(COUNTIFS('[7]ROMM List'!$AA$5:$AA$736,다우기술!$C163,'[7]ROMM List'!K$5:K$736,"O")&gt;0,"O","")</f>
        <v/>
      </c>
      <c r="V163" s="460" t="str">
        <f>IF(COUNTIFS('[7]ROMM List'!$AA$5:$AA$736,다우기술!$C163,'[7]ROMM List'!L$5:L$736,"O")&gt;0,"O","")</f>
        <v/>
      </c>
      <c r="W163" s="460" t="str">
        <f>IF(COUNTIFS('[7]ROMM List'!$AA$5:$AA$736,다우기술!$C163,'[7]ROMM List'!M$5:M$736,"O")&gt;0,"O","")</f>
        <v/>
      </c>
      <c r="X163" s="460" t="str">
        <f>IF(COUNTIFS('[7]ROMM List'!$AA$5:$AA$736,다우기술!$C163,'[7]ROMM List'!N$5:N$736,"O")&gt;0,"O","")</f>
        <v/>
      </c>
      <c r="Y163" s="460" t="str">
        <f>IF(COUNTIFS('[7]ROMM List'!$AA$5:$AA$736,다우기술!$C163,'[7]ROMM List'!O$5:O$736,"O")&gt;0,"O","")</f>
        <v>O</v>
      </c>
      <c r="Z163" s="460" t="str">
        <f>IF(COUNTIFS('[7]ROMM List'!$AA$5:$AA$736,다우기술!$C163,'[7]ROMM List'!P$5:P$736,"O")&gt;0,"O","")</f>
        <v/>
      </c>
      <c r="AA163" s="460" t="str">
        <f>IF(COUNTIFS('[7]ROMM List'!$AA$5:$AA$736,다우기술!$C163,'[7]ROMM List'!Q$5:Q$736,"O")&gt;0,"O","")</f>
        <v/>
      </c>
      <c r="AB163" s="460" t="str">
        <f>IF(COUNTIFS('[7]ROMM List'!$AA$5:$AA$736,다우기술!$C163,'[7]ROMM List'!R$5:R$736,"O")&gt;0,"O","")</f>
        <v/>
      </c>
      <c r="AC163" s="460" t="str">
        <f>IF(COUNTIFS('[7]ROMM List'!$AA$5:$AA$736,다우기술!$C163,'[7]ROMM List'!S$5:S$736,"O")&gt;0,"O","")</f>
        <v/>
      </c>
      <c r="AD163" s="460" t="str">
        <f>IF(COUNTIFS('[7]ROMM List'!$AA$5:$AA$736,다우기술!$C163,'[7]ROMM List'!T$5:T$736,"O")&gt;0,"O","")</f>
        <v/>
      </c>
      <c r="AE163" s="460" t="str">
        <f>IF(COUNTIFS('[7]ROMM List'!$AA$5:$AA$736,다우기술!$C163,'[7]ROMM List'!U$5:U$736,"O")&gt;0,"O","")</f>
        <v/>
      </c>
      <c r="AF163" s="460" t="str">
        <f>IF(COUNTIFS('[7]ROMM List'!$AA$5:$AA$736,다우기술!$C163,'[7]ROMM List'!V$5:V$736,"O")&gt;0,"O","")</f>
        <v/>
      </c>
      <c r="AG163" s="461" t="str">
        <f>IF(COUNTIFS('[7]ROMM List'!$AA$5:$AA$736,다우기술!$C163,'[7]ROMM List'!W$5:W$736,"O")&gt;0,"O","")</f>
        <v/>
      </c>
      <c r="AH163" s="462" t="s">
        <v>130</v>
      </c>
      <c r="AI163" s="458" t="str">
        <f t="shared" si="37"/>
        <v>매출</v>
      </c>
      <c r="AJ163" s="458" t="s">
        <v>144</v>
      </c>
      <c r="AK163" s="458" t="s">
        <v>144</v>
      </c>
      <c r="AL163" s="458" t="s">
        <v>144</v>
      </c>
      <c r="AM163" s="458" t="s">
        <v>144</v>
      </c>
      <c r="AN163" s="458" t="s">
        <v>3592</v>
      </c>
      <c r="AO163" s="458" t="s">
        <v>4288</v>
      </c>
      <c r="AP163" s="463" t="s">
        <v>4289</v>
      </c>
      <c r="AQ163" s="458" t="s">
        <v>143</v>
      </c>
      <c r="AR163" s="454" t="s">
        <v>4273</v>
      </c>
      <c r="AS163" s="454" t="s">
        <v>4033</v>
      </c>
      <c r="AT163" s="464" t="s">
        <v>4290</v>
      </c>
      <c r="AU163" s="454" t="str">
        <f t="shared" si="35"/>
        <v>계약변경에 대한 승인</v>
      </c>
      <c r="AV163" s="454" t="s">
        <v>4291</v>
      </c>
      <c r="AW163" s="455"/>
      <c r="AX163" s="460"/>
      <c r="AY163" s="460" t="s">
        <v>3025</v>
      </c>
      <c r="AZ163" s="461"/>
      <c r="BA163" s="446" t="s">
        <v>4292</v>
      </c>
      <c r="BB163" s="446" t="str">
        <f>IF(COUNTIFS('[7]ROMM List'!$AA$5:$AA$736,다우기술!C163,'[7]ROMM List'!$AF$5:$AF$736,"Significant")&gt;0,"Significant",IF(COUNTIFS('[7]ROMM List'!$AA$5:$AA$736,다우기술!C163,'[7]ROMM List'!$AF$5:$AF$736,"Higher")&gt;0,"Higher","Lower"))</f>
        <v>Higher</v>
      </c>
      <c r="BC163" s="446" t="str">
        <f t="shared" si="41"/>
        <v>O</v>
      </c>
      <c r="BD163" s="446" t="s">
        <v>130</v>
      </c>
      <c r="BE163" s="465" t="s">
        <v>131</v>
      </c>
      <c r="BF163" s="466" t="str">
        <f t="shared" si="40"/>
        <v>O</v>
      </c>
      <c r="BG163" s="466" t="s">
        <v>135</v>
      </c>
      <c r="BH163" s="466" t="s">
        <v>133</v>
      </c>
      <c r="BI163" s="466" t="s">
        <v>135</v>
      </c>
      <c r="BJ163" s="466" t="s">
        <v>135</v>
      </c>
      <c r="BK163" s="466" t="s">
        <v>135</v>
      </c>
      <c r="BL163" s="466" t="s">
        <v>133</v>
      </c>
      <c r="BM163" s="466" t="s">
        <v>135</v>
      </c>
      <c r="BN163" s="467" t="s">
        <v>135</v>
      </c>
      <c r="BO163" s="446" t="str">
        <f t="shared" si="30"/>
        <v>Not Higher</v>
      </c>
      <c r="BP163" s="446">
        <f>SUMIFS([7]Note!$G$18:$G$65,[7]Note!$C$18:$C$65,다우기술!BB163,[7]Note!$F$18:$F$65,다우기술!BC163,[7]Note!$D$18:$D$65,다우기술!BO163)/IF(BD163="Y",1,IF(BD163="H",2,4))</f>
        <v>25</v>
      </c>
      <c r="BQ163" s="446" t="str">
        <f>AR163</f>
        <v>사방넷영업팀</v>
      </c>
      <c r="BR163" s="466"/>
      <c r="BS163" s="467" t="s">
        <v>143</v>
      </c>
      <c r="BT163" s="465"/>
      <c r="BU163" s="466"/>
      <c r="BV163" s="466"/>
      <c r="BW163" s="466" t="s">
        <v>143</v>
      </c>
      <c r="BX163" s="466"/>
      <c r="BY163" s="446"/>
      <c r="BZ163" s="392" t="str">
        <f t="shared" si="36"/>
        <v>사방넷영업팀_계약변경에 대한 승인</v>
      </c>
      <c r="CA163" s="468" t="b">
        <f>VLOOKUP(BZ163,'[7]ROMM List'!$AB$5:$AB$736,1,0)=BZ163</f>
        <v>1</v>
      </c>
      <c r="CB163" s="468" t="str">
        <f t="shared" si="32"/>
        <v>SB0202</v>
      </c>
      <c r="CD163" s="469">
        <f t="shared" si="33"/>
        <v>0</v>
      </c>
      <c r="CE163" s="392"/>
      <c r="CF163" s="469">
        <f t="shared" si="34"/>
        <v>0</v>
      </c>
      <c r="CG163" s="469">
        <f t="shared" si="34"/>
        <v>0</v>
      </c>
      <c r="CH163" s="469">
        <f t="shared" si="34"/>
        <v>0</v>
      </c>
      <c r="CL163" s="468" t="str">
        <f>IF(COUNTIFS('[7]ROMM List'!$E$5:$E$736,다우기술!CL$4,'[7]ROMM List'!$AA$5:$AA$736,다우기술!$C163)&gt;0,CL$4,"")</f>
        <v/>
      </c>
      <c r="CM163" s="468" t="str">
        <f>IF(COUNTIFS('[7]ROMM List'!$E$5:$E$736,다우기술!CM$4,'[7]ROMM List'!$AA$5:$AA$736,다우기술!$C163)&gt;0,CM$4,"")</f>
        <v>매출</v>
      </c>
      <c r="CN163" s="468" t="str">
        <f>IF(COUNTIFS('[7]ROMM List'!$E$5:$E$736,다우기술!CN$4,'[7]ROMM List'!$AA$5:$AA$736,다우기술!$C163)&gt;0,CN$4,"")</f>
        <v/>
      </c>
      <c r="CO163" s="468" t="str">
        <f>IF(COUNTIFS('[7]ROMM List'!$E$5:$E$736,다우기술!CO$4,'[7]ROMM List'!$AA$5:$AA$736,다우기술!$C163)&gt;0,CO$4,"")</f>
        <v/>
      </c>
      <c r="CP163" s="468" t="str">
        <f>IF(COUNTIFS('[7]ROMM List'!$E$5:$E$736,다우기술!CP$4,'[7]ROMM List'!$AA$5:$AA$736,다우기술!$C163)&gt;0,CP$4,"")</f>
        <v/>
      </c>
      <c r="CQ163" s="468" t="str">
        <f>IF(COUNTIFS('[7]ROMM List'!$E$5:$E$736,다우기술!CQ$4,'[7]ROMM List'!$AA$5:$AA$736,다우기술!$C163)&gt;0,CQ$4,"")</f>
        <v/>
      </c>
      <c r="CR163" s="468" t="str">
        <f>IF(COUNTIFS('[7]ROMM List'!$E$5:$E$736,다우기술!CR$4,'[7]ROMM List'!$AA$5:$AA$736,다우기술!$C163)&gt;0,CR$4,"")</f>
        <v/>
      </c>
      <c r="CS163" s="468" t="str">
        <f>IF(COUNTIFS('[7]ROMM List'!$E$5:$E$736,다우기술!CS$4,'[7]ROMM List'!$AA$5:$AA$736,다우기술!$C163)&gt;0,CS$4,"")</f>
        <v/>
      </c>
      <c r="CT163" s="468" t="str">
        <f>IF(COUNTIFS('[7]ROMM List'!$E$5:$E$736,다우기술!CT$4,'[7]ROMM List'!$AA$5:$AA$736,다우기술!$C163)&gt;0,CT$4,"")</f>
        <v/>
      </c>
      <c r="CU163" s="468" t="str">
        <f>IF(COUNTIFS('[7]ROMM List'!$E$5:$E$736,다우기술!CU$4,'[7]ROMM List'!$AA$5:$AA$736,다우기술!$C163)&gt;0,CU$4,"")</f>
        <v/>
      </c>
      <c r="CV163" s="468" t="str">
        <f>IF(COUNTIFS('[7]ROMM List'!$E$5:$E$736,다우기술!CV$4,'[7]ROMM List'!$AA$5:$AA$736,다우기술!$C163)&gt;0,CV$4,"")</f>
        <v/>
      </c>
      <c r="CW163" s="468" t="str">
        <f>IF(COUNTIFS('[7]ROMM List'!$E$5:$E$736,다우기술!CW$4,'[7]ROMM List'!$AA$5:$AA$736,다우기술!$C163)&gt;0,CW$4,"")</f>
        <v/>
      </c>
      <c r="CX163" s="468" t="str">
        <f>IF(COUNTIFS('[7]ROMM List'!$E$5:$E$736,다우기술!CX$4,'[7]ROMM List'!$AA$5:$AA$736,다우기술!$C163)&gt;0,CX$4,"")</f>
        <v/>
      </c>
      <c r="CY163" s="468" t="str">
        <f>IF(COUNTIFS('[7]ROMM List'!$E$5:$E$736,다우기술!CY$4,'[7]ROMM List'!$AA$5:$AA$736,다우기술!$C163)&gt;0,CY$4,"")</f>
        <v/>
      </c>
      <c r="CZ163" s="468" t="str">
        <f>IF(COUNTIFS('[7]ROMM List'!$E$5:$E$736,다우기술!CZ$4,'[7]ROMM List'!$AA$5:$AA$736,다우기술!$C163)&gt;0,CZ$4,"")</f>
        <v/>
      </c>
      <c r="DA163" s="468" t="str">
        <f>IF(COUNTIFS('[7]ROMM List'!$E$5:$E$736,다우기술!DA$4,'[7]ROMM List'!$AA$5:$AA$736,다우기술!$C163)&gt;0,DA$4,"")</f>
        <v/>
      </c>
      <c r="DB163" s="468" t="str">
        <f>IF(COUNTIFS('[7]ROMM List'!$E$5:$E$736,다우기술!DB$4,'[7]ROMM List'!$AA$5:$AA$736,다우기술!$C163)&gt;0,DB$4,"")</f>
        <v/>
      </c>
      <c r="DC163" s="468" t="str">
        <f>IF(COUNTIFS('[7]ROMM List'!$E$5:$E$736,다우기술!DC$4,'[7]ROMM List'!$AA$5:$AA$736,다우기술!$C163)&gt;0,DC$4,"")</f>
        <v/>
      </c>
      <c r="DD163" s="468" t="str">
        <f>IF(COUNTIFS('[7]ROMM List'!$E$5:$E$736,다우기술!DD$4,'[7]ROMM List'!$AA$5:$AA$736,다우기술!$C163)&gt;0,DD$4,"")</f>
        <v/>
      </c>
      <c r="DE163" s="468" t="str">
        <f>IF(COUNTIFS('[7]ROMM List'!$E$5:$E$736,다우기술!DE$4,'[7]ROMM List'!$AA$5:$AA$736,다우기술!$C163)&gt;0,DE$4,"")</f>
        <v/>
      </c>
      <c r="DF163" s="468" t="str">
        <f>IF(COUNTIFS('[7]ROMM List'!$E$5:$E$736,다우기술!DF$4,'[7]ROMM List'!$AA$5:$AA$736,다우기술!$C163)&gt;0,DF$4,"")</f>
        <v/>
      </c>
      <c r="DG163" s="468" t="str">
        <f>IF(COUNTIFS('[7]ROMM List'!$E$5:$E$736,다우기술!DG$4,'[7]ROMM List'!$AA$5:$AA$736,다우기술!$C163)&gt;0,DG$4,"")</f>
        <v/>
      </c>
      <c r="DH163" s="468" t="str">
        <f>IF(COUNTIFS('[7]ROMM List'!$E$5:$E$736,다우기술!DH$4,'[7]ROMM List'!$AA$5:$AA$736,다우기술!$C163)&gt;0,DH$4,"")</f>
        <v/>
      </c>
      <c r="DI163" s="468" t="str">
        <f>IF(COUNTIFS('[7]ROMM List'!$E$5:$E$736,다우기술!DI$4,'[7]ROMM List'!$AA$5:$AA$736,다우기술!$C163)&gt;0,DI$4,"")</f>
        <v/>
      </c>
      <c r="DJ163" s="468" t="str">
        <f>IF(COUNTIFS('[7]ROMM List'!$E$5:$E$736,다우기술!DJ$4,'[7]ROMM List'!$AA$5:$AA$736,다우기술!$C163)&gt;0,DJ$4,"")</f>
        <v/>
      </c>
      <c r="DK163" s="468" t="str">
        <f>IF(COUNTIFS('[7]ROMM List'!$E$5:$E$736,다우기술!DK$4,'[7]ROMM List'!$AA$5:$AA$736,다우기술!$C163)&gt;0,DK$4,"")</f>
        <v/>
      </c>
      <c r="DL163" s="468" t="str">
        <f t="shared" si="38"/>
        <v>매출</v>
      </c>
    </row>
    <row r="164" spans="1:116" s="392" customFormat="1" ht="210.6" hidden="1" customHeight="1">
      <c r="A164" s="453"/>
      <c r="B164" s="392" t="s">
        <v>141</v>
      </c>
      <c r="C164" s="430" t="str">
        <f t="shared" si="29"/>
        <v>SB0301</v>
      </c>
      <c r="D164" s="430" t="s">
        <v>4276</v>
      </c>
      <c r="E164" s="430" t="s">
        <v>4268</v>
      </c>
      <c r="F164" s="431" t="s">
        <v>3614</v>
      </c>
      <c r="G164" s="431" t="s">
        <v>3575</v>
      </c>
      <c r="H164" s="454" t="s">
        <v>4293</v>
      </c>
      <c r="I164" s="455" t="s">
        <v>4294</v>
      </c>
      <c r="J164" s="456" t="s">
        <v>4295</v>
      </c>
      <c r="K164" s="457" t="s">
        <v>4296</v>
      </c>
      <c r="L164" s="458" t="str">
        <f>IF(VLOOKUP(BZ164,'[7]ROMM List'!$AB$5:$AC$736,2,0)&gt;0,"Y","N")</f>
        <v>Y</v>
      </c>
      <c r="M164" s="459"/>
      <c r="N164" s="460" t="s">
        <v>143</v>
      </c>
      <c r="O164" s="460"/>
      <c r="P164" s="460"/>
      <c r="Q164" s="460"/>
      <c r="R164" s="461"/>
      <c r="S164" s="459" t="s">
        <v>142</v>
      </c>
      <c r="T164" s="461" t="s">
        <v>137</v>
      </c>
      <c r="U164" s="459" t="str">
        <f>IF(COUNTIFS('[7]ROMM List'!$AA$5:$AA$736,다우기술!$C164,'[7]ROMM List'!K$5:K$736,"O")&gt;0,"O","")</f>
        <v>O</v>
      </c>
      <c r="V164" s="460" t="str">
        <f>IF(COUNTIFS('[7]ROMM List'!$AA$5:$AA$736,다우기술!$C164,'[7]ROMM List'!L$5:L$736,"O")&gt;0,"O","")</f>
        <v>O</v>
      </c>
      <c r="W164" s="460" t="str">
        <f>IF(COUNTIFS('[7]ROMM List'!$AA$5:$AA$736,다우기술!$C164,'[7]ROMM List'!M$5:M$736,"O")&gt;0,"O","")</f>
        <v>O</v>
      </c>
      <c r="X164" s="460" t="str">
        <f>IF(COUNTIFS('[7]ROMM List'!$AA$5:$AA$736,다우기술!$C164,'[7]ROMM List'!N$5:N$736,"O")&gt;0,"O","")</f>
        <v/>
      </c>
      <c r="Y164" s="460" t="str">
        <f>IF(COUNTIFS('[7]ROMM List'!$AA$5:$AA$736,다우기술!$C164,'[7]ROMM List'!O$5:O$736,"O")&gt;0,"O","")</f>
        <v>O</v>
      </c>
      <c r="Z164" s="460" t="str">
        <f>IF(COUNTIFS('[7]ROMM List'!$AA$5:$AA$736,다우기술!$C164,'[7]ROMM List'!P$5:P$736,"O")&gt;0,"O","")</f>
        <v>O</v>
      </c>
      <c r="AA164" s="460" t="str">
        <f>IF(COUNTIFS('[7]ROMM List'!$AA$5:$AA$736,다우기술!$C164,'[7]ROMM List'!Q$5:Q$736,"O")&gt;0,"O","")</f>
        <v>O</v>
      </c>
      <c r="AB164" s="460" t="str">
        <f>IF(COUNTIFS('[7]ROMM List'!$AA$5:$AA$736,다우기술!$C164,'[7]ROMM List'!R$5:R$736,"O")&gt;0,"O","")</f>
        <v>O</v>
      </c>
      <c r="AC164" s="460" t="str">
        <f>IF(COUNTIFS('[7]ROMM List'!$AA$5:$AA$736,다우기술!$C164,'[7]ROMM List'!S$5:S$736,"O")&gt;0,"O","")</f>
        <v/>
      </c>
      <c r="AD164" s="460" t="str">
        <f>IF(COUNTIFS('[7]ROMM List'!$AA$5:$AA$736,다우기술!$C164,'[7]ROMM List'!T$5:T$736,"O")&gt;0,"O","")</f>
        <v/>
      </c>
      <c r="AE164" s="460" t="str">
        <f>IF(COUNTIFS('[7]ROMM List'!$AA$5:$AA$736,다우기술!$C164,'[7]ROMM List'!U$5:U$736,"O")&gt;0,"O","")</f>
        <v/>
      </c>
      <c r="AF164" s="460" t="str">
        <f>IF(COUNTIFS('[7]ROMM List'!$AA$5:$AA$736,다우기술!$C164,'[7]ROMM List'!V$5:V$736,"O")&gt;0,"O","")</f>
        <v/>
      </c>
      <c r="AG164" s="461" t="str">
        <f>IF(COUNTIFS('[7]ROMM List'!$AA$5:$AA$736,다우기술!$C164,'[7]ROMM List'!W$5:W$736,"O")&gt;0,"O","")</f>
        <v/>
      </c>
      <c r="AH164" s="462" t="s">
        <v>129</v>
      </c>
      <c r="AI164" s="458" t="str">
        <f t="shared" si="37"/>
        <v>매출채권매출계약자산,계약부채</v>
      </c>
      <c r="AJ164" s="458" t="s">
        <v>144</v>
      </c>
      <c r="AK164" s="458" t="s">
        <v>144</v>
      </c>
      <c r="AL164" s="458" t="s">
        <v>144</v>
      </c>
      <c r="AM164" s="458" t="s">
        <v>144</v>
      </c>
      <c r="AN164" s="458" t="s">
        <v>144</v>
      </c>
      <c r="AO164" s="458" t="s">
        <v>144</v>
      </c>
      <c r="AP164" s="463" t="s">
        <v>4272</v>
      </c>
      <c r="AQ164" s="458" t="s">
        <v>3582</v>
      </c>
      <c r="AR164" s="454" t="s">
        <v>4273</v>
      </c>
      <c r="AS164" s="454" t="s">
        <v>4297</v>
      </c>
      <c r="AT164" s="464" t="s">
        <v>4298</v>
      </c>
      <c r="AU164" s="454" t="str">
        <f t="shared" si="35"/>
        <v>결제금액의 자동 산출</v>
      </c>
      <c r="AV164" s="454" t="s">
        <v>4299</v>
      </c>
      <c r="AW164" s="455"/>
      <c r="AX164" s="460"/>
      <c r="AY164" s="460" t="s">
        <v>143</v>
      </c>
      <c r="AZ164" s="461"/>
      <c r="BA164" s="446" t="s">
        <v>3018</v>
      </c>
      <c r="BB164" s="446" t="str">
        <f>IF(COUNTIFS('[7]ROMM List'!$AA$5:$AA$736,다우기술!C164,'[7]ROMM List'!$AF$5:$AF$736,"Significant")&gt;0,"Significant",IF(COUNTIFS('[7]ROMM List'!$AA$5:$AA$736,다우기술!C164,'[7]ROMM List'!$AF$5:$AF$736,"Higher")&gt;0,"Higher","Lower"))</f>
        <v>Higher</v>
      </c>
      <c r="BC164" s="446" t="str">
        <f t="shared" si="41"/>
        <v>Auto</v>
      </c>
      <c r="BD164" s="446" t="s">
        <v>130</v>
      </c>
      <c r="BE164" s="465" t="s">
        <v>137</v>
      </c>
      <c r="BF164" s="466" t="str">
        <f t="shared" si="40"/>
        <v>Auto</v>
      </c>
      <c r="BG164" s="466" t="s">
        <v>135</v>
      </c>
      <c r="BH164" s="466" t="s">
        <v>135</v>
      </c>
      <c r="BI164" s="466" t="s">
        <v>135</v>
      </c>
      <c r="BJ164" s="466" t="s">
        <v>135</v>
      </c>
      <c r="BK164" s="466" t="s">
        <v>135</v>
      </c>
      <c r="BL164" s="466" t="s">
        <v>133</v>
      </c>
      <c r="BM164" s="466" t="s">
        <v>133</v>
      </c>
      <c r="BN164" s="467" t="s">
        <v>135</v>
      </c>
      <c r="BO164" s="446" t="str">
        <f t="shared" si="30"/>
        <v>Not Higher</v>
      </c>
      <c r="BP164" s="446">
        <f>SUMIFS([7]Note!$G$18:$G$65,[7]Note!$C$18:$C$65,다우기술!BB164,[7]Note!$F$18:$F$65,다우기술!BC164,[7]Note!$D$18:$D$65,다우기술!BO164)/IF(BD164="Y",1,IF(BD164="H",2,4))</f>
        <v>1</v>
      </c>
      <c r="BQ164" s="446" t="str">
        <f t="shared" ref="BQ164:BQ211" si="42">AR164</f>
        <v>사방넷영업팀</v>
      </c>
      <c r="BR164" s="466"/>
      <c r="BS164" s="467" t="s">
        <v>143</v>
      </c>
      <c r="BT164" s="465"/>
      <c r="BU164" s="466"/>
      <c r="BV164" s="466"/>
      <c r="BW164" s="466" t="s">
        <v>143</v>
      </c>
      <c r="BX164" s="466"/>
      <c r="BY164" s="446"/>
      <c r="BZ164" s="392" t="str">
        <f t="shared" si="36"/>
        <v>사방넷영업팀_결제금액의 자동 산출</v>
      </c>
      <c r="CA164" s="392" t="b">
        <f>VLOOKUP(BZ164,'[7]ROMM List'!$AB$5:$AB$736,1,0)=BZ164</f>
        <v>1</v>
      </c>
      <c r="CB164" s="392" t="str">
        <f t="shared" si="32"/>
        <v>SB0301</v>
      </c>
      <c r="CD164" s="470">
        <f t="shared" si="33"/>
        <v>0</v>
      </c>
      <c r="CF164" s="470">
        <f t="shared" si="34"/>
        <v>0</v>
      </c>
      <c r="CG164" s="470">
        <f t="shared" si="34"/>
        <v>0</v>
      </c>
      <c r="CH164" s="470">
        <f t="shared" si="34"/>
        <v>0</v>
      </c>
      <c r="CL164" s="392" t="str">
        <f>IF(COUNTIFS('[7]ROMM List'!$E$5:$E$736,다우기술!CL$4,'[7]ROMM List'!$AA$5:$AA$736,다우기술!$C164)&gt;0,CL$4,"")</f>
        <v>매출채권</v>
      </c>
      <c r="CM164" s="392" t="str">
        <f>IF(COUNTIFS('[7]ROMM List'!$E$5:$E$736,다우기술!CM$4,'[7]ROMM List'!$AA$5:$AA$736,다우기술!$C164)&gt;0,CM$4,"")</f>
        <v>매출</v>
      </c>
      <c r="CN164" s="392" t="str">
        <f>IF(COUNTIFS('[7]ROMM List'!$E$5:$E$736,다우기술!CN$4,'[7]ROMM List'!$AA$5:$AA$736,다우기술!$C164)&gt;0,CN$4,"")</f>
        <v/>
      </c>
      <c r="CO164" s="392" t="str">
        <f>IF(COUNTIFS('[7]ROMM List'!$E$5:$E$736,다우기술!CO$4,'[7]ROMM List'!$AA$5:$AA$736,다우기술!$C164)&gt;0,CO$4,"")</f>
        <v/>
      </c>
      <c r="CP164" s="392" t="str">
        <f>IF(COUNTIFS('[7]ROMM List'!$E$5:$E$736,다우기술!CP$4,'[7]ROMM List'!$AA$5:$AA$736,다우기술!$C164)&gt;0,CP$4,"")</f>
        <v/>
      </c>
      <c r="CQ164" s="392" t="str">
        <f>IF(COUNTIFS('[7]ROMM List'!$E$5:$E$736,다우기술!CQ$4,'[7]ROMM List'!$AA$5:$AA$736,다우기술!$C164)&gt;0,CQ$4,"")</f>
        <v/>
      </c>
      <c r="CR164" s="392" t="str">
        <f>IF(COUNTIFS('[7]ROMM List'!$E$5:$E$736,다우기술!CR$4,'[7]ROMM List'!$AA$5:$AA$736,다우기술!$C164)&gt;0,CR$4,"")</f>
        <v/>
      </c>
      <c r="CS164" s="392" t="str">
        <f>IF(COUNTIFS('[7]ROMM List'!$E$5:$E$736,다우기술!CS$4,'[7]ROMM List'!$AA$5:$AA$736,다우기술!$C164)&gt;0,CS$4,"")</f>
        <v/>
      </c>
      <c r="CT164" s="392" t="str">
        <f>IF(COUNTIFS('[7]ROMM List'!$E$5:$E$736,다우기술!CT$4,'[7]ROMM List'!$AA$5:$AA$736,다우기술!$C164)&gt;0,CT$4,"")</f>
        <v/>
      </c>
      <c r="CU164" s="392" t="str">
        <f>IF(COUNTIFS('[7]ROMM List'!$E$5:$E$736,다우기술!CU$4,'[7]ROMM List'!$AA$5:$AA$736,다우기술!$C164)&gt;0,CU$4,"")</f>
        <v/>
      </c>
      <c r="CV164" s="392" t="str">
        <f>IF(COUNTIFS('[7]ROMM List'!$E$5:$E$736,다우기술!CV$4,'[7]ROMM List'!$AA$5:$AA$736,다우기술!$C164)&gt;0,CV$4,"")</f>
        <v/>
      </c>
      <c r="CW164" s="392" t="str">
        <f>IF(COUNTIFS('[7]ROMM List'!$E$5:$E$736,다우기술!CW$4,'[7]ROMM List'!$AA$5:$AA$736,다우기술!$C164)&gt;0,CW$4,"")</f>
        <v/>
      </c>
      <c r="CX164" s="392" t="str">
        <f>IF(COUNTIFS('[7]ROMM List'!$E$5:$E$736,다우기술!CX$4,'[7]ROMM List'!$AA$5:$AA$736,다우기술!$C164)&gt;0,CX$4,"")</f>
        <v/>
      </c>
      <c r="CY164" s="392" t="str">
        <f>IF(COUNTIFS('[7]ROMM List'!$E$5:$E$736,다우기술!CY$4,'[7]ROMM List'!$AA$5:$AA$736,다우기술!$C164)&gt;0,CY$4,"")</f>
        <v/>
      </c>
      <c r="CZ164" s="392" t="str">
        <f>IF(COUNTIFS('[7]ROMM List'!$E$5:$E$736,다우기술!CZ$4,'[7]ROMM List'!$AA$5:$AA$736,다우기술!$C164)&gt;0,CZ$4,"")</f>
        <v/>
      </c>
      <c r="DA164" s="392" t="str">
        <f>IF(COUNTIFS('[7]ROMM List'!$E$5:$E$736,다우기술!DA$4,'[7]ROMM List'!$AA$5:$AA$736,다우기술!$C164)&gt;0,DA$4,"")</f>
        <v/>
      </c>
      <c r="DB164" s="392" t="str">
        <f>IF(COUNTIFS('[7]ROMM List'!$E$5:$E$736,다우기술!DB$4,'[7]ROMM List'!$AA$5:$AA$736,다우기술!$C164)&gt;0,DB$4,"")</f>
        <v/>
      </c>
      <c r="DC164" s="392" t="str">
        <f>IF(COUNTIFS('[7]ROMM List'!$E$5:$E$736,다우기술!DC$4,'[7]ROMM List'!$AA$5:$AA$736,다우기술!$C164)&gt;0,DC$4,"")</f>
        <v/>
      </c>
      <c r="DD164" s="392" t="str">
        <f>IF(COUNTIFS('[7]ROMM List'!$E$5:$E$736,다우기술!DD$4,'[7]ROMM List'!$AA$5:$AA$736,다우기술!$C164)&gt;0,DD$4,"")</f>
        <v/>
      </c>
      <c r="DE164" s="392" t="str">
        <f>IF(COUNTIFS('[7]ROMM List'!$E$5:$E$736,다우기술!DE$4,'[7]ROMM List'!$AA$5:$AA$736,다우기술!$C164)&gt;0,DE$4,"")</f>
        <v/>
      </c>
      <c r="DF164" s="392" t="str">
        <f>IF(COUNTIFS('[7]ROMM List'!$E$5:$E$736,다우기술!DF$4,'[7]ROMM List'!$AA$5:$AA$736,다우기술!$C164)&gt;0,DF$4,"")</f>
        <v/>
      </c>
      <c r="DG164" s="392" t="str">
        <f>IF(COUNTIFS('[7]ROMM List'!$E$5:$E$736,다우기술!DG$4,'[7]ROMM List'!$AA$5:$AA$736,다우기술!$C164)&gt;0,DG$4,"")</f>
        <v/>
      </c>
      <c r="DH164" s="392" t="str">
        <f>IF(COUNTIFS('[7]ROMM List'!$E$5:$E$736,다우기술!DH$4,'[7]ROMM List'!$AA$5:$AA$736,다우기술!$C164)&gt;0,DH$4,"")</f>
        <v>계약자산,계약부채</v>
      </c>
      <c r="DI164" s="392" t="str">
        <f>IF(COUNTIFS('[7]ROMM List'!$E$5:$E$736,다우기술!DI$4,'[7]ROMM List'!$AA$5:$AA$736,다우기술!$C164)&gt;0,DI$4,"")</f>
        <v/>
      </c>
      <c r="DJ164" s="392" t="str">
        <f>IF(COUNTIFS('[7]ROMM List'!$E$5:$E$736,다우기술!DJ$4,'[7]ROMM List'!$AA$5:$AA$736,다우기술!$C164)&gt;0,DJ$4,"")</f>
        <v/>
      </c>
      <c r="DK164" s="392" t="str">
        <f>IF(COUNTIFS('[7]ROMM List'!$E$5:$E$736,다우기술!DK$4,'[7]ROMM List'!$AA$5:$AA$736,다우기술!$C164)&gt;0,DK$4,"")</f>
        <v/>
      </c>
      <c r="DL164" s="392" t="str">
        <f t="shared" si="38"/>
        <v>매출채권매출계약자산,계약부채</v>
      </c>
    </row>
    <row r="165" spans="1:116" s="392" customFormat="1" ht="249.6" hidden="1" customHeight="1">
      <c r="A165" s="453"/>
      <c r="B165" s="392" t="s">
        <v>141</v>
      </c>
      <c r="C165" s="430" t="str">
        <f t="shared" si="29"/>
        <v>SB0302</v>
      </c>
      <c r="D165" s="430" t="s">
        <v>4276</v>
      </c>
      <c r="E165" s="430" t="s">
        <v>4268</v>
      </c>
      <c r="F165" s="431" t="s">
        <v>3036</v>
      </c>
      <c r="G165" s="431" t="s">
        <v>3599</v>
      </c>
      <c r="H165" s="454" t="s">
        <v>4293</v>
      </c>
      <c r="I165" s="455" t="s">
        <v>4294</v>
      </c>
      <c r="J165" s="456" t="s">
        <v>4300</v>
      </c>
      <c r="K165" s="457" t="s">
        <v>4301</v>
      </c>
      <c r="L165" s="458" t="str">
        <f>IF(VLOOKUP(BZ165,'[7]ROMM List'!$AB$5:$AC$736,2,0)&gt;0,"Y","N")</f>
        <v>Y</v>
      </c>
      <c r="M165" s="459" t="s">
        <v>143</v>
      </c>
      <c r="N165" s="460"/>
      <c r="O165" s="460"/>
      <c r="P165" s="460"/>
      <c r="Q165" s="460" t="s">
        <v>143</v>
      </c>
      <c r="R165" s="461"/>
      <c r="S165" s="459" t="s">
        <v>142</v>
      </c>
      <c r="T165" s="461" t="s">
        <v>131</v>
      </c>
      <c r="U165" s="459" t="str">
        <f>IF(COUNTIFS('[7]ROMM List'!$AA$5:$AA$736,다우기술!$C165,'[7]ROMM List'!K$5:K$736,"O")&gt;0,"O","")</f>
        <v>O</v>
      </c>
      <c r="V165" s="460" t="str">
        <f>IF(COUNTIFS('[7]ROMM List'!$AA$5:$AA$736,다우기술!$C165,'[7]ROMM List'!L$5:L$736,"O")&gt;0,"O","")</f>
        <v>O</v>
      </c>
      <c r="W165" s="460" t="str">
        <f>IF(COUNTIFS('[7]ROMM List'!$AA$5:$AA$736,다우기술!$C165,'[7]ROMM List'!M$5:M$736,"O")&gt;0,"O","")</f>
        <v>O</v>
      </c>
      <c r="X165" s="460" t="str">
        <f>IF(COUNTIFS('[7]ROMM List'!$AA$5:$AA$736,다우기술!$C165,'[7]ROMM List'!N$5:N$736,"O")&gt;0,"O","")</f>
        <v/>
      </c>
      <c r="Y165" s="460" t="str">
        <f>IF(COUNTIFS('[7]ROMM List'!$AA$5:$AA$736,다우기술!$C165,'[7]ROMM List'!O$5:O$736,"O")&gt;0,"O","")</f>
        <v/>
      </c>
      <c r="Z165" s="460" t="str">
        <f>IF(COUNTIFS('[7]ROMM List'!$AA$5:$AA$736,다우기술!$C165,'[7]ROMM List'!P$5:P$736,"O")&gt;0,"O","")</f>
        <v/>
      </c>
      <c r="AA165" s="460" t="str">
        <f>IF(COUNTIFS('[7]ROMM List'!$AA$5:$AA$736,다우기술!$C165,'[7]ROMM List'!Q$5:Q$736,"O")&gt;0,"O","")</f>
        <v>O</v>
      </c>
      <c r="AB165" s="460" t="str">
        <f>IF(COUNTIFS('[7]ROMM List'!$AA$5:$AA$736,다우기술!$C165,'[7]ROMM List'!R$5:R$736,"O")&gt;0,"O","")</f>
        <v/>
      </c>
      <c r="AC165" s="460" t="str">
        <f>IF(COUNTIFS('[7]ROMM List'!$AA$5:$AA$736,다우기술!$C165,'[7]ROMM List'!S$5:S$736,"O")&gt;0,"O","")</f>
        <v/>
      </c>
      <c r="AD165" s="460" t="str">
        <f>IF(COUNTIFS('[7]ROMM List'!$AA$5:$AA$736,다우기술!$C165,'[7]ROMM List'!T$5:T$736,"O")&gt;0,"O","")</f>
        <v/>
      </c>
      <c r="AE165" s="460" t="str">
        <f>IF(COUNTIFS('[7]ROMM List'!$AA$5:$AA$736,다우기술!$C165,'[7]ROMM List'!U$5:U$736,"O")&gt;0,"O","")</f>
        <v/>
      </c>
      <c r="AF165" s="460" t="str">
        <f>IF(COUNTIFS('[7]ROMM List'!$AA$5:$AA$736,다우기술!$C165,'[7]ROMM List'!V$5:V$736,"O")&gt;0,"O","")</f>
        <v/>
      </c>
      <c r="AG165" s="461" t="str">
        <f>IF(COUNTIFS('[7]ROMM List'!$AA$5:$AA$736,다우기술!$C165,'[7]ROMM List'!W$5:W$736,"O")&gt;0,"O","")</f>
        <v/>
      </c>
      <c r="AH165" s="462" t="s">
        <v>130</v>
      </c>
      <c r="AI165" s="458" t="str">
        <f t="shared" si="37"/>
        <v>매출계약자산,계약부채</v>
      </c>
      <c r="AJ165" s="458" t="s">
        <v>144</v>
      </c>
      <c r="AK165" s="458" t="s">
        <v>144</v>
      </c>
      <c r="AL165" s="458" t="s">
        <v>144</v>
      </c>
      <c r="AM165" s="458" t="s">
        <v>144</v>
      </c>
      <c r="AN165" s="458" t="s">
        <v>144</v>
      </c>
      <c r="AO165" s="458" t="s">
        <v>4302</v>
      </c>
      <c r="AP165" s="463" t="s">
        <v>4272</v>
      </c>
      <c r="AQ165" s="458" t="s">
        <v>143</v>
      </c>
      <c r="AR165" s="454" t="s">
        <v>4273</v>
      </c>
      <c r="AS165" s="454" t="s">
        <v>4303</v>
      </c>
      <c r="AT165" s="464" t="s">
        <v>4304</v>
      </c>
      <c r="AU165" s="454" t="str">
        <f t="shared" si="35"/>
        <v>결제금액에 대한 승인</v>
      </c>
      <c r="AV165" s="454" t="s">
        <v>4305</v>
      </c>
      <c r="AW165" s="455"/>
      <c r="AX165" s="460"/>
      <c r="AY165" s="460" t="s">
        <v>143</v>
      </c>
      <c r="AZ165" s="461"/>
      <c r="BA165" s="446" t="s">
        <v>4306</v>
      </c>
      <c r="BB165" s="446" t="str">
        <f>IF(COUNTIFS('[7]ROMM List'!$AA$5:$AA$736,다우기술!C165,'[7]ROMM List'!$AF$5:$AF$736,"Significant")&gt;0,"Significant",IF(COUNTIFS('[7]ROMM List'!$AA$5:$AA$736,다우기술!C165,'[7]ROMM List'!$AF$5:$AF$736,"Higher")&gt;0,"Higher","Lower"))</f>
        <v>Higher</v>
      </c>
      <c r="BC165" s="446" t="str">
        <f t="shared" si="41"/>
        <v>O</v>
      </c>
      <c r="BD165" s="446" t="s">
        <v>130</v>
      </c>
      <c r="BE165" s="465" t="s">
        <v>131</v>
      </c>
      <c r="BF165" s="466" t="str">
        <f t="shared" si="40"/>
        <v>O</v>
      </c>
      <c r="BG165" s="466" t="s">
        <v>135</v>
      </c>
      <c r="BH165" s="466" t="s">
        <v>135</v>
      </c>
      <c r="BI165" s="466" t="s">
        <v>135</v>
      </c>
      <c r="BJ165" s="466" t="s">
        <v>135</v>
      </c>
      <c r="BK165" s="466" t="s">
        <v>135</v>
      </c>
      <c r="BL165" s="466" t="s">
        <v>133</v>
      </c>
      <c r="BM165" s="466" t="s">
        <v>135</v>
      </c>
      <c r="BN165" s="467" t="s">
        <v>135</v>
      </c>
      <c r="BO165" s="446" t="str">
        <f t="shared" si="30"/>
        <v>Not Higher</v>
      </c>
      <c r="BP165" s="446">
        <f>SUMIFS([7]Note!$G$18:$G$65,[7]Note!$C$18:$C$65,다우기술!BB165,[7]Note!$F$18:$F$65,다우기술!BC165,[7]Note!$D$18:$D$65,다우기술!BO165)/IF(BD165="Y",1,IF(BD165="H",2,4))</f>
        <v>25</v>
      </c>
      <c r="BQ165" s="446" t="str">
        <f t="shared" si="42"/>
        <v>사방넷영업팀</v>
      </c>
      <c r="BR165" s="466"/>
      <c r="BS165" s="467" t="s">
        <v>143</v>
      </c>
      <c r="BT165" s="465"/>
      <c r="BU165" s="466"/>
      <c r="BV165" s="466"/>
      <c r="BW165" s="466" t="s">
        <v>143</v>
      </c>
      <c r="BX165" s="466"/>
      <c r="BY165" s="446"/>
      <c r="BZ165" s="392" t="str">
        <f t="shared" si="36"/>
        <v>사방넷영업팀_결제금액에 대한 승인</v>
      </c>
      <c r="CA165" s="392" t="b">
        <f>VLOOKUP(BZ165,'[7]ROMM List'!$AB$5:$AB$736,1,0)=BZ165</f>
        <v>1</v>
      </c>
      <c r="CB165" s="392" t="str">
        <f t="shared" si="32"/>
        <v>SB0302</v>
      </c>
      <c r="CD165" s="470">
        <f t="shared" si="33"/>
        <v>0</v>
      </c>
      <c r="CF165" s="470">
        <f t="shared" si="34"/>
        <v>0</v>
      </c>
      <c r="CG165" s="470">
        <f t="shared" si="34"/>
        <v>0</v>
      </c>
      <c r="CH165" s="470">
        <f t="shared" si="34"/>
        <v>0</v>
      </c>
      <c r="CL165" s="392" t="str">
        <f>IF(COUNTIFS('[7]ROMM List'!$E$5:$E$736,다우기술!CL$4,'[7]ROMM List'!$AA$5:$AA$736,다우기술!$C165)&gt;0,CL$4,"")</f>
        <v/>
      </c>
      <c r="CM165" s="392" t="str">
        <f>IF(COUNTIFS('[7]ROMM List'!$E$5:$E$736,다우기술!CM$4,'[7]ROMM List'!$AA$5:$AA$736,다우기술!$C165)&gt;0,CM$4,"")</f>
        <v>매출</v>
      </c>
      <c r="CN165" s="392" t="str">
        <f>IF(COUNTIFS('[7]ROMM List'!$E$5:$E$736,다우기술!CN$4,'[7]ROMM List'!$AA$5:$AA$736,다우기술!$C165)&gt;0,CN$4,"")</f>
        <v/>
      </c>
      <c r="CO165" s="392" t="str">
        <f>IF(COUNTIFS('[7]ROMM List'!$E$5:$E$736,다우기술!CO$4,'[7]ROMM List'!$AA$5:$AA$736,다우기술!$C165)&gt;0,CO$4,"")</f>
        <v/>
      </c>
      <c r="CP165" s="392" t="str">
        <f>IF(COUNTIFS('[7]ROMM List'!$E$5:$E$736,다우기술!CP$4,'[7]ROMM List'!$AA$5:$AA$736,다우기술!$C165)&gt;0,CP$4,"")</f>
        <v/>
      </c>
      <c r="CQ165" s="392" t="str">
        <f>IF(COUNTIFS('[7]ROMM List'!$E$5:$E$736,다우기술!CQ$4,'[7]ROMM List'!$AA$5:$AA$736,다우기술!$C165)&gt;0,CQ$4,"")</f>
        <v/>
      </c>
      <c r="CR165" s="392" t="str">
        <f>IF(COUNTIFS('[7]ROMM List'!$E$5:$E$736,다우기술!CR$4,'[7]ROMM List'!$AA$5:$AA$736,다우기술!$C165)&gt;0,CR$4,"")</f>
        <v/>
      </c>
      <c r="CS165" s="392" t="str">
        <f>IF(COUNTIFS('[7]ROMM List'!$E$5:$E$736,다우기술!CS$4,'[7]ROMM List'!$AA$5:$AA$736,다우기술!$C165)&gt;0,CS$4,"")</f>
        <v/>
      </c>
      <c r="CT165" s="392" t="str">
        <f>IF(COUNTIFS('[7]ROMM List'!$E$5:$E$736,다우기술!CT$4,'[7]ROMM List'!$AA$5:$AA$736,다우기술!$C165)&gt;0,CT$4,"")</f>
        <v/>
      </c>
      <c r="CU165" s="392" t="str">
        <f>IF(COUNTIFS('[7]ROMM List'!$E$5:$E$736,다우기술!CU$4,'[7]ROMM List'!$AA$5:$AA$736,다우기술!$C165)&gt;0,CU$4,"")</f>
        <v/>
      </c>
      <c r="CV165" s="392" t="str">
        <f>IF(COUNTIFS('[7]ROMM List'!$E$5:$E$736,다우기술!CV$4,'[7]ROMM List'!$AA$5:$AA$736,다우기술!$C165)&gt;0,CV$4,"")</f>
        <v/>
      </c>
      <c r="CW165" s="392" t="str">
        <f>IF(COUNTIFS('[7]ROMM List'!$E$5:$E$736,다우기술!CW$4,'[7]ROMM List'!$AA$5:$AA$736,다우기술!$C165)&gt;0,CW$4,"")</f>
        <v/>
      </c>
      <c r="CX165" s="392" t="str">
        <f>IF(COUNTIFS('[7]ROMM List'!$E$5:$E$736,다우기술!CX$4,'[7]ROMM List'!$AA$5:$AA$736,다우기술!$C165)&gt;0,CX$4,"")</f>
        <v/>
      </c>
      <c r="CY165" s="392" t="str">
        <f>IF(COUNTIFS('[7]ROMM List'!$E$5:$E$736,다우기술!CY$4,'[7]ROMM List'!$AA$5:$AA$736,다우기술!$C165)&gt;0,CY$4,"")</f>
        <v/>
      </c>
      <c r="CZ165" s="392" t="str">
        <f>IF(COUNTIFS('[7]ROMM List'!$E$5:$E$736,다우기술!CZ$4,'[7]ROMM List'!$AA$5:$AA$736,다우기술!$C165)&gt;0,CZ$4,"")</f>
        <v/>
      </c>
      <c r="DA165" s="392" t="str">
        <f>IF(COUNTIFS('[7]ROMM List'!$E$5:$E$736,다우기술!DA$4,'[7]ROMM List'!$AA$5:$AA$736,다우기술!$C165)&gt;0,DA$4,"")</f>
        <v/>
      </c>
      <c r="DB165" s="392" t="str">
        <f>IF(COUNTIFS('[7]ROMM List'!$E$5:$E$736,다우기술!DB$4,'[7]ROMM List'!$AA$5:$AA$736,다우기술!$C165)&gt;0,DB$4,"")</f>
        <v/>
      </c>
      <c r="DC165" s="392" t="str">
        <f>IF(COUNTIFS('[7]ROMM List'!$E$5:$E$736,다우기술!DC$4,'[7]ROMM List'!$AA$5:$AA$736,다우기술!$C165)&gt;0,DC$4,"")</f>
        <v/>
      </c>
      <c r="DD165" s="392" t="str">
        <f>IF(COUNTIFS('[7]ROMM List'!$E$5:$E$736,다우기술!DD$4,'[7]ROMM List'!$AA$5:$AA$736,다우기술!$C165)&gt;0,DD$4,"")</f>
        <v/>
      </c>
      <c r="DE165" s="392" t="str">
        <f>IF(COUNTIFS('[7]ROMM List'!$E$5:$E$736,다우기술!DE$4,'[7]ROMM List'!$AA$5:$AA$736,다우기술!$C165)&gt;0,DE$4,"")</f>
        <v/>
      </c>
      <c r="DF165" s="392" t="str">
        <f>IF(COUNTIFS('[7]ROMM List'!$E$5:$E$736,다우기술!DF$4,'[7]ROMM List'!$AA$5:$AA$736,다우기술!$C165)&gt;0,DF$4,"")</f>
        <v/>
      </c>
      <c r="DG165" s="392" t="str">
        <f>IF(COUNTIFS('[7]ROMM List'!$E$5:$E$736,다우기술!DG$4,'[7]ROMM List'!$AA$5:$AA$736,다우기술!$C165)&gt;0,DG$4,"")</f>
        <v/>
      </c>
      <c r="DH165" s="392" t="str">
        <f>IF(COUNTIFS('[7]ROMM List'!$E$5:$E$736,다우기술!DH$4,'[7]ROMM List'!$AA$5:$AA$736,다우기술!$C165)&gt;0,DH$4,"")</f>
        <v>계약자산,계약부채</v>
      </c>
      <c r="DI165" s="392" t="str">
        <f>IF(COUNTIFS('[7]ROMM List'!$E$5:$E$736,다우기술!DI$4,'[7]ROMM List'!$AA$5:$AA$736,다우기술!$C165)&gt;0,DI$4,"")</f>
        <v/>
      </c>
      <c r="DJ165" s="392" t="str">
        <f>IF(COUNTIFS('[7]ROMM List'!$E$5:$E$736,다우기술!DJ$4,'[7]ROMM List'!$AA$5:$AA$736,다우기술!$C165)&gt;0,DJ$4,"")</f>
        <v/>
      </c>
      <c r="DK165" s="392" t="str">
        <f>IF(COUNTIFS('[7]ROMM List'!$E$5:$E$736,다우기술!DK$4,'[7]ROMM List'!$AA$5:$AA$736,다우기술!$C165)&gt;0,DK$4,"")</f>
        <v/>
      </c>
      <c r="DL165" s="392" t="str">
        <f t="shared" si="38"/>
        <v>매출계약자산,계약부채</v>
      </c>
    </row>
    <row r="166" spans="1:116" s="392" customFormat="1" ht="187.2" hidden="1" customHeight="1">
      <c r="A166" s="471" t="s">
        <v>3290</v>
      </c>
      <c r="B166" s="392" t="s">
        <v>141</v>
      </c>
      <c r="C166" s="430" t="str">
        <f t="shared" si="29"/>
        <v>SB0401</v>
      </c>
      <c r="D166" s="430" t="s">
        <v>4276</v>
      </c>
      <c r="E166" s="430" t="s">
        <v>4268</v>
      </c>
      <c r="F166" s="431" t="s">
        <v>3047</v>
      </c>
      <c r="G166" s="431" t="s">
        <v>3575</v>
      </c>
      <c r="H166" s="454" t="s">
        <v>4307</v>
      </c>
      <c r="I166" s="455" t="s">
        <v>4308</v>
      </c>
      <c r="J166" s="456" t="s">
        <v>4309</v>
      </c>
      <c r="K166" s="457" t="s">
        <v>4310</v>
      </c>
      <c r="L166" s="458" t="str">
        <f>IF(VLOOKUP(BZ166,'[7]ROMM List'!$AB$5:$AC$736,2,0)&gt;0,"Y","N")</f>
        <v>Y</v>
      </c>
      <c r="M166" s="459"/>
      <c r="N166" s="460" t="s">
        <v>143</v>
      </c>
      <c r="O166" s="460"/>
      <c r="P166" s="460"/>
      <c r="Q166" s="460"/>
      <c r="R166" s="461"/>
      <c r="S166" s="459" t="s">
        <v>3847</v>
      </c>
      <c r="T166" s="461" t="s">
        <v>137</v>
      </c>
      <c r="U166" s="459" t="str">
        <f>IF(COUNTIFS('[7]ROMM List'!$AA$5:$AA$736,다우기술!$C166,'[7]ROMM List'!K$5:K$736,"O")&gt;0,"O","")</f>
        <v>O</v>
      </c>
      <c r="V166" s="460" t="str">
        <f>IF(COUNTIFS('[7]ROMM List'!$AA$5:$AA$736,다우기술!$C166,'[7]ROMM List'!L$5:L$736,"O")&gt;0,"O","")</f>
        <v>O</v>
      </c>
      <c r="W166" s="460" t="str">
        <f>IF(COUNTIFS('[7]ROMM List'!$AA$5:$AA$736,다우기술!$C166,'[7]ROMM List'!M$5:M$736,"O")&gt;0,"O","")</f>
        <v>O</v>
      </c>
      <c r="X166" s="460" t="str">
        <f>IF(COUNTIFS('[7]ROMM List'!$AA$5:$AA$736,다우기술!$C166,'[7]ROMM List'!N$5:N$736,"O")&gt;0,"O","")</f>
        <v/>
      </c>
      <c r="Y166" s="460" t="str">
        <f>IF(COUNTIFS('[7]ROMM List'!$AA$5:$AA$736,다우기술!$C166,'[7]ROMM List'!O$5:O$736,"O")&gt;0,"O","")</f>
        <v>O</v>
      </c>
      <c r="Z166" s="460" t="str">
        <f>IF(COUNTIFS('[7]ROMM List'!$AA$5:$AA$736,다우기술!$C166,'[7]ROMM List'!P$5:P$736,"O")&gt;0,"O","")</f>
        <v>O</v>
      </c>
      <c r="AA166" s="460" t="str">
        <f>IF(COUNTIFS('[7]ROMM List'!$AA$5:$AA$736,다우기술!$C166,'[7]ROMM List'!Q$5:Q$736,"O")&gt;0,"O","")</f>
        <v>O</v>
      </c>
      <c r="AB166" s="460" t="str">
        <f>IF(COUNTIFS('[7]ROMM List'!$AA$5:$AA$736,다우기술!$C166,'[7]ROMM List'!R$5:R$736,"O")&gt;0,"O","")</f>
        <v>O</v>
      </c>
      <c r="AC166" s="460" t="str">
        <f>IF(COUNTIFS('[7]ROMM List'!$AA$5:$AA$736,다우기술!$C166,'[7]ROMM List'!S$5:S$736,"O")&gt;0,"O","")</f>
        <v/>
      </c>
      <c r="AD166" s="460" t="str">
        <f>IF(COUNTIFS('[7]ROMM List'!$AA$5:$AA$736,다우기술!$C166,'[7]ROMM List'!T$5:T$736,"O")&gt;0,"O","")</f>
        <v/>
      </c>
      <c r="AE166" s="460" t="str">
        <f>IF(COUNTIFS('[7]ROMM List'!$AA$5:$AA$736,다우기술!$C166,'[7]ROMM List'!U$5:U$736,"O")&gt;0,"O","")</f>
        <v/>
      </c>
      <c r="AF166" s="460" t="str">
        <f>IF(COUNTIFS('[7]ROMM List'!$AA$5:$AA$736,다우기술!$C166,'[7]ROMM List'!V$5:V$736,"O")&gt;0,"O","")</f>
        <v/>
      </c>
      <c r="AG166" s="461" t="str">
        <f>IF(COUNTIFS('[7]ROMM List'!$AA$5:$AA$736,다우기술!$C166,'[7]ROMM List'!W$5:W$736,"O")&gt;0,"O","")</f>
        <v/>
      </c>
      <c r="AH166" s="462" t="s">
        <v>129</v>
      </c>
      <c r="AI166" s="458" t="str">
        <f t="shared" si="37"/>
        <v>매출계약자산,계약부채</v>
      </c>
      <c r="AJ166" s="458" t="s">
        <v>144</v>
      </c>
      <c r="AK166" s="458" t="s">
        <v>144</v>
      </c>
      <c r="AL166" s="458" t="s">
        <v>144</v>
      </c>
      <c r="AM166" s="458" t="s">
        <v>144</v>
      </c>
      <c r="AN166" s="458" t="s">
        <v>144</v>
      </c>
      <c r="AO166" s="458" t="s">
        <v>144</v>
      </c>
      <c r="AP166" s="463" t="s">
        <v>4272</v>
      </c>
      <c r="AQ166" s="458" t="s">
        <v>3582</v>
      </c>
      <c r="AR166" s="454" t="s">
        <v>4273</v>
      </c>
      <c r="AS166" s="454" t="s">
        <v>4033</v>
      </c>
      <c r="AT166" s="464" t="s">
        <v>4311</v>
      </c>
      <c r="AU166" s="454" t="str">
        <f t="shared" si="35"/>
        <v>추가 서비스 이용 승인</v>
      </c>
      <c r="AV166" s="454" t="s">
        <v>4312</v>
      </c>
      <c r="AW166" s="455"/>
      <c r="AX166" s="460"/>
      <c r="AY166" s="460" t="s">
        <v>143</v>
      </c>
      <c r="AZ166" s="461"/>
      <c r="BA166" s="446" t="s">
        <v>4313</v>
      </c>
      <c r="BB166" s="446" t="str">
        <f>IF(COUNTIFS('[7]ROMM List'!$AA$5:$AA$736,다우기술!C166,'[7]ROMM List'!$AF$5:$AF$736,"Significant")&gt;0,"Significant",IF(COUNTIFS('[7]ROMM List'!$AA$5:$AA$736,다우기술!C166,'[7]ROMM List'!$AF$5:$AF$736,"Higher")&gt;0,"Higher","Lower"))</f>
        <v>Higher</v>
      </c>
      <c r="BC166" s="446" t="str">
        <f t="shared" si="41"/>
        <v>Auto</v>
      </c>
      <c r="BD166" s="446" t="s">
        <v>130</v>
      </c>
      <c r="BE166" s="465" t="s">
        <v>137</v>
      </c>
      <c r="BF166" s="466" t="str">
        <f t="shared" si="40"/>
        <v>Auto</v>
      </c>
      <c r="BG166" s="466" t="s">
        <v>135</v>
      </c>
      <c r="BH166" s="466" t="s">
        <v>133</v>
      </c>
      <c r="BI166" s="466" t="s">
        <v>135</v>
      </c>
      <c r="BJ166" s="466" t="s">
        <v>135</v>
      </c>
      <c r="BK166" s="466" t="s">
        <v>135</v>
      </c>
      <c r="BL166" s="466" t="s">
        <v>133</v>
      </c>
      <c r="BM166" s="466" t="s">
        <v>133</v>
      </c>
      <c r="BN166" s="467" t="s">
        <v>135</v>
      </c>
      <c r="BO166" s="446" t="str">
        <f t="shared" si="30"/>
        <v>Not Higher</v>
      </c>
      <c r="BP166" s="446">
        <f>SUMIFS([7]Note!$G$18:$G$65,[7]Note!$C$18:$C$65,다우기술!BB166,[7]Note!$F$18:$F$65,다우기술!BC166,[7]Note!$D$18:$D$65,다우기술!BO166)/IF(BD166="Y",1,IF(BD166="H",2,4))</f>
        <v>1</v>
      </c>
      <c r="BQ166" s="446" t="str">
        <f t="shared" si="42"/>
        <v>사방넷영업팀</v>
      </c>
      <c r="BR166" s="466"/>
      <c r="BS166" s="467" t="s">
        <v>143</v>
      </c>
      <c r="BT166" s="465"/>
      <c r="BU166" s="466"/>
      <c r="BV166" s="466"/>
      <c r="BW166" s="466" t="s">
        <v>143</v>
      </c>
      <c r="BX166" s="466"/>
      <c r="BY166" s="446"/>
      <c r="BZ166" s="392" t="str">
        <f t="shared" si="36"/>
        <v>사방넷영업팀_추가 서비스 이용 승인</v>
      </c>
      <c r="CA166" s="392" t="b">
        <f>VLOOKUP(BZ166,'[7]ROMM List'!$AB$5:$AB$736,1,0)=BZ166</f>
        <v>1</v>
      </c>
      <c r="CB166" s="392" t="str">
        <f t="shared" si="32"/>
        <v>SB0401</v>
      </c>
      <c r="CD166" s="470">
        <f t="shared" si="33"/>
        <v>0</v>
      </c>
      <c r="CE166" s="393" t="e">
        <f>VLOOKUP(C166,'[7]IUC List'!$D$5:$D$64,1,0)</f>
        <v>#N/A</v>
      </c>
      <c r="CF166" s="470">
        <f t="shared" si="34"/>
        <v>0</v>
      </c>
      <c r="CG166" s="470">
        <f t="shared" si="34"/>
        <v>0</v>
      </c>
      <c r="CH166" s="470">
        <f t="shared" si="34"/>
        <v>0</v>
      </c>
      <c r="CL166" s="392" t="str">
        <f>IF(COUNTIFS('[7]ROMM List'!$E$5:$E$736,다우기술!CL$4,'[7]ROMM List'!$AA$5:$AA$736,다우기술!$C166)&gt;0,CL$4,"")</f>
        <v/>
      </c>
      <c r="CM166" s="392" t="str">
        <f>IF(COUNTIFS('[7]ROMM List'!$E$5:$E$736,다우기술!CM$4,'[7]ROMM List'!$AA$5:$AA$736,다우기술!$C166)&gt;0,CM$4,"")</f>
        <v>매출</v>
      </c>
      <c r="CN166" s="392" t="str">
        <f>IF(COUNTIFS('[7]ROMM List'!$E$5:$E$736,다우기술!CN$4,'[7]ROMM List'!$AA$5:$AA$736,다우기술!$C166)&gt;0,CN$4,"")</f>
        <v/>
      </c>
      <c r="CO166" s="392" t="str">
        <f>IF(COUNTIFS('[7]ROMM List'!$E$5:$E$736,다우기술!CO$4,'[7]ROMM List'!$AA$5:$AA$736,다우기술!$C166)&gt;0,CO$4,"")</f>
        <v/>
      </c>
      <c r="CP166" s="392" t="str">
        <f>IF(COUNTIFS('[7]ROMM List'!$E$5:$E$736,다우기술!CP$4,'[7]ROMM List'!$AA$5:$AA$736,다우기술!$C166)&gt;0,CP$4,"")</f>
        <v/>
      </c>
      <c r="CQ166" s="392" t="str">
        <f>IF(COUNTIFS('[7]ROMM List'!$E$5:$E$736,다우기술!CQ$4,'[7]ROMM List'!$AA$5:$AA$736,다우기술!$C166)&gt;0,CQ$4,"")</f>
        <v/>
      </c>
      <c r="CR166" s="392" t="str">
        <f>IF(COUNTIFS('[7]ROMM List'!$E$5:$E$736,다우기술!CR$4,'[7]ROMM List'!$AA$5:$AA$736,다우기술!$C166)&gt;0,CR$4,"")</f>
        <v/>
      </c>
      <c r="CS166" s="392" t="str">
        <f>IF(COUNTIFS('[7]ROMM List'!$E$5:$E$736,다우기술!CS$4,'[7]ROMM List'!$AA$5:$AA$736,다우기술!$C166)&gt;0,CS$4,"")</f>
        <v/>
      </c>
      <c r="CT166" s="392" t="str">
        <f>IF(COUNTIFS('[7]ROMM List'!$E$5:$E$736,다우기술!CT$4,'[7]ROMM List'!$AA$5:$AA$736,다우기술!$C166)&gt;0,CT$4,"")</f>
        <v/>
      </c>
      <c r="CU166" s="392" t="str">
        <f>IF(COUNTIFS('[7]ROMM List'!$E$5:$E$736,다우기술!CU$4,'[7]ROMM List'!$AA$5:$AA$736,다우기술!$C166)&gt;0,CU$4,"")</f>
        <v/>
      </c>
      <c r="CV166" s="392" t="str">
        <f>IF(COUNTIFS('[7]ROMM List'!$E$5:$E$736,다우기술!CV$4,'[7]ROMM List'!$AA$5:$AA$736,다우기술!$C166)&gt;0,CV$4,"")</f>
        <v/>
      </c>
      <c r="CW166" s="392" t="str">
        <f>IF(COUNTIFS('[7]ROMM List'!$E$5:$E$736,다우기술!CW$4,'[7]ROMM List'!$AA$5:$AA$736,다우기술!$C166)&gt;0,CW$4,"")</f>
        <v/>
      </c>
      <c r="CX166" s="392" t="str">
        <f>IF(COUNTIFS('[7]ROMM List'!$E$5:$E$736,다우기술!CX$4,'[7]ROMM List'!$AA$5:$AA$736,다우기술!$C166)&gt;0,CX$4,"")</f>
        <v/>
      </c>
      <c r="CY166" s="392" t="str">
        <f>IF(COUNTIFS('[7]ROMM List'!$E$5:$E$736,다우기술!CY$4,'[7]ROMM List'!$AA$5:$AA$736,다우기술!$C166)&gt;0,CY$4,"")</f>
        <v/>
      </c>
      <c r="CZ166" s="392" t="str">
        <f>IF(COUNTIFS('[7]ROMM List'!$E$5:$E$736,다우기술!CZ$4,'[7]ROMM List'!$AA$5:$AA$736,다우기술!$C166)&gt;0,CZ$4,"")</f>
        <v/>
      </c>
      <c r="DA166" s="392" t="str">
        <f>IF(COUNTIFS('[7]ROMM List'!$E$5:$E$736,다우기술!DA$4,'[7]ROMM List'!$AA$5:$AA$736,다우기술!$C166)&gt;0,DA$4,"")</f>
        <v/>
      </c>
      <c r="DB166" s="392" t="str">
        <f>IF(COUNTIFS('[7]ROMM List'!$E$5:$E$736,다우기술!DB$4,'[7]ROMM List'!$AA$5:$AA$736,다우기술!$C166)&gt;0,DB$4,"")</f>
        <v/>
      </c>
      <c r="DC166" s="392" t="str">
        <f>IF(COUNTIFS('[7]ROMM List'!$E$5:$E$736,다우기술!DC$4,'[7]ROMM List'!$AA$5:$AA$736,다우기술!$C166)&gt;0,DC$4,"")</f>
        <v/>
      </c>
      <c r="DD166" s="392" t="str">
        <f>IF(COUNTIFS('[7]ROMM List'!$E$5:$E$736,다우기술!DD$4,'[7]ROMM List'!$AA$5:$AA$736,다우기술!$C166)&gt;0,DD$4,"")</f>
        <v/>
      </c>
      <c r="DE166" s="392" t="str">
        <f>IF(COUNTIFS('[7]ROMM List'!$E$5:$E$736,다우기술!DE$4,'[7]ROMM List'!$AA$5:$AA$736,다우기술!$C166)&gt;0,DE$4,"")</f>
        <v/>
      </c>
      <c r="DF166" s="392" t="str">
        <f>IF(COUNTIFS('[7]ROMM List'!$E$5:$E$736,다우기술!DF$4,'[7]ROMM List'!$AA$5:$AA$736,다우기술!$C166)&gt;0,DF$4,"")</f>
        <v/>
      </c>
      <c r="DG166" s="392" t="str">
        <f>IF(COUNTIFS('[7]ROMM List'!$E$5:$E$736,다우기술!DG$4,'[7]ROMM List'!$AA$5:$AA$736,다우기술!$C166)&gt;0,DG$4,"")</f>
        <v/>
      </c>
      <c r="DH166" s="392" t="str">
        <f>IF(COUNTIFS('[7]ROMM List'!$E$5:$E$736,다우기술!DH$4,'[7]ROMM List'!$AA$5:$AA$736,다우기술!$C166)&gt;0,DH$4,"")</f>
        <v>계약자산,계약부채</v>
      </c>
      <c r="DI166" s="392" t="str">
        <f>IF(COUNTIFS('[7]ROMM List'!$E$5:$E$736,다우기술!DI$4,'[7]ROMM List'!$AA$5:$AA$736,다우기술!$C166)&gt;0,DI$4,"")</f>
        <v/>
      </c>
      <c r="DJ166" s="392" t="str">
        <f>IF(COUNTIFS('[7]ROMM List'!$E$5:$E$736,다우기술!DJ$4,'[7]ROMM List'!$AA$5:$AA$736,다우기술!$C166)&gt;0,DJ$4,"")</f>
        <v/>
      </c>
      <c r="DK166" s="392" t="str">
        <f>IF(COUNTIFS('[7]ROMM List'!$E$5:$E$736,다우기술!DK$4,'[7]ROMM List'!$AA$5:$AA$736,다우기술!$C166)&gt;0,DK$4,"")</f>
        <v/>
      </c>
      <c r="DL166" s="392" t="str">
        <f t="shared" si="38"/>
        <v>매출계약자산,계약부채</v>
      </c>
    </row>
    <row r="167" spans="1:116" s="392" customFormat="1" ht="140.4" hidden="1" customHeight="1">
      <c r="A167" s="453"/>
      <c r="B167" s="392" t="s">
        <v>141</v>
      </c>
      <c r="C167" s="430" t="str">
        <f t="shared" si="29"/>
        <v>SB0501</v>
      </c>
      <c r="D167" s="430" t="s">
        <v>4276</v>
      </c>
      <c r="E167" s="430" t="s">
        <v>4268</v>
      </c>
      <c r="F167" s="431" t="s">
        <v>3894</v>
      </c>
      <c r="G167" s="431" t="s">
        <v>3292</v>
      </c>
      <c r="H167" s="454" t="s">
        <v>4314</v>
      </c>
      <c r="I167" s="455" t="s">
        <v>4315</v>
      </c>
      <c r="J167" s="456" t="s">
        <v>4316</v>
      </c>
      <c r="K167" s="457" t="s">
        <v>4317</v>
      </c>
      <c r="L167" s="458" t="str">
        <f>IF(VLOOKUP(BZ167,'[7]ROMM List'!$AB$5:$AC$736,2,0)&gt;0,"Y","N")</f>
        <v>N</v>
      </c>
      <c r="M167" s="459"/>
      <c r="N167" s="460" t="s">
        <v>143</v>
      </c>
      <c r="O167" s="460"/>
      <c r="P167" s="460"/>
      <c r="Q167" s="460"/>
      <c r="R167" s="461"/>
      <c r="S167" s="459" t="s">
        <v>142</v>
      </c>
      <c r="T167" s="461" t="s">
        <v>137</v>
      </c>
      <c r="U167" s="459" t="str">
        <f>IF(COUNTIFS('[7]ROMM List'!$AA$5:$AA$736,다우기술!$C167,'[7]ROMM List'!K$5:K$736,"O")&gt;0,"O","")</f>
        <v>O</v>
      </c>
      <c r="V167" s="460" t="str">
        <f>IF(COUNTIFS('[7]ROMM List'!$AA$5:$AA$736,다우기술!$C167,'[7]ROMM List'!L$5:L$736,"O")&gt;0,"O","")</f>
        <v>O</v>
      </c>
      <c r="W167" s="460" t="str">
        <f>IF(COUNTIFS('[7]ROMM List'!$AA$5:$AA$736,다우기술!$C167,'[7]ROMM List'!M$5:M$736,"O")&gt;0,"O","")</f>
        <v>O</v>
      </c>
      <c r="X167" s="460" t="str">
        <f>IF(COUNTIFS('[7]ROMM List'!$AA$5:$AA$736,다우기술!$C167,'[7]ROMM List'!N$5:N$736,"O")&gt;0,"O","")</f>
        <v/>
      </c>
      <c r="Y167" s="460" t="str">
        <f>IF(COUNTIFS('[7]ROMM List'!$AA$5:$AA$736,다우기술!$C167,'[7]ROMM List'!O$5:O$736,"O")&gt;0,"O","")</f>
        <v/>
      </c>
      <c r="Z167" s="460" t="str">
        <f>IF(COUNTIFS('[7]ROMM List'!$AA$5:$AA$736,다우기술!$C167,'[7]ROMM List'!P$5:P$736,"O")&gt;0,"O","")</f>
        <v/>
      </c>
      <c r="AA167" s="460" t="str">
        <f>IF(COUNTIFS('[7]ROMM List'!$AA$5:$AA$736,다우기술!$C167,'[7]ROMM List'!Q$5:Q$736,"O")&gt;0,"O","")</f>
        <v>O</v>
      </c>
      <c r="AB167" s="460" t="str">
        <f>IF(COUNTIFS('[7]ROMM List'!$AA$5:$AA$736,다우기술!$C167,'[7]ROMM List'!R$5:R$736,"O")&gt;0,"O","")</f>
        <v/>
      </c>
      <c r="AC167" s="460" t="str">
        <f>IF(COUNTIFS('[7]ROMM List'!$AA$5:$AA$736,다우기술!$C167,'[7]ROMM List'!S$5:S$736,"O")&gt;0,"O","")</f>
        <v/>
      </c>
      <c r="AD167" s="460" t="str">
        <f>IF(COUNTIFS('[7]ROMM List'!$AA$5:$AA$736,다우기술!$C167,'[7]ROMM List'!T$5:T$736,"O")&gt;0,"O","")</f>
        <v/>
      </c>
      <c r="AE167" s="460" t="str">
        <f>IF(COUNTIFS('[7]ROMM List'!$AA$5:$AA$736,다우기술!$C167,'[7]ROMM List'!U$5:U$736,"O")&gt;0,"O","")</f>
        <v/>
      </c>
      <c r="AF167" s="460" t="str">
        <f>IF(COUNTIFS('[7]ROMM List'!$AA$5:$AA$736,다우기술!$C167,'[7]ROMM List'!V$5:V$736,"O")&gt;0,"O","")</f>
        <v/>
      </c>
      <c r="AG167" s="461" t="str">
        <f>IF(COUNTIFS('[7]ROMM List'!$AA$5:$AA$736,다우기술!$C167,'[7]ROMM List'!W$5:W$736,"O")&gt;0,"O","")</f>
        <v/>
      </c>
      <c r="AH167" s="462" t="s">
        <v>129</v>
      </c>
      <c r="AI167" s="458" t="str">
        <f t="shared" si="37"/>
        <v>매출계약자산,계약부채</v>
      </c>
      <c r="AJ167" s="458" t="s">
        <v>144</v>
      </c>
      <c r="AK167" s="458" t="s">
        <v>144</v>
      </c>
      <c r="AL167" s="458" t="s">
        <v>144</v>
      </c>
      <c r="AM167" s="458" t="s">
        <v>144</v>
      </c>
      <c r="AN167" s="458" t="s">
        <v>144</v>
      </c>
      <c r="AO167" s="458" t="s">
        <v>144</v>
      </c>
      <c r="AP167" s="463" t="s">
        <v>4272</v>
      </c>
      <c r="AQ167" s="458" t="s">
        <v>3582</v>
      </c>
      <c r="AR167" s="454" t="s">
        <v>4318</v>
      </c>
      <c r="AS167" s="454" t="s">
        <v>3748</v>
      </c>
      <c r="AT167" s="464" t="s">
        <v>4319</v>
      </c>
      <c r="AU167" s="454" t="str">
        <f t="shared" si="35"/>
        <v>사용료수익 자동 안분</v>
      </c>
      <c r="AV167" s="454" t="s">
        <v>4320</v>
      </c>
      <c r="AW167" s="455"/>
      <c r="AX167" s="460"/>
      <c r="AY167" s="460" t="s">
        <v>143</v>
      </c>
      <c r="AZ167" s="461"/>
      <c r="BA167" s="446" t="s">
        <v>2767</v>
      </c>
      <c r="BB167" s="446" t="str">
        <f>IF(COUNTIFS('[7]ROMM List'!$AA$5:$AA$736,다우기술!C167,'[7]ROMM List'!$AF$5:$AF$736,"Significant")&gt;0,"Significant",IF(COUNTIFS('[7]ROMM List'!$AA$5:$AA$736,다우기술!C167,'[7]ROMM List'!$AF$5:$AF$736,"Higher")&gt;0,"Higher","Lower"))</f>
        <v>Higher</v>
      </c>
      <c r="BC167" s="446" t="str">
        <f t="shared" si="41"/>
        <v>Auto</v>
      </c>
      <c r="BD167" s="446" t="s">
        <v>130</v>
      </c>
      <c r="BE167" s="465" t="s">
        <v>137</v>
      </c>
      <c r="BF167" s="466" t="str">
        <f t="shared" si="40"/>
        <v>Auto</v>
      </c>
      <c r="BG167" s="466" t="s">
        <v>135</v>
      </c>
      <c r="BH167" s="466" t="s">
        <v>135</v>
      </c>
      <c r="BI167" s="466" t="s">
        <v>135</v>
      </c>
      <c r="BJ167" s="466" t="s">
        <v>135</v>
      </c>
      <c r="BK167" s="466" t="s">
        <v>135</v>
      </c>
      <c r="BL167" s="466" t="s">
        <v>133</v>
      </c>
      <c r="BM167" s="466" t="s">
        <v>135</v>
      </c>
      <c r="BN167" s="467" t="s">
        <v>135</v>
      </c>
      <c r="BO167" s="446" t="str">
        <f t="shared" si="30"/>
        <v>Not Higher</v>
      </c>
      <c r="BP167" s="446">
        <f>SUMIFS([7]Note!$G$18:$G$65,[7]Note!$C$18:$C$65,다우기술!BB167,[7]Note!$F$18:$F$65,다우기술!BC167,[7]Note!$D$18:$D$65,다우기술!BO167)/IF(BD167="Y",1,IF(BD167="H",2,4))</f>
        <v>1</v>
      </c>
      <c r="BQ167" s="446" t="str">
        <f t="shared" si="42"/>
        <v>사방넷사업기획팀</v>
      </c>
      <c r="BR167" s="466"/>
      <c r="BS167" s="467" t="s">
        <v>143</v>
      </c>
      <c r="BT167" s="465"/>
      <c r="BU167" s="466"/>
      <c r="BV167" s="466"/>
      <c r="BW167" s="466" t="s">
        <v>143</v>
      </c>
      <c r="BX167" s="466"/>
      <c r="BY167" s="446"/>
      <c r="BZ167" s="392" t="str">
        <f t="shared" si="36"/>
        <v>사방넷영업팀_사용료수익 자동 안분</v>
      </c>
      <c r="CA167" s="392" t="b">
        <f>VLOOKUP(BZ167,'[7]ROMM List'!$AB$5:$AB$736,1,0)=BZ167</f>
        <v>1</v>
      </c>
      <c r="CB167" s="392" t="str">
        <f t="shared" si="32"/>
        <v>SB0501</v>
      </c>
      <c r="CD167" s="470">
        <f t="shared" si="33"/>
        <v>0</v>
      </c>
      <c r="CF167" s="470">
        <f t="shared" si="34"/>
        <v>0</v>
      </c>
      <c r="CG167" s="470">
        <f t="shared" si="34"/>
        <v>0</v>
      </c>
      <c r="CH167" s="470">
        <f t="shared" si="34"/>
        <v>0</v>
      </c>
      <c r="CL167" s="392" t="str">
        <f>IF(COUNTIFS('[7]ROMM List'!$E$5:$E$736,다우기술!CL$4,'[7]ROMM List'!$AA$5:$AA$736,다우기술!$C167)&gt;0,CL$4,"")</f>
        <v/>
      </c>
      <c r="CM167" s="392" t="str">
        <f>IF(COUNTIFS('[7]ROMM List'!$E$5:$E$736,다우기술!CM$4,'[7]ROMM List'!$AA$5:$AA$736,다우기술!$C167)&gt;0,CM$4,"")</f>
        <v>매출</v>
      </c>
      <c r="CN167" s="392" t="str">
        <f>IF(COUNTIFS('[7]ROMM List'!$E$5:$E$736,다우기술!CN$4,'[7]ROMM List'!$AA$5:$AA$736,다우기술!$C167)&gt;0,CN$4,"")</f>
        <v/>
      </c>
      <c r="CO167" s="392" t="str">
        <f>IF(COUNTIFS('[7]ROMM List'!$E$5:$E$736,다우기술!CO$4,'[7]ROMM List'!$AA$5:$AA$736,다우기술!$C167)&gt;0,CO$4,"")</f>
        <v/>
      </c>
      <c r="CP167" s="392" t="str">
        <f>IF(COUNTIFS('[7]ROMM List'!$E$5:$E$736,다우기술!CP$4,'[7]ROMM List'!$AA$5:$AA$736,다우기술!$C167)&gt;0,CP$4,"")</f>
        <v/>
      </c>
      <c r="CQ167" s="392" t="str">
        <f>IF(COUNTIFS('[7]ROMM List'!$E$5:$E$736,다우기술!CQ$4,'[7]ROMM List'!$AA$5:$AA$736,다우기술!$C167)&gt;0,CQ$4,"")</f>
        <v/>
      </c>
      <c r="CR167" s="392" t="str">
        <f>IF(COUNTIFS('[7]ROMM List'!$E$5:$E$736,다우기술!CR$4,'[7]ROMM List'!$AA$5:$AA$736,다우기술!$C167)&gt;0,CR$4,"")</f>
        <v/>
      </c>
      <c r="CS167" s="392" t="str">
        <f>IF(COUNTIFS('[7]ROMM List'!$E$5:$E$736,다우기술!CS$4,'[7]ROMM List'!$AA$5:$AA$736,다우기술!$C167)&gt;0,CS$4,"")</f>
        <v/>
      </c>
      <c r="CT167" s="392" t="str">
        <f>IF(COUNTIFS('[7]ROMM List'!$E$5:$E$736,다우기술!CT$4,'[7]ROMM List'!$AA$5:$AA$736,다우기술!$C167)&gt;0,CT$4,"")</f>
        <v/>
      </c>
      <c r="CU167" s="392" t="str">
        <f>IF(COUNTIFS('[7]ROMM List'!$E$5:$E$736,다우기술!CU$4,'[7]ROMM List'!$AA$5:$AA$736,다우기술!$C167)&gt;0,CU$4,"")</f>
        <v/>
      </c>
      <c r="CV167" s="392" t="str">
        <f>IF(COUNTIFS('[7]ROMM List'!$E$5:$E$736,다우기술!CV$4,'[7]ROMM List'!$AA$5:$AA$736,다우기술!$C167)&gt;0,CV$4,"")</f>
        <v/>
      </c>
      <c r="CW167" s="392" t="str">
        <f>IF(COUNTIFS('[7]ROMM List'!$E$5:$E$736,다우기술!CW$4,'[7]ROMM List'!$AA$5:$AA$736,다우기술!$C167)&gt;0,CW$4,"")</f>
        <v/>
      </c>
      <c r="CX167" s="392" t="str">
        <f>IF(COUNTIFS('[7]ROMM List'!$E$5:$E$736,다우기술!CX$4,'[7]ROMM List'!$AA$5:$AA$736,다우기술!$C167)&gt;0,CX$4,"")</f>
        <v/>
      </c>
      <c r="CY167" s="392" t="str">
        <f>IF(COUNTIFS('[7]ROMM List'!$E$5:$E$736,다우기술!CY$4,'[7]ROMM List'!$AA$5:$AA$736,다우기술!$C167)&gt;0,CY$4,"")</f>
        <v/>
      </c>
      <c r="CZ167" s="392" t="str">
        <f>IF(COUNTIFS('[7]ROMM List'!$E$5:$E$736,다우기술!CZ$4,'[7]ROMM List'!$AA$5:$AA$736,다우기술!$C167)&gt;0,CZ$4,"")</f>
        <v/>
      </c>
      <c r="DA167" s="392" t="str">
        <f>IF(COUNTIFS('[7]ROMM List'!$E$5:$E$736,다우기술!DA$4,'[7]ROMM List'!$AA$5:$AA$736,다우기술!$C167)&gt;0,DA$4,"")</f>
        <v/>
      </c>
      <c r="DB167" s="392" t="str">
        <f>IF(COUNTIFS('[7]ROMM List'!$E$5:$E$736,다우기술!DB$4,'[7]ROMM List'!$AA$5:$AA$736,다우기술!$C167)&gt;0,DB$4,"")</f>
        <v/>
      </c>
      <c r="DC167" s="392" t="str">
        <f>IF(COUNTIFS('[7]ROMM List'!$E$5:$E$736,다우기술!DC$4,'[7]ROMM List'!$AA$5:$AA$736,다우기술!$C167)&gt;0,DC$4,"")</f>
        <v/>
      </c>
      <c r="DD167" s="392" t="str">
        <f>IF(COUNTIFS('[7]ROMM List'!$E$5:$E$736,다우기술!DD$4,'[7]ROMM List'!$AA$5:$AA$736,다우기술!$C167)&gt;0,DD$4,"")</f>
        <v/>
      </c>
      <c r="DE167" s="392" t="str">
        <f>IF(COUNTIFS('[7]ROMM List'!$E$5:$E$736,다우기술!DE$4,'[7]ROMM List'!$AA$5:$AA$736,다우기술!$C167)&gt;0,DE$4,"")</f>
        <v/>
      </c>
      <c r="DF167" s="392" t="str">
        <f>IF(COUNTIFS('[7]ROMM List'!$E$5:$E$736,다우기술!DF$4,'[7]ROMM List'!$AA$5:$AA$736,다우기술!$C167)&gt;0,DF$4,"")</f>
        <v/>
      </c>
      <c r="DG167" s="392" t="str">
        <f>IF(COUNTIFS('[7]ROMM List'!$E$5:$E$736,다우기술!DG$4,'[7]ROMM List'!$AA$5:$AA$736,다우기술!$C167)&gt;0,DG$4,"")</f>
        <v/>
      </c>
      <c r="DH167" s="392" t="str">
        <f>IF(COUNTIFS('[7]ROMM List'!$E$5:$E$736,다우기술!DH$4,'[7]ROMM List'!$AA$5:$AA$736,다우기술!$C167)&gt;0,DH$4,"")</f>
        <v>계약자산,계약부채</v>
      </c>
      <c r="DI167" s="392" t="str">
        <f>IF(COUNTIFS('[7]ROMM List'!$E$5:$E$736,다우기술!DI$4,'[7]ROMM List'!$AA$5:$AA$736,다우기술!$C167)&gt;0,DI$4,"")</f>
        <v/>
      </c>
      <c r="DJ167" s="392" t="str">
        <f>IF(COUNTIFS('[7]ROMM List'!$E$5:$E$736,다우기술!DJ$4,'[7]ROMM List'!$AA$5:$AA$736,다우기술!$C167)&gt;0,DJ$4,"")</f>
        <v/>
      </c>
      <c r="DK167" s="392" t="str">
        <f>IF(COUNTIFS('[7]ROMM List'!$E$5:$E$736,다우기술!DK$4,'[7]ROMM List'!$AA$5:$AA$736,다우기술!$C167)&gt;0,DK$4,"")</f>
        <v/>
      </c>
      <c r="DL167" s="392" t="str">
        <f t="shared" si="38"/>
        <v>매출계약자산,계약부채</v>
      </c>
    </row>
    <row r="168" spans="1:116" s="392" customFormat="1" ht="218.4" hidden="1" customHeight="1">
      <c r="A168" s="453"/>
      <c r="B168" s="392" t="s">
        <v>141</v>
      </c>
      <c r="C168" s="430" t="str">
        <f t="shared" si="29"/>
        <v>SB0502</v>
      </c>
      <c r="D168" s="430" t="s">
        <v>4276</v>
      </c>
      <c r="E168" s="430" t="s">
        <v>4268</v>
      </c>
      <c r="F168" s="431" t="s">
        <v>3894</v>
      </c>
      <c r="G168" s="431" t="s">
        <v>3306</v>
      </c>
      <c r="H168" s="454" t="s">
        <v>4321</v>
      </c>
      <c r="I168" s="455" t="s">
        <v>4322</v>
      </c>
      <c r="J168" s="456" t="s">
        <v>4323</v>
      </c>
      <c r="K168" s="457" t="s">
        <v>4324</v>
      </c>
      <c r="L168" s="458" t="str">
        <f>IF(VLOOKUP(BZ168,'[7]ROMM List'!$AB$5:$AC$736,2,0)&gt;0,"Y","N")</f>
        <v>Y</v>
      </c>
      <c r="M168" s="459"/>
      <c r="N168" s="460"/>
      <c r="O168" s="460"/>
      <c r="P168" s="460"/>
      <c r="Q168" s="460" t="s">
        <v>143</v>
      </c>
      <c r="R168" s="461"/>
      <c r="S168" s="459" t="s">
        <v>140</v>
      </c>
      <c r="T168" s="461" t="s">
        <v>131</v>
      </c>
      <c r="U168" s="459" t="str">
        <f>IF(COUNTIFS('[7]ROMM List'!$AA$5:$AA$736,다우기술!$C168,'[7]ROMM List'!K$5:K$736,"O")&gt;0,"O","")</f>
        <v>O</v>
      </c>
      <c r="V168" s="460" t="str">
        <f>IF(COUNTIFS('[7]ROMM List'!$AA$5:$AA$736,다우기술!$C168,'[7]ROMM List'!L$5:L$736,"O")&gt;0,"O","")</f>
        <v>O</v>
      </c>
      <c r="W168" s="460" t="str">
        <f>IF(COUNTIFS('[7]ROMM List'!$AA$5:$AA$736,다우기술!$C168,'[7]ROMM List'!M$5:M$736,"O")&gt;0,"O","")</f>
        <v>O</v>
      </c>
      <c r="X168" s="460" t="str">
        <f>IF(COUNTIFS('[7]ROMM List'!$AA$5:$AA$736,다우기술!$C168,'[7]ROMM List'!N$5:N$736,"O")&gt;0,"O","")</f>
        <v/>
      </c>
      <c r="Y168" s="460" t="str">
        <f>IF(COUNTIFS('[7]ROMM List'!$AA$5:$AA$736,다우기술!$C168,'[7]ROMM List'!O$5:O$736,"O")&gt;0,"O","")</f>
        <v/>
      </c>
      <c r="Z168" s="460" t="str">
        <f>IF(COUNTIFS('[7]ROMM List'!$AA$5:$AA$736,다우기술!$C168,'[7]ROMM List'!P$5:P$736,"O")&gt;0,"O","")</f>
        <v/>
      </c>
      <c r="AA168" s="460" t="str">
        <f>IF(COUNTIFS('[7]ROMM List'!$AA$5:$AA$736,다우기술!$C168,'[7]ROMM List'!Q$5:Q$736,"O")&gt;0,"O","")</f>
        <v>O</v>
      </c>
      <c r="AB168" s="460" t="str">
        <f>IF(COUNTIFS('[7]ROMM List'!$AA$5:$AA$736,다우기술!$C168,'[7]ROMM List'!R$5:R$736,"O")&gt;0,"O","")</f>
        <v/>
      </c>
      <c r="AC168" s="460" t="str">
        <f>IF(COUNTIFS('[7]ROMM List'!$AA$5:$AA$736,다우기술!$C168,'[7]ROMM List'!S$5:S$736,"O")&gt;0,"O","")</f>
        <v/>
      </c>
      <c r="AD168" s="460" t="str">
        <f>IF(COUNTIFS('[7]ROMM List'!$AA$5:$AA$736,다우기술!$C168,'[7]ROMM List'!T$5:T$736,"O")&gt;0,"O","")</f>
        <v/>
      </c>
      <c r="AE168" s="460" t="str">
        <f>IF(COUNTIFS('[7]ROMM List'!$AA$5:$AA$736,다우기술!$C168,'[7]ROMM List'!U$5:U$736,"O")&gt;0,"O","")</f>
        <v/>
      </c>
      <c r="AF168" s="460" t="str">
        <f>IF(COUNTIFS('[7]ROMM List'!$AA$5:$AA$736,다우기술!$C168,'[7]ROMM List'!V$5:V$736,"O")&gt;0,"O","")</f>
        <v/>
      </c>
      <c r="AG168" s="461" t="str">
        <f>IF(COUNTIFS('[7]ROMM List'!$AA$5:$AA$736,다우기술!$C168,'[7]ROMM List'!W$5:W$736,"O")&gt;0,"O","")</f>
        <v/>
      </c>
      <c r="AH168" s="462" t="s">
        <v>129</v>
      </c>
      <c r="AI168" s="458" t="str">
        <f t="shared" si="37"/>
        <v>매출계약자산,계약부채</v>
      </c>
      <c r="AJ168" s="458" t="s">
        <v>4325</v>
      </c>
      <c r="AK168" s="458" t="s">
        <v>144</v>
      </c>
      <c r="AL168" s="458" t="s">
        <v>4326</v>
      </c>
      <c r="AM168" s="458" t="s">
        <v>144</v>
      </c>
      <c r="AN168" s="458" t="s">
        <v>144</v>
      </c>
      <c r="AO168" s="458" t="s">
        <v>4327</v>
      </c>
      <c r="AP168" s="463" t="s">
        <v>4272</v>
      </c>
      <c r="AQ168" s="458" t="s">
        <v>131</v>
      </c>
      <c r="AR168" s="454" t="s">
        <v>4318</v>
      </c>
      <c r="AS168" s="454" t="s">
        <v>3947</v>
      </c>
      <c r="AT168" s="464" t="s">
        <v>4328</v>
      </c>
      <c r="AU168" s="454" t="str">
        <f t="shared" si="35"/>
        <v>매출액 검증</v>
      </c>
      <c r="AV168" s="454" t="s">
        <v>4329</v>
      </c>
      <c r="AW168" s="455"/>
      <c r="AX168" s="460"/>
      <c r="AY168" s="460" t="s">
        <v>3025</v>
      </c>
      <c r="AZ168" s="461"/>
      <c r="BA168" s="446" t="s">
        <v>4330</v>
      </c>
      <c r="BB168" s="446" t="str">
        <f>IF(COUNTIFS('[7]ROMM List'!$AA$5:$AA$736,다우기술!C168,'[7]ROMM List'!$AF$5:$AF$736,"Significant")&gt;0,"Significant",IF(COUNTIFS('[7]ROMM List'!$AA$5:$AA$736,다우기술!C168,'[7]ROMM List'!$AF$5:$AF$736,"Higher")&gt;0,"Higher","Lower"))</f>
        <v>Higher</v>
      </c>
      <c r="BC168" s="446" t="str">
        <f t="shared" si="41"/>
        <v>M</v>
      </c>
      <c r="BD168" s="446" t="s">
        <v>130</v>
      </c>
      <c r="BE168" s="465" t="s">
        <v>131</v>
      </c>
      <c r="BF168" s="466" t="str">
        <f t="shared" si="40"/>
        <v>M</v>
      </c>
      <c r="BG168" s="466" t="s">
        <v>135</v>
      </c>
      <c r="BH168" s="466" t="s">
        <v>133</v>
      </c>
      <c r="BI168" s="466" t="s">
        <v>135</v>
      </c>
      <c r="BJ168" s="466" t="s">
        <v>135</v>
      </c>
      <c r="BK168" s="466" t="s">
        <v>135</v>
      </c>
      <c r="BL168" s="466" t="s">
        <v>133</v>
      </c>
      <c r="BM168" s="466" t="s">
        <v>135</v>
      </c>
      <c r="BN168" s="467" t="s">
        <v>135</v>
      </c>
      <c r="BO168" s="446" t="str">
        <f t="shared" si="30"/>
        <v>Not Higher</v>
      </c>
      <c r="BP168" s="446">
        <f>SUMIFS([7]Note!$G$18:$G$65,[7]Note!$C$18:$C$65,다우기술!BB168,[7]Note!$F$18:$F$65,다우기술!BC168,[7]Note!$D$18:$D$65,다우기술!BO168)/IF(BD168="Y",1,IF(BD168="H",2,4))</f>
        <v>2</v>
      </c>
      <c r="BQ168" s="446" t="str">
        <f t="shared" si="42"/>
        <v>사방넷사업기획팀</v>
      </c>
      <c r="BR168" s="466"/>
      <c r="BS168" s="467" t="s">
        <v>143</v>
      </c>
      <c r="BT168" s="465"/>
      <c r="BU168" s="466"/>
      <c r="BV168" s="466"/>
      <c r="BW168" s="466" t="s">
        <v>143</v>
      </c>
      <c r="BX168" s="466"/>
      <c r="BY168" s="446"/>
      <c r="BZ168" s="392" t="str">
        <f t="shared" si="36"/>
        <v>사방넷영업팀_매출액 검증</v>
      </c>
      <c r="CA168" s="392" t="b">
        <f>VLOOKUP(BZ168,'[7]ROMM List'!$AB$5:$AB$736,1,0)=BZ168</f>
        <v>1</v>
      </c>
      <c r="CB168" s="392" t="str">
        <f t="shared" si="32"/>
        <v>SB0502</v>
      </c>
      <c r="CD168" s="470">
        <f t="shared" si="33"/>
        <v>1</v>
      </c>
      <c r="CE168" s="393" t="str">
        <f>VLOOKUP(C168,'[7]IUC List'!$D$5:$D$64,1,0)</f>
        <v>SB0502</v>
      </c>
      <c r="CF168" s="470">
        <f t="shared" si="34"/>
        <v>0</v>
      </c>
      <c r="CG168" s="470">
        <f t="shared" si="34"/>
        <v>1</v>
      </c>
      <c r="CH168" s="470">
        <f t="shared" si="34"/>
        <v>0</v>
      </c>
      <c r="CL168" s="392" t="str">
        <f>IF(COUNTIFS('[7]ROMM List'!$E$5:$E$736,다우기술!CL$4,'[7]ROMM List'!$AA$5:$AA$736,다우기술!$C168)&gt;0,CL$4,"")</f>
        <v/>
      </c>
      <c r="CM168" s="392" t="str">
        <f>IF(COUNTIFS('[7]ROMM List'!$E$5:$E$736,다우기술!CM$4,'[7]ROMM List'!$AA$5:$AA$736,다우기술!$C168)&gt;0,CM$4,"")</f>
        <v>매출</v>
      </c>
      <c r="CN168" s="392" t="str">
        <f>IF(COUNTIFS('[7]ROMM List'!$E$5:$E$736,다우기술!CN$4,'[7]ROMM List'!$AA$5:$AA$736,다우기술!$C168)&gt;0,CN$4,"")</f>
        <v/>
      </c>
      <c r="CO168" s="392" t="str">
        <f>IF(COUNTIFS('[7]ROMM List'!$E$5:$E$736,다우기술!CO$4,'[7]ROMM List'!$AA$5:$AA$736,다우기술!$C168)&gt;0,CO$4,"")</f>
        <v/>
      </c>
      <c r="CP168" s="392" t="str">
        <f>IF(COUNTIFS('[7]ROMM List'!$E$5:$E$736,다우기술!CP$4,'[7]ROMM List'!$AA$5:$AA$736,다우기술!$C168)&gt;0,CP$4,"")</f>
        <v/>
      </c>
      <c r="CQ168" s="392" t="str">
        <f>IF(COUNTIFS('[7]ROMM List'!$E$5:$E$736,다우기술!CQ$4,'[7]ROMM List'!$AA$5:$AA$736,다우기술!$C168)&gt;0,CQ$4,"")</f>
        <v/>
      </c>
      <c r="CR168" s="392" t="str">
        <f>IF(COUNTIFS('[7]ROMM List'!$E$5:$E$736,다우기술!CR$4,'[7]ROMM List'!$AA$5:$AA$736,다우기술!$C168)&gt;0,CR$4,"")</f>
        <v/>
      </c>
      <c r="CS168" s="392" t="str">
        <f>IF(COUNTIFS('[7]ROMM List'!$E$5:$E$736,다우기술!CS$4,'[7]ROMM List'!$AA$5:$AA$736,다우기술!$C168)&gt;0,CS$4,"")</f>
        <v/>
      </c>
      <c r="CT168" s="392" t="str">
        <f>IF(COUNTIFS('[7]ROMM List'!$E$5:$E$736,다우기술!CT$4,'[7]ROMM List'!$AA$5:$AA$736,다우기술!$C168)&gt;0,CT$4,"")</f>
        <v/>
      </c>
      <c r="CU168" s="392" t="str">
        <f>IF(COUNTIFS('[7]ROMM List'!$E$5:$E$736,다우기술!CU$4,'[7]ROMM List'!$AA$5:$AA$736,다우기술!$C168)&gt;0,CU$4,"")</f>
        <v/>
      </c>
      <c r="CV168" s="392" t="str">
        <f>IF(COUNTIFS('[7]ROMM List'!$E$5:$E$736,다우기술!CV$4,'[7]ROMM List'!$AA$5:$AA$736,다우기술!$C168)&gt;0,CV$4,"")</f>
        <v/>
      </c>
      <c r="CW168" s="392" t="str">
        <f>IF(COUNTIFS('[7]ROMM List'!$E$5:$E$736,다우기술!CW$4,'[7]ROMM List'!$AA$5:$AA$736,다우기술!$C168)&gt;0,CW$4,"")</f>
        <v/>
      </c>
      <c r="CX168" s="392" t="str">
        <f>IF(COUNTIFS('[7]ROMM List'!$E$5:$E$736,다우기술!CX$4,'[7]ROMM List'!$AA$5:$AA$736,다우기술!$C168)&gt;0,CX$4,"")</f>
        <v/>
      </c>
      <c r="CY168" s="392" t="str">
        <f>IF(COUNTIFS('[7]ROMM List'!$E$5:$E$736,다우기술!CY$4,'[7]ROMM List'!$AA$5:$AA$736,다우기술!$C168)&gt;0,CY$4,"")</f>
        <v/>
      </c>
      <c r="CZ168" s="392" t="str">
        <f>IF(COUNTIFS('[7]ROMM List'!$E$5:$E$736,다우기술!CZ$4,'[7]ROMM List'!$AA$5:$AA$736,다우기술!$C168)&gt;0,CZ$4,"")</f>
        <v/>
      </c>
      <c r="DA168" s="392" t="str">
        <f>IF(COUNTIFS('[7]ROMM List'!$E$5:$E$736,다우기술!DA$4,'[7]ROMM List'!$AA$5:$AA$736,다우기술!$C168)&gt;0,DA$4,"")</f>
        <v/>
      </c>
      <c r="DB168" s="392" t="str">
        <f>IF(COUNTIFS('[7]ROMM List'!$E$5:$E$736,다우기술!DB$4,'[7]ROMM List'!$AA$5:$AA$736,다우기술!$C168)&gt;0,DB$4,"")</f>
        <v/>
      </c>
      <c r="DC168" s="392" t="str">
        <f>IF(COUNTIFS('[7]ROMM List'!$E$5:$E$736,다우기술!DC$4,'[7]ROMM List'!$AA$5:$AA$736,다우기술!$C168)&gt;0,DC$4,"")</f>
        <v/>
      </c>
      <c r="DD168" s="392" t="str">
        <f>IF(COUNTIFS('[7]ROMM List'!$E$5:$E$736,다우기술!DD$4,'[7]ROMM List'!$AA$5:$AA$736,다우기술!$C168)&gt;0,DD$4,"")</f>
        <v/>
      </c>
      <c r="DE168" s="392" t="str">
        <f>IF(COUNTIFS('[7]ROMM List'!$E$5:$E$736,다우기술!DE$4,'[7]ROMM List'!$AA$5:$AA$736,다우기술!$C168)&gt;0,DE$4,"")</f>
        <v/>
      </c>
      <c r="DF168" s="392" t="str">
        <f>IF(COUNTIFS('[7]ROMM List'!$E$5:$E$736,다우기술!DF$4,'[7]ROMM List'!$AA$5:$AA$736,다우기술!$C168)&gt;0,DF$4,"")</f>
        <v/>
      </c>
      <c r="DG168" s="392" t="str">
        <f>IF(COUNTIFS('[7]ROMM List'!$E$5:$E$736,다우기술!DG$4,'[7]ROMM List'!$AA$5:$AA$736,다우기술!$C168)&gt;0,DG$4,"")</f>
        <v/>
      </c>
      <c r="DH168" s="392" t="str">
        <f>IF(COUNTIFS('[7]ROMM List'!$E$5:$E$736,다우기술!DH$4,'[7]ROMM List'!$AA$5:$AA$736,다우기술!$C168)&gt;0,DH$4,"")</f>
        <v>계약자산,계약부채</v>
      </c>
      <c r="DI168" s="392" t="str">
        <f>IF(COUNTIFS('[7]ROMM List'!$E$5:$E$736,다우기술!DI$4,'[7]ROMM List'!$AA$5:$AA$736,다우기술!$C168)&gt;0,DI$4,"")</f>
        <v/>
      </c>
      <c r="DJ168" s="392" t="str">
        <f>IF(COUNTIFS('[7]ROMM List'!$E$5:$E$736,다우기술!DJ$4,'[7]ROMM List'!$AA$5:$AA$736,다우기술!$C168)&gt;0,DJ$4,"")</f>
        <v/>
      </c>
      <c r="DK168" s="392" t="str">
        <f>IF(COUNTIFS('[7]ROMM List'!$E$5:$E$736,다우기술!DK$4,'[7]ROMM List'!$AA$5:$AA$736,다우기술!$C168)&gt;0,DK$4,"")</f>
        <v/>
      </c>
      <c r="DL168" s="392" t="str">
        <f t="shared" si="38"/>
        <v>매출계약자산,계약부채</v>
      </c>
    </row>
    <row r="169" spans="1:116" s="392" customFormat="1" ht="93.6" hidden="1" customHeight="1">
      <c r="A169" s="453"/>
      <c r="B169" s="392" t="s">
        <v>141</v>
      </c>
      <c r="C169" s="430" t="str">
        <f t="shared" si="29"/>
        <v>SB0503</v>
      </c>
      <c r="D169" s="430" t="s">
        <v>4276</v>
      </c>
      <c r="E169" s="430" t="s">
        <v>4268</v>
      </c>
      <c r="F169" s="431" t="s">
        <v>3894</v>
      </c>
      <c r="G169" s="431" t="s">
        <v>3036</v>
      </c>
      <c r="H169" s="454" t="s">
        <v>4331</v>
      </c>
      <c r="I169" s="455" t="s">
        <v>4332</v>
      </c>
      <c r="J169" s="456" t="s">
        <v>4333</v>
      </c>
      <c r="K169" s="457" t="s">
        <v>4334</v>
      </c>
      <c r="L169" s="458" t="str">
        <f>IF(VLOOKUP(BZ169,'[7]ROMM List'!$AB$5:$AC$736,2,0)&gt;0,"Y","N")</f>
        <v>N</v>
      </c>
      <c r="M169" s="459" t="s">
        <v>143</v>
      </c>
      <c r="N169" s="460"/>
      <c r="O169" s="460"/>
      <c r="P169" s="460"/>
      <c r="Q169" s="460"/>
      <c r="R169" s="461"/>
      <c r="S169" s="459" t="s">
        <v>140</v>
      </c>
      <c r="T169" s="461" t="s">
        <v>131</v>
      </c>
      <c r="U169" s="459" t="str">
        <f>IF(COUNTIFS('[7]ROMM List'!$AA$5:$AA$736,다우기술!$C169,'[7]ROMM List'!K$5:K$736,"O")&gt;0,"O","")</f>
        <v>O</v>
      </c>
      <c r="V169" s="460" t="str">
        <f>IF(COUNTIFS('[7]ROMM List'!$AA$5:$AA$736,다우기술!$C169,'[7]ROMM List'!L$5:L$736,"O")&gt;0,"O","")</f>
        <v>O</v>
      </c>
      <c r="W169" s="460" t="str">
        <f>IF(COUNTIFS('[7]ROMM List'!$AA$5:$AA$736,다우기술!$C169,'[7]ROMM List'!M$5:M$736,"O")&gt;0,"O","")</f>
        <v>O</v>
      </c>
      <c r="X169" s="460" t="str">
        <f>IF(COUNTIFS('[7]ROMM List'!$AA$5:$AA$736,다우기술!$C169,'[7]ROMM List'!N$5:N$736,"O")&gt;0,"O","")</f>
        <v/>
      </c>
      <c r="Y169" s="460" t="str">
        <f>IF(COUNTIFS('[7]ROMM List'!$AA$5:$AA$736,다우기술!$C169,'[7]ROMM List'!O$5:O$736,"O")&gt;0,"O","")</f>
        <v>O</v>
      </c>
      <c r="Z169" s="460" t="str">
        <f>IF(COUNTIFS('[7]ROMM List'!$AA$5:$AA$736,다우기술!$C169,'[7]ROMM List'!P$5:P$736,"O")&gt;0,"O","")</f>
        <v/>
      </c>
      <c r="AA169" s="460" t="str">
        <f>IF(COUNTIFS('[7]ROMM List'!$AA$5:$AA$736,다우기술!$C169,'[7]ROMM List'!Q$5:Q$736,"O")&gt;0,"O","")</f>
        <v>O</v>
      </c>
      <c r="AB169" s="460" t="str">
        <f>IF(COUNTIFS('[7]ROMM List'!$AA$5:$AA$736,다우기술!$C169,'[7]ROMM List'!R$5:R$736,"O")&gt;0,"O","")</f>
        <v>O</v>
      </c>
      <c r="AC169" s="460" t="str">
        <f>IF(COUNTIFS('[7]ROMM List'!$AA$5:$AA$736,다우기술!$C169,'[7]ROMM List'!S$5:S$736,"O")&gt;0,"O","")</f>
        <v/>
      </c>
      <c r="AD169" s="460" t="str">
        <f>IF(COUNTIFS('[7]ROMM List'!$AA$5:$AA$736,다우기술!$C169,'[7]ROMM List'!T$5:T$736,"O")&gt;0,"O","")</f>
        <v/>
      </c>
      <c r="AE169" s="460" t="str">
        <f>IF(COUNTIFS('[7]ROMM List'!$AA$5:$AA$736,다우기술!$C169,'[7]ROMM List'!U$5:U$736,"O")&gt;0,"O","")</f>
        <v/>
      </c>
      <c r="AF169" s="460" t="str">
        <f>IF(COUNTIFS('[7]ROMM List'!$AA$5:$AA$736,다우기술!$C169,'[7]ROMM List'!V$5:V$736,"O")&gt;0,"O","")</f>
        <v/>
      </c>
      <c r="AG169" s="461" t="str">
        <f>IF(COUNTIFS('[7]ROMM List'!$AA$5:$AA$736,다우기술!$C169,'[7]ROMM List'!W$5:W$736,"O")&gt;0,"O","")</f>
        <v/>
      </c>
      <c r="AH169" s="462" t="s">
        <v>130</v>
      </c>
      <c r="AI169" s="458" t="str">
        <f t="shared" si="37"/>
        <v>매출채권매출계약자산,계약부채</v>
      </c>
      <c r="AJ169" s="458" t="s">
        <v>4325</v>
      </c>
      <c r="AK169" s="458" t="s">
        <v>144</v>
      </c>
      <c r="AL169" s="458" t="s">
        <v>4326</v>
      </c>
      <c r="AM169" s="458" t="s">
        <v>144</v>
      </c>
      <c r="AN169" s="458" t="s">
        <v>3592</v>
      </c>
      <c r="AO169" s="458" t="s">
        <v>4335</v>
      </c>
      <c r="AP169" s="463" t="s">
        <v>3629</v>
      </c>
      <c r="AQ169" s="458" t="s">
        <v>131</v>
      </c>
      <c r="AR169" s="454" t="s">
        <v>4318</v>
      </c>
      <c r="AS169" s="454" t="s">
        <v>3919</v>
      </c>
      <c r="AT169" s="464" t="s">
        <v>4336</v>
      </c>
      <c r="AU169" s="454" t="str">
        <f t="shared" si="35"/>
        <v>업무협조기안서 승인</v>
      </c>
      <c r="AV169" s="454" t="s">
        <v>4337</v>
      </c>
      <c r="AW169" s="455"/>
      <c r="AX169" s="460"/>
      <c r="AY169" s="460" t="s">
        <v>143</v>
      </c>
      <c r="AZ169" s="461"/>
      <c r="BA169" s="446" t="s">
        <v>4338</v>
      </c>
      <c r="BB169" s="446" t="str">
        <f>IF(COUNTIFS('[7]ROMM List'!$AA$5:$AA$736,다우기술!C169,'[7]ROMM List'!$AF$5:$AF$736,"Significant")&gt;0,"Significant",IF(COUNTIFS('[7]ROMM List'!$AA$5:$AA$736,다우기술!C169,'[7]ROMM List'!$AF$5:$AF$736,"Higher")&gt;0,"Higher","Lower"))</f>
        <v>Higher</v>
      </c>
      <c r="BC169" s="446" t="str">
        <f t="shared" si="41"/>
        <v>M</v>
      </c>
      <c r="BD169" s="446" t="s">
        <v>130</v>
      </c>
      <c r="BE169" s="465" t="s">
        <v>131</v>
      </c>
      <c r="BF169" s="466" t="str">
        <f t="shared" si="40"/>
        <v>M</v>
      </c>
      <c r="BG169" s="466" t="s">
        <v>135</v>
      </c>
      <c r="BH169" s="466" t="s">
        <v>133</v>
      </c>
      <c r="BI169" s="466" t="s">
        <v>135</v>
      </c>
      <c r="BJ169" s="466" t="s">
        <v>135</v>
      </c>
      <c r="BK169" s="466" t="s">
        <v>135</v>
      </c>
      <c r="BL169" s="466" t="s">
        <v>133</v>
      </c>
      <c r="BM169" s="466" t="s">
        <v>133</v>
      </c>
      <c r="BN169" s="467" t="s">
        <v>135</v>
      </c>
      <c r="BO169" s="446" t="str">
        <f t="shared" si="30"/>
        <v>Not Higher</v>
      </c>
      <c r="BP169" s="446">
        <f>SUMIFS([7]Note!$G$18:$G$65,[7]Note!$C$18:$C$65,다우기술!BB169,[7]Note!$F$18:$F$65,다우기술!BC169,[7]Note!$D$18:$D$65,다우기술!BO169)/IF(BD169="Y",1,IF(BD169="H",2,4))</f>
        <v>2</v>
      </c>
      <c r="BQ169" s="446" t="str">
        <f t="shared" si="42"/>
        <v>사방넷사업기획팀</v>
      </c>
      <c r="BR169" s="466"/>
      <c r="BS169" s="467" t="s">
        <v>143</v>
      </c>
      <c r="BT169" s="465"/>
      <c r="BU169" s="466"/>
      <c r="BV169" s="466"/>
      <c r="BW169" s="466" t="s">
        <v>143</v>
      </c>
      <c r="BX169" s="466"/>
      <c r="BY169" s="446"/>
      <c r="BZ169" s="392" t="str">
        <f t="shared" si="36"/>
        <v>사방넷영업팀_업무협조기안서 승인</v>
      </c>
      <c r="CA169" s="392" t="b">
        <f>VLOOKUP(BZ169,'[7]ROMM List'!$AB$5:$AB$736,1,0)=BZ169</f>
        <v>1</v>
      </c>
      <c r="CB169" s="392" t="str">
        <f t="shared" si="32"/>
        <v>SB0503</v>
      </c>
      <c r="CD169" s="470">
        <f t="shared" si="33"/>
        <v>1</v>
      </c>
      <c r="CE169" s="393" t="str">
        <f>VLOOKUP(C169,'[7]IUC List'!$D$5:$D$64,1,0)</f>
        <v>SB0503</v>
      </c>
      <c r="CF169" s="470">
        <f t="shared" si="34"/>
        <v>0</v>
      </c>
      <c r="CG169" s="470">
        <f t="shared" si="34"/>
        <v>1</v>
      </c>
      <c r="CH169" s="470">
        <f t="shared" si="34"/>
        <v>0</v>
      </c>
      <c r="CL169" s="392" t="str">
        <f>IF(COUNTIFS('[7]ROMM List'!$E$5:$E$736,다우기술!CL$4,'[7]ROMM List'!$AA$5:$AA$736,다우기술!$C169)&gt;0,CL$4,"")</f>
        <v>매출채권</v>
      </c>
      <c r="CM169" s="392" t="str">
        <f>IF(COUNTIFS('[7]ROMM List'!$E$5:$E$736,다우기술!CM$4,'[7]ROMM List'!$AA$5:$AA$736,다우기술!$C169)&gt;0,CM$4,"")</f>
        <v>매출</v>
      </c>
      <c r="CN169" s="392" t="str">
        <f>IF(COUNTIFS('[7]ROMM List'!$E$5:$E$736,다우기술!CN$4,'[7]ROMM List'!$AA$5:$AA$736,다우기술!$C169)&gt;0,CN$4,"")</f>
        <v/>
      </c>
      <c r="CO169" s="392" t="str">
        <f>IF(COUNTIFS('[7]ROMM List'!$E$5:$E$736,다우기술!CO$4,'[7]ROMM List'!$AA$5:$AA$736,다우기술!$C169)&gt;0,CO$4,"")</f>
        <v/>
      </c>
      <c r="CP169" s="392" t="str">
        <f>IF(COUNTIFS('[7]ROMM List'!$E$5:$E$736,다우기술!CP$4,'[7]ROMM List'!$AA$5:$AA$736,다우기술!$C169)&gt;0,CP$4,"")</f>
        <v/>
      </c>
      <c r="CQ169" s="392" t="str">
        <f>IF(COUNTIFS('[7]ROMM List'!$E$5:$E$736,다우기술!CQ$4,'[7]ROMM List'!$AA$5:$AA$736,다우기술!$C169)&gt;0,CQ$4,"")</f>
        <v/>
      </c>
      <c r="CR169" s="392" t="str">
        <f>IF(COUNTIFS('[7]ROMM List'!$E$5:$E$736,다우기술!CR$4,'[7]ROMM List'!$AA$5:$AA$736,다우기술!$C169)&gt;0,CR$4,"")</f>
        <v/>
      </c>
      <c r="CS169" s="392" t="str">
        <f>IF(COUNTIFS('[7]ROMM List'!$E$5:$E$736,다우기술!CS$4,'[7]ROMM List'!$AA$5:$AA$736,다우기술!$C169)&gt;0,CS$4,"")</f>
        <v/>
      </c>
      <c r="CT169" s="392" t="str">
        <f>IF(COUNTIFS('[7]ROMM List'!$E$5:$E$736,다우기술!CT$4,'[7]ROMM List'!$AA$5:$AA$736,다우기술!$C169)&gt;0,CT$4,"")</f>
        <v/>
      </c>
      <c r="CU169" s="392" t="str">
        <f>IF(COUNTIFS('[7]ROMM List'!$E$5:$E$736,다우기술!CU$4,'[7]ROMM List'!$AA$5:$AA$736,다우기술!$C169)&gt;0,CU$4,"")</f>
        <v/>
      </c>
      <c r="CV169" s="392" t="str">
        <f>IF(COUNTIFS('[7]ROMM List'!$E$5:$E$736,다우기술!CV$4,'[7]ROMM List'!$AA$5:$AA$736,다우기술!$C169)&gt;0,CV$4,"")</f>
        <v/>
      </c>
      <c r="CW169" s="392" t="str">
        <f>IF(COUNTIFS('[7]ROMM List'!$E$5:$E$736,다우기술!CW$4,'[7]ROMM List'!$AA$5:$AA$736,다우기술!$C169)&gt;0,CW$4,"")</f>
        <v/>
      </c>
      <c r="CX169" s="392" t="str">
        <f>IF(COUNTIFS('[7]ROMM List'!$E$5:$E$736,다우기술!CX$4,'[7]ROMM List'!$AA$5:$AA$736,다우기술!$C169)&gt;0,CX$4,"")</f>
        <v/>
      </c>
      <c r="CY169" s="392" t="str">
        <f>IF(COUNTIFS('[7]ROMM List'!$E$5:$E$736,다우기술!CY$4,'[7]ROMM List'!$AA$5:$AA$736,다우기술!$C169)&gt;0,CY$4,"")</f>
        <v/>
      </c>
      <c r="CZ169" s="392" t="str">
        <f>IF(COUNTIFS('[7]ROMM List'!$E$5:$E$736,다우기술!CZ$4,'[7]ROMM List'!$AA$5:$AA$736,다우기술!$C169)&gt;0,CZ$4,"")</f>
        <v/>
      </c>
      <c r="DA169" s="392" t="str">
        <f>IF(COUNTIFS('[7]ROMM List'!$E$5:$E$736,다우기술!DA$4,'[7]ROMM List'!$AA$5:$AA$736,다우기술!$C169)&gt;0,DA$4,"")</f>
        <v/>
      </c>
      <c r="DB169" s="392" t="str">
        <f>IF(COUNTIFS('[7]ROMM List'!$E$5:$E$736,다우기술!DB$4,'[7]ROMM List'!$AA$5:$AA$736,다우기술!$C169)&gt;0,DB$4,"")</f>
        <v/>
      </c>
      <c r="DC169" s="392" t="str">
        <f>IF(COUNTIFS('[7]ROMM List'!$E$5:$E$736,다우기술!DC$4,'[7]ROMM List'!$AA$5:$AA$736,다우기술!$C169)&gt;0,DC$4,"")</f>
        <v/>
      </c>
      <c r="DD169" s="392" t="str">
        <f>IF(COUNTIFS('[7]ROMM List'!$E$5:$E$736,다우기술!DD$4,'[7]ROMM List'!$AA$5:$AA$736,다우기술!$C169)&gt;0,DD$4,"")</f>
        <v/>
      </c>
      <c r="DE169" s="392" t="str">
        <f>IF(COUNTIFS('[7]ROMM List'!$E$5:$E$736,다우기술!DE$4,'[7]ROMM List'!$AA$5:$AA$736,다우기술!$C169)&gt;0,DE$4,"")</f>
        <v/>
      </c>
      <c r="DF169" s="392" t="str">
        <f>IF(COUNTIFS('[7]ROMM List'!$E$5:$E$736,다우기술!DF$4,'[7]ROMM List'!$AA$5:$AA$736,다우기술!$C169)&gt;0,DF$4,"")</f>
        <v/>
      </c>
      <c r="DG169" s="392" t="str">
        <f>IF(COUNTIFS('[7]ROMM List'!$E$5:$E$736,다우기술!DG$4,'[7]ROMM List'!$AA$5:$AA$736,다우기술!$C169)&gt;0,DG$4,"")</f>
        <v/>
      </c>
      <c r="DH169" s="392" t="str">
        <f>IF(COUNTIFS('[7]ROMM List'!$E$5:$E$736,다우기술!DH$4,'[7]ROMM List'!$AA$5:$AA$736,다우기술!$C169)&gt;0,DH$4,"")</f>
        <v>계약자산,계약부채</v>
      </c>
      <c r="DI169" s="392" t="str">
        <f>IF(COUNTIFS('[7]ROMM List'!$E$5:$E$736,다우기술!DI$4,'[7]ROMM List'!$AA$5:$AA$736,다우기술!$C169)&gt;0,DI$4,"")</f>
        <v/>
      </c>
      <c r="DJ169" s="392" t="str">
        <f>IF(COUNTIFS('[7]ROMM List'!$E$5:$E$736,다우기술!DJ$4,'[7]ROMM List'!$AA$5:$AA$736,다우기술!$C169)&gt;0,DJ$4,"")</f>
        <v/>
      </c>
      <c r="DK169" s="392" t="str">
        <f>IF(COUNTIFS('[7]ROMM List'!$E$5:$E$736,다우기술!DK$4,'[7]ROMM List'!$AA$5:$AA$736,다우기술!$C169)&gt;0,DK$4,"")</f>
        <v/>
      </c>
      <c r="DL169" s="392" t="str">
        <f t="shared" si="38"/>
        <v>매출채권매출계약자산,계약부채</v>
      </c>
    </row>
    <row r="170" spans="1:116" ht="78" hidden="1" customHeight="1">
      <c r="A170" s="453"/>
      <c r="B170" s="392" t="s">
        <v>141</v>
      </c>
      <c r="C170" s="430" t="str">
        <f t="shared" si="29"/>
        <v>SB0504</v>
      </c>
      <c r="D170" s="430" t="s">
        <v>4276</v>
      </c>
      <c r="E170" s="430" t="s">
        <v>4268</v>
      </c>
      <c r="F170" s="431" t="s">
        <v>3894</v>
      </c>
      <c r="G170" s="431" t="s">
        <v>3047</v>
      </c>
      <c r="H170" s="454" t="s">
        <v>4339</v>
      </c>
      <c r="I170" s="455" t="s">
        <v>4340</v>
      </c>
      <c r="J170" s="456" t="s">
        <v>4341</v>
      </c>
      <c r="K170" s="457" t="s">
        <v>4342</v>
      </c>
      <c r="L170" s="458" t="str">
        <f>IF(VLOOKUP(BZ170,'[7]ROMM List'!$AB$5:$AC$736,2,0)&gt;0,"Y","N")</f>
        <v>Y</v>
      </c>
      <c r="M170" s="459" t="s">
        <v>143</v>
      </c>
      <c r="N170" s="460"/>
      <c r="O170" s="460"/>
      <c r="P170" s="460"/>
      <c r="Q170" s="460"/>
      <c r="R170" s="461"/>
      <c r="S170" s="459" t="s">
        <v>140</v>
      </c>
      <c r="T170" s="461" t="s">
        <v>131</v>
      </c>
      <c r="U170" s="459" t="str">
        <f>IF(COUNTIFS('[7]ROMM List'!$AA$5:$AA$736,다우기술!$C170,'[7]ROMM List'!K$5:K$736,"O")&gt;0,"O","")</f>
        <v>O</v>
      </c>
      <c r="V170" s="460" t="str">
        <f>IF(COUNTIFS('[7]ROMM List'!$AA$5:$AA$736,다우기술!$C170,'[7]ROMM List'!L$5:L$736,"O")&gt;0,"O","")</f>
        <v>O</v>
      </c>
      <c r="W170" s="460" t="str">
        <f>IF(COUNTIFS('[7]ROMM List'!$AA$5:$AA$736,다우기술!$C170,'[7]ROMM List'!M$5:M$736,"O")&gt;0,"O","")</f>
        <v>O</v>
      </c>
      <c r="X170" s="460" t="str">
        <f>IF(COUNTIFS('[7]ROMM List'!$AA$5:$AA$736,다우기술!$C170,'[7]ROMM List'!N$5:N$736,"O")&gt;0,"O","")</f>
        <v/>
      </c>
      <c r="Y170" s="460" t="str">
        <f>IF(COUNTIFS('[7]ROMM List'!$AA$5:$AA$736,다우기술!$C170,'[7]ROMM List'!O$5:O$736,"O")&gt;0,"O","")</f>
        <v>O</v>
      </c>
      <c r="Z170" s="460" t="str">
        <f>IF(COUNTIFS('[7]ROMM List'!$AA$5:$AA$736,다우기술!$C170,'[7]ROMM List'!P$5:P$736,"O")&gt;0,"O","")</f>
        <v/>
      </c>
      <c r="AA170" s="460" t="str">
        <f>IF(COUNTIFS('[7]ROMM List'!$AA$5:$AA$736,다우기술!$C170,'[7]ROMM List'!Q$5:Q$736,"O")&gt;0,"O","")</f>
        <v>O</v>
      </c>
      <c r="AB170" s="460" t="str">
        <f>IF(COUNTIFS('[7]ROMM List'!$AA$5:$AA$736,다우기술!$C170,'[7]ROMM List'!R$5:R$736,"O")&gt;0,"O","")</f>
        <v>O</v>
      </c>
      <c r="AC170" s="460" t="str">
        <f>IF(COUNTIFS('[7]ROMM List'!$AA$5:$AA$736,다우기술!$C170,'[7]ROMM List'!S$5:S$736,"O")&gt;0,"O","")</f>
        <v/>
      </c>
      <c r="AD170" s="460" t="str">
        <f>IF(COUNTIFS('[7]ROMM List'!$AA$5:$AA$736,다우기술!$C170,'[7]ROMM List'!T$5:T$736,"O")&gt;0,"O","")</f>
        <v/>
      </c>
      <c r="AE170" s="460" t="str">
        <f>IF(COUNTIFS('[7]ROMM List'!$AA$5:$AA$736,다우기술!$C170,'[7]ROMM List'!U$5:U$736,"O")&gt;0,"O","")</f>
        <v/>
      </c>
      <c r="AF170" s="460" t="str">
        <f>IF(COUNTIFS('[7]ROMM List'!$AA$5:$AA$736,다우기술!$C170,'[7]ROMM List'!V$5:V$736,"O")&gt;0,"O","")</f>
        <v/>
      </c>
      <c r="AG170" s="461" t="str">
        <f>IF(COUNTIFS('[7]ROMM List'!$AA$5:$AA$736,다우기술!$C170,'[7]ROMM List'!W$5:W$736,"O")&gt;0,"O","")</f>
        <v/>
      </c>
      <c r="AH170" s="462" t="s">
        <v>130</v>
      </c>
      <c r="AI170" s="458" t="str">
        <f t="shared" si="37"/>
        <v>매출채권매출계약자산,계약부채</v>
      </c>
      <c r="AJ170" s="458" t="s">
        <v>4325</v>
      </c>
      <c r="AK170" s="458" t="s">
        <v>144</v>
      </c>
      <c r="AL170" s="458" t="s">
        <v>4326</v>
      </c>
      <c r="AM170" s="458" t="s">
        <v>144</v>
      </c>
      <c r="AN170" s="458" t="s">
        <v>3592</v>
      </c>
      <c r="AO170" s="458" t="s">
        <v>4335</v>
      </c>
      <c r="AP170" s="463" t="s">
        <v>3638</v>
      </c>
      <c r="AQ170" s="458" t="s">
        <v>131</v>
      </c>
      <c r="AR170" s="454" t="s">
        <v>3791</v>
      </c>
      <c r="AS170" s="454" t="s">
        <v>3792</v>
      </c>
      <c r="AT170" s="464" t="s">
        <v>4343</v>
      </c>
      <c r="AU170" s="454" t="str">
        <f t="shared" si="35"/>
        <v>매출전표에 대한 승인</v>
      </c>
      <c r="AV170" s="454" t="s">
        <v>4344</v>
      </c>
      <c r="AW170" s="455"/>
      <c r="AX170" s="460"/>
      <c r="AY170" s="460" t="s">
        <v>143</v>
      </c>
      <c r="AZ170" s="461"/>
      <c r="BA170" s="446" t="s">
        <v>4338</v>
      </c>
      <c r="BB170" s="446" t="str">
        <f>IF(COUNTIFS('[7]ROMM List'!$AA$5:$AA$736,다우기술!C170,'[7]ROMM List'!$AF$5:$AF$736,"Significant")&gt;0,"Significant",IF(COUNTIFS('[7]ROMM List'!$AA$5:$AA$736,다우기술!C170,'[7]ROMM List'!$AF$5:$AF$736,"Higher")&gt;0,"Higher","Lower"))</f>
        <v>Higher</v>
      </c>
      <c r="BC170" s="446" t="str">
        <f t="shared" si="41"/>
        <v>M</v>
      </c>
      <c r="BD170" s="446" t="s">
        <v>130</v>
      </c>
      <c r="BE170" s="465" t="s">
        <v>131</v>
      </c>
      <c r="BF170" s="466" t="str">
        <f t="shared" si="40"/>
        <v>M</v>
      </c>
      <c r="BG170" s="466" t="s">
        <v>135</v>
      </c>
      <c r="BH170" s="466" t="s">
        <v>133</v>
      </c>
      <c r="BI170" s="466" t="s">
        <v>135</v>
      </c>
      <c r="BJ170" s="466" t="s">
        <v>135</v>
      </c>
      <c r="BK170" s="466" t="s">
        <v>135</v>
      </c>
      <c r="BL170" s="466" t="s">
        <v>133</v>
      </c>
      <c r="BM170" s="466" t="s">
        <v>133</v>
      </c>
      <c r="BN170" s="467" t="s">
        <v>135</v>
      </c>
      <c r="BO170" s="446" t="str">
        <f t="shared" si="30"/>
        <v>Not Higher</v>
      </c>
      <c r="BP170" s="446">
        <f>SUMIFS([7]Note!$G$18:$G$65,[7]Note!$C$18:$C$65,다우기술!BB170,[7]Note!$F$18:$F$65,다우기술!BC170,[7]Note!$D$18:$D$65,다우기술!BO170)/IF(BD170="Y",1,IF(BD170="H",2,4))</f>
        <v>2</v>
      </c>
      <c r="BQ170" s="446" t="str">
        <f t="shared" si="42"/>
        <v>재경팀</v>
      </c>
      <c r="BR170" s="466"/>
      <c r="BS170" s="467" t="s">
        <v>143</v>
      </c>
      <c r="BT170" s="465"/>
      <c r="BU170" s="466"/>
      <c r="BV170" s="466"/>
      <c r="BW170" s="466" t="s">
        <v>143</v>
      </c>
      <c r="BX170" s="466"/>
      <c r="BY170" s="446"/>
      <c r="BZ170" s="392" t="str">
        <f t="shared" si="36"/>
        <v>사방넷영업팀_매출전표에 대한 승인</v>
      </c>
      <c r="CA170" s="468" t="b">
        <f>VLOOKUP(BZ170,'[7]ROMM List'!$AB$5:$AB$736,1,0)=BZ170</f>
        <v>1</v>
      </c>
      <c r="CB170" s="468" t="str">
        <f t="shared" si="32"/>
        <v>SB0504</v>
      </c>
      <c r="CD170" s="469">
        <f t="shared" si="33"/>
        <v>1</v>
      </c>
      <c r="CE170" s="393" t="str">
        <f>VLOOKUP(C170,'[7]IUC List'!$D$5:$D$64,1,0)</f>
        <v>SB0504</v>
      </c>
      <c r="CF170" s="469">
        <f t="shared" si="34"/>
        <v>0</v>
      </c>
      <c r="CG170" s="469">
        <f t="shared" si="34"/>
        <v>1</v>
      </c>
      <c r="CH170" s="469">
        <f t="shared" si="34"/>
        <v>0</v>
      </c>
      <c r="CL170" s="468" t="str">
        <f>IF(COUNTIFS('[7]ROMM List'!$E$5:$E$736,다우기술!CL$4,'[7]ROMM List'!$AA$5:$AA$736,다우기술!$C170)&gt;0,CL$4,"")</f>
        <v>매출채권</v>
      </c>
      <c r="CM170" s="468" t="str">
        <f>IF(COUNTIFS('[7]ROMM List'!$E$5:$E$736,다우기술!CM$4,'[7]ROMM List'!$AA$5:$AA$736,다우기술!$C170)&gt;0,CM$4,"")</f>
        <v>매출</v>
      </c>
      <c r="CN170" s="468" t="str">
        <f>IF(COUNTIFS('[7]ROMM List'!$E$5:$E$736,다우기술!CN$4,'[7]ROMM List'!$AA$5:$AA$736,다우기술!$C170)&gt;0,CN$4,"")</f>
        <v/>
      </c>
      <c r="CO170" s="468" t="str">
        <f>IF(COUNTIFS('[7]ROMM List'!$E$5:$E$736,다우기술!CO$4,'[7]ROMM List'!$AA$5:$AA$736,다우기술!$C170)&gt;0,CO$4,"")</f>
        <v/>
      </c>
      <c r="CP170" s="468" t="str">
        <f>IF(COUNTIFS('[7]ROMM List'!$E$5:$E$736,다우기술!CP$4,'[7]ROMM List'!$AA$5:$AA$736,다우기술!$C170)&gt;0,CP$4,"")</f>
        <v/>
      </c>
      <c r="CQ170" s="468" t="str">
        <f>IF(COUNTIFS('[7]ROMM List'!$E$5:$E$736,다우기술!CQ$4,'[7]ROMM List'!$AA$5:$AA$736,다우기술!$C170)&gt;0,CQ$4,"")</f>
        <v/>
      </c>
      <c r="CR170" s="468" t="str">
        <f>IF(COUNTIFS('[7]ROMM List'!$E$5:$E$736,다우기술!CR$4,'[7]ROMM List'!$AA$5:$AA$736,다우기술!$C170)&gt;0,CR$4,"")</f>
        <v/>
      </c>
      <c r="CS170" s="468" t="str">
        <f>IF(COUNTIFS('[7]ROMM List'!$E$5:$E$736,다우기술!CS$4,'[7]ROMM List'!$AA$5:$AA$736,다우기술!$C170)&gt;0,CS$4,"")</f>
        <v/>
      </c>
      <c r="CT170" s="468" t="str">
        <f>IF(COUNTIFS('[7]ROMM List'!$E$5:$E$736,다우기술!CT$4,'[7]ROMM List'!$AA$5:$AA$736,다우기술!$C170)&gt;0,CT$4,"")</f>
        <v/>
      </c>
      <c r="CU170" s="468" t="str">
        <f>IF(COUNTIFS('[7]ROMM List'!$E$5:$E$736,다우기술!CU$4,'[7]ROMM List'!$AA$5:$AA$736,다우기술!$C170)&gt;0,CU$4,"")</f>
        <v/>
      </c>
      <c r="CV170" s="468" t="str">
        <f>IF(COUNTIFS('[7]ROMM List'!$E$5:$E$736,다우기술!CV$4,'[7]ROMM List'!$AA$5:$AA$736,다우기술!$C170)&gt;0,CV$4,"")</f>
        <v/>
      </c>
      <c r="CW170" s="468" t="str">
        <f>IF(COUNTIFS('[7]ROMM List'!$E$5:$E$736,다우기술!CW$4,'[7]ROMM List'!$AA$5:$AA$736,다우기술!$C170)&gt;0,CW$4,"")</f>
        <v/>
      </c>
      <c r="CX170" s="468" t="str">
        <f>IF(COUNTIFS('[7]ROMM List'!$E$5:$E$736,다우기술!CX$4,'[7]ROMM List'!$AA$5:$AA$736,다우기술!$C170)&gt;0,CX$4,"")</f>
        <v/>
      </c>
      <c r="CY170" s="468" t="str">
        <f>IF(COUNTIFS('[7]ROMM List'!$E$5:$E$736,다우기술!CY$4,'[7]ROMM List'!$AA$5:$AA$736,다우기술!$C170)&gt;0,CY$4,"")</f>
        <v/>
      </c>
      <c r="CZ170" s="468" t="str">
        <f>IF(COUNTIFS('[7]ROMM List'!$E$5:$E$736,다우기술!CZ$4,'[7]ROMM List'!$AA$5:$AA$736,다우기술!$C170)&gt;0,CZ$4,"")</f>
        <v/>
      </c>
      <c r="DA170" s="468" t="str">
        <f>IF(COUNTIFS('[7]ROMM List'!$E$5:$E$736,다우기술!DA$4,'[7]ROMM List'!$AA$5:$AA$736,다우기술!$C170)&gt;0,DA$4,"")</f>
        <v/>
      </c>
      <c r="DB170" s="468" t="str">
        <f>IF(COUNTIFS('[7]ROMM List'!$E$5:$E$736,다우기술!DB$4,'[7]ROMM List'!$AA$5:$AA$736,다우기술!$C170)&gt;0,DB$4,"")</f>
        <v/>
      </c>
      <c r="DC170" s="468" t="str">
        <f>IF(COUNTIFS('[7]ROMM List'!$E$5:$E$736,다우기술!DC$4,'[7]ROMM List'!$AA$5:$AA$736,다우기술!$C170)&gt;0,DC$4,"")</f>
        <v/>
      </c>
      <c r="DD170" s="468" t="str">
        <f>IF(COUNTIFS('[7]ROMM List'!$E$5:$E$736,다우기술!DD$4,'[7]ROMM List'!$AA$5:$AA$736,다우기술!$C170)&gt;0,DD$4,"")</f>
        <v/>
      </c>
      <c r="DE170" s="468" t="str">
        <f>IF(COUNTIFS('[7]ROMM List'!$E$5:$E$736,다우기술!DE$4,'[7]ROMM List'!$AA$5:$AA$736,다우기술!$C170)&gt;0,DE$4,"")</f>
        <v/>
      </c>
      <c r="DF170" s="468" t="str">
        <f>IF(COUNTIFS('[7]ROMM List'!$E$5:$E$736,다우기술!DF$4,'[7]ROMM List'!$AA$5:$AA$736,다우기술!$C170)&gt;0,DF$4,"")</f>
        <v/>
      </c>
      <c r="DG170" s="468" t="str">
        <f>IF(COUNTIFS('[7]ROMM List'!$E$5:$E$736,다우기술!DG$4,'[7]ROMM List'!$AA$5:$AA$736,다우기술!$C170)&gt;0,DG$4,"")</f>
        <v/>
      </c>
      <c r="DH170" s="468" t="str">
        <f>IF(COUNTIFS('[7]ROMM List'!$E$5:$E$736,다우기술!DH$4,'[7]ROMM List'!$AA$5:$AA$736,다우기술!$C170)&gt;0,DH$4,"")</f>
        <v>계약자산,계약부채</v>
      </c>
      <c r="DI170" s="468" t="str">
        <f>IF(COUNTIFS('[7]ROMM List'!$E$5:$E$736,다우기술!DI$4,'[7]ROMM List'!$AA$5:$AA$736,다우기술!$C170)&gt;0,DI$4,"")</f>
        <v/>
      </c>
      <c r="DJ170" s="468" t="str">
        <f>IF(COUNTIFS('[7]ROMM List'!$E$5:$E$736,다우기술!DJ$4,'[7]ROMM List'!$AA$5:$AA$736,다우기술!$C170)&gt;0,DJ$4,"")</f>
        <v/>
      </c>
      <c r="DK170" s="468" t="str">
        <f>IF(COUNTIFS('[7]ROMM List'!$E$5:$E$736,다우기술!DK$4,'[7]ROMM List'!$AA$5:$AA$736,다우기술!$C170)&gt;0,DK$4,"")</f>
        <v/>
      </c>
      <c r="DL170" s="468" t="str">
        <f t="shared" si="38"/>
        <v>매출채권매출계약자산,계약부채</v>
      </c>
    </row>
    <row r="171" spans="1:116" s="392" customFormat="1" ht="140.4" hidden="1" customHeight="1">
      <c r="A171" s="453"/>
      <c r="B171" s="392" t="s">
        <v>141</v>
      </c>
      <c r="C171" s="430" t="str">
        <f t="shared" si="29"/>
        <v>GR0101</v>
      </c>
      <c r="D171" s="430" t="s">
        <v>4345</v>
      </c>
      <c r="E171" s="430" t="s">
        <v>4346</v>
      </c>
      <c r="F171" s="431" t="s">
        <v>3575</v>
      </c>
      <c r="G171" s="431" t="s">
        <v>3012</v>
      </c>
      <c r="H171" s="454" t="s">
        <v>4347</v>
      </c>
      <c r="I171" s="455" t="s">
        <v>4348</v>
      </c>
      <c r="J171" s="456" t="s">
        <v>4349</v>
      </c>
      <c r="K171" s="457" t="s">
        <v>4350</v>
      </c>
      <c r="L171" s="458" t="str">
        <f>IF(VLOOKUP(BZ171,'[7]ROMM List'!$AB$5:$AC$736,2,0)&gt;0,"Y","N")</f>
        <v>N</v>
      </c>
      <c r="M171" s="459"/>
      <c r="N171" s="460"/>
      <c r="O171" s="460"/>
      <c r="P171" s="460"/>
      <c r="Q171" s="460" t="s">
        <v>143</v>
      </c>
      <c r="R171" s="461"/>
      <c r="S171" s="459" t="s">
        <v>142</v>
      </c>
      <c r="T171" s="461" t="s">
        <v>131</v>
      </c>
      <c r="U171" s="459" t="str">
        <f>IF(COUNTIFS('[7]ROMM List'!$AA$5:$AA$736,다우기술!$C171,'[7]ROMM List'!K$5:K$736,"O")&gt;0,"O","")</f>
        <v/>
      </c>
      <c r="V171" s="460" t="str">
        <f>IF(COUNTIFS('[7]ROMM List'!$AA$5:$AA$736,다우기술!$C171,'[7]ROMM List'!L$5:L$736,"O")&gt;0,"O","")</f>
        <v/>
      </c>
      <c r="W171" s="460" t="str">
        <f>IF(COUNTIFS('[7]ROMM List'!$AA$5:$AA$736,다우기술!$C171,'[7]ROMM List'!M$5:M$736,"O")&gt;0,"O","")</f>
        <v/>
      </c>
      <c r="X171" s="460" t="str">
        <f>IF(COUNTIFS('[7]ROMM List'!$AA$5:$AA$736,다우기술!$C171,'[7]ROMM List'!N$5:N$736,"O")&gt;0,"O","")</f>
        <v/>
      </c>
      <c r="Y171" s="460" t="str">
        <f>IF(COUNTIFS('[7]ROMM List'!$AA$5:$AA$736,다우기술!$C171,'[7]ROMM List'!O$5:O$736,"O")&gt;0,"O","")</f>
        <v>O</v>
      </c>
      <c r="Z171" s="460" t="str">
        <f>IF(COUNTIFS('[7]ROMM List'!$AA$5:$AA$736,다우기술!$C171,'[7]ROMM List'!P$5:P$736,"O")&gt;0,"O","")</f>
        <v/>
      </c>
      <c r="AA171" s="460" t="str">
        <f>IF(COUNTIFS('[7]ROMM List'!$AA$5:$AA$736,다우기술!$C171,'[7]ROMM List'!Q$5:Q$736,"O")&gt;0,"O","")</f>
        <v/>
      </c>
      <c r="AB171" s="460" t="str">
        <f>IF(COUNTIFS('[7]ROMM List'!$AA$5:$AA$736,다우기술!$C171,'[7]ROMM List'!R$5:R$736,"O")&gt;0,"O","")</f>
        <v/>
      </c>
      <c r="AC171" s="460" t="str">
        <f>IF(COUNTIFS('[7]ROMM List'!$AA$5:$AA$736,다우기술!$C171,'[7]ROMM List'!S$5:S$736,"O")&gt;0,"O","")</f>
        <v/>
      </c>
      <c r="AD171" s="460" t="str">
        <f>IF(COUNTIFS('[7]ROMM List'!$AA$5:$AA$736,다우기술!$C171,'[7]ROMM List'!T$5:T$736,"O")&gt;0,"O","")</f>
        <v/>
      </c>
      <c r="AE171" s="460" t="str">
        <f>IF(COUNTIFS('[7]ROMM List'!$AA$5:$AA$736,다우기술!$C171,'[7]ROMM List'!U$5:U$736,"O")&gt;0,"O","")</f>
        <v/>
      </c>
      <c r="AF171" s="460" t="str">
        <f>IF(COUNTIFS('[7]ROMM List'!$AA$5:$AA$736,다우기술!$C171,'[7]ROMM List'!V$5:V$736,"O")&gt;0,"O","")</f>
        <v/>
      </c>
      <c r="AG171" s="461" t="str">
        <f>IF(COUNTIFS('[7]ROMM List'!$AA$5:$AA$736,다우기술!$C171,'[7]ROMM List'!W$5:W$736,"O")&gt;0,"O","")</f>
        <v/>
      </c>
      <c r="AH171" s="462" t="s">
        <v>129</v>
      </c>
      <c r="AI171" s="458" t="str">
        <f t="shared" si="37"/>
        <v>매출</v>
      </c>
      <c r="AJ171" s="458" t="s">
        <v>144</v>
      </c>
      <c r="AK171" s="458" t="s">
        <v>144</v>
      </c>
      <c r="AL171" s="458" t="s">
        <v>144</v>
      </c>
      <c r="AM171" s="458" t="s">
        <v>144</v>
      </c>
      <c r="AN171" s="458" t="s">
        <v>3592</v>
      </c>
      <c r="AO171" s="458" t="s">
        <v>4351</v>
      </c>
      <c r="AP171" s="463" t="s">
        <v>4352</v>
      </c>
      <c r="AQ171" s="458" t="s">
        <v>143</v>
      </c>
      <c r="AR171" s="454" t="s">
        <v>4353</v>
      </c>
      <c r="AS171" s="454" t="s">
        <v>4354</v>
      </c>
      <c r="AT171" s="464" t="s">
        <v>4355</v>
      </c>
      <c r="AU171" s="454" t="str">
        <f t="shared" si="35"/>
        <v>무통장입금 승인</v>
      </c>
      <c r="AV171" s="454" t="s">
        <v>4356</v>
      </c>
      <c r="AW171" s="455"/>
      <c r="AX171" s="460"/>
      <c r="AY171" s="460" t="s">
        <v>143</v>
      </c>
      <c r="AZ171" s="461"/>
      <c r="BA171" s="446" t="s">
        <v>4357</v>
      </c>
      <c r="BB171" s="446" t="str">
        <f>IF(COUNTIFS('[7]ROMM List'!$AA$5:$AA$736,다우기술!C171,'[7]ROMM List'!$AF$5:$AF$736,"Significant")&gt;0,"Significant",IF(COUNTIFS('[7]ROMM List'!$AA$5:$AA$736,다우기술!C171,'[7]ROMM List'!$AF$5:$AF$736,"Higher")&gt;0,"Higher","Lower"))</f>
        <v>Higher</v>
      </c>
      <c r="BC171" s="446" t="s">
        <v>143</v>
      </c>
      <c r="BD171" s="446" t="s">
        <v>130</v>
      </c>
      <c r="BE171" s="465" t="s">
        <v>131</v>
      </c>
      <c r="BF171" s="466" t="s">
        <v>143</v>
      </c>
      <c r="BG171" s="466" t="s">
        <v>135</v>
      </c>
      <c r="BH171" s="466" t="s">
        <v>135</v>
      </c>
      <c r="BI171" s="466" t="s">
        <v>135</v>
      </c>
      <c r="BJ171" s="466" t="s">
        <v>135</v>
      </c>
      <c r="BK171" s="466" t="s">
        <v>135</v>
      </c>
      <c r="BL171" s="466" t="s">
        <v>133</v>
      </c>
      <c r="BM171" s="466" t="s">
        <v>135</v>
      </c>
      <c r="BN171" s="467" t="s">
        <v>135</v>
      </c>
      <c r="BO171" s="446" t="str">
        <f t="shared" si="30"/>
        <v>Not Higher</v>
      </c>
      <c r="BP171" s="446">
        <f>SUMIFS([7]Note!$G$18:$G$65,[7]Note!$C$18:$C$65,다우기술!BB171,[7]Note!$F$18:$F$65,다우기술!BC171,[7]Note!$D$18:$D$65,다우기술!BO171)/IF(BD171="Y",1,IF(BD171="H",2,4))</f>
        <v>25</v>
      </c>
      <c r="BQ171" s="446" t="str">
        <f t="shared" si="42"/>
        <v>그룹웨어사업팀</v>
      </c>
      <c r="BR171" s="466"/>
      <c r="BS171" s="467" t="s">
        <v>143</v>
      </c>
      <c r="BT171" s="465"/>
      <c r="BU171" s="466"/>
      <c r="BV171" s="466"/>
      <c r="BW171" s="466" t="s">
        <v>143</v>
      </c>
      <c r="BX171" s="466"/>
      <c r="BY171" s="446"/>
      <c r="BZ171" s="392" t="str">
        <f t="shared" si="36"/>
        <v>그룹웨어사업팀_무통장입금 승인</v>
      </c>
      <c r="CA171" s="468" t="b">
        <f>VLOOKUP(BZ171,'[7]ROMM List'!$AB$5:$AB$736,1,0)=BZ171</f>
        <v>1</v>
      </c>
      <c r="CB171" s="468" t="str">
        <f t="shared" si="32"/>
        <v>GR0101</v>
      </c>
      <c r="CC171" s="468"/>
      <c r="CD171" s="469">
        <f t="shared" si="33"/>
        <v>0</v>
      </c>
      <c r="CF171" s="470">
        <f t="shared" si="34"/>
        <v>0</v>
      </c>
      <c r="CG171" s="470">
        <f t="shared" si="34"/>
        <v>0</v>
      </c>
      <c r="CH171" s="470">
        <f t="shared" si="34"/>
        <v>0</v>
      </c>
      <c r="CL171" s="392" t="str">
        <f>IF(COUNTIFS('[7]ROMM List'!$E$5:$E$736,다우기술!CL$4,'[7]ROMM List'!$AA$5:$AA$736,다우기술!$C171)&gt;0,CL$4,"")</f>
        <v/>
      </c>
      <c r="CM171" s="392" t="str">
        <f>IF(COUNTIFS('[7]ROMM List'!$E$5:$E$736,다우기술!CM$4,'[7]ROMM List'!$AA$5:$AA$736,다우기술!$C171)&gt;0,CM$4,"")</f>
        <v>매출</v>
      </c>
      <c r="CN171" s="392" t="str">
        <f>IF(COUNTIFS('[7]ROMM List'!$E$5:$E$736,다우기술!CN$4,'[7]ROMM List'!$AA$5:$AA$736,다우기술!$C171)&gt;0,CN$4,"")</f>
        <v/>
      </c>
      <c r="CO171" s="392" t="str">
        <f>IF(COUNTIFS('[7]ROMM List'!$E$5:$E$736,다우기술!CO$4,'[7]ROMM List'!$AA$5:$AA$736,다우기술!$C171)&gt;0,CO$4,"")</f>
        <v/>
      </c>
      <c r="CP171" s="392" t="str">
        <f>IF(COUNTIFS('[7]ROMM List'!$E$5:$E$736,다우기술!CP$4,'[7]ROMM List'!$AA$5:$AA$736,다우기술!$C171)&gt;0,CP$4,"")</f>
        <v/>
      </c>
      <c r="CQ171" s="392" t="str">
        <f>IF(COUNTIFS('[7]ROMM List'!$E$5:$E$736,다우기술!CQ$4,'[7]ROMM List'!$AA$5:$AA$736,다우기술!$C171)&gt;0,CQ$4,"")</f>
        <v/>
      </c>
      <c r="CR171" s="392" t="str">
        <f>IF(COUNTIFS('[7]ROMM List'!$E$5:$E$736,다우기술!CR$4,'[7]ROMM List'!$AA$5:$AA$736,다우기술!$C171)&gt;0,CR$4,"")</f>
        <v/>
      </c>
      <c r="CS171" s="392" t="str">
        <f>IF(COUNTIFS('[7]ROMM List'!$E$5:$E$736,다우기술!CS$4,'[7]ROMM List'!$AA$5:$AA$736,다우기술!$C171)&gt;0,CS$4,"")</f>
        <v/>
      </c>
      <c r="CT171" s="392" t="str">
        <f>IF(COUNTIFS('[7]ROMM List'!$E$5:$E$736,다우기술!CT$4,'[7]ROMM List'!$AA$5:$AA$736,다우기술!$C171)&gt;0,CT$4,"")</f>
        <v/>
      </c>
      <c r="CU171" s="392" t="str">
        <f>IF(COUNTIFS('[7]ROMM List'!$E$5:$E$736,다우기술!CU$4,'[7]ROMM List'!$AA$5:$AA$736,다우기술!$C171)&gt;0,CU$4,"")</f>
        <v/>
      </c>
      <c r="CV171" s="392" t="str">
        <f>IF(COUNTIFS('[7]ROMM List'!$E$5:$E$736,다우기술!CV$4,'[7]ROMM List'!$AA$5:$AA$736,다우기술!$C171)&gt;0,CV$4,"")</f>
        <v/>
      </c>
      <c r="CW171" s="392" t="str">
        <f>IF(COUNTIFS('[7]ROMM List'!$E$5:$E$736,다우기술!CW$4,'[7]ROMM List'!$AA$5:$AA$736,다우기술!$C171)&gt;0,CW$4,"")</f>
        <v/>
      </c>
      <c r="CX171" s="392" t="str">
        <f>IF(COUNTIFS('[7]ROMM List'!$E$5:$E$736,다우기술!CX$4,'[7]ROMM List'!$AA$5:$AA$736,다우기술!$C171)&gt;0,CX$4,"")</f>
        <v/>
      </c>
      <c r="CY171" s="392" t="str">
        <f>IF(COUNTIFS('[7]ROMM List'!$E$5:$E$736,다우기술!CY$4,'[7]ROMM List'!$AA$5:$AA$736,다우기술!$C171)&gt;0,CY$4,"")</f>
        <v/>
      </c>
      <c r="CZ171" s="392" t="str">
        <f>IF(COUNTIFS('[7]ROMM List'!$E$5:$E$736,다우기술!CZ$4,'[7]ROMM List'!$AA$5:$AA$736,다우기술!$C171)&gt;0,CZ$4,"")</f>
        <v/>
      </c>
      <c r="DA171" s="392" t="str">
        <f>IF(COUNTIFS('[7]ROMM List'!$E$5:$E$736,다우기술!DA$4,'[7]ROMM List'!$AA$5:$AA$736,다우기술!$C171)&gt;0,DA$4,"")</f>
        <v/>
      </c>
      <c r="DB171" s="392" t="str">
        <f>IF(COUNTIFS('[7]ROMM List'!$E$5:$E$736,다우기술!DB$4,'[7]ROMM List'!$AA$5:$AA$736,다우기술!$C171)&gt;0,DB$4,"")</f>
        <v/>
      </c>
      <c r="DC171" s="392" t="str">
        <f>IF(COUNTIFS('[7]ROMM List'!$E$5:$E$736,다우기술!DC$4,'[7]ROMM List'!$AA$5:$AA$736,다우기술!$C171)&gt;0,DC$4,"")</f>
        <v/>
      </c>
      <c r="DD171" s="392" t="str">
        <f>IF(COUNTIFS('[7]ROMM List'!$E$5:$E$736,다우기술!DD$4,'[7]ROMM List'!$AA$5:$AA$736,다우기술!$C171)&gt;0,DD$4,"")</f>
        <v/>
      </c>
      <c r="DE171" s="392" t="str">
        <f>IF(COUNTIFS('[7]ROMM List'!$E$5:$E$736,다우기술!DE$4,'[7]ROMM List'!$AA$5:$AA$736,다우기술!$C171)&gt;0,DE$4,"")</f>
        <v/>
      </c>
      <c r="DF171" s="392" t="str">
        <f>IF(COUNTIFS('[7]ROMM List'!$E$5:$E$736,다우기술!DF$4,'[7]ROMM List'!$AA$5:$AA$736,다우기술!$C171)&gt;0,DF$4,"")</f>
        <v/>
      </c>
      <c r="DG171" s="392" t="str">
        <f>IF(COUNTIFS('[7]ROMM List'!$E$5:$E$736,다우기술!DG$4,'[7]ROMM List'!$AA$5:$AA$736,다우기술!$C171)&gt;0,DG$4,"")</f>
        <v/>
      </c>
      <c r="DH171" s="392" t="str">
        <f>IF(COUNTIFS('[7]ROMM List'!$E$5:$E$736,다우기술!DH$4,'[7]ROMM List'!$AA$5:$AA$736,다우기술!$C171)&gt;0,DH$4,"")</f>
        <v/>
      </c>
      <c r="DI171" s="392" t="str">
        <f>IF(COUNTIFS('[7]ROMM List'!$E$5:$E$736,다우기술!DI$4,'[7]ROMM List'!$AA$5:$AA$736,다우기술!$C171)&gt;0,DI$4,"")</f>
        <v/>
      </c>
      <c r="DJ171" s="392" t="str">
        <f>IF(COUNTIFS('[7]ROMM List'!$E$5:$E$736,다우기술!DJ$4,'[7]ROMM List'!$AA$5:$AA$736,다우기술!$C171)&gt;0,DJ$4,"")</f>
        <v/>
      </c>
      <c r="DK171" s="392" t="str">
        <f>IF(COUNTIFS('[7]ROMM List'!$E$5:$E$736,다우기술!DK$4,'[7]ROMM List'!$AA$5:$AA$736,다우기술!$C171)&gt;0,DK$4,"")</f>
        <v/>
      </c>
      <c r="DL171" s="392" t="str">
        <f t="shared" si="38"/>
        <v>매출</v>
      </c>
    </row>
    <row r="172" spans="1:116" s="392" customFormat="1" ht="280.95" hidden="1" customHeight="1">
      <c r="A172" s="453"/>
      <c r="B172" s="392" t="s">
        <v>141</v>
      </c>
      <c r="C172" s="430" t="str">
        <f t="shared" si="29"/>
        <v>GR0102</v>
      </c>
      <c r="D172" s="430" t="s">
        <v>4358</v>
      </c>
      <c r="E172" s="430" t="s">
        <v>4353</v>
      </c>
      <c r="F172" s="431" t="s">
        <v>3575</v>
      </c>
      <c r="G172" s="431" t="s">
        <v>3027</v>
      </c>
      <c r="H172" s="454" t="s">
        <v>4359</v>
      </c>
      <c r="I172" s="455" t="s">
        <v>4360</v>
      </c>
      <c r="J172" s="456" t="s">
        <v>4361</v>
      </c>
      <c r="K172" s="457" t="s">
        <v>4362</v>
      </c>
      <c r="L172" s="458" t="str">
        <f>IF(VLOOKUP(BZ172,'[7]ROMM List'!$AB$5:$AC$736,2,0)&gt;0,"Y","N")</f>
        <v>Y</v>
      </c>
      <c r="M172" s="459" t="s">
        <v>143</v>
      </c>
      <c r="N172" s="460"/>
      <c r="O172" s="460"/>
      <c r="P172" s="460"/>
      <c r="Q172" s="460"/>
      <c r="R172" s="461"/>
      <c r="S172" s="459" t="s">
        <v>142</v>
      </c>
      <c r="T172" s="461" t="s">
        <v>131</v>
      </c>
      <c r="U172" s="459" t="str">
        <f>IF(COUNTIFS('[7]ROMM List'!$AA$5:$AA$736,다우기술!$C172,'[7]ROMM List'!K$5:K$736,"O")&gt;0,"O","")</f>
        <v/>
      </c>
      <c r="V172" s="460" t="str">
        <f>IF(COUNTIFS('[7]ROMM List'!$AA$5:$AA$736,다우기술!$C172,'[7]ROMM List'!L$5:L$736,"O")&gt;0,"O","")</f>
        <v/>
      </c>
      <c r="W172" s="460" t="str">
        <f>IF(COUNTIFS('[7]ROMM List'!$AA$5:$AA$736,다우기술!$C172,'[7]ROMM List'!M$5:M$736,"O")&gt;0,"O","")</f>
        <v/>
      </c>
      <c r="X172" s="460" t="str">
        <f>IF(COUNTIFS('[7]ROMM List'!$AA$5:$AA$736,다우기술!$C172,'[7]ROMM List'!N$5:N$736,"O")&gt;0,"O","")</f>
        <v/>
      </c>
      <c r="Y172" s="460" t="str">
        <f>IF(COUNTIFS('[7]ROMM List'!$AA$5:$AA$736,다우기술!$C172,'[7]ROMM List'!O$5:O$736,"O")&gt;0,"O","")</f>
        <v>O</v>
      </c>
      <c r="Z172" s="460" t="str">
        <f>IF(COUNTIFS('[7]ROMM List'!$AA$5:$AA$736,다우기술!$C172,'[7]ROMM List'!P$5:P$736,"O")&gt;0,"O","")</f>
        <v/>
      </c>
      <c r="AA172" s="460" t="str">
        <f>IF(COUNTIFS('[7]ROMM List'!$AA$5:$AA$736,다우기술!$C172,'[7]ROMM List'!Q$5:Q$736,"O")&gt;0,"O","")</f>
        <v/>
      </c>
      <c r="AB172" s="460" t="str">
        <f>IF(COUNTIFS('[7]ROMM List'!$AA$5:$AA$736,다우기술!$C172,'[7]ROMM List'!R$5:R$736,"O")&gt;0,"O","")</f>
        <v/>
      </c>
      <c r="AC172" s="460" t="str">
        <f>IF(COUNTIFS('[7]ROMM List'!$AA$5:$AA$736,다우기술!$C172,'[7]ROMM List'!S$5:S$736,"O")&gt;0,"O","")</f>
        <v/>
      </c>
      <c r="AD172" s="460" t="str">
        <f>IF(COUNTIFS('[7]ROMM List'!$AA$5:$AA$736,다우기술!$C172,'[7]ROMM List'!T$5:T$736,"O")&gt;0,"O","")</f>
        <v/>
      </c>
      <c r="AE172" s="460" t="str">
        <f>IF(COUNTIFS('[7]ROMM List'!$AA$5:$AA$736,다우기술!$C172,'[7]ROMM List'!U$5:U$736,"O")&gt;0,"O","")</f>
        <v/>
      </c>
      <c r="AF172" s="460" t="str">
        <f>IF(COUNTIFS('[7]ROMM List'!$AA$5:$AA$736,다우기술!$C172,'[7]ROMM List'!V$5:V$736,"O")&gt;0,"O","")</f>
        <v/>
      </c>
      <c r="AG172" s="461" t="str">
        <f>IF(COUNTIFS('[7]ROMM List'!$AA$5:$AA$736,다우기술!$C172,'[7]ROMM List'!W$5:W$736,"O")&gt;0,"O","")</f>
        <v/>
      </c>
      <c r="AH172" s="462" t="s">
        <v>129</v>
      </c>
      <c r="AI172" s="458" t="str">
        <f t="shared" si="37"/>
        <v>매출</v>
      </c>
      <c r="AJ172" s="458" t="s">
        <v>144</v>
      </c>
      <c r="AK172" s="458" t="s">
        <v>144</v>
      </c>
      <c r="AL172" s="458" t="s">
        <v>144</v>
      </c>
      <c r="AM172" s="458" t="s">
        <v>144</v>
      </c>
      <c r="AN172" s="458" t="s">
        <v>3592</v>
      </c>
      <c r="AO172" s="458" t="s">
        <v>4363</v>
      </c>
      <c r="AP172" s="463" t="s">
        <v>4352</v>
      </c>
      <c r="AQ172" s="458" t="s">
        <v>143</v>
      </c>
      <c r="AR172" s="454" t="s">
        <v>4021</v>
      </c>
      <c r="AS172" s="454" t="s">
        <v>4354</v>
      </c>
      <c r="AT172" s="464" t="s">
        <v>4364</v>
      </c>
      <c r="AU172" s="454" t="str">
        <f t="shared" si="35"/>
        <v>서비스이용 승인</v>
      </c>
      <c r="AV172" s="454" t="s">
        <v>4365</v>
      </c>
      <c r="AW172" s="455"/>
      <c r="AX172" s="460"/>
      <c r="AY172" s="460" t="s">
        <v>143</v>
      </c>
      <c r="AZ172" s="461"/>
      <c r="BA172" s="446" t="s">
        <v>4366</v>
      </c>
      <c r="BB172" s="446" t="str">
        <f>IF(COUNTIFS('[7]ROMM List'!$AA$5:$AA$736,다우기술!C172,'[7]ROMM List'!$AF$5:$AF$736,"Significant")&gt;0,"Significant",IF(COUNTIFS('[7]ROMM List'!$AA$5:$AA$736,다우기술!C172,'[7]ROMM List'!$AF$5:$AF$736,"Higher")&gt;0,"Higher","Lower"))</f>
        <v>Higher</v>
      </c>
      <c r="BC172" s="446" t="s">
        <v>143</v>
      </c>
      <c r="BD172" s="446" t="s">
        <v>130</v>
      </c>
      <c r="BE172" s="465" t="s">
        <v>131</v>
      </c>
      <c r="BF172" s="466" t="s">
        <v>143</v>
      </c>
      <c r="BG172" s="466" t="s">
        <v>135</v>
      </c>
      <c r="BH172" s="466" t="s">
        <v>135</v>
      </c>
      <c r="BI172" s="466" t="s">
        <v>135</v>
      </c>
      <c r="BJ172" s="466" t="s">
        <v>135</v>
      </c>
      <c r="BK172" s="466" t="s">
        <v>135</v>
      </c>
      <c r="BL172" s="466" t="s">
        <v>133</v>
      </c>
      <c r="BM172" s="466" t="s">
        <v>133</v>
      </c>
      <c r="BN172" s="467" t="s">
        <v>135</v>
      </c>
      <c r="BO172" s="446" t="str">
        <f t="shared" si="30"/>
        <v>Not Higher</v>
      </c>
      <c r="BP172" s="446">
        <f>SUMIFS([7]Note!$G$18:$G$65,[7]Note!$C$18:$C$65,다우기술!BB172,[7]Note!$F$18:$F$65,다우기술!BC172,[7]Note!$D$18:$D$65,다우기술!BO172)/IF(BD172="Y",1,IF(BD172="H",2,4))</f>
        <v>25</v>
      </c>
      <c r="BQ172" s="446" t="str">
        <f t="shared" si="42"/>
        <v>사업지원팀</v>
      </c>
      <c r="BR172" s="466"/>
      <c r="BS172" s="467" t="s">
        <v>143</v>
      </c>
      <c r="BT172" s="465"/>
      <c r="BU172" s="466"/>
      <c r="BV172" s="466"/>
      <c r="BW172" s="466" t="s">
        <v>143</v>
      </c>
      <c r="BX172" s="466"/>
      <c r="BY172" s="446"/>
      <c r="BZ172" s="392" t="str">
        <f t="shared" si="36"/>
        <v>그룹웨어사업팀_서비스이용 승인</v>
      </c>
      <c r="CA172" s="468" t="b">
        <f>VLOOKUP(BZ172,'[7]ROMM List'!$AB$5:$AB$736,1,0)=BZ172</f>
        <v>1</v>
      </c>
      <c r="CB172" s="468" t="str">
        <f t="shared" si="32"/>
        <v>GR0102</v>
      </c>
      <c r="CC172" s="468"/>
      <c r="CD172" s="469">
        <f t="shared" si="33"/>
        <v>0</v>
      </c>
      <c r="CF172" s="470">
        <f t="shared" si="34"/>
        <v>0</v>
      </c>
      <c r="CG172" s="470">
        <f t="shared" si="34"/>
        <v>0</v>
      </c>
      <c r="CH172" s="470">
        <f t="shared" si="34"/>
        <v>0</v>
      </c>
      <c r="CL172" s="392" t="str">
        <f>IF(COUNTIFS('[7]ROMM List'!$E$5:$E$736,다우기술!CL$4,'[7]ROMM List'!$AA$5:$AA$736,다우기술!$C172)&gt;0,CL$4,"")</f>
        <v/>
      </c>
      <c r="CM172" s="392" t="str">
        <f>IF(COUNTIFS('[7]ROMM List'!$E$5:$E$736,다우기술!CM$4,'[7]ROMM List'!$AA$5:$AA$736,다우기술!$C172)&gt;0,CM$4,"")</f>
        <v>매출</v>
      </c>
      <c r="CN172" s="392" t="str">
        <f>IF(COUNTIFS('[7]ROMM List'!$E$5:$E$736,다우기술!CN$4,'[7]ROMM List'!$AA$5:$AA$736,다우기술!$C172)&gt;0,CN$4,"")</f>
        <v/>
      </c>
      <c r="CO172" s="392" t="str">
        <f>IF(COUNTIFS('[7]ROMM List'!$E$5:$E$736,다우기술!CO$4,'[7]ROMM List'!$AA$5:$AA$736,다우기술!$C172)&gt;0,CO$4,"")</f>
        <v/>
      </c>
      <c r="CP172" s="392" t="str">
        <f>IF(COUNTIFS('[7]ROMM List'!$E$5:$E$736,다우기술!CP$4,'[7]ROMM List'!$AA$5:$AA$736,다우기술!$C172)&gt;0,CP$4,"")</f>
        <v/>
      </c>
      <c r="CQ172" s="392" t="str">
        <f>IF(COUNTIFS('[7]ROMM List'!$E$5:$E$736,다우기술!CQ$4,'[7]ROMM List'!$AA$5:$AA$736,다우기술!$C172)&gt;0,CQ$4,"")</f>
        <v/>
      </c>
      <c r="CR172" s="392" t="str">
        <f>IF(COUNTIFS('[7]ROMM List'!$E$5:$E$736,다우기술!CR$4,'[7]ROMM List'!$AA$5:$AA$736,다우기술!$C172)&gt;0,CR$4,"")</f>
        <v/>
      </c>
      <c r="CS172" s="392" t="str">
        <f>IF(COUNTIFS('[7]ROMM List'!$E$5:$E$736,다우기술!CS$4,'[7]ROMM List'!$AA$5:$AA$736,다우기술!$C172)&gt;0,CS$4,"")</f>
        <v/>
      </c>
      <c r="CT172" s="392" t="str">
        <f>IF(COUNTIFS('[7]ROMM List'!$E$5:$E$736,다우기술!CT$4,'[7]ROMM List'!$AA$5:$AA$736,다우기술!$C172)&gt;0,CT$4,"")</f>
        <v/>
      </c>
      <c r="CU172" s="392" t="str">
        <f>IF(COUNTIFS('[7]ROMM List'!$E$5:$E$736,다우기술!CU$4,'[7]ROMM List'!$AA$5:$AA$736,다우기술!$C172)&gt;0,CU$4,"")</f>
        <v/>
      </c>
      <c r="CV172" s="392" t="str">
        <f>IF(COUNTIFS('[7]ROMM List'!$E$5:$E$736,다우기술!CV$4,'[7]ROMM List'!$AA$5:$AA$736,다우기술!$C172)&gt;0,CV$4,"")</f>
        <v/>
      </c>
      <c r="CW172" s="392" t="str">
        <f>IF(COUNTIFS('[7]ROMM List'!$E$5:$E$736,다우기술!CW$4,'[7]ROMM List'!$AA$5:$AA$736,다우기술!$C172)&gt;0,CW$4,"")</f>
        <v/>
      </c>
      <c r="CX172" s="392" t="str">
        <f>IF(COUNTIFS('[7]ROMM List'!$E$5:$E$736,다우기술!CX$4,'[7]ROMM List'!$AA$5:$AA$736,다우기술!$C172)&gt;0,CX$4,"")</f>
        <v/>
      </c>
      <c r="CY172" s="392" t="str">
        <f>IF(COUNTIFS('[7]ROMM List'!$E$5:$E$736,다우기술!CY$4,'[7]ROMM List'!$AA$5:$AA$736,다우기술!$C172)&gt;0,CY$4,"")</f>
        <v/>
      </c>
      <c r="CZ172" s="392" t="str">
        <f>IF(COUNTIFS('[7]ROMM List'!$E$5:$E$736,다우기술!CZ$4,'[7]ROMM List'!$AA$5:$AA$736,다우기술!$C172)&gt;0,CZ$4,"")</f>
        <v/>
      </c>
      <c r="DA172" s="392" t="str">
        <f>IF(COUNTIFS('[7]ROMM List'!$E$5:$E$736,다우기술!DA$4,'[7]ROMM List'!$AA$5:$AA$736,다우기술!$C172)&gt;0,DA$4,"")</f>
        <v/>
      </c>
      <c r="DB172" s="392" t="str">
        <f>IF(COUNTIFS('[7]ROMM List'!$E$5:$E$736,다우기술!DB$4,'[7]ROMM List'!$AA$5:$AA$736,다우기술!$C172)&gt;0,DB$4,"")</f>
        <v/>
      </c>
      <c r="DC172" s="392" t="str">
        <f>IF(COUNTIFS('[7]ROMM List'!$E$5:$E$736,다우기술!DC$4,'[7]ROMM List'!$AA$5:$AA$736,다우기술!$C172)&gt;0,DC$4,"")</f>
        <v/>
      </c>
      <c r="DD172" s="392" t="str">
        <f>IF(COUNTIFS('[7]ROMM List'!$E$5:$E$736,다우기술!DD$4,'[7]ROMM List'!$AA$5:$AA$736,다우기술!$C172)&gt;0,DD$4,"")</f>
        <v/>
      </c>
      <c r="DE172" s="392" t="str">
        <f>IF(COUNTIFS('[7]ROMM List'!$E$5:$E$736,다우기술!DE$4,'[7]ROMM List'!$AA$5:$AA$736,다우기술!$C172)&gt;0,DE$4,"")</f>
        <v/>
      </c>
      <c r="DF172" s="392" t="str">
        <f>IF(COUNTIFS('[7]ROMM List'!$E$5:$E$736,다우기술!DF$4,'[7]ROMM List'!$AA$5:$AA$736,다우기술!$C172)&gt;0,DF$4,"")</f>
        <v/>
      </c>
      <c r="DG172" s="392" t="str">
        <f>IF(COUNTIFS('[7]ROMM List'!$E$5:$E$736,다우기술!DG$4,'[7]ROMM List'!$AA$5:$AA$736,다우기술!$C172)&gt;0,DG$4,"")</f>
        <v/>
      </c>
      <c r="DH172" s="392" t="str">
        <f>IF(COUNTIFS('[7]ROMM List'!$E$5:$E$736,다우기술!DH$4,'[7]ROMM List'!$AA$5:$AA$736,다우기술!$C172)&gt;0,DH$4,"")</f>
        <v/>
      </c>
      <c r="DI172" s="392" t="str">
        <f>IF(COUNTIFS('[7]ROMM List'!$E$5:$E$736,다우기술!DI$4,'[7]ROMM List'!$AA$5:$AA$736,다우기술!$C172)&gt;0,DI$4,"")</f>
        <v/>
      </c>
      <c r="DJ172" s="392" t="str">
        <f>IF(COUNTIFS('[7]ROMM List'!$E$5:$E$736,다우기술!DJ$4,'[7]ROMM List'!$AA$5:$AA$736,다우기술!$C172)&gt;0,DJ$4,"")</f>
        <v/>
      </c>
      <c r="DK172" s="392" t="str">
        <f>IF(COUNTIFS('[7]ROMM List'!$E$5:$E$736,다우기술!DK$4,'[7]ROMM List'!$AA$5:$AA$736,다우기술!$C172)&gt;0,DK$4,"")</f>
        <v/>
      </c>
      <c r="DL172" s="392" t="str">
        <f t="shared" si="38"/>
        <v>매출</v>
      </c>
    </row>
    <row r="173" spans="1:116" ht="202.95" hidden="1" customHeight="1">
      <c r="A173" s="453"/>
      <c r="B173" s="392" t="s">
        <v>141</v>
      </c>
      <c r="C173" s="430" t="str">
        <f t="shared" si="29"/>
        <v>GR0103</v>
      </c>
      <c r="D173" s="430" t="s">
        <v>4345</v>
      </c>
      <c r="E173" s="430" t="s">
        <v>4353</v>
      </c>
      <c r="F173" s="431" t="s">
        <v>3292</v>
      </c>
      <c r="G173" s="431" t="s">
        <v>3174</v>
      </c>
      <c r="H173" s="454" t="s">
        <v>3669</v>
      </c>
      <c r="I173" s="455" t="s">
        <v>3589</v>
      </c>
      <c r="J173" s="456" t="s">
        <v>4367</v>
      </c>
      <c r="K173" s="457" t="s">
        <v>4368</v>
      </c>
      <c r="L173" s="458" t="str">
        <f>IF(VLOOKUP(BZ173,'[7]ROMM List'!$AB$5:$AC$736,2,0)&gt;0,"Y","N")</f>
        <v>Y</v>
      </c>
      <c r="M173" s="459" t="s">
        <v>143</v>
      </c>
      <c r="N173" s="460"/>
      <c r="O173" s="460"/>
      <c r="P173" s="460"/>
      <c r="Q173" s="460"/>
      <c r="R173" s="461"/>
      <c r="S173" s="459" t="s">
        <v>142</v>
      </c>
      <c r="T173" s="461" t="s">
        <v>131</v>
      </c>
      <c r="U173" s="459" t="str">
        <f>IF(COUNTIFS('[7]ROMM List'!$AA$5:$AA$736,다우기술!$C173,'[7]ROMM List'!K$5:K$736,"O")&gt;0,"O","")</f>
        <v>O</v>
      </c>
      <c r="V173" s="460" t="str">
        <f>IF(COUNTIFS('[7]ROMM List'!$AA$5:$AA$736,다우기술!$C173,'[7]ROMM List'!L$5:L$736,"O")&gt;0,"O","")</f>
        <v>O</v>
      </c>
      <c r="W173" s="460" t="str">
        <f>IF(COUNTIFS('[7]ROMM List'!$AA$5:$AA$736,다우기술!$C173,'[7]ROMM List'!M$5:M$736,"O")&gt;0,"O","")</f>
        <v/>
      </c>
      <c r="X173" s="460" t="str">
        <f>IF(COUNTIFS('[7]ROMM List'!$AA$5:$AA$736,다우기술!$C173,'[7]ROMM List'!N$5:N$736,"O")&gt;0,"O","")</f>
        <v/>
      </c>
      <c r="Y173" s="460" t="str">
        <f>IF(COUNTIFS('[7]ROMM List'!$AA$5:$AA$736,다우기술!$C173,'[7]ROMM List'!O$5:O$736,"O")&gt;0,"O","")</f>
        <v>O</v>
      </c>
      <c r="Z173" s="460" t="str">
        <f>IF(COUNTIFS('[7]ROMM List'!$AA$5:$AA$736,다우기술!$C173,'[7]ROMM List'!P$5:P$736,"O")&gt;0,"O","")</f>
        <v/>
      </c>
      <c r="AA173" s="460" t="str">
        <f>IF(COUNTIFS('[7]ROMM List'!$AA$5:$AA$736,다우기술!$C173,'[7]ROMM List'!Q$5:Q$736,"O")&gt;0,"O","")</f>
        <v/>
      </c>
      <c r="AB173" s="460" t="str">
        <f>IF(COUNTIFS('[7]ROMM List'!$AA$5:$AA$736,다우기술!$C173,'[7]ROMM List'!R$5:R$736,"O")&gt;0,"O","")</f>
        <v/>
      </c>
      <c r="AC173" s="460" t="str">
        <f>IF(COUNTIFS('[7]ROMM List'!$AA$5:$AA$736,다우기술!$C173,'[7]ROMM List'!S$5:S$736,"O")&gt;0,"O","")</f>
        <v/>
      </c>
      <c r="AD173" s="460" t="str">
        <f>IF(COUNTIFS('[7]ROMM List'!$AA$5:$AA$736,다우기술!$C173,'[7]ROMM List'!T$5:T$736,"O")&gt;0,"O","")</f>
        <v/>
      </c>
      <c r="AE173" s="460" t="str">
        <f>IF(COUNTIFS('[7]ROMM List'!$AA$5:$AA$736,다우기술!$C173,'[7]ROMM List'!U$5:U$736,"O")&gt;0,"O","")</f>
        <v/>
      </c>
      <c r="AF173" s="460" t="str">
        <f>IF(COUNTIFS('[7]ROMM List'!$AA$5:$AA$736,다우기술!$C173,'[7]ROMM List'!V$5:V$736,"O")&gt;0,"O","")</f>
        <v/>
      </c>
      <c r="AG173" s="461" t="str">
        <f>IF(COUNTIFS('[7]ROMM List'!$AA$5:$AA$736,다우기술!$C173,'[7]ROMM List'!W$5:W$736,"O")&gt;0,"O","")</f>
        <v/>
      </c>
      <c r="AH173" s="462" t="s">
        <v>130</v>
      </c>
      <c r="AI173" s="458" t="str">
        <f t="shared" si="37"/>
        <v>매출</v>
      </c>
      <c r="AJ173" s="458" t="s">
        <v>144</v>
      </c>
      <c r="AK173" s="458" t="s">
        <v>144</v>
      </c>
      <c r="AL173" s="458" t="s">
        <v>144</v>
      </c>
      <c r="AM173" s="458" t="s">
        <v>144</v>
      </c>
      <c r="AN173" s="458" t="s">
        <v>3592</v>
      </c>
      <c r="AO173" s="458" t="s">
        <v>4369</v>
      </c>
      <c r="AP173" s="463" t="s">
        <v>3594</v>
      </c>
      <c r="AQ173" s="458" t="s">
        <v>143</v>
      </c>
      <c r="AR173" s="454" t="s">
        <v>4353</v>
      </c>
      <c r="AS173" s="454" t="s">
        <v>3595</v>
      </c>
      <c r="AT173" s="464" t="s">
        <v>4370</v>
      </c>
      <c r="AU173" s="454" t="str">
        <f t="shared" si="35"/>
        <v>계약 체결에 대한 승인</v>
      </c>
      <c r="AV173" s="454" t="s">
        <v>4371</v>
      </c>
      <c r="AW173" s="455"/>
      <c r="AX173" s="460"/>
      <c r="AY173" s="460" t="s">
        <v>143</v>
      </c>
      <c r="AZ173" s="461"/>
      <c r="BA173" s="446" t="s">
        <v>4372</v>
      </c>
      <c r="BB173" s="446" t="str">
        <f>IF(COUNTIFS('[7]ROMM List'!$AA$5:$AA$736,다우기술!C173,'[7]ROMM List'!$AF$5:$AF$736,"Significant")&gt;0,"Significant",IF(COUNTIFS('[7]ROMM List'!$AA$5:$AA$736,다우기술!C173,'[7]ROMM List'!$AF$5:$AF$736,"Higher")&gt;0,"Higher","Lower"))</f>
        <v>Significant</v>
      </c>
      <c r="BC173" s="446" t="s">
        <v>143</v>
      </c>
      <c r="BD173" s="446" t="s">
        <v>130</v>
      </c>
      <c r="BE173" s="465" t="s">
        <v>131</v>
      </c>
      <c r="BF173" s="466" t="s">
        <v>143</v>
      </c>
      <c r="BG173" s="466" t="s">
        <v>135</v>
      </c>
      <c r="BH173" s="466" t="s">
        <v>133</v>
      </c>
      <c r="BI173" s="466" t="s">
        <v>135</v>
      </c>
      <c r="BJ173" s="466" t="s">
        <v>135</v>
      </c>
      <c r="BK173" s="466" t="s">
        <v>135</v>
      </c>
      <c r="BL173" s="466" t="s">
        <v>133</v>
      </c>
      <c r="BM173" s="466" t="s">
        <v>133</v>
      </c>
      <c r="BN173" s="467" t="s">
        <v>135</v>
      </c>
      <c r="BO173" s="446" t="str">
        <f t="shared" si="30"/>
        <v>Not Higher</v>
      </c>
      <c r="BP173" s="446">
        <f>SUMIFS([7]Note!$G$18:$G$65,[7]Note!$C$18:$C$65,다우기술!BB173,[7]Note!$F$18:$F$65,다우기술!BC173,[7]Note!$D$18:$D$65,다우기술!BO173)/IF(BD173="Y",1,IF(BD173="H",2,4))</f>
        <v>45</v>
      </c>
      <c r="BQ173" s="446" t="str">
        <f t="shared" si="42"/>
        <v>그룹웨어사업팀</v>
      </c>
      <c r="BR173" s="466"/>
      <c r="BS173" s="467" t="s">
        <v>143</v>
      </c>
      <c r="BT173" s="465"/>
      <c r="BU173" s="466"/>
      <c r="BV173" s="466"/>
      <c r="BW173" s="466" t="s">
        <v>143</v>
      </c>
      <c r="BX173" s="466"/>
      <c r="BY173" s="446"/>
      <c r="BZ173" s="392" t="str">
        <f t="shared" si="36"/>
        <v>그룹웨어사업팀_계약 체결에 대한 승인</v>
      </c>
      <c r="CA173" s="468" t="b">
        <f>VLOOKUP(BZ173,'[7]ROMM List'!$AB$5:$AB$736,1,0)=BZ173</f>
        <v>1</v>
      </c>
      <c r="CB173" s="468" t="str">
        <f t="shared" si="32"/>
        <v>GR0103</v>
      </c>
      <c r="CD173" s="469">
        <f t="shared" si="33"/>
        <v>0</v>
      </c>
      <c r="CE173" s="392"/>
      <c r="CF173" s="469">
        <f t="shared" si="34"/>
        <v>0</v>
      </c>
      <c r="CG173" s="469">
        <f t="shared" si="34"/>
        <v>0</v>
      </c>
      <c r="CH173" s="469">
        <f t="shared" si="34"/>
        <v>0</v>
      </c>
      <c r="CL173" s="468" t="str">
        <f>IF(COUNTIFS('[7]ROMM List'!$E$5:$E$736,다우기술!CL$4,'[7]ROMM List'!$AA$5:$AA$736,다우기술!$C173)&gt;0,CL$4,"")</f>
        <v/>
      </c>
      <c r="CM173" s="468" t="str">
        <f>IF(COUNTIFS('[7]ROMM List'!$E$5:$E$736,다우기술!CM$4,'[7]ROMM List'!$AA$5:$AA$736,다우기술!$C173)&gt;0,CM$4,"")</f>
        <v>매출</v>
      </c>
      <c r="CN173" s="468" t="str">
        <f>IF(COUNTIFS('[7]ROMM List'!$E$5:$E$736,다우기술!CN$4,'[7]ROMM List'!$AA$5:$AA$736,다우기술!$C173)&gt;0,CN$4,"")</f>
        <v/>
      </c>
      <c r="CO173" s="468" t="str">
        <f>IF(COUNTIFS('[7]ROMM List'!$E$5:$E$736,다우기술!CO$4,'[7]ROMM List'!$AA$5:$AA$736,다우기술!$C173)&gt;0,CO$4,"")</f>
        <v/>
      </c>
      <c r="CP173" s="468" t="str">
        <f>IF(COUNTIFS('[7]ROMM List'!$E$5:$E$736,다우기술!CP$4,'[7]ROMM List'!$AA$5:$AA$736,다우기술!$C173)&gt;0,CP$4,"")</f>
        <v/>
      </c>
      <c r="CQ173" s="468" t="str">
        <f>IF(COUNTIFS('[7]ROMM List'!$E$5:$E$736,다우기술!CQ$4,'[7]ROMM List'!$AA$5:$AA$736,다우기술!$C173)&gt;0,CQ$4,"")</f>
        <v/>
      </c>
      <c r="CR173" s="468" t="str">
        <f>IF(COUNTIFS('[7]ROMM List'!$E$5:$E$736,다우기술!CR$4,'[7]ROMM List'!$AA$5:$AA$736,다우기술!$C173)&gt;0,CR$4,"")</f>
        <v/>
      </c>
      <c r="CS173" s="468" t="str">
        <f>IF(COUNTIFS('[7]ROMM List'!$E$5:$E$736,다우기술!CS$4,'[7]ROMM List'!$AA$5:$AA$736,다우기술!$C173)&gt;0,CS$4,"")</f>
        <v/>
      </c>
      <c r="CT173" s="468" t="str">
        <f>IF(COUNTIFS('[7]ROMM List'!$E$5:$E$736,다우기술!CT$4,'[7]ROMM List'!$AA$5:$AA$736,다우기술!$C173)&gt;0,CT$4,"")</f>
        <v/>
      </c>
      <c r="CU173" s="468" t="str">
        <f>IF(COUNTIFS('[7]ROMM List'!$E$5:$E$736,다우기술!CU$4,'[7]ROMM List'!$AA$5:$AA$736,다우기술!$C173)&gt;0,CU$4,"")</f>
        <v/>
      </c>
      <c r="CV173" s="468" t="str">
        <f>IF(COUNTIFS('[7]ROMM List'!$E$5:$E$736,다우기술!CV$4,'[7]ROMM List'!$AA$5:$AA$736,다우기술!$C173)&gt;0,CV$4,"")</f>
        <v/>
      </c>
      <c r="CW173" s="468" t="str">
        <f>IF(COUNTIFS('[7]ROMM List'!$E$5:$E$736,다우기술!CW$4,'[7]ROMM List'!$AA$5:$AA$736,다우기술!$C173)&gt;0,CW$4,"")</f>
        <v/>
      </c>
      <c r="CX173" s="468" t="str">
        <f>IF(COUNTIFS('[7]ROMM List'!$E$5:$E$736,다우기술!CX$4,'[7]ROMM List'!$AA$5:$AA$736,다우기술!$C173)&gt;0,CX$4,"")</f>
        <v/>
      </c>
      <c r="CY173" s="468" t="str">
        <f>IF(COUNTIFS('[7]ROMM List'!$E$5:$E$736,다우기술!CY$4,'[7]ROMM List'!$AA$5:$AA$736,다우기술!$C173)&gt;0,CY$4,"")</f>
        <v/>
      </c>
      <c r="CZ173" s="468" t="str">
        <f>IF(COUNTIFS('[7]ROMM List'!$E$5:$E$736,다우기술!CZ$4,'[7]ROMM List'!$AA$5:$AA$736,다우기술!$C173)&gt;0,CZ$4,"")</f>
        <v/>
      </c>
      <c r="DA173" s="468" t="str">
        <f>IF(COUNTIFS('[7]ROMM List'!$E$5:$E$736,다우기술!DA$4,'[7]ROMM List'!$AA$5:$AA$736,다우기술!$C173)&gt;0,DA$4,"")</f>
        <v/>
      </c>
      <c r="DB173" s="468" t="str">
        <f>IF(COUNTIFS('[7]ROMM List'!$E$5:$E$736,다우기술!DB$4,'[7]ROMM List'!$AA$5:$AA$736,다우기술!$C173)&gt;0,DB$4,"")</f>
        <v/>
      </c>
      <c r="DC173" s="468" t="str">
        <f>IF(COUNTIFS('[7]ROMM List'!$E$5:$E$736,다우기술!DC$4,'[7]ROMM List'!$AA$5:$AA$736,다우기술!$C173)&gt;0,DC$4,"")</f>
        <v/>
      </c>
      <c r="DD173" s="468" t="str">
        <f>IF(COUNTIFS('[7]ROMM List'!$E$5:$E$736,다우기술!DD$4,'[7]ROMM List'!$AA$5:$AA$736,다우기술!$C173)&gt;0,DD$4,"")</f>
        <v/>
      </c>
      <c r="DE173" s="468" t="str">
        <f>IF(COUNTIFS('[7]ROMM List'!$E$5:$E$736,다우기술!DE$4,'[7]ROMM List'!$AA$5:$AA$736,다우기술!$C173)&gt;0,DE$4,"")</f>
        <v/>
      </c>
      <c r="DF173" s="468" t="str">
        <f>IF(COUNTIFS('[7]ROMM List'!$E$5:$E$736,다우기술!DF$4,'[7]ROMM List'!$AA$5:$AA$736,다우기술!$C173)&gt;0,DF$4,"")</f>
        <v/>
      </c>
      <c r="DG173" s="468" t="str">
        <f>IF(COUNTIFS('[7]ROMM List'!$E$5:$E$736,다우기술!DG$4,'[7]ROMM List'!$AA$5:$AA$736,다우기술!$C173)&gt;0,DG$4,"")</f>
        <v/>
      </c>
      <c r="DH173" s="468" t="str">
        <f>IF(COUNTIFS('[7]ROMM List'!$E$5:$E$736,다우기술!DH$4,'[7]ROMM List'!$AA$5:$AA$736,다우기술!$C173)&gt;0,DH$4,"")</f>
        <v/>
      </c>
      <c r="DI173" s="468" t="str">
        <f>IF(COUNTIFS('[7]ROMM List'!$E$5:$E$736,다우기술!DI$4,'[7]ROMM List'!$AA$5:$AA$736,다우기술!$C173)&gt;0,DI$4,"")</f>
        <v/>
      </c>
      <c r="DJ173" s="468" t="str">
        <f>IF(COUNTIFS('[7]ROMM List'!$E$5:$E$736,다우기술!DJ$4,'[7]ROMM List'!$AA$5:$AA$736,다우기술!$C173)&gt;0,DJ$4,"")</f>
        <v/>
      </c>
      <c r="DK173" s="468" t="str">
        <f>IF(COUNTIFS('[7]ROMM List'!$E$5:$E$736,다우기술!DK$4,'[7]ROMM List'!$AA$5:$AA$736,다우기술!$C173)&gt;0,DK$4,"")</f>
        <v/>
      </c>
      <c r="DL173" s="468" t="str">
        <f t="shared" si="38"/>
        <v>매출</v>
      </c>
    </row>
    <row r="174" spans="1:116" s="392" customFormat="1" ht="343.2" hidden="1" customHeight="1">
      <c r="A174" s="453"/>
      <c r="B174" s="392" t="s">
        <v>141</v>
      </c>
      <c r="C174" s="430" t="str">
        <f t="shared" si="29"/>
        <v>GR0201</v>
      </c>
      <c r="D174" s="430" t="s">
        <v>4373</v>
      </c>
      <c r="E174" s="430" t="s">
        <v>4353</v>
      </c>
      <c r="F174" s="431" t="s">
        <v>3599</v>
      </c>
      <c r="G174" s="431" t="s">
        <v>3575</v>
      </c>
      <c r="H174" s="454" t="s">
        <v>4374</v>
      </c>
      <c r="I174" s="455" t="s">
        <v>4375</v>
      </c>
      <c r="J174" s="456" t="s">
        <v>4376</v>
      </c>
      <c r="K174" s="457" t="s">
        <v>4377</v>
      </c>
      <c r="L174" s="458" t="str">
        <f>IF(VLOOKUP(BZ174,'[7]ROMM List'!$AB$5:$AC$736,2,0)&gt;0,"Y","N")</f>
        <v>Y</v>
      </c>
      <c r="M174" s="459" t="s">
        <v>143</v>
      </c>
      <c r="N174" s="460"/>
      <c r="O174" s="460"/>
      <c r="P174" s="460"/>
      <c r="Q174" s="460"/>
      <c r="R174" s="461"/>
      <c r="S174" s="459" t="s">
        <v>140</v>
      </c>
      <c r="T174" s="461" t="s">
        <v>131</v>
      </c>
      <c r="U174" s="459" t="str">
        <f>IF(COUNTIFS('[7]ROMM List'!$AA$5:$AA$736,다우기술!$C174,'[7]ROMM List'!K$5:K$736,"O")&gt;0,"O","")</f>
        <v/>
      </c>
      <c r="V174" s="460" t="str">
        <f>IF(COUNTIFS('[7]ROMM List'!$AA$5:$AA$736,다우기술!$C174,'[7]ROMM List'!L$5:L$736,"O")&gt;0,"O","")</f>
        <v/>
      </c>
      <c r="W174" s="460" t="str">
        <f>IF(COUNTIFS('[7]ROMM List'!$AA$5:$AA$736,다우기술!$C174,'[7]ROMM List'!M$5:M$736,"O")&gt;0,"O","")</f>
        <v>O</v>
      </c>
      <c r="X174" s="460" t="str">
        <f>IF(COUNTIFS('[7]ROMM List'!$AA$5:$AA$736,다우기술!$C174,'[7]ROMM List'!N$5:N$736,"O")&gt;0,"O","")</f>
        <v>O</v>
      </c>
      <c r="Y174" s="460" t="str">
        <f>IF(COUNTIFS('[7]ROMM List'!$AA$5:$AA$736,다우기술!$C174,'[7]ROMM List'!O$5:O$736,"O")&gt;0,"O","")</f>
        <v/>
      </c>
      <c r="Z174" s="460" t="str">
        <f>IF(COUNTIFS('[7]ROMM List'!$AA$5:$AA$736,다우기술!$C174,'[7]ROMM List'!P$5:P$736,"O")&gt;0,"O","")</f>
        <v/>
      </c>
      <c r="AA174" s="460" t="str">
        <f>IF(COUNTIFS('[7]ROMM List'!$AA$5:$AA$736,다우기술!$C174,'[7]ROMM List'!Q$5:Q$736,"O")&gt;0,"O","")</f>
        <v>O</v>
      </c>
      <c r="AB174" s="460" t="str">
        <f>IF(COUNTIFS('[7]ROMM List'!$AA$5:$AA$736,다우기술!$C174,'[7]ROMM List'!R$5:R$736,"O")&gt;0,"O","")</f>
        <v/>
      </c>
      <c r="AC174" s="460" t="str">
        <f>IF(COUNTIFS('[7]ROMM List'!$AA$5:$AA$736,다우기술!$C174,'[7]ROMM List'!S$5:S$736,"O")&gt;0,"O","")</f>
        <v>O</v>
      </c>
      <c r="AD174" s="460" t="str">
        <f>IF(COUNTIFS('[7]ROMM List'!$AA$5:$AA$736,다우기술!$C174,'[7]ROMM List'!T$5:T$736,"O")&gt;0,"O","")</f>
        <v/>
      </c>
      <c r="AE174" s="460" t="str">
        <f>IF(COUNTIFS('[7]ROMM List'!$AA$5:$AA$736,다우기술!$C174,'[7]ROMM List'!U$5:U$736,"O")&gt;0,"O","")</f>
        <v/>
      </c>
      <c r="AF174" s="460" t="str">
        <f>IF(COUNTIFS('[7]ROMM List'!$AA$5:$AA$736,다우기술!$C174,'[7]ROMM List'!V$5:V$736,"O")&gt;0,"O","")</f>
        <v/>
      </c>
      <c r="AG174" s="461" t="str">
        <f>IF(COUNTIFS('[7]ROMM List'!$AA$5:$AA$736,다우기술!$C174,'[7]ROMM List'!W$5:W$736,"O")&gt;0,"O","")</f>
        <v/>
      </c>
      <c r="AH174" s="462" t="s">
        <v>130</v>
      </c>
      <c r="AI174" s="458" t="str">
        <f t="shared" si="37"/>
        <v>매출채권매출</v>
      </c>
      <c r="AJ174" s="458" t="s">
        <v>144</v>
      </c>
      <c r="AK174" s="458" t="s">
        <v>144</v>
      </c>
      <c r="AL174" s="458" t="s">
        <v>144</v>
      </c>
      <c r="AM174" s="458" t="s">
        <v>144</v>
      </c>
      <c r="AN174" s="458" t="s">
        <v>3592</v>
      </c>
      <c r="AO174" s="458" t="s">
        <v>4378</v>
      </c>
      <c r="AP174" s="463" t="s">
        <v>4353</v>
      </c>
      <c r="AQ174" s="458" t="s">
        <v>143</v>
      </c>
      <c r="AR174" s="454" t="s">
        <v>4353</v>
      </c>
      <c r="AS174" s="454" t="s">
        <v>4379</v>
      </c>
      <c r="AT174" s="464" t="s">
        <v>4380</v>
      </c>
      <c r="AU174" s="454" t="str">
        <f t="shared" si="35"/>
        <v>수행계획서에 대한 검토와 승인</v>
      </c>
      <c r="AV174" s="454" t="s">
        <v>4381</v>
      </c>
      <c r="AW174" s="455" t="s">
        <v>143</v>
      </c>
      <c r="AX174" s="460"/>
      <c r="AY174" s="460" t="s">
        <v>143</v>
      </c>
      <c r="AZ174" s="461"/>
      <c r="BA174" s="446" t="s">
        <v>4382</v>
      </c>
      <c r="BB174" s="446" t="str">
        <f>IF(COUNTIFS('[7]ROMM List'!$AA$5:$AA$736,다우기술!C174,'[7]ROMM List'!$AF$5:$AF$736,"Significant")&gt;0,"Significant",IF(COUNTIFS('[7]ROMM List'!$AA$5:$AA$736,다우기술!C174,'[7]ROMM List'!$AF$5:$AF$736,"Higher")&gt;0,"Higher","Lower"))</f>
        <v>Significant</v>
      </c>
      <c r="BC174" s="446" t="s">
        <v>143</v>
      </c>
      <c r="BD174" s="446" t="s">
        <v>130</v>
      </c>
      <c r="BE174" s="465" t="s">
        <v>131</v>
      </c>
      <c r="BF174" s="466" t="s">
        <v>143</v>
      </c>
      <c r="BG174" s="466" t="s">
        <v>135</v>
      </c>
      <c r="BH174" s="466" t="s">
        <v>133</v>
      </c>
      <c r="BI174" s="466" t="s">
        <v>133</v>
      </c>
      <c r="BJ174" s="466" t="s">
        <v>135</v>
      </c>
      <c r="BK174" s="466" t="s">
        <v>135</v>
      </c>
      <c r="BL174" s="466" t="s">
        <v>133</v>
      </c>
      <c r="BM174" s="466" t="s">
        <v>133</v>
      </c>
      <c r="BN174" s="467" t="s">
        <v>135</v>
      </c>
      <c r="BO174" s="446" t="str">
        <f t="shared" si="30"/>
        <v>Not Higher</v>
      </c>
      <c r="BP174" s="446">
        <f>SUMIFS([7]Note!$G$18:$G$65,[7]Note!$C$18:$C$65,다우기술!BB174,[7]Note!$F$18:$F$65,다우기술!BC174,[7]Note!$D$18:$D$65,다우기술!BO174)/IF(BD174="Y",1,IF(BD174="H",2,4))</f>
        <v>45</v>
      </c>
      <c r="BQ174" s="446" t="str">
        <f t="shared" si="42"/>
        <v>그룹웨어사업팀</v>
      </c>
      <c r="BR174" s="466"/>
      <c r="BS174" s="467" t="s">
        <v>143</v>
      </c>
      <c r="BT174" s="465"/>
      <c r="BU174" s="466"/>
      <c r="BV174" s="466"/>
      <c r="BW174" s="466" t="s">
        <v>143</v>
      </c>
      <c r="BX174" s="466"/>
      <c r="BY174" s="446"/>
      <c r="BZ174" s="392" t="str">
        <f t="shared" si="36"/>
        <v>그룹웨어사업팀_수행계획서에 대한 검토와 승인</v>
      </c>
      <c r="CA174" s="468" t="b">
        <f>VLOOKUP(BZ174,'[7]ROMM List'!$AB$5:$AB$736,1,0)=BZ174</f>
        <v>1</v>
      </c>
      <c r="CB174" s="468" t="str">
        <f t="shared" si="32"/>
        <v>GR0201</v>
      </c>
      <c r="CC174" s="468"/>
      <c r="CD174" s="469">
        <f t="shared" si="33"/>
        <v>0</v>
      </c>
      <c r="CF174" s="470">
        <f t="shared" si="34"/>
        <v>0</v>
      </c>
      <c r="CG174" s="470">
        <f t="shared" si="34"/>
        <v>0</v>
      </c>
      <c r="CH174" s="470">
        <f t="shared" si="34"/>
        <v>0</v>
      </c>
      <c r="CL174" s="392" t="str">
        <f>IF(COUNTIFS('[7]ROMM List'!$E$5:$E$736,다우기술!CL$4,'[7]ROMM List'!$AA$5:$AA$736,다우기술!$C174)&gt;0,CL$4,"")</f>
        <v>매출채권</v>
      </c>
      <c r="CM174" s="392" t="str">
        <f>IF(COUNTIFS('[7]ROMM List'!$E$5:$E$736,다우기술!CM$4,'[7]ROMM List'!$AA$5:$AA$736,다우기술!$C174)&gt;0,CM$4,"")</f>
        <v>매출</v>
      </c>
      <c r="CN174" s="392" t="str">
        <f>IF(COUNTIFS('[7]ROMM List'!$E$5:$E$736,다우기술!CN$4,'[7]ROMM List'!$AA$5:$AA$736,다우기술!$C174)&gt;0,CN$4,"")</f>
        <v/>
      </c>
      <c r="CO174" s="392" t="str">
        <f>IF(COUNTIFS('[7]ROMM List'!$E$5:$E$736,다우기술!CO$4,'[7]ROMM List'!$AA$5:$AA$736,다우기술!$C174)&gt;0,CO$4,"")</f>
        <v/>
      </c>
      <c r="CP174" s="392" t="str">
        <f>IF(COUNTIFS('[7]ROMM List'!$E$5:$E$736,다우기술!CP$4,'[7]ROMM List'!$AA$5:$AA$736,다우기술!$C174)&gt;0,CP$4,"")</f>
        <v/>
      </c>
      <c r="CQ174" s="392" t="str">
        <f>IF(COUNTIFS('[7]ROMM List'!$E$5:$E$736,다우기술!CQ$4,'[7]ROMM List'!$AA$5:$AA$736,다우기술!$C174)&gt;0,CQ$4,"")</f>
        <v/>
      </c>
      <c r="CR174" s="392" t="str">
        <f>IF(COUNTIFS('[7]ROMM List'!$E$5:$E$736,다우기술!CR$4,'[7]ROMM List'!$AA$5:$AA$736,다우기술!$C174)&gt;0,CR$4,"")</f>
        <v/>
      </c>
      <c r="CS174" s="392" t="str">
        <f>IF(COUNTIFS('[7]ROMM List'!$E$5:$E$736,다우기술!CS$4,'[7]ROMM List'!$AA$5:$AA$736,다우기술!$C174)&gt;0,CS$4,"")</f>
        <v/>
      </c>
      <c r="CT174" s="392" t="str">
        <f>IF(COUNTIFS('[7]ROMM List'!$E$5:$E$736,다우기술!CT$4,'[7]ROMM List'!$AA$5:$AA$736,다우기술!$C174)&gt;0,CT$4,"")</f>
        <v/>
      </c>
      <c r="CU174" s="392" t="str">
        <f>IF(COUNTIFS('[7]ROMM List'!$E$5:$E$736,다우기술!CU$4,'[7]ROMM List'!$AA$5:$AA$736,다우기술!$C174)&gt;0,CU$4,"")</f>
        <v/>
      </c>
      <c r="CV174" s="392" t="str">
        <f>IF(COUNTIFS('[7]ROMM List'!$E$5:$E$736,다우기술!CV$4,'[7]ROMM List'!$AA$5:$AA$736,다우기술!$C174)&gt;0,CV$4,"")</f>
        <v/>
      </c>
      <c r="CW174" s="392" t="str">
        <f>IF(COUNTIFS('[7]ROMM List'!$E$5:$E$736,다우기술!CW$4,'[7]ROMM List'!$AA$5:$AA$736,다우기술!$C174)&gt;0,CW$4,"")</f>
        <v/>
      </c>
      <c r="CX174" s="392" t="str">
        <f>IF(COUNTIFS('[7]ROMM List'!$E$5:$E$736,다우기술!CX$4,'[7]ROMM List'!$AA$5:$AA$736,다우기술!$C174)&gt;0,CX$4,"")</f>
        <v/>
      </c>
      <c r="CY174" s="392" t="str">
        <f>IF(COUNTIFS('[7]ROMM List'!$E$5:$E$736,다우기술!CY$4,'[7]ROMM List'!$AA$5:$AA$736,다우기술!$C174)&gt;0,CY$4,"")</f>
        <v/>
      </c>
      <c r="CZ174" s="392" t="str">
        <f>IF(COUNTIFS('[7]ROMM List'!$E$5:$E$736,다우기술!CZ$4,'[7]ROMM List'!$AA$5:$AA$736,다우기술!$C174)&gt;0,CZ$4,"")</f>
        <v/>
      </c>
      <c r="DA174" s="392" t="str">
        <f>IF(COUNTIFS('[7]ROMM List'!$E$5:$E$736,다우기술!DA$4,'[7]ROMM List'!$AA$5:$AA$736,다우기술!$C174)&gt;0,DA$4,"")</f>
        <v/>
      </c>
      <c r="DB174" s="392" t="str">
        <f>IF(COUNTIFS('[7]ROMM List'!$E$5:$E$736,다우기술!DB$4,'[7]ROMM List'!$AA$5:$AA$736,다우기술!$C174)&gt;0,DB$4,"")</f>
        <v/>
      </c>
      <c r="DC174" s="392" t="str">
        <f>IF(COUNTIFS('[7]ROMM List'!$E$5:$E$736,다우기술!DC$4,'[7]ROMM List'!$AA$5:$AA$736,다우기술!$C174)&gt;0,DC$4,"")</f>
        <v/>
      </c>
      <c r="DD174" s="392" t="str">
        <f>IF(COUNTIFS('[7]ROMM List'!$E$5:$E$736,다우기술!DD$4,'[7]ROMM List'!$AA$5:$AA$736,다우기술!$C174)&gt;0,DD$4,"")</f>
        <v/>
      </c>
      <c r="DE174" s="392" t="str">
        <f>IF(COUNTIFS('[7]ROMM List'!$E$5:$E$736,다우기술!DE$4,'[7]ROMM List'!$AA$5:$AA$736,다우기술!$C174)&gt;0,DE$4,"")</f>
        <v/>
      </c>
      <c r="DF174" s="392" t="str">
        <f>IF(COUNTIFS('[7]ROMM List'!$E$5:$E$736,다우기술!DF$4,'[7]ROMM List'!$AA$5:$AA$736,다우기술!$C174)&gt;0,DF$4,"")</f>
        <v/>
      </c>
      <c r="DG174" s="392" t="str">
        <f>IF(COUNTIFS('[7]ROMM List'!$E$5:$E$736,다우기술!DG$4,'[7]ROMM List'!$AA$5:$AA$736,다우기술!$C174)&gt;0,DG$4,"")</f>
        <v/>
      </c>
      <c r="DH174" s="392" t="str">
        <f>IF(COUNTIFS('[7]ROMM List'!$E$5:$E$736,다우기술!DH$4,'[7]ROMM List'!$AA$5:$AA$736,다우기술!$C174)&gt;0,DH$4,"")</f>
        <v/>
      </c>
      <c r="DI174" s="392" t="str">
        <f>IF(COUNTIFS('[7]ROMM List'!$E$5:$E$736,다우기술!DI$4,'[7]ROMM List'!$AA$5:$AA$736,다우기술!$C174)&gt;0,DI$4,"")</f>
        <v/>
      </c>
      <c r="DJ174" s="392" t="str">
        <f>IF(COUNTIFS('[7]ROMM List'!$E$5:$E$736,다우기술!DJ$4,'[7]ROMM List'!$AA$5:$AA$736,다우기술!$C174)&gt;0,DJ$4,"")</f>
        <v/>
      </c>
      <c r="DK174" s="392" t="str">
        <f>IF(COUNTIFS('[7]ROMM List'!$E$5:$E$736,다우기술!DK$4,'[7]ROMM List'!$AA$5:$AA$736,다우기술!$C174)&gt;0,DK$4,"")</f>
        <v/>
      </c>
      <c r="DL174" s="392" t="str">
        <f t="shared" si="38"/>
        <v>매출채권매출</v>
      </c>
    </row>
    <row r="175" spans="1:116" s="392" customFormat="1" ht="312" hidden="1" customHeight="1">
      <c r="A175" s="453"/>
      <c r="B175" s="392" t="s">
        <v>141</v>
      </c>
      <c r="C175" s="430" t="str">
        <f t="shared" si="29"/>
        <v>GR0202</v>
      </c>
      <c r="D175" s="430" t="s">
        <v>4345</v>
      </c>
      <c r="E175" s="430" t="s">
        <v>4353</v>
      </c>
      <c r="F175" s="431" t="s">
        <v>3306</v>
      </c>
      <c r="G175" s="431" t="s">
        <v>3306</v>
      </c>
      <c r="H175" s="454" t="s">
        <v>4383</v>
      </c>
      <c r="I175" s="455" t="s">
        <v>4384</v>
      </c>
      <c r="J175" s="456" t="s">
        <v>4385</v>
      </c>
      <c r="K175" s="457" t="s">
        <v>4386</v>
      </c>
      <c r="L175" s="458" t="str">
        <f>IF(VLOOKUP(BZ175,'[7]ROMM List'!$AB$5:$AC$736,2,0)&gt;0,"Y","N")</f>
        <v>Y</v>
      </c>
      <c r="M175" s="459"/>
      <c r="N175" s="460"/>
      <c r="O175" s="460"/>
      <c r="P175" s="460" t="s">
        <v>143</v>
      </c>
      <c r="Q175" s="460"/>
      <c r="R175" s="461"/>
      <c r="S175" s="459" t="s">
        <v>140</v>
      </c>
      <c r="T175" s="461" t="s">
        <v>131</v>
      </c>
      <c r="U175" s="459" t="str">
        <f>IF(COUNTIFS('[7]ROMM List'!$AA$5:$AA$736,다우기술!$C175,'[7]ROMM List'!K$5:K$736,"O")&gt;0,"O","")</f>
        <v/>
      </c>
      <c r="V175" s="460" t="str">
        <f>IF(COUNTIFS('[7]ROMM List'!$AA$5:$AA$736,다우기술!$C175,'[7]ROMM List'!L$5:L$736,"O")&gt;0,"O","")</f>
        <v/>
      </c>
      <c r="W175" s="460" t="str">
        <f>IF(COUNTIFS('[7]ROMM List'!$AA$5:$AA$736,다우기술!$C175,'[7]ROMM List'!M$5:M$736,"O")&gt;0,"O","")</f>
        <v/>
      </c>
      <c r="X175" s="460" t="str">
        <f>IF(COUNTIFS('[7]ROMM List'!$AA$5:$AA$736,다우기술!$C175,'[7]ROMM List'!N$5:N$736,"O")&gt;0,"O","")</f>
        <v>O</v>
      </c>
      <c r="Y175" s="460" t="str">
        <f>IF(COUNTIFS('[7]ROMM List'!$AA$5:$AA$736,다우기술!$C175,'[7]ROMM List'!O$5:O$736,"O")&gt;0,"O","")</f>
        <v>O</v>
      </c>
      <c r="Z175" s="460" t="str">
        <f>IF(COUNTIFS('[7]ROMM List'!$AA$5:$AA$736,다우기술!$C175,'[7]ROMM List'!P$5:P$736,"O")&gt;0,"O","")</f>
        <v>O</v>
      </c>
      <c r="AA175" s="460" t="str">
        <f>IF(COUNTIFS('[7]ROMM List'!$AA$5:$AA$736,다우기술!$C175,'[7]ROMM List'!Q$5:Q$736,"O")&gt;0,"O","")</f>
        <v>O</v>
      </c>
      <c r="AB175" s="460" t="str">
        <f>IF(COUNTIFS('[7]ROMM List'!$AA$5:$AA$736,다우기술!$C175,'[7]ROMM List'!R$5:R$736,"O")&gt;0,"O","")</f>
        <v/>
      </c>
      <c r="AC175" s="460" t="str">
        <f>IF(COUNTIFS('[7]ROMM List'!$AA$5:$AA$736,다우기술!$C175,'[7]ROMM List'!S$5:S$736,"O")&gt;0,"O","")</f>
        <v/>
      </c>
      <c r="AD175" s="460" t="str">
        <f>IF(COUNTIFS('[7]ROMM List'!$AA$5:$AA$736,다우기술!$C175,'[7]ROMM List'!T$5:T$736,"O")&gt;0,"O","")</f>
        <v/>
      </c>
      <c r="AE175" s="460" t="str">
        <f>IF(COUNTIFS('[7]ROMM List'!$AA$5:$AA$736,다우기술!$C175,'[7]ROMM List'!U$5:U$736,"O")&gt;0,"O","")</f>
        <v/>
      </c>
      <c r="AF175" s="460" t="str">
        <f>IF(COUNTIFS('[7]ROMM List'!$AA$5:$AA$736,다우기술!$C175,'[7]ROMM List'!V$5:V$736,"O")&gt;0,"O","")</f>
        <v/>
      </c>
      <c r="AG175" s="461" t="str">
        <f>IF(COUNTIFS('[7]ROMM List'!$AA$5:$AA$736,다우기술!$C175,'[7]ROMM List'!W$5:W$736,"O")&gt;0,"O","")</f>
        <v/>
      </c>
      <c r="AH175" s="462" t="s">
        <v>129</v>
      </c>
      <c r="AI175" s="458" t="str">
        <f t="shared" si="37"/>
        <v>매출</v>
      </c>
      <c r="AJ175" s="458" t="s">
        <v>144</v>
      </c>
      <c r="AK175" s="458" t="s">
        <v>144</v>
      </c>
      <c r="AL175" s="458" t="s">
        <v>144</v>
      </c>
      <c r="AM175" s="458" t="s">
        <v>144</v>
      </c>
      <c r="AN175" s="458" t="s">
        <v>3592</v>
      </c>
      <c r="AO175" s="458" t="s">
        <v>4387</v>
      </c>
      <c r="AP175" s="463" t="s">
        <v>144</v>
      </c>
      <c r="AQ175" s="458" t="s">
        <v>131</v>
      </c>
      <c r="AR175" s="454" t="s">
        <v>4353</v>
      </c>
      <c r="AS175" s="454" t="s">
        <v>4388</v>
      </c>
      <c r="AT175" s="464" t="s">
        <v>4389</v>
      </c>
      <c r="AU175" s="454" t="str">
        <f t="shared" si="35"/>
        <v>투입 M/M 관리</v>
      </c>
      <c r="AV175" s="454" t="s">
        <v>4390</v>
      </c>
      <c r="AW175" s="455"/>
      <c r="AX175" s="460"/>
      <c r="AY175" s="460" t="s">
        <v>143</v>
      </c>
      <c r="AZ175" s="461"/>
      <c r="BA175" s="446" t="s">
        <v>4391</v>
      </c>
      <c r="BB175" s="446" t="str">
        <f>IF(COUNTIFS('[7]ROMM List'!$AA$5:$AA$736,다우기술!C175,'[7]ROMM List'!$AF$5:$AF$736,"Significant")&gt;0,"Significant",IF(COUNTIFS('[7]ROMM List'!$AA$5:$AA$736,다우기술!C175,'[7]ROMM List'!$AF$5:$AF$736,"Higher")&gt;0,"Higher","Lower"))</f>
        <v>Significant</v>
      </c>
      <c r="BC175" s="446" t="s">
        <v>131</v>
      </c>
      <c r="BD175" s="446" t="s">
        <v>130</v>
      </c>
      <c r="BE175" s="465" t="s">
        <v>131</v>
      </c>
      <c r="BF175" s="466" t="s">
        <v>131</v>
      </c>
      <c r="BG175" s="466" t="s">
        <v>135</v>
      </c>
      <c r="BH175" s="466" t="s">
        <v>135</v>
      </c>
      <c r="BI175" s="466" t="s">
        <v>135</v>
      </c>
      <c r="BJ175" s="466" t="s">
        <v>135</v>
      </c>
      <c r="BK175" s="466" t="s">
        <v>135</v>
      </c>
      <c r="BL175" s="466" t="s">
        <v>133</v>
      </c>
      <c r="BM175" s="466" t="s">
        <v>133</v>
      </c>
      <c r="BN175" s="467" t="s">
        <v>135</v>
      </c>
      <c r="BO175" s="446" t="str">
        <f t="shared" si="30"/>
        <v>Not Higher</v>
      </c>
      <c r="BP175" s="446">
        <f>SUMIFS([7]Note!$G$18:$G$65,[7]Note!$C$18:$C$65,다우기술!BB175,[7]Note!$F$18:$F$65,다우기술!BC175,[7]Note!$D$18:$D$65,다우기술!BO175)/IF(BD175="Y",1,IF(BD175="H",2,4))</f>
        <v>3</v>
      </c>
      <c r="BQ175" s="446" t="str">
        <f t="shared" si="42"/>
        <v>그룹웨어사업팀</v>
      </c>
      <c r="BR175" s="466"/>
      <c r="BS175" s="467" t="s">
        <v>143</v>
      </c>
      <c r="BT175" s="465"/>
      <c r="BU175" s="466"/>
      <c r="BV175" s="466"/>
      <c r="BW175" s="466" t="s">
        <v>143</v>
      </c>
      <c r="BX175" s="466"/>
      <c r="BY175" s="446"/>
      <c r="BZ175" s="392" t="str">
        <f t="shared" si="36"/>
        <v>그룹웨어사업팀_투입 M/M 관리</v>
      </c>
      <c r="CA175" s="392" t="b">
        <f>VLOOKUP(BZ175,'[7]ROMM List'!$AB$5:$AB$736,1,0)=BZ175</f>
        <v>1</v>
      </c>
      <c r="CB175" s="392" t="str">
        <f t="shared" si="32"/>
        <v>GR0202</v>
      </c>
      <c r="CD175" s="470">
        <f t="shared" si="33"/>
        <v>0</v>
      </c>
      <c r="CF175" s="470">
        <f t="shared" si="34"/>
        <v>0</v>
      </c>
      <c r="CG175" s="470">
        <f t="shared" si="34"/>
        <v>0</v>
      </c>
      <c r="CH175" s="470">
        <f t="shared" si="34"/>
        <v>0</v>
      </c>
      <c r="CL175" s="392" t="str">
        <f>IF(COUNTIFS('[7]ROMM List'!$E$5:$E$736,다우기술!CL$4,'[7]ROMM List'!$AA$5:$AA$736,다우기술!$C175)&gt;0,CL$4,"")</f>
        <v/>
      </c>
      <c r="CM175" s="392" t="str">
        <f>IF(COUNTIFS('[7]ROMM List'!$E$5:$E$736,다우기술!CM$4,'[7]ROMM List'!$AA$5:$AA$736,다우기술!$C175)&gt;0,CM$4,"")</f>
        <v>매출</v>
      </c>
      <c r="CN175" s="392" t="str">
        <f>IF(COUNTIFS('[7]ROMM List'!$E$5:$E$736,다우기술!CN$4,'[7]ROMM List'!$AA$5:$AA$736,다우기술!$C175)&gt;0,CN$4,"")</f>
        <v/>
      </c>
      <c r="CO175" s="392" t="str">
        <f>IF(COUNTIFS('[7]ROMM List'!$E$5:$E$736,다우기술!CO$4,'[7]ROMM List'!$AA$5:$AA$736,다우기술!$C175)&gt;0,CO$4,"")</f>
        <v/>
      </c>
      <c r="CP175" s="392" t="str">
        <f>IF(COUNTIFS('[7]ROMM List'!$E$5:$E$736,다우기술!CP$4,'[7]ROMM List'!$AA$5:$AA$736,다우기술!$C175)&gt;0,CP$4,"")</f>
        <v/>
      </c>
      <c r="CQ175" s="392" t="str">
        <f>IF(COUNTIFS('[7]ROMM List'!$E$5:$E$736,다우기술!CQ$4,'[7]ROMM List'!$AA$5:$AA$736,다우기술!$C175)&gt;0,CQ$4,"")</f>
        <v/>
      </c>
      <c r="CR175" s="392" t="str">
        <f>IF(COUNTIFS('[7]ROMM List'!$E$5:$E$736,다우기술!CR$4,'[7]ROMM List'!$AA$5:$AA$736,다우기술!$C175)&gt;0,CR$4,"")</f>
        <v/>
      </c>
      <c r="CS175" s="392" t="str">
        <f>IF(COUNTIFS('[7]ROMM List'!$E$5:$E$736,다우기술!CS$4,'[7]ROMM List'!$AA$5:$AA$736,다우기술!$C175)&gt;0,CS$4,"")</f>
        <v/>
      </c>
      <c r="CT175" s="392" t="str">
        <f>IF(COUNTIFS('[7]ROMM List'!$E$5:$E$736,다우기술!CT$4,'[7]ROMM List'!$AA$5:$AA$736,다우기술!$C175)&gt;0,CT$4,"")</f>
        <v/>
      </c>
      <c r="CU175" s="392" t="str">
        <f>IF(COUNTIFS('[7]ROMM List'!$E$5:$E$736,다우기술!CU$4,'[7]ROMM List'!$AA$5:$AA$736,다우기술!$C175)&gt;0,CU$4,"")</f>
        <v/>
      </c>
      <c r="CV175" s="392" t="str">
        <f>IF(COUNTIFS('[7]ROMM List'!$E$5:$E$736,다우기술!CV$4,'[7]ROMM List'!$AA$5:$AA$736,다우기술!$C175)&gt;0,CV$4,"")</f>
        <v/>
      </c>
      <c r="CW175" s="392" t="str">
        <f>IF(COUNTIFS('[7]ROMM List'!$E$5:$E$736,다우기술!CW$4,'[7]ROMM List'!$AA$5:$AA$736,다우기술!$C175)&gt;0,CW$4,"")</f>
        <v/>
      </c>
      <c r="CX175" s="392" t="str">
        <f>IF(COUNTIFS('[7]ROMM List'!$E$5:$E$736,다우기술!CX$4,'[7]ROMM List'!$AA$5:$AA$736,다우기술!$C175)&gt;0,CX$4,"")</f>
        <v/>
      </c>
      <c r="CY175" s="392" t="str">
        <f>IF(COUNTIFS('[7]ROMM List'!$E$5:$E$736,다우기술!CY$4,'[7]ROMM List'!$AA$5:$AA$736,다우기술!$C175)&gt;0,CY$4,"")</f>
        <v/>
      </c>
      <c r="CZ175" s="392" t="str">
        <f>IF(COUNTIFS('[7]ROMM List'!$E$5:$E$736,다우기술!CZ$4,'[7]ROMM List'!$AA$5:$AA$736,다우기술!$C175)&gt;0,CZ$4,"")</f>
        <v/>
      </c>
      <c r="DA175" s="392" t="str">
        <f>IF(COUNTIFS('[7]ROMM List'!$E$5:$E$736,다우기술!DA$4,'[7]ROMM List'!$AA$5:$AA$736,다우기술!$C175)&gt;0,DA$4,"")</f>
        <v/>
      </c>
      <c r="DB175" s="392" t="str">
        <f>IF(COUNTIFS('[7]ROMM List'!$E$5:$E$736,다우기술!DB$4,'[7]ROMM List'!$AA$5:$AA$736,다우기술!$C175)&gt;0,DB$4,"")</f>
        <v/>
      </c>
      <c r="DC175" s="392" t="str">
        <f>IF(COUNTIFS('[7]ROMM List'!$E$5:$E$736,다우기술!DC$4,'[7]ROMM List'!$AA$5:$AA$736,다우기술!$C175)&gt;0,DC$4,"")</f>
        <v/>
      </c>
      <c r="DD175" s="392" t="str">
        <f>IF(COUNTIFS('[7]ROMM List'!$E$5:$E$736,다우기술!DD$4,'[7]ROMM List'!$AA$5:$AA$736,다우기술!$C175)&gt;0,DD$4,"")</f>
        <v/>
      </c>
      <c r="DE175" s="392" t="str">
        <f>IF(COUNTIFS('[7]ROMM List'!$E$5:$E$736,다우기술!DE$4,'[7]ROMM List'!$AA$5:$AA$736,다우기술!$C175)&gt;0,DE$4,"")</f>
        <v/>
      </c>
      <c r="DF175" s="392" t="str">
        <f>IF(COUNTIFS('[7]ROMM List'!$E$5:$E$736,다우기술!DF$4,'[7]ROMM List'!$AA$5:$AA$736,다우기술!$C175)&gt;0,DF$4,"")</f>
        <v/>
      </c>
      <c r="DG175" s="392" t="str">
        <f>IF(COUNTIFS('[7]ROMM List'!$E$5:$E$736,다우기술!DG$4,'[7]ROMM List'!$AA$5:$AA$736,다우기술!$C175)&gt;0,DG$4,"")</f>
        <v/>
      </c>
      <c r="DH175" s="392" t="str">
        <f>IF(COUNTIFS('[7]ROMM List'!$E$5:$E$736,다우기술!DH$4,'[7]ROMM List'!$AA$5:$AA$736,다우기술!$C175)&gt;0,DH$4,"")</f>
        <v/>
      </c>
      <c r="DI175" s="392" t="str">
        <f>IF(COUNTIFS('[7]ROMM List'!$E$5:$E$736,다우기술!DI$4,'[7]ROMM List'!$AA$5:$AA$736,다우기술!$C175)&gt;0,DI$4,"")</f>
        <v/>
      </c>
      <c r="DJ175" s="392" t="str">
        <f>IF(COUNTIFS('[7]ROMM List'!$E$5:$E$736,다우기술!DJ$4,'[7]ROMM List'!$AA$5:$AA$736,다우기술!$C175)&gt;0,DJ$4,"")</f>
        <v/>
      </c>
      <c r="DK175" s="392" t="str">
        <f>IF(COUNTIFS('[7]ROMM List'!$E$5:$E$736,다우기술!DK$4,'[7]ROMM List'!$AA$5:$AA$736,다우기술!$C175)&gt;0,DK$4,"")</f>
        <v/>
      </c>
      <c r="DL175" s="392" t="str">
        <f t="shared" si="38"/>
        <v>매출</v>
      </c>
    </row>
    <row r="176" spans="1:116" s="392" customFormat="1" ht="265.2" hidden="1" customHeight="1">
      <c r="A176" s="471" t="s">
        <v>3290</v>
      </c>
      <c r="B176" s="392" t="s">
        <v>141</v>
      </c>
      <c r="C176" s="430" t="str">
        <f t="shared" si="29"/>
        <v>GR0301</v>
      </c>
      <c r="D176" s="430" t="s">
        <v>4345</v>
      </c>
      <c r="E176" s="430" t="s">
        <v>4353</v>
      </c>
      <c r="F176" s="431" t="s">
        <v>3614</v>
      </c>
      <c r="G176" s="431" t="s">
        <v>3575</v>
      </c>
      <c r="H176" s="454" t="s">
        <v>3633</v>
      </c>
      <c r="I176" s="455" t="s">
        <v>3634</v>
      </c>
      <c r="J176" s="456" t="s">
        <v>4392</v>
      </c>
      <c r="K176" s="457" t="s">
        <v>4393</v>
      </c>
      <c r="L176" s="458" t="str">
        <f>IF(VLOOKUP(BZ176,'[7]ROMM List'!$AB$5:$AC$736,2,0)&gt;0,"Y","N")</f>
        <v>Y</v>
      </c>
      <c r="M176" s="459" t="s">
        <v>143</v>
      </c>
      <c r="N176" s="460" t="s">
        <v>143</v>
      </c>
      <c r="O176" s="460"/>
      <c r="P176" s="460"/>
      <c r="Q176" s="460"/>
      <c r="R176" s="461"/>
      <c r="S176" s="459" t="s">
        <v>140</v>
      </c>
      <c r="T176" s="461" t="s">
        <v>131</v>
      </c>
      <c r="U176" s="459" t="str">
        <f>IF(COUNTIFS('[7]ROMM List'!$AA$5:$AA$736,다우기술!$C176,'[7]ROMM List'!K$5:K$736,"O")&gt;0,"O","")</f>
        <v/>
      </c>
      <c r="V176" s="460" t="str">
        <f>IF(COUNTIFS('[7]ROMM List'!$AA$5:$AA$736,다우기술!$C176,'[7]ROMM List'!L$5:L$736,"O")&gt;0,"O","")</f>
        <v/>
      </c>
      <c r="W176" s="460" t="str">
        <f>IF(COUNTIFS('[7]ROMM List'!$AA$5:$AA$736,다우기술!$C176,'[7]ROMM List'!M$5:M$736,"O")&gt;0,"O","")</f>
        <v>O</v>
      </c>
      <c r="X176" s="460" t="str">
        <f>IF(COUNTIFS('[7]ROMM List'!$AA$5:$AA$736,다우기술!$C176,'[7]ROMM List'!N$5:N$736,"O")&gt;0,"O","")</f>
        <v>O</v>
      </c>
      <c r="Y176" s="460" t="str">
        <f>IF(COUNTIFS('[7]ROMM List'!$AA$5:$AA$736,다우기술!$C176,'[7]ROMM List'!O$5:O$736,"O")&gt;0,"O","")</f>
        <v>O</v>
      </c>
      <c r="Z176" s="460" t="str">
        <f>IF(COUNTIFS('[7]ROMM List'!$AA$5:$AA$736,다우기술!$C176,'[7]ROMM List'!P$5:P$736,"O")&gt;0,"O","")</f>
        <v>O</v>
      </c>
      <c r="AA176" s="460" t="str">
        <f>IF(COUNTIFS('[7]ROMM List'!$AA$5:$AA$736,다우기술!$C176,'[7]ROMM List'!Q$5:Q$736,"O")&gt;0,"O","")</f>
        <v>O</v>
      </c>
      <c r="AB176" s="460" t="str">
        <f>IF(COUNTIFS('[7]ROMM List'!$AA$5:$AA$736,다우기술!$C176,'[7]ROMM List'!R$5:R$736,"O")&gt;0,"O","")</f>
        <v>O</v>
      </c>
      <c r="AC176" s="460" t="str">
        <f>IF(COUNTIFS('[7]ROMM List'!$AA$5:$AA$736,다우기술!$C176,'[7]ROMM List'!S$5:S$736,"O")&gt;0,"O","")</f>
        <v>O</v>
      </c>
      <c r="AD176" s="460" t="str">
        <f>IF(COUNTIFS('[7]ROMM List'!$AA$5:$AA$736,다우기술!$C176,'[7]ROMM List'!T$5:T$736,"O")&gt;0,"O","")</f>
        <v/>
      </c>
      <c r="AE176" s="460" t="str">
        <f>IF(COUNTIFS('[7]ROMM List'!$AA$5:$AA$736,다우기술!$C176,'[7]ROMM List'!U$5:U$736,"O")&gt;0,"O","")</f>
        <v/>
      </c>
      <c r="AF176" s="460" t="str">
        <f>IF(COUNTIFS('[7]ROMM List'!$AA$5:$AA$736,다우기술!$C176,'[7]ROMM List'!V$5:V$736,"O")&gt;0,"O","")</f>
        <v/>
      </c>
      <c r="AG176" s="461" t="str">
        <f>IF(COUNTIFS('[7]ROMM List'!$AA$5:$AA$736,다우기술!$C176,'[7]ROMM List'!W$5:W$736,"O")&gt;0,"O","")</f>
        <v/>
      </c>
      <c r="AH176" s="462" t="s">
        <v>129</v>
      </c>
      <c r="AI176" s="458" t="str">
        <f t="shared" si="37"/>
        <v>매출</v>
      </c>
      <c r="AJ176" s="458" t="s">
        <v>4394</v>
      </c>
      <c r="AK176" s="458" t="s">
        <v>144</v>
      </c>
      <c r="AL176" s="458" t="s">
        <v>4394</v>
      </c>
      <c r="AM176" s="458" t="s">
        <v>144</v>
      </c>
      <c r="AN176" s="458" t="s">
        <v>3592</v>
      </c>
      <c r="AO176" s="458" t="s">
        <v>3637</v>
      </c>
      <c r="AP176" s="463" t="s">
        <v>3638</v>
      </c>
      <c r="AQ176" s="458" t="s">
        <v>131</v>
      </c>
      <c r="AR176" s="454" t="s">
        <v>134</v>
      </c>
      <c r="AS176" s="454" t="s">
        <v>189</v>
      </c>
      <c r="AT176" s="464" t="s">
        <v>4395</v>
      </c>
      <c r="AU176" s="454" t="str">
        <f t="shared" si="35"/>
        <v>프로젝트 매출전표에 대한 승인</v>
      </c>
      <c r="AV176" s="454" t="s">
        <v>4396</v>
      </c>
      <c r="AW176" s="455"/>
      <c r="AX176" s="460"/>
      <c r="AY176" s="460" t="s">
        <v>143</v>
      </c>
      <c r="AZ176" s="461"/>
      <c r="BA176" s="446" t="s">
        <v>4397</v>
      </c>
      <c r="BB176" s="446" t="str">
        <f>IF(COUNTIFS('[7]ROMM List'!$AA$5:$AA$736,다우기술!C176,'[7]ROMM List'!$AF$5:$AF$736,"Significant")&gt;0,"Significant",IF(COUNTIFS('[7]ROMM List'!$AA$5:$AA$736,다우기술!C176,'[7]ROMM List'!$AF$5:$AF$736,"Higher")&gt;0,"Higher","Lower"))</f>
        <v>Significant</v>
      </c>
      <c r="BC176" s="446" t="s">
        <v>131</v>
      </c>
      <c r="BD176" s="446" t="s">
        <v>130</v>
      </c>
      <c r="BE176" s="465" t="s">
        <v>131</v>
      </c>
      <c r="BF176" s="466" t="s">
        <v>131</v>
      </c>
      <c r="BG176" s="466" t="s">
        <v>135</v>
      </c>
      <c r="BH176" s="466" t="s">
        <v>135</v>
      </c>
      <c r="BI176" s="466" t="s">
        <v>135</v>
      </c>
      <c r="BJ176" s="466" t="s">
        <v>135</v>
      </c>
      <c r="BK176" s="466" t="s">
        <v>135</v>
      </c>
      <c r="BL176" s="466" t="s">
        <v>133</v>
      </c>
      <c r="BM176" s="466" t="s">
        <v>133</v>
      </c>
      <c r="BN176" s="467" t="s">
        <v>135</v>
      </c>
      <c r="BO176" s="446" t="str">
        <f t="shared" si="30"/>
        <v>Not Higher</v>
      </c>
      <c r="BP176" s="446">
        <f>SUMIFS([7]Note!$G$18:$G$65,[7]Note!$C$18:$C$65,다우기술!BB176,[7]Note!$F$18:$F$65,다우기술!BC176,[7]Note!$D$18:$D$65,다우기술!BO176)/IF(BD176="Y",1,IF(BD176="H",2,4))</f>
        <v>3</v>
      </c>
      <c r="BQ176" s="446" t="str">
        <f t="shared" si="42"/>
        <v>재경팀</v>
      </c>
      <c r="BR176" s="466"/>
      <c r="BS176" s="467" t="s">
        <v>143</v>
      </c>
      <c r="BT176" s="465"/>
      <c r="BU176" s="466"/>
      <c r="BV176" s="466"/>
      <c r="BW176" s="466" t="s">
        <v>143</v>
      </c>
      <c r="BX176" s="466"/>
      <c r="BY176" s="446"/>
      <c r="BZ176" s="392" t="str">
        <f t="shared" si="36"/>
        <v>그룹웨어사업팀_프로젝트 매출전표에 대한 승인</v>
      </c>
      <c r="CA176" s="392" t="b">
        <f>VLOOKUP(BZ176,'[7]ROMM List'!$AB$5:$AB$736,1,0)=BZ176</f>
        <v>1</v>
      </c>
      <c r="CB176" s="392" t="str">
        <f t="shared" si="32"/>
        <v>GR0301</v>
      </c>
      <c r="CD176" s="470">
        <f t="shared" si="33"/>
        <v>1</v>
      </c>
      <c r="CE176" s="393" t="str">
        <f>VLOOKUP(C176,'[7]IUC List'!$D$5:$D$64,1,0)</f>
        <v>GR0301</v>
      </c>
      <c r="CF176" s="470">
        <f t="shared" si="34"/>
        <v>0</v>
      </c>
      <c r="CG176" s="470">
        <f t="shared" si="34"/>
        <v>1</v>
      </c>
      <c r="CH176" s="470">
        <f t="shared" si="34"/>
        <v>0</v>
      </c>
      <c r="CL176" s="392" t="str">
        <f>IF(COUNTIFS('[7]ROMM List'!$E$5:$E$736,다우기술!CL$4,'[7]ROMM List'!$AA$5:$AA$736,다우기술!$C176)&gt;0,CL$4,"")</f>
        <v/>
      </c>
      <c r="CM176" s="392" t="str">
        <f>IF(COUNTIFS('[7]ROMM List'!$E$5:$E$736,다우기술!CM$4,'[7]ROMM List'!$AA$5:$AA$736,다우기술!$C176)&gt;0,CM$4,"")</f>
        <v>매출</v>
      </c>
      <c r="CN176" s="392" t="str">
        <f>IF(COUNTIFS('[7]ROMM List'!$E$5:$E$736,다우기술!CN$4,'[7]ROMM List'!$AA$5:$AA$736,다우기술!$C176)&gt;0,CN$4,"")</f>
        <v/>
      </c>
      <c r="CO176" s="392" t="str">
        <f>IF(COUNTIFS('[7]ROMM List'!$E$5:$E$736,다우기술!CO$4,'[7]ROMM List'!$AA$5:$AA$736,다우기술!$C176)&gt;0,CO$4,"")</f>
        <v/>
      </c>
      <c r="CP176" s="392" t="str">
        <f>IF(COUNTIFS('[7]ROMM List'!$E$5:$E$736,다우기술!CP$4,'[7]ROMM List'!$AA$5:$AA$736,다우기술!$C176)&gt;0,CP$4,"")</f>
        <v/>
      </c>
      <c r="CQ176" s="392" t="str">
        <f>IF(COUNTIFS('[7]ROMM List'!$E$5:$E$736,다우기술!CQ$4,'[7]ROMM List'!$AA$5:$AA$736,다우기술!$C176)&gt;0,CQ$4,"")</f>
        <v/>
      </c>
      <c r="CR176" s="392" t="str">
        <f>IF(COUNTIFS('[7]ROMM List'!$E$5:$E$736,다우기술!CR$4,'[7]ROMM List'!$AA$5:$AA$736,다우기술!$C176)&gt;0,CR$4,"")</f>
        <v/>
      </c>
      <c r="CS176" s="392" t="str">
        <f>IF(COUNTIFS('[7]ROMM List'!$E$5:$E$736,다우기술!CS$4,'[7]ROMM List'!$AA$5:$AA$736,다우기술!$C176)&gt;0,CS$4,"")</f>
        <v/>
      </c>
      <c r="CT176" s="392" t="str">
        <f>IF(COUNTIFS('[7]ROMM List'!$E$5:$E$736,다우기술!CT$4,'[7]ROMM List'!$AA$5:$AA$736,다우기술!$C176)&gt;0,CT$4,"")</f>
        <v/>
      </c>
      <c r="CU176" s="392" t="str">
        <f>IF(COUNTIFS('[7]ROMM List'!$E$5:$E$736,다우기술!CU$4,'[7]ROMM List'!$AA$5:$AA$736,다우기술!$C176)&gt;0,CU$4,"")</f>
        <v/>
      </c>
      <c r="CV176" s="392" t="str">
        <f>IF(COUNTIFS('[7]ROMM List'!$E$5:$E$736,다우기술!CV$4,'[7]ROMM List'!$AA$5:$AA$736,다우기술!$C176)&gt;0,CV$4,"")</f>
        <v/>
      </c>
      <c r="CW176" s="392" t="str">
        <f>IF(COUNTIFS('[7]ROMM List'!$E$5:$E$736,다우기술!CW$4,'[7]ROMM List'!$AA$5:$AA$736,다우기술!$C176)&gt;0,CW$4,"")</f>
        <v/>
      </c>
      <c r="CX176" s="392" t="str">
        <f>IF(COUNTIFS('[7]ROMM List'!$E$5:$E$736,다우기술!CX$4,'[7]ROMM List'!$AA$5:$AA$736,다우기술!$C176)&gt;0,CX$4,"")</f>
        <v/>
      </c>
      <c r="CY176" s="392" t="str">
        <f>IF(COUNTIFS('[7]ROMM List'!$E$5:$E$736,다우기술!CY$4,'[7]ROMM List'!$AA$5:$AA$736,다우기술!$C176)&gt;0,CY$4,"")</f>
        <v/>
      </c>
      <c r="CZ176" s="392" t="str">
        <f>IF(COUNTIFS('[7]ROMM List'!$E$5:$E$736,다우기술!CZ$4,'[7]ROMM List'!$AA$5:$AA$736,다우기술!$C176)&gt;0,CZ$4,"")</f>
        <v/>
      </c>
      <c r="DA176" s="392" t="str">
        <f>IF(COUNTIFS('[7]ROMM List'!$E$5:$E$736,다우기술!DA$4,'[7]ROMM List'!$AA$5:$AA$736,다우기술!$C176)&gt;0,DA$4,"")</f>
        <v/>
      </c>
      <c r="DB176" s="392" t="str">
        <f>IF(COUNTIFS('[7]ROMM List'!$E$5:$E$736,다우기술!DB$4,'[7]ROMM List'!$AA$5:$AA$736,다우기술!$C176)&gt;0,DB$4,"")</f>
        <v/>
      </c>
      <c r="DC176" s="392" t="str">
        <f>IF(COUNTIFS('[7]ROMM List'!$E$5:$E$736,다우기술!DC$4,'[7]ROMM List'!$AA$5:$AA$736,다우기술!$C176)&gt;0,DC$4,"")</f>
        <v/>
      </c>
      <c r="DD176" s="392" t="str">
        <f>IF(COUNTIFS('[7]ROMM List'!$E$5:$E$736,다우기술!DD$4,'[7]ROMM List'!$AA$5:$AA$736,다우기술!$C176)&gt;0,DD$4,"")</f>
        <v/>
      </c>
      <c r="DE176" s="392" t="str">
        <f>IF(COUNTIFS('[7]ROMM List'!$E$5:$E$736,다우기술!DE$4,'[7]ROMM List'!$AA$5:$AA$736,다우기술!$C176)&gt;0,DE$4,"")</f>
        <v/>
      </c>
      <c r="DF176" s="392" t="str">
        <f>IF(COUNTIFS('[7]ROMM List'!$E$5:$E$736,다우기술!DF$4,'[7]ROMM List'!$AA$5:$AA$736,다우기술!$C176)&gt;0,DF$4,"")</f>
        <v/>
      </c>
      <c r="DG176" s="392" t="str">
        <f>IF(COUNTIFS('[7]ROMM List'!$E$5:$E$736,다우기술!DG$4,'[7]ROMM List'!$AA$5:$AA$736,다우기술!$C176)&gt;0,DG$4,"")</f>
        <v/>
      </c>
      <c r="DH176" s="392" t="str">
        <f>IF(COUNTIFS('[7]ROMM List'!$E$5:$E$736,다우기술!DH$4,'[7]ROMM List'!$AA$5:$AA$736,다우기술!$C176)&gt;0,DH$4,"")</f>
        <v/>
      </c>
      <c r="DI176" s="392" t="str">
        <f>IF(COUNTIFS('[7]ROMM List'!$E$5:$E$736,다우기술!DI$4,'[7]ROMM List'!$AA$5:$AA$736,다우기술!$C176)&gt;0,DI$4,"")</f>
        <v/>
      </c>
      <c r="DJ176" s="392" t="str">
        <f>IF(COUNTIFS('[7]ROMM List'!$E$5:$E$736,다우기술!DJ$4,'[7]ROMM List'!$AA$5:$AA$736,다우기술!$C176)&gt;0,DJ$4,"")</f>
        <v/>
      </c>
      <c r="DK176" s="392" t="str">
        <f>IF(COUNTIFS('[7]ROMM List'!$E$5:$E$736,다우기술!DK$4,'[7]ROMM List'!$AA$5:$AA$736,다우기술!$C176)&gt;0,DK$4,"")</f>
        <v/>
      </c>
      <c r="DL176" s="392" t="str">
        <f t="shared" si="38"/>
        <v>매출</v>
      </c>
    </row>
    <row r="177" spans="1:116" s="392" customFormat="1" ht="218.4" hidden="1" customHeight="1">
      <c r="A177" s="453"/>
      <c r="B177" s="392" t="s">
        <v>141</v>
      </c>
      <c r="C177" s="430" t="str">
        <f t="shared" si="29"/>
        <v>GR0401</v>
      </c>
      <c r="D177" s="430" t="s">
        <v>4373</v>
      </c>
      <c r="E177" s="430" t="s">
        <v>4353</v>
      </c>
      <c r="F177" s="431" t="s">
        <v>3641</v>
      </c>
      <c r="G177" s="431" t="s">
        <v>3575</v>
      </c>
      <c r="H177" s="454" t="s">
        <v>4398</v>
      </c>
      <c r="I177" s="455" t="s">
        <v>4399</v>
      </c>
      <c r="J177" s="456" t="s">
        <v>4400</v>
      </c>
      <c r="K177" s="457" t="s">
        <v>4401</v>
      </c>
      <c r="L177" s="458" t="str">
        <f>IF(VLOOKUP(BZ177,'[7]ROMM List'!$AB$5:$AC$736,2,0)&gt;0,"Y","N")</f>
        <v>Y</v>
      </c>
      <c r="M177" s="459"/>
      <c r="N177" s="460" t="s">
        <v>143</v>
      </c>
      <c r="O177" s="460"/>
      <c r="P177" s="460"/>
      <c r="Q177" s="460"/>
      <c r="R177" s="461"/>
      <c r="S177" s="459" t="s">
        <v>142</v>
      </c>
      <c r="T177" s="461" t="s">
        <v>137</v>
      </c>
      <c r="U177" s="459" t="str">
        <f>IF(COUNTIFS('[7]ROMM List'!$AA$5:$AA$736,다우기술!$C177,'[7]ROMM List'!K$5:K$736,"O")&gt;0,"O","")</f>
        <v/>
      </c>
      <c r="V177" s="460" t="str">
        <f>IF(COUNTIFS('[7]ROMM List'!$AA$5:$AA$736,다우기술!$C177,'[7]ROMM List'!L$5:L$736,"O")&gt;0,"O","")</f>
        <v/>
      </c>
      <c r="W177" s="460" t="str">
        <f>IF(COUNTIFS('[7]ROMM List'!$AA$5:$AA$736,다우기술!$C177,'[7]ROMM List'!M$5:M$736,"O")&gt;0,"O","")</f>
        <v>O</v>
      </c>
      <c r="X177" s="460" t="str">
        <f>IF(COUNTIFS('[7]ROMM List'!$AA$5:$AA$736,다우기술!$C177,'[7]ROMM List'!N$5:N$736,"O")&gt;0,"O","")</f>
        <v/>
      </c>
      <c r="Y177" s="460" t="str">
        <f>IF(COUNTIFS('[7]ROMM List'!$AA$5:$AA$736,다우기술!$C177,'[7]ROMM List'!O$5:O$736,"O")&gt;0,"O","")</f>
        <v>O</v>
      </c>
      <c r="Z177" s="460" t="str">
        <f>IF(COUNTIFS('[7]ROMM List'!$AA$5:$AA$736,다우기술!$C177,'[7]ROMM List'!P$5:P$736,"O")&gt;0,"O","")</f>
        <v>O</v>
      </c>
      <c r="AA177" s="460" t="str">
        <f>IF(COUNTIFS('[7]ROMM List'!$AA$5:$AA$736,다우기술!$C177,'[7]ROMM List'!Q$5:Q$736,"O")&gt;0,"O","")</f>
        <v>O</v>
      </c>
      <c r="AB177" s="460" t="str">
        <f>IF(COUNTIFS('[7]ROMM List'!$AA$5:$AA$736,다우기술!$C177,'[7]ROMM List'!R$5:R$736,"O")&gt;0,"O","")</f>
        <v>O</v>
      </c>
      <c r="AC177" s="460" t="str">
        <f>IF(COUNTIFS('[7]ROMM List'!$AA$5:$AA$736,다우기술!$C177,'[7]ROMM List'!S$5:S$736,"O")&gt;0,"O","")</f>
        <v/>
      </c>
      <c r="AD177" s="460" t="str">
        <f>IF(COUNTIFS('[7]ROMM List'!$AA$5:$AA$736,다우기술!$C177,'[7]ROMM List'!T$5:T$736,"O")&gt;0,"O","")</f>
        <v/>
      </c>
      <c r="AE177" s="460" t="str">
        <f>IF(COUNTIFS('[7]ROMM List'!$AA$5:$AA$736,다우기술!$C177,'[7]ROMM List'!U$5:U$736,"O")&gt;0,"O","")</f>
        <v/>
      </c>
      <c r="AF177" s="460" t="str">
        <f>IF(COUNTIFS('[7]ROMM List'!$AA$5:$AA$736,다우기술!$C177,'[7]ROMM List'!V$5:V$736,"O")&gt;0,"O","")</f>
        <v/>
      </c>
      <c r="AG177" s="461" t="str">
        <f>IF(COUNTIFS('[7]ROMM List'!$AA$5:$AA$736,다우기술!$C177,'[7]ROMM List'!W$5:W$736,"O")&gt;0,"O","")</f>
        <v/>
      </c>
      <c r="AH177" s="462" t="s">
        <v>129</v>
      </c>
      <c r="AI177" s="458" t="str">
        <f t="shared" si="37"/>
        <v>매출채권매출</v>
      </c>
      <c r="AJ177" s="458" t="s">
        <v>144</v>
      </c>
      <c r="AK177" s="458" t="s">
        <v>144</v>
      </c>
      <c r="AL177" s="458" t="s">
        <v>144</v>
      </c>
      <c r="AM177" s="458" t="s">
        <v>144</v>
      </c>
      <c r="AN177" s="458" t="s">
        <v>3592</v>
      </c>
      <c r="AO177" s="458" t="s">
        <v>144</v>
      </c>
      <c r="AP177" s="463" t="s">
        <v>4352</v>
      </c>
      <c r="AQ177" s="458" t="s">
        <v>3582</v>
      </c>
      <c r="AR177" s="454" t="s">
        <v>4353</v>
      </c>
      <c r="AS177" s="454" t="s">
        <v>3666</v>
      </c>
      <c r="AT177" s="464" t="s">
        <v>4402</v>
      </c>
      <c r="AU177" s="454" t="str">
        <f t="shared" si="35"/>
        <v>서비스형 매출기록</v>
      </c>
      <c r="AV177" s="454" t="s">
        <v>4403</v>
      </c>
      <c r="AW177" s="455"/>
      <c r="AX177" s="460"/>
      <c r="AY177" s="460"/>
      <c r="AZ177" s="461"/>
      <c r="BA177" s="446" t="s">
        <v>144</v>
      </c>
      <c r="BB177" s="446" t="str">
        <f>IF(COUNTIFS('[7]ROMM List'!$AA$5:$AA$736,다우기술!C177,'[7]ROMM List'!$AF$5:$AF$736,"Significant")&gt;0,"Significant",IF(COUNTIFS('[7]ROMM List'!$AA$5:$AA$736,다우기술!C177,'[7]ROMM List'!$AF$5:$AF$736,"Higher")&gt;0,"Higher","Lower"))</f>
        <v>Higher</v>
      </c>
      <c r="BC177" s="446" t="s">
        <v>3582</v>
      </c>
      <c r="BD177" s="446" t="s">
        <v>130</v>
      </c>
      <c r="BE177" s="465" t="s">
        <v>137</v>
      </c>
      <c r="BF177" s="466" t="s">
        <v>3582</v>
      </c>
      <c r="BG177" s="466" t="s">
        <v>135</v>
      </c>
      <c r="BH177" s="466" t="s">
        <v>135</v>
      </c>
      <c r="BI177" s="466" t="s">
        <v>135</v>
      </c>
      <c r="BJ177" s="466" t="s">
        <v>135</v>
      </c>
      <c r="BK177" s="466" t="s">
        <v>135</v>
      </c>
      <c r="BL177" s="466" t="s">
        <v>133</v>
      </c>
      <c r="BM177" s="466" t="s">
        <v>135</v>
      </c>
      <c r="BN177" s="467" t="s">
        <v>135</v>
      </c>
      <c r="BO177" s="446" t="str">
        <f t="shared" si="30"/>
        <v>Not Higher</v>
      </c>
      <c r="BP177" s="446">
        <f>SUMIFS([7]Note!$G$18:$G$65,[7]Note!$C$18:$C$65,다우기술!BB177,[7]Note!$F$18:$F$65,다우기술!BC177,[7]Note!$D$18:$D$65,다우기술!BO177)/IF(BD177="Y",1,IF(BD177="H",2,4))</f>
        <v>1</v>
      </c>
      <c r="BQ177" s="446" t="str">
        <f t="shared" si="42"/>
        <v>그룹웨어사업팀</v>
      </c>
      <c r="BR177" s="466"/>
      <c r="BS177" s="467" t="s">
        <v>143</v>
      </c>
      <c r="BT177" s="465"/>
      <c r="BU177" s="466"/>
      <c r="BV177" s="466"/>
      <c r="BW177" s="466" t="s">
        <v>143</v>
      </c>
      <c r="BX177" s="466"/>
      <c r="BY177" s="446"/>
      <c r="BZ177" s="392" t="str">
        <f t="shared" si="36"/>
        <v>그룹웨어사업팀_서비스형 매출기록</v>
      </c>
      <c r="CA177" s="468" t="b">
        <f>VLOOKUP(BZ177,'[7]ROMM List'!$AB$5:$AB$736,1,0)=BZ177</f>
        <v>1</v>
      </c>
      <c r="CB177" s="468" t="str">
        <f t="shared" si="32"/>
        <v>GR0401</v>
      </c>
      <c r="CC177" s="468"/>
      <c r="CD177" s="470">
        <f t="shared" si="33"/>
        <v>0</v>
      </c>
      <c r="CF177" s="470">
        <f t="shared" si="34"/>
        <v>0</v>
      </c>
      <c r="CG177" s="470">
        <f t="shared" si="34"/>
        <v>0</v>
      </c>
      <c r="CH177" s="470">
        <f t="shared" si="34"/>
        <v>0</v>
      </c>
      <c r="CL177" s="392" t="str">
        <f>IF(COUNTIFS('[7]ROMM List'!$E$5:$E$736,다우기술!CL$4,'[7]ROMM List'!$AA$5:$AA$736,다우기술!$C177)&gt;0,CL$4,"")</f>
        <v>매출채권</v>
      </c>
      <c r="CM177" s="392" t="str">
        <f>IF(COUNTIFS('[7]ROMM List'!$E$5:$E$736,다우기술!CM$4,'[7]ROMM List'!$AA$5:$AA$736,다우기술!$C177)&gt;0,CM$4,"")</f>
        <v>매출</v>
      </c>
      <c r="CN177" s="392" t="str">
        <f>IF(COUNTIFS('[7]ROMM List'!$E$5:$E$736,다우기술!CN$4,'[7]ROMM List'!$AA$5:$AA$736,다우기술!$C177)&gt;0,CN$4,"")</f>
        <v/>
      </c>
      <c r="CO177" s="392" t="str">
        <f>IF(COUNTIFS('[7]ROMM List'!$E$5:$E$736,다우기술!CO$4,'[7]ROMM List'!$AA$5:$AA$736,다우기술!$C177)&gt;0,CO$4,"")</f>
        <v/>
      </c>
      <c r="CP177" s="392" t="str">
        <f>IF(COUNTIFS('[7]ROMM List'!$E$5:$E$736,다우기술!CP$4,'[7]ROMM List'!$AA$5:$AA$736,다우기술!$C177)&gt;0,CP$4,"")</f>
        <v/>
      </c>
      <c r="CQ177" s="392" t="str">
        <f>IF(COUNTIFS('[7]ROMM List'!$E$5:$E$736,다우기술!CQ$4,'[7]ROMM List'!$AA$5:$AA$736,다우기술!$C177)&gt;0,CQ$4,"")</f>
        <v/>
      </c>
      <c r="CR177" s="392" t="str">
        <f>IF(COUNTIFS('[7]ROMM List'!$E$5:$E$736,다우기술!CR$4,'[7]ROMM List'!$AA$5:$AA$736,다우기술!$C177)&gt;0,CR$4,"")</f>
        <v/>
      </c>
      <c r="CS177" s="392" t="str">
        <f>IF(COUNTIFS('[7]ROMM List'!$E$5:$E$736,다우기술!CS$4,'[7]ROMM List'!$AA$5:$AA$736,다우기술!$C177)&gt;0,CS$4,"")</f>
        <v/>
      </c>
      <c r="CT177" s="392" t="str">
        <f>IF(COUNTIFS('[7]ROMM List'!$E$5:$E$736,다우기술!CT$4,'[7]ROMM List'!$AA$5:$AA$736,다우기술!$C177)&gt;0,CT$4,"")</f>
        <v/>
      </c>
      <c r="CU177" s="392" t="str">
        <f>IF(COUNTIFS('[7]ROMM List'!$E$5:$E$736,다우기술!CU$4,'[7]ROMM List'!$AA$5:$AA$736,다우기술!$C177)&gt;0,CU$4,"")</f>
        <v/>
      </c>
      <c r="CV177" s="392" t="str">
        <f>IF(COUNTIFS('[7]ROMM List'!$E$5:$E$736,다우기술!CV$4,'[7]ROMM List'!$AA$5:$AA$736,다우기술!$C177)&gt;0,CV$4,"")</f>
        <v/>
      </c>
      <c r="CW177" s="392" t="str">
        <f>IF(COUNTIFS('[7]ROMM List'!$E$5:$E$736,다우기술!CW$4,'[7]ROMM List'!$AA$5:$AA$736,다우기술!$C177)&gt;0,CW$4,"")</f>
        <v/>
      </c>
      <c r="CX177" s="392" t="str">
        <f>IF(COUNTIFS('[7]ROMM List'!$E$5:$E$736,다우기술!CX$4,'[7]ROMM List'!$AA$5:$AA$736,다우기술!$C177)&gt;0,CX$4,"")</f>
        <v/>
      </c>
      <c r="CY177" s="392" t="str">
        <f>IF(COUNTIFS('[7]ROMM List'!$E$5:$E$736,다우기술!CY$4,'[7]ROMM List'!$AA$5:$AA$736,다우기술!$C177)&gt;0,CY$4,"")</f>
        <v/>
      </c>
      <c r="CZ177" s="392" t="str">
        <f>IF(COUNTIFS('[7]ROMM List'!$E$5:$E$736,다우기술!CZ$4,'[7]ROMM List'!$AA$5:$AA$736,다우기술!$C177)&gt;0,CZ$4,"")</f>
        <v/>
      </c>
      <c r="DA177" s="392" t="str">
        <f>IF(COUNTIFS('[7]ROMM List'!$E$5:$E$736,다우기술!DA$4,'[7]ROMM List'!$AA$5:$AA$736,다우기술!$C177)&gt;0,DA$4,"")</f>
        <v/>
      </c>
      <c r="DB177" s="392" t="str">
        <f>IF(COUNTIFS('[7]ROMM List'!$E$5:$E$736,다우기술!DB$4,'[7]ROMM List'!$AA$5:$AA$736,다우기술!$C177)&gt;0,DB$4,"")</f>
        <v/>
      </c>
      <c r="DC177" s="392" t="str">
        <f>IF(COUNTIFS('[7]ROMM List'!$E$5:$E$736,다우기술!DC$4,'[7]ROMM List'!$AA$5:$AA$736,다우기술!$C177)&gt;0,DC$4,"")</f>
        <v/>
      </c>
      <c r="DD177" s="392" t="str">
        <f>IF(COUNTIFS('[7]ROMM List'!$E$5:$E$736,다우기술!DD$4,'[7]ROMM List'!$AA$5:$AA$736,다우기술!$C177)&gt;0,DD$4,"")</f>
        <v/>
      </c>
      <c r="DE177" s="392" t="str">
        <f>IF(COUNTIFS('[7]ROMM List'!$E$5:$E$736,다우기술!DE$4,'[7]ROMM List'!$AA$5:$AA$736,다우기술!$C177)&gt;0,DE$4,"")</f>
        <v/>
      </c>
      <c r="DF177" s="392" t="str">
        <f>IF(COUNTIFS('[7]ROMM List'!$E$5:$E$736,다우기술!DF$4,'[7]ROMM List'!$AA$5:$AA$736,다우기술!$C177)&gt;0,DF$4,"")</f>
        <v/>
      </c>
      <c r="DG177" s="392" t="str">
        <f>IF(COUNTIFS('[7]ROMM List'!$E$5:$E$736,다우기술!DG$4,'[7]ROMM List'!$AA$5:$AA$736,다우기술!$C177)&gt;0,DG$4,"")</f>
        <v/>
      </c>
      <c r="DH177" s="392" t="str">
        <f>IF(COUNTIFS('[7]ROMM List'!$E$5:$E$736,다우기술!DH$4,'[7]ROMM List'!$AA$5:$AA$736,다우기술!$C177)&gt;0,DH$4,"")</f>
        <v/>
      </c>
      <c r="DI177" s="392" t="str">
        <f>IF(COUNTIFS('[7]ROMM List'!$E$5:$E$736,다우기술!DI$4,'[7]ROMM List'!$AA$5:$AA$736,다우기술!$C177)&gt;0,DI$4,"")</f>
        <v/>
      </c>
      <c r="DJ177" s="392" t="str">
        <f>IF(COUNTIFS('[7]ROMM List'!$E$5:$E$736,다우기술!DJ$4,'[7]ROMM List'!$AA$5:$AA$736,다우기술!$C177)&gt;0,DJ$4,"")</f>
        <v/>
      </c>
      <c r="DK177" s="392" t="str">
        <f>IF(COUNTIFS('[7]ROMM List'!$E$5:$E$736,다우기술!DK$4,'[7]ROMM List'!$AA$5:$AA$736,다우기술!$C177)&gt;0,DK$4,"")</f>
        <v/>
      </c>
      <c r="DL177" s="392" t="str">
        <f t="shared" si="38"/>
        <v>매출채권매출</v>
      </c>
    </row>
    <row r="178" spans="1:116" ht="327.60000000000002" hidden="1" customHeight="1">
      <c r="A178" s="453"/>
      <c r="B178" s="392" t="s">
        <v>141</v>
      </c>
      <c r="C178" s="430" t="str">
        <f t="shared" si="29"/>
        <v>GR0402</v>
      </c>
      <c r="D178" s="430" t="s">
        <v>4345</v>
      </c>
      <c r="E178" s="430" t="s">
        <v>4353</v>
      </c>
      <c r="F178" s="431" t="s">
        <v>3641</v>
      </c>
      <c r="G178" s="431" t="s">
        <v>3599</v>
      </c>
      <c r="H178" s="454" t="s">
        <v>4398</v>
      </c>
      <c r="I178" s="455" t="s">
        <v>4399</v>
      </c>
      <c r="J178" s="456" t="s">
        <v>4404</v>
      </c>
      <c r="K178" s="457" t="s">
        <v>4405</v>
      </c>
      <c r="L178" s="458" t="str">
        <f>IF(VLOOKUP(BZ178,'[7]ROMM List'!$AB$5:$AC$736,2,0)&gt;0,"Y","N")</f>
        <v>Y</v>
      </c>
      <c r="M178" s="459"/>
      <c r="N178" s="460" t="s">
        <v>143</v>
      </c>
      <c r="O178" s="460"/>
      <c r="P178" s="460"/>
      <c r="Q178" s="460"/>
      <c r="R178" s="461"/>
      <c r="S178" s="459" t="s">
        <v>140</v>
      </c>
      <c r="T178" s="461" t="s">
        <v>131</v>
      </c>
      <c r="U178" s="459" t="str">
        <f>IF(COUNTIFS('[7]ROMM List'!$AA$5:$AA$736,다우기술!$C178,'[7]ROMM List'!K$5:K$736,"O")&gt;0,"O","")</f>
        <v/>
      </c>
      <c r="V178" s="460" t="str">
        <f>IF(COUNTIFS('[7]ROMM List'!$AA$5:$AA$736,다우기술!$C178,'[7]ROMM List'!L$5:L$736,"O")&gt;0,"O","")</f>
        <v/>
      </c>
      <c r="W178" s="460" t="str">
        <f>IF(COUNTIFS('[7]ROMM List'!$AA$5:$AA$736,다우기술!$C178,'[7]ROMM List'!M$5:M$736,"O")&gt;0,"O","")</f>
        <v/>
      </c>
      <c r="X178" s="460" t="str">
        <f>IF(COUNTIFS('[7]ROMM List'!$AA$5:$AA$736,다우기술!$C178,'[7]ROMM List'!N$5:N$736,"O")&gt;0,"O","")</f>
        <v/>
      </c>
      <c r="Y178" s="460" t="str">
        <f>IF(COUNTIFS('[7]ROMM List'!$AA$5:$AA$736,다우기술!$C178,'[7]ROMM List'!O$5:O$736,"O")&gt;0,"O","")</f>
        <v/>
      </c>
      <c r="Z178" s="460" t="str">
        <f>IF(COUNTIFS('[7]ROMM List'!$AA$5:$AA$736,다우기술!$C178,'[7]ROMM List'!P$5:P$736,"O")&gt;0,"O","")</f>
        <v>O</v>
      </c>
      <c r="AA178" s="460" t="str">
        <f>IF(COUNTIFS('[7]ROMM List'!$AA$5:$AA$736,다우기술!$C178,'[7]ROMM List'!Q$5:Q$736,"O")&gt;0,"O","")</f>
        <v>O</v>
      </c>
      <c r="AB178" s="460" t="str">
        <f>IF(COUNTIFS('[7]ROMM List'!$AA$5:$AA$736,다우기술!$C178,'[7]ROMM List'!R$5:R$736,"O")&gt;0,"O","")</f>
        <v/>
      </c>
      <c r="AC178" s="460" t="str">
        <f>IF(COUNTIFS('[7]ROMM List'!$AA$5:$AA$736,다우기술!$C178,'[7]ROMM List'!S$5:S$736,"O")&gt;0,"O","")</f>
        <v/>
      </c>
      <c r="AD178" s="460" t="str">
        <f>IF(COUNTIFS('[7]ROMM List'!$AA$5:$AA$736,다우기술!$C178,'[7]ROMM List'!T$5:T$736,"O")&gt;0,"O","")</f>
        <v/>
      </c>
      <c r="AE178" s="460" t="str">
        <f>IF(COUNTIFS('[7]ROMM List'!$AA$5:$AA$736,다우기술!$C178,'[7]ROMM List'!U$5:U$736,"O")&gt;0,"O","")</f>
        <v/>
      </c>
      <c r="AF178" s="460" t="str">
        <f>IF(COUNTIFS('[7]ROMM List'!$AA$5:$AA$736,다우기술!$C178,'[7]ROMM List'!V$5:V$736,"O")&gt;0,"O","")</f>
        <v/>
      </c>
      <c r="AG178" s="461" t="str">
        <f>IF(COUNTIFS('[7]ROMM List'!$AA$5:$AA$736,다우기술!$C178,'[7]ROMM List'!W$5:W$736,"O")&gt;0,"O","")</f>
        <v/>
      </c>
      <c r="AH178" s="462" t="s">
        <v>129</v>
      </c>
      <c r="AI178" s="458" t="str">
        <f t="shared" si="37"/>
        <v>매출</v>
      </c>
      <c r="AJ178" s="458" t="s">
        <v>4406</v>
      </c>
      <c r="AK178" s="458" t="s">
        <v>144</v>
      </c>
      <c r="AL178" s="458" t="s">
        <v>144</v>
      </c>
      <c r="AM178" s="458" t="s">
        <v>144</v>
      </c>
      <c r="AN178" s="458" t="s">
        <v>3592</v>
      </c>
      <c r="AO178" s="458" t="s">
        <v>4407</v>
      </c>
      <c r="AP178" s="463" t="s">
        <v>3638</v>
      </c>
      <c r="AQ178" s="458" t="s">
        <v>131</v>
      </c>
      <c r="AR178" s="454" t="s">
        <v>134</v>
      </c>
      <c r="AS178" s="454" t="s">
        <v>4408</v>
      </c>
      <c r="AT178" s="464" t="s">
        <v>4409</v>
      </c>
      <c r="AU178" s="454" t="str">
        <f t="shared" si="35"/>
        <v>서비스형 매출검증</v>
      </c>
      <c r="AV178" s="454" t="s">
        <v>4410</v>
      </c>
      <c r="AW178" s="455"/>
      <c r="AX178" s="460"/>
      <c r="AY178" s="460" t="s">
        <v>143</v>
      </c>
      <c r="AZ178" s="461"/>
      <c r="BA178" s="446" t="s">
        <v>4411</v>
      </c>
      <c r="BB178" s="446" t="str">
        <f>IF(COUNTIFS('[7]ROMM List'!$AA$5:$AA$736,다우기술!C178,'[7]ROMM List'!$AF$5:$AF$736,"Significant")&gt;0,"Significant",IF(COUNTIFS('[7]ROMM List'!$AA$5:$AA$736,다우기술!C178,'[7]ROMM List'!$AF$5:$AF$736,"Higher")&gt;0,"Higher","Lower"))</f>
        <v>Higher</v>
      </c>
      <c r="BC178" s="446" t="s">
        <v>131</v>
      </c>
      <c r="BD178" s="446" t="s">
        <v>130</v>
      </c>
      <c r="BE178" s="465" t="s">
        <v>131</v>
      </c>
      <c r="BF178" s="466" t="s">
        <v>131</v>
      </c>
      <c r="BG178" s="466" t="s">
        <v>135</v>
      </c>
      <c r="BH178" s="466" t="s">
        <v>135</v>
      </c>
      <c r="BI178" s="466" t="s">
        <v>135</v>
      </c>
      <c r="BJ178" s="466" t="s">
        <v>135</v>
      </c>
      <c r="BK178" s="466" t="s">
        <v>135</v>
      </c>
      <c r="BL178" s="466" t="s">
        <v>133</v>
      </c>
      <c r="BM178" s="466" t="s">
        <v>133</v>
      </c>
      <c r="BN178" s="467" t="s">
        <v>135</v>
      </c>
      <c r="BO178" s="446" t="str">
        <f t="shared" si="30"/>
        <v>Not Higher</v>
      </c>
      <c r="BP178" s="446">
        <f>SUMIFS([7]Note!$G$18:$G$65,[7]Note!$C$18:$C$65,다우기술!BB178,[7]Note!$F$18:$F$65,다우기술!BC178,[7]Note!$D$18:$D$65,다우기술!BO178)/IF(BD178="Y",1,IF(BD178="H",2,4))</f>
        <v>2</v>
      </c>
      <c r="BQ178" s="446" t="str">
        <f t="shared" si="42"/>
        <v>재경팀</v>
      </c>
      <c r="BR178" s="466"/>
      <c r="BS178" s="467" t="s">
        <v>143</v>
      </c>
      <c r="BT178" s="465"/>
      <c r="BU178" s="466"/>
      <c r="BV178" s="466"/>
      <c r="BW178" s="466" t="s">
        <v>143</v>
      </c>
      <c r="BX178" s="466"/>
      <c r="BY178" s="446"/>
      <c r="BZ178" s="392" t="str">
        <f t="shared" si="36"/>
        <v>그룹웨어사업팀_서비스형 매출검증</v>
      </c>
      <c r="CA178" s="468" t="b">
        <f>VLOOKUP(BZ178,'[7]ROMM List'!$AB$5:$AB$736,1,0)=BZ178</f>
        <v>1</v>
      </c>
      <c r="CB178" s="468" t="str">
        <f t="shared" si="32"/>
        <v>GR0402</v>
      </c>
      <c r="CD178" s="469">
        <f t="shared" si="33"/>
        <v>1</v>
      </c>
      <c r="CE178" s="393" t="str">
        <f>VLOOKUP(C178,'[7]IUC List'!$D$5:$D$64,1,0)</f>
        <v>GR0402</v>
      </c>
      <c r="CF178" s="469">
        <f t="shared" si="34"/>
        <v>0</v>
      </c>
      <c r="CG178" s="469">
        <f t="shared" si="34"/>
        <v>0</v>
      </c>
      <c r="CH178" s="469">
        <f t="shared" si="34"/>
        <v>0</v>
      </c>
      <c r="CL178" s="468" t="str">
        <f>IF(COUNTIFS('[7]ROMM List'!$E$5:$E$736,다우기술!CL$4,'[7]ROMM List'!$AA$5:$AA$736,다우기술!$C178)&gt;0,CL$4,"")</f>
        <v/>
      </c>
      <c r="CM178" s="468" t="str">
        <f>IF(COUNTIFS('[7]ROMM List'!$E$5:$E$736,다우기술!CM$4,'[7]ROMM List'!$AA$5:$AA$736,다우기술!$C178)&gt;0,CM$4,"")</f>
        <v>매출</v>
      </c>
      <c r="CN178" s="468" t="str">
        <f>IF(COUNTIFS('[7]ROMM List'!$E$5:$E$736,다우기술!CN$4,'[7]ROMM List'!$AA$5:$AA$736,다우기술!$C178)&gt;0,CN$4,"")</f>
        <v/>
      </c>
      <c r="CO178" s="468" t="str">
        <f>IF(COUNTIFS('[7]ROMM List'!$E$5:$E$736,다우기술!CO$4,'[7]ROMM List'!$AA$5:$AA$736,다우기술!$C178)&gt;0,CO$4,"")</f>
        <v/>
      </c>
      <c r="CP178" s="468" t="str">
        <f>IF(COUNTIFS('[7]ROMM List'!$E$5:$E$736,다우기술!CP$4,'[7]ROMM List'!$AA$5:$AA$736,다우기술!$C178)&gt;0,CP$4,"")</f>
        <v/>
      </c>
      <c r="CQ178" s="468" t="str">
        <f>IF(COUNTIFS('[7]ROMM List'!$E$5:$E$736,다우기술!CQ$4,'[7]ROMM List'!$AA$5:$AA$736,다우기술!$C178)&gt;0,CQ$4,"")</f>
        <v/>
      </c>
      <c r="CR178" s="468" t="str">
        <f>IF(COUNTIFS('[7]ROMM List'!$E$5:$E$736,다우기술!CR$4,'[7]ROMM List'!$AA$5:$AA$736,다우기술!$C178)&gt;0,CR$4,"")</f>
        <v/>
      </c>
      <c r="CS178" s="468" t="str">
        <f>IF(COUNTIFS('[7]ROMM List'!$E$5:$E$736,다우기술!CS$4,'[7]ROMM List'!$AA$5:$AA$736,다우기술!$C178)&gt;0,CS$4,"")</f>
        <v/>
      </c>
      <c r="CT178" s="468" t="str">
        <f>IF(COUNTIFS('[7]ROMM List'!$E$5:$E$736,다우기술!CT$4,'[7]ROMM List'!$AA$5:$AA$736,다우기술!$C178)&gt;0,CT$4,"")</f>
        <v/>
      </c>
      <c r="CU178" s="468" t="str">
        <f>IF(COUNTIFS('[7]ROMM List'!$E$5:$E$736,다우기술!CU$4,'[7]ROMM List'!$AA$5:$AA$736,다우기술!$C178)&gt;0,CU$4,"")</f>
        <v/>
      </c>
      <c r="CV178" s="468" t="str">
        <f>IF(COUNTIFS('[7]ROMM List'!$E$5:$E$736,다우기술!CV$4,'[7]ROMM List'!$AA$5:$AA$736,다우기술!$C178)&gt;0,CV$4,"")</f>
        <v/>
      </c>
      <c r="CW178" s="468" t="str">
        <f>IF(COUNTIFS('[7]ROMM List'!$E$5:$E$736,다우기술!CW$4,'[7]ROMM List'!$AA$5:$AA$736,다우기술!$C178)&gt;0,CW$4,"")</f>
        <v/>
      </c>
      <c r="CX178" s="468" t="str">
        <f>IF(COUNTIFS('[7]ROMM List'!$E$5:$E$736,다우기술!CX$4,'[7]ROMM List'!$AA$5:$AA$736,다우기술!$C178)&gt;0,CX$4,"")</f>
        <v/>
      </c>
      <c r="CY178" s="468" t="str">
        <f>IF(COUNTIFS('[7]ROMM List'!$E$5:$E$736,다우기술!CY$4,'[7]ROMM List'!$AA$5:$AA$736,다우기술!$C178)&gt;0,CY$4,"")</f>
        <v/>
      </c>
      <c r="CZ178" s="468" t="str">
        <f>IF(COUNTIFS('[7]ROMM List'!$E$5:$E$736,다우기술!CZ$4,'[7]ROMM List'!$AA$5:$AA$736,다우기술!$C178)&gt;0,CZ$4,"")</f>
        <v/>
      </c>
      <c r="DA178" s="468" t="str">
        <f>IF(COUNTIFS('[7]ROMM List'!$E$5:$E$736,다우기술!DA$4,'[7]ROMM List'!$AA$5:$AA$736,다우기술!$C178)&gt;0,DA$4,"")</f>
        <v/>
      </c>
      <c r="DB178" s="468" t="str">
        <f>IF(COUNTIFS('[7]ROMM List'!$E$5:$E$736,다우기술!DB$4,'[7]ROMM List'!$AA$5:$AA$736,다우기술!$C178)&gt;0,DB$4,"")</f>
        <v/>
      </c>
      <c r="DC178" s="468" t="str">
        <f>IF(COUNTIFS('[7]ROMM List'!$E$5:$E$736,다우기술!DC$4,'[7]ROMM List'!$AA$5:$AA$736,다우기술!$C178)&gt;0,DC$4,"")</f>
        <v/>
      </c>
      <c r="DD178" s="468" t="str">
        <f>IF(COUNTIFS('[7]ROMM List'!$E$5:$E$736,다우기술!DD$4,'[7]ROMM List'!$AA$5:$AA$736,다우기술!$C178)&gt;0,DD$4,"")</f>
        <v/>
      </c>
      <c r="DE178" s="468" t="str">
        <f>IF(COUNTIFS('[7]ROMM List'!$E$5:$E$736,다우기술!DE$4,'[7]ROMM List'!$AA$5:$AA$736,다우기술!$C178)&gt;0,DE$4,"")</f>
        <v/>
      </c>
      <c r="DF178" s="468" t="str">
        <f>IF(COUNTIFS('[7]ROMM List'!$E$5:$E$736,다우기술!DF$4,'[7]ROMM List'!$AA$5:$AA$736,다우기술!$C178)&gt;0,DF$4,"")</f>
        <v/>
      </c>
      <c r="DG178" s="468" t="str">
        <f>IF(COUNTIFS('[7]ROMM List'!$E$5:$E$736,다우기술!DG$4,'[7]ROMM List'!$AA$5:$AA$736,다우기술!$C178)&gt;0,DG$4,"")</f>
        <v/>
      </c>
      <c r="DH178" s="468" t="str">
        <f>IF(COUNTIFS('[7]ROMM List'!$E$5:$E$736,다우기술!DH$4,'[7]ROMM List'!$AA$5:$AA$736,다우기술!$C178)&gt;0,DH$4,"")</f>
        <v/>
      </c>
      <c r="DI178" s="468" t="str">
        <f>IF(COUNTIFS('[7]ROMM List'!$E$5:$E$736,다우기술!DI$4,'[7]ROMM List'!$AA$5:$AA$736,다우기술!$C178)&gt;0,DI$4,"")</f>
        <v/>
      </c>
      <c r="DJ178" s="468" t="str">
        <f>IF(COUNTIFS('[7]ROMM List'!$E$5:$E$736,다우기술!DJ$4,'[7]ROMM List'!$AA$5:$AA$736,다우기술!$C178)&gt;0,DJ$4,"")</f>
        <v/>
      </c>
      <c r="DK178" s="468" t="str">
        <f>IF(COUNTIFS('[7]ROMM List'!$E$5:$E$736,다우기술!DK$4,'[7]ROMM List'!$AA$5:$AA$736,다우기술!$C178)&gt;0,DK$4,"")</f>
        <v/>
      </c>
      <c r="DL178" s="468" t="str">
        <f t="shared" si="38"/>
        <v>매출</v>
      </c>
    </row>
    <row r="179" spans="1:116" ht="327.60000000000002" hidden="1" customHeight="1">
      <c r="A179" s="471" t="s">
        <v>3290</v>
      </c>
      <c r="B179" s="392" t="s">
        <v>141</v>
      </c>
      <c r="C179" s="430" t="str">
        <f t="shared" si="29"/>
        <v>GR0403</v>
      </c>
      <c r="D179" s="430" t="s">
        <v>4345</v>
      </c>
      <c r="E179" s="430" t="s">
        <v>4353</v>
      </c>
      <c r="F179" s="431" t="s">
        <v>3641</v>
      </c>
      <c r="G179" s="431" t="s">
        <v>3614</v>
      </c>
      <c r="H179" s="454" t="s">
        <v>4398</v>
      </c>
      <c r="I179" s="455" t="s">
        <v>4412</v>
      </c>
      <c r="J179" s="456" t="s">
        <v>4413</v>
      </c>
      <c r="K179" s="457" t="s">
        <v>4414</v>
      </c>
      <c r="L179" s="458" t="str">
        <f>IF(VLOOKUP(BZ179,'[7]ROMM List'!$AB$5:$AC$736,2,0)&gt;0,"Y","N")</f>
        <v>Y</v>
      </c>
      <c r="M179" s="459" t="s">
        <v>143</v>
      </c>
      <c r="N179" s="460"/>
      <c r="O179" s="460"/>
      <c r="P179" s="460"/>
      <c r="Q179" s="460"/>
      <c r="R179" s="461"/>
      <c r="S179" s="459" t="s">
        <v>140</v>
      </c>
      <c r="T179" s="461" t="s">
        <v>131</v>
      </c>
      <c r="U179" s="459" t="str">
        <f>IF(COUNTIFS('[7]ROMM List'!$AA$5:$AA$736,다우기술!$C179,'[7]ROMM List'!K$5:K$736,"O")&gt;0,"O","")</f>
        <v>O</v>
      </c>
      <c r="V179" s="460" t="str">
        <f>IF(COUNTIFS('[7]ROMM List'!$AA$5:$AA$736,다우기술!$C179,'[7]ROMM List'!L$5:L$736,"O")&gt;0,"O","")</f>
        <v>O</v>
      </c>
      <c r="W179" s="460" t="str">
        <f>IF(COUNTIFS('[7]ROMM List'!$AA$5:$AA$736,다우기술!$C179,'[7]ROMM List'!M$5:M$736,"O")&gt;0,"O","")</f>
        <v/>
      </c>
      <c r="X179" s="460" t="str">
        <f>IF(COUNTIFS('[7]ROMM List'!$AA$5:$AA$736,다우기술!$C179,'[7]ROMM List'!N$5:N$736,"O")&gt;0,"O","")</f>
        <v/>
      </c>
      <c r="Y179" s="460" t="str">
        <f>IF(COUNTIFS('[7]ROMM List'!$AA$5:$AA$736,다우기술!$C179,'[7]ROMM List'!O$5:O$736,"O")&gt;0,"O","")</f>
        <v>O</v>
      </c>
      <c r="Z179" s="460" t="str">
        <f>IF(COUNTIFS('[7]ROMM List'!$AA$5:$AA$736,다우기술!$C179,'[7]ROMM List'!P$5:P$736,"O")&gt;0,"O","")</f>
        <v/>
      </c>
      <c r="AA179" s="460" t="str">
        <f>IF(COUNTIFS('[7]ROMM List'!$AA$5:$AA$736,다우기술!$C179,'[7]ROMM List'!Q$5:Q$736,"O")&gt;0,"O","")</f>
        <v>O</v>
      </c>
      <c r="AB179" s="460" t="str">
        <f>IF(COUNTIFS('[7]ROMM List'!$AA$5:$AA$736,다우기술!$C179,'[7]ROMM List'!R$5:R$736,"O")&gt;0,"O","")</f>
        <v>O</v>
      </c>
      <c r="AC179" s="460" t="str">
        <f>IF(COUNTIFS('[7]ROMM List'!$AA$5:$AA$736,다우기술!$C179,'[7]ROMM List'!S$5:S$736,"O")&gt;0,"O","")</f>
        <v/>
      </c>
      <c r="AD179" s="460" t="str">
        <f>IF(COUNTIFS('[7]ROMM List'!$AA$5:$AA$736,다우기술!$C179,'[7]ROMM List'!T$5:T$736,"O")&gt;0,"O","")</f>
        <v/>
      </c>
      <c r="AE179" s="460" t="str">
        <f>IF(COUNTIFS('[7]ROMM List'!$AA$5:$AA$736,다우기술!$C179,'[7]ROMM List'!U$5:U$736,"O")&gt;0,"O","")</f>
        <v/>
      </c>
      <c r="AF179" s="460" t="str">
        <f>IF(COUNTIFS('[7]ROMM List'!$AA$5:$AA$736,다우기술!$C179,'[7]ROMM List'!V$5:V$736,"O")&gt;0,"O","")</f>
        <v/>
      </c>
      <c r="AG179" s="461" t="str">
        <f>IF(COUNTIFS('[7]ROMM List'!$AA$5:$AA$736,다우기술!$C179,'[7]ROMM List'!W$5:W$736,"O")&gt;0,"O","")</f>
        <v/>
      </c>
      <c r="AH179" s="462" t="s">
        <v>130</v>
      </c>
      <c r="AI179" s="458" t="str">
        <f t="shared" si="37"/>
        <v>매출채권매출</v>
      </c>
      <c r="AJ179" s="458" t="s">
        <v>4415</v>
      </c>
      <c r="AK179" s="458" t="s">
        <v>144</v>
      </c>
      <c r="AL179" s="458" t="s">
        <v>4415</v>
      </c>
      <c r="AM179" s="458" t="s">
        <v>144</v>
      </c>
      <c r="AN179" s="458" t="s">
        <v>3592</v>
      </c>
      <c r="AO179" s="458" t="s">
        <v>3637</v>
      </c>
      <c r="AP179" s="463" t="s">
        <v>3638</v>
      </c>
      <c r="AQ179" s="458" t="s">
        <v>131</v>
      </c>
      <c r="AR179" s="454" t="s">
        <v>134</v>
      </c>
      <c r="AS179" s="454" t="s">
        <v>189</v>
      </c>
      <c r="AT179" s="464" t="s">
        <v>4416</v>
      </c>
      <c r="AU179" s="454" t="str">
        <f t="shared" si="35"/>
        <v>설치형사용료 매출 승인</v>
      </c>
      <c r="AV179" s="454" t="s">
        <v>4417</v>
      </c>
      <c r="AW179" s="455"/>
      <c r="AX179" s="460"/>
      <c r="AY179" s="460" t="s">
        <v>143</v>
      </c>
      <c r="AZ179" s="461"/>
      <c r="BA179" s="446" t="s">
        <v>4418</v>
      </c>
      <c r="BB179" s="446" t="str">
        <f>IF(COUNTIFS('[7]ROMM List'!$AA$5:$AA$736,다우기술!C179,'[7]ROMM List'!$AF$5:$AF$736,"Significant")&gt;0,"Significant",IF(COUNTIFS('[7]ROMM List'!$AA$5:$AA$736,다우기술!C179,'[7]ROMM List'!$AF$5:$AF$736,"Higher")&gt;0,"Higher","Lower"))</f>
        <v>Higher</v>
      </c>
      <c r="BC179" s="446" t="s">
        <v>131</v>
      </c>
      <c r="BD179" s="446" t="s">
        <v>130</v>
      </c>
      <c r="BE179" s="465" t="s">
        <v>131</v>
      </c>
      <c r="BF179" s="466" t="s">
        <v>131</v>
      </c>
      <c r="BG179" s="466" t="s">
        <v>135</v>
      </c>
      <c r="BH179" s="466" t="s">
        <v>135</v>
      </c>
      <c r="BI179" s="466" t="s">
        <v>133</v>
      </c>
      <c r="BJ179" s="466" t="s">
        <v>135</v>
      </c>
      <c r="BK179" s="466" t="s">
        <v>135</v>
      </c>
      <c r="BL179" s="466" t="s">
        <v>133</v>
      </c>
      <c r="BM179" s="466" t="s">
        <v>133</v>
      </c>
      <c r="BN179" s="467" t="s">
        <v>135</v>
      </c>
      <c r="BO179" s="446" t="str">
        <f t="shared" si="30"/>
        <v>Not Higher</v>
      </c>
      <c r="BP179" s="446">
        <f>SUMIFS([7]Note!$G$18:$G$65,[7]Note!$C$18:$C$65,다우기술!BB179,[7]Note!$F$18:$F$65,다우기술!BC179,[7]Note!$D$18:$D$65,다우기술!BO179)/IF(BD179="Y",1,IF(BD179="H",2,4))</f>
        <v>2</v>
      </c>
      <c r="BQ179" s="446" t="str">
        <f t="shared" si="42"/>
        <v>재경팀</v>
      </c>
      <c r="BR179" s="466"/>
      <c r="BS179" s="467" t="s">
        <v>143</v>
      </c>
      <c r="BT179" s="465"/>
      <c r="BU179" s="466"/>
      <c r="BV179" s="466"/>
      <c r="BW179" s="466" t="s">
        <v>143</v>
      </c>
      <c r="BX179" s="466"/>
      <c r="BY179" s="446"/>
      <c r="BZ179" s="392" t="str">
        <f t="shared" si="36"/>
        <v>그룹웨어사업팀_설치형사용료 매출 승인</v>
      </c>
      <c r="CA179" s="468" t="b">
        <f>VLOOKUP(BZ179,'[7]ROMM List'!$AB$5:$AB$736,1,0)=BZ179</f>
        <v>1</v>
      </c>
      <c r="CB179" s="468" t="str">
        <f t="shared" si="32"/>
        <v>GR0403</v>
      </c>
      <c r="CD179" s="469">
        <f t="shared" si="33"/>
        <v>1</v>
      </c>
      <c r="CE179" s="393" t="str">
        <f>VLOOKUP(C179,'[7]IUC List'!$D$5:$D$64,1,0)</f>
        <v>GR0403</v>
      </c>
      <c r="CF179" s="469">
        <f t="shared" si="34"/>
        <v>0</v>
      </c>
      <c r="CG179" s="469">
        <f t="shared" si="34"/>
        <v>1</v>
      </c>
      <c r="CH179" s="469">
        <f t="shared" si="34"/>
        <v>0</v>
      </c>
      <c r="CL179" s="468" t="str">
        <f>IF(COUNTIFS('[7]ROMM List'!$E$5:$E$736,다우기술!CL$4,'[7]ROMM List'!$AA$5:$AA$736,다우기술!$C179)&gt;0,CL$4,"")</f>
        <v>매출채권</v>
      </c>
      <c r="CM179" s="468" t="str">
        <f>IF(COUNTIFS('[7]ROMM List'!$E$5:$E$736,다우기술!CM$4,'[7]ROMM List'!$AA$5:$AA$736,다우기술!$C179)&gt;0,CM$4,"")</f>
        <v>매출</v>
      </c>
      <c r="CN179" s="468" t="str">
        <f>IF(COUNTIFS('[7]ROMM List'!$E$5:$E$736,다우기술!CN$4,'[7]ROMM List'!$AA$5:$AA$736,다우기술!$C179)&gt;0,CN$4,"")</f>
        <v/>
      </c>
      <c r="CO179" s="468" t="str">
        <f>IF(COUNTIFS('[7]ROMM List'!$E$5:$E$736,다우기술!CO$4,'[7]ROMM List'!$AA$5:$AA$736,다우기술!$C179)&gt;0,CO$4,"")</f>
        <v/>
      </c>
      <c r="CP179" s="468" t="str">
        <f>IF(COUNTIFS('[7]ROMM List'!$E$5:$E$736,다우기술!CP$4,'[7]ROMM List'!$AA$5:$AA$736,다우기술!$C179)&gt;0,CP$4,"")</f>
        <v/>
      </c>
      <c r="CQ179" s="468" t="str">
        <f>IF(COUNTIFS('[7]ROMM List'!$E$5:$E$736,다우기술!CQ$4,'[7]ROMM List'!$AA$5:$AA$736,다우기술!$C179)&gt;0,CQ$4,"")</f>
        <v/>
      </c>
      <c r="CR179" s="468" t="str">
        <f>IF(COUNTIFS('[7]ROMM List'!$E$5:$E$736,다우기술!CR$4,'[7]ROMM List'!$AA$5:$AA$736,다우기술!$C179)&gt;0,CR$4,"")</f>
        <v/>
      </c>
      <c r="CS179" s="468" t="str">
        <f>IF(COUNTIFS('[7]ROMM List'!$E$5:$E$736,다우기술!CS$4,'[7]ROMM List'!$AA$5:$AA$736,다우기술!$C179)&gt;0,CS$4,"")</f>
        <v/>
      </c>
      <c r="CT179" s="468" t="str">
        <f>IF(COUNTIFS('[7]ROMM List'!$E$5:$E$736,다우기술!CT$4,'[7]ROMM List'!$AA$5:$AA$736,다우기술!$C179)&gt;0,CT$4,"")</f>
        <v/>
      </c>
      <c r="CU179" s="468" t="str">
        <f>IF(COUNTIFS('[7]ROMM List'!$E$5:$E$736,다우기술!CU$4,'[7]ROMM List'!$AA$5:$AA$736,다우기술!$C179)&gt;0,CU$4,"")</f>
        <v/>
      </c>
      <c r="CV179" s="468" t="str">
        <f>IF(COUNTIFS('[7]ROMM List'!$E$5:$E$736,다우기술!CV$4,'[7]ROMM List'!$AA$5:$AA$736,다우기술!$C179)&gt;0,CV$4,"")</f>
        <v/>
      </c>
      <c r="CW179" s="468" t="str">
        <f>IF(COUNTIFS('[7]ROMM List'!$E$5:$E$736,다우기술!CW$4,'[7]ROMM List'!$AA$5:$AA$736,다우기술!$C179)&gt;0,CW$4,"")</f>
        <v/>
      </c>
      <c r="CX179" s="468" t="str">
        <f>IF(COUNTIFS('[7]ROMM List'!$E$5:$E$736,다우기술!CX$4,'[7]ROMM List'!$AA$5:$AA$736,다우기술!$C179)&gt;0,CX$4,"")</f>
        <v/>
      </c>
      <c r="CY179" s="468" t="str">
        <f>IF(COUNTIFS('[7]ROMM List'!$E$5:$E$736,다우기술!CY$4,'[7]ROMM List'!$AA$5:$AA$736,다우기술!$C179)&gt;0,CY$4,"")</f>
        <v/>
      </c>
      <c r="CZ179" s="468" t="str">
        <f>IF(COUNTIFS('[7]ROMM List'!$E$5:$E$736,다우기술!CZ$4,'[7]ROMM List'!$AA$5:$AA$736,다우기술!$C179)&gt;0,CZ$4,"")</f>
        <v/>
      </c>
      <c r="DA179" s="468" t="str">
        <f>IF(COUNTIFS('[7]ROMM List'!$E$5:$E$736,다우기술!DA$4,'[7]ROMM List'!$AA$5:$AA$736,다우기술!$C179)&gt;0,DA$4,"")</f>
        <v/>
      </c>
      <c r="DB179" s="468" t="str">
        <f>IF(COUNTIFS('[7]ROMM List'!$E$5:$E$736,다우기술!DB$4,'[7]ROMM List'!$AA$5:$AA$736,다우기술!$C179)&gt;0,DB$4,"")</f>
        <v/>
      </c>
      <c r="DC179" s="468" t="str">
        <f>IF(COUNTIFS('[7]ROMM List'!$E$5:$E$736,다우기술!DC$4,'[7]ROMM List'!$AA$5:$AA$736,다우기술!$C179)&gt;0,DC$4,"")</f>
        <v/>
      </c>
      <c r="DD179" s="468" t="str">
        <f>IF(COUNTIFS('[7]ROMM List'!$E$5:$E$736,다우기술!DD$4,'[7]ROMM List'!$AA$5:$AA$736,다우기술!$C179)&gt;0,DD$4,"")</f>
        <v/>
      </c>
      <c r="DE179" s="468" t="str">
        <f>IF(COUNTIFS('[7]ROMM List'!$E$5:$E$736,다우기술!DE$4,'[7]ROMM List'!$AA$5:$AA$736,다우기술!$C179)&gt;0,DE$4,"")</f>
        <v/>
      </c>
      <c r="DF179" s="468" t="str">
        <f>IF(COUNTIFS('[7]ROMM List'!$E$5:$E$736,다우기술!DF$4,'[7]ROMM List'!$AA$5:$AA$736,다우기술!$C179)&gt;0,DF$4,"")</f>
        <v/>
      </c>
      <c r="DG179" s="468" t="str">
        <f>IF(COUNTIFS('[7]ROMM List'!$E$5:$E$736,다우기술!DG$4,'[7]ROMM List'!$AA$5:$AA$736,다우기술!$C179)&gt;0,DG$4,"")</f>
        <v/>
      </c>
      <c r="DH179" s="468" t="str">
        <f>IF(COUNTIFS('[7]ROMM List'!$E$5:$E$736,다우기술!DH$4,'[7]ROMM List'!$AA$5:$AA$736,다우기술!$C179)&gt;0,DH$4,"")</f>
        <v/>
      </c>
      <c r="DI179" s="468" t="str">
        <f>IF(COUNTIFS('[7]ROMM List'!$E$5:$E$736,다우기술!DI$4,'[7]ROMM List'!$AA$5:$AA$736,다우기술!$C179)&gt;0,DI$4,"")</f>
        <v/>
      </c>
      <c r="DJ179" s="468" t="str">
        <f>IF(COUNTIFS('[7]ROMM List'!$E$5:$E$736,다우기술!DJ$4,'[7]ROMM List'!$AA$5:$AA$736,다우기술!$C179)&gt;0,DJ$4,"")</f>
        <v/>
      </c>
      <c r="DK179" s="468" t="str">
        <f>IF(COUNTIFS('[7]ROMM List'!$E$5:$E$736,다우기술!DK$4,'[7]ROMM List'!$AA$5:$AA$736,다우기술!$C179)&gt;0,DK$4,"")</f>
        <v/>
      </c>
      <c r="DL179" s="468" t="str">
        <f t="shared" si="38"/>
        <v>매출채권매출</v>
      </c>
    </row>
    <row r="180" spans="1:116" s="392" customFormat="1" ht="140.4" hidden="1" customHeight="1">
      <c r="A180" s="453"/>
      <c r="B180" s="392" t="s">
        <v>141</v>
      </c>
      <c r="C180" s="430" t="str">
        <f t="shared" si="29"/>
        <v>ID0101</v>
      </c>
      <c r="D180" s="430" t="s">
        <v>2253</v>
      </c>
      <c r="E180" s="430" t="s">
        <v>4419</v>
      </c>
      <c r="F180" s="431" t="s">
        <v>3575</v>
      </c>
      <c r="G180" s="431" t="s">
        <v>3575</v>
      </c>
      <c r="H180" s="454" t="s">
        <v>3576</v>
      </c>
      <c r="I180" s="455" t="s">
        <v>3577</v>
      </c>
      <c r="J180" s="456" t="s">
        <v>3578</v>
      </c>
      <c r="K180" s="457" t="s">
        <v>4420</v>
      </c>
      <c r="L180" s="458" t="str">
        <f>IF(VLOOKUP(BZ180,'[7]ROMM List'!$AB$5:$AC$736,2,0)&gt;0,"Y","N")</f>
        <v>N</v>
      </c>
      <c r="M180" s="459" t="s">
        <v>143</v>
      </c>
      <c r="N180" s="460"/>
      <c r="O180" s="460"/>
      <c r="P180" s="460"/>
      <c r="Q180" s="460"/>
      <c r="R180" s="461"/>
      <c r="S180" s="459" t="s">
        <v>142</v>
      </c>
      <c r="T180" s="461" t="s">
        <v>137</v>
      </c>
      <c r="U180" s="459" t="str">
        <f>IF(COUNTIFS('[7]ROMM List'!$AA$5:$AA$736,다우기술!$C180,'[7]ROMM List'!K$5:K$736,"O")&gt;0,"O","")</f>
        <v/>
      </c>
      <c r="V180" s="460" t="str">
        <f>IF(COUNTIFS('[7]ROMM List'!$AA$5:$AA$736,다우기술!$C180,'[7]ROMM List'!L$5:L$736,"O")&gt;0,"O","")</f>
        <v/>
      </c>
      <c r="W180" s="460" t="str">
        <f>IF(COUNTIFS('[7]ROMM List'!$AA$5:$AA$736,다우기술!$C180,'[7]ROMM List'!M$5:M$736,"O")&gt;0,"O","")</f>
        <v/>
      </c>
      <c r="X180" s="460" t="str">
        <f>IF(COUNTIFS('[7]ROMM List'!$AA$5:$AA$736,다우기술!$C180,'[7]ROMM List'!N$5:N$736,"O")&gt;0,"O","")</f>
        <v/>
      </c>
      <c r="Y180" s="460" t="str">
        <f>IF(COUNTIFS('[7]ROMM List'!$AA$5:$AA$736,다우기술!$C180,'[7]ROMM List'!O$5:O$736,"O")&gt;0,"O","")</f>
        <v>O</v>
      </c>
      <c r="Z180" s="460" t="str">
        <f>IF(COUNTIFS('[7]ROMM List'!$AA$5:$AA$736,다우기술!$C180,'[7]ROMM List'!P$5:P$736,"O")&gt;0,"O","")</f>
        <v/>
      </c>
      <c r="AA180" s="460" t="str">
        <f>IF(COUNTIFS('[7]ROMM List'!$AA$5:$AA$736,다우기술!$C180,'[7]ROMM List'!Q$5:Q$736,"O")&gt;0,"O","")</f>
        <v/>
      </c>
      <c r="AB180" s="460" t="str">
        <f>IF(COUNTIFS('[7]ROMM List'!$AA$5:$AA$736,다우기술!$C180,'[7]ROMM List'!R$5:R$736,"O")&gt;0,"O","")</f>
        <v/>
      </c>
      <c r="AC180" s="460" t="str">
        <f>IF(COUNTIFS('[7]ROMM List'!$AA$5:$AA$736,다우기술!$C180,'[7]ROMM List'!S$5:S$736,"O")&gt;0,"O","")</f>
        <v/>
      </c>
      <c r="AD180" s="460" t="str">
        <f>IF(COUNTIFS('[7]ROMM List'!$AA$5:$AA$736,다우기술!$C180,'[7]ROMM List'!T$5:T$736,"O")&gt;0,"O","")</f>
        <v/>
      </c>
      <c r="AE180" s="460" t="str">
        <f>IF(COUNTIFS('[7]ROMM List'!$AA$5:$AA$736,다우기술!$C180,'[7]ROMM List'!U$5:U$736,"O")&gt;0,"O","")</f>
        <v/>
      </c>
      <c r="AF180" s="460" t="str">
        <f>IF(COUNTIFS('[7]ROMM List'!$AA$5:$AA$736,다우기술!$C180,'[7]ROMM List'!V$5:V$736,"O")&gt;0,"O","")</f>
        <v/>
      </c>
      <c r="AG180" s="461" t="str">
        <f>IF(COUNTIFS('[7]ROMM List'!$AA$5:$AA$736,다우기술!$C180,'[7]ROMM List'!W$5:W$736,"O")&gt;0,"O","")</f>
        <v/>
      </c>
      <c r="AH180" s="462" t="s">
        <v>129</v>
      </c>
      <c r="AI180" s="458" t="str">
        <f t="shared" si="37"/>
        <v>매출</v>
      </c>
      <c r="AJ180" s="458" t="s">
        <v>144</v>
      </c>
      <c r="AK180" s="458" t="s">
        <v>144</v>
      </c>
      <c r="AL180" s="458" t="s">
        <v>144</v>
      </c>
      <c r="AM180" s="458" t="s">
        <v>144</v>
      </c>
      <c r="AN180" s="458" t="s">
        <v>3580</v>
      </c>
      <c r="AO180" s="458" t="s">
        <v>144</v>
      </c>
      <c r="AP180" s="463" t="s">
        <v>4421</v>
      </c>
      <c r="AQ180" s="458" t="s">
        <v>3582</v>
      </c>
      <c r="AR180" s="454" t="s">
        <v>4422</v>
      </c>
      <c r="AS180" s="454" t="s">
        <v>3666</v>
      </c>
      <c r="AT180" s="464" t="s">
        <v>4423</v>
      </c>
      <c r="AU180" s="454" t="str">
        <f t="shared" si="35"/>
        <v>회원가입시 필수항목 기재</v>
      </c>
      <c r="AV180" s="454" t="s">
        <v>4424</v>
      </c>
      <c r="AW180" s="455"/>
      <c r="AX180" s="460"/>
      <c r="AY180" s="460" t="s">
        <v>143</v>
      </c>
      <c r="AZ180" s="461" t="s">
        <v>143</v>
      </c>
      <c r="BA180" s="446" t="s">
        <v>144</v>
      </c>
      <c r="BB180" s="446" t="str">
        <f>IF(COUNTIFS('[7]ROMM List'!$AA$5:$AA$736,다우기술!C180,'[7]ROMM List'!$AF$5:$AF$736,"Significant")&gt;0,"Significant",IF(COUNTIFS('[7]ROMM List'!$AA$5:$AA$736,다우기술!C180,'[7]ROMM List'!$AF$5:$AF$736,"Higher")&gt;0,"Higher","Lower"))</f>
        <v>Higher</v>
      </c>
      <c r="BC180" s="446" t="str">
        <f t="shared" ref="BC180:BC216" si="43">AQ180</f>
        <v>Auto</v>
      </c>
      <c r="BD180" s="446" t="s">
        <v>130</v>
      </c>
      <c r="BE180" s="465" t="s">
        <v>137</v>
      </c>
      <c r="BF180" s="466" t="str">
        <f t="shared" si="40"/>
        <v>Auto</v>
      </c>
      <c r="BG180" s="466" t="s">
        <v>135</v>
      </c>
      <c r="BH180" s="466" t="s">
        <v>135</v>
      </c>
      <c r="BI180" s="466" t="s">
        <v>135</v>
      </c>
      <c r="BJ180" s="466" t="s">
        <v>135</v>
      </c>
      <c r="BK180" s="466" t="s">
        <v>135</v>
      </c>
      <c r="BL180" s="466" t="s">
        <v>133</v>
      </c>
      <c r="BM180" s="466" t="s">
        <v>133</v>
      </c>
      <c r="BN180" s="467" t="s">
        <v>135</v>
      </c>
      <c r="BO180" s="446" t="str">
        <f t="shared" si="30"/>
        <v>Not Higher</v>
      </c>
      <c r="BP180" s="446">
        <f>SUMIFS([7]Note!$G$18:$G$65,[7]Note!$C$18:$C$65,다우기술!BB180,[7]Note!$F$18:$F$65,다우기술!BC180,[7]Note!$D$18:$D$65,다우기술!BO180)/IF(BD180="Y",1,IF(BD180="H",2,4))</f>
        <v>1</v>
      </c>
      <c r="BQ180" s="446" t="str">
        <f t="shared" si="42"/>
        <v>IDC사업부</v>
      </c>
      <c r="BR180" s="466"/>
      <c r="BS180" s="467" t="s">
        <v>143</v>
      </c>
      <c r="BT180" s="465"/>
      <c r="BU180" s="466"/>
      <c r="BV180" s="466"/>
      <c r="BW180" s="466" t="s">
        <v>143</v>
      </c>
      <c r="BX180" s="466"/>
      <c r="BY180" s="446"/>
      <c r="BZ180" s="392" t="str">
        <f t="shared" si="36"/>
        <v>IDC_회원가입시 필수항목 기재</v>
      </c>
      <c r="CA180" s="392" t="b">
        <f>VLOOKUP(BZ180,'[7]ROMM List'!$AB$5:$AB$736,1,0)=BZ180</f>
        <v>1</v>
      </c>
      <c r="CB180" s="392" t="str">
        <f t="shared" si="32"/>
        <v>ID0101</v>
      </c>
      <c r="CD180" s="470">
        <f t="shared" si="33"/>
        <v>0</v>
      </c>
      <c r="CF180" s="470">
        <f t="shared" si="34"/>
        <v>0</v>
      </c>
      <c r="CG180" s="470">
        <f t="shared" si="34"/>
        <v>0</v>
      </c>
      <c r="CH180" s="470">
        <f t="shared" si="34"/>
        <v>0</v>
      </c>
      <c r="CL180" s="392" t="str">
        <f>IF(COUNTIFS('[7]ROMM List'!$E$5:$E$736,다우기술!CL$4,'[7]ROMM List'!$AA$5:$AA$736,다우기술!$C180)&gt;0,CL$4,"")</f>
        <v/>
      </c>
      <c r="CM180" s="392" t="str">
        <f>IF(COUNTIFS('[7]ROMM List'!$E$5:$E$736,다우기술!CM$4,'[7]ROMM List'!$AA$5:$AA$736,다우기술!$C180)&gt;0,CM$4,"")</f>
        <v>매출</v>
      </c>
      <c r="CN180" s="392" t="str">
        <f>IF(COUNTIFS('[7]ROMM List'!$E$5:$E$736,다우기술!CN$4,'[7]ROMM List'!$AA$5:$AA$736,다우기술!$C180)&gt;0,CN$4,"")</f>
        <v/>
      </c>
      <c r="CO180" s="392" t="str">
        <f>IF(COUNTIFS('[7]ROMM List'!$E$5:$E$736,다우기술!CO$4,'[7]ROMM List'!$AA$5:$AA$736,다우기술!$C180)&gt;0,CO$4,"")</f>
        <v/>
      </c>
      <c r="CP180" s="392" t="str">
        <f>IF(COUNTIFS('[7]ROMM List'!$E$5:$E$736,다우기술!CP$4,'[7]ROMM List'!$AA$5:$AA$736,다우기술!$C180)&gt;0,CP$4,"")</f>
        <v/>
      </c>
      <c r="CQ180" s="392" t="str">
        <f>IF(COUNTIFS('[7]ROMM List'!$E$5:$E$736,다우기술!CQ$4,'[7]ROMM List'!$AA$5:$AA$736,다우기술!$C180)&gt;0,CQ$4,"")</f>
        <v/>
      </c>
      <c r="CR180" s="392" t="str">
        <f>IF(COUNTIFS('[7]ROMM List'!$E$5:$E$736,다우기술!CR$4,'[7]ROMM List'!$AA$5:$AA$736,다우기술!$C180)&gt;0,CR$4,"")</f>
        <v/>
      </c>
      <c r="CS180" s="392" t="str">
        <f>IF(COUNTIFS('[7]ROMM List'!$E$5:$E$736,다우기술!CS$4,'[7]ROMM List'!$AA$5:$AA$736,다우기술!$C180)&gt;0,CS$4,"")</f>
        <v/>
      </c>
      <c r="CT180" s="392" t="str">
        <f>IF(COUNTIFS('[7]ROMM List'!$E$5:$E$736,다우기술!CT$4,'[7]ROMM List'!$AA$5:$AA$736,다우기술!$C180)&gt;0,CT$4,"")</f>
        <v/>
      </c>
      <c r="CU180" s="392" t="str">
        <f>IF(COUNTIFS('[7]ROMM List'!$E$5:$E$736,다우기술!CU$4,'[7]ROMM List'!$AA$5:$AA$736,다우기술!$C180)&gt;0,CU$4,"")</f>
        <v/>
      </c>
      <c r="CV180" s="392" t="str">
        <f>IF(COUNTIFS('[7]ROMM List'!$E$5:$E$736,다우기술!CV$4,'[7]ROMM List'!$AA$5:$AA$736,다우기술!$C180)&gt;0,CV$4,"")</f>
        <v/>
      </c>
      <c r="CW180" s="392" t="str">
        <f>IF(COUNTIFS('[7]ROMM List'!$E$5:$E$736,다우기술!CW$4,'[7]ROMM List'!$AA$5:$AA$736,다우기술!$C180)&gt;0,CW$4,"")</f>
        <v/>
      </c>
      <c r="CX180" s="392" t="str">
        <f>IF(COUNTIFS('[7]ROMM List'!$E$5:$E$736,다우기술!CX$4,'[7]ROMM List'!$AA$5:$AA$736,다우기술!$C180)&gt;0,CX$4,"")</f>
        <v/>
      </c>
      <c r="CY180" s="392" t="str">
        <f>IF(COUNTIFS('[7]ROMM List'!$E$5:$E$736,다우기술!CY$4,'[7]ROMM List'!$AA$5:$AA$736,다우기술!$C180)&gt;0,CY$4,"")</f>
        <v/>
      </c>
      <c r="CZ180" s="392" t="str">
        <f>IF(COUNTIFS('[7]ROMM List'!$E$5:$E$736,다우기술!CZ$4,'[7]ROMM List'!$AA$5:$AA$736,다우기술!$C180)&gt;0,CZ$4,"")</f>
        <v/>
      </c>
      <c r="DA180" s="392" t="str">
        <f>IF(COUNTIFS('[7]ROMM List'!$E$5:$E$736,다우기술!DA$4,'[7]ROMM List'!$AA$5:$AA$736,다우기술!$C180)&gt;0,DA$4,"")</f>
        <v/>
      </c>
      <c r="DB180" s="392" t="str">
        <f>IF(COUNTIFS('[7]ROMM List'!$E$5:$E$736,다우기술!DB$4,'[7]ROMM List'!$AA$5:$AA$736,다우기술!$C180)&gt;0,DB$4,"")</f>
        <v/>
      </c>
      <c r="DC180" s="392" t="str">
        <f>IF(COUNTIFS('[7]ROMM List'!$E$5:$E$736,다우기술!DC$4,'[7]ROMM List'!$AA$5:$AA$736,다우기술!$C180)&gt;0,DC$4,"")</f>
        <v/>
      </c>
      <c r="DD180" s="392" t="str">
        <f>IF(COUNTIFS('[7]ROMM List'!$E$5:$E$736,다우기술!DD$4,'[7]ROMM List'!$AA$5:$AA$736,다우기술!$C180)&gt;0,DD$4,"")</f>
        <v/>
      </c>
      <c r="DE180" s="392" t="str">
        <f>IF(COUNTIFS('[7]ROMM List'!$E$5:$E$736,다우기술!DE$4,'[7]ROMM List'!$AA$5:$AA$736,다우기술!$C180)&gt;0,DE$4,"")</f>
        <v/>
      </c>
      <c r="DF180" s="392" t="str">
        <f>IF(COUNTIFS('[7]ROMM List'!$E$5:$E$736,다우기술!DF$4,'[7]ROMM List'!$AA$5:$AA$736,다우기술!$C180)&gt;0,DF$4,"")</f>
        <v/>
      </c>
      <c r="DG180" s="392" t="str">
        <f>IF(COUNTIFS('[7]ROMM List'!$E$5:$E$736,다우기술!DG$4,'[7]ROMM List'!$AA$5:$AA$736,다우기술!$C180)&gt;0,DG$4,"")</f>
        <v/>
      </c>
      <c r="DH180" s="392" t="str">
        <f>IF(COUNTIFS('[7]ROMM List'!$E$5:$E$736,다우기술!DH$4,'[7]ROMM List'!$AA$5:$AA$736,다우기술!$C180)&gt;0,DH$4,"")</f>
        <v/>
      </c>
      <c r="DI180" s="392" t="str">
        <f>IF(COUNTIFS('[7]ROMM List'!$E$5:$E$736,다우기술!DI$4,'[7]ROMM List'!$AA$5:$AA$736,다우기술!$C180)&gt;0,DI$4,"")</f>
        <v/>
      </c>
      <c r="DJ180" s="392" t="str">
        <f>IF(COUNTIFS('[7]ROMM List'!$E$5:$E$736,다우기술!DJ$4,'[7]ROMM List'!$AA$5:$AA$736,다우기술!$C180)&gt;0,DJ$4,"")</f>
        <v/>
      </c>
      <c r="DK180" s="392" t="str">
        <f>IF(COUNTIFS('[7]ROMM List'!$E$5:$E$736,다우기술!DK$4,'[7]ROMM List'!$AA$5:$AA$736,다우기술!$C180)&gt;0,DK$4,"")</f>
        <v/>
      </c>
      <c r="DL180" s="392" t="str">
        <f t="shared" si="38"/>
        <v>매출</v>
      </c>
    </row>
    <row r="181" spans="1:116" ht="218.4" hidden="1" customHeight="1">
      <c r="A181" s="475"/>
      <c r="B181" s="392" t="s">
        <v>141</v>
      </c>
      <c r="C181" s="430" t="str">
        <f t="shared" si="29"/>
        <v>ID0102</v>
      </c>
      <c r="D181" s="430" t="s">
        <v>4425</v>
      </c>
      <c r="E181" s="430" t="s">
        <v>4419</v>
      </c>
      <c r="F181" s="431" t="s">
        <v>3292</v>
      </c>
      <c r="G181" s="431" t="s">
        <v>3027</v>
      </c>
      <c r="H181" s="454" t="s">
        <v>3669</v>
      </c>
      <c r="I181" s="455" t="s">
        <v>3589</v>
      </c>
      <c r="J181" s="456" t="s">
        <v>3590</v>
      </c>
      <c r="K181" s="457" t="s">
        <v>4426</v>
      </c>
      <c r="L181" s="458" t="str">
        <f>IF(VLOOKUP(BZ181,'[7]ROMM List'!$AB$5:$AC$736,2,0)&gt;0,"Y","N")</f>
        <v>Y</v>
      </c>
      <c r="M181" s="459" t="s">
        <v>143</v>
      </c>
      <c r="N181" s="460"/>
      <c r="O181" s="460"/>
      <c r="P181" s="460"/>
      <c r="Q181" s="460"/>
      <c r="R181" s="461"/>
      <c r="S181" s="459" t="s">
        <v>142</v>
      </c>
      <c r="T181" s="461" t="s">
        <v>131</v>
      </c>
      <c r="U181" s="459" t="str">
        <f>IF(COUNTIFS('[7]ROMM List'!$AA$5:$AA$736,다우기술!$C181,'[7]ROMM List'!K$5:K$736,"O")&gt;0,"O","")</f>
        <v/>
      </c>
      <c r="V181" s="460" t="str">
        <f>IF(COUNTIFS('[7]ROMM List'!$AA$5:$AA$736,다우기술!$C181,'[7]ROMM List'!L$5:L$736,"O")&gt;0,"O","")</f>
        <v/>
      </c>
      <c r="W181" s="460" t="str">
        <f>IF(COUNTIFS('[7]ROMM List'!$AA$5:$AA$736,다우기술!$C181,'[7]ROMM List'!M$5:M$736,"O")&gt;0,"O","")</f>
        <v/>
      </c>
      <c r="X181" s="460" t="str">
        <f>IF(COUNTIFS('[7]ROMM List'!$AA$5:$AA$736,다우기술!$C181,'[7]ROMM List'!N$5:N$736,"O")&gt;0,"O","")</f>
        <v/>
      </c>
      <c r="Y181" s="460" t="str">
        <f>IF(COUNTIFS('[7]ROMM List'!$AA$5:$AA$736,다우기술!$C181,'[7]ROMM List'!O$5:O$736,"O")&gt;0,"O","")</f>
        <v>O</v>
      </c>
      <c r="Z181" s="460" t="str">
        <f>IF(COUNTIFS('[7]ROMM List'!$AA$5:$AA$736,다우기술!$C181,'[7]ROMM List'!P$5:P$736,"O")&gt;0,"O","")</f>
        <v/>
      </c>
      <c r="AA181" s="460" t="str">
        <f>IF(COUNTIFS('[7]ROMM List'!$AA$5:$AA$736,다우기술!$C181,'[7]ROMM List'!Q$5:Q$736,"O")&gt;0,"O","")</f>
        <v/>
      </c>
      <c r="AB181" s="460" t="str">
        <f>IF(COUNTIFS('[7]ROMM List'!$AA$5:$AA$736,다우기술!$C181,'[7]ROMM List'!R$5:R$736,"O")&gt;0,"O","")</f>
        <v/>
      </c>
      <c r="AC181" s="460" t="str">
        <f>IF(COUNTIFS('[7]ROMM List'!$AA$5:$AA$736,다우기술!$C181,'[7]ROMM List'!S$5:S$736,"O")&gt;0,"O","")</f>
        <v/>
      </c>
      <c r="AD181" s="460" t="str">
        <f>IF(COUNTIFS('[7]ROMM List'!$AA$5:$AA$736,다우기술!$C181,'[7]ROMM List'!T$5:T$736,"O")&gt;0,"O","")</f>
        <v/>
      </c>
      <c r="AE181" s="460" t="str">
        <f>IF(COUNTIFS('[7]ROMM List'!$AA$5:$AA$736,다우기술!$C181,'[7]ROMM List'!U$5:U$736,"O")&gt;0,"O","")</f>
        <v/>
      </c>
      <c r="AF181" s="460" t="str">
        <f>IF(COUNTIFS('[7]ROMM List'!$AA$5:$AA$736,다우기술!$C181,'[7]ROMM List'!V$5:V$736,"O")&gt;0,"O","")</f>
        <v/>
      </c>
      <c r="AG181" s="461" t="str">
        <f>IF(COUNTIFS('[7]ROMM List'!$AA$5:$AA$736,다우기술!$C181,'[7]ROMM List'!W$5:W$736,"O")&gt;0,"O","")</f>
        <v/>
      </c>
      <c r="AH181" s="462" t="s">
        <v>130</v>
      </c>
      <c r="AI181" s="458" t="str">
        <f t="shared" si="37"/>
        <v>매출</v>
      </c>
      <c r="AJ181" s="458" t="s">
        <v>144</v>
      </c>
      <c r="AK181" s="458" t="s">
        <v>144</v>
      </c>
      <c r="AL181" s="458" t="s">
        <v>144</v>
      </c>
      <c r="AM181" s="458" t="s">
        <v>144</v>
      </c>
      <c r="AN181" s="458" t="s">
        <v>3592</v>
      </c>
      <c r="AO181" s="458" t="s">
        <v>4427</v>
      </c>
      <c r="AP181" s="463" t="s">
        <v>3594</v>
      </c>
      <c r="AQ181" s="458" t="s">
        <v>143</v>
      </c>
      <c r="AR181" s="454" t="s">
        <v>4428</v>
      </c>
      <c r="AS181" s="454" t="s">
        <v>3595</v>
      </c>
      <c r="AT181" s="464" t="s">
        <v>4429</v>
      </c>
      <c r="AU181" s="454" t="str">
        <f t="shared" si="35"/>
        <v>계약 체결(변경)에 대한 승인</v>
      </c>
      <c r="AV181" s="454" t="s">
        <v>4430</v>
      </c>
      <c r="AW181" s="455"/>
      <c r="AX181" s="460"/>
      <c r="AY181" s="460" t="s">
        <v>143</v>
      </c>
      <c r="AZ181" s="461"/>
      <c r="BA181" s="446" t="s">
        <v>4431</v>
      </c>
      <c r="BB181" s="446" t="str">
        <f>IF(COUNTIFS('[7]ROMM List'!$AA$5:$AA$736,다우기술!C181,'[7]ROMM List'!$AF$5:$AF$736,"Significant")&gt;0,"Significant",IF(COUNTIFS('[7]ROMM List'!$AA$5:$AA$736,다우기술!C181,'[7]ROMM List'!$AF$5:$AF$736,"Higher")&gt;0,"Higher","Lower"))</f>
        <v>Higher</v>
      </c>
      <c r="BC181" s="446" t="str">
        <f t="shared" si="43"/>
        <v>O</v>
      </c>
      <c r="BD181" s="446" t="s">
        <v>130</v>
      </c>
      <c r="BE181" s="465" t="s">
        <v>131</v>
      </c>
      <c r="BF181" s="466" t="str">
        <f t="shared" si="40"/>
        <v>O</v>
      </c>
      <c r="BG181" s="466" t="s">
        <v>135</v>
      </c>
      <c r="BH181" s="466" t="s">
        <v>133</v>
      </c>
      <c r="BI181" s="466" t="s">
        <v>135</v>
      </c>
      <c r="BJ181" s="466" t="s">
        <v>135</v>
      </c>
      <c r="BK181" s="466" t="s">
        <v>135</v>
      </c>
      <c r="BL181" s="466" t="s">
        <v>133</v>
      </c>
      <c r="BM181" s="466" t="s">
        <v>133</v>
      </c>
      <c r="BN181" s="467" t="s">
        <v>135</v>
      </c>
      <c r="BO181" s="446" t="str">
        <f t="shared" si="30"/>
        <v>Not Higher</v>
      </c>
      <c r="BP181" s="446">
        <f>SUMIFS([7]Note!$G$18:$G$65,[7]Note!$C$18:$C$65,다우기술!BB181,[7]Note!$F$18:$F$65,다우기술!BC181,[7]Note!$D$18:$D$65,다우기술!BO181)/IF(BD181="Y",1,IF(BD181="H",2,4))</f>
        <v>25</v>
      </c>
      <c r="BQ181" s="446" t="str">
        <f t="shared" si="42"/>
        <v>IDC사업팀</v>
      </c>
      <c r="BR181" s="466"/>
      <c r="BS181" s="467" t="s">
        <v>143</v>
      </c>
      <c r="BT181" s="465"/>
      <c r="BU181" s="466"/>
      <c r="BV181" s="466"/>
      <c r="BW181" s="466" t="s">
        <v>143</v>
      </c>
      <c r="BX181" s="466"/>
      <c r="BY181" s="446"/>
      <c r="BZ181" s="468" t="str">
        <f t="shared" si="36"/>
        <v>IDC_계약 체결(변경)에 대한 승인</v>
      </c>
      <c r="CA181" s="468" t="b">
        <f>VLOOKUP(BZ181,'[7]ROMM List'!$AB$5:$AB$736,1,0)=BZ181</f>
        <v>1</v>
      </c>
      <c r="CB181" s="468" t="str">
        <f t="shared" si="32"/>
        <v>ID0102</v>
      </c>
      <c r="CD181" s="469">
        <f t="shared" si="33"/>
        <v>0</v>
      </c>
      <c r="CE181" s="392"/>
      <c r="CF181" s="469">
        <f t="shared" si="34"/>
        <v>0</v>
      </c>
      <c r="CG181" s="469">
        <f t="shared" si="34"/>
        <v>0</v>
      </c>
      <c r="CH181" s="469">
        <f t="shared" si="34"/>
        <v>0</v>
      </c>
      <c r="CL181" s="468" t="str">
        <f>IF(COUNTIFS('[7]ROMM List'!$E$5:$E$736,다우기술!CL$4,'[7]ROMM List'!$AA$5:$AA$736,다우기술!$C181)&gt;0,CL$4,"")</f>
        <v/>
      </c>
      <c r="CM181" s="468" t="str">
        <f>IF(COUNTIFS('[7]ROMM List'!$E$5:$E$736,다우기술!CM$4,'[7]ROMM List'!$AA$5:$AA$736,다우기술!$C181)&gt;0,CM$4,"")</f>
        <v>매출</v>
      </c>
      <c r="CN181" s="468" t="str">
        <f>IF(COUNTIFS('[7]ROMM List'!$E$5:$E$736,다우기술!CN$4,'[7]ROMM List'!$AA$5:$AA$736,다우기술!$C181)&gt;0,CN$4,"")</f>
        <v/>
      </c>
      <c r="CO181" s="468" t="str">
        <f>IF(COUNTIFS('[7]ROMM List'!$E$5:$E$736,다우기술!CO$4,'[7]ROMM List'!$AA$5:$AA$736,다우기술!$C181)&gt;0,CO$4,"")</f>
        <v/>
      </c>
      <c r="CP181" s="468" t="str">
        <f>IF(COUNTIFS('[7]ROMM List'!$E$5:$E$736,다우기술!CP$4,'[7]ROMM List'!$AA$5:$AA$736,다우기술!$C181)&gt;0,CP$4,"")</f>
        <v/>
      </c>
      <c r="CQ181" s="468" t="str">
        <f>IF(COUNTIFS('[7]ROMM List'!$E$5:$E$736,다우기술!CQ$4,'[7]ROMM List'!$AA$5:$AA$736,다우기술!$C181)&gt;0,CQ$4,"")</f>
        <v/>
      </c>
      <c r="CR181" s="468" t="str">
        <f>IF(COUNTIFS('[7]ROMM List'!$E$5:$E$736,다우기술!CR$4,'[7]ROMM List'!$AA$5:$AA$736,다우기술!$C181)&gt;0,CR$4,"")</f>
        <v/>
      </c>
      <c r="CS181" s="468" t="str">
        <f>IF(COUNTIFS('[7]ROMM List'!$E$5:$E$736,다우기술!CS$4,'[7]ROMM List'!$AA$5:$AA$736,다우기술!$C181)&gt;0,CS$4,"")</f>
        <v/>
      </c>
      <c r="CT181" s="468" t="str">
        <f>IF(COUNTIFS('[7]ROMM List'!$E$5:$E$736,다우기술!CT$4,'[7]ROMM List'!$AA$5:$AA$736,다우기술!$C181)&gt;0,CT$4,"")</f>
        <v/>
      </c>
      <c r="CU181" s="468" t="str">
        <f>IF(COUNTIFS('[7]ROMM List'!$E$5:$E$736,다우기술!CU$4,'[7]ROMM List'!$AA$5:$AA$736,다우기술!$C181)&gt;0,CU$4,"")</f>
        <v/>
      </c>
      <c r="CV181" s="468" t="str">
        <f>IF(COUNTIFS('[7]ROMM List'!$E$5:$E$736,다우기술!CV$4,'[7]ROMM List'!$AA$5:$AA$736,다우기술!$C181)&gt;0,CV$4,"")</f>
        <v/>
      </c>
      <c r="CW181" s="468" t="str">
        <f>IF(COUNTIFS('[7]ROMM List'!$E$5:$E$736,다우기술!CW$4,'[7]ROMM List'!$AA$5:$AA$736,다우기술!$C181)&gt;0,CW$4,"")</f>
        <v/>
      </c>
      <c r="CX181" s="468" t="str">
        <f>IF(COUNTIFS('[7]ROMM List'!$E$5:$E$736,다우기술!CX$4,'[7]ROMM List'!$AA$5:$AA$736,다우기술!$C181)&gt;0,CX$4,"")</f>
        <v/>
      </c>
      <c r="CY181" s="468" t="str">
        <f>IF(COUNTIFS('[7]ROMM List'!$E$5:$E$736,다우기술!CY$4,'[7]ROMM List'!$AA$5:$AA$736,다우기술!$C181)&gt;0,CY$4,"")</f>
        <v/>
      </c>
      <c r="CZ181" s="468" t="str">
        <f>IF(COUNTIFS('[7]ROMM List'!$E$5:$E$736,다우기술!CZ$4,'[7]ROMM List'!$AA$5:$AA$736,다우기술!$C181)&gt;0,CZ$4,"")</f>
        <v/>
      </c>
      <c r="DA181" s="468" t="str">
        <f>IF(COUNTIFS('[7]ROMM List'!$E$5:$E$736,다우기술!DA$4,'[7]ROMM List'!$AA$5:$AA$736,다우기술!$C181)&gt;0,DA$4,"")</f>
        <v/>
      </c>
      <c r="DB181" s="468" t="str">
        <f>IF(COUNTIFS('[7]ROMM List'!$E$5:$E$736,다우기술!DB$4,'[7]ROMM List'!$AA$5:$AA$736,다우기술!$C181)&gt;0,DB$4,"")</f>
        <v/>
      </c>
      <c r="DC181" s="468" t="str">
        <f>IF(COUNTIFS('[7]ROMM List'!$E$5:$E$736,다우기술!DC$4,'[7]ROMM List'!$AA$5:$AA$736,다우기술!$C181)&gt;0,DC$4,"")</f>
        <v/>
      </c>
      <c r="DD181" s="468" t="str">
        <f>IF(COUNTIFS('[7]ROMM List'!$E$5:$E$736,다우기술!DD$4,'[7]ROMM List'!$AA$5:$AA$736,다우기술!$C181)&gt;0,DD$4,"")</f>
        <v/>
      </c>
      <c r="DE181" s="468" t="str">
        <f>IF(COUNTIFS('[7]ROMM List'!$E$5:$E$736,다우기술!DE$4,'[7]ROMM List'!$AA$5:$AA$736,다우기술!$C181)&gt;0,DE$4,"")</f>
        <v/>
      </c>
      <c r="DF181" s="468" t="str">
        <f>IF(COUNTIFS('[7]ROMM List'!$E$5:$E$736,다우기술!DF$4,'[7]ROMM List'!$AA$5:$AA$736,다우기술!$C181)&gt;0,DF$4,"")</f>
        <v/>
      </c>
      <c r="DG181" s="468" t="str">
        <f>IF(COUNTIFS('[7]ROMM List'!$E$5:$E$736,다우기술!DG$4,'[7]ROMM List'!$AA$5:$AA$736,다우기술!$C181)&gt;0,DG$4,"")</f>
        <v/>
      </c>
      <c r="DH181" s="468" t="str">
        <f>IF(COUNTIFS('[7]ROMM List'!$E$5:$E$736,다우기술!DH$4,'[7]ROMM List'!$AA$5:$AA$736,다우기술!$C181)&gt;0,DH$4,"")</f>
        <v/>
      </c>
      <c r="DI181" s="468" t="str">
        <f>IF(COUNTIFS('[7]ROMM List'!$E$5:$E$736,다우기술!DI$4,'[7]ROMM List'!$AA$5:$AA$736,다우기술!$C181)&gt;0,DI$4,"")</f>
        <v/>
      </c>
      <c r="DJ181" s="468" t="str">
        <f>IF(COUNTIFS('[7]ROMM List'!$E$5:$E$736,다우기술!DJ$4,'[7]ROMM List'!$AA$5:$AA$736,다우기술!$C181)&gt;0,DJ$4,"")</f>
        <v/>
      </c>
      <c r="DK181" s="468" t="str">
        <f>IF(COUNTIFS('[7]ROMM List'!$E$5:$E$736,다우기술!DK$4,'[7]ROMM List'!$AA$5:$AA$736,다우기술!$C181)&gt;0,DK$4,"")</f>
        <v/>
      </c>
      <c r="DL181" s="468" t="str">
        <f t="shared" si="38"/>
        <v>매출</v>
      </c>
    </row>
    <row r="182" spans="1:116" s="392" customFormat="1" ht="171.6" hidden="1" customHeight="1">
      <c r="A182" s="453"/>
      <c r="B182" s="392" t="s">
        <v>141</v>
      </c>
      <c r="C182" s="430" t="str">
        <f t="shared" si="29"/>
        <v>ID0201</v>
      </c>
      <c r="D182" s="430" t="s">
        <v>2253</v>
      </c>
      <c r="E182" s="430" t="s">
        <v>4419</v>
      </c>
      <c r="F182" s="431" t="s">
        <v>3599</v>
      </c>
      <c r="G182" s="431" t="s">
        <v>3575</v>
      </c>
      <c r="H182" s="454" t="s">
        <v>3676</v>
      </c>
      <c r="I182" s="455" t="s">
        <v>3677</v>
      </c>
      <c r="J182" s="456" t="s">
        <v>3678</v>
      </c>
      <c r="K182" s="457" t="s">
        <v>4432</v>
      </c>
      <c r="L182" s="458" t="str">
        <f>IF(VLOOKUP(BZ182,'[7]ROMM List'!$AB$5:$AC$736,2,0)&gt;0,"Y","N")</f>
        <v>Y</v>
      </c>
      <c r="M182" s="459"/>
      <c r="N182" s="460" t="s">
        <v>143</v>
      </c>
      <c r="O182" s="460"/>
      <c r="P182" s="460"/>
      <c r="Q182" s="460"/>
      <c r="R182" s="461"/>
      <c r="S182" s="459" t="s">
        <v>142</v>
      </c>
      <c r="T182" s="461" t="s">
        <v>137</v>
      </c>
      <c r="U182" s="459" t="str">
        <f>IF(COUNTIFS('[7]ROMM List'!$AA$5:$AA$736,다우기술!$C182,'[7]ROMM List'!K$5:K$736,"O")&gt;0,"O","")</f>
        <v/>
      </c>
      <c r="V182" s="460" t="str">
        <f>IF(COUNTIFS('[7]ROMM List'!$AA$5:$AA$736,다우기술!$C182,'[7]ROMM List'!L$5:L$736,"O")&gt;0,"O","")</f>
        <v/>
      </c>
      <c r="W182" s="460" t="str">
        <f>IF(COUNTIFS('[7]ROMM List'!$AA$5:$AA$736,다우기술!$C182,'[7]ROMM List'!M$5:M$736,"O")&gt;0,"O","")</f>
        <v>O</v>
      </c>
      <c r="X182" s="460" t="str">
        <f>IF(COUNTIFS('[7]ROMM List'!$AA$5:$AA$736,다우기술!$C182,'[7]ROMM List'!N$5:N$736,"O")&gt;0,"O","")</f>
        <v/>
      </c>
      <c r="Y182" s="460" t="str">
        <f>IF(COUNTIFS('[7]ROMM List'!$AA$5:$AA$736,다우기술!$C182,'[7]ROMM List'!O$5:O$736,"O")&gt;0,"O","")</f>
        <v>O</v>
      </c>
      <c r="Z182" s="460" t="str">
        <f>IF(COUNTIFS('[7]ROMM List'!$AA$5:$AA$736,다우기술!$C182,'[7]ROMM List'!P$5:P$736,"O")&gt;0,"O","")</f>
        <v>O</v>
      </c>
      <c r="AA182" s="460" t="str">
        <f>IF(COUNTIFS('[7]ROMM List'!$AA$5:$AA$736,다우기술!$C182,'[7]ROMM List'!Q$5:Q$736,"O")&gt;0,"O","")</f>
        <v>O</v>
      </c>
      <c r="AB182" s="460" t="str">
        <f>IF(COUNTIFS('[7]ROMM List'!$AA$5:$AA$736,다우기술!$C182,'[7]ROMM List'!R$5:R$736,"O")&gt;0,"O","")</f>
        <v>O</v>
      </c>
      <c r="AC182" s="460" t="str">
        <f>IF(COUNTIFS('[7]ROMM List'!$AA$5:$AA$736,다우기술!$C182,'[7]ROMM List'!S$5:S$736,"O")&gt;0,"O","")</f>
        <v/>
      </c>
      <c r="AD182" s="460" t="str">
        <f>IF(COUNTIFS('[7]ROMM List'!$AA$5:$AA$736,다우기술!$C182,'[7]ROMM List'!T$5:T$736,"O")&gt;0,"O","")</f>
        <v/>
      </c>
      <c r="AE182" s="460" t="str">
        <f>IF(COUNTIFS('[7]ROMM List'!$AA$5:$AA$736,다우기술!$C182,'[7]ROMM List'!U$5:U$736,"O")&gt;0,"O","")</f>
        <v/>
      </c>
      <c r="AF182" s="460" t="str">
        <f>IF(COUNTIFS('[7]ROMM List'!$AA$5:$AA$736,다우기술!$C182,'[7]ROMM List'!V$5:V$736,"O")&gt;0,"O","")</f>
        <v/>
      </c>
      <c r="AG182" s="461" t="str">
        <f>IF(COUNTIFS('[7]ROMM List'!$AA$5:$AA$736,다우기술!$C182,'[7]ROMM List'!W$5:W$736,"O")&gt;0,"O","")</f>
        <v/>
      </c>
      <c r="AH182" s="462" t="s">
        <v>129</v>
      </c>
      <c r="AI182" s="458" t="str">
        <f t="shared" si="37"/>
        <v>매출채권매출</v>
      </c>
      <c r="AJ182" s="458" t="s">
        <v>144</v>
      </c>
      <c r="AK182" s="458" t="s">
        <v>144</v>
      </c>
      <c r="AL182" s="458" t="s">
        <v>144</v>
      </c>
      <c r="AM182" s="458" t="s">
        <v>144</v>
      </c>
      <c r="AN182" s="458" t="s">
        <v>3592</v>
      </c>
      <c r="AO182" s="458" t="s">
        <v>144</v>
      </c>
      <c r="AP182" s="463" t="s">
        <v>4421</v>
      </c>
      <c r="AQ182" s="458" t="s">
        <v>3582</v>
      </c>
      <c r="AR182" s="454" t="s">
        <v>4422</v>
      </c>
      <c r="AS182" s="454" t="s">
        <v>3666</v>
      </c>
      <c r="AT182" s="464" t="s">
        <v>4433</v>
      </c>
      <c r="AU182" s="454" t="str">
        <f t="shared" si="35"/>
        <v>서비스 이용에 대한 매출 기록</v>
      </c>
      <c r="AV182" s="454" t="s">
        <v>4434</v>
      </c>
      <c r="AW182" s="455"/>
      <c r="AX182" s="460"/>
      <c r="AY182" s="460" t="s">
        <v>143</v>
      </c>
      <c r="AZ182" s="461" t="s">
        <v>143</v>
      </c>
      <c r="BA182" s="446" t="s">
        <v>144</v>
      </c>
      <c r="BB182" s="446" t="str">
        <f>IF(COUNTIFS('[7]ROMM List'!$AA$5:$AA$736,다우기술!C182,'[7]ROMM List'!$AF$5:$AF$736,"Significant")&gt;0,"Significant",IF(COUNTIFS('[7]ROMM List'!$AA$5:$AA$736,다우기술!C182,'[7]ROMM List'!$AF$5:$AF$736,"Higher")&gt;0,"Higher","Lower"))</f>
        <v>Higher</v>
      </c>
      <c r="BC182" s="446" t="str">
        <f t="shared" si="43"/>
        <v>Auto</v>
      </c>
      <c r="BD182" s="446" t="s">
        <v>130</v>
      </c>
      <c r="BE182" s="465" t="s">
        <v>137</v>
      </c>
      <c r="BF182" s="466" t="str">
        <f t="shared" si="40"/>
        <v>Auto</v>
      </c>
      <c r="BG182" s="466" t="s">
        <v>135</v>
      </c>
      <c r="BH182" s="466" t="s">
        <v>135</v>
      </c>
      <c r="BI182" s="466" t="s">
        <v>135</v>
      </c>
      <c r="BJ182" s="466" t="s">
        <v>135</v>
      </c>
      <c r="BK182" s="466" t="s">
        <v>135</v>
      </c>
      <c r="BL182" s="466" t="s">
        <v>133</v>
      </c>
      <c r="BM182" s="466" t="s">
        <v>133</v>
      </c>
      <c r="BN182" s="467" t="s">
        <v>135</v>
      </c>
      <c r="BO182" s="446" t="str">
        <f t="shared" si="30"/>
        <v>Not Higher</v>
      </c>
      <c r="BP182" s="446">
        <f>SUMIFS([7]Note!$G$18:$G$65,[7]Note!$C$18:$C$65,다우기술!BB182,[7]Note!$F$18:$F$65,다우기술!BC182,[7]Note!$D$18:$D$65,다우기술!BO182)/IF(BD182="Y",1,IF(BD182="H",2,4))</f>
        <v>1</v>
      </c>
      <c r="BQ182" s="446" t="str">
        <f t="shared" si="42"/>
        <v>IDC사업부</v>
      </c>
      <c r="BR182" s="466"/>
      <c r="BS182" s="467" t="s">
        <v>143</v>
      </c>
      <c r="BT182" s="465"/>
      <c r="BU182" s="466"/>
      <c r="BV182" s="466"/>
      <c r="BW182" s="466" t="s">
        <v>143</v>
      </c>
      <c r="BX182" s="466"/>
      <c r="BY182" s="446"/>
      <c r="BZ182" s="392" t="str">
        <f t="shared" si="36"/>
        <v>IDC_서비스 이용에 대한 매출 기록</v>
      </c>
      <c r="CA182" s="392" t="b">
        <f>VLOOKUP(BZ182,'[7]ROMM List'!$AB$5:$AB$736,1,0)=BZ182</f>
        <v>1</v>
      </c>
      <c r="CB182" s="392" t="str">
        <f t="shared" si="32"/>
        <v>ID0201</v>
      </c>
      <c r="CD182" s="470">
        <f t="shared" si="33"/>
        <v>0</v>
      </c>
      <c r="CF182" s="470">
        <f t="shared" si="34"/>
        <v>0</v>
      </c>
      <c r="CG182" s="470">
        <f t="shared" si="34"/>
        <v>0</v>
      </c>
      <c r="CH182" s="470">
        <f t="shared" si="34"/>
        <v>0</v>
      </c>
      <c r="CL182" s="392" t="str">
        <f>IF(COUNTIFS('[7]ROMM List'!$E$5:$E$736,다우기술!CL$4,'[7]ROMM List'!$AA$5:$AA$736,다우기술!$C182)&gt;0,CL$4,"")</f>
        <v>매출채권</v>
      </c>
      <c r="CM182" s="392" t="str">
        <f>IF(COUNTIFS('[7]ROMM List'!$E$5:$E$736,다우기술!CM$4,'[7]ROMM List'!$AA$5:$AA$736,다우기술!$C182)&gt;0,CM$4,"")</f>
        <v>매출</v>
      </c>
      <c r="CN182" s="392" t="str">
        <f>IF(COUNTIFS('[7]ROMM List'!$E$5:$E$736,다우기술!CN$4,'[7]ROMM List'!$AA$5:$AA$736,다우기술!$C182)&gt;0,CN$4,"")</f>
        <v/>
      </c>
      <c r="CO182" s="392" t="str">
        <f>IF(COUNTIFS('[7]ROMM List'!$E$5:$E$736,다우기술!CO$4,'[7]ROMM List'!$AA$5:$AA$736,다우기술!$C182)&gt;0,CO$4,"")</f>
        <v/>
      </c>
      <c r="CP182" s="392" t="str">
        <f>IF(COUNTIFS('[7]ROMM List'!$E$5:$E$736,다우기술!CP$4,'[7]ROMM List'!$AA$5:$AA$736,다우기술!$C182)&gt;0,CP$4,"")</f>
        <v/>
      </c>
      <c r="CQ182" s="392" t="str">
        <f>IF(COUNTIFS('[7]ROMM List'!$E$5:$E$736,다우기술!CQ$4,'[7]ROMM List'!$AA$5:$AA$736,다우기술!$C182)&gt;0,CQ$4,"")</f>
        <v/>
      </c>
      <c r="CR182" s="392" t="str">
        <f>IF(COUNTIFS('[7]ROMM List'!$E$5:$E$736,다우기술!CR$4,'[7]ROMM List'!$AA$5:$AA$736,다우기술!$C182)&gt;0,CR$4,"")</f>
        <v/>
      </c>
      <c r="CS182" s="392" t="str">
        <f>IF(COUNTIFS('[7]ROMM List'!$E$5:$E$736,다우기술!CS$4,'[7]ROMM List'!$AA$5:$AA$736,다우기술!$C182)&gt;0,CS$4,"")</f>
        <v/>
      </c>
      <c r="CT182" s="392" t="str">
        <f>IF(COUNTIFS('[7]ROMM List'!$E$5:$E$736,다우기술!CT$4,'[7]ROMM List'!$AA$5:$AA$736,다우기술!$C182)&gt;0,CT$4,"")</f>
        <v/>
      </c>
      <c r="CU182" s="392" t="str">
        <f>IF(COUNTIFS('[7]ROMM List'!$E$5:$E$736,다우기술!CU$4,'[7]ROMM List'!$AA$5:$AA$736,다우기술!$C182)&gt;0,CU$4,"")</f>
        <v/>
      </c>
      <c r="CV182" s="392" t="str">
        <f>IF(COUNTIFS('[7]ROMM List'!$E$5:$E$736,다우기술!CV$4,'[7]ROMM List'!$AA$5:$AA$736,다우기술!$C182)&gt;0,CV$4,"")</f>
        <v/>
      </c>
      <c r="CW182" s="392" t="str">
        <f>IF(COUNTIFS('[7]ROMM List'!$E$5:$E$736,다우기술!CW$4,'[7]ROMM List'!$AA$5:$AA$736,다우기술!$C182)&gt;0,CW$4,"")</f>
        <v/>
      </c>
      <c r="CX182" s="392" t="str">
        <f>IF(COUNTIFS('[7]ROMM List'!$E$5:$E$736,다우기술!CX$4,'[7]ROMM List'!$AA$5:$AA$736,다우기술!$C182)&gt;0,CX$4,"")</f>
        <v/>
      </c>
      <c r="CY182" s="392" t="str">
        <f>IF(COUNTIFS('[7]ROMM List'!$E$5:$E$736,다우기술!CY$4,'[7]ROMM List'!$AA$5:$AA$736,다우기술!$C182)&gt;0,CY$4,"")</f>
        <v/>
      </c>
      <c r="CZ182" s="392" t="str">
        <f>IF(COUNTIFS('[7]ROMM List'!$E$5:$E$736,다우기술!CZ$4,'[7]ROMM List'!$AA$5:$AA$736,다우기술!$C182)&gt;0,CZ$4,"")</f>
        <v/>
      </c>
      <c r="DA182" s="392" t="str">
        <f>IF(COUNTIFS('[7]ROMM List'!$E$5:$E$736,다우기술!DA$4,'[7]ROMM List'!$AA$5:$AA$736,다우기술!$C182)&gt;0,DA$4,"")</f>
        <v/>
      </c>
      <c r="DB182" s="392" t="str">
        <f>IF(COUNTIFS('[7]ROMM List'!$E$5:$E$736,다우기술!DB$4,'[7]ROMM List'!$AA$5:$AA$736,다우기술!$C182)&gt;0,DB$4,"")</f>
        <v/>
      </c>
      <c r="DC182" s="392" t="str">
        <f>IF(COUNTIFS('[7]ROMM List'!$E$5:$E$736,다우기술!DC$4,'[7]ROMM List'!$AA$5:$AA$736,다우기술!$C182)&gt;0,DC$4,"")</f>
        <v/>
      </c>
      <c r="DD182" s="392" t="str">
        <f>IF(COUNTIFS('[7]ROMM List'!$E$5:$E$736,다우기술!DD$4,'[7]ROMM List'!$AA$5:$AA$736,다우기술!$C182)&gt;0,DD$4,"")</f>
        <v/>
      </c>
      <c r="DE182" s="392" t="str">
        <f>IF(COUNTIFS('[7]ROMM List'!$E$5:$E$736,다우기술!DE$4,'[7]ROMM List'!$AA$5:$AA$736,다우기술!$C182)&gt;0,DE$4,"")</f>
        <v/>
      </c>
      <c r="DF182" s="392" t="str">
        <f>IF(COUNTIFS('[7]ROMM List'!$E$5:$E$736,다우기술!DF$4,'[7]ROMM List'!$AA$5:$AA$736,다우기술!$C182)&gt;0,DF$4,"")</f>
        <v/>
      </c>
      <c r="DG182" s="392" t="str">
        <f>IF(COUNTIFS('[7]ROMM List'!$E$5:$E$736,다우기술!DG$4,'[7]ROMM List'!$AA$5:$AA$736,다우기술!$C182)&gt;0,DG$4,"")</f>
        <v/>
      </c>
      <c r="DH182" s="392" t="str">
        <f>IF(COUNTIFS('[7]ROMM List'!$E$5:$E$736,다우기술!DH$4,'[7]ROMM List'!$AA$5:$AA$736,다우기술!$C182)&gt;0,DH$4,"")</f>
        <v/>
      </c>
      <c r="DI182" s="392" t="str">
        <f>IF(COUNTIFS('[7]ROMM List'!$E$5:$E$736,다우기술!DI$4,'[7]ROMM List'!$AA$5:$AA$736,다우기술!$C182)&gt;0,DI$4,"")</f>
        <v/>
      </c>
      <c r="DJ182" s="392" t="str">
        <f>IF(COUNTIFS('[7]ROMM List'!$E$5:$E$736,다우기술!DJ$4,'[7]ROMM List'!$AA$5:$AA$736,다우기술!$C182)&gt;0,DJ$4,"")</f>
        <v/>
      </c>
      <c r="DK182" s="392" t="str">
        <f>IF(COUNTIFS('[7]ROMM List'!$E$5:$E$736,다우기술!DK$4,'[7]ROMM List'!$AA$5:$AA$736,다우기술!$C182)&gt;0,DK$4,"")</f>
        <v/>
      </c>
      <c r="DL182" s="392" t="str">
        <f t="shared" si="38"/>
        <v>매출채권매출</v>
      </c>
    </row>
    <row r="183" spans="1:116" s="392" customFormat="1" ht="265.2" hidden="1" customHeight="1">
      <c r="A183" s="453"/>
      <c r="B183" s="392" t="s">
        <v>141</v>
      </c>
      <c r="C183" s="430" t="str">
        <f t="shared" si="29"/>
        <v>ID0202</v>
      </c>
      <c r="D183" s="430" t="s">
        <v>4435</v>
      </c>
      <c r="E183" s="430" t="s">
        <v>4419</v>
      </c>
      <c r="F183" s="431" t="s">
        <v>3306</v>
      </c>
      <c r="G183" s="431" t="s">
        <v>3306</v>
      </c>
      <c r="H183" s="454" t="s">
        <v>4436</v>
      </c>
      <c r="I183" s="455" t="s">
        <v>4437</v>
      </c>
      <c r="J183" s="456" t="s">
        <v>4438</v>
      </c>
      <c r="K183" s="457" t="s">
        <v>4439</v>
      </c>
      <c r="L183" s="458" t="str">
        <f>IF(VLOOKUP(BZ183,'[7]ROMM List'!$AB$5:$AC$736,2,0)&gt;0,"Y","N")</f>
        <v>N</v>
      </c>
      <c r="M183" s="459" t="s">
        <v>143</v>
      </c>
      <c r="N183" s="460"/>
      <c r="O183" s="460"/>
      <c r="P183" s="460"/>
      <c r="Q183" s="460"/>
      <c r="R183" s="461"/>
      <c r="S183" s="459" t="s">
        <v>140</v>
      </c>
      <c r="T183" s="461" t="s">
        <v>131</v>
      </c>
      <c r="U183" s="459" t="str">
        <f>IF(COUNTIFS('[7]ROMM List'!$AA$5:$AA$736,다우기술!$C183,'[7]ROMM List'!K$5:K$736,"O")&gt;0,"O","")</f>
        <v/>
      </c>
      <c r="V183" s="460" t="str">
        <f>IF(COUNTIFS('[7]ROMM List'!$AA$5:$AA$736,다우기술!$C183,'[7]ROMM List'!L$5:L$736,"O")&gt;0,"O","")</f>
        <v/>
      </c>
      <c r="W183" s="460" t="str">
        <f>IF(COUNTIFS('[7]ROMM List'!$AA$5:$AA$736,다우기술!$C183,'[7]ROMM List'!M$5:M$736,"O")&gt;0,"O","")</f>
        <v/>
      </c>
      <c r="X183" s="460" t="str">
        <f>IF(COUNTIFS('[7]ROMM List'!$AA$5:$AA$736,다우기술!$C183,'[7]ROMM List'!N$5:N$736,"O")&gt;0,"O","")</f>
        <v/>
      </c>
      <c r="Y183" s="460" t="str">
        <f>IF(COUNTIFS('[7]ROMM List'!$AA$5:$AA$736,다우기술!$C183,'[7]ROMM List'!O$5:O$736,"O")&gt;0,"O","")</f>
        <v/>
      </c>
      <c r="Z183" s="460" t="str">
        <f>IF(COUNTIFS('[7]ROMM List'!$AA$5:$AA$736,다우기술!$C183,'[7]ROMM List'!P$5:P$736,"O")&gt;0,"O","")</f>
        <v/>
      </c>
      <c r="AA183" s="460" t="str">
        <f>IF(COUNTIFS('[7]ROMM List'!$AA$5:$AA$736,다우기술!$C183,'[7]ROMM List'!Q$5:Q$736,"O")&gt;0,"O","")</f>
        <v>O</v>
      </c>
      <c r="AB183" s="460" t="str">
        <f>IF(COUNTIFS('[7]ROMM List'!$AA$5:$AA$736,다우기술!$C183,'[7]ROMM List'!R$5:R$736,"O")&gt;0,"O","")</f>
        <v/>
      </c>
      <c r="AC183" s="460" t="str">
        <f>IF(COUNTIFS('[7]ROMM List'!$AA$5:$AA$736,다우기술!$C183,'[7]ROMM List'!S$5:S$736,"O")&gt;0,"O","")</f>
        <v/>
      </c>
      <c r="AD183" s="460" t="str">
        <f>IF(COUNTIFS('[7]ROMM List'!$AA$5:$AA$736,다우기술!$C183,'[7]ROMM List'!T$5:T$736,"O")&gt;0,"O","")</f>
        <v/>
      </c>
      <c r="AE183" s="460" t="str">
        <f>IF(COUNTIFS('[7]ROMM List'!$AA$5:$AA$736,다우기술!$C183,'[7]ROMM List'!U$5:U$736,"O")&gt;0,"O","")</f>
        <v/>
      </c>
      <c r="AF183" s="460" t="str">
        <f>IF(COUNTIFS('[7]ROMM List'!$AA$5:$AA$736,다우기술!$C183,'[7]ROMM List'!V$5:V$736,"O")&gt;0,"O","")</f>
        <v/>
      </c>
      <c r="AG183" s="461" t="str">
        <f>IF(COUNTIFS('[7]ROMM List'!$AA$5:$AA$736,다우기술!$C183,'[7]ROMM List'!W$5:W$736,"O")&gt;0,"O","")</f>
        <v/>
      </c>
      <c r="AH183" s="462" t="s">
        <v>4440</v>
      </c>
      <c r="AI183" s="458" t="str">
        <f t="shared" si="37"/>
        <v>매출</v>
      </c>
      <c r="AJ183" s="458" t="s">
        <v>144</v>
      </c>
      <c r="AK183" s="458" t="s">
        <v>144</v>
      </c>
      <c r="AL183" s="458" t="s">
        <v>144</v>
      </c>
      <c r="AM183" s="458" t="s">
        <v>144</v>
      </c>
      <c r="AN183" s="458" t="s">
        <v>3592</v>
      </c>
      <c r="AO183" s="458" t="s">
        <v>4441</v>
      </c>
      <c r="AP183" s="463" t="s">
        <v>3594</v>
      </c>
      <c r="AQ183" s="458" t="s">
        <v>143</v>
      </c>
      <c r="AR183" s="454" t="s">
        <v>4422</v>
      </c>
      <c r="AS183" s="454" t="s">
        <v>3595</v>
      </c>
      <c r="AT183" s="464" t="s">
        <v>4442</v>
      </c>
      <c r="AU183" s="454" t="str">
        <f t="shared" si="35"/>
        <v>청구금액 수정 승인</v>
      </c>
      <c r="AV183" s="454" t="s">
        <v>4443</v>
      </c>
      <c r="AW183" s="455"/>
      <c r="AX183" s="460"/>
      <c r="AY183" s="460" t="s">
        <v>143</v>
      </c>
      <c r="AZ183" s="461"/>
      <c r="BA183" s="446" t="s">
        <v>4444</v>
      </c>
      <c r="BB183" s="446" t="str">
        <f>IF(COUNTIFS('[7]ROMM List'!$AA$5:$AA$736,다우기술!C183,'[7]ROMM List'!$AF$5:$AF$736,"Significant")&gt;0,"Significant",IF(COUNTIFS('[7]ROMM List'!$AA$5:$AA$736,다우기술!C183,'[7]ROMM List'!$AF$5:$AF$736,"Higher")&gt;0,"Higher","Lower"))</f>
        <v>Higher</v>
      </c>
      <c r="BC183" s="446" t="str">
        <f t="shared" si="43"/>
        <v>O</v>
      </c>
      <c r="BD183" s="446" t="s">
        <v>130</v>
      </c>
      <c r="BE183" s="465" t="s">
        <v>131</v>
      </c>
      <c r="BF183" s="466" t="str">
        <f t="shared" si="40"/>
        <v>O</v>
      </c>
      <c r="BG183" s="466" t="s">
        <v>135</v>
      </c>
      <c r="BH183" s="466" t="s">
        <v>135</v>
      </c>
      <c r="BI183" s="466" t="s">
        <v>135</v>
      </c>
      <c r="BJ183" s="466" t="s">
        <v>135</v>
      </c>
      <c r="BK183" s="466" t="s">
        <v>135</v>
      </c>
      <c r="BL183" s="466" t="s">
        <v>133</v>
      </c>
      <c r="BM183" s="466" t="s">
        <v>133</v>
      </c>
      <c r="BN183" s="467" t="s">
        <v>135</v>
      </c>
      <c r="BO183" s="446" t="str">
        <f t="shared" si="30"/>
        <v>Not Higher</v>
      </c>
      <c r="BP183" s="446">
        <f>SUMIFS([7]Note!$G$18:$G$65,[7]Note!$C$18:$C$65,다우기술!BB183,[7]Note!$F$18:$F$65,다우기술!BC183,[7]Note!$D$18:$D$65,다우기술!BO183)/IF(BD183="Y",1,IF(BD183="H",2,4))</f>
        <v>25</v>
      </c>
      <c r="BQ183" s="446" t="str">
        <f t="shared" si="42"/>
        <v>IDC사업부</v>
      </c>
      <c r="BR183" s="466"/>
      <c r="BS183" s="467" t="s">
        <v>143</v>
      </c>
      <c r="BT183" s="465"/>
      <c r="BU183" s="466"/>
      <c r="BV183" s="466"/>
      <c r="BW183" s="466" t="s">
        <v>143</v>
      </c>
      <c r="BX183" s="466"/>
      <c r="BY183" s="446"/>
      <c r="BZ183" s="392" t="str">
        <f t="shared" si="36"/>
        <v>IDC_청구금액 수정 승인</v>
      </c>
      <c r="CA183" s="392" t="b">
        <f>VLOOKUP(BZ183,'[7]ROMM List'!$AB$5:$AB$736,1,0)=BZ183</f>
        <v>1</v>
      </c>
      <c r="CB183" s="392" t="str">
        <f t="shared" si="32"/>
        <v>ID0202</v>
      </c>
      <c r="CD183" s="470">
        <f t="shared" si="33"/>
        <v>0</v>
      </c>
      <c r="CF183" s="470">
        <f t="shared" si="34"/>
        <v>0</v>
      </c>
      <c r="CG183" s="470">
        <f t="shared" si="34"/>
        <v>0</v>
      </c>
      <c r="CH183" s="470">
        <f t="shared" si="34"/>
        <v>0</v>
      </c>
      <c r="CL183" s="392" t="str">
        <f>IF(COUNTIFS('[7]ROMM List'!$E$5:$E$736,다우기술!CL$4,'[7]ROMM List'!$AA$5:$AA$736,다우기술!$C183)&gt;0,CL$4,"")</f>
        <v/>
      </c>
      <c r="CM183" s="392" t="str">
        <f>IF(COUNTIFS('[7]ROMM List'!$E$5:$E$736,다우기술!CM$4,'[7]ROMM List'!$AA$5:$AA$736,다우기술!$C183)&gt;0,CM$4,"")</f>
        <v>매출</v>
      </c>
      <c r="CN183" s="392" t="str">
        <f>IF(COUNTIFS('[7]ROMM List'!$E$5:$E$736,다우기술!CN$4,'[7]ROMM List'!$AA$5:$AA$736,다우기술!$C183)&gt;0,CN$4,"")</f>
        <v/>
      </c>
      <c r="CO183" s="392" t="str">
        <f>IF(COUNTIFS('[7]ROMM List'!$E$5:$E$736,다우기술!CO$4,'[7]ROMM List'!$AA$5:$AA$736,다우기술!$C183)&gt;0,CO$4,"")</f>
        <v/>
      </c>
      <c r="CP183" s="392" t="str">
        <f>IF(COUNTIFS('[7]ROMM List'!$E$5:$E$736,다우기술!CP$4,'[7]ROMM List'!$AA$5:$AA$736,다우기술!$C183)&gt;0,CP$4,"")</f>
        <v/>
      </c>
      <c r="CQ183" s="392" t="str">
        <f>IF(COUNTIFS('[7]ROMM List'!$E$5:$E$736,다우기술!CQ$4,'[7]ROMM List'!$AA$5:$AA$736,다우기술!$C183)&gt;0,CQ$4,"")</f>
        <v/>
      </c>
      <c r="CR183" s="392" t="str">
        <f>IF(COUNTIFS('[7]ROMM List'!$E$5:$E$736,다우기술!CR$4,'[7]ROMM List'!$AA$5:$AA$736,다우기술!$C183)&gt;0,CR$4,"")</f>
        <v/>
      </c>
      <c r="CS183" s="392" t="str">
        <f>IF(COUNTIFS('[7]ROMM List'!$E$5:$E$736,다우기술!CS$4,'[7]ROMM List'!$AA$5:$AA$736,다우기술!$C183)&gt;0,CS$4,"")</f>
        <v/>
      </c>
      <c r="CT183" s="392" t="str">
        <f>IF(COUNTIFS('[7]ROMM List'!$E$5:$E$736,다우기술!CT$4,'[7]ROMM List'!$AA$5:$AA$736,다우기술!$C183)&gt;0,CT$4,"")</f>
        <v/>
      </c>
      <c r="CU183" s="392" t="str">
        <f>IF(COUNTIFS('[7]ROMM List'!$E$5:$E$736,다우기술!CU$4,'[7]ROMM List'!$AA$5:$AA$736,다우기술!$C183)&gt;0,CU$4,"")</f>
        <v/>
      </c>
      <c r="CV183" s="392" t="str">
        <f>IF(COUNTIFS('[7]ROMM List'!$E$5:$E$736,다우기술!CV$4,'[7]ROMM List'!$AA$5:$AA$736,다우기술!$C183)&gt;0,CV$4,"")</f>
        <v/>
      </c>
      <c r="CW183" s="392" t="str">
        <f>IF(COUNTIFS('[7]ROMM List'!$E$5:$E$736,다우기술!CW$4,'[7]ROMM List'!$AA$5:$AA$736,다우기술!$C183)&gt;0,CW$4,"")</f>
        <v/>
      </c>
      <c r="CX183" s="392" t="str">
        <f>IF(COUNTIFS('[7]ROMM List'!$E$5:$E$736,다우기술!CX$4,'[7]ROMM List'!$AA$5:$AA$736,다우기술!$C183)&gt;0,CX$4,"")</f>
        <v/>
      </c>
      <c r="CY183" s="392" t="str">
        <f>IF(COUNTIFS('[7]ROMM List'!$E$5:$E$736,다우기술!CY$4,'[7]ROMM List'!$AA$5:$AA$736,다우기술!$C183)&gt;0,CY$4,"")</f>
        <v/>
      </c>
      <c r="CZ183" s="392" t="str">
        <f>IF(COUNTIFS('[7]ROMM List'!$E$5:$E$736,다우기술!CZ$4,'[7]ROMM List'!$AA$5:$AA$736,다우기술!$C183)&gt;0,CZ$4,"")</f>
        <v/>
      </c>
      <c r="DA183" s="392" t="str">
        <f>IF(COUNTIFS('[7]ROMM List'!$E$5:$E$736,다우기술!DA$4,'[7]ROMM List'!$AA$5:$AA$736,다우기술!$C183)&gt;0,DA$4,"")</f>
        <v/>
      </c>
      <c r="DB183" s="392" t="str">
        <f>IF(COUNTIFS('[7]ROMM List'!$E$5:$E$736,다우기술!DB$4,'[7]ROMM List'!$AA$5:$AA$736,다우기술!$C183)&gt;0,DB$4,"")</f>
        <v/>
      </c>
      <c r="DC183" s="392" t="str">
        <f>IF(COUNTIFS('[7]ROMM List'!$E$5:$E$736,다우기술!DC$4,'[7]ROMM List'!$AA$5:$AA$736,다우기술!$C183)&gt;0,DC$4,"")</f>
        <v/>
      </c>
      <c r="DD183" s="392" t="str">
        <f>IF(COUNTIFS('[7]ROMM List'!$E$5:$E$736,다우기술!DD$4,'[7]ROMM List'!$AA$5:$AA$736,다우기술!$C183)&gt;0,DD$4,"")</f>
        <v/>
      </c>
      <c r="DE183" s="392" t="str">
        <f>IF(COUNTIFS('[7]ROMM List'!$E$5:$E$736,다우기술!DE$4,'[7]ROMM List'!$AA$5:$AA$736,다우기술!$C183)&gt;0,DE$4,"")</f>
        <v/>
      </c>
      <c r="DF183" s="392" t="str">
        <f>IF(COUNTIFS('[7]ROMM List'!$E$5:$E$736,다우기술!DF$4,'[7]ROMM List'!$AA$5:$AA$736,다우기술!$C183)&gt;0,DF$4,"")</f>
        <v/>
      </c>
      <c r="DG183" s="392" t="str">
        <f>IF(COUNTIFS('[7]ROMM List'!$E$5:$E$736,다우기술!DG$4,'[7]ROMM List'!$AA$5:$AA$736,다우기술!$C183)&gt;0,DG$4,"")</f>
        <v/>
      </c>
      <c r="DH183" s="392" t="str">
        <f>IF(COUNTIFS('[7]ROMM List'!$E$5:$E$736,다우기술!DH$4,'[7]ROMM List'!$AA$5:$AA$736,다우기술!$C183)&gt;0,DH$4,"")</f>
        <v/>
      </c>
      <c r="DI183" s="392" t="str">
        <f>IF(COUNTIFS('[7]ROMM List'!$E$5:$E$736,다우기술!DI$4,'[7]ROMM List'!$AA$5:$AA$736,다우기술!$C183)&gt;0,DI$4,"")</f>
        <v/>
      </c>
      <c r="DJ183" s="392" t="str">
        <f>IF(COUNTIFS('[7]ROMM List'!$E$5:$E$736,다우기술!DJ$4,'[7]ROMM List'!$AA$5:$AA$736,다우기술!$C183)&gt;0,DJ$4,"")</f>
        <v/>
      </c>
      <c r="DK183" s="392" t="str">
        <f>IF(COUNTIFS('[7]ROMM List'!$E$5:$E$736,다우기술!DK$4,'[7]ROMM List'!$AA$5:$AA$736,다우기술!$C183)&gt;0,DK$4,"")</f>
        <v/>
      </c>
      <c r="DL183" s="392" t="str">
        <f t="shared" si="38"/>
        <v>매출</v>
      </c>
    </row>
    <row r="184" spans="1:116" s="392" customFormat="1" ht="202.95" hidden="1" customHeight="1">
      <c r="A184" s="453"/>
      <c r="B184" s="392" t="s">
        <v>141</v>
      </c>
      <c r="C184" s="430" t="str">
        <f t="shared" si="29"/>
        <v>ID0203</v>
      </c>
      <c r="D184" s="430" t="s">
        <v>4435</v>
      </c>
      <c r="E184" s="430" t="s">
        <v>4419</v>
      </c>
      <c r="F184" s="431" t="s">
        <v>3306</v>
      </c>
      <c r="G184" s="431" t="s">
        <v>3036</v>
      </c>
      <c r="H184" s="454" t="s">
        <v>3694</v>
      </c>
      <c r="I184" s="455" t="s">
        <v>3695</v>
      </c>
      <c r="J184" s="456" t="s">
        <v>4445</v>
      </c>
      <c r="K184" s="457" t="s">
        <v>4446</v>
      </c>
      <c r="L184" s="458" t="str">
        <f>IF(VLOOKUP(BZ184,'[7]ROMM List'!$AB$5:$AC$736,2,0)&gt;0,"Y","N")</f>
        <v>Y</v>
      </c>
      <c r="M184" s="459"/>
      <c r="N184" s="460" t="s">
        <v>143</v>
      </c>
      <c r="O184" s="460"/>
      <c r="P184" s="460"/>
      <c r="Q184" s="460"/>
      <c r="R184" s="461"/>
      <c r="S184" s="459" t="s">
        <v>142</v>
      </c>
      <c r="T184" s="461" t="s">
        <v>131</v>
      </c>
      <c r="U184" s="459" t="str">
        <f>IF(COUNTIFS('[7]ROMM List'!$AA$5:$AA$736,다우기술!$C184,'[7]ROMM List'!K$5:K$736,"O")&gt;0,"O","")</f>
        <v/>
      </c>
      <c r="V184" s="460" t="str">
        <f>IF(COUNTIFS('[7]ROMM List'!$AA$5:$AA$736,다우기술!$C184,'[7]ROMM List'!L$5:L$736,"O")&gt;0,"O","")</f>
        <v/>
      </c>
      <c r="W184" s="460" t="str">
        <f>IF(COUNTIFS('[7]ROMM List'!$AA$5:$AA$736,다우기술!$C184,'[7]ROMM List'!M$5:M$736,"O")&gt;0,"O","")</f>
        <v/>
      </c>
      <c r="X184" s="460" t="str">
        <f>IF(COUNTIFS('[7]ROMM List'!$AA$5:$AA$736,다우기술!$C184,'[7]ROMM List'!N$5:N$736,"O")&gt;0,"O","")</f>
        <v/>
      </c>
      <c r="Y184" s="460" t="str">
        <f>IF(COUNTIFS('[7]ROMM List'!$AA$5:$AA$736,다우기술!$C184,'[7]ROMM List'!O$5:O$736,"O")&gt;0,"O","")</f>
        <v>O</v>
      </c>
      <c r="Z184" s="460" t="str">
        <f>IF(COUNTIFS('[7]ROMM List'!$AA$5:$AA$736,다우기술!$C184,'[7]ROMM List'!P$5:P$736,"O")&gt;0,"O","")</f>
        <v>O</v>
      </c>
      <c r="AA184" s="460" t="str">
        <f>IF(COUNTIFS('[7]ROMM List'!$AA$5:$AA$736,다우기술!$C184,'[7]ROMM List'!Q$5:Q$736,"O")&gt;0,"O","")</f>
        <v>O</v>
      </c>
      <c r="AB184" s="460" t="str">
        <f>IF(COUNTIFS('[7]ROMM List'!$AA$5:$AA$736,다우기술!$C184,'[7]ROMM List'!R$5:R$736,"O")&gt;0,"O","")</f>
        <v>O</v>
      </c>
      <c r="AC184" s="460" t="str">
        <f>IF(COUNTIFS('[7]ROMM List'!$AA$5:$AA$736,다우기술!$C184,'[7]ROMM List'!S$5:S$736,"O")&gt;0,"O","")</f>
        <v/>
      </c>
      <c r="AD184" s="460" t="str">
        <f>IF(COUNTIFS('[7]ROMM List'!$AA$5:$AA$736,다우기술!$C184,'[7]ROMM List'!T$5:T$736,"O")&gt;0,"O","")</f>
        <v/>
      </c>
      <c r="AE184" s="460" t="str">
        <f>IF(COUNTIFS('[7]ROMM List'!$AA$5:$AA$736,다우기술!$C184,'[7]ROMM List'!U$5:U$736,"O")&gt;0,"O","")</f>
        <v/>
      </c>
      <c r="AF184" s="460" t="str">
        <f>IF(COUNTIFS('[7]ROMM List'!$AA$5:$AA$736,다우기술!$C184,'[7]ROMM List'!V$5:V$736,"O")&gt;0,"O","")</f>
        <v/>
      </c>
      <c r="AG184" s="461" t="str">
        <f>IF(COUNTIFS('[7]ROMM List'!$AA$5:$AA$736,다우기술!$C184,'[7]ROMM List'!W$5:W$736,"O")&gt;0,"O","")</f>
        <v/>
      </c>
      <c r="AH184" s="462" t="s">
        <v>129</v>
      </c>
      <c r="AI184" s="458" t="str">
        <f t="shared" si="37"/>
        <v>매출</v>
      </c>
      <c r="AJ184" s="458" t="s">
        <v>144</v>
      </c>
      <c r="AK184" s="458" t="s">
        <v>144</v>
      </c>
      <c r="AL184" s="458" t="s">
        <v>144</v>
      </c>
      <c r="AM184" s="458" t="s">
        <v>144</v>
      </c>
      <c r="AN184" s="458" t="s">
        <v>3592</v>
      </c>
      <c r="AO184" s="458" t="s">
        <v>3698</v>
      </c>
      <c r="AP184" s="463" t="s">
        <v>4447</v>
      </c>
      <c r="AQ184" s="458" t="s">
        <v>143</v>
      </c>
      <c r="AR184" s="454" t="s">
        <v>4422</v>
      </c>
      <c r="AS184" s="454" t="s">
        <v>3620</v>
      </c>
      <c r="AT184" s="464" t="s">
        <v>4448</v>
      </c>
      <c r="AU184" s="454" t="str">
        <f t="shared" si="35"/>
        <v>거래처와 매출액 검증</v>
      </c>
      <c r="AV184" s="454" t="s">
        <v>4449</v>
      </c>
      <c r="AW184" s="455"/>
      <c r="AX184" s="460"/>
      <c r="AY184" s="460" t="s">
        <v>3025</v>
      </c>
      <c r="AZ184" s="461"/>
      <c r="BA184" s="446" t="s">
        <v>4450</v>
      </c>
      <c r="BB184" s="446" t="str">
        <f>IF(COUNTIFS('[7]ROMM List'!$AA$5:$AA$736,다우기술!C184,'[7]ROMM List'!$AF$5:$AF$736,"Significant")&gt;0,"Significant",IF(COUNTIFS('[7]ROMM List'!$AA$5:$AA$736,다우기술!C184,'[7]ROMM List'!$AF$5:$AF$736,"Higher")&gt;0,"Higher","Lower"))</f>
        <v>Higher</v>
      </c>
      <c r="BC184" s="446" t="str">
        <f t="shared" si="43"/>
        <v>O</v>
      </c>
      <c r="BD184" s="446" t="s">
        <v>130</v>
      </c>
      <c r="BE184" s="465" t="s">
        <v>131</v>
      </c>
      <c r="BF184" s="466" t="str">
        <f t="shared" si="40"/>
        <v>O</v>
      </c>
      <c r="BG184" s="466" t="s">
        <v>135</v>
      </c>
      <c r="BH184" s="466" t="s">
        <v>135</v>
      </c>
      <c r="BI184" s="466" t="s">
        <v>135</v>
      </c>
      <c r="BJ184" s="466" t="s">
        <v>135</v>
      </c>
      <c r="BK184" s="466" t="s">
        <v>135</v>
      </c>
      <c r="BL184" s="466" t="s">
        <v>133</v>
      </c>
      <c r="BM184" s="466" t="s">
        <v>133</v>
      </c>
      <c r="BN184" s="467" t="s">
        <v>135</v>
      </c>
      <c r="BO184" s="446" t="str">
        <f t="shared" si="30"/>
        <v>Not Higher</v>
      </c>
      <c r="BP184" s="446">
        <f>SUMIFS([7]Note!$G$18:$G$65,[7]Note!$C$18:$C$65,다우기술!BB184,[7]Note!$F$18:$F$65,다우기술!BC184,[7]Note!$D$18:$D$65,다우기술!BO184)/IF(BD184="Y",1,IF(BD184="H",2,4))</f>
        <v>25</v>
      </c>
      <c r="BQ184" s="446" t="str">
        <f t="shared" si="42"/>
        <v>IDC사업부</v>
      </c>
      <c r="BR184" s="466"/>
      <c r="BS184" s="467" t="s">
        <v>143</v>
      </c>
      <c r="BT184" s="465"/>
      <c r="BU184" s="466"/>
      <c r="BV184" s="466"/>
      <c r="BW184" s="466" t="s">
        <v>143</v>
      </c>
      <c r="BX184" s="466"/>
      <c r="BY184" s="446"/>
      <c r="BZ184" s="392" t="str">
        <f t="shared" si="36"/>
        <v>IDC_거래처와 매출액 검증</v>
      </c>
      <c r="CA184" s="392" t="b">
        <f>VLOOKUP(BZ184,'[7]ROMM List'!$AB$5:$AB$736,1,0)=BZ184</f>
        <v>1</v>
      </c>
      <c r="CB184" s="392" t="str">
        <f t="shared" si="32"/>
        <v>ID0203</v>
      </c>
      <c r="CD184" s="470">
        <f t="shared" si="33"/>
        <v>0</v>
      </c>
      <c r="CF184" s="470">
        <f t="shared" si="34"/>
        <v>0</v>
      </c>
      <c r="CG184" s="470">
        <f t="shared" si="34"/>
        <v>0</v>
      </c>
      <c r="CH184" s="470">
        <f t="shared" si="34"/>
        <v>0</v>
      </c>
      <c r="CL184" s="392" t="str">
        <f>IF(COUNTIFS('[7]ROMM List'!$E$5:$E$736,다우기술!CL$4,'[7]ROMM List'!$AA$5:$AA$736,다우기술!$C184)&gt;0,CL$4,"")</f>
        <v/>
      </c>
      <c r="CM184" s="392" t="str">
        <f>IF(COUNTIFS('[7]ROMM List'!$E$5:$E$736,다우기술!CM$4,'[7]ROMM List'!$AA$5:$AA$736,다우기술!$C184)&gt;0,CM$4,"")</f>
        <v>매출</v>
      </c>
      <c r="CN184" s="392" t="str">
        <f>IF(COUNTIFS('[7]ROMM List'!$E$5:$E$736,다우기술!CN$4,'[7]ROMM List'!$AA$5:$AA$736,다우기술!$C184)&gt;0,CN$4,"")</f>
        <v/>
      </c>
      <c r="CO184" s="392" t="str">
        <f>IF(COUNTIFS('[7]ROMM List'!$E$5:$E$736,다우기술!CO$4,'[7]ROMM List'!$AA$5:$AA$736,다우기술!$C184)&gt;0,CO$4,"")</f>
        <v/>
      </c>
      <c r="CP184" s="392" t="str">
        <f>IF(COUNTIFS('[7]ROMM List'!$E$5:$E$736,다우기술!CP$4,'[7]ROMM List'!$AA$5:$AA$736,다우기술!$C184)&gt;0,CP$4,"")</f>
        <v/>
      </c>
      <c r="CQ184" s="392" t="str">
        <f>IF(COUNTIFS('[7]ROMM List'!$E$5:$E$736,다우기술!CQ$4,'[7]ROMM List'!$AA$5:$AA$736,다우기술!$C184)&gt;0,CQ$4,"")</f>
        <v/>
      </c>
      <c r="CR184" s="392" t="str">
        <f>IF(COUNTIFS('[7]ROMM List'!$E$5:$E$736,다우기술!CR$4,'[7]ROMM List'!$AA$5:$AA$736,다우기술!$C184)&gt;0,CR$4,"")</f>
        <v/>
      </c>
      <c r="CS184" s="392" t="str">
        <f>IF(COUNTIFS('[7]ROMM List'!$E$5:$E$736,다우기술!CS$4,'[7]ROMM List'!$AA$5:$AA$736,다우기술!$C184)&gt;0,CS$4,"")</f>
        <v/>
      </c>
      <c r="CT184" s="392" t="str">
        <f>IF(COUNTIFS('[7]ROMM List'!$E$5:$E$736,다우기술!CT$4,'[7]ROMM List'!$AA$5:$AA$736,다우기술!$C184)&gt;0,CT$4,"")</f>
        <v/>
      </c>
      <c r="CU184" s="392" t="str">
        <f>IF(COUNTIFS('[7]ROMM List'!$E$5:$E$736,다우기술!CU$4,'[7]ROMM List'!$AA$5:$AA$736,다우기술!$C184)&gt;0,CU$4,"")</f>
        <v/>
      </c>
      <c r="CV184" s="392" t="str">
        <f>IF(COUNTIFS('[7]ROMM List'!$E$5:$E$736,다우기술!CV$4,'[7]ROMM List'!$AA$5:$AA$736,다우기술!$C184)&gt;0,CV$4,"")</f>
        <v/>
      </c>
      <c r="CW184" s="392" t="str">
        <f>IF(COUNTIFS('[7]ROMM List'!$E$5:$E$736,다우기술!CW$4,'[7]ROMM List'!$AA$5:$AA$736,다우기술!$C184)&gt;0,CW$4,"")</f>
        <v/>
      </c>
      <c r="CX184" s="392" t="str">
        <f>IF(COUNTIFS('[7]ROMM List'!$E$5:$E$736,다우기술!CX$4,'[7]ROMM List'!$AA$5:$AA$736,다우기술!$C184)&gt;0,CX$4,"")</f>
        <v/>
      </c>
      <c r="CY184" s="392" t="str">
        <f>IF(COUNTIFS('[7]ROMM List'!$E$5:$E$736,다우기술!CY$4,'[7]ROMM List'!$AA$5:$AA$736,다우기술!$C184)&gt;0,CY$4,"")</f>
        <v/>
      </c>
      <c r="CZ184" s="392" t="str">
        <f>IF(COUNTIFS('[7]ROMM List'!$E$5:$E$736,다우기술!CZ$4,'[7]ROMM List'!$AA$5:$AA$736,다우기술!$C184)&gt;0,CZ$4,"")</f>
        <v/>
      </c>
      <c r="DA184" s="392" t="str">
        <f>IF(COUNTIFS('[7]ROMM List'!$E$5:$E$736,다우기술!DA$4,'[7]ROMM List'!$AA$5:$AA$736,다우기술!$C184)&gt;0,DA$4,"")</f>
        <v/>
      </c>
      <c r="DB184" s="392" t="str">
        <f>IF(COUNTIFS('[7]ROMM List'!$E$5:$E$736,다우기술!DB$4,'[7]ROMM List'!$AA$5:$AA$736,다우기술!$C184)&gt;0,DB$4,"")</f>
        <v/>
      </c>
      <c r="DC184" s="392" t="str">
        <f>IF(COUNTIFS('[7]ROMM List'!$E$5:$E$736,다우기술!DC$4,'[7]ROMM List'!$AA$5:$AA$736,다우기술!$C184)&gt;0,DC$4,"")</f>
        <v/>
      </c>
      <c r="DD184" s="392" t="str">
        <f>IF(COUNTIFS('[7]ROMM List'!$E$5:$E$736,다우기술!DD$4,'[7]ROMM List'!$AA$5:$AA$736,다우기술!$C184)&gt;0,DD$4,"")</f>
        <v/>
      </c>
      <c r="DE184" s="392" t="str">
        <f>IF(COUNTIFS('[7]ROMM List'!$E$5:$E$736,다우기술!DE$4,'[7]ROMM List'!$AA$5:$AA$736,다우기술!$C184)&gt;0,DE$4,"")</f>
        <v/>
      </c>
      <c r="DF184" s="392" t="str">
        <f>IF(COUNTIFS('[7]ROMM List'!$E$5:$E$736,다우기술!DF$4,'[7]ROMM List'!$AA$5:$AA$736,다우기술!$C184)&gt;0,DF$4,"")</f>
        <v/>
      </c>
      <c r="DG184" s="392" t="str">
        <f>IF(COUNTIFS('[7]ROMM List'!$E$5:$E$736,다우기술!DG$4,'[7]ROMM List'!$AA$5:$AA$736,다우기술!$C184)&gt;0,DG$4,"")</f>
        <v/>
      </c>
      <c r="DH184" s="392" t="str">
        <f>IF(COUNTIFS('[7]ROMM List'!$E$5:$E$736,다우기술!DH$4,'[7]ROMM List'!$AA$5:$AA$736,다우기술!$C184)&gt;0,DH$4,"")</f>
        <v/>
      </c>
      <c r="DI184" s="392" t="str">
        <f>IF(COUNTIFS('[7]ROMM List'!$E$5:$E$736,다우기술!DI$4,'[7]ROMM List'!$AA$5:$AA$736,다우기술!$C184)&gt;0,DI$4,"")</f>
        <v/>
      </c>
      <c r="DJ184" s="392" t="str">
        <f>IF(COUNTIFS('[7]ROMM List'!$E$5:$E$736,다우기술!DJ$4,'[7]ROMM List'!$AA$5:$AA$736,다우기술!$C184)&gt;0,DJ$4,"")</f>
        <v/>
      </c>
      <c r="DK184" s="392" t="str">
        <f>IF(COUNTIFS('[7]ROMM List'!$E$5:$E$736,다우기술!DK$4,'[7]ROMM List'!$AA$5:$AA$736,다우기술!$C184)&gt;0,DK$4,"")</f>
        <v/>
      </c>
      <c r="DL184" s="392" t="str">
        <f t="shared" si="38"/>
        <v>매출</v>
      </c>
    </row>
    <row r="185" spans="1:116" ht="156" hidden="1" customHeight="1">
      <c r="A185" s="475"/>
      <c r="B185" s="392" t="s">
        <v>141</v>
      </c>
      <c r="C185" s="430" t="str">
        <f t="shared" si="29"/>
        <v>ID0204</v>
      </c>
      <c r="D185" s="430" t="s">
        <v>4435</v>
      </c>
      <c r="E185" s="430" t="s">
        <v>4419</v>
      </c>
      <c r="F185" s="431" t="s">
        <v>3306</v>
      </c>
      <c r="G185" s="431" t="s">
        <v>3641</v>
      </c>
      <c r="H185" s="454" t="s">
        <v>3633</v>
      </c>
      <c r="I185" s="455" t="s">
        <v>3634</v>
      </c>
      <c r="J185" s="456" t="s">
        <v>4451</v>
      </c>
      <c r="K185" s="457" t="s">
        <v>4452</v>
      </c>
      <c r="L185" s="458" t="str">
        <f>IF(VLOOKUP(BZ185,'[7]ROMM List'!$AB$5:$AC$736,2,0)&gt;0,"Y","N")</f>
        <v>N</v>
      </c>
      <c r="M185" s="459" t="s">
        <v>143</v>
      </c>
      <c r="N185" s="460"/>
      <c r="O185" s="460"/>
      <c r="P185" s="460"/>
      <c r="Q185" s="460" t="s">
        <v>143</v>
      </c>
      <c r="R185" s="461"/>
      <c r="S185" s="459" t="s">
        <v>142</v>
      </c>
      <c r="T185" s="461" t="s">
        <v>131</v>
      </c>
      <c r="U185" s="459" t="str">
        <f>IF(COUNTIFS('[7]ROMM List'!$AA$5:$AA$736,다우기술!$C185,'[7]ROMM List'!K$5:K$736,"O")&gt;0,"O","")</f>
        <v>O</v>
      </c>
      <c r="V185" s="460" t="str">
        <f>IF(COUNTIFS('[7]ROMM List'!$AA$5:$AA$736,다우기술!$C185,'[7]ROMM List'!L$5:L$736,"O")&gt;0,"O","")</f>
        <v>O</v>
      </c>
      <c r="W185" s="460" t="str">
        <f>IF(COUNTIFS('[7]ROMM List'!$AA$5:$AA$736,다우기술!$C185,'[7]ROMM List'!M$5:M$736,"O")&gt;0,"O","")</f>
        <v/>
      </c>
      <c r="X185" s="460" t="str">
        <f>IF(COUNTIFS('[7]ROMM List'!$AA$5:$AA$736,다우기술!$C185,'[7]ROMM List'!N$5:N$736,"O")&gt;0,"O","")</f>
        <v/>
      </c>
      <c r="Y185" s="460" t="str">
        <f>IF(COUNTIFS('[7]ROMM List'!$AA$5:$AA$736,다우기술!$C185,'[7]ROMM List'!O$5:O$736,"O")&gt;0,"O","")</f>
        <v>O</v>
      </c>
      <c r="Z185" s="460" t="str">
        <f>IF(COUNTIFS('[7]ROMM List'!$AA$5:$AA$736,다우기술!$C185,'[7]ROMM List'!P$5:P$736,"O")&gt;0,"O","")</f>
        <v/>
      </c>
      <c r="AA185" s="460" t="str">
        <f>IF(COUNTIFS('[7]ROMM List'!$AA$5:$AA$736,다우기술!$C185,'[7]ROMM List'!Q$5:Q$736,"O")&gt;0,"O","")</f>
        <v>O</v>
      </c>
      <c r="AB185" s="460" t="str">
        <f>IF(COUNTIFS('[7]ROMM List'!$AA$5:$AA$736,다우기술!$C185,'[7]ROMM List'!R$5:R$736,"O")&gt;0,"O","")</f>
        <v>O</v>
      </c>
      <c r="AC185" s="460" t="str">
        <f>IF(COUNTIFS('[7]ROMM List'!$AA$5:$AA$736,다우기술!$C185,'[7]ROMM List'!S$5:S$736,"O")&gt;0,"O","")</f>
        <v/>
      </c>
      <c r="AD185" s="460" t="str">
        <f>IF(COUNTIFS('[7]ROMM List'!$AA$5:$AA$736,다우기술!$C185,'[7]ROMM List'!T$5:T$736,"O")&gt;0,"O","")</f>
        <v/>
      </c>
      <c r="AE185" s="460" t="str">
        <f>IF(COUNTIFS('[7]ROMM List'!$AA$5:$AA$736,다우기술!$C185,'[7]ROMM List'!U$5:U$736,"O")&gt;0,"O","")</f>
        <v/>
      </c>
      <c r="AF185" s="460" t="str">
        <f>IF(COUNTIFS('[7]ROMM List'!$AA$5:$AA$736,다우기술!$C185,'[7]ROMM List'!V$5:V$736,"O")&gt;0,"O","")</f>
        <v/>
      </c>
      <c r="AG185" s="461" t="str">
        <f>IF(COUNTIFS('[7]ROMM List'!$AA$5:$AA$736,다우기술!$C185,'[7]ROMM List'!W$5:W$736,"O")&gt;0,"O","")</f>
        <v/>
      </c>
      <c r="AH185" s="462" t="s">
        <v>130</v>
      </c>
      <c r="AI185" s="458" t="str">
        <f t="shared" si="37"/>
        <v>매출채권매출</v>
      </c>
      <c r="AJ185" s="458" t="s">
        <v>4453</v>
      </c>
      <c r="AK185" s="458" t="s">
        <v>144</v>
      </c>
      <c r="AL185" s="458" t="s">
        <v>144</v>
      </c>
      <c r="AM185" s="458" t="s">
        <v>144</v>
      </c>
      <c r="AN185" s="458" t="s">
        <v>3592</v>
      </c>
      <c r="AO185" s="458" t="s">
        <v>4454</v>
      </c>
      <c r="AP185" s="463" t="s">
        <v>3638</v>
      </c>
      <c r="AQ185" s="458" t="s">
        <v>131</v>
      </c>
      <c r="AR185" s="454" t="s">
        <v>134</v>
      </c>
      <c r="AS185" s="454" t="s">
        <v>189</v>
      </c>
      <c r="AT185" s="464" t="s">
        <v>4455</v>
      </c>
      <c r="AU185" s="454" t="str">
        <f t="shared" si="35"/>
        <v>IDC매출전표에 대한 승인</v>
      </c>
      <c r="AV185" s="454" t="s">
        <v>4456</v>
      </c>
      <c r="AW185" s="455"/>
      <c r="AX185" s="460"/>
      <c r="AY185" s="460" t="s">
        <v>3025</v>
      </c>
      <c r="AZ185" s="461"/>
      <c r="BA185" s="446" t="s">
        <v>4450</v>
      </c>
      <c r="BB185" s="446" t="str">
        <f>IF(COUNTIFS('[7]ROMM List'!$AA$5:$AA$736,다우기술!C185,'[7]ROMM List'!$AF$5:$AF$736,"Significant")&gt;0,"Significant",IF(COUNTIFS('[7]ROMM List'!$AA$5:$AA$736,다우기술!C185,'[7]ROMM List'!$AF$5:$AF$736,"Higher")&gt;0,"Higher","Lower"))</f>
        <v>Higher</v>
      </c>
      <c r="BC185" s="446" t="str">
        <f t="shared" si="43"/>
        <v>M</v>
      </c>
      <c r="BD185" s="446" t="s">
        <v>130</v>
      </c>
      <c r="BE185" s="465" t="s">
        <v>131</v>
      </c>
      <c r="BF185" s="466" t="str">
        <f t="shared" si="40"/>
        <v>M</v>
      </c>
      <c r="BG185" s="466" t="s">
        <v>135</v>
      </c>
      <c r="BH185" s="466" t="s">
        <v>135</v>
      </c>
      <c r="BI185" s="466" t="s">
        <v>135</v>
      </c>
      <c r="BJ185" s="466" t="s">
        <v>135</v>
      </c>
      <c r="BK185" s="466" t="s">
        <v>135</v>
      </c>
      <c r="BL185" s="466" t="s">
        <v>133</v>
      </c>
      <c r="BM185" s="466" t="s">
        <v>133</v>
      </c>
      <c r="BN185" s="467" t="s">
        <v>135</v>
      </c>
      <c r="BO185" s="446" t="str">
        <f t="shared" si="30"/>
        <v>Not Higher</v>
      </c>
      <c r="BP185" s="446">
        <f>SUMIFS([7]Note!$G$18:$G$65,[7]Note!$C$18:$C$65,다우기술!BB185,[7]Note!$F$18:$F$65,다우기술!BC185,[7]Note!$D$18:$D$65,다우기술!BO185)/IF(BD185="Y",1,IF(BD185="H",2,4))</f>
        <v>2</v>
      </c>
      <c r="BQ185" s="446" t="str">
        <f t="shared" si="42"/>
        <v>재경팀</v>
      </c>
      <c r="BR185" s="466"/>
      <c r="BS185" s="467" t="s">
        <v>143</v>
      </c>
      <c r="BT185" s="465"/>
      <c r="BU185" s="466"/>
      <c r="BV185" s="466"/>
      <c r="BW185" s="466" t="s">
        <v>143</v>
      </c>
      <c r="BX185" s="466"/>
      <c r="BY185" s="446"/>
      <c r="BZ185" s="468" t="str">
        <f t="shared" si="36"/>
        <v>IDC_IDC매출전표에 대한 승인</v>
      </c>
      <c r="CA185" s="468" t="b">
        <f>VLOOKUP(BZ185,'[7]ROMM List'!$AB$5:$AB$736,1,0)=BZ185</f>
        <v>1</v>
      </c>
      <c r="CB185" s="468" t="str">
        <f t="shared" si="32"/>
        <v>ID0204</v>
      </c>
      <c r="CD185" s="469">
        <f t="shared" si="33"/>
        <v>1</v>
      </c>
      <c r="CE185" s="393" t="str">
        <f>VLOOKUP(C185,'[7]IUC List'!$D$5:$D$64,1,0)</f>
        <v>ID0204</v>
      </c>
      <c r="CF185" s="469">
        <f t="shared" si="34"/>
        <v>0</v>
      </c>
      <c r="CG185" s="469">
        <f t="shared" si="34"/>
        <v>0</v>
      </c>
      <c r="CH185" s="469">
        <f t="shared" si="34"/>
        <v>0</v>
      </c>
      <c r="CL185" s="468" t="str">
        <f>IF(COUNTIFS('[7]ROMM List'!$E$5:$E$736,다우기술!CL$4,'[7]ROMM List'!$AA$5:$AA$736,다우기술!$C185)&gt;0,CL$4,"")</f>
        <v>매출채권</v>
      </c>
      <c r="CM185" s="468" t="str">
        <f>IF(COUNTIFS('[7]ROMM List'!$E$5:$E$736,다우기술!CM$4,'[7]ROMM List'!$AA$5:$AA$736,다우기술!$C185)&gt;0,CM$4,"")</f>
        <v>매출</v>
      </c>
      <c r="CN185" s="468" t="str">
        <f>IF(COUNTIFS('[7]ROMM List'!$E$5:$E$736,다우기술!CN$4,'[7]ROMM List'!$AA$5:$AA$736,다우기술!$C185)&gt;0,CN$4,"")</f>
        <v/>
      </c>
      <c r="CO185" s="468" t="str">
        <f>IF(COUNTIFS('[7]ROMM List'!$E$5:$E$736,다우기술!CO$4,'[7]ROMM List'!$AA$5:$AA$736,다우기술!$C185)&gt;0,CO$4,"")</f>
        <v/>
      </c>
      <c r="CP185" s="468" t="str">
        <f>IF(COUNTIFS('[7]ROMM List'!$E$5:$E$736,다우기술!CP$4,'[7]ROMM List'!$AA$5:$AA$736,다우기술!$C185)&gt;0,CP$4,"")</f>
        <v/>
      </c>
      <c r="CQ185" s="468" t="str">
        <f>IF(COUNTIFS('[7]ROMM List'!$E$5:$E$736,다우기술!CQ$4,'[7]ROMM List'!$AA$5:$AA$736,다우기술!$C185)&gt;0,CQ$4,"")</f>
        <v/>
      </c>
      <c r="CR185" s="468" t="str">
        <f>IF(COUNTIFS('[7]ROMM List'!$E$5:$E$736,다우기술!CR$4,'[7]ROMM List'!$AA$5:$AA$736,다우기술!$C185)&gt;0,CR$4,"")</f>
        <v/>
      </c>
      <c r="CS185" s="468" t="str">
        <f>IF(COUNTIFS('[7]ROMM List'!$E$5:$E$736,다우기술!CS$4,'[7]ROMM List'!$AA$5:$AA$736,다우기술!$C185)&gt;0,CS$4,"")</f>
        <v/>
      </c>
      <c r="CT185" s="468" t="str">
        <f>IF(COUNTIFS('[7]ROMM List'!$E$5:$E$736,다우기술!CT$4,'[7]ROMM List'!$AA$5:$AA$736,다우기술!$C185)&gt;0,CT$4,"")</f>
        <v/>
      </c>
      <c r="CU185" s="468" t="str">
        <f>IF(COUNTIFS('[7]ROMM List'!$E$5:$E$736,다우기술!CU$4,'[7]ROMM List'!$AA$5:$AA$736,다우기술!$C185)&gt;0,CU$4,"")</f>
        <v/>
      </c>
      <c r="CV185" s="468" t="str">
        <f>IF(COUNTIFS('[7]ROMM List'!$E$5:$E$736,다우기술!CV$4,'[7]ROMM List'!$AA$5:$AA$736,다우기술!$C185)&gt;0,CV$4,"")</f>
        <v/>
      </c>
      <c r="CW185" s="468" t="str">
        <f>IF(COUNTIFS('[7]ROMM List'!$E$5:$E$736,다우기술!CW$4,'[7]ROMM List'!$AA$5:$AA$736,다우기술!$C185)&gt;0,CW$4,"")</f>
        <v/>
      </c>
      <c r="CX185" s="468" t="str">
        <f>IF(COUNTIFS('[7]ROMM List'!$E$5:$E$736,다우기술!CX$4,'[7]ROMM List'!$AA$5:$AA$736,다우기술!$C185)&gt;0,CX$4,"")</f>
        <v/>
      </c>
      <c r="CY185" s="468" t="str">
        <f>IF(COUNTIFS('[7]ROMM List'!$E$5:$E$736,다우기술!CY$4,'[7]ROMM List'!$AA$5:$AA$736,다우기술!$C185)&gt;0,CY$4,"")</f>
        <v/>
      </c>
      <c r="CZ185" s="468" t="str">
        <f>IF(COUNTIFS('[7]ROMM List'!$E$5:$E$736,다우기술!CZ$4,'[7]ROMM List'!$AA$5:$AA$736,다우기술!$C185)&gt;0,CZ$4,"")</f>
        <v/>
      </c>
      <c r="DA185" s="468" t="str">
        <f>IF(COUNTIFS('[7]ROMM List'!$E$5:$E$736,다우기술!DA$4,'[7]ROMM List'!$AA$5:$AA$736,다우기술!$C185)&gt;0,DA$4,"")</f>
        <v/>
      </c>
      <c r="DB185" s="468" t="str">
        <f>IF(COUNTIFS('[7]ROMM List'!$E$5:$E$736,다우기술!DB$4,'[7]ROMM List'!$AA$5:$AA$736,다우기술!$C185)&gt;0,DB$4,"")</f>
        <v/>
      </c>
      <c r="DC185" s="468" t="str">
        <f>IF(COUNTIFS('[7]ROMM List'!$E$5:$E$736,다우기술!DC$4,'[7]ROMM List'!$AA$5:$AA$736,다우기술!$C185)&gt;0,DC$4,"")</f>
        <v/>
      </c>
      <c r="DD185" s="468" t="str">
        <f>IF(COUNTIFS('[7]ROMM List'!$E$5:$E$736,다우기술!DD$4,'[7]ROMM List'!$AA$5:$AA$736,다우기술!$C185)&gt;0,DD$4,"")</f>
        <v/>
      </c>
      <c r="DE185" s="468" t="str">
        <f>IF(COUNTIFS('[7]ROMM List'!$E$5:$E$736,다우기술!DE$4,'[7]ROMM List'!$AA$5:$AA$736,다우기술!$C185)&gt;0,DE$4,"")</f>
        <v/>
      </c>
      <c r="DF185" s="468" t="str">
        <f>IF(COUNTIFS('[7]ROMM List'!$E$5:$E$736,다우기술!DF$4,'[7]ROMM List'!$AA$5:$AA$736,다우기술!$C185)&gt;0,DF$4,"")</f>
        <v/>
      </c>
      <c r="DG185" s="468" t="str">
        <f>IF(COUNTIFS('[7]ROMM List'!$E$5:$E$736,다우기술!DG$4,'[7]ROMM List'!$AA$5:$AA$736,다우기술!$C185)&gt;0,DG$4,"")</f>
        <v/>
      </c>
      <c r="DH185" s="468" t="str">
        <f>IF(COUNTIFS('[7]ROMM List'!$E$5:$E$736,다우기술!DH$4,'[7]ROMM List'!$AA$5:$AA$736,다우기술!$C185)&gt;0,DH$4,"")</f>
        <v/>
      </c>
      <c r="DI185" s="468" t="str">
        <f>IF(COUNTIFS('[7]ROMM List'!$E$5:$E$736,다우기술!DI$4,'[7]ROMM List'!$AA$5:$AA$736,다우기술!$C185)&gt;0,DI$4,"")</f>
        <v/>
      </c>
      <c r="DJ185" s="468" t="str">
        <f>IF(COUNTIFS('[7]ROMM List'!$E$5:$E$736,다우기술!DJ$4,'[7]ROMM List'!$AA$5:$AA$736,다우기술!$C185)&gt;0,DJ$4,"")</f>
        <v/>
      </c>
      <c r="DK185" s="468" t="str">
        <f>IF(COUNTIFS('[7]ROMM List'!$E$5:$E$736,다우기술!DK$4,'[7]ROMM List'!$AA$5:$AA$736,다우기술!$C185)&gt;0,DK$4,"")</f>
        <v/>
      </c>
      <c r="DL185" s="468" t="str">
        <f t="shared" si="38"/>
        <v>매출채권매출</v>
      </c>
    </row>
    <row r="186" spans="1:116" s="392" customFormat="1" ht="140.4" hidden="1" customHeight="1">
      <c r="A186" s="453"/>
      <c r="B186" s="392" t="s">
        <v>141</v>
      </c>
      <c r="C186" s="430" t="str">
        <f t="shared" si="29"/>
        <v>ID0301</v>
      </c>
      <c r="D186" s="430" t="s">
        <v>4435</v>
      </c>
      <c r="E186" s="430" t="s">
        <v>4419</v>
      </c>
      <c r="F186" s="431" t="s">
        <v>3036</v>
      </c>
      <c r="G186" s="431" t="s">
        <v>3575</v>
      </c>
      <c r="H186" s="454" t="s">
        <v>3633</v>
      </c>
      <c r="I186" s="455" t="s">
        <v>3634</v>
      </c>
      <c r="J186" s="456" t="s">
        <v>4457</v>
      </c>
      <c r="K186" s="457" t="s">
        <v>4458</v>
      </c>
      <c r="L186" s="458" t="str">
        <f>IF(VLOOKUP(BZ186,'[7]ROMM List'!$AB$5:$AC$736,2,0)&gt;0,"Y","N")</f>
        <v>Y</v>
      </c>
      <c r="M186" s="459" t="s">
        <v>143</v>
      </c>
      <c r="N186" s="460"/>
      <c r="O186" s="460"/>
      <c r="P186" s="460"/>
      <c r="Q186" s="460"/>
      <c r="R186" s="461"/>
      <c r="S186" s="459" t="s">
        <v>142</v>
      </c>
      <c r="T186" s="461" t="s">
        <v>131</v>
      </c>
      <c r="U186" s="459" t="str">
        <f>IF(COUNTIFS('[7]ROMM List'!$AA$5:$AA$736,다우기술!$C186,'[7]ROMM List'!K$5:K$736,"O")&gt;0,"O","")</f>
        <v>O</v>
      </c>
      <c r="V186" s="460" t="str">
        <f>IF(COUNTIFS('[7]ROMM List'!$AA$5:$AA$736,다우기술!$C186,'[7]ROMM List'!L$5:L$736,"O")&gt;0,"O","")</f>
        <v>O</v>
      </c>
      <c r="W186" s="460" t="str">
        <f>IF(COUNTIFS('[7]ROMM List'!$AA$5:$AA$736,다우기술!$C186,'[7]ROMM List'!M$5:M$736,"O")&gt;0,"O","")</f>
        <v/>
      </c>
      <c r="X186" s="460" t="str">
        <f>IF(COUNTIFS('[7]ROMM List'!$AA$5:$AA$736,다우기술!$C186,'[7]ROMM List'!N$5:N$736,"O")&gt;0,"O","")</f>
        <v/>
      </c>
      <c r="Y186" s="460" t="str">
        <f>IF(COUNTIFS('[7]ROMM List'!$AA$5:$AA$736,다우기술!$C186,'[7]ROMM List'!O$5:O$736,"O")&gt;0,"O","")</f>
        <v>O</v>
      </c>
      <c r="Z186" s="460" t="str">
        <f>IF(COUNTIFS('[7]ROMM List'!$AA$5:$AA$736,다우기술!$C186,'[7]ROMM List'!P$5:P$736,"O")&gt;0,"O","")</f>
        <v/>
      </c>
      <c r="AA186" s="460" t="str">
        <f>IF(COUNTIFS('[7]ROMM List'!$AA$5:$AA$736,다우기술!$C186,'[7]ROMM List'!Q$5:Q$736,"O")&gt;0,"O","")</f>
        <v>O</v>
      </c>
      <c r="AB186" s="460" t="str">
        <f>IF(COUNTIFS('[7]ROMM List'!$AA$5:$AA$736,다우기술!$C186,'[7]ROMM List'!R$5:R$736,"O")&gt;0,"O","")</f>
        <v>O</v>
      </c>
      <c r="AC186" s="460" t="str">
        <f>IF(COUNTIFS('[7]ROMM List'!$AA$5:$AA$736,다우기술!$C186,'[7]ROMM List'!S$5:S$736,"O")&gt;0,"O","")</f>
        <v/>
      </c>
      <c r="AD186" s="460" t="str">
        <f>IF(COUNTIFS('[7]ROMM List'!$AA$5:$AA$736,다우기술!$C186,'[7]ROMM List'!T$5:T$736,"O")&gt;0,"O","")</f>
        <v/>
      </c>
      <c r="AE186" s="460" t="str">
        <f>IF(COUNTIFS('[7]ROMM List'!$AA$5:$AA$736,다우기술!$C186,'[7]ROMM List'!U$5:U$736,"O")&gt;0,"O","")</f>
        <v/>
      </c>
      <c r="AF186" s="460" t="str">
        <f>IF(COUNTIFS('[7]ROMM List'!$AA$5:$AA$736,다우기술!$C186,'[7]ROMM List'!V$5:V$736,"O")&gt;0,"O","")</f>
        <v/>
      </c>
      <c r="AG186" s="461" t="str">
        <f>IF(COUNTIFS('[7]ROMM List'!$AA$5:$AA$736,다우기술!$C186,'[7]ROMM List'!W$5:W$736,"O")&gt;0,"O","")</f>
        <v/>
      </c>
      <c r="AH186" s="462" t="s">
        <v>4440</v>
      </c>
      <c r="AI186" s="458" t="str">
        <f t="shared" si="37"/>
        <v>매출채권매출</v>
      </c>
      <c r="AJ186" s="458" t="s">
        <v>144</v>
      </c>
      <c r="AK186" s="458" t="s">
        <v>144</v>
      </c>
      <c r="AL186" s="458" t="s">
        <v>144</v>
      </c>
      <c r="AM186" s="458" t="s">
        <v>144</v>
      </c>
      <c r="AN186" s="458" t="s">
        <v>3592</v>
      </c>
      <c r="AO186" s="458" t="s">
        <v>4454</v>
      </c>
      <c r="AP186" s="463" t="s">
        <v>3638</v>
      </c>
      <c r="AQ186" s="458" t="s">
        <v>143</v>
      </c>
      <c r="AR186" s="454" t="s">
        <v>134</v>
      </c>
      <c r="AS186" s="454" t="s">
        <v>189</v>
      </c>
      <c r="AT186" s="464" t="s">
        <v>4459</v>
      </c>
      <c r="AU186" s="454" t="str">
        <f t="shared" si="35"/>
        <v>상품매출전표에 대한 승인</v>
      </c>
      <c r="AV186" s="454" t="s">
        <v>4460</v>
      </c>
      <c r="AW186" s="455"/>
      <c r="AX186" s="460"/>
      <c r="AY186" s="460" t="s">
        <v>3025</v>
      </c>
      <c r="AZ186" s="461"/>
      <c r="BA186" s="446" t="s">
        <v>4461</v>
      </c>
      <c r="BB186" s="446" t="str">
        <f>IF(COUNTIFS('[7]ROMM List'!$AA$5:$AA$736,다우기술!C186,'[7]ROMM List'!$AF$5:$AF$736,"Significant")&gt;0,"Significant",IF(COUNTIFS('[7]ROMM List'!$AA$5:$AA$736,다우기술!C186,'[7]ROMM List'!$AF$5:$AF$736,"Higher")&gt;0,"Higher","Lower"))</f>
        <v>Higher</v>
      </c>
      <c r="BC186" s="446" t="str">
        <f t="shared" si="43"/>
        <v>O</v>
      </c>
      <c r="BD186" s="446" t="s">
        <v>130</v>
      </c>
      <c r="BE186" s="465" t="s">
        <v>131</v>
      </c>
      <c r="BF186" s="466" t="str">
        <f t="shared" si="40"/>
        <v>O</v>
      </c>
      <c r="BG186" s="466" t="s">
        <v>135</v>
      </c>
      <c r="BH186" s="466" t="s">
        <v>135</v>
      </c>
      <c r="BI186" s="466" t="s">
        <v>135</v>
      </c>
      <c r="BJ186" s="466" t="s">
        <v>135</v>
      </c>
      <c r="BK186" s="466" t="s">
        <v>135</v>
      </c>
      <c r="BL186" s="466" t="s">
        <v>133</v>
      </c>
      <c r="BM186" s="466" t="s">
        <v>133</v>
      </c>
      <c r="BN186" s="467" t="s">
        <v>135</v>
      </c>
      <c r="BO186" s="446" t="str">
        <f t="shared" si="30"/>
        <v>Not Higher</v>
      </c>
      <c r="BP186" s="446">
        <f>SUMIFS([7]Note!$G$18:$G$65,[7]Note!$C$18:$C$65,다우기술!BB186,[7]Note!$F$18:$F$65,다우기술!BC186,[7]Note!$D$18:$D$65,다우기술!BO186)/IF(BD186="Y",1,IF(BD186="H",2,4))</f>
        <v>25</v>
      </c>
      <c r="BQ186" s="446" t="str">
        <f t="shared" si="42"/>
        <v>재경팀</v>
      </c>
      <c r="BR186" s="466"/>
      <c r="BS186" s="467" t="s">
        <v>143</v>
      </c>
      <c r="BT186" s="465"/>
      <c r="BU186" s="466"/>
      <c r="BV186" s="466"/>
      <c r="BW186" s="466" t="s">
        <v>143</v>
      </c>
      <c r="BX186" s="466"/>
      <c r="BY186" s="446"/>
      <c r="BZ186" s="392" t="str">
        <f t="shared" si="36"/>
        <v>IDC_상품매출전표에 대한 승인</v>
      </c>
      <c r="CA186" s="392" t="b">
        <f>VLOOKUP(BZ186,'[7]ROMM List'!$AB$5:$AB$736,1,0)=BZ186</f>
        <v>1</v>
      </c>
      <c r="CB186" s="392" t="str">
        <f t="shared" si="32"/>
        <v>ID0301</v>
      </c>
      <c r="CD186" s="470">
        <f t="shared" si="33"/>
        <v>0</v>
      </c>
      <c r="CF186" s="470">
        <f t="shared" si="34"/>
        <v>0</v>
      </c>
      <c r="CG186" s="470">
        <f t="shared" si="34"/>
        <v>0</v>
      </c>
      <c r="CH186" s="470">
        <f t="shared" si="34"/>
        <v>0</v>
      </c>
      <c r="CL186" s="392" t="str">
        <f>IF(COUNTIFS('[7]ROMM List'!$E$5:$E$736,다우기술!CL$4,'[7]ROMM List'!$AA$5:$AA$736,다우기술!$C186)&gt;0,CL$4,"")</f>
        <v>매출채권</v>
      </c>
      <c r="CM186" s="392" t="str">
        <f>IF(COUNTIFS('[7]ROMM List'!$E$5:$E$736,다우기술!CM$4,'[7]ROMM List'!$AA$5:$AA$736,다우기술!$C186)&gt;0,CM$4,"")</f>
        <v>매출</v>
      </c>
      <c r="CN186" s="392" t="str">
        <f>IF(COUNTIFS('[7]ROMM List'!$E$5:$E$736,다우기술!CN$4,'[7]ROMM List'!$AA$5:$AA$736,다우기술!$C186)&gt;0,CN$4,"")</f>
        <v/>
      </c>
      <c r="CO186" s="392" t="str">
        <f>IF(COUNTIFS('[7]ROMM List'!$E$5:$E$736,다우기술!CO$4,'[7]ROMM List'!$AA$5:$AA$736,다우기술!$C186)&gt;0,CO$4,"")</f>
        <v/>
      </c>
      <c r="CP186" s="392" t="str">
        <f>IF(COUNTIFS('[7]ROMM List'!$E$5:$E$736,다우기술!CP$4,'[7]ROMM List'!$AA$5:$AA$736,다우기술!$C186)&gt;0,CP$4,"")</f>
        <v/>
      </c>
      <c r="CQ186" s="392" t="str">
        <f>IF(COUNTIFS('[7]ROMM List'!$E$5:$E$736,다우기술!CQ$4,'[7]ROMM List'!$AA$5:$AA$736,다우기술!$C186)&gt;0,CQ$4,"")</f>
        <v/>
      </c>
      <c r="CR186" s="392" t="str">
        <f>IF(COUNTIFS('[7]ROMM List'!$E$5:$E$736,다우기술!CR$4,'[7]ROMM List'!$AA$5:$AA$736,다우기술!$C186)&gt;0,CR$4,"")</f>
        <v/>
      </c>
      <c r="CS186" s="392" t="str">
        <f>IF(COUNTIFS('[7]ROMM List'!$E$5:$E$736,다우기술!CS$4,'[7]ROMM List'!$AA$5:$AA$736,다우기술!$C186)&gt;0,CS$4,"")</f>
        <v/>
      </c>
      <c r="CT186" s="392" t="str">
        <f>IF(COUNTIFS('[7]ROMM List'!$E$5:$E$736,다우기술!CT$4,'[7]ROMM List'!$AA$5:$AA$736,다우기술!$C186)&gt;0,CT$4,"")</f>
        <v/>
      </c>
      <c r="CU186" s="392" t="str">
        <f>IF(COUNTIFS('[7]ROMM List'!$E$5:$E$736,다우기술!CU$4,'[7]ROMM List'!$AA$5:$AA$736,다우기술!$C186)&gt;0,CU$4,"")</f>
        <v/>
      </c>
      <c r="CV186" s="392" t="str">
        <f>IF(COUNTIFS('[7]ROMM List'!$E$5:$E$736,다우기술!CV$4,'[7]ROMM List'!$AA$5:$AA$736,다우기술!$C186)&gt;0,CV$4,"")</f>
        <v/>
      </c>
      <c r="CW186" s="392" t="str">
        <f>IF(COUNTIFS('[7]ROMM List'!$E$5:$E$736,다우기술!CW$4,'[7]ROMM List'!$AA$5:$AA$736,다우기술!$C186)&gt;0,CW$4,"")</f>
        <v/>
      </c>
      <c r="CX186" s="392" t="str">
        <f>IF(COUNTIFS('[7]ROMM List'!$E$5:$E$736,다우기술!CX$4,'[7]ROMM List'!$AA$5:$AA$736,다우기술!$C186)&gt;0,CX$4,"")</f>
        <v/>
      </c>
      <c r="CY186" s="392" t="str">
        <f>IF(COUNTIFS('[7]ROMM List'!$E$5:$E$736,다우기술!CY$4,'[7]ROMM List'!$AA$5:$AA$736,다우기술!$C186)&gt;0,CY$4,"")</f>
        <v/>
      </c>
      <c r="CZ186" s="392" t="str">
        <f>IF(COUNTIFS('[7]ROMM List'!$E$5:$E$736,다우기술!CZ$4,'[7]ROMM List'!$AA$5:$AA$736,다우기술!$C186)&gt;0,CZ$4,"")</f>
        <v/>
      </c>
      <c r="DA186" s="392" t="str">
        <f>IF(COUNTIFS('[7]ROMM List'!$E$5:$E$736,다우기술!DA$4,'[7]ROMM List'!$AA$5:$AA$736,다우기술!$C186)&gt;0,DA$4,"")</f>
        <v/>
      </c>
      <c r="DB186" s="392" t="str">
        <f>IF(COUNTIFS('[7]ROMM List'!$E$5:$E$736,다우기술!DB$4,'[7]ROMM List'!$AA$5:$AA$736,다우기술!$C186)&gt;0,DB$4,"")</f>
        <v/>
      </c>
      <c r="DC186" s="392" t="str">
        <f>IF(COUNTIFS('[7]ROMM List'!$E$5:$E$736,다우기술!DC$4,'[7]ROMM List'!$AA$5:$AA$736,다우기술!$C186)&gt;0,DC$4,"")</f>
        <v/>
      </c>
      <c r="DD186" s="392" t="str">
        <f>IF(COUNTIFS('[7]ROMM List'!$E$5:$E$736,다우기술!DD$4,'[7]ROMM List'!$AA$5:$AA$736,다우기술!$C186)&gt;0,DD$4,"")</f>
        <v/>
      </c>
      <c r="DE186" s="392" t="str">
        <f>IF(COUNTIFS('[7]ROMM List'!$E$5:$E$736,다우기술!DE$4,'[7]ROMM List'!$AA$5:$AA$736,다우기술!$C186)&gt;0,DE$4,"")</f>
        <v/>
      </c>
      <c r="DF186" s="392" t="str">
        <f>IF(COUNTIFS('[7]ROMM List'!$E$5:$E$736,다우기술!DF$4,'[7]ROMM List'!$AA$5:$AA$736,다우기술!$C186)&gt;0,DF$4,"")</f>
        <v/>
      </c>
      <c r="DG186" s="392" t="str">
        <f>IF(COUNTIFS('[7]ROMM List'!$E$5:$E$736,다우기술!DG$4,'[7]ROMM List'!$AA$5:$AA$736,다우기술!$C186)&gt;0,DG$4,"")</f>
        <v/>
      </c>
      <c r="DH186" s="392" t="str">
        <f>IF(COUNTIFS('[7]ROMM List'!$E$5:$E$736,다우기술!DH$4,'[7]ROMM List'!$AA$5:$AA$736,다우기술!$C186)&gt;0,DH$4,"")</f>
        <v/>
      </c>
      <c r="DI186" s="392" t="str">
        <f>IF(COUNTIFS('[7]ROMM List'!$E$5:$E$736,다우기술!DI$4,'[7]ROMM List'!$AA$5:$AA$736,다우기술!$C186)&gt;0,DI$4,"")</f>
        <v/>
      </c>
      <c r="DJ186" s="392" t="str">
        <f>IF(COUNTIFS('[7]ROMM List'!$E$5:$E$736,다우기술!DJ$4,'[7]ROMM List'!$AA$5:$AA$736,다우기술!$C186)&gt;0,DJ$4,"")</f>
        <v/>
      </c>
      <c r="DK186" s="392" t="str">
        <f>IF(COUNTIFS('[7]ROMM List'!$E$5:$E$736,다우기술!DK$4,'[7]ROMM List'!$AA$5:$AA$736,다우기술!$C186)&gt;0,DK$4,"")</f>
        <v/>
      </c>
      <c r="DL186" s="392" t="str">
        <f t="shared" si="38"/>
        <v>매출채권매출</v>
      </c>
    </row>
    <row r="187" spans="1:116" s="392" customFormat="1" ht="109.2" hidden="1" customHeight="1">
      <c r="A187" s="453"/>
      <c r="B187" s="392" t="s">
        <v>141</v>
      </c>
      <c r="C187" s="430" t="str">
        <f t="shared" si="29"/>
        <v>IS0101</v>
      </c>
      <c r="D187" s="430" t="s">
        <v>4462</v>
      </c>
      <c r="E187" s="430" t="s">
        <v>4463</v>
      </c>
      <c r="F187" s="431" t="s">
        <v>3575</v>
      </c>
      <c r="G187" s="431" t="s">
        <v>3012</v>
      </c>
      <c r="H187" s="454" t="s">
        <v>4464</v>
      </c>
      <c r="I187" s="455" t="s">
        <v>4465</v>
      </c>
      <c r="J187" s="456" t="s">
        <v>4466</v>
      </c>
      <c r="K187" s="457" t="s">
        <v>4467</v>
      </c>
      <c r="L187" s="458" t="str">
        <f>IF(VLOOKUP(BZ187,'[7]ROMM List'!$AB$5:$AC$736,2,0)&gt;0,"Y","N")</f>
        <v>N</v>
      </c>
      <c r="M187" s="459" t="s">
        <v>143</v>
      </c>
      <c r="N187" s="460" t="s">
        <v>143</v>
      </c>
      <c r="O187" s="460"/>
      <c r="P187" s="460"/>
      <c r="Q187" s="460"/>
      <c r="R187" s="461"/>
      <c r="S187" s="459" t="s">
        <v>142</v>
      </c>
      <c r="T187" s="461" t="s">
        <v>131</v>
      </c>
      <c r="U187" s="459" t="str">
        <f>IF(COUNTIFS('[7]ROMM List'!$AA$5:$AA$736,다우기술!$C187,'[7]ROMM List'!K$5:K$736,"O")&gt;0,"O","")</f>
        <v/>
      </c>
      <c r="V187" s="460" t="str">
        <f>IF(COUNTIFS('[7]ROMM List'!$AA$5:$AA$736,다우기술!$C187,'[7]ROMM List'!L$5:L$736,"O")&gt;0,"O","")</f>
        <v/>
      </c>
      <c r="W187" s="460" t="str">
        <f>IF(COUNTIFS('[7]ROMM List'!$AA$5:$AA$736,다우기술!$C187,'[7]ROMM List'!M$5:M$736,"O")&gt;0,"O","")</f>
        <v/>
      </c>
      <c r="X187" s="460" t="str">
        <f>IF(COUNTIFS('[7]ROMM List'!$AA$5:$AA$736,다우기술!$C187,'[7]ROMM List'!N$5:N$736,"O")&gt;0,"O","")</f>
        <v>O</v>
      </c>
      <c r="Y187" s="460" t="str">
        <f>IF(COUNTIFS('[7]ROMM List'!$AA$5:$AA$736,다우기술!$C187,'[7]ROMM List'!O$5:O$736,"O")&gt;0,"O","")</f>
        <v/>
      </c>
      <c r="Z187" s="460" t="str">
        <f>IF(COUNTIFS('[7]ROMM List'!$AA$5:$AA$736,다우기술!$C187,'[7]ROMM List'!P$5:P$736,"O")&gt;0,"O","")</f>
        <v/>
      </c>
      <c r="AA187" s="460" t="str">
        <f>IF(COUNTIFS('[7]ROMM List'!$AA$5:$AA$736,다우기술!$C187,'[7]ROMM List'!Q$5:Q$736,"O")&gt;0,"O","")</f>
        <v>O</v>
      </c>
      <c r="AB187" s="460" t="str">
        <f>IF(COUNTIFS('[7]ROMM List'!$AA$5:$AA$736,다우기술!$C187,'[7]ROMM List'!R$5:R$736,"O")&gt;0,"O","")</f>
        <v/>
      </c>
      <c r="AC187" s="460" t="str">
        <f>IF(COUNTIFS('[7]ROMM List'!$AA$5:$AA$736,다우기술!$C187,'[7]ROMM List'!S$5:S$736,"O")&gt;0,"O","")</f>
        <v/>
      </c>
      <c r="AD187" s="460" t="str">
        <f>IF(COUNTIFS('[7]ROMM List'!$AA$5:$AA$736,다우기술!$C187,'[7]ROMM List'!T$5:T$736,"O")&gt;0,"O","")</f>
        <v/>
      </c>
      <c r="AE187" s="460" t="str">
        <f>IF(COUNTIFS('[7]ROMM List'!$AA$5:$AA$736,다우기술!$C187,'[7]ROMM List'!U$5:U$736,"O")&gt;0,"O","")</f>
        <v/>
      </c>
      <c r="AF187" s="460" t="str">
        <f>IF(COUNTIFS('[7]ROMM List'!$AA$5:$AA$736,다우기술!$C187,'[7]ROMM List'!V$5:V$736,"O")&gt;0,"O","")</f>
        <v/>
      </c>
      <c r="AG187" s="461" t="str">
        <f>IF(COUNTIFS('[7]ROMM List'!$AA$5:$AA$736,다우기술!$C187,'[7]ROMM List'!W$5:W$736,"O")&gt;0,"O","")</f>
        <v/>
      </c>
      <c r="AH187" s="462" t="s">
        <v>130</v>
      </c>
      <c r="AI187" s="458" t="str">
        <f t="shared" si="37"/>
        <v>매출</v>
      </c>
      <c r="AJ187" s="458" t="s">
        <v>144</v>
      </c>
      <c r="AK187" s="458" t="s">
        <v>144</v>
      </c>
      <c r="AL187" s="458" t="s">
        <v>144</v>
      </c>
      <c r="AM187" s="458" t="s">
        <v>144</v>
      </c>
      <c r="AN187" s="458" t="s">
        <v>3592</v>
      </c>
      <c r="AO187" s="458" t="s">
        <v>4468</v>
      </c>
      <c r="AP187" s="463" t="s">
        <v>4469</v>
      </c>
      <c r="AQ187" s="458" t="s">
        <v>143</v>
      </c>
      <c r="AR187" s="454" t="s">
        <v>4470</v>
      </c>
      <c r="AS187" s="454" t="s">
        <v>3748</v>
      </c>
      <c r="AT187" s="464" t="s">
        <v>4471</v>
      </c>
      <c r="AU187" s="454" t="str">
        <f t="shared" si="35"/>
        <v>견적서의 검토 및 승인</v>
      </c>
      <c r="AV187" s="454" t="s">
        <v>4472</v>
      </c>
      <c r="AW187" s="455"/>
      <c r="AX187" s="460"/>
      <c r="AY187" s="460" t="s">
        <v>143</v>
      </c>
      <c r="AZ187" s="461"/>
      <c r="BA187" s="446" t="s">
        <v>4473</v>
      </c>
      <c r="BB187" s="446" t="str">
        <f>IF(COUNTIFS('[7]ROMM List'!$AA$5:$AA$736,다우기술!C187,'[7]ROMM List'!$AF$5:$AF$736,"Significant")&gt;0,"Significant",IF(COUNTIFS('[7]ROMM List'!$AA$5:$AA$736,다우기술!C187,'[7]ROMM List'!$AF$5:$AF$736,"Higher")&gt;0,"Higher","Lower"))</f>
        <v>Significant</v>
      </c>
      <c r="BC187" s="446" t="str">
        <f t="shared" si="43"/>
        <v>O</v>
      </c>
      <c r="BD187" s="446" t="s">
        <v>130</v>
      </c>
      <c r="BE187" s="465" t="s">
        <v>131</v>
      </c>
      <c r="BF187" s="466" t="str">
        <f t="shared" si="40"/>
        <v>O</v>
      </c>
      <c r="BG187" s="466" t="s">
        <v>135</v>
      </c>
      <c r="BH187" s="466" t="s">
        <v>135</v>
      </c>
      <c r="BI187" s="466" t="s">
        <v>135</v>
      </c>
      <c r="BJ187" s="466" t="s">
        <v>135</v>
      </c>
      <c r="BK187" s="466" t="s">
        <v>135</v>
      </c>
      <c r="BL187" s="466" t="s">
        <v>133</v>
      </c>
      <c r="BM187" s="466" t="s">
        <v>133</v>
      </c>
      <c r="BN187" s="467" t="s">
        <v>135</v>
      </c>
      <c r="BO187" s="446" t="str">
        <f t="shared" si="30"/>
        <v>Not Higher</v>
      </c>
      <c r="BP187" s="446">
        <f>SUMIFS([7]Note!$G$18:$G$65,[7]Note!$C$18:$C$65,다우기술!BB187,[7]Note!$F$18:$F$65,다우기술!BC187,[7]Note!$D$18:$D$65,다우기술!BO187)/IF(BD187="Y",1,IF(BD187="H",2,4))</f>
        <v>45</v>
      </c>
      <c r="BQ187" s="446" t="str">
        <f t="shared" si="42"/>
        <v>품질기획팀, 프로젝트팀, 키움자산운용팀</v>
      </c>
      <c r="BR187" s="466"/>
      <c r="BS187" s="467" t="s">
        <v>143</v>
      </c>
      <c r="BT187" s="465"/>
      <c r="BU187" s="466"/>
      <c r="BV187" s="466"/>
      <c r="BW187" s="466" t="s">
        <v>143</v>
      </c>
      <c r="BX187" s="466"/>
      <c r="BY187" s="446"/>
      <c r="BZ187" s="392" t="str">
        <f t="shared" si="36"/>
        <v>품질기획팀,프로젝트팀,키움자산운용팀_견적서의 검토 및 승인</v>
      </c>
      <c r="CA187" s="468" t="b">
        <f>VLOOKUP(BZ187,'[7]ROMM List'!$AB$5:$AB$736,1,0)=BZ187</f>
        <v>1</v>
      </c>
      <c r="CB187" s="468" t="str">
        <f t="shared" si="32"/>
        <v>IS0101</v>
      </c>
      <c r="CC187" s="468"/>
      <c r="CD187" s="469">
        <f t="shared" si="33"/>
        <v>0</v>
      </c>
      <c r="CF187" s="470">
        <f t="shared" si="34"/>
        <v>0</v>
      </c>
      <c r="CG187" s="470">
        <f t="shared" si="34"/>
        <v>0</v>
      </c>
      <c r="CH187" s="470">
        <f t="shared" si="34"/>
        <v>0</v>
      </c>
      <c r="CL187" s="392" t="str">
        <f>IF(COUNTIFS('[7]ROMM List'!$E$5:$E$736,다우기술!CL$4,'[7]ROMM List'!$AA$5:$AA$736,다우기술!$C187)&gt;0,CL$4,"")</f>
        <v/>
      </c>
      <c r="CM187" s="392" t="str">
        <f>IF(COUNTIFS('[7]ROMM List'!$E$5:$E$736,다우기술!CM$4,'[7]ROMM List'!$AA$5:$AA$736,다우기술!$C187)&gt;0,CM$4,"")</f>
        <v>매출</v>
      </c>
      <c r="CN187" s="392" t="str">
        <f>IF(COUNTIFS('[7]ROMM List'!$E$5:$E$736,다우기술!CN$4,'[7]ROMM List'!$AA$5:$AA$736,다우기술!$C187)&gt;0,CN$4,"")</f>
        <v/>
      </c>
      <c r="CO187" s="392" t="str">
        <f>IF(COUNTIFS('[7]ROMM List'!$E$5:$E$736,다우기술!CO$4,'[7]ROMM List'!$AA$5:$AA$736,다우기술!$C187)&gt;0,CO$4,"")</f>
        <v/>
      </c>
      <c r="CP187" s="392" t="str">
        <f>IF(COUNTIFS('[7]ROMM List'!$E$5:$E$736,다우기술!CP$4,'[7]ROMM List'!$AA$5:$AA$736,다우기술!$C187)&gt;0,CP$4,"")</f>
        <v/>
      </c>
      <c r="CQ187" s="392" t="str">
        <f>IF(COUNTIFS('[7]ROMM List'!$E$5:$E$736,다우기술!CQ$4,'[7]ROMM List'!$AA$5:$AA$736,다우기술!$C187)&gt;0,CQ$4,"")</f>
        <v/>
      </c>
      <c r="CR187" s="392" t="str">
        <f>IF(COUNTIFS('[7]ROMM List'!$E$5:$E$736,다우기술!CR$4,'[7]ROMM List'!$AA$5:$AA$736,다우기술!$C187)&gt;0,CR$4,"")</f>
        <v/>
      </c>
      <c r="CS187" s="392" t="str">
        <f>IF(COUNTIFS('[7]ROMM List'!$E$5:$E$736,다우기술!CS$4,'[7]ROMM List'!$AA$5:$AA$736,다우기술!$C187)&gt;0,CS$4,"")</f>
        <v/>
      </c>
      <c r="CT187" s="392" t="str">
        <f>IF(COUNTIFS('[7]ROMM List'!$E$5:$E$736,다우기술!CT$4,'[7]ROMM List'!$AA$5:$AA$736,다우기술!$C187)&gt;0,CT$4,"")</f>
        <v/>
      </c>
      <c r="CU187" s="392" t="str">
        <f>IF(COUNTIFS('[7]ROMM List'!$E$5:$E$736,다우기술!CU$4,'[7]ROMM List'!$AA$5:$AA$736,다우기술!$C187)&gt;0,CU$4,"")</f>
        <v/>
      </c>
      <c r="CV187" s="392" t="str">
        <f>IF(COUNTIFS('[7]ROMM List'!$E$5:$E$736,다우기술!CV$4,'[7]ROMM List'!$AA$5:$AA$736,다우기술!$C187)&gt;0,CV$4,"")</f>
        <v/>
      </c>
      <c r="CW187" s="392" t="str">
        <f>IF(COUNTIFS('[7]ROMM List'!$E$5:$E$736,다우기술!CW$4,'[7]ROMM List'!$AA$5:$AA$736,다우기술!$C187)&gt;0,CW$4,"")</f>
        <v/>
      </c>
      <c r="CX187" s="392" t="str">
        <f>IF(COUNTIFS('[7]ROMM List'!$E$5:$E$736,다우기술!CX$4,'[7]ROMM List'!$AA$5:$AA$736,다우기술!$C187)&gt;0,CX$4,"")</f>
        <v/>
      </c>
      <c r="CY187" s="392" t="str">
        <f>IF(COUNTIFS('[7]ROMM List'!$E$5:$E$736,다우기술!CY$4,'[7]ROMM List'!$AA$5:$AA$736,다우기술!$C187)&gt;0,CY$4,"")</f>
        <v/>
      </c>
      <c r="CZ187" s="392" t="str">
        <f>IF(COUNTIFS('[7]ROMM List'!$E$5:$E$736,다우기술!CZ$4,'[7]ROMM List'!$AA$5:$AA$736,다우기술!$C187)&gt;0,CZ$4,"")</f>
        <v/>
      </c>
      <c r="DA187" s="392" t="str">
        <f>IF(COUNTIFS('[7]ROMM List'!$E$5:$E$736,다우기술!DA$4,'[7]ROMM List'!$AA$5:$AA$736,다우기술!$C187)&gt;0,DA$4,"")</f>
        <v/>
      </c>
      <c r="DB187" s="392" t="str">
        <f>IF(COUNTIFS('[7]ROMM List'!$E$5:$E$736,다우기술!DB$4,'[7]ROMM List'!$AA$5:$AA$736,다우기술!$C187)&gt;0,DB$4,"")</f>
        <v/>
      </c>
      <c r="DC187" s="392" t="str">
        <f>IF(COUNTIFS('[7]ROMM List'!$E$5:$E$736,다우기술!DC$4,'[7]ROMM List'!$AA$5:$AA$736,다우기술!$C187)&gt;0,DC$4,"")</f>
        <v/>
      </c>
      <c r="DD187" s="392" t="str">
        <f>IF(COUNTIFS('[7]ROMM List'!$E$5:$E$736,다우기술!DD$4,'[7]ROMM List'!$AA$5:$AA$736,다우기술!$C187)&gt;0,DD$4,"")</f>
        <v/>
      </c>
      <c r="DE187" s="392" t="str">
        <f>IF(COUNTIFS('[7]ROMM List'!$E$5:$E$736,다우기술!DE$4,'[7]ROMM List'!$AA$5:$AA$736,다우기술!$C187)&gt;0,DE$4,"")</f>
        <v/>
      </c>
      <c r="DF187" s="392" t="str">
        <f>IF(COUNTIFS('[7]ROMM List'!$E$5:$E$736,다우기술!DF$4,'[7]ROMM List'!$AA$5:$AA$736,다우기술!$C187)&gt;0,DF$4,"")</f>
        <v/>
      </c>
      <c r="DG187" s="392" t="str">
        <f>IF(COUNTIFS('[7]ROMM List'!$E$5:$E$736,다우기술!DG$4,'[7]ROMM List'!$AA$5:$AA$736,다우기술!$C187)&gt;0,DG$4,"")</f>
        <v/>
      </c>
      <c r="DH187" s="392" t="str">
        <f>IF(COUNTIFS('[7]ROMM List'!$E$5:$E$736,다우기술!DH$4,'[7]ROMM List'!$AA$5:$AA$736,다우기술!$C187)&gt;0,DH$4,"")</f>
        <v/>
      </c>
      <c r="DI187" s="392" t="str">
        <f>IF(COUNTIFS('[7]ROMM List'!$E$5:$E$736,다우기술!DI$4,'[7]ROMM List'!$AA$5:$AA$736,다우기술!$C187)&gt;0,DI$4,"")</f>
        <v/>
      </c>
      <c r="DJ187" s="392" t="str">
        <f>IF(COUNTIFS('[7]ROMM List'!$E$5:$E$736,다우기술!DJ$4,'[7]ROMM List'!$AA$5:$AA$736,다우기술!$C187)&gt;0,DJ$4,"")</f>
        <v/>
      </c>
      <c r="DK187" s="392" t="str">
        <f>IF(COUNTIFS('[7]ROMM List'!$E$5:$E$736,다우기술!DK$4,'[7]ROMM List'!$AA$5:$AA$736,다우기술!$C187)&gt;0,DK$4,"")</f>
        <v/>
      </c>
      <c r="DL187" s="392" t="str">
        <f t="shared" si="38"/>
        <v>매출</v>
      </c>
    </row>
    <row r="188" spans="1:116" ht="93.6" hidden="1" customHeight="1">
      <c r="A188" s="453"/>
      <c r="B188" s="392" t="s">
        <v>141</v>
      </c>
      <c r="C188" s="430" t="str">
        <f t="shared" si="29"/>
        <v>IS0102</v>
      </c>
      <c r="D188" s="430" t="s">
        <v>4474</v>
      </c>
      <c r="E188" s="430" t="s">
        <v>4463</v>
      </c>
      <c r="F188" s="431" t="s">
        <v>3292</v>
      </c>
      <c r="G188" s="431" t="s">
        <v>3027</v>
      </c>
      <c r="H188" s="454" t="s">
        <v>3669</v>
      </c>
      <c r="I188" s="455" t="s">
        <v>3589</v>
      </c>
      <c r="J188" s="456" t="s">
        <v>3590</v>
      </c>
      <c r="K188" s="457" t="s">
        <v>4475</v>
      </c>
      <c r="L188" s="458" t="str">
        <f>IF(VLOOKUP(BZ188,'[7]ROMM List'!$AB$5:$AC$736,2,0)&gt;0,"Y","N")</f>
        <v>Y</v>
      </c>
      <c r="M188" s="459" t="s">
        <v>143</v>
      </c>
      <c r="N188" s="460"/>
      <c r="O188" s="460"/>
      <c r="P188" s="460"/>
      <c r="Q188" s="460"/>
      <c r="R188" s="461"/>
      <c r="S188" s="459" t="s">
        <v>142</v>
      </c>
      <c r="T188" s="461" t="s">
        <v>131</v>
      </c>
      <c r="U188" s="459" t="str">
        <f>IF(COUNTIFS('[7]ROMM List'!$AA$5:$AA$736,다우기술!$C188,'[7]ROMM List'!K$5:K$736,"O")&gt;0,"O","")</f>
        <v>O</v>
      </c>
      <c r="V188" s="460" t="str">
        <f>IF(COUNTIFS('[7]ROMM List'!$AA$5:$AA$736,다우기술!$C188,'[7]ROMM List'!L$5:L$736,"O")&gt;0,"O","")</f>
        <v>O</v>
      </c>
      <c r="W188" s="460" t="str">
        <f>IF(COUNTIFS('[7]ROMM List'!$AA$5:$AA$736,다우기술!$C188,'[7]ROMM List'!M$5:M$736,"O")&gt;0,"O","")</f>
        <v/>
      </c>
      <c r="X188" s="460" t="str">
        <f>IF(COUNTIFS('[7]ROMM List'!$AA$5:$AA$736,다우기술!$C188,'[7]ROMM List'!N$5:N$736,"O")&gt;0,"O","")</f>
        <v/>
      </c>
      <c r="Y188" s="460" t="str">
        <f>IF(COUNTIFS('[7]ROMM List'!$AA$5:$AA$736,다우기술!$C188,'[7]ROMM List'!O$5:O$736,"O")&gt;0,"O","")</f>
        <v>O</v>
      </c>
      <c r="Z188" s="460" t="str">
        <f>IF(COUNTIFS('[7]ROMM List'!$AA$5:$AA$736,다우기술!$C188,'[7]ROMM List'!P$5:P$736,"O")&gt;0,"O","")</f>
        <v/>
      </c>
      <c r="AA188" s="460" t="str">
        <f>IF(COUNTIFS('[7]ROMM List'!$AA$5:$AA$736,다우기술!$C188,'[7]ROMM List'!Q$5:Q$736,"O")&gt;0,"O","")</f>
        <v/>
      </c>
      <c r="AB188" s="460" t="str">
        <f>IF(COUNTIFS('[7]ROMM List'!$AA$5:$AA$736,다우기술!$C188,'[7]ROMM List'!R$5:R$736,"O")&gt;0,"O","")</f>
        <v/>
      </c>
      <c r="AC188" s="460" t="str">
        <f>IF(COUNTIFS('[7]ROMM List'!$AA$5:$AA$736,다우기술!$C188,'[7]ROMM List'!S$5:S$736,"O")&gt;0,"O","")</f>
        <v/>
      </c>
      <c r="AD188" s="460" t="str">
        <f>IF(COUNTIFS('[7]ROMM List'!$AA$5:$AA$736,다우기술!$C188,'[7]ROMM List'!T$5:T$736,"O")&gt;0,"O","")</f>
        <v/>
      </c>
      <c r="AE188" s="460" t="str">
        <f>IF(COUNTIFS('[7]ROMM List'!$AA$5:$AA$736,다우기술!$C188,'[7]ROMM List'!U$5:U$736,"O")&gt;0,"O","")</f>
        <v/>
      </c>
      <c r="AF188" s="460" t="str">
        <f>IF(COUNTIFS('[7]ROMM List'!$AA$5:$AA$736,다우기술!$C188,'[7]ROMM List'!V$5:V$736,"O")&gt;0,"O","")</f>
        <v/>
      </c>
      <c r="AG188" s="461" t="str">
        <f>IF(COUNTIFS('[7]ROMM List'!$AA$5:$AA$736,다우기술!$C188,'[7]ROMM List'!W$5:W$736,"O")&gt;0,"O","")</f>
        <v/>
      </c>
      <c r="AH188" s="462" t="s">
        <v>130</v>
      </c>
      <c r="AI188" s="458" t="str">
        <f t="shared" si="37"/>
        <v>매출</v>
      </c>
      <c r="AJ188" s="458" t="s">
        <v>144</v>
      </c>
      <c r="AK188" s="458" t="s">
        <v>144</v>
      </c>
      <c r="AL188" s="458" t="s">
        <v>144</v>
      </c>
      <c r="AM188" s="458" t="s">
        <v>144</v>
      </c>
      <c r="AN188" s="458" t="s">
        <v>3592</v>
      </c>
      <c r="AO188" s="458" t="s">
        <v>4180</v>
      </c>
      <c r="AP188" s="463" t="s">
        <v>4280</v>
      </c>
      <c r="AQ188" s="458" t="s">
        <v>143</v>
      </c>
      <c r="AR188" s="454" t="s">
        <v>4476</v>
      </c>
      <c r="AS188" s="454" t="s">
        <v>4477</v>
      </c>
      <c r="AT188" s="464" t="s">
        <v>4478</v>
      </c>
      <c r="AU188" s="454" t="str">
        <f t="shared" si="35"/>
        <v>계약 체결(변경)에 대한 승인</v>
      </c>
      <c r="AV188" s="454" t="s">
        <v>4479</v>
      </c>
      <c r="AW188" s="455"/>
      <c r="AX188" s="460"/>
      <c r="AY188" s="460" t="s">
        <v>143</v>
      </c>
      <c r="AZ188" s="461"/>
      <c r="BA188" s="446" t="s">
        <v>4480</v>
      </c>
      <c r="BB188" s="446" t="str">
        <f>IF(COUNTIFS('[7]ROMM List'!$AA$5:$AA$736,다우기술!C188,'[7]ROMM List'!$AF$5:$AF$736,"Significant")&gt;0,"Significant",IF(COUNTIFS('[7]ROMM List'!$AA$5:$AA$736,다우기술!C188,'[7]ROMM List'!$AF$5:$AF$736,"Higher")&gt;0,"Higher","Lower"))</f>
        <v>Significant</v>
      </c>
      <c r="BC188" s="446" t="str">
        <f t="shared" si="43"/>
        <v>O</v>
      </c>
      <c r="BD188" s="446" t="s">
        <v>130</v>
      </c>
      <c r="BE188" s="465" t="s">
        <v>131</v>
      </c>
      <c r="BF188" s="466" t="str">
        <f t="shared" si="40"/>
        <v>O</v>
      </c>
      <c r="BG188" s="466" t="s">
        <v>135</v>
      </c>
      <c r="BH188" s="466" t="s">
        <v>133</v>
      </c>
      <c r="BI188" s="466" t="s">
        <v>135</v>
      </c>
      <c r="BJ188" s="466" t="s">
        <v>135</v>
      </c>
      <c r="BK188" s="466" t="s">
        <v>135</v>
      </c>
      <c r="BL188" s="466" t="s">
        <v>133</v>
      </c>
      <c r="BM188" s="466" t="s">
        <v>133</v>
      </c>
      <c r="BN188" s="467" t="s">
        <v>135</v>
      </c>
      <c r="BO188" s="446" t="str">
        <f t="shared" si="30"/>
        <v>Not Higher</v>
      </c>
      <c r="BP188" s="446">
        <f>SUMIFS([7]Note!$G$18:$G$65,[7]Note!$C$18:$C$65,다우기술!BB188,[7]Note!$F$18:$F$65,다우기술!BC188,[7]Note!$D$18:$D$65,다우기술!BO188)/IF(BD188="Y",1,IF(BD188="H",2,4))</f>
        <v>45</v>
      </c>
      <c r="BQ188" s="446" t="str">
        <f t="shared" si="42"/>
        <v>법무팀</v>
      </c>
      <c r="BR188" s="466"/>
      <c r="BS188" s="467" t="s">
        <v>143</v>
      </c>
      <c r="BT188" s="465"/>
      <c r="BU188" s="466"/>
      <c r="BV188" s="466"/>
      <c r="BW188" s="466" t="s">
        <v>143</v>
      </c>
      <c r="BX188" s="466"/>
      <c r="BY188" s="446"/>
      <c r="BZ188" s="392" t="str">
        <f t="shared" si="36"/>
        <v>품질기획팀,프로젝트팀,키움자산운용팀_계약 체결(변경)에 대한 승인</v>
      </c>
      <c r="CA188" s="468" t="b">
        <f>VLOOKUP(BZ188,'[7]ROMM List'!$AB$5:$AB$736,1,0)=BZ188</f>
        <v>1</v>
      </c>
      <c r="CB188" s="468" t="str">
        <f t="shared" si="32"/>
        <v>IS0102</v>
      </c>
      <c r="CD188" s="469">
        <f t="shared" si="33"/>
        <v>0</v>
      </c>
      <c r="CE188" s="392"/>
      <c r="CF188" s="469">
        <f t="shared" si="34"/>
        <v>0</v>
      </c>
      <c r="CG188" s="469">
        <f t="shared" si="34"/>
        <v>0</v>
      </c>
      <c r="CH188" s="469">
        <f t="shared" si="34"/>
        <v>0</v>
      </c>
      <c r="CL188" s="468" t="str">
        <f>IF(COUNTIFS('[7]ROMM List'!$E$5:$E$736,다우기술!CL$4,'[7]ROMM List'!$AA$5:$AA$736,다우기술!$C188)&gt;0,CL$4,"")</f>
        <v/>
      </c>
      <c r="CM188" s="468" t="str">
        <f>IF(COUNTIFS('[7]ROMM List'!$E$5:$E$736,다우기술!CM$4,'[7]ROMM List'!$AA$5:$AA$736,다우기술!$C188)&gt;0,CM$4,"")</f>
        <v>매출</v>
      </c>
      <c r="CN188" s="468" t="str">
        <f>IF(COUNTIFS('[7]ROMM List'!$E$5:$E$736,다우기술!CN$4,'[7]ROMM List'!$AA$5:$AA$736,다우기술!$C188)&gt;0,CN$4,"")</f>
        <v/>
      </c>
      <c r="CO188" s="468" t="str">
        <f>IF(COUNTIFS('[7]ROMM List'!$E$5:$E$736,다우기술!CO$4,'[7]ROMM List'!$AA$5:$AA$736,다우기술!$C188)&gt;0,CO$4,"")</f>
        <v/>
      </c>
      <c r="CP188" s="468" t="str">
        <f>IF(COUNTIFS('[7]ROMM List'!$E$5:$E$736,다우기술!CP$4,'[7]ROMM List'!$AA$5:$AA$736,다우기술!$C188)&gt;0,CP$4,"")</f>
        <v/>
      </c>
      <c r="CQ188" s="468" t="str">
        <f>IF(COUNTIFS('[7]ROMM List'!$E$5:$E$736,다우기술!CQ$4,'[7]ROMM List'!$AA$5:$AA$736,다우기술!$C188)&gt;0,CQ$4,"")</f>
        <v/>
      </c>
      <c r="CR188" s="468" t="str">
        <f>IF(COUNTIFS('[7]ROMM List'!$E$5:$E$736,다우기술!CR$4,'[7]ROMM List'!$AA$5:$AA$736,다우기술!$C188)&gt;0,CR$4,"")</f>
        <v/>
      </c>
      <c r="CS188" s="468" t="str">
        <f>IF(COUNTIFS('[7]ROMM List'!$E$5:$E$736,다우기술!CS$4,'[7]ROMM List'!$AA$5:$AA$736,다우기술!$C188)&gt;0,CS$4,"")</f>
        <v/>
      </c>
      <c r="CT188" s="468" t="str">
        <f>IF(COUNTIFS('[7]ROMM List'!$E$5:$E$736,다우기술!CT$4,'[7]ROMM List'!$AA$5:$AA$736,다우기술!$C188)&gt;0,CT$4,"")</f>
        <v/>
      </c>
      <c r="CU188" s="468" t="str">
        <f>IF(COUNTIFS('[7]ROMM List'!$E$5:$E$736,다우기술!CU$4,'[7]ROMM List'!$AA$5:$AA$736,다우기술!$C188)&gt;0,CU$4,"")</f>
        <v/>
      </c>
      <c r="CV188" s="468" t="str">
        <f>IF(COUNTIFS('[7]ROMM List'!$E$5:$E$736,다우기술!CV$4,'[7]ROMM List'!$AA$5:$AA$736,다우기술!$C188)&gt;0,CV$4,"")</f>
        <v/>
      </c>
      <c r="CW188" s="468" t="str">
        <f>IF(COUNTIFS('[7]ROMM List'!$E$5:$E$736,다우기술!CW$4,'[7]ROMM List'!$AA$5:$AA$736,다우기술!$C188)&gt;0,CW$4,"")</f>
        <v/>
      </c>
      <c r="CX188" s="468" t="str">
        <f>IF(COUNTIFS('[7]ROMM List'!$E$5:$E$736,다우기술!CX$4,'[7]ROMM List'!$AA$5:$AA$736,다우기술!$C188)&gt;0,CX$4,"")</f>
        <v/>
      </c>
      <c r="CY188" s="468" t="str">
        <f>IF(COUNTIFS('[7]ROMM List'!$E$5:$E$736,다우기술!CY$4,'[7]ROMM List'!$AA$5:$AA$736,다우기술!$C188)&gt;0,CY$4,"")</f>
        <v/>
      </c>
      <c r="CZ188" s="468" t="str">
        <f>IF(COUNTIFS('[7]ROMM List'!$E$5:$E$736,다우기술!CZ$4,'[7]ROMM List'!$AA$5:$AA$736,다우기술!$C188)&gt;0,CZ$4,"")</f>
        <v/>
      </c>
      <c r="DA188" s="468" t="str">
        <f>IF(COUNTIFS('[7]ROMM List'!$E$5:$E$736,다우기술!DA$4,'[7]ROMM List'!$AA$5:$AA$736,다우기술!$C188)&gt;0,DA$4,"")</f>
        <v/>
      </c>
      <c r="DB188" s="468" t="str">
        <f>IF(COUNTIFS('[7]ROMM List'!$E$5:$E$736,다우기술!DB$4,'[7]ROMM List'!$AA$5:$AA$736,다우기술!$C188)&gt;0,DB$4,"")</f>
        <v/>
      </c>
      <c r="DC188" s="468" t="str">
        <f>IF(COUNTIFS('[7]ROMM List'!$E$5:$E$736,다우기술!DC$4,'[7]ROMM List'!$AA$5:$AA$736,다우기술!$C188)&gt;0,DC$4,"")</f>
        <v/>
      </c>
      <c r="DD188" s="468" t="str">
        <f>IF(COUNTIFS('[7]ROMM List'!$E$5:$E$736,다우기술!DD$4,'[7]ROMM List'!$AA$5:$AA$736,다우기술!$C188)&gt;0,DD$4,"")</f>
        <v/>
      </c>
      <c r="DE188" s="468" t="str">
        <f>IF(COUNTIFS('[7]ROMM List'!$E$5:$E$736,다우기술!DE$4,'[7]ROMM List'!$AA$5:$AA$736,다우기술!$C188)&gt;0,DE$4,"")</f>
        <v/>
      </c>
      <c r="DF188" s="468" t="str">
        <f>IF(COUNTIFS('[7]ROMM List'!$E$5:$E$736,다우기술!DF$4,'[7]ROMM List'!$AA$5:$AA$736,다우기술!$C188)&gt;0,DF$4,"")</f>
        <v/>
      </c>
      <c r="DG188" s="468" t="str">
        <f>IF(COUNTIFS('[7]ROMM List'!$E$5:$E$736,다우기술!DG$4,'[7]ROMM List'!$AA$5:$AA$736,다우기술!$C188)&gt;0,DG$4,"")</f>
        <v/>
      </c>
      <c r="DH188" s="468" t="str">
        <f>IF(COUNTIFS('[7]ROMM List'!$E$5:$E$736,다우기술!DH$4,'[7]ROMM List'!$AA$5:$AA$736,다우기술!$C188)&gt;0,DH$4,"")</f>
        <v/>
      </c>
      <c r="DI188" s="468" t="str">
        <f>IF(COUNTIFS('[7]ROMM List'!$E$5:$E$736,다우기술!DI$4,'[7]ROMM List'!$AA$5:$AA$736,다우기술!$C188)&gt;0,DI$4,"")</f>
        <v/>
      </c>
      <c r="DJ188" s="468" t="str">
        <f>IF(COUNTIFS('[7]ROMM List'!$E$5:$E$736,다우기술!DJ$4,'[7]ROMM List'!$AA$5:$AA$736,다우기술!$C188)&gt;0,DJ$4,"")</f>
        <v/>
      </c>
      <c r="DK188" s="468" t="str">
        <f>IF(COUNTIFS('[7]ROMM List'!$E$5:$E$736,다우기술!DK$4,'[7]ROMM List'!$AA$5:$AA$736,다우기술!$C188)&gt;0,DK$4,"")</f>
        <v/>
      </c>
      <c r="DL188" s="468" t="str">
        <f t="shared" si="38"/>
        <v>매출</v>
      </c>
    </row>
    <row r="189" spans="1:116" s="392" customFormat="1" ht="312" hidden="1" customHeight="1">
      <c r="A189" s="453"/>
      <c r="B189" s="392" t="s">
        <v>141</v>
      </c>
      <c r="C189" s="430" t="str">
        <f t="shared" si="29"/>
        <v>IS0201</v>
      </c>
      <c r="D189" s="430" t="s">
        <v>4462</v>
      </c>
      <c r="E189" s="430" t="s">
        <v>4463</v>
      </c>
      <c r="F189" s="431" t="s">
        <v>3599</v>
      </c>
      <c r="G189" s="431" t="s">
        <v>3575</v>
      </c>
      <c r="H189" s="454" t="s">
        <v>4481</v>
      </c>
      <c r="I189" s="455" t="s">
        <v>4482</v>
      </c>
      <c r="J189" s="456" t="s">
        <v>4483</v>
      </c>
      <c r="K189" s="457" t="s">
        <v>4484</v>
      </c>
      <c r="L189" s="458" t="str">
        <f>IF(VLOOKUP(BZ189,'[7]ROMM List'!$AB$5:$AC$736,2,0)&gt;0,"Y","N")</f>
        <v>Y</v>
      </c>
      <c r="M189" s="459" t="s">
        <v>143</v>
      </c>
      <c r="N189" s="460" t="s">
        <v>143</v>
      </c>
      <c r="O189" s="460"/>
      <c r="P189" s="460"/>
      <c r="Q189" s="460" t="s">
        <v>143</v>
      </c>
      <c r="R189" s="461"/>
      <c r="S189" s="459" t="s">
        <v>140</v>
      </c>
      <c r="T189" s="461" t="s">
        <v>131</v>
      </c>
      <c r="U189" s="459" t="str">
        <f>IF(COUNTIFS('[7]ROMM List'!$AA$5:$AA$736,다우기술!$C189,'[7]ROMM List'!K$5:K$736,"O")&gt;0,"O","")</f>
        <v/>
      </c>
      <c r="V189" s="460" t="str">
        <f>IF(COUNTIFS('[7]ROMM List'!$AA$5:$AA$736,다우기술!$C189,'[7]ROMM List'!L$5:L$736,"O")&gt;0,"O","")</f>
        <v/>
      </c>
      <c r="W189" s="460" t="str">
        <f>IF(COUNTIFS('[7]ROMM List'!$AA$5:$AA$736,다우기술!$C189,'[7]ROMM List'!M$5:M$736,"O")&gt;0,"O","")</f>
        <v/>
      </c>
      <c r="X189" s="460" t="str">
        <f>IF(COUNTIFS('[7]ROMM List'!$AA$5:$AA$736,다우기술!$C189,'[7]ROMM List'!N$5:N$736,"O")&gt;0,"O","")</f>
        <v>O</v>
      </c>
      <c r="Y189" s="460" t="str">
        <f>IF(COUNTIFS('[7]ROMM List'!$AA$5:$AA$736,다우기술!$C189,'[7]ROMM List'!O$5:O$736,"O")&gt;0,"O","")</f>
        <v/>
      </c>
      <c r="Z189" s="460" t="str">
        <f>IF(COUNTIFS('[7]ROMM List'!$AA$5:$AA$736,다우기술!$C189,'[7]ROMM List'!P$5:P$736,"O")&gt;0,"O","")</f>
        <v/>
      </c>
      <c r="AA189" s="460" t="str">
        <f>IF(COUNTIFS('[7]ROMM List'!$AA$5:$AA$736,다우기술!$C189,'[7]ROMM List'!Q$5:Q$736,"O")&gt;0,"O","")</f>
        <v>O</v>
      </c>
      <c r="AB189" s="460" t="str">
        <f>IF(COUNTIFS('[7]ROMM List'!$AA$5:$AA$736,다우기술!$C189,'[7]ROMM List'!R$5:R$736,"O")&gt;0,"O","")</f>
        <v/>
      </c>
      <c r="AC189" s="460" t="str">
        <f>IF(COUNTIFS('[7]ROMM List'!$AA$5:$AA$736,다우기술!$C189,'[7]ROMM List'!S$5:S$736,"O")&gt;0,"O","")</f>
        <v/>
      </c>
      <c r="AD189" s="460" t="str">
        <f>IF(COUNTIFS('[7]ROMM List'!$AA$5:$AA$736,다우기술!$C189,'[7]ROMM List'!T$5:T$736,"O")&gt;0,"O","")</f>
        <v/>
      </c>
      <c r="AE189" s="460" t="str">
        <f>IF(COUNTIFS('[7]ROMM List'!$AA$5:$AA$736,다우기술!$C189,'[7]ROMM List'!U$5:U$736,"O")&gt;0,"O","")</f>
        <v/>
      </c>
      <c r="AF189" s="460" t="str">
        <f>IF(COUNTIFS('[7]ROMM List'!$AA$5:$AA$736,다우기술!$C189,'[7]ROMM List'!V$5:V$736,"O")&gt;0,"O","")</f>
        <v/>
      </c>
      <c r="AG189" s="461" t="str">
        <f>IF(COUNTIFS('[7]ROMM List'!$AA$5:$AA$736,다우기술!$C189,'[7]ROMM List'!W$5:W$736,"O")&gt;0,"O","")</f>
        <v/>
      </c>
      <c r="AH189" s="462" t="s">
        <v>130</v>
      </c>
      <c r="AI189" s="458" t="str">
        <f t="shared" si="37"/>
        <v>매출</v>
      </c>
      <c r="AJ189" s="458" t="s">
        <v>144</v>
      </c>
      <c r="AK189" s="458" t="s">
        <v>144</v>
      </c>
      <c r="AL189" s="458" t="s">
        <v>144</v>
      </c>
      <c r="AM189" s="458" t="s">
        <v>144</v>
      </c>
      <c r="AN189" s="458" t="s">
        <v>3592</v>
      </c>
      <c r="AO189" s="458" t="s">
        <v>4485</v>
      </c>
      <c r="AP189" s="463" t="s">
        <v>144</v>
      </c>
      <c r="AQ189" s="458" t="s">
        <v>131</v>
      </c>
      <c r="AR189" s="454" t="s">
        <v>4486</v>
      </c>
      <c r="AS189" s="454" t="s">
        <v>3919</v>
      </c>
      <c r="AT189" s="464" t="s">
        <v>4487</v>
      </c>
      <c r="AU189" s="454" t="str">
        <f t="shared" si="35"/>
        <v>프로젝트수행계획서에 대한 검토와 승인</v>
      </c>
      <c r="AV189" s="454" t="s">
        <v>4488</v>
      </c>
      <c r="AW189" s="455" t="s">
        <v>143</v>
      </c>
      <c r="AX189" s="460"/>
      <c r="AY189" s="460" t="s">
        <v>3025</v>
      </c>
      <c r="AZ189" s="461"/>
      <c r="BA189" s="446" t="s">
        <v>4489</v>
      </c>
      <c r="BB189" s="446" t="str">
        <f>IF(COUNTIFS('[7]ROMM List'!$AA$5:$AA$736,다우기술!C189,'[7]ROMM List'!$AF$5:$AF$736,"Significant")&gt;0,"Significant",IF(COUNTIFS('[7]ROMM List'!$AA$5:$AA$736,다우기술!C189,'[7]ROMM List'!$AF$5:$AF$736,"Higher")&gt;0,"Higher","Lower"))</f>
        <v>Significant</v>
      </c>
      <c r="BC189" s="446" t="str">
        <f t="shared" si="43"/>
        <v>M</v>
      </c>
      <c r="BD189" s="446" t="s">
        <v>130</v>
      </c>
      <c r="BE189" s="465" t="s">
        <v>131</v>
      </c>
      <c r="BF189" s="466" t="str">
        <f t="shared" si="40"/>
        <v>M</v>
      </c>
      <c r="BG189" s="466" t="s">
        <v>135</v>
      </c>
      <c r="BH189" s="466" t="s">
        <v>133</v>
      </c>
      <c r="BI189" s="466" t="s">
        <v>133</v>
      </c>
      <c r="BJ189" s="466" t="s">
        <v>135</v>
      </c>
      <c r="BK189" s="466" t="s">
        <v>135</v>
      </c>
      <c r="BL189" s="466" t="s">
        <v>133</v>
      </c>
      <c r="BM189" s="466" t="s">
        <v>133</v>
      </c>
      <c r="BN189" s="467" t="s">
        <v>135</v>
      </c>
      <c r="BO189" s="446" t="str">
        <f t="shared" si="30"/>
        <v>Not Higher</v>
      </c>
      <c r="BP189" s="446">
        <f>SUMIFS([7]Note!$G$18:$G$65,[7]Note!$C$18:$C$65,다우기술!BB189,[7]Note!$F$18:$F$65,다우기술!BC189,[7]Note!$D$18:$D$65,다우기술!BO189)/IF(BD189="Y",1,IF(BD189="H",2,4))</f>
        <v>3</v>
      </c>
      <c r="BQ189" s="446" t="str">
        <f t="shared" si="42"/>
        <v>품질기획팀, 프로젝트팀</v>
      </c>
      <c r="BR189" s="466"/>
      <c r="BS189" s="467" t="s">
        <v>143</v>
      </c>
      <c r="BT189" s="465"/>
      <c r="BU189" s="466"/>
      <c r="BV189" s="466"/>
      <c r="BW189" s="466" t="s">
        <v>143</v>
      </c>
      <c r="BX189" s="466"/>
      <c r="BY189" s="446"/>
      <c r="BZ189" s="392" t="str">
        <f t="shared" si="36"/>
        <v>품질기획팀,프로젝트팀,키움자산운용팀_프로젝트수행계획서에 대한 검토와 승인</v>
      </c>
      <c r="CA189" s="468" t="b">
        <f>VLOOKUP(BZ189,'[7]ROMM List'!$AB$5:$AB$736,1,0)=BZ189</f>
        <v>1</v>
      </c>
      <c r="CB189" s="468" t="str">
        <f t="shared" si="32"/>
        <v>IS0201</v>
      </c>
      <c r="CC189" s="468"/>
      <c r="CD189" s="469">
        <f t="shared" si="33"/>
        <v>0</v>
      </c>
      <c r="CF189" s="470">
        <f t="shared" si="34"/>
        <v>0</v>
      </c>
      <c r="CG189" s="470">
        <f t="shared" si="34"/>
        <v>0</v>
      </c>
      <c r="CH189" s="470">
        <f t="shared" si="34"/>
        <v>0</v>
      </c>
      <c r="CL189" s="392" t="str">
        <f>IF(COUNTIFS('[7]ROMM List'!$E$5:$E$736,다우기술!CL$4,'[7]ROMM List'!$AA$5:$AA$736,다우기술!$C189)&gt;0,CL$4,"")</f>
        <v/>
      </c>
      <c r="CM189" s="392" t="str">
        <f>IF(COUNTIFS('[7]ROMM List'!$E$5:$E$736,다우기술!CM$4,'[7]ROMM List'!$AA$5:$AA$736,다우기술!$C189)&gt;0,CM$4,"")</f>
        <v>매출</v>
      </c>
      <c r="CN189" s="392" t="str">
        <f>IF(COUNTIFS('[7]ROMM List'!$E$5:$E$736,다우기술!CN$4,'[7]ROMM List'!$AA$5:$AA$736,다우기술!$C189)&gt;0,CN$4,"")</f>
        <v/>
      </c>
      <c r="CO189" s="392" t="str">
        <f>IF(COUNTIFS('[7]ROMM List'!$E$5:$E$736,다우기술!CO$4,'[7]ROMM List'!$AA$5:$AA$736,다우기술!$C189)&gt;0,CO$4,"")</f>
        <v/>
      </c>
      <c r="CP189" s="392" t="str">
        <f>IF(COUNTIFS('[7]ROMM List'!$E$5:$E$736,다우기술!CP$4,'[7]ROMM List'!$AA$5:$AA$736,다우기술!$C189)&gt;0,CP$4,"")</f>
        <v/>
      </c>
      <c r="CQ189" s="392" t="str">
        <f>IF(COUNTIFS('[7]ROMM List'!$E$5:$E$736,다우기술!CQ$4,'[7]ROMM List'!$AA$5:$AA$736,다우기술!$C189)&gt;0,CQ$4,"")</f>
        <v/>
      </c>
      <c r="CR189" s="392" t="str">
        <f>IF(COUNTIFS('[7]ROMM List'!$E$5:$E$736,다우기술!CR$4,'[7]ROMM List'!$AA$5:$AA$736,다우기술!$C189)&gt;0,CR$4,"")</f>
        <v/>
      </c>
      <c r="CS189" s="392" t="str">
        <f>IF(COUNTIFS('[7]ROMM List'!$E$5:$E$736,다우기술!CS$4,'[7]ROMM List'!$AA$5:$AA$736,다우기술!$C189)&gt;0,CS$4,"")</f>
        <v/>
      </c>
      <c r="CT189" s="392" t="str">
        <f>IF(COUNTIFS('[7]ROMM List'!$E$5:$E$736,다우기술!CT$4,'[7]ROMM List'!$AA$5:$AA$736,다우기술!$C189)&gt;0,CT$4,"")</f>
        <v/>
      </c>
      <c r="CU189" s="392" t="str">
        <f>IF(COUNTIFS('[7]ROMM List'!$E$5:$E$736,다우기술!CU$4,'[7]ROMM List'!$AA$5:$AA$736,다우기술!$C189)&gt;0,CU$4,"")</f>
        <v/>
      </c>
      <c r="CV189" s="392" t="str">
        <f>IF(COUNTIFS('[7]ROMM List'!$E$5:$E$736,다우기술!CV$4,'[7]ROMM List'!$AA$5:$AA$736,다우기술!$C189)&gt;0,CV$4,"")</f>
        <v/>
      </c>
      <c r="CW189" s="392" t="str">
        <f>IF(COUNTIFS('[7]ROMM List'!$E$5:$E$736,다우기술!CW$4,'[7]ROMM List'!$AA$5:$AA$736,다우기술!$C189)&gt;0,CW$4,"")</f>
        <v/>
      </c>
      <c r="CX189" s="392" t="str">
        <f>IF(COUNTIFS('[7]ROMM List'!$E$5:$E$736,다우기술!CX$4,'[7]ROMM List'!$AA$5:$AA$736,다우기술!$C189)&gt;0,CX$4,"")</f>
        <v/>
      </c>
      <c r="CY189" s="392" t="str">
        <f>IF(COUNTIFS('[7]ROMM List'!$E$5:$E$736,다우기술!CY$4,'[7]ROMM List'!$AA$5:$AA$736,다우기술!$C189)&gt;0,CY$4,"")</f>
        <v/>
      </c>
      <c r="CZ189" s="392" t="str">
        <f>IF(COUNTIFS('[7]ROMM List'!$E$5:$E$736,다우기술!CZ$4,'[7]ROMM List'!$AA$5:$AA$736,다우기술!$C189)&gt;0,CZ$4,"")</f>
        <v/>
      </c>
      <c r="DA189" s="392" t="str">
        <f>IF(COUNTIFS('[7]ROMM List'!$E$5:$E$736,다우기술!DA$4,'[7]ROMM List'!$AA$5:$AA$736,다우기술!$C189)&gt;0,DA$4,"")</f>
        <v/>
      </c>
      <c r="DB189" s="392" t="str">
        <f>IF(COUNTIFS('[7]ROMM List'!$E$5:$E$736,다우기술!DB$4,'[7]ROMM List'!$AA$5:$AA$736,다우기술!$C189)&gt;0,DB$4,"")</f>
        <v/>
      </c>
      <c r="DC189" s="392" t="str">
        <f>IF(COUNTIFS('[7]ROMM List'!$E$5:$E$736,다우기술!DC$4,'[7]ROMM List'!$AA$5:$AA$736,다우기술!$C189)&gt;0,DC$4,"")</f>
        <v/>
      </c>
      <c r="DD189" s="392" t="str">
        <f>IF(COUNTIFS('[7]ROMM List'!$E$5:$E$736,다우기술!DD$4,'[7]ROMM List'!$AA$5:$AA$736,다우기술!$C189)&gt;0,DD$4,"")</f>
        <v/>
      </c>
      <c r="DE189" s="392" t="str">
        <f>IF(COUNTIFS('[7]ROMM List'!$E$5:$E$736,다우기술!DE$4,'[7]ROMM List'!$AA$5:$AA$736,다우기술!$C189)&gt;0,DE$4,"")</f>
        <v/>
      </c>
      <c r="DF189" s="392" t="str">
        <f>IF(COUNTIFS('[7]ROMM List'!$E$5:$E$736,다우기술!DF$4,'[7]ROMM List'!$AA$5:$AA$736,다우기술!$C189)&gt;0,DF$4,"")</f>
        <v/>
      </c>
      <c r="DG189" s="392" t="str">
        <f>IF(COUNTIFS('[7]ROMM List'!$E$5:$E$736,다우기술!DG$4,'[7]ROMM List'!$AA$5:$AA$736,다우기술!$C189)&gt;0,DG$4,"")</f>
        <v/>
      </c>
      <c r="DH189" s="392" t="str">
        <f>IF(COUNTIFS('[7]ROMM List'!$E$5:$E$736,다우기술!DH$4,'[7]ROMM List'!$AA$5:$AA$736,다우기술!$C189)&gt;0,DH$4,"")</f>
        <v/>
      </c>
      <c r="DI189" s="392" t="str">
        <f>IF(COUNTIFS('[7]ROMM List'!$E$5:$E$736,다우기술!DI$4,'[7]ROMM List'!$AA$5:$AA$736,다우기술!$C189)&gt;0,DI$4,"")</f>
        <v/>
      </c>
      <c r="DJ189" s="392" t="str">
        <f>IF(COUNTIFS('[7]ROMM List'!$E$5:$E$736,다우기술!DJ$4,'[7]ROMM List'!$AA$5:$AA$736,다우기술!$C189)&gt;0,DJ$4,"")</f>
        <v/>
      </c>
      <c r="DK189" s="392" t="str">
        <f>IF(COUNTIFS('[7]ROMM List'!$E$5:$E$736,다우기술!DK$4,'[7]ROMM List'!$AA$5:$AA$736,다우기술!$C189)&gt;0,DK$4,"")</f>
        <v/>
      </c>
      <c r="DL189" s="392" t="str">
        <f t="shared" si="38"/>
        <v>매출</v>
      </c>
    </row>
    <row r="190" spans="1:116" s="392" customFormat="1" ht="156" hidden="1" customHeight="1">
      <c r="A190" s="453"/>
      <c r="B190" s="392" t="s">
        <v>141</v>
      </c>
      <c r="C190" s="430" t="str">
        <f t="shared" si="29"/>
        <v>IS0202</v>
      </c>
      <c r="D190" s="430" t="s">
        <v>4474</v>
      </c>
      <c r="E190" s="430" t="s">
        <v>4463</v>
      </c>
      <c r="F190" s="431" t="s">
        <v>3306</v>
      </c>
      <c r="G190" s="431" t="s">
        <v>3306</v>
      </c>
      <c r="H190" s="454" t="s">
        <v>4490</v>
      </c>
      <c r="I190" s="455" t="s">
        <v>4491</v>
      </c>
      <c r="J190" s="456" t="s">
        <v>4492</v>
      </c>
      <c r="K190" s="457" t="s">
        <v>4493</v>
      </c>
      <c r="L190" s="458" t="str">
        <f>IF(VLOOKUP(BZ190,'[7]ROMM List'!$AB$5:$AC$736,2,0)&gt;0,"Y","N")</f>
        <v>N</v>
      </c>
      <c r="M190" s="459"/>
      <c r="N190" s="460"/>
      <c r="O190" s="460"/>
      <c r="P190" s="460"/>
      <c r="Q190" s="460" t="s">
        <v>143</v>
      </c>
      <c r="R190" s="461"/>
      <c r="S190" s="459" t="s">
        <v>142</v>
      </c>
      <c r="T190" s="461" t="s">
        <v>131</v>
      </c>
      <c r="U190" s="459" t="str">
        <f>IF(COUNTIFS('[7]ROMM List'!$AA$5:$AA$736,다우기술!$C190,'[7]ROMM List'!K$5:K$736,"O")&gt;0,"O","")</f>
        <v/>
      </c>
      <c r="V190" s="460" t="str">
        <f>IF(COUNTIFS('[7]ROMM List'!$AA$5:$AA$736,다우기술!$C190,'[7]ROMM List'!L$5:L$736,"O")&gt;0,"O","")</f>
        <v/>
      </c>
      <c r="W190" s="460" t="str">
        <f>IF(COUNTIFS('[7]ROMM List'!$AA$5:$AA$736,다우기술!$C190,'[7]ROMM List'!M$5:M$736,"O")&gt;0,"O","")</f>
        <v/>
      </c>
      <c r="X190" s="460" t="str">
        <f>IF(COUNTIFS('[7]ROMM List'!$AA$5:$AA$736,다우기술!$C190,'[7]ROMM List'!N$5:N$736,"O")&gt;0,"O","")</f>
        <v>O</v>
      </c>
      <c r="Y190" s="460" t="str">
        <f>IF(COUNTIFS('[7]ROMM List'!$AA$5:$AA$736,다우기술!$C190,'[7]ROMM List'!O$5:O$736,"O")&gt;0,"O","")</f>
        <v/>
      </c>
      <c r="Z190" s="460" t="str">
        <f>IF(COUNTIFS('[7]ROMM List'!$AA$5:$AA$736,다우기술!$C190,'[7]ROMM List'!P$5:P$736,"O")&gt;0,"O","")</f>
        <v/>
      </c>
      <c r="AA190" s="460" t="str">
        <f>IF(COUNTIFS('[7]ROMM List'!$AA$5:$AA$736,다우기술!$C190,'[7]ROMM List'!Q$5:Q$736,"O")&gt;0,"O","")</f>
        <v>O</v>
      </c>
      <c r="AB190" s="460" t="str">
        <f>IF(COUNTIFS('[7]ROMM List'!$AA$5:$AA$736,다우기술!$C190,'[7]ROMM List'!R$5:R$736,"O")&gt;0,"O","")</f>
        <v/>
      </c>
      <c r="AC190" s="460" t="str">
        <f>IF(COUNTIFS('[7]ROMM List'!$AA$5:$AA$736,다우기술!$C190,'[7]ROMM List'!S$5:S$736,"O")&gt;0,"O","")</f>
        <v/>
      </c>
      <c r="AD190" s="460" t="str">
        <f>IF(COUNTIFS('[7]ROMM List'!$AA$5:$AA$736,다우기술!$C190,'[7]ROMM List'!T$5:T$736,"O")&gt;0,"O","")</f>
        <v/>
      </c>
      <c r="AE190" s="460" t="str">
        <f>IF(COUNTIFS('[7]ROMM List'!$AA$5:$AA$736,다우기술!$C190,'[7]ROMM List'!U$5:U$736,"O")&gt;0,"O","")</f>
        <v/>
      </c>
      <c r="AF190" s="460" t="str">
        <f>IF(COUNTIFS('[7]ROMM List'!$AA$5:$AA$736,다우기술!$C190,'[7]ROMM List'!V$5:V$736,"O")&gt;0,"O","")</f>
        <v/>
      </c>
      <c r="AG190" s="461" t="str">
        <f>IF(COUNTIFS('[7]ROMM List'!$AA$5:$AA$736,다우기술!$C190,'[7]ROMM List'!W$5:W$736,"O")&gt;0,"O","")</f>
        <v/>
      </c>
      <c r="AH190" s="462" t="s">
        <v>3718</v>
      </c>
      <c r="AI190" s="458" t="str">
        <f t="shared" si="37"/>
        <v>매출</v>
      </c>
      <c r="AJ190" s="458" t="s">
        <v>144</v>
      </c>
      <c r="AK190" s="458" t="s">
        <v>144</v>
      </c>
      <c r="AL190" s="458" t="s">
        <v>144</v>
      </c>
      <c r="AM190" s="458" t="s">
        <v>144</v>
      </c>
      <c r="AN190" s="458" t="s">
        <v>3592</v>
      </c>
      <c r="AO190" s="458" t="s">
        <v>4494</v>
      </c>
      <c r="AP190" s="463" t="s">
        <v>4495</v>
      </c>
      <c r="AQ190" s="458" t="s">
        <v>131</v>
      </c>
      <c r="AR190" s="454" t="s">
        <v>3791</v>
      </c>
      <c r="AS190" s="454" t="s">
        <v>4496</v>
      </c>
      <c r="AT190" s="464" t="s">
        <v>4497</v>
      </c>
      <c r="AU190" s="454" t="str">
        <f t="shared" si="35"/>
        <v>프로젝트 등록 확인</v>
      </c>
      <c r="AV190" s="454" t="s">
        <v>4498</v>
      </c>
      <c r="AW190" s="455"/>
      <c r="AX190" s="460"/>
      <c r="AY190" s="460" t="s">
        <v>143</v>
      </c>
      <c r="AZ190" s="461"/>
      <c r="BA190" s="446" t="s">
        <v>4499</v>
      </c>
      <c r="BB190" s="446" t="str">
        <f>IF(COUNTIFS('[7]ROMM List'!$AA$5:$AA$736,다우기술!C190,'[7]ROMM List'!$AF$5:$AF$736,"Significant")&gt;0,"Significant",IF(COUNTIFS('[7]ROMM List'!$AA$5:$AA$736,다우기술!C190,'[7]ROMM List'!$AF$5:$AF$736,"Higher")&gt;0,"Higher","Lower"))</f>
        <v>Significant</v>
      </c>
      <c r="BC190" s="446" t="str">
        <f t="shared" si="43"/>
        <v>M</v>
      </c>
      <c r="BD190" s="446" t="s">
        <v>130</v>
      </c>
      <c r="BE190" s="465" t="s">
        <v>131</v>
      </c>
      <c r="BF190" s="466" t="str">
        <f t="shared" si="40"/>
        <v>M</v>
      </c>
      <c r="BG190" s="466" t="s">
        <v>135</v>
      </c>
      <c r="BH190" s="466" t="s">
        <v>135</v>
      </c>
      <c r="BI190" s="466" t="s">
        <v>135</v>
      </c>
      <c r="BJ190" s="466" t="s">
        <v>135</v>
      </c>
      <c r="BK190" s="466" t="s">
        <v>135</v>
      </c>
      <c r="BL190" s="466" t="s">
        <v>133</v>
      </c>
      <c r="BM190" s="466" t="s">
        <v>133</v>
      </c>
      <c r="BN190" s="467" t="s">
        <v>135</v>
      </c>
      <c r="BO190" s="446" t="str">
        <f t="shared" si="30"/>
        <v>Not Higher</v>
      </c>
      <c r="BP190" s="446">
        <f>SUMIFS([7]Note!$G$18:$G$65,[7]Note!$C$18:$C$65,다우기술!BB190,[7]Note!$F$18:$F$65,다우기술!BC190,[7]Note!$D$18:$D$65,다우기술!BO190)/IF(BD190="Y",1,IF(BD190="H",2,4))</f>
        <v>3</v>
      </c>
      <c r="BQ190" s="446" t="str">
        <f t="shared" si="42"/>
        <v>재경팀</v>
      </c>
      <c r="BR190" s="466"/>
      <c r="BS190" s="467" t="s">
        <v>143</v>
      </c>
      <c r="BT190" s="465"/>
      <c r="BU190" s="466"/>
      <c r="BV190" s="466"/>
      <c r="BW190" s="466" t="s">
        <v>143</v>
      </c>
      <c r="BX190" s="466"/>
      <c r="BY190" s="446"/>
      <c r="BZ190" s="392" t="str">
        <f t="shared" si="36"/>
        <v>품질기획팀,프로젝트팀,키움자산운용팀_프로젝트 등록 확인</v>
      </c>
      <c r="CA190" s="392" t="b">
        <f>VLOOKUP(BZ190,'[7]ROMM List'!$AB$5:$AB$736,1,0)=BZ190</f>
        <v>1</v>
      </c>
      <c r="CB190" s="392" t="str">
        <f t="shared" si="32"/>
        <v>IS0202</v>
      </c>
      <c r="CD190" s="470">
        <f t="shared" si="33"/>
        <v>0</v>
      </c>
      <c r="CF190" s="470">
        <f t="shared" si="34"/>
        <v>0</v>
      </c>
      <c r="CG190" s="470">
        <f t="shared" si="34"/>
        <v>0</v>
      </c>
      <c r="CH190" s="470">
        <f t="shared" si="34"/>
        <v>0</v>
      </c>
      <c r="CL190" s="392" t="str">
        <f>IF(COUNTIFS('[7]ROMM List'!$E$5:$E$736,다우기술!CL$4,'[7]ROMM List'!$AA$5:$AA$736,다우기술!$C190)&gt;0,CL$4,"")</f>
        <v/>
      </c>
      <c r="CM190" s="392" t="str">
        <f>IF(COUNTIFS('[7]ROMM List'!$E$5:$E$736,다우기술!CM$4,'[7]ROMM List'!$AA$5:$AA$736,다우기술!$C190)&gt;0,CM$4,"")</f>
        <v>매출</v>
      </c>
      <c r="CN190" s="392" t="str">
        <f>IF(COUNTIFS('[7]ROMM List'!$E$5:$E$736,다우기술!CN$4,'[7]ROMM List'!$AA$5:$AA$736,다우기술!$C190)&gt;0,CN$4,"")</f>
        <v/>
      </c>
      <c r="CO190" s="392" t="str">
        <f>IF(COUNTIFS('[7]ROMM List'!$E$5:$E$736,다우기술!CO$4,'[7]ROMM List'!$AA$5:$AA$736,다우기술!$C190)&gt;0,CO$4,"")</f>
        <v/>
      </c>
      <c r="CP190" s="392" t="str">
        <f>IF(COUNTIFS('[7]ROMM List'!$E$5:$E$736,다우기술!CP$4,'[7]ROMM List'!$AA$5:$AA$736,다우기술!$C190)&gt;0,CP$4,"")</f>
        <v/>
      </c>
      <c r="CQ190" s="392" t="str">
        <f>IF(COUNTIFS('[7]ROMM List'!$E$5:$E$736,다우기술!CQ$4,'[7]ROMM List'!$AA$5:$AA$736,다우기술!$C190)&gt;0,CQ$4,"")</f>
        <v/>
      </c>
      <c r="CR190" s="392" t="str">
        <f>IF(COUNTIFS('[7]ROMM List'!$E$5:$E$736,다우기술!CR$4,'[7]ROMM List'!$AA$5:$AA$736,다우기술!$C190)&gt;0,CR$4,"")</f>
        <v/>
      </c>
      <c r="CS190" s="392" t="str">
        <f>IF(COUNTIFS('[7]ROMM List'!$E$5:$E$736,다우기술!CS$4,'[7]ROMM List'!$AA$5:$AA$736,다우기술!$C190)&gt;0,CS$4,"")</f>
        <v/>
      </c>
      <c r="CT190" s="392" t="str">
        <f>IF(COUNTIFS('[7]ROMM List'!$E$5:$E$736,다우기술!CT$4,'[7]ROMM List'!$AA$5:$AA$736,다우기술!$C190)&gt;0,CT$4,"")</f>
        <v/>
      </c>
      <c r="CU190" s="392" t="str">
        <f>IF(COUNTIFS('[7]ROMM List'!$E$5:$E$736,다우기술!CU$4,'[7]ROMM List'!$AA$5:$AA$736,다우기술!$C190)&gt;0,CU$4,"")</f>
        <v/>
      </c>
      <c r="CV190" s="392" t="str">
        <f>IF(COUNTIFS('[7]ROMM List'!$E$5:$E$736,다우기술!CV$4,'[7]ROMM List'!$AA$5:$AA$736,다우기술!$C190)&gt;0,CV$4,"")</f>
        <v/>
      </c>
      <c r="CW190" s="392" t="str">
        <f>IF(COUNTIFS('[7]ROMM List'!$E$5:$E$736,다우기술!CW$4,'[7]ROMM List'!$AA$5:$AA$736,다우기술!$C190)&gt;0,CW$4,"")</f>
        <v/>
      </c>
      <c r="CX190" s="392" t="str">
        <f>IF(COUNTIFS('[7]ROMM List'!$E$5:$E$736,다우기술!CX$4,'[7]ROMM List'!$AA$5:$AA$736,다우기술!$C190)&gt;0,CX$4,"")</f>
        <v/>
      </c>
      <c r="CY190" s="392" t="str">
        <f>IF(COUNTIFS('[7]ROMM List'!$E$5:$E$736,다우기술!CY$4,'[7]ROMM List'!$AA$5:$AA$736,다우기술!$C190)&gt;0,CY$4,"")</f>
        <v/>
      </c>
      <c r="CZ190" s="392" t="str">
        <f>IF(COUNTIFS('[7]ROMM List'!$E$5:$E$736,다우기술!CZ$4,'[7]ROMM List'!$AA$5:$AA$736,다우기술!$C190)&gt;0,CZ$4,"")</f>
        <v/>
      </c>
      <c r="DA190" s="392" t="str">
        <f>IF(COUNTIFS('[7]ROMM List'!$E$5:$E$736,다우기술!DA$4,'[7]ROMM List'!$AA$5:$AA$736,다우기술!$C190)&gt;0,DA$4,"")</f>
        <v/>
      </c>
      <c r="DB190" s="392" t="str">
        <f>IF(COUNTIFS('[7]ROMM List'!$E$5:$E$736,다우기술!DB$4,'[7]ROMM List'!$AA$5:$AA$736,다우기술!$C190)&gt;0,DB$4,"")</f>
        <v/>
      </c>
      <c r="DC190" s="392" t="str">
        <f>IF(COUNTIFS('[7]ROMM List'!$E$5:$E$736,다우기술!DC$4,'[7]ROMM List'!$AA$5:$AA$736,다우기술!$C190)&gt;0,DC$4,"")</f>
        <v/>
      </c>
      <c r="DD190" s="392" t="str">
        <f>IF(COUNTIFS('[7]ROMM List'!$E$5:$E$736,다우기술!DD$4,'[7]ROMM List'!$AA$5:$AA$736,다우기술!$C190)&gt;0,DD$4,"")</f>
        <v/>
      </c>
      <c r="DE190" s="392" t="str">
        <f>IF(COUNTIFS('[7]ROMM List'!$E$5:$E$736,다우기술!DE$4,'[7]ROMM List'!$AA$5:$AA$736,다우기술!$C190)&gt;0,DE$4,"")</f>
        <v/>
      </c>
      <c r="DF190" s="392" t="str">
        <f>IF(COUNTIFS('[7]ROMM List'!$E$5:$E$736,다우기술!DF$4,'[7]ROMM List'!$AA$5:$AA$736,다우기술!$C190)&gt;0,DF$4,"")</f>
        <v/>
      </c>
      <c r="DG190" s="392" t="str">
        <f>IF(COUNTIFS('[7]ROMM List'!$E$5:$E$736,다우기술!DG$4,'[7]ROMM List'!$AA$5:$AA$736,다우기술!$C190)&gt;0,DG$4,"")</f>
        <v/>
      </c>
      <c r="DH190" s="392" t="str">
        <f>IF(COUNTIFS('[7]ROMM List'!$E$5:$E$736,다우기술!DH$4,'[7]ROMM List'!$AA$5:$AA$736,다우기술!$C190)&gt;0,DH$4,"")</f>
        <v/>
      </c>
      <c r="DI190" s="392" t="str">
        <f>IF(COUNTIFS('[7]ROMM List'!$E$5:$E$736,다우기술!DI$4,'[7]ROMM List'!$AA$5:$AA$736,다우기술!$C190)&gt;0,DI$4,"")</f>
        <v/>
      </c>
      <c r="DJ190" s="392" t="str">
        <f>IF(COUNTIFS('[7]ROMM List'!$E$5:$E$736,다우기술!DJ$4,'[7]ROMM List'!$AA$5:$AA$736,다우기술!$C190)&gt;0,DJ$4,"")</f>
        <v/>
      </c>
      <c r="DK190" s="392" t="str">
        <f>IF(COUNTIFS('[7]ROMM List'!$E$5:$E$736,다우기술!DK$4,'[7]ROMM List'!$AA$5:$AA$736,다우기술!$C190)&gt;0,DK$4,"")</f>
        <v/>
      </c>
      <c r="DL190" s="392" t="str">
        <f t="shared" si="38"/>
        <v>매출</v>
      </c>
    </row>
    <row r="191" spans="1:116" ht="140.4" hidden="1" customHeight="1">
      <c r="A191" s="471" t="s">
        <v>3290</v>
      </c>
      <c r="B191" s="392" t="s">
        <v>141</v>
      </c>
      <c r="C191" s="430" t="str">
        <f t="shared" si="29"/>
        <v>IS0203</v>
      </c>
      <c r="D191" s="430" t="s">
        <v>4474</v>
      </c>
      <c r="E191" s="430" t="s">
        <v>4463</v>
      </c>
      <c r="F191" s="431" t="s">
        <v>3306</v>
      </c>
      <c r="G191" s="431" t="s">
        <v>3614</v>
      </c>
      <c r="H191" s="454" t="s">
        <v>4500</v>
      </c>
      <c r="I191" s="455" t="s">
        <v>4501</v>
      </c>
      <c r="J191" s="456" t="s">
        <v>4502</v>
      </c>
      <c r="K191" s="457" t="s">
        <v>4503</v>
      </c>
      <c r="L191" s="458" t="str">
        <f>IF(VLOOKUP(BZ191,'[7]ROMM List'!$AB$5:$AC$736,2,0)&gt;0,"Y","N")</f>
        <v>Y</v>
      </c>
      <c r="M191" s="459" t="s">
        <v>143</v>
      </c>
      <c r="N191" s="460" t="s">
        <v>143</v>
      </c>
      <c r="O191" s="460"/>
      <c r="P191" s="460"/>
      <c r="Q191" s="460"/>
      <c r="R191" s="461"/>
      <c r="S191" s="459" t="s">
        <v>142</v>
      </c>
      <c r="T191" s="461" t="s">
        <v>131</v>
      </c>
      <c r="U191" s="459" t="str">
        <f>IF(COUNTIFS('[7]ROMM List'!$AA$5:$AA$736,다우기술!$C191,'[7]ROMM List'!K$5:K$736,"O")&gt;0,"O","")</f>
        <v>O</v>
      </c>
      <c r="V191" s="460" t="str">
        <f>IF(COUNTIFS('[7]ROMM List'!$AA$5:$AA$736,다우기술!$C191,'[7]ROMM List'!L$5:L$736,"O")&gt;0,"O","")</f>
        <v/>
      </c>
      <c r="W191" s="460" t="str">
        <f>IF(COUNTIFS('[7]ROMM List'!$AA$5:$AA$736,다우기술!$C191,'[7]ROMM List'!M$5:M$736,"O")&gt;0,"O","")</f>
        <v/>
      </c>
      <c r="X191" s="460" t="str">
        <f>IF(COUNTIFS('[7]ROMM List'!$AA$5:$AA$736,다우기술!$C191,'[7]ROMM List'!N$5:N$736,"O")&gt;0,"O","")</f>
        <v>O</v>
      </c>
      <c r="Y191" s="460" t="str">
        <f>IF(COUNTIFS('[7]ROMM List'!$AA$5:$AA$736,다우기술!$C191,'[7]ROMM List'!O$5:O$736,"O")&gt;0,"O","")</f>
        <v/>
      </c>
      <c r="Z191" s="460" t="str">
        <f>IF(COUNTIFS('[7]ROMM List'!$AA$5:$AA$736,다우기술!$C191,'[7]ROMM List'!P$5:P$736,"O")&gt;0,"O","")</f>
        <v/>
      </c>
      <c r="AA191" s="460" t="str">
        <f>IF(COUNTIFS('[7]ROMM List'!$AA$5:$AA$736,다우기술!$C191,'[7]ROMM List'!Q$5:Q$736,"O")&gt;0,"O","")</f>
        <v>O</v>
      </c>
      <c r="AB191" s="460" t="str">
        <f>IF(COUNTIFS('[7]ROMM List'!$AA$5:$AA$736,다우기술!$C191,'[7]ROMM List'!R$5:R$736,"O")&gt;0,"O","")</f>
        <v/>
      </c>
      <c r="AC191" s="460" t="str">
        <f>IF(COUNTIFS('[7]ROMM List'!$AA$5:$AA$736,다우기술!$C191,'[7]ROMM List'!S$5:S$736,"O")&gt;0,"O","")</f>
        <v>O</v>
      </c>
      <c r="AD191" s="460" t="str">
        <f>IF(COUNTIFS('[7]ROMM List'!$AA$5:$AA$736,다우기술!$C191,'[7]ROMM List'!T$5:T$736,"O")&gt;0,"O","")</f>
        <v/>
      </c>
      <c r="AE191" s="460" t="str">
        <f>IF(COUNTIFS('[7]ROMM List'!$AA$5:$AA$736,다우기술!$C191,'[7]ROMM List'!U$5:U$736,"O")&gt;0,"O","")</f>
        <v/>
      </c>
      <c r="AF191" s="460" t="str">
        <f>IF(COUNTIFS('[7]ROMM List'!$AA$5:$AA$736,다우기술!$C191,'[7]ROMM List'!V$5:V$736,"O")&gt;0,"O","")</f>
        <v/>
      </c>
      <c r="AG191" s="461" t="str">
        <f>IF(COUNTIFS('[7]ROMM List'!$AA$5:$AA$736,다우기술!$C191,'[7]ROMM List'!W$5:W$736,"O")&gt;0,"O","")</f>
        <v/>
      </c>
      <c r="AH191" s="462" t="s">
        <v>130</v>
      </c>
      <c r="AI191" s="458" t="str">
        <f t="shared" si="37"/>
        <v>매출기타자산</v>
      </c>
      <c r="AJ191" s="458" t="s">
        <v>144</v>
      </c>
      <c r="AK191" s="458" t="s">
        <v>144</v>
      </c>
      <c r="AL191" s="458" t="s">
        <v>144</v>
      </c>
      <c r="AM191" s="458" t="s">
        <v>144</v>
      </c>
      <c r="AN191" s="458" t="s">
        <v>3592</v>
      </c>
      <c r="AO191" s="458" t="s">
        <v>4504</v>
      </c>
      <c r="AP191" s="463" t="s">
        <v>4495</v>
      </c>
      <c r="AQ191" s="458" t="s">
        <v>131</v>
      </c>
      <c r="AR191" s="454" t="s">
        <v>3791</v>
      </c>
      <c r="AS191" s="454" t="s">
        <v>4140</v>
      </c>
      <c r="AT191" s="464" t="s">
        <v>4505</v>
      </c>
      <c r="AU191" s="454" t="str">
        <f t="shared" si="35"/>
        <v>계약 이전 선투입원가 관리</v>
      </c>
      <c r="AV191" s="454" t="s">
        <v>4506</v>
      </c>
      <c r="AW191" s="455"/>
      <c r="AX191" s="460"/>
      <c r="AY191" s="460" t="s">
        <v>143</v>
      </c>
      <c r="AZ191" s="461"/>
      <c r="BA191" s="446" t="s">
        <v>4499</v>
      </c>
      <c r="BB191" s="446" t="str">
        <f>IF(COUNTIFS('[7]ROMM List'!$AA$5:$AA$736,다우기술!C191,'[7]ROMM List'!$AF$5:$AF$736,"Significant")&gt;0,"Significant",IF(COUNTIFS('[7]ROMM List'!$AA$5:$AA$736,다우기술!C191,'[7]ROMM List'!$AF$5:$AF$736,"Higher")&gt;0,"Higher","Lower"))</f>
        <v>Significant</v>
      </c>
      <c r="BC191" s="446" t="str">
        <f t="shared" si="43"/>
        <v>M</v>
      </c>
      <c r="BD191" s="446" t="s">
        <v>130</v>
      </c>
      <c r="BE191" s="465" t="s">
        <v>131</v>
      </c>
      <c r="BF191" s="466" t="str">
        <f t="shared" si="40"/>
        <v>M</v>
      </c>
      <c r="BG191" s="466" t="s">
        <v>135</v>
      </c>
      <c r="BH191" s="466" t="s">
        <v>133</v>
      </c>
      <c r="BI191" s="466" t="s">
        <v>133</v>
      </c>
      <c r="BJ191" s="466" t="s">
        <v>135</v>
      </c>
      <c r="BK191" s="466" t="s">
        <v>135</v>
      </c>
      <c r="BL191" s="466" t="s">
        <v>133</v>
      </c>
      <c r="BM191" s="466" t="s">
        <v>133</v>
      </c>
      <c r="BN191" s="467" t="s">
        <v>135</v>
      </c>
      <c r="BO191" s="446" t="str">
        <f t="shared" si="30"/>
        <v>Not Higher</v>
      </c>
      <c r="BP191" s="446">
        <f>SUMIFS([7]Note!$G$18:$G$65,[7]Note!$C$18:$C$65,다우기술!BB191,[7]Note!$F$18:$F$65,다우기술!BC191,[7]Note!$D$18:$D$65,다우기술!BO191)/IF(BD191="Y",1,IF(BD191="H",2,4))</f>
        <v>3</v>
      </c>
      <c r="BQ191" s="446" t="str">
        <f t="shared" si="42"/>
        <v>재경팀</v>
      </c>
      <c r="BR191" s="466"/>
      <c r="BS191" s="467" t="s">
        <v>143</v>
      </c>
      <c r="BT191" s="465"/>
      <c r="BU191" s="466"/>
      <c r="BV191" s="466"/>
      <c r="BW191" s="466" t="s">
        <v>143</v>
      </c>
      <c r="BX191" s="466"/>
      <c r="BY191" s="446"/>
      <c r="BZ191" s="392" t="str">
        <f t="shared" si="36"/>
        <v>품질기획팀,프로젝트팀,키움자산운용팀_계약 이전 선투입원가 관리</v>
      </c>
      <c r="CA191" s="468" t="b">
        <f>VLOOKUP(BZ191,'[7]ROMM List'!$AB$5:$AB$736,1,0)=BZ191</f>
        <v>1</v>
      </c>
      <c r="CB191" s="468" t="str">
        <f t="shared" si="32"/>
        <v>IS0203</v>
      </c>
      <c r="CD191" s="469">
        <f t="shared" si="33"/>
        <v>0</v>
      </c>
      <c r="CE191" s="392"/>
      <c r="CF191" s="469">
        <f t="shared" si="34"/>
        <v>0</v>
      </c>
      <c r="CG191" s="469">
        <f t="shared" si="34"/>
        <v>0</v>
      </c>
      <c r="CH191" s="469">
        <f t="shared" si="34"/>
        <v>0</v>
      </c>
      <c r="CL191" s="468" t="str">
        <f>IF(COUNTIFS('[7]ROMM List'!$E$5:$E$736,다우기술!CL$4,'[7]ROMM List'!$AA$5:$AA$736,다우기술!$C191)&gt;0,CL$4,"")</f>
        <v/>
      </c>
      <c r="CM191" s="468" t="str">
        <f>IF(COUNTIFS('[7]ROMM List'!$E$5:$E$736,다우기술!CM$4,'[7]ROMM List'!$AA$5:$AA$736,다우기술!$C191)&gt;0,CM$4,"")</f>
        <v>매출</v>
      </c>
      <c r="CN191" s="468" t="str">
        <f>IF(COUNTIFS('[7]ROMM List'!$E$5:$E$736,다우기술!CN$4,'[7]ROMM List'!$AA$5:$AA$736,다우기술!$C191)&gt;0,CN$4,"")</f>
        <v/>
      </c>
      <c r="CO191" s="468" t="str">
        <f>IF(COUNTIFS('[7]ROMM List'!$E$5:$E$736,다우기술!CO$4,'[7]ROMM List'!$AA$5:$AA$736,다우기술!$C191)&gt;0,CO$4,"")</f>
        <v/>
      </c>
      <c r="CP191" s="468" t="str">
        <f>IF(COUNTIFS('[7]ROMM List'!$E$5:$E$736,다우기술!CP$4,'[7]ROMM List'!$AA$5:$AA$736,다우기술!$C191)&gt;0,CP$4,"")</f>
        <v/>
      </c>
      <c r="CQ191" s="468" t="str">
        <f>IF(COUNTIFS('[7]ROMM List'!$E$5:$E$736,다우기술!CQ$4,'[7]ROMM List'!$AA$5:$AA$736,다우기술!$C191)&gt;0,CQ$4,"")</f>
        <v/>
      </c>
      <c r="CR191" s="468" t="str">
        <f>IF(COUNTIFS('[7]ROMM List'!$E$5:$E$736,다우기술!CR$4,'[7]ROMM List'!$AA$5:$AA$736,다우기술!$C191)&gt;0,CR$4,"")</f>
        <v/>
      </c>
      <c r="CS191" s="468" t="str">
        <f>IF(COUNTIFS('[7]ROMM List'!$E$5:$E$736,다우기술!CS$4,'[7]ROMM List'!$AA$5:$AA$736,다우기술!$C191)&gt;0,CS$4,"")</f>
        <v/>
      </c>
      <c r="CT191" s="468" t="str">
        <f>IF(COUNTIFS('[7]ROMM List'!$E$5:$E$736,다우기술!CT$4,'[7]ROMM List'!$AA$5:$AA$736,다우기술!$C191)&gt;0,CT$4,"")</f>
        <v/>
      </c>
      <c r="CU191" s="468" t="str">
        <f>IF(COUNTIFS('[7]ROMM List'!$E$5:$E$736,다우기술!CU$4,'[7]ROMM List'!$AA$5:$AA$736,다우기술!$C191)&gt;0,CU$4,"")</f>
        <v>기타자산</v>
      </c>
      <c r="CV191" s="468" t="str">
        <f>IF(COUNTIFS('[7]ROMM List'!$E$5:$E$736,다우기술!CV$4,'[7]ROMM List'!$AA$5:$AA$736,다우기술!$C191)&gt;0,CV$4,"")</f>
        <v/>
      </c>
      <c r="CW191" s="468" t="str">
        <f>IF(COUNTIFS('[7]ROMM List'!$E$5:$E$736,다우기술!CW$4,'[7]ROMM List'!$AA$5:$AA$736,다우기술!$C191)&gt;0,CW$4,"")</f>
        <v/>
      </c>
      <c r="CX191" s="468" t="str">
        <f>IF(COUNTIFS('[7]ROMM List'!$E$5:$E$736,다우기술!CX$4,'[7]ROMM List'!$AA$5:$AA$736,다우기술!$C191)&gt;0,CX$4,"")</f>
        <v/>
      </c>
      <c r="CY191" s="468" t="str">
        <f>IF(COUNTIFS('[7]ROMM List'!$E$5:$E$736,다우기술!CY$4,'[7]ROMM List'!$AA$5:$AA$736,다우기술!$C191)&gt;0,CY$4,"")</f>
        <v/>
      </c>
      <c r="CZ191" s="468" t="str">
        <f>IF(COUNTIFS('[7]ROMM List'!$E$5:$E$736,다우기술!CZ$4,'[7]ROMM List'!$AA$5:$AA$736,다우기술!$C191)&gt;0,CZ$4,"")</f>
        <v/>
      </c>
      <c r="DA191" s="468" t="str">
        <f>IF(COUNTIFS('[7]ROMM List'!$E$5:$E$736,다우기술!DA$4,'[7]ROMM List'!$AA$5:$AA$736,다우기술!$C191)&gt;0,DA$4,"")</f>
        <v/>
      </c>
      <c r="DB191" s="468" t="str">
        <f>IF(COUNTIFS('[7]ROMM List'!$E$5:$E$736,다우기술!DB$4,'[7]ROMM List'!$AA$5:$AA$736,다우기술!$C191)&gt;0,DB$4,"")</f>
        <v/>
      </c>
      <c r="DC191" s="468" t="str">
        <f>IF(COUNTIFS('[7]ROMM List'!$E$5:$E$736,다우기술!DC$4,'[7]ROMM List'!$AA$5:$AA$736,다우기술!$C191)&gt;0,DC$4,"")</f>
        <v/>
      </c>
      <c r="DD191" s="468" t="str">
        <f>IF(COUNTIFS('[7]ROMM List'!$E$5:$E$736,다우기술!DD$4,'[7]ROMM List'!$AA$5:$AA$736,다우기술!$C191)&gt;0,DD$4,"")</f>
        <v/>
      </c>
      <c r="DE191" s="468" t="str">
        <f>IF(COUNTIFS('[7]ROMM List'!$E$5:$E$736,다우기술!DE$4,'[7]ROMM List'!$AA$5:$AA$736,다우기술!$C191)&gt;0,DE$4,"")</f>
        <v/>
      </c>
      <c r="DF191" s="468" t="str">
        <f>IF(COUNTIFS('[7]ROMM List'!$E$5:$E$736,다우기술!DF$4,'[7]ROMM List'!$AA$5:$AA$736,다우기술!$C191)&gt;0,DF$4,"")</f>
        <v/>
      </c>
      <c r="DG191" s="468" t="str">
        <f>IF(COUNTIFS('[7]ROMM List'!$E$5:$E$736,다우기술!DG$4,'[7]ROMM List'!$AA$5:$AA$736,다우기술!$C191)&gt;0,DG$4,"")</f>
        <v/>
      </c>
      <c r="DH191" s="468" t="str">
        <f>IF(COUNTIFS('[7]ROMM List'!$E$5:$E$736,다우기술!DH$4,'[7]ROMM List'!$AA$5:$AA$736,다우기술!$C191)&gt;0,DH$4,"")</f>
        <v/>
      </c>
      <c r="DI191" s="468" t="str">
        <f>IF(COUNTIFS('[7]ROMM List'!$E$5:$E$736,다우기술!DI$4,'[7]ROMM List'!$AA$5:$AA$736,다우기술!$C191)&gt;0,DI$4,"")</f>
        <v/>
      </c>
      <c r="DJ191" s="468" t="str">
        <f>IF(COUNTIFS('[7]ROMM List'!$E$5:$E$736,다우기술!DJ$4,'[7]ROMM List'!$AA$5:$AA$736,다우기술!$C191)&gt;0,DJ$4,"")</f>
        <v/>
      </c>
      <c r="DK191" s="468" t="str">
        <f>IF(COUNTIFS('[7]ROMM List'!$E$5:$E$736,다우기술!DK$4,'[7]ROMM List'!$AA$5:$AA$736,다우기술!$C191)&gt;0,DK$4,"")</f>
        <v/>
      </c>
      <c r="DL191" s="468" t="str">
        <f t="shared" si="38"/>
        <v>매출기타자산</v>
      </c>
    </row>
    <row r="192" spans="1:116" s="392" customFormat="1" ht="109.2" hidden="1" customHeight="1">
      <c r="A192" s="453"/>
      <c r="B192" s="392" t="s">
        <v>141</v>
      </c>
      <c r="C192" s="430" t="str">
        <f t="shared" si="29"/>
        <v>IS0301</v>
      </c>
      <c r="D192" s="430" t="s">
        <v>4462</v>
      </c>
      <c r="E192" s="430" t="s">
        <v>4463</v>
      </c>
      <c r="F192" s="431" t="s">
        <v>3614</v>
      </c>
      <c r="G192" s="431" t="s">
        <v>3575</v>
      </c>
      <c r="H192" s="454" t="s">
        <v>4507</v>
      </c>
      <c r="I192" s="455" t="s">
        <v>4508</v>
      </c>
      <c r="J192" s="456" t="s">
        <v>4509</v>
      </c>
      <c r="K192" s="457" t="s">
        <v>4510</v>
      </c>
      <c r="L192" s="458" t="str">
        <f>IF(VLOOKUP(BZ192,'[7]ROMM List'!$AB$5:$AC$736,2,0)&gt;0,"Y","N")</f>
        <v>Y</v>
      </c>
      <c r="M192" s="459" t="s">
        <v>143</v>
      </c>
      <c r="N192" s="460"/>
      <c r="O192" s="460"/>
      <c r="P192" s="460" t="s">
        <v>143</v>
      </c>
      <c r="Q192" s="460"/>
      <c r="R192" s="461"/>
      <c r="S192" s="459" t="s">
        <v>142</v>
      </c>
      <c r="T192" s="461" t="s">
        <v>131</v>
      </c>
      <c r="U192" s="459" t="str">
        <f>IF(COUNTIFS('[7]ROMM List'!$AA$5:$AA$736,다우기술!$C192,'[7]ROMM List'!K$5:K$736,"O")&gt;0,"O","")</f>
        <v/>
      </c>
      <c r="V192" s="460" t="str">
        <f>IF(COUNTIFS('[7]ROMM List'!$AA$5:$AA$736,다우기술!$C192,'[7]ROMM List'!L$5:L$736,"O")&gt;0,"O","")</f>
        <v/>
      </c>
      <c r="W192" s="460" t="str">
        <f>IF(COUNTIFS('[7]ROMM List'!$AA$5:$AA$736,다우기술!$C192,'[7]ROMM List'!M$5:M$736,"O")&gt;0,"O","")</f>
        <v/>
      </c>
      <c r="X192" s="460" t="str">
        <f>IF(COUNTIFS('[7]ROMM List'!$AA$5:$AA$736,다우기술!$C192,'[7]ROMM List'!N$5:N$736,"O")&gt;0,"O","")</f>
        <v>O</v>
      </c>
      <c r="Y192" s="460" t="str">
        <f>IF(COUNTIFS('[7]ROMM List'!$AA$5:$AA$736,다우기술!$C192,'[7]ROMM List'!O$5:O$736,"O")&gt;0,"O","")</f>
        <v>O</v>
      </c>
      <c r="Z192" s="460" t="str">
        <f>IF(COUNTIFS('[7]ROMM List'!$AA$5:$AA$736,다우기술!$C192,'[7]ROMM List'!P$5:P$736,"O")&gt;0,"O","")</f>
        <v>O</v>
      </c>
      <c r="AA192" s="460" t="str">
        <f>IF(COUNTIFS('[7]ROMM List'!$AA$5:$AA$736,다우기술!$C192,'[7]ROMM List'!Q$5:Q$736,"O")&gt;0,"O","")</f>
        <v>O</v>
      </c>
      <c r="AB192" s="460" t="str">
        <f>IF(COUNTIFS('[7]ROMM List'!$AA$5:$AA$736,다우기술!$C192,'[7]ROMM List'!R$5:R$736,"O")&gt;0,"O","")</f>
        <v/>
      </c>
      <c r="AC192" s="460" t="str">
        <f>IF(COUNTIFS('[7]ROMM List'!$AA$5:$AA$736,다우기술!$C192,'[7]ROMM List'!S$5:S$736,"O")&gt;0,"O","")</f>
        <v/>
      </c>
      <c r="AD192" s="460" t="str">
        <f>IF(COUNTIFS('[7]ROMM List'!$AA$5:$AA$736,다우기술!$C192,'[7]ROMM List'!T$5:T$736,"O")&gt;0,"O","")</f>
        <v/>
      </c>
      <c r="AE192" s="460" t="str">
        <f>IF(COUNTIFS('[7]ROMM List'!$AA$5:$AA$736,다우기술!$C192,'[7]ROMM List'!U$5:U$736,"O")&gt;0,"O","")</f>
        <v/>
      </c>
      <c r="AF192" s="460" t="str">
        <f>IF(COUNTIFS('[7]ROMM List'!$AA$5:$AA$736,다우기술!$C192,'[7]ROMM List'!V$5:V$736,"O")&gt;0,"O","")</f>
        <v/>
      </c>
      <c r="AG192" s="461" t="str">
        <f>IF(COUNTIFS('[7]ROMM List'!$AA$5:$AA$736,다우기술!$C192,'[7]ROMM List'!W$5:W$736,"O")&gt;0,"O","")</f>
        <v/>
      </c>
      <c r="AH192" s="462" t="s">
        <v>3718</v>
      </c>
      <c r="AI192" s="458" t="str">
        <f t="shared" si="37"/>
        <v>매출</v>
      </c>
      <c r="AJ192" s="458" t="s">
        <v>144</v>
      </c>
      <c r="AK192" s="458" t="s">
        <v>144</v>
      </c>
      <c r="AL192" s="458" t="s">
        <v>144</v>
      </c>
      <c r="AM192" s="458" t="s">
        <v>144</v>
      </c>
      <c r="AN192" s="458" t="s">
        <v>3592</v>
      </c>
      <c r="AO192" s="458" t="s">
        <v>4511</v>
      </c>
      <c r="AP192" s="463" t="s">
        <v>144</v>
      </c>
      <c r="AQ192" s="458" t="s">
        <v>138</v>
      </c>
      <c r="AR192" s="454" t="s">
        <v>4486</v>
      </c>
      <c r="AS192" s="454" t="s">
        <v>3748</v>
      </c>
      <c r="AT192" s="464" t="s">
        <v>4512</v>
      </c>
      <c r="AU192" s="454" t="str">
        <f t="shared" si="35"/>
        <v>M/M입력 모니터링</v>
      </c>
      <c r="AV192" s="454" t="s">
        <v>4513</v>
      </c>
      <c r="AW192" s="455"/>
      <c r="AX192" s="460"/>
      <c r="AY192" s="460" t="s">
        <v>3025</v>
      </c>
      <c r="AZ192" s="461"/>
      <c r="BA192" s="446" t="s">
        <v>4514</v>
      </c>
      <c r="BB192" s="446" t="str">
        <f>IF(COUNTIFS('[7]ROMM List'!$AA$5:$AA$736,다우기술!C192,'[7]ROMM List'!$AF$5:$AF$736,"Significant")&gt;0,"Significant",IF(COUNTIFS('[7]ROMM List'!$AA$5:$AA$736,다우기술!C192,'[7]ROMM List'!$AF$5:$AF$736,"Higher")&gt;0,"Higher","Lower"))</f>
        <v>Significant</v>
      </c>
      <c r="BC192" s="446" t="str">
        <f t="shared" si="43"/>
        <v>W</v>
      </c>
      <c r="BD192" s="446" t="s">
        <v>130</v>
      </c>
      <c r="BE192" s="465" t="s">
        <v>131</v>
      </c>
      <c r="BF192" s="466" t="str">
        <f t="shared" si="40"/>
        <v>W</v>
      </c>
      <c r="BG192" s="466" t="s">
        <v>135</v>
      </c>
      <c r="BH192" s="466" t="s">
        <v>135</v>
      </c>
      <c r="BI192" s="466" t="s">
        <v>135</v>
      </c>
      <c r="BJ192" s="466" t="s">
        <v>135</v>
      </c>
      <c r="BK192" s="466" t="s">
        <v>135</v>
      </c>
      <c r="BL192" s="466" t="s">
        <v>133</v>
      </c>
      <c r="BM192" s="466" t="s">
        <v>133</v>
      </c>
      <c r="BN192" s="467" t="s">
        <v>135</v>
      </c>
      <c r="BO192" s="446" t="str">
        <f t="shared" si="30"/>
        <v>Not Higher</v>
      </c>
      <c r="BP192" s="446">
        <f>SUMIFS([7]Note!$G$18:$G$65,[7]Note!$C$18:$C$65,다우기술!BB192,[7]Note!$F$18:$F$65,다우기술!BC192,[7]Note!$D$18:$D$65,다우기술!BO192)/IF(BD192="Y",1,IF(BD192="H",2,4))</f>
        <v>8</v>
      </c>
      <c r="BQ192" s="446" t="str">
        <f t="shared" si="42"/>
        <v>품질기획팀, 프로젝트팀</v>
      </c>
      <c r="BR192" s="466"/>
      <c r="BS192" s="467" t="s">
        <v>143</v>
      </c>
      <c r="BT192" s="465"/>
      <c r="BU192" s="466"/>
      <c r="BV192" s="466"/>
      <c r="BW192" s="466" t="s">
        <v>143</v>
      </c>
      <c r="BX192" s="466"/>
      <c r="BY192" s="446"/>
      <c r="BZ192" s="392" t="str">
        <f t="shared" si="36"/>
        <v>품질기획팀,프로젝트팀,키움자산운용팀_M/M입력 모니터링</v>
      </c>
      <c r="CA192" s="392" t="b">
        <f>VLOOKUP(BZ192,'[7]ROMM List'!$AB$5:$AB$736,1,0)=BZ192</f>
        <v>1</v>
      </c>
      <c r="CB192" s="392" t="str">
        <f t="shared" si="32"/>
        <v>IS0301</v>
      </c>
      <c r="CD192" s="470">
        <f t="shared" si="33"/>
        <v>0</v>
      </c>
      <c r="CF192" s="470">
        <f t="shared" si="34"/>
        <v>0</v>
      </c>
      <c r="CG192" s="470">
        <f t="shared" si="34"/>
        <v>0</v>
      </c>
      <c r="CH192" s="470">
        <f t="shared" si="34"/>
        <v>0</v>
      </c>
      <c r="CL192" s="392" t="str">
        <f>IF(COUNTIFS('[7]ROMM List'!$E$5:$E$736,다우기술!CL$4,'[7]ROMM List'!$AA$5:$AA$736,다우기술!$C192)&gt;0,CL$4,"")</f>
        <v/>
      </c>
      <c r="CM192" s="392" t="str">
        <f>IF(COUNTIFS('[7]ROMM List'!$E$5:$E$736,다우기술!CM$4,'[7]ROMM List'!$AA$5:$AA$736,다우기술!$C192)&gt;0,CM$4,"")</f>
        <v>매출</v>
      </c>
      <c r="CN192" s="392" t="str">
        <f>IF(COUNTIFS('[7]ROMM List'!$E$5:$E$736,다우기술!CN$4,'[7]ROMM List'!$AA$5:$AA$736,다우기술!$C192)&gt;0,CN$4,"")</f>
        <v/>
      </c>
      <c r="CO192" s="392" t="str">
        <f>IF(COUNTIFS('[7]ROMM List'!$E$5:$E$736,다우기술!CO$4,'[7]ROMM List'!$AA$5:$AA$736,다우기술!$C192)&gt;0,CO$4,"")</f>
        <v/>
      </c>
      <c r="CP192" s="392" t="str">
        <f>IF(COUNTIFS('[7]ROMM List'!$E$5:$E$736,다우기술!CP$4,'[7]ROMM List'!$AA$5:$AA$736,다우기술!$C192)&gt;0,CP$4,"")</f>
        <v/>
      </c>
      <c r="CQ192" s="392" t="str">
        <f>IF(COUNTIFS('[7]ROMM List'!$E$5:$E$736,다우기술!CQ$4,'[7]ROMM List'!$AA$5:$AA$736,다우기술!$C192)&gt;0,CQ$4,"")</f>
        <v/>
      </c>
      <c r="CR192" s="392" t="str">
        <f>IF(COUNTIFS('[7]ROMM List'!$E$5:$E$736,다우기술!CR$4,'[7]ROMM List'!$AA$5:$AA$736,다우기술!$C192)&gt;0,CR$4,"")</f>
        <v/>
      </c>
      <c r="CS192" s="392" t="str">
        <f>IF(COUNTIFS('[7]ROMM List'!$E$5:$E$736,다우기술!CS$4,'[7]ROMM List'!$AA$5:$AA$736,다우기술!$C192)&gt;0,CS$4,"")</f>
        <v/>
      </c>
      <c r="CT192" s="392" t="str">
        <f>IF(COUNTIFS('[7]ROMM List'!$E$5:$E$736,다우기술!CT$4,'[7]ROMM List'!$AA$5:$AA$736,다우기술!$C192)&gt;0,CT$4,"")</f>
        <v/>
      </c>
      <c r="CU192" s="392" t="str">
        <f>IF(COUNTIFS('[7]ROMM List'!$E$5:$E$736,다우기술!CU$4,'[7]ROMM List'!$AA$5:$AA$736,다우기술!$C192)&gt;0,CU$4,"")</f>
        <v/>
      </c>
      <c r="CV192" s="392" t="str">
        <f>IF(COUNTIFS('[7]ROMM List'!$E$5:$E$736,다우기술!CV$4,'[7]ROMM List'!$AA$5:$AA$736,다우기술!$C192)&gt;0,CV$4,"")</f>
        <v/>
      </c>
      <c r="CW192" s="392" t="str">
        <f>IF(COUNTIFS('[7]ROMM List'!$E$5:$E$736,다우기술!CW$4,'[7]ROMM List'!$AA$5:$AA$736,다우기술!$C192)&gt;0,CW$4,"")</f>
        <v/>
      </c>
      <c r="CX192" s="392" t="str">
        <f>IF(COUNTIFS('[7]ROMM List'!$E$5:$E$736,다우기술!CX$4,'[7]ROMM List'!$AA$5:$AA$736,다우기술!$C192)&gt;0,CX$4,"")</f>
        <v/>
      </c>
      <c r="CY192" s="392" t="str">
        <f>IF(COUNTIFS('[7]ROMM List'!$E$5:$E$736,다우기술!CY$4,'[7]ROMM List'!$AA$5:$AA$736,다우기술!$C192)&gt;0,CY$4,"")</f>
        <v/>
      </c>
      <c r="CZ192" s="392" t="str">
        <f>IF(COUNTIFS('[7]ROMM List'!$E$5:$E$736,다우기술!CZ$4,'[7]ROMM List'!$AA$5:$AA$736,다우기술!$C192)&gt;0,CZ$4,"")</f>
        <v/>
      </c>
      <c r="DA192" s="392" t="str">
        <f>IF(COUNTIFS('[7]ROMM List'!$E$5:$E$736,다우기술!DA$4,'[7]ROMM List'!$AA$5:$AA$736,다우기술!$C192)&gt;0,DA$4,"")</f>
        <v/>
      </c>
      <c r="DB192" s="392" t="str">
        <f>IF(COUNTIFS('[7]ROMM List'!$E$5:$E$736,다우기술!DB$4,'[7]ROMM List'!$AA$5:$AA$736,다우기술!$C192)&gt;0,DB$4,"")</f>
        <v/>
      </c>
      <c r="DC192" s="392" t="str">
        <f>IF(COUNTIFS('[7]ROMM List'!$E$5:$E$736,다우기술!DC$4,'[7]ROMM List'!$AA$5:$AA$736,다우기술!$C192)&gt;0,DC$4,"")</f>
        <v/>
      </c>
      <c r="DD192" s="392" t="str">
        <f>IF(COUNTIFS('[7]ROMM List'!$E$5:$E$736,다우기술!DD$4,'[7]ROMM List'!$AA$5:$AA$736,다우기술!$C192)&gt;0,DD$4,"")</f>
        <v/>
      </c>
      <c r="DE192" s="392" t="str">
        <f>IF(COUNTIFS('[7]ROMM List'!$E$5:$E$736,다우기술!DE$4,'[7]ROMM List'!$AA$5:$AA$736,다우기술!$C192)&gt;0,DE$4,"")</f>
        <v/>
      </c>
      <c r="DF192" s="392" t="str">
        <f>IF(COUNTIFS('[7]ROMM List'!$E$5:$E$736,다우기술!DF$4,'[7]ROMM List'!$AA$5:$AA$736,다우기술!$C192)&gt;0,DF$4,"")</f>
        <v/>
      </c>
      <c r="DG192" s="392" t="str">
        <f>IF(COUNTIFS('[7]ROMM List'!$E$5:$E$736,다우기술!DG$4,'[7]ROMM List'!$AA$5:$AA$736,다우기술!$C192)&gt;0,DG$4,"")</f>
        <v/>
      </c>
      <c r="DH192" s="392" t="str">
        <f>IF(COUNTIFS('[7]ROMM List'!$E$5:$E$736,다우기술!DH$4,'[7]ROMM List'!$AA$5:$AA$736,다우기술!$C192)&gt;0,DH$4,"")</f>
        <v/>
      </c>
      <c r="DI192" s="392" t="str">
        <f>IF(COUNTIFS('[7]ROMM List'!$E$5:$E$736,다우기술!DI$4,'[7]ROMM List'!$AA$5:$AA$736,다우기술!$C192)&gt;0,DI$4,"")</f>
        <v/>
      </c>
      <c r="DJ192" s="392" t="str">
        <f>IF(COUNTIFS('[7]ROMM List'!$E$5:$E$736,다우기술!DJ$4,'[7]ROMM List'!$AA$5:$AA$736,다우기술!$C192)&gt;0,DJ$4,"")</f>
        <v/>
      </c>
      <c r="DK192" s="392" t="str">
        <f>IF(COUNTIFS('[7]ROMM List'!$E$5:$E$736,다우기술!DK$4,'[7]ROMM List'!$AA$5:$AA$736,다우기술!$C192)&gt;0,DK$4,"")</f>
        <v/>
      </c>
      <c r="DL192" s="392" t="str">
        <f t="shared" si="38"/>
        <v>매출</v>
      </c>
    </row>
    <row r="193" spans="1:116" s="392" customFormat="1" ht="109.2" hidden="1" customHeight="1">
      <c r="A193" s="453"/>
      <c r="B193" s="392" t="s">
        <v>141</v>
      </c>
      <c r="C193" s="430" t="str">
        <f t="shared" si="29"/>
        <v>IS0302</v>
      </c>
      <c r="D193" s="430" t="s">
        <v>4474</v>
      </c>
      <c r="E193" s="430" t="s">
        <v>4463</v>
      </c>
      <c r="F193" s="431" t="s">
        <v>3614</v>
      </c>
      <c r="G193" s="431" t="s">
        <v>3306</v>
      </c>
      <c r="H193" s="454" t="s">
        <v>4507</v>
      </c>
      <c r="I193" s="455" t="s">
        <v>4508</v>
      </c>
      <c r="J193" s="456" t="s">
        <v>4515</v>
      </c>
      <c r="K193" s="457" t="s">
        <v>4516</v>
      </c>
      <c r="L193" s="458" t="str">
        <f>IF(VLOOKUP(BZ193,'[7]ROMM List'!$AB$5:$AC$736,2,0)&gt;0,"Y","N")</f>
        <v>Y</v>
      </c>
      <c r="M193" s="459"/>
      <c r="N193" s="460"/>
      <c r="O193" s="460"/>
      <c r="P193" s="460"/>
      <c r="Q193" s="460" t="s">
        <v>143</v>
      </c>
      <c r="R193" s="461"/>
      <c r="S193" s="459" t="s">
        <v>142</v>
      </c>
      <c r="T193" s="461" t="s">
        <v>131</v>
      </c>
      <c r="U193" s="459" t="str">
        <f>IF(COUNTIFS('[7]ROMM List'!$AA$5:$AA$736,다우기술!$C193,'[7]ROMM List'!K$5:K$736,"O")&gt;0,"O","")</f>
        <v/>
      </c>
      <c r="V193" s="460" t="str">
        <f>IF(COUNTIFS('[7]ROMM List'!$AA$5:$AA$736,다우기술!$C193,'[7]ROMM List'!L$5:L$736,"O")&gt;0,"O","")</f>
        <v/>
      </c>
      <c r="W193" s="460" t="str">
        <f>IF(COUNTIFS('[7]ROMM List'!$AA$5:$AA$736,다우기술!$C193,'[7]ROMM List'!M$5:M$736,"O")&gt;0,"O","")</f>
        <v/>
      </c>
      <c r="X193" s="460" t="str">
        <f>IF(COUNTIFS('[7]ROMM List'!$AA$5:$AA$736,다우기술!$C193,'[7]ROMM List'!N$5:N$736,"O")&gt;0,"O","")</f>
        <v>O</v>
      </c>
      <c r="Y193" s="460" t="str">
        <f>IF(COUNTIFS('[7]ROMM List'!$AA$5:$AA$736,다우기술!$C193,'[7]ROMM List'!O$5:O$736,"O")&gt;0,"O","")</f>
        <v>O</v>
      </c>
      <c r="Z193" s="460" t="str">
        <f>IF(COUNTIFS('[7]ROMM List'!$AA$5:$AA$736,다우기술!$C193,'[7]ROMM List'!P$5:P$736,"O")&gt;0,"O","")</f>
        <v>O</v>
      </c>
      <c r="AA193" s="460" t="str">
        <f>IF(COUNTIFS('[7]ROMM List'!$AA$5:$AA$736,다우기술!$C193,'[7]ROMM List'!Q$5:Q$736,"O")&gt;0,"O","")</f>
        <v>O</v>
      </c>
      <c r="AB193" s="460" t="str">
        <f>IF(COUNTIFS('[7]ROMM List'!$AA$5:$AA$736,다우기술!$C193,'[7]ROMM List'!R$5:R$736,"O")&gt;0,"O","")</f>
        <v/>
      </c>
      <c r="AC193" s="460" t="str">
        <f>IF(COUNTIFS('[7]ROMM List'!$AA$5:$AA$736,다우기술!$C193,'[7]ROMM List'!S$5:S$736,"O")&gt;0,"O","")</f>
        <v/>
      </c>
      <c r="AD193" s="460" t="str">
        <f>IF(COUNTIFS('[7]ROMM List'!$AA$5:$AA$736,다우기술!$C193,'[7]ROMM List'!T$5:T$736,"O")&gt;0,"O","")</f>
        <v/>
      </c>
      <c r="AE193" s="460" t="str">
        <f>IF(COUNTIFS('[7]ROMM List'!$AA$5:$AA$736,다우기술!$C193,'[7]ROMM List'!U$5:U$736,"O")&gt;0,"O","")</f>
        <v/>
      </c>
      <c r="AF193" s="460" t="str">
        <f>IF(COUNTIFS('[7]ROMM List'!$AA$5:$AA$736,다우기술!$C193,'[7]ROMM List'!V$5:V$736,"O")&gt;0,"O","")</f>
        <v/>
      </c>
      <c r="AG193" s="461" t="str">
        <f>IF(COUNTIFS('[7]ROMM List'!$AA$5:$AA$736,다우기술!$C193,'[7]ROMM List'!W$5:W$736,"O")&gt;0,"O","")</f>
        <v/>
      </c>
      <c r="AH193" s="462" t="s">
        <v>3718</v>
      </c>
      <c r="AI193" s="458" t="str">
        <f t="shared" si="37"/>
        <v>매출</v>
      </c>
      <c r="AJ193" s="458" t="s">
        <v>4511</v>
      </c>
      <c r="AK193" s="458" t="s">
        <v>144</v>
      </c>
      <c r="AL193" s="458" t="s">
        <v>144</v>
      </c>
      <c r="AM193" s="458" t="s">
        <v>144</v>
      </c>
      <c r="AN193" s="458" t="s">
        <v>3592</v>
      </c>
      <c r="AO193" s="458" t="s">
        <v>4517</v>
      </c>
      <c r="AP193" s="463" t="s">
        <v>144</v>
      </c>
      <c r="AQ193" s="458" t="s">
        <v>138</v>
      </c>
      <c r="AR193" s="454" t="s">
        <v>4486</v>
      </c>
      <c r="AS193" s="454" t="s">
        <v>3748</v>
      </c>
      <c r="AT193" s="464" t="s">
        <v>4518</v>
      </c>
      <c r="AU193" s="454" t="str">
        <f t="shared" si="35"/>
        <v>출근일지 관리대장 작성</v>
      </c>
      <c r="AV193" s="454" t="s">
        <v>4519</v>
      </c>
      <c r="AW193" s="455"/>
      <c r="AX193" s="460"/>
      <c r="AY193" s="460" t="s">
        <v>3025</v>
      </c>
      <c r="AZ193" s="461"/>
      <c r="BA193" s="446" t="s">
        <v>4520</v>
      </c>
      <c r="BB193" s="446" t="str">
        <f>IF(COUNTIFS('[7]ROMM List'!$AA$5:$AA$736,다우기술!C193,'[7]ROMM List'!$AF$5:$AF$736,"Significant")&gt;0,"Significant",IF(COUNTIFS('[7]ROMM List'!$AA$5:$AA$736,다우기술!C193,'[7]ROMM List'!$AF$5:$AF$736,"Higher")&gt;0,"Higher","Lower"))</f>
        <v>Significant</v>
      </c>
      <c r="BC193" s="446" t="str">
        <f t="shared" si="43"/>
        <v>W</v>
      </c>
      <c r="BD193" s="446" t="s">
        <v>130</v>
      </c>
      <c r="BE193" s="465" t="s">
        <v>131</v>
      </c>
      <c r="BF193" s="466" t="str">
        <f t="shared" si="40"/>
        <v>W</v>
      </c>
      <c r="BG193" s="466" t="s">
        <v>135</v>
      </c>
      <c r="BH193" s="466" t="s">
        <v>133</v>
      </c>
      <c r="BI193" s="466" t="s">
        <v>135</v>
      </c>
      <c r="BJ193" s="466" t="s">
        <v>135</v>
      </c>
      <c r="BK193" s="466" t="s">
        <v>135</v>
      </c>
      <c r="BL193" s="466" t="s">
        <v>133</v>
      </c>
      <c r="BM193" s="466" t="s">
        <v>135</v>
      </c>
      <c r="BN193" s="467" t="s">
        <v>135</v>
      </c>
      <c r="BO193" s="446" t="str">
        <f t="shared" si="30"/>
        <v>Not Higher</v>
      </c>
      <c r="BP193" s="446">
        <f>SUMIFS([7]Note!$G$18:$G$65,[7]Note!$C$18:$C$65,다우기술!BB193,[7]Note!$F$18:$F$65,다우기술!BC193,[7]Note!$D$18:$D$65,다우기술!BO193)/IF(BD193="Y",1,IF(BD193="H",2,4))</f>
        <v>8</v>
      </c>
      <c r="BQ193" s="446" t="str">
        <f t="shared" si="42"/>
        <v>품질기획팀, 프로젝트팀</v>
      </c>
      <c r="BR193" s="466"/>
      <c r="BS193" s="467" t="s">
        <v>143</v>
      </c>
      <c r="BT193" s="465"/>
      <c r="BU193" s="466"/>
      <c r="BV193" s="466"/>
      <c r="BW193" s="466" t="s">
        <v>143</v>
      </c>
      <c r="BX193" s="466"/>
      <c r="BY193" s="446"/>
      <c r="BZ193" s="392" t="str">
        <f t="shared" si="36"/>
        <v>품질기획팀,프로젝트팀,키움자산운용팀_출근일지 관리대장 작성</v>
      </c>
      <c r="CA193" s="392" t="b">
        <f>VLOOKUP(BZ193,'[7]ROMM List'!$AB$5:$AB$736,1,0)=BZ193</f>
        <v>1</v>
      </c>
      <c r="CB193" s="392" t="str">
        <f t="shared" si="32"/>
        <v>IS0302</v>
      </c>
      <c r="CD193" s="470">
        <f t="shared" si="33"/>
        <v>1</v>
      </c>
      <c r="CE193" s="393" t="str">
        <f>VLOOKUP(C193,'[7]IUC List'!$D$5:$D$64,1,0)</f>
        <v>IS0302</v>
      </c>
      <c r="CF193" s="470">
        <f t="shared" si="34"/>
        <v>0</v>
      </c>
      <c r="CG193" s="470">
        <f t="shared" si="34"/>
        <v>0</v>
      </c>
      <c r="CH193" s="470">
        <f t="shared" si="34"/>
        <v>0</v>
      </c>
      <c r="CL193" s="392" t="str">
        <f>IF(COUNTIFS('[7]ROMM List'!$E$5:$E$736,다우기술!CL$4,'[7]ROMM List'!$AA$5:$AA$736,다우기술!$C193)&gt;0,CL$4,"")</f>
        <v/>
      </c>
      <c r="CM193" s="392" t="str">
        <f>IF(COUNTIFS('[7]ROMM List'!$E$5:$E$736,다우기술!CM$4,'[7]ROMM List'!$AA$5:$AA$736,다우기술!$C193)&gt;0,CM$4,"")</f>
        <v>매출</v>
      </c>
      <c r="CN193" s="392" t="str">
        <f>IF(COUNTIFS('[7]ROMM List'!$E$5:$E$736,다우기술!CN$4,'[7]ROMM List'!$AA$5:$AA$736,다우기술!$C193)&gt;0,CN$4,"")</f>
        <v/>
      </c>
      <c r="CO193" s="392" t="str">
        <f>IF(COUNTIFS('[7]ROMM List'!$E$5:$E$736,다우기술!CO$4,'[7]ROMM List'!$AA$5:$AA$736,다우기술!$C193)&gt;0,CO$4,"")</f>
        <v/>
      </c>
      <c r="CP193" s="392" t="str">
        <f>IF(COUNTIFS('[7]ROMM List'!$E$5:$E$736,다우기술!CP$4,'[7]ROMM List'!$AA$5:$AA$736,다우기술!$C193)&gt;0,CP$4,"")</f>
        <v/>
      </c>
      <c r="CQ193" s="392" t="str">
        <f>IF(COUNTIFS('[7]ROMM List'!$E$5:$E$736,다우기술!CQ$4,'[7]ROMM List'!$AA$5:$AA$736,다우기술!$C193)&gt;0,CQ$4,"")</f>
        <v/>
      </c>
      <c r="CR193" s="392" t="str">
        <f>IF(COUNTIFS('[7]ROMM List'!$E$5:$E$736,다우기술!CR$4,'[7]ROMM List'!$AA$5:$AA$736,다우기술!$C193)&gt;0,CR$4,"")</f>
        <v/>
      </c>
      <c r="CS193" s="392" t="str">
        <f>IF(COUNTIFS('[7]ROMM List'!$E$5:$E$736,다우기술!CS$4,'[7]ROMM List'!$AA$5:$AA$736,다우기술!$C193)&gt;0,CS$4,"")</f>
        <v/>
      </c>
      <c r="CT193" s="392" t="str">
        <f>IF(COUNTIFS('[7]ROMM List'!$E$5:$E$736,다우기술!CT$4,'[7]ROMM List'!$AA$5:$AA$736,다우기술!$C193)&gt;0,CT$4,"")</f>
        <v/>
      </c>
      <c r="CU193" s="392" t="str">
        <f>IF(COUNTIFS('[7]ROMM List'!$E$5:$E$736,다우기술!CU$4,'[7]ROMM List'!$AA$5:$AA$736,다우기술!$C193)&gt;0,CU$4,"")</f>
        <v/>
      </c>
      <c r="CV193" s="392" t="str">
        <f>IF(COUNTIFS('[7]ROMM List'!$E$5:$E$736,다우기술!CV$4,'[7]ROMM List'!$AA$5:$AA$736,다우기술!$C193)&gt;0,CV$4,"")</f>
        <v/>
      </c>
      <c r="CW193" s="392" t="str">
        <f>IF(COUNTIFS('[7]ROMM List'!$E$5:$E$736,다우기술!CW$4,'[7]ROMM List'!$AA$5:$AA$736,다우기술!$C193)&gt;0,CW$4,"")</f>
        <v/>
      </c>
      <c r="CX193" s="392" t="str">
        <f>IF(COUNTIFS('[7]ROMM List'!$E$5:$E$736,다우기술!CX$4,'[7]ROMM List'!$AA$5:$AA$736,다우기술!$C193)&gt;0,CX$4,"")</f>
        <v/>
      </c>
      <c r="CY193" s="392" t="str">
        <f>IF(COUNTIFS('[7]ROMM List'!$E$5:$E$736,다우기술!CY$4,'[7]ROMM List'!$AA$5:$AA$736,다우기술!$C193)&gt;0,CY$4,"")</f>
        <v/>
      </c>
      <c r="CZ193" s="392" t="str">
        <f>IF(COUNTIFS('[7]ROMM List'!$E$5:$E$736,다우기술!CZ$4,'[7]ROMM List'!$AA$5:$AA$736,다우기술!$C193)&gt;0,CZ$4,"")</f>
        <v/>
      </c>
      <c r="DA193" s="392" t="str">
        <f>IF(COUNTIFS('[7]ROMM List'!$E$5:$E$736,다우기술!DA$4,'[7]ROMM List'!$AA$5:$AA$736,다우기술!$C193)&gt;0,DA$4,"")</f>
        <v/>
      </c>
      <c r="DB193" s="392" t="str">
        <f>IF(COUNTIFS('[7]ROMM List'!$E$5:$E$736,다우기술!DB$4,'[7]ROMM List'!$AA$5:$AA$736,다우기술!$C193)&gt;0,DB$4,"")</f>
        <v/>
      </c>
      <c r="DC193" s="392" t="str">
        <f>IF(COUNTIFS('[7]ROMM List'!$E$5:$E$736,다우기술!DC$4,'[7]ROMM List'!$AA$5:$AA$736,다우기술!$C193)&gt;0,DC$4,"")</f>
        <v/>
      </c>
      <c r="DD193" s="392" t="str">
        <f>IF(COUNTIFS('[7]ROMM List'!$E$5:$E$736,다우기술!DD$4,'[7]ROMM List'!$AA$5:$AA$736,다우기술!$C193)&gt;0,DD$4,"")</f>
        <v/>
      </c>
      <c r="DE193" s="392" t="str">
        <f>IF(COUNTIFS('[7]ROMM List'!$E$5:$E$736,다우기술!DE$4,'[7]ROMM List'!$AA$5:$AA$736,다우기술!$C193)&gt;0,DE$4,"")</f>
        <v/>
      </c>
      <c r="DF193" s="392" t="str">
        <f>IF(COUNTIFS('[7]ROMM List'!$E$5:$E$736,다우기술!DF$4,'[7]ROMM List'!$AA$5:$AA$736,다우기술!$C193)&gt;0,DF$4,"")</f>
        <v/>
      </c>
      <c r="DG193" s="392" t="str">
        <f>IF(COUNTIFS('[7]ROMM List'!$E$5:$E$736,다우기술!DG$4,'[7]ROMM List'!$AA$5:$AA$736,다우기술!$C193)&gt;0,DG$4,"")</f>
        <v/>
      </c>
      <c r="DH193" s="392" t="str">
        <f>IF(COUNTIFS('[7]ROMM List'!$E$5:$E$736,다우기술!DH$4,'[7]ROMM List'!$AA$5:$AA$736,다우기술!$C193)&gt;0,DH$4,"")</f>
        <v/>
      </c>
      <c r="DI193" s="392" t="str">
        <f>IF(COUNTIFS('[7]ROMM List'!$E$5:$E$736,다우기술!DI$4,'[7]ROMM List'!$AA$5:$AA$736,다우기술!$C193)&gt;0,DI$4,"")</f>
        <v/>
      </c>
      <c r="DJ193" s="392" t="str">
        <f>IF(COUNTIFS('[7]ROMM List'!$E$5:$E$736,다우기술!DJ$4,'[7]ROMM List'!$AA$5:$AA$736,다우기술!$C193)&gt;0,DJ$4,"")</f>
        <v/>
      </c>
      <c r="DK193" s="392" t="str">
        <f>IF(COUNTIFS('[7]ROMM List'!$E$5:$E$736,다우기술!DK$4,'[7]ROMM List'!$AA$5:$AA$736,다우기술!$C193)&gt;0,DK$4,"")</f>
        <v/>
      </c>
      <c r="DL193" s="392" t="str">
        <f t="shared" si="38"/>
        <v>매출</v>
      </c>
    </row>
    <row r="194" spans="1:116" s="392" customFormat="1" ht="140.4" hidden="1" customHeight="1">
      <c r="A194" s="453"/>
      <c r="B194" s="392" t="s">
        <v>141</v>
      </c>
      <c r="C194" s="430" t="str">
        <f t="shared" si="29"/>
        <v>IS0303</v>
      </c>
      <c r="D194" s="430" t="s">
        <v>4474</v>
      </c>
      <c r="E194" s="430" t="s">
        <v>4463</v>
      </c>
      <c r="F194" s="431" t="s">
        <v>3036</v>
      </c>
      <c r="G194" s="431" t="s">
        <v>3036</v>
      </c>
      <c r="H194" s="454" t="s">
        <v>4507</v>
      </c>
      <c r="I194" s="455" t="s">
        <v>4508</v>
      </c>
      <c r="J194" s="456" t="s">
        <v>4521</v>
      </c>
      <c r="K194" s="457" t="s">
        <v>4522</v>
      </c>
      <c r="L194" s="458" t="str">
        <f>IF(VLOOKUP(BZ194,'[7]ROMM List'!$AB$5:$AC$736,2,0)&gt;0,"Y","N")</f>
        <v>Y</v>
      </c>
      <c r="M194" s="459"/>
      <c r="N194" s="460"/>
      <c r="O194" s="460"/>
      <c r="P194" s="460"/>
      <c r="Q194" s="460" t="s">
        <v>143</v>
      </c>
      <c r="R194" s="461"/>
      <c r="S194" s="459" t="s">
        <v>142</v>
      </c>
      <c r="T194" s="461" t="s">
        <v>131</v>
      </c>
      <c r="U194" s="459" t="str">
        <f>IF(COUNTIFS('[7]ROMM List'!$AA$5:$AA$736,다우기술!$C194,'[7]ROMM List'!K$5:K$736,"O")&gt;0,"O","")</f>
        <v/>
      </c>
      <c r="V194" s="460" t="str">
        <f>IF(COUNTIFS('[7]ROMM List'!$AA$5:$AA$736,다우기술!$C194,'[7]ROMM List'!L$5:L$736,"O")&gt;0,"O","")</f>
        <v/>
      </c>
      <c r="W194" s="460" t="str">
        <f>IF(COUNTIFS('[7]ROMM List'!$AA$5:$AA$736,다우기술!$C194,'[7]ROMM List'!M$5:M$736,"O")&gt;0,"O","")</f>
        <v/>
      </c>
      <c r="X194" s="460" t="str">
        <f>IF(COUNTIFS('[7]ROMM List'!$AA$5:$AA$736,다우기술!$C194,'[7]ROMM List'!N$5:N$736,"O")&gt;0,"O","")</f>
        <v>O</v>
      </c>
      <c r="Y194" s="460" t="str">
        <f>IF(COUNTIFS('[7]ROMM List'!$AA$5:$AA$736,다우기술!$C194,'[7]ROMM List'!O$5:O$736,"O")&gt;0,"O","")</f>
        <v>O</v>
      </c>
      <c r="Z194" s="460" t="str">
        <f>IF(COUNTIFS('[7]ROMM List'!$AA$5:$AA$736,다우기술!$C194,'[7]ROMM List'!P$5:P$736,"O")&gt;0,"O","")</f>
        <v>O</v>
      </c>
      <c r="AA194" s="460" t="str">
        <f>IF(COUNTIFS('[7]ROMM List'!$AA$5:$AA$736,다우기술!$C194,'[7]ROMM List'!Q$5:Q$736,"O")&gt;0,"O","")</f>
        <v>O</v>
      </c>
      <c r="AB194" s="460" t="str">
        <f>IF(COUNTIFS('[7]ROMM List'!$AA$5:$AA$736,다우기술!$C194,'[7]ROMM List'!R$5:R$736,"O")&gt;0,"O","")</f>
        <v/>
      </c>
      <c r="AC194" s="460" t="str">
        <f>IF(COUNTIFS('[7]ROMM List'!$AA$5:$AA$736,다우기술!$C194,'[7]ROMM List'!S$5:S$736,"O")&gt;0,"O","")</f>
        <v>O</v>
      </c>
      <c r="AD194" s="460" t="str">
        <f>IF(COUNTIFS('[7]ROMM List'!$AA$5:$AA$736,다우기술!$C194,'[7]ROMM List'!T$5:T$736,"O")&gt;0,"O","")</f>
        <v/>
      </c>
      <c r="AE194" s="460" t="str">
        <f>IF(COUNTIFS('[7]ROMM List'!$AA$5:$AA$736,다우기술!$C194,'[7]ROMM List'!U$5:U$736,"O")&gt;0,"O","")</f>
        <v/>
      </c>
      <c r="AF194" s="460" t="str">
        <f>IF(COUNTIFS('[7]ROMM List'!$AA$5:$AA$736,다우기술!$C194,'[7]ROMM List'!V$5:V$736,"O")&gt;0,"O","")</f>
        <v/>
      </c>
      <c r="AG194" s="461" t="str">
        <f>IF(COUNTIFS('[7]ROMM List'!$AA$5:$AA$736,다우기술!$C194,'[7]ROMM List'!W$5:W$736,"O")&gt;0,"O","")</f>
        <v/>
      </c>
      <c r="AH194" s="462" t="s">
        <v>3718</v>
      </c>
      <c r="AI194" s="458" t="str">
        <f t="shared" si="37"/>
        <v>매출</v>
      </c>
      <c r="AJ194" s="458" t="s">
        <v>144</v>
      </c>
      <c r="AK194" s="458" t="s">
        <v>144</v>
      </c>
      <c r="AL194" s="458" t="s">
        <v>144</v>
      </c>
      <c r="AM194" s="458" t="s">
        <v>144</v>
      </c>
      <c r="AN194" s="458" t="s">
        <v>3592</v>
      </c>
      <c r="AO194" s="458" t="s">
        <v>4523</v>
      </c>
      <c r="AP194" s="463" t="s">
        <v>3638</v>
      </c>
      <c r="AQ194" s="458" t="s">
        <v>131</v>
      </c>
      <c r="AR194" s="454" t="s">
        <v>3791</v>
      </c>
      <c r="AS194" s="454" t="s">
        <v>3792</v>
      </c>
      <c r="AT194" s="464" t="s">
        <v>4524</v>
      </c>
      <c r="AU194" s="454" t="str">
        <f t="shared" si="35"/>
        <v>외부인력의 투입 M/M 확인 및 원가반영</v>
      </c>
      <c r="AV194" s="454" t="s">
        <v>4525</v>
      </c>
      <c r="AW194" s="455"/>
      <c r="AX194" s="460"/>
      <c r="AY194" s="460" t="s">
        <v>143</v>
      </c>
      <c r="AZ194" s="461"/>
      <c r="BA194" s="446" t="s">
        <v>4526</v>
      </c>
      <c r="BB194" s="446" t="str">
        <f>IF(COUNTIFS('[7]ROMM List'!$AA$5:$AA$736,다우기술!C194,'[7]ROMM List'!$AF$5:$AF$736,"Significant")&gt;0,"Significant",IF(COUNTIFS('[7]ROMM List'!$AA$5:$AA$736,다우기술!C194,'[7]ROMM List'!$AF$5:$AF$736,"Higher")&gt;0,"Higher","Lower"))</f>
        <v>Significant</v>
      </c>
      <c r="BC194" s="446" t="str">
        <f t="shared" si="43"/>
        <v>M</v>
      </c>
      <c r="BD194" s="446" t="s">
        <v>130</v>
      </c>
      <c r="BE194" s="465" t="s">
        <v>131</v>
      </c>
      <c r="BF194" s="466" t="str">
        <f t="shared" si="40"/>
        <v>M</v>
      </c>
      <c r="BG194" s="466" t="s">
        <v>135</v>
      </c>
      <c r="BH194" s="466" t="s">
        <v>135</v>
      </c>
      <c r="BI194" s="466" t="s">
        <v>135</v>
      </c>
      <c r="BJ194" s="466" t="s">
        <v>135</v>
      </c>
      <c r="BK194" s="466" t="s">
        <v>135</v>
      </c>
      <c r="BL194" s="466" t="s">
        <v>133</v>
      </c>
      <c r="BM194" s="466" t="s">
        <v>133</v>
      </c>
      <c r="BN194" s="467" t="s">
        <v>135</v>
      </c>
      <c r="BO194" s="446" t="str">
        <f t="shared" si="30"/>
        <v>Not Higher</v>
      </c>
      <c r="BP194" s="446">
        <f>SUMIFS([7]Note!$G$18:$G$65,[7]Note!$C$18:$C$65,다우기술!BB194,[7]Note!$F$18:$F$65,다우기술!BC194,[7]Note!$D$18:$D$65,다우기술!BO194)/IF(BD194="Y",1,IF(BD194="H",2,4))</f>
        <v>3</v>
      </c>
      <c r="BQ194" s="446" t="str">
        <f t="shared" si="42"/>
        <v>재경팀</v>
      </c>
      <c r="BR194" s="466"/>
      <c r="BS194" s="467" t="s">
        <v>143</v>
      </c>
      <c r="BT194" s="465"/>
      <c r="BU194" s="466"/>
      <c r="BV194" s="466"/>
      <c r="BW194" s="466" t="s">
        <v>143</v>
      </c>
      <c r="BX194" s="466"/>
      <c r="BY194" s="446"/>
      <c r="BZ194" s="392" t="str">
        <f t="shared" si="36"/>
        <v>품질기획팀,프로젝트팀,키움자산운용팀_외부인력의 투입 M/M 확인 및 원가반영</v>
      </c>
      <c r="CA194" s="392" t="b">
        <f>VLOOKUP(BZ194,'[7]ROMM List'!$AB$5:$AB$736,1,0)=BZ194</f>
        <v>1</v>
      </c>
      <c r="CB194" s="392" t="str">
        <f t="shared" si="32"/>
        <v>IS0303</v>
      </c>
      <c r="CD194" s="470">
        <f t="shared" si="33"/>
        <v>0</v>
      </c>
      <c r="CF194" s="470">
        <f t="shared" si="34"/>
        <v>0</v>
      </c>
      <c r="CG194" s="470">
        <f t="shared" si="34"/>
        <v>0</v>
      </c>
      <c r="CH194" s="470">
        <f t="shared" si="34"/>
        <v>0</v>
      </c>
      <c r="CL194" s="392" t="str">
        <f>IF(COUNTIFS('[7]ROMM List'!$E$5:$E$736,다우기술!CL$4,'[7]ROMM List'!$AA$5:$AA$736,다우기술!$C194)&gt;0,CL$4,"")</f>
        <v/>
      </c>
      <c r="CM194" s="392" t="str">
        <f>IF(COUNTIFS('[7]ROMM List'!$E$5:$E$736,다우기술!CM$4,'[7]ROMM List'!$AA$5:$AA$736,다우기술!$C194)&gt;0,CM$4,"")</f>
        <v>매출</v>
      </c>
      <c r="CN194" s="392" t="str">
        <f>IF(COUNTIFS('[7]ROMM List'!$E$5:$E$736,다우기술!CN$4,'[7]ROMM List'!$AA$5:$AA$736,다우기술!$C194)&gt;0,CN$4,"")</f>
        <v/>
      </c>
      <c r="CO194" s="392" t="str">
        <f>IF(COUNTIFS('[7]ROMM List'!$E$5:$E$736,다우기술!CO$4,'[7]ROMM List'!$AA$5:$AA$736,다우기술!$C194)&gt;0,CO$4,"")</f>
        <v/>
      </c>
      <c r="CP194" s="392" t="str">
        <f>IF(COUNTIFS('[7]ROMM List'!$E$5:$E$736,다우기술!CP$4,'[7]ROMM List'!$AA$5:$AA$736,다우기술!$C194)&gt;0,CP$4,"")</f>
        <v/>
      </c>
      <c r="CQ194" s="392" t="str">
        <f>IF(COUNTIFS('[7]ROMM List'!$E$5:$E$736,다우기술!CQ$4,'[7]ROMM List'!$AA$5:$AA$736,다우기술!$C194)&gt;0,CQ$4,"")</f>
        <v/>
      </c>
      <c r="CR194" s="392" t="str">
        <f>IF(COUNTIFS('[7]ROMM List'!$E$5:$E$736,다우기술!CR$4,'[7]ROMM List'!$AA$5:$AA$736,다우기술!$C194)&gt;0,CR$4,"")</f>
        <v/>
      </c>
      <c r="CS194" s="392" t="str">
        <f>IF(COUNTIFS('[7]ROMM List'!$E$5:$E$736,다우기술!CS$4,'[7]ROMM List'!$AA$5:$AA$736,다우기술!$C194)&gt;0,CS$4,"")</f>
        <v/>
      </c>
      <c r="CT194" s="392" t="str">
        <f>IF(COUNTIFS('[7]ROMM List'!$E$5:$E$736,다우기술!CT$4,'[7]ROMM List'!$AA$5:$AA$736,다우기술!$C194)&gt;0,CT$4,"")</f>
        <v/>
      </c>
      <c r="CU194" s="392" t="str">
        <f>IF(COUNTIFS('[7]ROMM List'!$E$5:$E$736,다우기술!CU$4,'[7]ROMM List'!$AA$5:$AA$736,다우기술!$C194)&gt;0,CU$4,"")</f>
        <v/>
      </c>
      <c r="CV194" s="392" t="str">
        <f>IF(COUNTIFS('[7]ROMM List'!$E$5:$E$736,다우기술!CV$4,'[7]ROMM List'!$AA$5:$AA$736,다우기술!$C194)&gt;0,CV$4,"")</f>
        <v/>
      </c>
      <c r="CW194" s="392" t="str">
        <f>IF(COUNTIFS('[7]ROMM List'!$E$5:$E$736,다우기술!CW$4,'[7]ROMM List'!$AA$5:$AA$736,다우기술!$C194)&gt;0,CW$4,"")</f>
        <v/>
      </c>
      <c r="CX194" s="392" t="str">
        <f>IF(COUNTIFS('[7]ROMM List'!$E$5:$E$736,다우기술!CX$4,'[7]ROMM List'!$AA$5:$AA$736,다우기술!$C194)&gt;0,CX$4,"")</f>
        <v/>
      </c>
      <c r="CY194" s="392" t="str">
        <f>IF(COUNTIFS('[7]ROMM List'!$E$5:$E$736,다우기술!CY$4,'[7]ROMM List'!$AA$5:$AA$736,다우기술!$C194)&gt;0,CY$4,"")</f>
        <v/>
      </c>
      <c r="CZ194" s="392" t="str">
        <f>IF(COUNTIFS('[7]ROMM List'!$E$5:$E$736,다우기술!CZ$4,'[7]ROMM List'!$AA$5:$AA$736,다우기술!$C194)&gt;0,CZ$4,"")</f>
        <v/>
      </c>
      <c r="DA194" s="392" t="str">
        <f>IF(COUNTIFS('[7]ROMM List'!$E$5:$E$736,다우기술!DA$4,'[7]ROMM List'!$AA$5:$AA$736,다우기술!$C194)&gt;0,DA$4,"")</f>
        <v/>
      </c>
      <c r="DB194" s="392" t="str">
        <f>IF(COUNTIFS('[7]ROMM List'!$E$5:$E$736,다우기술!DB$4,'[7]ROMM List'!$AA$5:$AA$736,다우기술!$C194)&gt;0,DB$4,"")</f>
        <v/>
      </c>
      <c r="DC194" s="392" t="str">
        <f>IF(COUNTIFS('[7]ROMM List'!$E$5:$E$736,다우기술!DC$4,'[7]ROMM List'!$AA$5:$AA$736,다우기술!$C194)&gt;0,DC$4,"")</f>
        <v/>
      </c>
      <c r="DD194" s="392" t="str">
        <f>IF(COUNTIFS('[7]ROMM List'!$E$5:$E$736,다우기술!DD$4,'[7]ROMM List'!$AA$5:$AA$736,다우기술!$C194)&gt;0,DD$4,"")</f>
        <v/>
      </c>
      <c r="DE194" s="392" t="str">
        <f>IF(COUNTIFS('[7]ROMM List'!$E$5:$E$736,다우기술!DE$4,'[7]ROMM List'!$AA$5:$AA$736,다우기술!$C194)&gt;0,DE$4,"")</f>
        <v/>
      </c>
      <c r="DF194" s="392" t="str">
        <f>IF(COUNTIFS('[7]ROMM List'!$E$5:$E$736,다우기술!DF$4,'[7]ROMM List'!$AA$5:$AA$736,다우기술!$C194)&gt;0,DF$4,"")</f>
        <v/>
      </c>
      <c r="DG194" s="392" t="str">
        <f>IF(COUNTIFS('[7]ROMM List'!$E$5:$E$736,다우기술!DG$4,'[7]ROMM List'!$AA$5:$AA$736,다우기술!$C194)&gt;0,DG$4,"")</f>
        <v/>
      </c>
      <c r="DH194" s="392" t="str">
        <f>IF(COUNTIFS('[7]ROMM List'!$E$5:$E$736,다우기술!DH$4,'[7]ROMM List'!$AA$5:$AA$736,다우기술!$C194)&gt;0,DH$4,"")</f>
        <v/>
      </c>
      <c r="DI194" s="392" t="str">
        <f>IF(COUNTIFS('[7]ROMM List'!$E$5:$E$736,다우기술!DI$4,'[7]ROMM List'!$AA$5:$AA$736,다우기술!$C194)&gt;0,DI$4,"")</f>
        <v/>
      </c>
      <c r="DJ194" s="392" t="str">
        <f>IF(COUNTIFS('[7]ROMM List'!$E$5:$E$736,다우기술!DJ$4,'[7]ROMM List'!$AA$5:$AA$736,다우기술!$C194)&gt;0,DJ$4,"")</f>
        <v/>
      </c>
      <c r="DK194" s="392" t="str">
        <f>IF(COUNTIFS('[7]ROMM List'!$E$5:$E$736,다우기술!DK$4,'[7]ROMM List'!$AA$5:$AA$736,다우기술!$C194)&gt;0,DK$4,"")</f>
        <v/>
      </c>
      <c r="DL194" s="392" t="str">
        <f t="shared" si="38"/>
        <v>매출</v>
      </c>
    </row>
    <row r="195" spans="1:116" s="392" customFormat="1" ht="124.95" hidden="1" customHeight="1">
      <c r="A195" s="453"/>
      <c r="B195" s="392" t="s">
        <v>141</v>
      </c>
      <c r="C195" s="430" t="str">
        <f t="shared" si="29"/>
        <v>IS0304</v>
      </c>
      <c r="D195" s="430" t="s">
        <v>4474</v>
      </c>
      <c r="E195" s="430" t="s">
        <v>4463</v>
      </c>
      <c r="F195" s="431" t="s">
        <v>3036</v>
      </c>
      <c r="G195" s="431" t="s">
        <v>3047</v>
      </c>
      <c r="H195" s="454" t="s">
        <v>4527</v>
      </c>
      <c r="I195" s="455" t="s">
        <v>4528</v>
      </c>
      <c r="J195" s="456" t="s">
        <v>4529</v>
      </c>
      <c r="K195" s="457" t="s">
        <v>4530</v>
      </c>
      <c r="L195" s="458" t="str">
        <f>IF(VLOOKUP(BZ195,'[7]ROMM List'!$AB$5:$AC$736,2,0)&gt;0,"Y","N")</f>
        <v>Y</v>
      </c>
      <c r="M195" s="459"/>
      <c r="N195" s="460"/>
      <c r="O195" s="460"/>
      <c r="P195" s="460"/>
      <c r="Q195" s="460" t="s">
        <v>143</v>
      </c>
      <c r="R195" s="461"/>
      <c r="S195" s="459" t="s">
        <v>142</v>
      </c>
      <c r="T195" s="461" t="s">
        <v>131</v>
      </c>
      <c r="U195" s="459" t="str">
        <f>IF(COUNTIFS('[7]ROMM List'!$AA$5:$AA$736,다우기술!$C195,'[7]ROMM List'!K$5:K$736,"O")&gt;0,"O","")</f>
        <v/>
      </c>
      <c r="V195" s="460" t="str">
        <f>IF(COUNTIFS('[7]ROMM List'!$AA$5:$AA$736,다우기술!$C195,'[7]ROMM List'!L$5:L$736,"O")&gt;0,"O","")</f>
        <v/>
      </c>
      <c r="W195" s="460" t="str">
        <f>IF(COUNTIFS('[7]ROMM List'!$AA$5:$AA$736,다우기술!$C195,'[7]ROMM List'!M$5:M$736,"O")&gt;0,"O","")</f>
        <v/>
      </c>
      <c r="X195" s="460" t="str">
        <f>IF(COUNTIFS('[7]ROMM List'!$AA$5:$AA$736,다우기술!$C195,'[7]ROMM List'!N$5:N$736,"O")&gt;0,"O","")</f>
        <v>O</v>
      </c>
      <c r="Y195" s="460" t="str">
        <f>IF(COUNTIFS('[7]ROMM List'!$AA$5:$AA$736,다우기술!$C195,'[7]ROMM List'!O$5:O$736,"O")&gt;0,"O","")</f>
        <v/>
      </c>
      <c r="Z195" s="460" t="str">
        <f>IF(COUNTIFS('[7]ROMM List'!$AA$5:$AA$736,다우기술!$C195,'[7]ROMM List'!P$5:P$736,"O")&gt;0,"O","")</f>
        <v/>
      </c>
      <c r="AA195" s="460" t="str">
        <f>IF(COUNTIFS('[7]ROMM List'!$AA$5:$AA$736,다우기술!$C195,'[7]ROMM List'!Q$5:Q$736,"O")&gt;0,"O","")</f>
        <v>O</v>
      </c>
      <c r="AB195" s="460" t="str">
        <f>IF(COUNTIFS('[7]ROMM List'!$AA$5:$AA$736,다우기술!$C195,'[7]ROMM List'!R$5:R$736,"O")&gt;0,"O","")</f>
        <v/>
      </c>
      <c r="AC195" s="460" t="str">
        <f>IF(COUNTIFS('[7]ROMM List'!$AA$5:$AA$736,다우기술!$C195,'[7]ROMM List'!S$5:S$736,"O")&gt;0,"O","")</f>
        <v>O</v>
      </c>
      <c r="AD195" s="460" t="str">
        <f>IF(COUNTIFS('[7]ROMM List'!$AA$5:$AA$736,다우기술!$C195,'[7]ROMM List'!T$5:T$736,"O")&gt;0,"O","")</f>
        <v/>
      </c>
      <c r="AE195" s="460" t="str">
        <f>IF(COUNTIFS('[7]ROMM List'!$AA$5:$AA$736,다우기술!$C195,'[7]ROMM List'!U$5:U$736,"O")&gt;0,"O","")</f>
        <v/>
      </c>
      <c r="AF195" s="460" t="str">
        <f>IF(COUNTIFS('[7]ROMM List'!$AA$5:$AA$736,다우기술!$C195,'[7]ROMM List'!V$5:V$736,"O")&gt;0,"O","")</f>
        <v/>
      </c>
      <c r="AG195" s="461" t="str">
        <f>IF(COUNTIFS('[7]ROMM List'!$AA$5:$AA$736,다우기술!$C195,'[7]ROMM List'!W$5:W$736,"O")&gt;0,"O","")</f>
        <v/>
      </c>
      <c r="AH195" s="462" t="s">
        <v>130</v>
      </c>
      <c r="AI195" s="458" t="str">
        <f t="shared" si="37"/>
        <v>매출</v>
      </c>
      <c r="AJ195" s="458" t="s">
        <v>144</v>
      </c>
      <c r="AK195" s="458" t="s">
        <v>144</v>
      </c>
      <c r="AL195" s="458" t="s">
        <v>144</v>
      </c>
      <c r="AM195" s="458" t="s">
        <v>144</v>
      </c>
      <c r="AN195" s="458" t="s">
        <v>3592</v>
      </c>
      <c r="AO195" s="458" t="s">
        <v>4504</v>
      </c>
      <c r="AP195" s="463" t="s">
        <v>3638</v>
      </c>
      <c r="AQ195" s="458" t="s">
        <v>131</v>
      </c>
      <c r="AR195" s="454" t="s">
        <v>3791</v>
      </c>
      <c r="AS195" s="454" t="s">
        <v>3792</v>
      </c>
      <c r="AT195" s="464" t="s">
        <v>4531</v>
      </c>
      <c r="AU195" s="454" t="str">
        <f t="shared" si="35"/>
        <v>프로젝트 자재원가 반영</v>
      </c>
      <c r="AV195" s="454" t="s">
        <v>4532</v>
      </c>
      <c r="AW195" s="455"/>
      <c r="AX195" s="460"/>
      <c r="AY195" s="460" t="s">
        <v>3025</v>
      </c>
      <c r="AZ195" s="461"/>
      <c r="BA195" s="446" t="s">
        <v>4533</v>
      </c>
      <c r="BB195" s="446" t="str">
        <f>IF(COUNTIFS('[7]ROMM List'!$AA$5:$AA$736,다우기술!C195,'[7]ROMM List'!$AF$5:$AF$736,"Significant")&gt;0,"Significant",IF(COUNTIFS('[7]ROMM List'!$AA$5:$AA$736,다우기술!C195,'[7]ROMM List'!$AF$5:$AF$736,"Higher")&gt;0,"Higher","Lower"))</f>
        <v>Significant</v>
      </c>
      <c r="BC195" s="446" t="str">
        <f t="shared" si="43"/>
        <v>M</v>
      </c>
      <c r="BD195" s="446" t="s">
        <v>130</v>
      </c>
      <c r="BE195" s="465" t="s">
        <v>131</v>
      </c>
      <c r="BF195" s="466" t="str">
        <f t="shared" si="40"/>
        <v>M</v>
      </c>
      <c r="BG195" s="466" t="s">
        <v>135</v>
      </c>
      <c r="BH195" s="466" t="s">
        <v>135</v>
      </c>
      <c r="BI195" s="466" t="s">
        <v>135</v>
      </c>
      <c r="BJ195" s="466" t="s">
        <v>135</v>
      </c>
      <c r="BK195" s="466" t="s">
        <v>135</v>
      </c>
      <c r="BL195" s="466" t="s">
        <v>133</v>
      </c>
      <c r="BM195" s="466" t="s">
        <v>133</v>
      </c>
      <c r="BN195" s="467" t="s">
        <v>135</v>
      </c>
      <c r="BO195" s="446" t="str">
        <f t="shared" si="30"/>
        <v>Not Higher</v>
      </c>
      <c r="BP195" s="446">
        <f>SUMIFS([7]Note!$G$18:$G$65,[7]Note!$C$18:$C$65,다우기술!BB195,[7]Note!$F$18:$F$65,다우기술!BC195,[7]Note!$D$18:$D$65,다우기술!BO195)/IF(BD195="Y",1,IF(BD195="H",2,4))</f>
        <v>3</v>
      </c>
      <c r="BQ195" s="446" t="str">
        <f t="shared" si="42"/>
        <v>재경팀</v>
      </c>
      <c r="BR195" s="466"/>
      <c r="BS195" s="467" t="s">
        <v>143</v>
      </c>
      <c r="BT195" s="465"/>
      <c r="BU195" s="466"/>
      <c r="BV195" s="466"/>
      <c r="BW195" s="466" t="s">
        <v>143</v>
      </c>
      <c r="BX195" s="466"/>
      <c r="BY195" s="446"/>
      <c r="BZ195" s="392" t="str">
        <f t="shared" si="36"/>
        <v>품질기획팀,프로젝트팀,키움자산운용팀_프로젝트 자재원가 반영</v>
      </c>
      <c r="CA195" s="392" t="b">
        <f>VLOOKUP(BZ195,'[7]ROMM List'!$AB$5:$AB$736,1,0)=BZ195</f>
        <v>1</v>
      </c>
      <c r="CB195" s="392" t="str">
        <f t="shared" si="32"/>
        <v>IS0304</v>
      </c>
      <c r="CD195" s="470">
        <f t="shared" si="33"/>
        <v>0</v>
      </c>
      <c r="CF195" s="470">
        <f t="shared" si="34"/>
        <v>0</v>
      </c>
      <c r="CG195" s="470">
        <f t="shared" si="34"/>
        <v>0</v>
      </c>
      <c r="CH195" s="470">
        <f t="shared" si="34"/>
        <v>0</v>
      </c>
      <c r="CL195" s="392" t="str">
        <f>IF(COUNTIFS('[7]ROMM List'!$E$5:$E$736,다우기술!CL$4,'[7]ROMM List'!$AA$5:$AA$736,다우기술!$C195)&gt;0,CL$4,"")</f>
        <v/>
      </c>
      <c r="CM195" s="392" t="str">
        <f>IF(COUNTIFS('[7]ROMM List'!$E$5:$E$736,다우기술!CM$4,'[7]ROMM List'!$AA$5:$AA$736,다우기술!$C195)&gt;0,CM$4,"")</f>
        <v>매출</v>
      </c>
      <c r="CN195" s="392" t="str">
        <f>IF(COUNTIFS('[7]ROMM List'!$E$5:$E$736,다우기술!CN$4,'[7]ROMM List'!$AA$5:$AA$736,다우기술!$C195)&gt;0,CN$4,"")</f>
        <v/>
      </c>
      <c r="CO195" s="392" t="str">
        <f>IF(COUNTIFS('[7]ROMM List'!$E$5:$E$736,다우기술!CO$4,'[7]ROMM List'!$AA$5:$AA$736,다우기술!$C195)&gt;0,CO$4,"")</f>
        <v/>
      </c>
      <c r="CP195" s="392" t="str">
        <f>IF(COUNTIFS('[7]ROMM List'!$E$5:$E$736,다우기술!CP$4,'[7]ROMM List'!$AA$5:$AA$736,다우기술!$C195)&gt;0,CP$4,"")</f>
        <v/>
      </c>
      <c r="CQ195" s="392" t="str">
        <f>IF(COUNTIFS('[7]ROMM List'!$E$5:$E$736,다우기술!CQ$4,'[7]ROMM List'!$AA$5:$AA$736,다우기술!$C195)&gt;0,CQ$4,"")</f>
        <v/>
      </c>
      <c r="CR195" s="392" t="str">
        <f>IF(COUNTIFS('[7]ROMM List'!$E$5:$E$736,다우기술!CR$4,'[7]ROMM List'!$AA$5:$AA$736,다우기술!$C195)&gt;0,CR$4,"")</f>
        <v/>
      </c>
      <c r="CS195" s="392" t="str">
        <f>IF(COUNTIFS('[7]ROMM List'!$E$5:$E$736,다우기술!CS$4,'[7]ROMM List'!$AA$5:$AA$736,다우기술!$C195)&gt;0,CS$4,"")</f>
        <v/>
      </c>
      <c r="CT195" s="392" t="str">
        <f>IF(COUNTIFS('[7]ROMM List'!$E$5:$E$736,다우기술!CT$4,'[7]ROMM List'!$AA$5:$AA$736,다우기술!$C195)&gt;0,CT$4,"")</f>
        <v/>
      </c>
      <c r="CU195" s="392" t="str">
        <f>IF(COUNTIFS('[7]ROMM List'!$E$5:$E$736,다우기술!CU$4,'[7]ROMM List'!$AA$5:$AA$736,다우기술!$C195)&gt;0,CU$4,"")</f>
        <v/>
      </c>
      <c r="CV195" s="392" t="str">
        <f>IF(COUNTIFS('[7]ROMM List'!$E$5:$E$736,다우기술!CV$4,'[7]ROMM List'!$AA$5:$AA$736,다우기술!$C195)&gt;0,CV$4,"")</f>
        <v/>
      </c>
      <c r="CW195" s="392" t="str">
        <f>IF(COUNTIFS('[7]ROMM List'!$E$5:$E$736,다우기술!CW$4,'[7]ROMM List'!$AA$5:$AA$736,다우기술!$C195)&gt;0,CW$4,"")</f>
        <v/>
      </c>
      <c r="CX195" s="392" t="str">
        <f>IF(COUNTIFS('[7]ROMM List'!$E$5:$E$736,다우기술!CX$4,'[7]ROMM List'!$AA$5:$AA$736,다우기술!$C195)&gt;0,CX$4,"")</f>
        <v/>
      </c>
      <c r="CY195" s="392" t="str">
        <f>IF(COUNTIFS('[7]ROMM List'!$E$5:$E$736,다우기술!CY$4,'[7]ROMM List'!$AA$5:$AA$736,다우기술!$C195)&gt;0,CY$4,"")</f>
        <v/>
      </c>
      <c r="CZ195" s="392" t="str">
        <f>IF(COUNTIFS('[7]ROMM List'!$E$5:$E$736,다우기술!CZ$4,'[7]ROMM List'!$AA$5:$AA$736,다우기술!$C195)&gt;0,CZ$4,"")</f>
        <v/>
      </c>
      <c r="DA195" s="392" t="str">
        <f>IF(COUNTIFS('[7]ROMM List'!$E$5:$E$736,다우기술!DA$4,'[7]ROMM List'!$AA$5:$AA$736,다우기술!$C195)&gt;0,DA$4,"")</f>
        <v/>
      </c>
      <c r="DB195" s="392" t="str">
        <f>IF(COUNTIFS('[7]ROMM List'!$E$5:$E$736,다우기술!DB$4,'[7]ROMM List'!$AA$5:$AA$736,다우기술!$C195)&gt;0,DB$4,"")</f>
        <v/>
      </c>
      <c r="DC195" s="392" t="str">
        <f>IF(COUNTIFS('[7]ROMM List'!$E$5:$E$736,다우기술!DC$4,'[7]ROMM List'!$AA$5:$AA$736,다우기술!$C195)&gt;0,DC$4,"")</f>
        <v/>
      </c>
      <c r="DD195" s="392" t="str">
        <f>IF(COUNTIFS('[7]ROMM List'!$E$5:$E$736,다우기술!DD$4,'[7]ROMM List'!$AA$5:$AA$736,다우기술!$C195)&gt;0,DD$4,"")</f>
        <v/>
      </c>
      <c r="DE195" s="392" t="str">
        <f>IF(COUNTIFS('[7]ROMM List'!$E$5:$E$736,다우기술!DE$4,'[7]ROMM List'!$AA$5:$AA$736,다우기술!$C195)&gt;0,DE$4,"")</f>
        <v/>
      </c>
      <c r="DF195" s="392" t="str">
        <f>IF(COUNTIFS('[7]ROMM List'!$E$5:$E$736,다우기술!DF$4,'[7]ROMM List'!$AA$5:$AA$736,다우기술!$C195)&gt;0,DF$4,"")</f>
        <v/>
      </c>
      <c r="DG195" s="392" t="str">
        <f>IF(COUNTIFS('[7]ROMM List'!$E$5:$E$736,다우기술!DG$4,'[7]ROMM List'!$AA$5:$AA$736,다우기술!$C195)&gt;0,DG$4,"")</f>
        <v/>
      </c>
      <c r="DH195" s="392" t="str">
        <f>IF(COUNTIFS('[7]ROMM List'!$E$5:$E$736,다우기술!DH$4,'[7]ROMM List'!$AA$5:$AA$736,다우기술!$C195)&gt;0,DH$4,"")</f>
        <v/>
      </c>
      <c r="DI195" s="392" t="str">
        <f>IF(COUNTIFS('[7]ROMM List'!$E$5:$E$736,다우기술!DI$4,'[7]ROMM List'!$AA$5:$AA$736,다우기술!$C195)&gt;0,DI$4,"")</f>
        <v/>
      </c>
      <c r="DJ195" s="392" t="str">
        <f>IF(COUNTIFS('[7]ROMM List'!$E$5:$E$736,다우기술!DJ$4,'[7]ROMM List'!$AA$5:$AA$736,다우기술!$C195)&gt;0,DJ$4,"")</f>
        <v/>
      </c>
      <c r="DK195" s="392" t="str">
        <f>IF(COUNTIFS('[7]ROMM List'!$E$5:$E$736,다우기술!DK$4,'[7]ROMM List'!$AA$5:$AA$736,다우기술!$C195)&gt;0,DK$4,"")</f>
        <v/>
      </c>
      <c r="DL195" s="392" t="str">
        <f t="shared" si="38"/>
        <v>매출</v>
      </c>
    </row>
    <row r="196" spans="1:116" ht="202.95" hidden="1" customHeight="1">
      <c r="A196" s="453"/>
      <c r="B196" s="392" t="s">
        <v>141</v>
      </c>
      <c r="C196" s="430" t="str">
        <f t="shared" si="29"/>
        <v>IS0305</v>
      </c>
      <c r="D196" s="430" t="s">
        <v>4474</v>
      </c>
      <c r="E196" s="430" t="s">
        <v>4463</v>
      </c>
      <c r="F196" s="431" t="s">
        <v>3036</v>
      </c>
      <c r="G196" s="431" t="s">
        <v>3056</v>
      </c>
      <c r="H196" s="454" t="s">
        <v>4534</v>
      </c>
      <c r="I196" s="455" t="s">
        <v>4535</v>
      </c>
      <c r="J196" s="456" t="s">
        <v>4536</v>
      </c>
      <c r="K196" s="457" t="s">
        <v>4537</v>
      </c>
      <c r="L196" s="458" t="str">
        <f>IF(VLOOKUP(BZ196,'[7]ROMM List'!$AB$5:$AC$736,2,0)&gt;0,"Y","N")</f>
        <v>Y</v>
      </c>
      <c r="M196" s="459" t="s">
        <v>143</v>
      </c>
      <c r="N196" s="460"/>
      <c r="O196" s="460"/>
      <c r="P196" s="460"/>
      <c r="Q196" s="460"/>
      <c r="R196" s="461"/>
      <c r="S196" s="459" t="s">
        <v>142</v>
      </c>
      <c r="T196" s="461" t="s">
        <v>137</v>
      </c>
      <c r="U196" s="459" t="str">
        <f>IF(COUNTIFS('[7]ROMM List'!$AA$5:$AA$736,다우기술!$C196,'[7]ROMM List'!K$5:K$736,"O")&gt;0,"O","")</f>
        <v/>
      </c>
      <c r="V196" s="460" t="str">
        <f>IF(COUNTIFS('[7]ROMM List'!$AA$5:$AA$736,다우기술!$C196,'[7]ROMM List'!L$5:L$736,"O")&gt;0,"O","")</f>
        <v/>
      </c>
      <c r="W196" s="460" t="str">
        <f>IF(COUNTIFS('[7]ROMM List'!$AA$5:$AA$736,다우기술!$C196,'[7]ROMM List'!M$5:M$736,"O")&gt;0,"O","")</f>
        <v/>
      </c>
      <c r="X196" s="460" t="str">
        <f>IF(COUNTIFS('[7]ROMM List'!$AA$5:$AA$736,다우기술!$C196,'[7]ROMM List'!N$5:N$736,"O")&gt;0,"O","")</f>
        <v>O</v>
      </c>
      <c r="Y196" s="460" t="str">
        <f>IF(COUNTIFS('[7]ROMM List'!$AA$5:$AA$736,다우기술!$C196,'[7]ROMM List'!O$5:O$736,"O")&gt;0,"O","")</f>
        <v/>
      </c>
      <c r="Z196" s="460" t="str">
        <f>IF(COUNTIFS('[7]ROMM List'!$AA$5:$AA$736,다우기술!$C196,'[7]ROMM List'!P$5:P$736,"O")&gt;0,"O","")</f>
        <v/>
      </c>
      <c r="AA196" s="460" t="str">
        <f>IF(COUNTIFS('[7]ROMM List'!$AA$5:$AA$736,다우기술!$C196,'[7]ROMM List'!Q$5:Q$736,"O")&gt;0,"O","")</f>
        <v>O</v>
      </c>
      <c r="AB196" s="460" t="str">
        <f>IF(COUNTIFS('[7]ROMM List'!$AA$5:$AA$736,다우기술!$C196,'[7]ROMM List'!R$5:R$736,"O")&gt;0,"O","")</f>
        <v/>
      </c>
      <c r="AC196" s="460" t="str">
        <f>IF(COUNTIFS('[7]ROMM List'!$AA$5:$AA$736,다우기술!$C196,'[7]ROMM List'!S$5:S$736,"O")&gt;0,"O","")</f>
        <v>O</v>
      </c>
      <c r="AD196" s="460" t="str">
        <f>IF(COUNTIFS('[7]ROMM List'!$AA$5:$AA$736,다우기술!$C196,'[7]ROMM List'!T$5:T$736,"O")&gt;0,"O","")</f>
        <v/>
      </c>
      <c r="AE196" s="460" t="str">
        <f>IF(COUNTIFS('[7]ROMM List'!$AA$5:$AA$736,다우기술!$C196,'[7]ROMM List'!U$5:U$736,"O")&gt;0,"O","")</f>
        <v/>
      </c>
      <c r="AF196" s="460" t="str">
        <f>IF(COUNTIFS('[7]ROMM List'!$AA$5:$AA$736,다우기술!$C196,'[7]ROMM List'!V$5:V$736,"O")&gt;0,"O","")</f>
        <v/>
      </c>
      <c r="AG196" s="461" t="str">
        <f>IF(COUNTIFS('[7]ROMM List'!$AA$5:$AA$736,다우기술!$C196,'[7]ROMM List'!W$5:W$736,"O")&gt;0,"O","")</f>
        <v/>
      </c>
      <c r="AH196" s="462" t="s">
        <v>3718</v>
      </c>
      <c r="AI196" s="458" t="str">
        <f t="shared" si="37"/>
        <v>매출</v>
      </c>
      <c r="AJ196" s="458" t="s">
        <v>144</v>
      </c>
      <c r="AK196" s="458" t="s">
        <v>144</v>
      </c>
      <c r="AL196" s="458" t="s">
        <v>144</v>
      </c>
      <c r="AM196" s="458" t="s">
        <v>144</v>
      </c>
      <c r="AN196" s="458" t="s">
        <v>144</v>
      </c>
      <c r="AO196" s="458" t="s">
        <v>144</v>
      </c>
      <c r="AP196" s="463" t="s">
        <v>3638</v>
      </c>
      <c r="AQ196" s="458" t="s">
        <v>3582</v>
      </c>
      <c r="AR196" s="454" t="s">
        <v>4486</v>
      </c>
      <c r="AS196" s="454" t="s">
        <v>3748</v>
      </c>
      <c r="AT196" s="464" t="s">
        <v>4538</v>
      </c>
      <c r="AU196" s="454" t="str">
        <f t="shared" si="35"/>
        <v>프로젝트 경비 통제</v>
      </c>
      <c r="AV196" s="454" t="s">
        <v>4539</v>
      </c>
      <c r="AW196" s="455"/>
      <c r="AX196" s="460"/>
      <c r="AY196" s="460" t="s">
        <v>143</v>
      </c>
      <c r="AZ196" s="461"/>
      <c r="BA196" s="446" t="s">
        <v>3018</v>
      </c>
      <c r="BB196" s="446" t="str">
        <f>IF(COUNTIFS('[7]ROMM List'!$AA$5:$AA$736,다우기술!C196,'[7]ROMM List'!$AF$5:$AF$736,"Significant")&gt;0,"Significant",IF(COUNTIFS('[7]ROMM List'!$AA$5:$AA$736,다우기술!C196,'[7]ROMM List'!$AF$5:$AF$736,"Higher")&gt;0,"Higher","Lower"))</f>
        <v>Significant</v>
      </c>
      <c r="BC196" s="446" t="str">
        <f t="shared" si="43"/>
        <v>Auto</v>
      </c>
      <c r="BD196" s="446" t="s">
        <v>130</v>
      </c>
      <c r="BE196" s="465" t="s">
        <v>137</v>
      </c>
      <c r="BF196" s="466" t="str">
        <f t="shared" si="40"/>
        <v>Auto</v>
      </c>
      <c r="BG196" s="466" t="s">
        <v>135</v>
      </c>
      <c r="BH196" s="466" t="s">
        <v>135</v>
      </c>
      <c r="BI196" s="466" t="s">
        <v>135</v>
      </c>
      <c r="BJ196" s="466" t="s">
        <v>135</v>
      </c>
      <c r="BK196" s="466" t="s">
        <v>135</v>
      </c>
      <c r="BL196" s="466" t="s">
        <v>133</v>
      </c>
      <c r="BM196" s="466" t="s">
        <v>133</v>
      </c>
      <c r="BN196" s="467" t="s">
        <v>135</v>
      </c>
      <c r="BO196" s="446" t="str">
        <f t="shared" si="30"/>
        <v>Not Higher</v>
      </c>
      <c r="BP196" s="446">
        <f>SUMIFS([7]Note!$G$18:$G$65,[7]Note!$C$18:$C$65,다우기술!BB196,[7]Note!$F$18:$F$65,다우기술!BC196,[7]Note!$D$18:$D$65,다우기술!BO196)/IF(BD196="Y",1,IF(BD196="H",2,4))</f>
        <v>1</v>
      </c>
      <c r="BQ196" s="446" t="str">
        <f t="shared" si="42"/>
        <v>품질기획팀, 프로젝트팀</v>
      </c>
      <c r="BR196" s="466"/>
      <c r="BS196" s="467" t="s">
        <v>143</v>
      </c>
      <c r="BT196" s="465"/>
      <c r="BU196" s="466"/>
      <c r="BV196" s="466"/>
      <c r="BW196" s="466" t="s">
        <v>143</v>
      </c>
      <c r="BX196" s="466"/>
      <c r="BY196" s="446"/>
      <c r="BZ196" s="392" t="str">
        <f t="shared" si="36"/>
        <v>품질기획팀,프로젝트팀,키움자산운용팀_프로젝트 경비 통제</v>
      </c>
      <c r="CA196" s="392" t="b">
        <f>VLOOKUP(BZ196,'[7]ROMM List'!$AB$5:$AB$736,1,0)=BZ196</f>
        <v>1</v>
      </c>
      <c r="CB196" s="392" t="str">
        <f t="shared" si="32"/>
        <v>IS0305</v>
      </c>
      <c r="CC196" s="392"/>
      <c r="CD196" s="470">
        <f t="shared" si="33"/>
        <v>0</v>
      </c>
      <c r="CE196" s="392"/>
      <c r="CF196" s="470">
        <f t="shared" si="34"/>
        <v>0</v>
      </c>
      <c r="CG196" s="469">
        <f t="shared" si="34"/>
        <v>0</v>
      </c>
      <c r="CH196" s="469">
        <f t="shared" si="34"/>
        <v>0</v>
      </c>
      <c r="CL196" s="468" t="str">
        <f>IF(COUNTIFS('[7]ROMM List'!$E$5:$E$736,다우기술!CL$4,'[7]ROMM List'!$AA$5:$AA$736,다우기술!$C196)&gt;0,CL$4,"")</f>
        <v/>
      </c>
      <c r="CM196" s="468" t="str">
        <f>IF(COUNTIFS('[7]ROMM List'!$E$5:$E$736,다우기술!CM$4,'[7]ROMM List'!$AA$5:$AA$736,다우기술!$C196)&gt;0,CM$4,"")</f>
        <v>매출</v>
      </c>
      <c r="CN196" s="468" t="str">
        <f>IF(COUNTIFS('[7]ROMM List'!$E$5:$E$736,다우기술!CN$4,'[7]ROMM List'!$AA$5:$AA$736,다우기술!$C196)&gt;0,CN$4,"")</f>
        <v/>
      </c>
      <c r="CO196" s="468" t="str">
        <f>IF(COUNTIFS('[7]ROMM List'!$E$5:$E$736,다우기술!CO$4,'[7]ROMM List'!$AA$5:$AA$736,다우기술!$C196)&gt;0,CO$4,"")</f>
        <v/>
      </c>
      <c r="CP196" s="468" t="str">
        <f>IF(COUNTIFS('[7]ROMM List'!$E$5:$E$736,다우기술!CP$4,'[7]ROMM List'!$AA$5:$AA$736,다우기술!$C196)&gt;0,CP$4,"")</f>
        <v/>
      </c>
      <c r="CQ196" s="468" t="str">
        <f>IF(COUNTIFS('[7]ROMM List'!$E$5:$E$736,다우기술!CQ$4,'[7]ROMM List'!$AA$5:$AA$736,다우기술!$C196)&gt;0,CQ$4,"")</f>
        <v/>
      </c>
      <c r="CR196" s="468" t="str">
        <f>IF(COUNTIFS('[7]ROMM List'!$E$5:$E$736,다우기술!CR$4,'[7]ROMM List'!$AA$5:$AA$736,다우기술!$C196)&gt;0,CR$4,"")</f>
        <v/>
      </c>
      <c r="CS196" s="468" t="str">
        <f>IF(COUNTIFS('[7]ROMM List'!$E$5:$E$736,다우기술!CS$4,'[7]ROMM List'!$AA$5:$AA$736,다우기술!$C196)&gt;0,CS$4,"")</f>
        <v/>
      </c>
      <c r="CT196" s="468" t="str">
        <f>IF(COUNTIFS('[7]ROMM List'!$E$5:$E$736,다우기술!CT$4,'[7]ROMM List'!$AA$5:$AA$736,다우기술!$C196)&gt;0,CT$4,"")</f>
        <v/>
      </c>
      <c r="CU196" s="468" t="str">
        <f>IF(COUNTIFS('[7]ROMM List'!$E$5:$E$736,다우기술!CU$4,'[7]ROMM List'!$AA$5:$AA$736,다우기술!$C196)&gt;0,CU$4,"")</f>
        <v/>
      </c>
      <c r="CV196" s="468" t="str">
        <f>IF(COUNTIFS('[7]ROMM List'!$E$5:$E$736,다우기술!CV$4,'[7]ROMM List'!$AA$5:$AA$736,다우기술!$C196)&gt;0,CV$4,"")</f>
        <v/>
      </c>
      <c r="CW196" s="468" t="str">
        <f>IF(COUNTIFS('[7]ROMM List'!$E$5:$E$736,다우기술!CW$4,'[7]ROMM List'!$AA$5:$AA$736,다우기술!$C196)&gt;0,CW$4,"")</f>
        <v/>
      </c>
      <c r="CX196" s="468" t="str">
        <f>IF(COUNTIFS('[7]ROMM List'!$E$5:$E$736,다우기술!CX$4,'[7]ROMM List'!$AA$5:$AA$736,다우기술!$C196)&gt;0,CX$4,"")</f>
        <v/>
      </c>
      <c r="CY196" s="468" t="str">
        <f>IF(COUNTIFS('[7]ROMM List'!$E$5:$E$736,다우기술!CY$4,'[7]ROMM List'!$AA$5:$AA$736,다우기술!$C196)&gt;0,CY$4,"")</f>
        <v/>
      </c>
      <c r="CZ196" s="468" t="str">
        <f>IF(COUNTIFS('[7]ROMM List'!$E$5:$E$736,다우기술!CZ$4,'[7]ROMM List'!$AA$5:$AA$736,다우기술!$C196)&gt;0,CZ$4,"")</f>
        <v/>
      </c>
      <c r="DA196" s="468" t="str">
        <f>IF(COUNTIFS('[7]ROMM List'!$E$5:$E$736,다우기술!DA$4,'[7]ROMM List'!$AA$5:$AA$736,다우기술!$C196)&gt;0,DA$4,"")</f>
        <v/>
      </c>
      <c r="DB196" s="468" t="str">
        <f>IF(COUNTIFS('[7]ROMM List'!$E$5:$E$736,다우기술!DB$4,'[7]ROMM List'!$AA$5:$AA$736,다우기술!$C196)&gt;0,DB$4,"")</f>
        <v/>
      </c>
      <c r="DC196" s="468" t="str">
        <f>IF(COUNTIFS('[7]ROMM List'!$E$5:$E$736,다우기술!DC$4,'[7]ROMM List'!$AA$5:$AA$736,다우기술!$C196)&gt;0,DC$4,"")</f>
        <v/>
      </c>
      <c r="DD196" s="468" t="str">
        <f>IF(COUNTIFS('[7]ROMM List'!$E$5:$E$736,다우기술!DD$4,'[7]ROMM List'!$AA$5:$AA$736,다우기술!$C196)&gt;0,DD$4,"")</f>
        <v/>
      </c>
      <c r="DE196" s="468" t="str">
        <f>IF(COUNTIFS('[7]ROMM List'!$E$5:$E$736,다우기술!DE$4,'[7]ROMM List'!$AA$5:$AA$736,다우기술!$C196)&gt;0,DE$4,"")</f>
        <v/>
      </c>
      <c r="DF196" s="468" t="str">
        <f>IF(COUNTIFS('[7]ROMM List'!$E$5:$E$736,다우기술!DF$4,'[7]ROMM List'!$AA$5:$AA$736,다우기술!$C196)&gt;0,DF$4,"")</f>
        <v/>
      </c>
      <c r="DG196" s="468" t="str">
        <f>IF(COUNTIFS('[7]ROMM List'!$E$5:$E$736,다우기술!DG$4,'[7]ROMM List'!$AA$5:$AA$736,다우기술!$C196)&gt;0,DG$4,"")</f>
        <v/>
      </c>
      <c r="DH196" s="468" t="str">
        <f>IF(COUNTIFS('[7]ROMM List'!$E$5:$E$736,다우기술!DH$4,'[7]ROMM List'!$AA$5:$AA$736,다우기술!$C196)&gt;0,DH$4,"")</f>
        <v/>
      </c>
      <c r="DI196" s="468" t="str">
        <f>IF(COUNTIFS('[7]ROMM List'!$E$5:$E$736,다우기술!DI$4,'[7]ROMM List'!$AA$5:$AA$736,다우기술!$C196)&gt;0,DI$4,"")</f>
        <v/>
      </c>
      <c r="DJ196" s="468" t="str">
        <f>IF(COUNTIFS('[7]ROMM List'!$E$5:$E$736,다우기술!DJ$4,'[7]ROMM List'!$AA$5:$AA$736,다우기술!$C196)&gt;0,DJ$4,"")</f>
        <v/>
      </c>
      <c r="DK196" s="468" t="str">
        <f>IF(COUNTIFS('[7]ROMM List'!$E$5:$E$736,다우기술!DK$4,'[7]ROMM List'!$AA$5:$AA$736,다우기술!$C196)&gt;0,DK$4,"")</f>
        <v/>
      </c>
      <c r="DL196" s="468" t="str">
        <f t="shared" si="38"/>
        <v>매출</v>
      </c>
    </row>
    <row r="197" spans="1:116" ht="124.95" hidden="1" customHeight="1">
      <c r="A197" s="453"/>
      <c r="B197" s="392" t="s">
        <v>141</v>
      </c>
      <c r="C197" s="430" t="str">
        <f t="shared" ref="C197:C260" si="44">D197&amp;F197&amp;G197</f>
        <v>IS0306</v>
      </c>
      <c r="D197" s="430" t="s">
        <v>4474</v>
      </c>
      <c r="E197" s="430" t="s">
        <v>4463</v>
      </c>
      <c r="F197" s="431" t="s">
        <v>3036</v>
      </c>
      <c r="G197" s="431" t="s">
        <v>3064</v>
      </c>
      <c r="H197" s="454" t="s">
        <v>4540</v>
      </c>
      <c r="I197" s="455" t="s">
        <v>4541</v>
      </c>
      <c r="J197" s="456" t="s">
        <v>4542</v>
      </c>
      <c r="K197" s="457" t="s">
        <v>4543</v>
      </c>
      <c r="L197" s="458" t="str">
        <f>IF(VLOOKUP(BZ197,'[7]ROMM List'!$AB$5:$AC$736,2,0)&gt;0,"Y","N")</f>
        <v>Y</v>
      </c>
      <c r="M197" s="459" t="s">
        <v>143</v>
      </c>
      <c r="N197" s="460" t="s">
        <v>143</v>
      </c>
      <c r="O197" s="460"/>
      <c r="P197" s="460"/>
      <c r="Q197" s="460"/>
      <c r="R197" s="461"/>
      <c r="S197" s="459" t="s">
        <v>142</v>
      </c>
      <c r="T197" s="461" t="s">
        <v>131</v>
      </c>
      <c r="U197" s="459" t="str">
        <f>IF(COUNTIFS('[7]ROMM List'!$AA$5:$AA$736,다우기술!$C197,'[7]ROMM List'!K$5:K$736,"O")&gt;0,"O","")</f>
        <v/>
      </c>
      <c r="V197" s="460" t="str">
        <f>IF(COUNTIFS('[7]ROMM List'!$AA$5:$AA$736,다우기술!$C197,'[7]ROMM List'!L$5:L$736,"O")&gt;0,"O","")</f>
        <v/>
      </c>
      <c r="W197" s="460" t="str">
        <f>IF(COUNTIFS('[7]ROMM List'!$AA$5:$AA$736,다우기술!$C197,'[7]ROMM List'!M$5:M$736,"O")&gt;0,"O","")</f>
        <v>O</v>
      </c>
      <c r="X197" s="460" t="str">
        <f>IF(COUNTIFS('[7]ROMM List'!$AA$5:$AA$736,다우기술!$C197,'[7]ROMM List'!N$5:N$736,"O")&gt;0,"O","")</f>
        <v>O</v>
      </c>
      <c r="Y197" s="460" t="str">
        <f>IF(COUNTIFS('[7]ROMM List'!$AA$5:$AA$736,다우기술!$C197,'[7]ROMM List'!O$5:O$736,"O")&gt;0,"O","")</f>
        <v>O</v>
      </c>
      <c r="Z197" s="460" t="str">
        <f>IF(COUNTIFS('[7]ROMM List'!$AA$5:$AA$736,다우기술!$C197,'[7]ROMM List'!P$5:P$736,"O")&gt;0,"O","")</f>
        <v>O</v>
      </c>
      <c r="AA197" s="460" t="str">
        <f>IF(COUNTIFS('[7]ROMM List'!$AA$5:$AA$736,다우기술!$C197,'[7]ROMM List'!Q$5:Q$736,"O")&gt;0,"O","")</f>
        <v>O</v>
      </c>
      <c r="AB197" s="460" t="str">
        <f>IF(COUNTIFS('[7]ROMM List'!$AA$5:$AA$736,다우기술!$C197,'[7]ROMM List'!R$5:R$736,"O")&gt;0,"O","")</f>
        <v/>
      </c>
      <c r="AC197" s="460" t="str">
        <f>IF(COUNTIFS('[7]ROMM List'!$AA$5:$AA$736,다우기술!$C197,'[7]ROMM List'!S$5:S$736,"O")&gt;0,"O","")</f>
        <v/>
      </c>
      <c r="AD197" s="460" t="str">
        <f>IF(COUNTIFS('[7]ROMM List'!$AA$5:$AA$736,다우기술!$C197,'[7]ROMM List'!T$5:T$736,"O")&gt;0,"O","")</f>
        <v/>
      </c>
      <c r="AE197" s="460" t="str">
        <f>IF(COUNTIFS('[7]ROMM List'!$AA$5:$AA$736,다우기술!$C197,'[7]ROMM List'!U$5:U$736,"O")&gt;0,"O","")</f>
        <v/>
      </c>
      <c r="AF197" s="460" t="str">
        <f>IF(COUNTIFS('[7]ROMM List'!$AA$5:$AA$736,다우기술!$C197,'[7]ROMM List'!V$5:V$736,"O")&gt;0,"O","")</f>
        <v/>
      </c>
      <c r="AG197" s="461" t="str">
        <f>IF(COUNTIFS('[7]ROMM List'!$AA$5:$AA$736,다우기술!$C197,'[7]ROMM List'!W$5:W$736,"O")&gt;0,"O","")</f>
        <v/>
      </c>
      <c r="AH197" s="462" t="s">
        <v>3718</v>
      </c>
      <c r="AI197" s="458" t="str">
        <f t="shared" si="37"/>
        <v>매출채권매출매출원가</v>
      </c>
      <c r="AJ197" s="458" t="s">
        <v>144</v>
      </c>
      <c r="AK197" s="458" t="s">
        <v>144</v>
      </c>
      <c r="AL197" s="458" t="s">
        <v>144</v>
      </c>
      <c r="AM197" s="458" t="s">
        <v>144</v>
      </c>
      <c r="AN197" s="458" t="s">
        <v>3592</v>
      </c>
      <c r="AO197" s="458" t="s">
        <v>4544</v>
      </c>
      <c r="AP197" s="463" t="s">
        <v>3638</v>
      </c>
      <c r="AQ197" s="458" t="s">
        <v>131</v>
      </c>
      <c r="AR197" s="454" t="s">
        <v>3791</v>
      </c>
      <c r="AS197" s="454" t="s">
        <v>3792</v>
      </c>
      <c r="AT197" s="464" t="s">
        <v>4545</v>
      </c>
      <c r="AU197" s="454" t="str">
        <f t="shared" si="35"/>
        <v>프로젝트 완료 관리</v>
      </c>
      <c r="AV197" s="454" t="s">
        <v>4546</v>
      </c>
      <c r="AW197" s="455"/>
      <c r="AX197" s="460"/>
      <c r="AY197" s="460" t="s">
        <v>3025</v>
      </c>
      <c r="AZ197" s="461"/>
      <c r="BA197" s="446" t="s">
        <v>4547</v>
      </c>
      <c r="BB197" s="446" t="str">
        <f>IF(COUNTIFS('[7]ROMM List'!$AA$5:$AA$736,다우기술!C197,'[7]ROMM List'!$AF$5:$AF$736,"Significant")&gt;0,"Significant",IF(COUNTIFS('[7]ROMM List'!$AA$5:$AA$736,다우기술!C197,'[7]ROMM List'!$AF$5:$AF$736,"Higher")&gt;0,"Higher","Lower"))</f>
        <v>Significant</v>
      </c>
      <c r="BC197" s="446" t="str">
        <f t="shared" si="43"/>
        <v>M</v>
      </c>
      <c r="BD197" s="446" t="s">
        <v>130</v>
      </c>
      <c r="BE197" s="465" t="s">
        <v>131</v>
      </c>
      <c r="BF197" s="466" t="str">
        <f t="shared" si="40"/>
        <v>M</v>
      </c>
      <c r="BG197" s="466" t="s">
        <v>135</v>
      </c>
      <c r="BH197" s="466" t="s">
        <v>135</v>
      </c>
      <c r="BI197" s="466" t="s">
        <v>135</v>
      </c>
      <c r="BJ197" s="466" t="s">
        <v>135</v>
      </c>
      <c r="BK197" s="466" t="s">
        <v>135</v>
      </c>
      <c r="BL197" s="466" t="s">
        <v>133</v>
      </c>
      <c r="BM197" s="466" t="s">
        <v>133</v>
      </c>
      <c r="BN197" s="467" t="s">
        <v>135</v>
      </c>
      <c r="BO197" s="446" t="str">
        <f t="shared" ref="BO197:BO260" si="45">+IF(BE197="A","Not Higher",IF(COUNTIF(BF197:BN197,"H")&gt;4,"Higher","Not Higher"))</f>
        <v>Not Higher</v>
      </c>
      <c r="BP197" s="446">
        <f>SUMIFS([7]Note!$G$18:$G$65,[7]Note!$C$18:$C$65,다우기술!BB197,[7]Note!$F$18:$F$65,다우기술!BC197,[7]Note!$D$18:$D$65,다우기술!BO197)/IF(BD197="Y",1,IF(BD197="H",2,4))</f>
        <v>3</v>
      </c>
      <c r="BQ197" s="446" t="str">
        <f t="shared" si="42"/>
        <v>재경팀</v>
      </c>
      <c r="BR197" s="466"/>
      <c r="BS197" s="467" t="s">
        <v>143</v>
      </c>
      <c r="BT197" s="465"/>
      <c r="BU197" s="466"/>
      <c r="BV197" s="466"/>
      <c r="BW197" s="466" t="s">
        <v>143</v>
      </c>
      <c r="BX197" s="466"/>
      <c r="BY197" s="446"/>
      <c r="BZ197" s="392" t="str">
        <f t="shared" si="36"/>
        <v>품질기획팀,프로젝트팀,키움자산운용팀_프로젝트 완료 관리</v>
      </c>
      <c r="CA197" s="392" t="b">
        <f>VLOOKUP(BZ197,'[7]ROMM List'!$AB$5:$AB$736,1,0)=BZ197</f>
        <v>1</v>
      </c>
      <c r="CB197" s="392" t="str">
        <f t="shared" ref="CB197:CB260" si="46">C197</f>
        <v>IS0306</v>
      </c>
      <c r="CC197" s="392"/>
      <c r="CD197" s="470">
        <f t="shared" ref="CD197:CD260" si="47">IF(AJ197="N/A",,1)</f>
        <v>0</v>
      </c>
      <c r="CE197" s="392"/>
      <c r="CF197" s="470">
        <f t="shared" ref="CF197:CH260" si="48">IF(AK197="N/A",,1)</f>
        <v>0</v>
      </c>
      <c r="CG197" s="469">
        <f t="shared" si="48"/>
        <v>0</v>
      </c>
      <c r="CH197" s="469">
        <f t="shared" si="48"/>
        <v>0</v>
      </c>
      <c r="CL197" s="468" t="str">
        <f>IF(COUNTIFS('[7]ROMM List'!$E$5:$E$736,다우기술!CL$4,'[7]ROMM List'!$AA$5:$AA$736,다우기술!$C197)&gt;0,CL$4,"")</f>
        <v>매출채권</v>
      </c>
      <c r="CM197" s="468" t="str">
        <f>IF(COUNTIFS('[7]ROMM List'!$E$5:$E$736,다우기술!CM$4,'[7]ROMM List'!$AA$5:$AA$736,다우기술!$C197)&gt;0,CM$4,"")</f>
        <v>매출</v>
      </c>
      <c r="CN197" s="468" t="str">
        <f>IF(COUNTIFS('[7]ROMM List'!$E$5:$E$736,다우기술!CN$4,'[7]ROMM List'!$AA$5:$AA$736,다우기술!$C197)&gt;0,CN$4,"")</f>
        <v/>
      </c>
      <c r="CO197" s="468" t="str">
        <f>IF(COUNTIFS('[7]ROMM List'!$E$5:$E$736,다우기술!CO$4,'[7]ROMM List'!$AA$5:$AA$736,다우기술!$C197)&gt;0,CO$4,"")</f>
        <v/>
      </c>
      <c r="CP197" s="468" t="str">
        <f>IF(COUNTIFS('[7]ROMM List'!$E$5:$E$736,다우기술!CP$4,'[7]ROMM List'!$AA$5:$AA$736,다우기술!$C197)&gt;0,CP$4,"")</f>
        <v>매출원가</v>
      </c>
      <c r="CQ197" s="468" t="str">
        <f>IF(COUNTIFS('[7]ROMM List'!$E$5:$E$736,다우기술!CQ$4,'[7]ROMM List'!$AA$5:$AA$736,다우기술!$C197)&gt;0,CQ$4,"")</f>
        <v/>
      </c>
      <c r="CR197" s="468" t="str">
        <f>IF(COUNTIFS('[7]ROMM List'!$E$5:$E$736,다우기술!CR$4,'[7]ROMM List'!$AA$5:$AA$736,다우기술!$C197)&gt;0,CR$4,"")</f>
        <v/>
      </c>
      <c r="CS197" s="468" t="str">
        <f>IF(COUNTIFS('[7]ROMM List'!$E$5:$E$736,다우기술!CS$4,'[7]ROMM List'!$AA$5:$AA$736,다우기술!$C197)&gt;0,CS$4,"")</f>
        <v/>
      </c>
      <c r="CT197" s="468" t="str">
        <f>IF(COUNTIFS('[7]ROMM List'!$E$5:$E$736,다우기술!CT$4,'[7]ROMM List'!$AA$5:$AA$736,다우기술!$C197)&gt;0,CT$4,"")</f>
        <v/>
      </c>
      <c r="CU197" s="468" t="str">
        <f>IF(COUNTIFS('[7]ROMM List'!$E$5:$E$736,다우기술!CU$4,'[7]ROMM List'!$AA$5:$AA$736,다우기술!$C197)&gt;0,CU$4,"")</f>
        <v/>
      </c>
      <c r="CV197" s="468" t="str">
        <f>IF(COUNTIFS('[7]ROMM List'!$E$5:$E$736,다우기술!CV$4,'[7]ROMM List'!$AA$5:$AA$736,다우기술!$C197)&gt;0,CV$4,"")</f>
        <v/>
      </c>
      <c r="CW197" s="468" t="str">
        <f>IF(COUNTIFS('[7]ROMM List'!$E$5:$E$736,다우기술!CW$4,'[7]ROMM List'!$AA$5:$AA$736,다우기술!$C197)&gt;0,CW$4,"")</f>
        <v/>
      </c>
      <c r="CX197" s="468" t="str">
        <f>IF(COUNTIFS('[7]ROMM List'!$E$5:$E$736,다우기술!CX$4,'[7]ROMM List'!$AA$5:$AA$736,다우기술!$C197)&gt;0,CX$4,"")</f>
        <v/>
      </c>
      <c r="CY197" s="468" t="str">
        <f>IF(COUNTIFS('[7]ROMM List'!$E$5:$E$736,다우기술!CY$4,'[7]ROMM List'!$AA$5:$AA$736,다우기술!$C197)&gt;0,CY$4,"")</f>
        <v/>
      </c>
      <c r="CZ197" s="468" t="str">
        <f>IF(COUNTIFS('[7]ROMM List'!$E$5:$E$736,다우기술!CZ$4,'[7]ROMM List'!$AA$5:$AA$736,다우기술!$C197)&gt;0,CZ$4,"")</f>
        <v/>
      </c>
      <c r="DA197" s="468" t="str">
        <f>IF(COUNTIFS('[7]ROMM List'!$E$5:$E$736,다우기술!DA$4,'[7]ROMM List'!$AA$5:$AA$736,다우기술!$C197)&gt;0,DA$4,"")</f>
        <v/>
      </c>
      <c r="DB197" s="468" t="str">
        <f>IF(COUNTIFS('[7]ROMM List'!$E$5:$E$736,다우기술!DB$4,'[7]ROMM List'!$AA$5:$AA$736,다우기술!$C197)&gt;0,DB$4,"")</f>
        <v/>
      </c>
      <c r="DC197" s="468" t="str">
        <f>IF(COUNTIFS('[7]ROMM List'!$E$5:$E$736,다우기술!DC$4,'[7]ROMM List'!$AA$5:$AA$736,다우기술!$C197)&gt;0,DC$4,"")</f>
        <v/>
      </c>
      <c r="DD197" s="468" t="str">
        <f>IF(COUNTIFS('[7]ROMM List'!$E$5:$E$736,다우기술!DD$4,'[7]ROMM List'!$AA$5:$AA$736,다우기술!$C197)&gt;0,DD$4,"")</f>
        <v/>
      </c>
      <c r="DE197" s="468" t="str">
        <f>IF(COUNTIFS('[7]ROMM List'!$E$5:$E$736,다우기술!DE$4,'[7]ROMM List'!$AA$5:$AA$736,다우기술!$C197)&gt;0,DE$4,"")</f>
        <v/>
      </c>
      <c r="DF197" s="468" t="str">
        <f>IF(COUNTIFS('[7]ROMM List'!$E$5:$E$736,다우기술!DF$4,'[7]ROMM List'!$AA$5:$AA$736,다우기술!$C197)&gt;0,DF$4,"")</f>
        <v/>
      </c>
      <c r="DG197" s="468" t="str">
        <f>IF(COUNTIFS('[7]ROMM List'!$E$5:$E$736,다우기술!DG$4,'[7]ROMM List'!$AA$5:$AA$736,다우기술!$C197)&gt;0,DG$4,"")</f>
        <v/>
      </c>
      <c r="DH197" s="468" t="str">
        <f>IF(COUNTIFS('[7]ROMM List'!$E$5:$E$736,다우기술!DH$4,'[7]ROMM List'!$AA$5:$AA$736,다우기술!$C197)&gt;0,DH$4,"")</f>
        <v/>
      </c>
      <c r="DI197" s="468" t="str">
        <f>IF(COUNTIFS('[7]ROMM List'!$E$5:$E$736,다우기술!DI$4,'[7]ROMM List'!$AA$5:$AA$736,다우기술!$C197)&gt;0,DI$4,"")</f>
        <v/>
      </c>
      <c r="DJ197" s="468" t="str">
        <f>IF(COUNTIFS('[7]ROMM List'!$E$5:$E$736,다우기술!DJ$4,'[7]ROMM List'!$AA$5:$AA$736,다우기술!$C197)&gt;0,DJ$4,"")</f>
        <v/>
      </c>
      <c r="DK197" s="468" t="str">
        <f>IF(COUNTIFS('[7]ROMM List'!$E$5:$E$736,다우기술!DK$4,'[7]ROMM List'!$AA$5:$AA$736,다우기술!$C197)&gt;0,DK$4,"")</f>
        <v/>
      </c>
      <c r="DL197" s="468" t="str">
        <f t="shared" si="38"/>
        <v>매출채권매출매출원가</v>
      </c>
    </row>
    <row r="198" spans="1:116" ht="156" hidden="1" customHeight="1">
      <c r="A198" s="471" t="s">
        <v>3290</v>
      </c>
      <c r="B198" s="392" t="s">
        <v>141</v>
      </c>
      <c r="C198" s="430" t="str">
        <f t="shared" si="44"/>
        <v>IS0307</v>
      </c>
      <c r="D198" s="430" t="s">
        <v>4474</v>
      </c>
      <c r="E198" s="430" t="s">
        <v>4463</v>
      </c>
      <c r="F198" s="431" t="s">
        <v>3036</v>
      </c>
      <c r="G198" s="431" t="s">
        <v>4007</v>
      </c>
      <c r="H198" s="454" t="s">
        <v>4548</v>
      </c>
      <c r="I198" s="455" t="s">
        <v>4549</v>
      </c>
      <c r="J198" s="456" t="s">
        <v>4550</v>
      </c>
      <c r="K198" s="457" t="s">
        <v>4551</v>
      </c>
      <c r="L198" s="458" t="str">
        <f>IF(VLOOKUP(BZ198,'[7]ROMM List'!$AB$5:$AC$736,2,0)&gt;0,"Y","N")</f>
        <v>Y</v>
      </c>
      <c r="M198" s="459" t="s">
        <v>143</v>
      </c>
      <c r="N198" s="460" t="s">
        <v>143</v>
      </c>
      <c r="O198" s="460"/>
      <c r="P198" s="460"/>
      <c r="Q198" s="460"/>
      <c r="R198" s="461"/>
      <c r="S198" s="459" t="s">
        <v>140</v>
      </c>
      <c r="T198" s="461" t="s">
        <v>131</v>
      </c>
      <c r="U198" s="459" t="str">
        <f>IF(COUNTIFS('[7]ROMM List'!$AA$5:$AA$736,다우기술!$C198,'[7]ROMM List'!K$5:K$736,"O")&gt;0,"O","")</f>
        <v/>
      </c>
      <c r="V198" s="460" t="str">
        <f>IF(COUNTIFS('[7]ROMM List'!$AA$5:$AA$736,다우기술!$C198,'[7]ROMM List'!L$5:L$736,"O")&gt;0,"O","")</f>
        <v/>
      </c>
      <c r="W198" s="460" t="str">
        <f>IF(COUNTIFS('[7]ROMM List'!$AA$5:$AA$736,다우기술!$C198,'[7]ROMM List'!M$5:M$736,"O")&gt;0,"O","")</f>
        <v/>
      </c>
      <c r="X198" s="460" t="str">
        <f>IF(COUNTIFS('[7]ROMM List'!$AA$5:$AA$736,다우기술!$C198,'[7]ROMM List'!N$5:N$736,"O")&gt;0,"O","")</f>
        <v>O</v>
      </c>
      <c r="Y198" s="460" t="str">
        <f>IF(COUNTIFS('[7]ROMM List'!$AA$5:$AA$736,다우기술!$C198,'[7]ROMM List'!O$5:O$736,"O")&gt;0,"O","")</f>
        <v/>
      </c>
      <c r="Z198" s="460" t="str">
        <f>IF(COUNTIFS('[7]ROMM List'!$AA$5:$AA$736,다우기술!$C198,'[7]ROMM List'!P$5:P$736,"O")&gt;0,"O","")</f>
        <v/>
      </c>
      <c r="AA198" s="460" t="str">
        <f>IF(COUNTIFS('[7]ROMM List'!$AA$5:$AA$736,다우기술!$C198,'[7]ROMM List'!Q$5:Q$736,"O")&gt;0,"O","")</f>
        <v>O</v>
      </c>
      <c r="AB198" s="460" t="str">
        <f>IF(COUNTIFS('[7]ROMM List'!$AA$5:$AA$736,다우기술!$C198,'[7]ROMM List'!R$5:R$736,"O")&gt;0,"O","")</f>
        <v/>
      </c>
      <c r="AC198" s="460" t="str">
        <f>IF(COUNTIFS('[7]ROMM List'!$AA$5:$AA$736,다우기술!$C198,'[7]ROMM List'!S$5:S$736,"O")&gt;0,"O","")</f>
        <v/>
      </c>
      <c r="AD198" s="460" t="str">
        <f>IF(COUNTIFS('[7]ROMM List'!$AA$5:$AA$736,다우기술!$C198,'[7]ROMM List'!T$5:T$736,"O")&gt;0,"O","")</f>
        <v/>
      </c>
      <c r="AE198" s="460" t="str">
        <f>IF(COUNTIFS('[7]ROMM List'!$AA$5:$AA$736,다우기술!$C198,'[7]ROMM List'!U$5:U$736,"O")&gt;0,"O","")</f>
        <v/>
      </c>
      <c r="AF198" s="460" t="str">
        <f>IF(COUNTIFS('[7]ROMM List'!$AA$5:$AA$736,다우기술!$C198,'[7]ROMM List'!V$5:V$736,"O")&gt;0,"O","")</f>
        <v/>
      </c>
      <c r="AG198" s="461" t="str">
        <f>IF(COUNTIFS('[7]ROMM List'!$AA$5:$AA$736,다우기술!$C198,'[7]ROMM List'!W$5:W$736,"O")&gt;0,"O","")</f>
        <v/>
      </c>
      <c r="AH198" s="462" t="s">
        <v>130</v>
      </c>
      <c r="AI198" s="458" t="str">
        <f t="shared" si="37"/>
        <v>매출</v>
      </c>
      <c r="AJ198" s="476" t="s">
        <v>4552</v>
      </c>
      <c r="AK198" s="458" t="s">
        <v>144</v>
      </c>
      <c r="AL198" s="476" t="s">
        <v>4552</v>
      </c>
      <c r="AM198" s="458" t="s">
        <v>144</v>
      </c>
      <c r="AN198" s="458" t="s">
        <v>3592</v>
      </c>
      <c r="AO198" s="458" t="s">
        <v>4553</v>
      </c>
      <c r="AP198" s="463" t="s">
        <v>3638</v>
      </c>
      <c r="AQ198" s="458" t="s">
        <v>136</v>
      </c>
      <c r="AR198" s="454" t="s">
        <v>3791</v>
      </c>
      <c r="AS198" s="454" t="s">
        <v>3792</v>
      </c>
      <c r="AT198" s="464" t="s">
        <v>4554</v>
      </c>
      <c r="AU198" s="454" t="str">
        <f t="shared" ref="AU198:AU261" si="49">J198</f>
        <v>용역손실충당금의 적정성 확인 및 승인</v>
      </c>
      <c r="AV198" s="454" t="s">
        <v>4555</v>
      </c>
      <c r="AW198" s="455"/>
      <c r="AX198" s="460"/>
      <c r="AY198" s="460" t="s">
        <v>3025</v>
      </c>
      <c r="AZ198" s="461"/>
      <c r="BA198" s="446" t="s">
        <v>4556</v>
      </c>
      <c r="BB198" s="446" t="str">
        <f>IF(COUNTIFS('[7]ROMM List'!$AA$5:$AA$736,다우기술!C198,'[7]ROMM List'!$AF$5:$AF$736,"Significant")&gt;0,"Significant",IF(COUNTIFS('[7]ROMM List'!$AA$5:$AA$736,다우기술!C198,'[7]ROMM List'!$AF$5:$AF$736,"Higher")&gt;0,"Higher","Lower"))</f>
        <v>Significant</v>
      </c>
      <c r="BC198" s="446" t="str">
        <f t="shared" si="43"/>
        <v>Q</v>
      </c>
      <c r="BD198" s="446" t="s">
        <v>130</v>
      </c>
      <c r="BE198" s="465" t="s">
        <v>131</v>
      </c>
      <c r="BF198" s="466" t="str">
        <f t="shared" si="40"/>
        <v>Q</v>
      </c>
      <c r="BG198" s="466" t="s">
        <v>135</v>
      </c>
      <c r="BH198" s="466" t="s">
        <v>133</v>
      </c>
      <c r="BI198" s="466" t="s">
        <v>135</v>
      </c>
      <c r="BJ198" s="466" t="s">
        <v>135</v>
      </c>
      <c r="BK198" s="466" t="s">
        <v>135</v>
      </c>
      <c r="BL198" s="466" t="s">
        <v>133</v>
      </c>
      <c r="BM198" s="466" t="s">
        <v>133</v>
      </c>
      <c r="BN198" s="467" t="s">
        <v>135</v>
      </c>
      <c r="BO198" s="446" t="str">
        <f t="shared" si="45"/>
        <v>Not Higher</v>
      </c>
      <c r="BP198" s="446">
        <f>SUMIFS([7]Note!$G$18:$G$65,[7]Note!$C$18:$C$65,다우기술!BB198,[7]Note!$F$18:$F$65,다우기술!BC198,[7]Note!$D$18:$D$65,다우기술!BO198)/IF(BD198="Y",1,IF(BD198="H",2,4))</f>
        <v>2</v>
      </c>
      <c r="BQ198" s="446" t="str">
        <f t="shared" si="42"/>
        <v>재경팀</v>
      </c>
      <c r="BR198" s="466"/>
      <c r="BS198" s="467" t="s">
        <v>143</v>
      </c>
      <c r="BT198" s="465"/>
      <c r="BU198" s="466"/>
      <c r="BV198" s="466"/>
      <c r="BW198" s="466" t="s">
        <v>143</v>
      </c>
      <c r="BX198" s="466"/>
      <c r="BY198" s="446"/>
      <c r="BZ198" s="392" t="str">
        <f t="shared" ref="BZ198:BZ261" si="50">E198&amp;"_"&amp;J198</f>
        <v>품질기획팀,프로젝트팀,키움자산운용팀_용역손실충당금의 적정성 확인 및 승인</v>
      </c>
      <c r="CA198" s="392" t="b">
        <f>VLOOKUP(BZ198,'[7]ROMM List'!$AB$5:$AB$736,1,0)=BZ198</f>
        <v>1</v>
      </c>
      <c r="CB198" s="392" t="str">
        <f t="shared" si="46"/>
        <v>IS0307</v>
      </c>
      <c r="CC198" s="392"/>
      <c r="CD198" s="470">
        <f t="shared" si="47"/>
        <v>1</v>
      </c>
      <c r="CE198" s="392" t="str">
        <f>VLOOKUP(C198,'[7]IUC List'!$D$5:$D$64,1,0)</f>
        <v>IS0307</v>
      </c>
      <c r="CF198" s="470">
        <f t="shared" si="48"/>
        <v>0</v>
      </c>
      <c r="CG198" s="469">
        <f t="shared" si="48"/>
        <v>1</v>
      </c>
      <c r="CH198" s="469">
        <f t="shared" si="48"/>
        <v>0</v>
      </c>
      <c r="CL198" s="468" t="str">
        <f>IF(COUNTIFS('[7]ROMM List'!$E$5:$E$736,다우기술!CL$4,'[7]ROMM List'!$AA$5:$AA$736,다우기술!$C198)&gt;0,CL$4,"")</f>
        <v/>
      </c>
      <c r="CM198" s="468" t="str">
        <f>IF(COUNTIFS('[7]ROMM List'!$E$5:$E$736,다우기술!CM$4,'[7]ROMM List'!$AA$5:$AA$736,다우기술!$C198)&gt;0,CM$4,"")</f>
        <v>매출</v>
      </c>
      <c r="CN198" s="468" t="str">
        <f>IF(COUNTIFS('[7]ROMM List'!$E$5:$E$736,다우기술!CN$4,'[7]ROMM List'!$AA$5:$AA$736,다우기술!$C198)&gt;0,CN$4,"")</f>
        <v/>
      </c>
      <c r="CO198" s="468" t="str">
        <f>IF(COUNTIFS('[7]ROMM List'!$E$5:$E$736,다우기술!CO$4,'[7]ROMM List'!$AA$5:$AA$736,다우기술!$C198)&gt;0,CO$4,"")</f>
        <v/>
      </c>
      <c r="CP198" s="468" t="str">
        <f>IF(COUNTIFS('[7]ROMM List'!$E$5:$E$736,다우기술!CP$4,'[7]ROMM List'!$AA$5:$AA$736,다우기술!$C198)&gt;0,CP$4,"")</f>
        <v/>
      </c>
      <c r="CQ198" s="468" t="str">
        <f>IF(COUNTIFS('[7]ROMM List'!$E$5:$E$736,다우기술!CQ$4,'[7]ROMM List'!$AA$5:$AA$736,다우기술!$C198)&gt;0,CQ$4,"")</f>
        <v/>
      </c>
      <c r="CR198" s="468" t="str">
        <f>IF(COUNTIFS('[7]ROMM List'!$E$5:$E$736,다우기술!CR$4,'[7]ROMM List'!$AA$5:$AA$736,다우기술!$C198)&gt;0,CR$4,"")</f>
        <v/>
      </c>
      <c r="CS198" s="468" t="str">
        <f>IF(COUNTIFS('[7]ROMM List'!$E$5:$E$736,다우기술!CS$4,'[7]ROMM List'!$AA$5:$AA$736,다우기술!$C198)&gt;0,CS$4,"")</f>
        <v/>
      </c>
      <c r="CT198" s="468" t="str">
        <f>IF(COUNTIFS('[7]ROMM List'!$E$5:$E$736,다우기술!CT$4,'[7]ROMM List'!$AA$5:$AA$736,다우기술!$C198)&gt;0,CT$4,"")</f>
        <v/>
      </c>
      <c r="CU198" s="468" t="str">
        <f>IF(COUNTIFS('[7]ROMM List'!$E$5:$E$736,다우기술!CU$4,'[7]ROMM List'!$AA$5:$AA$736,다우기술!$C198)&gt;0,CU$4,"")</f>
        <v/>
      </c>
      <c r="CV198" s="468" t="str">
        <f>IF(COUNTIFS('[7]ROMM List'!$E$5:$E$736,다우기술!CV$4,'[7]ROMM List'!$AA$5:$AA$736,다우기술!$C198)&gt;0,CV$4,"")</f>
        <v/>
      </c>
      <c r="CW198" s="468" t="str">
        <f>IF(COUNTIFS('[7]ROMM List'!$E$5:$E$736,다우기술!CW$4,'[7]ROMM List'!$AA$5:$AA$736,다우기술!$C198)&gt;0,CW$4,"")</f>
        <v/>
      </c>
      <c r="CX198" s="468" t="str">
        <f>IF(COUNTIFS('[7]ROMM List'!$E$5:$E$736,다우기술!CX$4,'[7]ROMM List'!$AA$5:$AA$736,다우기술!$C198)&gt;0,CX$4,"")</f>
        <v/>
      </c>
      <c r="CY198" s="468" t="str">
        <f>IF(COUNTIFS('[7]ROMM List'!$E$5:$E$736,다우기술!CY$4,'[7]ROMM List'!$AA$5:$AA$736,다우기술!$C198)&gt;0,CY$4,"")</f>
        <v/>
      </c>
      <c r="CZ198" s="468" t="str">
        <f>IF(COUNTIFS('[7]ROMM List'!$E$5:$E$736,다우기술!CZ$4,'[7]ROMM List'!$AA$5:$AA$736,다우기술!$C198)&gt;0,CZ$4,"")</f>
        <v/>
      </c>
      <c r="DA198" s="468" t="str">
        <f>IF(COUNTIFS('[7]ROMM List'!$E$5:$E$736,다우기술!DA$4,'[7]ROMM List'!$AA$5:$AA$736,다우기술!$C198)&gt;0,DA$4,"")</f>
        <v/>
      </c>
      <c r="DB198" s="468" t="str">
        <f>IF(COUNTIFS('[7]ROMM List'!$E$5:$E$736,다우기술!DB$4,'[7]ROMM List'!$AA$5:$AA$736,다우기술!$C198)&gt;0,DB$4,"")</f>
        <v/>
      </c>
      <c r="DC198" s="468" t="str">
        <f>IF(COUNTIFS('[7]ROMM List'!$E$5:$E$736,다우기술!DC$4,'[7]ROMM List'!$AA$5:$AA$736,다우기술!$C198)&gt;0,DC$4,"")</f>
        <v/>
      </c>
      <c r="DD198" s="468" t="str">
        <f>IF(COUNTIFS('[7]ROMM List'!$E$5:$E$736,다우기술!DD$4,'[7]ROMM List'!$AA$5:$AA$736,다우기술!$C198)&gt;0,DD$4,"")</f>
        <v/>
      </c>
      <c r="DE198" s="468" t="str">
        <f>IF(COUNTIFS('[7]ROMM List'!$E$5:$E$736,다우기술!DE$4,'[7]ROMM List'!$AA$5:$AA$736,다우기술!$C198)&gt;0,DE$4,"")</f>
        <v/>
      </c>
      <c r="DF198" s="468" t="str">
        <f>IF(COUNTIFS('[7]ROMM List'!$E$5:$E$736,다우기술!DF$4,'[7]ROMM List'!$AA$5:$AA$736,다우기술!$C198)&gt;0,DF$4,"")</f>
        <v/>
      </c>
      <c r="DG198" s="468" t="str">
        <f>IF(COUNTIFS('[7]ROMM List'!$E$5:$E$736,다우기술!DG$4,'[7]ROMM List'!$AA$5:$AA$736,다우기술!$C198)&gt;0,DG$4,"")</f>
        <v/>
      </c>
      <c r="DH198" s="468" t="str">
        <f>IF(COUNTIFS('[7]ROMM List'!$E$5:$E$736,다우기술!DH$4,'[7]ROMM List'!$AA$5:$AA$736,다우기술!$C198)&gt;0,DH$4,"")</f>
        <v/>
      </c>
      <c r="DI198" s="468" t="str">
        <f>IF(COUNTIFS('[7]ROMM List'!$E$5:$E$736,다우기술!DI$4,'[7]ROMM List'!$AA$5:$AA$736,다우기술!$C198)&gt;0,DI$4,"")</f>
        <v/>
      </c>
      <c r="DJ198" s="468" t="str">
        <f>IF(COUNTIFS('[7]ROMM List'!$E$5:$E$736,다우기술!DJ$4,'[7]ROMM List'!$AA$5:$AA$736,다우기술!$C198)&gt;0,DJ$4,"")</f>
        <v/>
      </c>
      <c r="DK198" s="468" t="str">
        <f>IF(COUNTIFS('[7]ROMM List'!$E$5:$E$736,다우기술!DK$4,'[7]ROMM List'!$AA$5:$AA$736,다우기술!$C198)&gt;0,DK$4,"")</f>
        <v/>
      </c>
      <c r="DL198" s="468" t="str">
        <f t="shared" si="38"/>
        <v>매출</v>
      </c>
    </row>
    <row r="199" spans="1:116" s="392" customFormat="1" ht="140.4" hidden="1" customHeight="1">
      <c r="A199" s="453"/>
      <c r="B199" s="392" t="s">
        <v>141</v>
      </c>
      <c r="C199" s="430" t="str">
        <f t="shared" si="44"/>
        <v>IS0401</v>
      </c>
      <c r="D199" s="430" t="s">
        <v>4462</v>
      </c>
      <c r="E199" s="430" t="s">
        <v>4463</v>
      </c>
      <c r="F199" s="431" t="s">
        <v>3641</v>
      </c>
      <c r="G199" s="431" t="s">
        <v>3575</v>
      </c>
      <c r="H199" s="454" t="s">
        <v>4557</v>
      </c>
      <c r="I199" s="455" t="s">
        <v>4558</v>
      </c>
      <c r="J199" s="456" t="s">
        <v>4559</v>
      </c>
      <c r="K199" s="457" t="s">
        <v>4560</v>
      </c>
      <c r="L199" s="458" t="str">
        <f>IF(VLOOKUP(BZ199,'[7]ROMM List'!$AB$5:$AC$736,2,0)&gt;0,"Y","N")</f>
        <v>Y</v>
      </c>
      <c r="M199" s="459"/>
      <c r="N199" s="460" t="s">
        <v>143</v>
      </c>
      <c r="O199" s="460"/>
      <c r="P199" s="460"/>
      <c r="Q199" s="460"/>
      <c r="R199" s="461"/>
      <c r="S199" s="459" t="s">
        <v>142</v>
      </c>
      <c r="T199" s="461" t="s">
        <v>131</v>
      </c>
      <c r="U199" s="459" t="str">
        <f>IF(COUNTIFS('[7]ROMM List'!$AA$5:$AA$736,다우기술!$C199,'[7]ROMM List'!K$5:K$736,"O")&gt;0,"O","")</f>
        <v>O</v>
      </c>
      <c r="V199" s="460" t="str">
        <f>IF(COUNTIFS('[7]ROMM List'!$AA$5:$AA$736,다우기술!$C199,'[7]ROMM List'!L$5:L$736,"O")&gt;0,"O","")</f>
        <v>O</v>
      </c>
      <c r="W199" s="460" t="str">
        <f>IF(COUNTIFS('[7]ROMM List'!$AA$5:$AA$736,다우기술!$C199,'[7]ROMM List'!M$5:M$736,"O")&gt;0,"O","")</f>
        <v>O</v>
      </c>
      <c r="X199" s="460" t="str">
        <f>IF(COUNTIFS('[7]ROMM List'!$AA$5:$AA$736,다우기술!$C199,'[7]ROMM List'!N$5:N$736,"O")&gt;0,"O","")</f>
        <v/>
      </c>
      <c r="Y199" s="460" t="str">
        <f>IF(COUNTIFS('[7]ROMM List'!$AA$5:$AA$736,다우기술!$C199,'[7]ROMM List'!O$5:O$736,"O")&gt;0,"O","")</f>
        <v>O</v>
      </c>
      <c r="Z199" s="460" t="str">
        <f>IF(COUNTIFS('[7]ROMM List'!$AA$5:$AA$736,다우기술!$C199,'[7]ROMM List'!P$5:P$736,"O")&gt;0,"O","")</f>
        <v>O</v>
      </c>
      <c r="AA199" s="460" t="str">
        <f>IF(COUNTIFS('[7]ROMM List'!$AA$5:$AA$736,다우기술!$C199,'[7]ROMM List'!Q$5:Q$736,"O")&gt;0,"O","")</f>
        <v/>
      </c>
      <c r="AB199" s="460" t="str">
        <f>IF(COUNTIFS('[7]ROMM List'!$AA$5:$AA$736,다우기술!$C199,'[7]ROMM List'!R$5:R$736,"O")&gt;0,"O","")</f>
        <v/>
      </c>
      <c r="AC199" s="460" t="str">
        <f>IF(COUNTIFS('[7]ROMM List'!$AA$5:$AA$736,다우기술!$C199,'[7]ROMM List'!S$5:S$736,"O")&gt;0,"O","")</f>
        <v/>
      </c>
      <c r="AD199" s="460" t="str">
        <f>IF(COUNTIFS('[7]ROMM List'!$AA$5:$AA$736,다우기술!$C199,'[7]ROMM List'!T$5:T$736,"O")&gt;0,"O","")</f>
        <v/>
      </c>
      <c r="AE199" s="460" t="str">
        <f>IF(COUNTIFS('[7]ROMM List'!$AA$5:$AA$736,다우기술!$C199,'[7]ROMM List'!U$5:U$736,"O")&gt;0,"O","")</f>
        <v/>
      </c>
      <c r="AF199" s="460" t="str">
        <f>IF(COUNTIFS('[7]ROMM List'!$AA$5:$AA$736,다우기술!$C199,'[7]ROMM List'!V$5:V$736,"O")&gt;0,"O","")</f>
        <v/>
      </c>
      <c r="AG199" s="461" t="str">
        <f>IF(COUNTIFS('[7]ROMM List'!$AA$5:$AA$736,다우기술!$C199,'[7]ROMM List'!W$5:W$736,"O")&gt;0,"O","")</f>
        <v/>
      </c>
      <c r="AH199" s="462" t="s">
        <v>3718</v>
      </c>
      <c r="AI199" s="458" t="str">
        <f t="shared" ref="AI199:AI262" si="51">DL199</f>
        <v>매출채권매출</v>
      </c>
      <c r="AJ199" s="458" t="s">
        <v>144</v>
      </c>
      <c r="AK199" s="458" t="s">
        <v>144</v>
      </c>
      <c r="AL199" s="458" t="s">
        <v>144</v>
      </c>
      <c r="AM199" s="458" t="s">
        <v>144</v>
      </c>
      <c r="AN199" s="458" t="s">
        <v>3592</v>
      </c>
      <c r="AO199" s="458" t="s">
        <v>4523</v>
      </c>
      <c r="AP199" s="463" t="s">
        <v>3018</v>
      </c>
      <c r="AQ199" s="458" t="s">
        <v>131</v>
      </c>
      <c r="AR199" s="454" t="s">
        <v>4486</v>
      </c>
      <c r="AS199" s="454" t="s">
        <v>3748</v>
      </c>
      <c r="AT199" s="464" t="s">
        <v>4561</v>
      </c>
      <c r="AU199" s="454" t="str">
        <f t="shared" si="49"/>
        <v>대금 청구 관리</v>
      </c>
      <c r="AV199" s="454" t="s">
        <v>4562</v>
      </c>
      <c r="AW199" s="455" t="s">
        <v>143</v>
      </c>
      <c r="AX199" s="460"/>
      <c r="AY199" s="460" t="s">
        <v>3025</v>
      </c>
      <c r="AZ199" s="461"/>
      <c r="BA199" s="446" t="s">
        <v>4526</v>
      </c>
      <c r="BB199" s="446" t="str">
        <f>IF(COUNTIFS('[7]ROMM List'!$AA$5:$AA$736,다우기술!C199,'[7]ROMM List'!$AF$5:$AF$736,"Significant")&gt;0,"Significant",IF(COUNTIFS('[7]ROMM List'!$AA$5:$AA$736,다우기술!C199,'[7]ROMM List'!$AF$5:$AF$736,"Higher")&gt;0,"Higher","Lower"))</f>
        <v>Significant</v>
      </c>
      <c r="BC199" s="446" t="str">
        <f t="shared" si="43"/>
        <v>M</v>
      </c>
      <c r="BD199" s="446" t="s">
        <v>130</v>
      </c>
      <c r="BE199" s="465" t="s">
        <v>131</v>
      </c>
      <c r="BF199" s="466" t="str">
        <f t="shared" si="40"/>
        <v>M</v>
      </c>
      <c r="BG199" s="466" t="s">
        <v>135</v>
      </c>
      <c r="BH199" s="466" t="s">
        <v>135</v>
      </c>
      <c r="BI199" s="466" t="s">
        <v>135</v>
      </c>
      <c r="BJ199" s="466" t="s">
        <v>135</v>
      </c>
      <c r="BK199" s="466" t="s">
        <v>135</v>
      </c>
      <c r="BL199" s="466" t="s">
        <v>133</v>
      </c>
      <c r="BM199" s="466" t="s">
        <v>135</v>
      </c>
      <c r="BN199" s="467" t="s">
        <v>135</v>
      </c>
      <c r="BO199" s="446" t="str">
        <f t="shared" si="45"/>
        <v>Not Higher</v>
      </c>
      <c r="BP199" s="446">
        <f>SUMIFS([7]Note!$G$18:$G$65,[7]Note!$C$18:$C$65,다우기술!BB199,[7]Note!$F$18:$F$65,다우기술!BC199,[7]Note!$D$18:$D$65,다우기술!BO199)/IF(BD199="Y",1,IF(BD199="H",2,4))</f>
        <v>3</v>
      </c>
      <c r="BQ199" s="446" t="str">
        <f t="shared" si="42"/>
        <v>품질기획팀, 프로젝트팀</v>
      </c>
      <c r="BR199" s="466"/>
      <c r="BS199" s="467" t="s">
        <v>143</v>
      </c>
      <c r="BT199" s="465"/>
      <c r="BU199" s="466"/>
      <c r="BV199" s="466"/>
      <c r="BW199" s="466" t="s">
        <v>143</v>
      </c>
      <c r="BX199" s="466"/>
      <c r="BY199" s="446"/>
      <c r="BZ199" s="392" t="str">
        <f t="shared" si="50"/>
        <v>품질기획팀,프로젝트팀,키움자산운용팀_대금 청구 관리</v>
      </c>
      <c r="CA199" s="468" t="b">
        <f>VLOOKUP(BZ199,'[7]ROMM List'!$AB$5:$AB$736,1,0)=BZ199</f>
        <v>1</v>
      </c>
      <c r="CB199" s="468" t="str">
        <f t="shared" si="46"/>
        <v>IS0401</v>
      </c>
      <c r="CC199" s="468"/>
      <c r="CD199" s="470">
        <f t="shared" si="47"/>
        <v>0</v>
      </c>
      <c r="CF199" s="470">
        <f t="shared" si="48"/>
        <v>0</v>
      </c>
      <c r="CG199" s="470">
        <f t="shared" si="48"/>
        <v>0</v>
      </c>
      <c r="CH199" s="470">
        <f t="shared" si="48"/>
        <v>0</v>
      </c>
      <c r="CL199" s="392" t="str">
        <f>IF(COUNTIFS('[7]ROMM List'!$E$5:$E$736,다우기술!CL$4,'[7]ROMM List'!$AA$5:$AA$736,다우기술!$C199)&gt;0,CL$4,"")</f>
        <v>매출채권</v>
      </c>
      <c r="CM199" s="392" t="str">
        <f>IF(COUNTIFS('[7]ROMM List'!$E$5:$E$736,다우기술!CM$4,'[7]ROMM List'!$AA$5:$AA$736,다우기술!$C199)&gt;0,CM$4,"")</f>
        <v>매출</v>
      </c>
      <c r="CN199" s="392" t="str">
        <f>IF(COUNTIFS('[7]ROMM List'!$E$5:$E$736,다우기술!CN$4,'[7]ROMM List'!$AA$5:$AA$736,다우기술!$C199)&gt;0,CN$4,"")</f>
        <v/>
      </c>
      <c r="CO199" s="392" t="str">
        <f>IF(COUNTIFS('[7]ROMM List'!$E$5:$E$736,다우기술!CO$4,'[7]ROMM List'!$AA$5:$AA$736,다우기술!$C199)&gt;0,CO$4,"")</f>
        <v/>
      </c>
      <c r="CP199" s="392" t="str">
        <f>IF(COUNTIFS('[7]ROMM List'!$E$5:$E$736,다우기술!CP$4,'[7]ROMM List'!$AA$5:$AA$736,다우기술!$C199)&gt;0,CP$4,"")</f>
        <v/>
      </c>
      <c r="CQ199" s="392" t="str">
        <f>IF(COUNTIFS('[7]ROMM List'!$E$5:$E$736,다우기술!CQ$4,'[7]ROMM List'!$AA$5:$AA$736,다우기술!$C199)&gt;0,CQ$4,"")</f>
        <v/>
      </c>
      <c r="CR199" s="392" t="str">
        <f>IF(COUNTIFS('[7]ROMM List'!$E$5:$E$736,다우기술!CR$4,'[7]ROMM List'!$AA$5:$AA$736,다우기술!$C199)&gt;0,CR$4,"")</f>
        <v/>
      </c>
      <c r="CS199" s="392" t="str">
        <f>IF(COUNTIFS('[7]ROMM List'!$E$5:$E$736,다우기술!CS$4,'[7]ROMM List'!$AA$5:$AA$736,다우기술!$C199)&gt;0,CS$4,"")</f>
        <v/>
      </c>
      <c r="CT199" s="392" t="str">
        <f>IF(COUNTIFS('[7]ROMM List'!$E$5:$E$736,다우기술!CT$4,'[7]ROMM List'!$AA$5:$AA$736,다우기술!$C199)&gt;0,CT$4,"")</f>
        <v/>
      </c>
      <c r="CU199" s="392" t="str">
        <f>IF(COUNTIFS('[7]ROMM List'!$E$5:$E$736,다우기술!CU$4,'[7]ROMM List'!$AA$5:$AA$736,다우기술!$C199)&gt;0,CU$4,"")</f>
        <v/>
      </c>
      <c r="CV199" s="392" t="str">
        <f>IF(COUNTIFS('[7]ROMM List'!$E$5:$E$736,다우기술!CV$4,'[7]ROMM List'!$AA$5:$AA$736,다우기술!$C199)&gt;0,CV$4,"")</f>
        <v/>
      </c>
      <c r="CW199" s="392" t="str">
        <f>IF(COUNTIFS('[7]ROMM List'!$E$5:$E$736,다우기술!CW$4,'[7]ROMM List'!$AA$5:$AA$736,다우기술!$C199)&gt;0,CW$4,"")</f>
        <v/>
      </c>
      <c r="CX199" s="392" t="str">
        <f>IF(COUNTIFS('[7]ROMM List'!$E$5:$E$736,다우기술!CX$4,'[7]ROMM List'!$AA$5:$AA$736,다우기술!$C199)&gt;0,CX$4,"")</f>
        <v/>
      </c>
      <c r="CY199" s="392" t="str">
        <f>IF(COUNTIFS('[7]ROMM List'!$E$5:$E$736,다우기술!CY$4,'[7]ROMM List'!$AA$5:$AA$736,다우기술!$C199)&gt;0,CY$4,"")</f>
        <v/>
      </c>
      <c r="CZ199" s="392" t="str">
        <f>IF(COUNTIFS('[7]ROMM List'!$E$5:$E$736,다우기술!CZ$4,'[7]ROMM List'!$AA$5:$AA$736,다우기술!$C199)&gt;0,CZ$4,"")</f>
        <v/>
      </c>
      <c r="DA199" s="392" t="str">
        <f>IF(COUNTIFS('[7]ROMM List'!$E$5:$E$736,다우기술!DA$4,'[7]ROMM List'!$AA$5:$AA$736,다우기술!$C199)&gt;0,DA$4,"")</f>
        <v/>
      </c>
      <c r="DB199" s="392" t="str">
        <f>IF(COUNTIFS('[7]ROMM List'!$E$5:$E$736,다우기술!DB$4,'[7]ROMM List'!$AA$5:$AA$736,다우기술!$C199)&gt;0,DB$4,"")</f>
        <v/>
      </c>
      <c r="DC199" s="392" t="str">
        <f>IF(COUNTIFS('[7]ROMM List'!$E$5:$E$736,다우기술!DC$4,'[7]ROMM List'!$AA$5:$AA$736,다우기술!$C199)&gt;0,DC$4,"")</f>
        <v/>
      </c>
      <c r="DD199" s="392" t="str">
        <f>IF(COUNTIFS('[7]ROMM List'!$E$5:$E$736,다우기술!DD$4,'[7]ROMM List'!$AA$5:$AA$736,다우기술!$C199)&gt;0,DD$4,"")</f>
        <v/>
      </c>
      <c r="DE199" s="392" t="str">
        <f>IF(COUNTIFS('[7]ROMM List'!$E$5:$E$736,다우기술!DE$4,'[7]ROMM List'!$AA$5:$AA$736,다우기술!$C199)&gt;0,DE$4,"")</f>
        <v/>
      </c>
      <c r="DF199" s="392" t="str">
        <f>IF(COUNTIFS('[7]ROMM List'!$E$5:$E$736,다우기술!DF$4,'[7]ROMM List'!$AA$5:$AA$736,다우기술!$C199)&gt;0,DF$4,"")</f>
        <v/>
      </c>
      <c r="DG199" s="392" t="str">
        <f>IF(COUNTIFS('[7]ROMM List'!$E$5:$E$736,다우기술!DG$4,'[7]ROMM List'!$AA$5:$AA$736,다우기술!$C199)&gt;0,DG$4,"")</f>
        <v/>
      </c>
      <c r="DH199" s="392" t="str">
        <f>IF(COUNTIFS('[7]ROMM List'!$E$5:$E$736,다우기술!DH$4,'[7]ROMM List'!$AA$5:$AA$736,다우기술!$C199)&gt;0,DH$4,"")</f>
        <v/>
      </c>
      <c r="DI199" s="392" t="str">
        <f>IF(COUNTIFS('[7]ROMM List'!$E$5:$E$736,다우기술!DI$4,'[7]ROMM List'!$AA$5:$AA$736,다우기술!$C199)&gt;0,DI$4,"")</f>
        <v/>
      </c>
      <c r="DJ199" s="392" t="str">
        <f>IF(COUNTIFS('[7]ROMM List'!$E$5:$E$736,다우기술!DJ$4,'[7]ROMM List'!$AA$5:$AA$736,다우기술!$C199)&gt;0,DJ$4,"")</f>
        <v/>
      </c>
      <c r="DK199" s="392" t="str">
        <f>IF(COUNTIFS('[7]ROMM List'!$E$5:$E$736,다우기술!DK$4,'[7]ROMM List'!$AA$5:$AA$736,다우기술!$C199)&gt;0,DK$4,"")</f>
        <v/>
      </c>
      <c r="DL199" s="392" t="str">
        <f t="shared" ref="DL199:DL262" si="52">CL199&amp;CM199&amp;CN199&amp;CO199&amp;CP199&amp;CQ199&amp;CR199&amp;CS199&amp;CT199&amp;CU199&amp;CV199&amp;CW199&amp;CX199&amp;CY199&amp;CZ199&amp;DA199&amp;DB199&amp;DC199&amp;DD199&amp;DE199&amp;DF199&amp;DG199&amp;DH199&amp;DI199&amp;DJ199&amp;DK199</f>
        <v>매출채권매출</v>
      </c>
    </row>
    <row r="200" spans="1:116" ht="109.2" hidden="1" customHeight="1">
      <c r="A200" s="453"/>
      <c r="B200" s="392" t="s">
        <v>141</v>
      </c>
      <c r="C200" s="430" t="str">
        <f t="shared" si="44"/>
        <v>IS0402</v>
      </c>
      <c r="D200" s="430" t="s">
        <v>4474</v>
      </c>
      <c r="E200" s="430" t="s">
        <v>4463</v>
      </c>
      <c r="F200" s="431" t="s">
        <v>3641</v>
      </c>
      <c r="G200" s="431" t="s">
        <v>3599</v>
      </c>
      <c r="H200" s="454" t="s">
        <v>4563</v>
      </c>
      <c r="I200" s="455" t="s">
        <v>4564</v>
      </c>
      <c r="J200" s="456" t="s">
        <v>4565</v>
      </c>
      <c r="K200" s="457" t="s">
        <v>4566</v>
      </c>
      <c r="L200" s="458" t="str">
        <f>IF(VLOOKUP(BZ200,'[7]ROMM List'!$AB$5:$AC$736,2,0)&gt;0,"Y","N")</f>
        <v>Y</v>
      </c>
      <c r="M200" s="459"/>
      <c r="N200" s="460"/>
      <c r="O200" s="460"/>
      <c r="P200" s="460" t="s">
        <v>143</v>
      </c>
      <c r="Q200" s="460" t="s">
        <v>143</v>
      </c>
      <c r="R200" s="461"/>
      <c r="S200" s="459" t="s">
        <v>142</v>
      </c>
      <c r="T200" s="461" t="s">
        <v>131</v>
      </c>
      <c r="U200" s="459" t="str">
        <f>IF(COUNTIFS('[7]ROMM List'!$AA$5:$AA$736,다우기술!$C200,'[7]ROMM List'!K$5:K$736,"O")&gt;0,"O","")</f>
        <v/>
      </c>
      <c r="V200" s="460" t="str">
        <f>IF(COUNTIFS('[7]ROMM List'!$AA$5:$AA$736,다우기술!$C200,'[7]ROMM List'!L$5:L$736,"O")&gt;0,"O","")</f>
        <v/>
      </c>
      <c r="W200" s="460" t="str">
        <f>IF(COUNTIFS('[7]ROMM List'!$AA$5:$AA$736,다우기술!$C200,'[7]ROMM List'!M$5:M$736,"O")&gt;0,"O","")</f>
        <v/>
      </c>
      <c r="X200" s="460" t="str">
        <f>IF(COUNTIFS('[7]ROMM List'!$AA$5:$AA$736,다우기술!$C200,'[7]ROMM List'!N$5:N$736,"O")&gt;0,"O","")</f>
        <v>O</v>
      </c>
      <c r="Y200" s="460" t="str">
        <f>IF(COUNTIFS('[7]ROMM List'!$AA$5:$AA$736,다우기술!$C200,'[7]ROMM List'!O$5:O$736,"O")&gt;0,"O","")</f>
        <v/>
      </c>
      <c r="Z200" s="460" t="str">
        <f>IF(COUNTIFS('[7]ROMM List'!$AA$5:$AA$736,다우기술!$C200,'[7]ROMM List'!P$5:P$736,"O")&gt;0,"O","")</f>
        <v/>
      </c>
      <c r="AA200" s="460" t="str">
        <f>IF(COUNTIFS('[7]ROMM List'!$AA$5:$AA$736,다우기술!$C200,'[7]ROMM List'!Q$5:Q$736,"O")&gt;0,"O","")</f>
        <v>O</v>
      </c>
      <c r="AB200" s="460" t="str">
        <f>IF(COUNTIFS('[7]ROMM List'!$AA$5:$AA$736,다우기술!$C200,'[7]ROMM List'!R$5:R$736,"O")&gt;0,"O","")</f>
        <v>O</v>
      </c>
      <c r="AC200" s="460" t="str">
        <f>IF(COUNTIFS('[7]ROMM List'!$AA$5:$AA$736,다우기술!$C200,'[7]ROMM List'!S$5:S$736,"O")&gt;0,"O","")</f>
        <v/>
      </c>
      <c r="AD200" s="460" t="str">
        <f>IF(COUNTIFS('[7]ROMM List'!$AA$5:$AA$736,다우기술!$C200,'[7]ROMM List'!T$5:T$736,"O")&gt;0,"O","")</f>
        <v/>
      </c>
      <c r="AE200" s="460" t="str">
        <f>IF(COUNTIFS('[7]ROMM List'!$AA$5:$AA$736,다우기술!$C200,'[7]ROMM List'!U$5:U$736,"O")&gt;0,"O","")</f>
        <v/>
      </c>
      <c r="AF200" s="460" t="str">
        <f>IF(COUNTIFS('[7]ROMM List'!$AA$5:$AA$736,다우기술!$C200,'[7]ROMM List'!V$5:V$736,"O")&gt;0,"O","")</f>
        <v/>
      </c>
      <c r="AG200" s="461" t="str">
        <f>IF(COUNTIFS('[7]ROMM List'!$AA$5:$AA$736,다우기술!$C200,'[7]ROMM List'!W$5:W$736,"O")&gt;0,"O","")</f>
        <v/>
      </c>
      <c r="AH200" s="462" t="s">
        <v>3718</v>
      </c>
      <c r="AI200" s="458" t="str">
        <f t="shared" si="51"/>
        <v>매출</v>
      </c>
      <c r="AJ200" s="458" t="s">
        <v>144</v>
      </c>
      <c r="AK200" s="458" t="s">
        <v>144</v>
      </c>
      <c r="AL200" s="458" t="s">
        <v>144</v>
      </c>
      <c r="AM200" s="458" t="s">
        <v>144</v>
      </c>
      <c r="AN200" s="458" t="s">
        <v>3592</v>
      </c>
      <c r="AO200" s="458" t="s">
        <v>4567</v>
      </c>
      <c r="AP200" s="463" t="s">
        <v>3638</v>
      </c>
      <c r="AQ200" s="458" t="s">
        <v>131</v>
      </c>
      <c r="AR200" s="454" t="s">
        <v>3791</v>
      </c>
      <c r="AS200" s="454" t="s">
        <v>3792</v>
      </c>
      <c r="AT200" s="464" t="s">
        <v>4568</v>
      </c>
      <c r="AU200" s="454" t="str">
        <f t="shared" si="49"/>
        <v>프로젝트 실적정보 관리</v>
      </c>
      <c r="AV200" s="454" t="s">
        <v>4569</v>
      </c>
      <c r="AW200" s="455"/>
      <c r="AX200" s="460"/>
      <c r="AY200" s="460" t="s">
        <v>3025</v>
      </c>
      <c r="AZ200" s="461"/>
      <c r="BA200" s="446" t="s">
        <v>4526</v>
      </c>
      <c r="BB200" s="446" t="str">
        <f>IF(COUNTIFS('[7]ROMM List'!$AA$5:$AA$736,다우기술!C200,'[7]ROMM List'!$AF$5:$AF$736,"Significant")&gt;0,"Significant",IF(COUNTIFS('[7]ROMM List'!$AA$5:$AA$736,다우기술!C200,'[7]ROMM List'!$AF$5:$AF$736,"Higher")&gt;0,"Higher","Lower"))</f>
        <v>Significant</v>
      </c>
      <c r="BC200" s="446" t="str">
        <f t="shared" si="43"/>
        <v>M</v>
      </c>
      <c r="BD200" s="446" t="s">
        <v>130</v>
      </c>
      <c r="BE200" s="465" t="s">
        <v>131</v>
      </c>
      <c r="BF200" s="466" t="str">
        <f t="shared" si="40"/>
        <v>M</v>
      </c>
      <c r="BG200" s="466" t="s">
        <v>135</v>
      </c>
      <c r="BH200" s="466" t="s">
        <v>135</v>
      </c>
      <c r="BI200" s="466" t="s">
        <v>135</v>
      </c>
      <c r="BJ200" s="466" t="s">
        <v>135</v>
      </c>
      <c r="BK200" s="466" t="s">
        <v>135</v>
      </c>
      <c r="BL200" s="466" t="s">
        <v>133</v>
      </c>
      <c r="BM200" s="466" t="s">
        <v>133</v>
      </c>
      <c r="BN200" s="467" t="s">
        <v>135</v>
      </c>
      <c r="BO200" s="446" t="str">
        <f t="shared" si="45"/>
        <v>Not Higher</v>
      </c>
      <c r="BP200" s="446">
        <f>SUMIFS([7]Note!$G$18:$G$65,[7]Note!$C$18:$C$65,다우기술!BB200,[7]Note!$F$18:$F$65,다우기술!BC200,[7]Note!$D$18:$D$65,다우기술!BO200)/IF(BD200="Y",1,IF(BD200="H",2,4))</f>
        <v>3</v>
      </c>
      <c r="BQ200" s="446" t="str">
        <f t="shared" si="42"/>
        <v>재경팀</v>
      </c>
      <c r="BR200" s="466"/>
      <c r="BS200" s="467" t="s">
        <v>143</v>
      </c>
      <c r="BT200" s="465"/>
      <c r="BU200" s="466"/>
      <c r="BV200" s="466"/>
      <c r="BW200" s="466" t="s">
        <v>143</v>
      </c>
      <c r="BX200" s="466"/>
      <c r="BY200" s="446"/>
      <c r="BZ200" s="392" t="str">
        <f t="shared" si="50"/>
        <v>품질기획팀,프로젝트팀,키움자산운용팀_프로젝트 실적정보 관리</v>
      </c>
      <c r="CA200" s="468" t="b">
        <f>VLOOKUP(BZ200,'[7]ROMM List'!$AB$5:$AB$736,1,0)=BZ200</f>
        <v>1</v>
      </c>
      <c r="CB200" s="468" t="str">
        <f t="shared" si="46"/>
        <v>IS0402</v>
      </c>
      <c r="CD200" s="469">
        <f t="shared" si="47"/>
        <v>0</v>
      </c>
      <c r="CE200" s="392"/>
      <c r="CF200" s="469">
        <f t="shared" si="48"/>
        <v>0</v>
      </c>
      <c r="CG200" s="469">
        <f t="shared" si="48"/>
        <v>0</v>
      </c>
      <c r="CH200" s="469">
        <f t="shared" si="48"/>
        <v>0</v>
      </c>
      <c r="CL200" s="468" t="str">
        <f>IF(COUNTIFS('[7]ROMM List'!$E$5:$E$736,다우기술!CL$4,'[7]ROMM List'!$AA$5:$AA$736,다우기술!$C200)&gt;0,CL$4,"")</f>
        <v/>
      </c>
      <c r="CM200" s="468" t="str">
        <f>IF(COUNTIFS('[7]ROMM List'!$E$5:$E$736,다우기술!CM$4,'[7]ROMM List'!$AA$5:$AA$736,다우기술!$C200)&gt;0,CM$4,"")</f>
        <v>매출</v>
      </c>
      <c r="CN200" s="468" t="str">
        <f>IF(COUNTIFS('[7]ROMM List'!$E$5:$E$736,다우기술!CN$4,'[7]ROMM List'!$AA$5:$AA$736,다우기술!$C200)&gt;0,CN$4,"")</f>
        <v/>
      </c>
      <c r="CO200" s="468" t="str">
        <f>IF(COUNTIFS('[7]ROMM List'!$E$5:$E$736,다우기술!CO$4,'[7]ROMM List'!$AA$5:$AA$736,다우기술!$C200)&gt;0,CO$4,"")</f>
        <v/>
      </c>
      <c r="CP200" s="468" t="str">
        <f>IF(COUNTIFS('[7]ROMM List'!$E$5:$E$736,다우기술!CP$4,'[7]ROMM List'!$AA$5:$AA$736,다우기술!$C200)&gt;0,CP$4,"")</f>
        <v/>
      </c>
      <c r="CQ200" s="468" t="str">
        <f>IF(COUNTIFS('[7]ROMM List'!$E$5:$E$736,다우기술!CQ$4,'[7]ROMM List'!$AA$5:$AA$736,다우기술!$C200)&gt;0,CQ$4,"")</f>
        <v/>
      </c>
      <c r="CR200" s="468" t="str">
        <f>IF(COUNTIFS('[7]ROMM List'!$E$5:$E$736,다우기술!CR$4,'[7]ROMM List'!$AA$5:$AA$736,다우기술!$C200)&gt;0,CR$4,"")</f>
        <v/>
      </c>
      <c r="CS200" s="468" t="str">
        <f>IF(COUNTIFS('[7]ROMM List'!$E$5:$E$736,다우기술!CS$4,'[7]ROMM List'!$AA$5:$AA$736,다우기술!$C200)&gt;0,CS$4,"")</f>
        <v/>
      </c>
      <c r="CT200" s="468" t="str">
        <f>IF(COUNTIFS('[7]ROMM List'!$E$5:$E$736,다우기술!CT$4,'[7]ROMM List'!$AA$5:$AA$736,다우기술!$C200)&gt;0,CT$4,"")</f>
        <v/>
      </c>
      <c r="CU200" s="468" t="str">
        <f>IF(COUNTIFS('[7]ROMM List'!$E$5:$E$736,다우기술!CU$4,'[7]ROMM List'!$AA$5:$AA$736,다우기술!$C200)&gt;0,CU$4,"")</f>
        <v/>
      </c>
      <c r="CV200" s="468" t="str">
        <f>IF(COUNTIFS('[7]ROMM List'!$E$5:$E$736,다우기술!CV$4,'[7]ROMM List'!$AA$5:$AA$736,다우기술!$C200)&gt;0,CV$4,"")</f>
        <v/>
      </c>
      <c r="CW200" s="468" t="str">
        <f>IF(COUNTIFS('[7]ROMM List'!$E$5:$E$736,다우기술!CW$4,'[7]ROMM List'!$AA$5:$AA$736,다우기술!$C200)&gt;0,CW$4,"")</f>
        <v/>
      </c>
      <c r="CX200" s="468" t="str">
        <f>IF(COUNTIFS('[7]ROMM List'!$E$5:$E$736,다우기술!CX$4,'[7]ROMM List'!$AA$5:$AA$736,다우기술!$C200)&gt;0,CX$4,"")</f>
        <v/>
      </c>
      <c r="CY200" s="468" t="str">
        <f>IF(COUNTIFS('[7]ROMM List'!$E$5:$E$736,다우기술!CY$4,'[7]ROMM List'!$AA$5:$AA$736,다우기술!$C200)&gt;0,CY$4,"")</f>
        <v/>
      </c>
      <c r="CZ200" s="468" t="str">
        <f>IF(COUNTIFS('[7]ROMM List'!$E$5:$E$736,다우기술!CZ$4,'[7]ROMM List'!$AA$5:$AA$736,다우기술!$C200)&gt;0,CZ$4,"")</f>
        <v/>
      </c>
      <c r="DA200" s="468" t="str">
        <f>IF(COUNTIFS('[7]ROMM List'!$E$5:$E$736,다우기술!DA$4,'[7]ROMM List'!$AA$5:$AA$736,다우기술!$C200)&gt;0,DA$4,"")</f>
        <v/>
      </c>
      <c r="DB200" s="468" t="str">
        <f>IF(COUNTIFS('[7]ROMM List'!$E$5:$E$736,다우기술!DB$4,'[7]ROMM List'!$AA$5:$AA$736,다우기술!$C200)&gt;0,DB$4,"")</f>
        <v/>
      </c>
      <c r="DC200" s="468" t="str">
        <f>IF(COUNTIFS('[7]ROMM List'!$E$5:$E$736,다우기술!DC$4,'[7]ROMM List'!$AA$5:$AA$736,다우기술!$C200)&gt;0,DC$4,"")</f>
        <v/>
      </c>
      <c r="DD200" s="468" t="str">
        <f>IF(COUNTIFS('[7]ROMM List'!$E$5:$E$736,다우기술!DD$4,'[7]ROMM List'!$AA$5:$AA$736,다우기술!$C200)&gt;0,DD$4,"")</f>
        <v/>
      </c>
      <c r="DE200" s="468" t="str">
        <f>IF(COUNTIFS('[7]ROMM List'!$E$5:$E$736,다우기술!DE$4,'[7]ROMM List'!$AA$5:$AA$736,다우기술!$C200)&gt;0,DE$4,"")</f>
        <v/>
      </c>
      <c r="DF200" s="468" t="str">
        <f>IF(COUNTIFS('[7]ROMM List'!$E$5:$E$736,다우기술!DF$4,'[7]ROMM List'!$AA$5:$AA$736,다우기술!$C200)&gt;0,DF$4,"")</f>
        <v/>
      </c>
      <c r="DG200" s="468" t="str">
        <f>IF(COUNTIFS('[7]ROMM List'!$E$5:$E$736,다우기술!DG$4,'[7]ROMM List'!$AA$5:$AA$736,다우기술!$C200)&gt;0,DG$4,"")</f>
        <v/>
      </c>
      <c r="DH200" s="468" t="str">
        <f>IF(COUNTIFS('[7]ROMM List'!$E$5:$E$736,다우기술!DH$4,'[7]ROMM List'!$AA$5:$AA$736,다우기술!$C200)&gt;0,DH$4,"")</f>
        <v/>
      </c>
      <c r="DI200" s="468" t="str">
        <f>IF(COUNTIFS('[7]ROMM List'!$E$5:$E$736,다우기술!DI$4,'[7]ROMM List'!$AA$5:$AA$736,다우기술!$C200)&gt;0,DI$4,"")</f>
        <v/>
      </c>
      <c r="DJ200" s="468" t="str">
        <f>IF(COUNTIFS('[7]ROMM List'!$E$5:$E$736,다우기술!DJ$4,'[7]ROMM List'!$AA$5:$AA$736,다우기술!$C200)&gt;0,DJ$4,"")</f>
        <v/>
      </c>
      <c r="DK200" s="468" t="str">
        <f>IF(COUNTIFS('[7]ROMM List'!$E$5:$E$736,다우기술!DK$4,'[7]ROMM List'!$AA$5:$AA$736,다우기술!$C200)&gt;0,DK$4,"")</f>
        <v/>
      </c>
      <c r="DL200" s="468" t="str">
        <f t="shared" si="52"/>
        <v>매출</v>
      </c>
    </row>
    <row r="201" spans="1:116" ht="409.6" hidden="1" customHeight="1">
      <c r="A201" s="453"/>
      <c r="B201" s="392" t="s">
        <v>141</v>
      </c>
      <c r="C201" s="430" t="str">
        <f t="shared" si="44"/>
        <v>IS0403</v>
      </c>
      <c r="D201" s="430" t="s">
        <v>4474</v>
      </c>
      <c r="E201" s="430" t="s">
        <v>4463</v>
      </c>
      <c r="F201" s="431" t="s">
        <v>3641</v>
      </c>
      <c r="G201" s="431" t="s">
        <v>3614</v>
      </c>
      <c r="H201" s="454" t="s">
        <v>4570</v>
      </c>
      <c r="I201" s="455" t="s">
        <v>4571</v>
      </c>
      <c r="J201" s="456" t="s">
        <v>4572</v>
      </c>
      <c r="K201" s="457" t="s">
        <v>4573</v>
      </c>
      <c r="L201" s="458" t="str">
        <f>IF(VLOOKUP(BZ201,'[7]ROMM List'!$AB$5:$AC$736,2,0)&gt;0,"Y","N")</f>
        <v>Y</v>
      </c>
      <c r="M201" s="459" t="s">
        <v>143</v>
      </c>
      <c r="N201" s="460"/>
      <c r="O201" s="460"/>
      <c r="P201" s="460"/>
      <c r="Q201" s="460"/>
      <c r="R201" s="461"/>
      <c r="S201" s="459" t="s">
        <v>142</v>
      </c>
      <c r="T201" s="461" t="s">
        <v>137</v>
      </c>
      <c r="U201" s="459" t="str">
        <f>IF(COUNTIFS('[7]ROMM List'!$AA$5:$AA$736,다우기술!$C201,'[7]ROMM List'!K$5:K$736,"O")&gt;0,"O","")</f>
        <v/>
      </c>
      <c r="V201" s="460" t="str">
        <f>IF(COUNTIFS('[7]ROMM List'!$AA$5:$AA$736,다우기술!$C201,'[7]ROMM List'!L$5:L$736,"O")&gt;0,"O","")</f>
        <v/>
      </c>
      <c r="W201" s="460" t="str">
        <f>IF(COUNTIFS('[7]ROMM List'!$AA$5:$AA$736,다우기술!$C201,'[7]ROMM List'!M$5:M$736,"O")&gt;0,"O","")</f>
        <v>O</v>
      </c>
      <c r="X201" s="460" t="str">
        <f>IF(COUNTIFS('[7]ROMM List'!$AA$5:$AA$736,다우기술!$C201,'[7]ROMM List'!N$5:N$736,"O")&gt;0,"O","")</f>
        <v>O</v>
      </c>
      <c r="Y201" s="460" t="str">
        <f>IF(COUNTIFS('[7]ROMM List'!$AA$5:$AA$736,다우기술!$C201,'[7]ROMM List'!O$5:O$736,"O")&gt;0,"O","")</f>
        <v/>
      </c>
      <c r="Z201" s="460" t="str">
        <f>IF(COUNTIFS('[7]ROMM List'!$AA$5:$AA$736,다우기술!$C201,'[7]ROMM List'!P$5:P$736,"O")&gt;0,"O","")</f>
        <v>O</v>
      </c>
      <c r="AA201" s="460" t="str">
        <f>IF(COUNTIFS('[7]ROMM List'!$AA$5:$AA$736,다우기술!$C201,'[7]ROMM List'!Q$5:Q$736,"O")&gt;0,"O","")</f>
        <v>O</v>
      </c>
      <c r="AB201" s="460" t="str">
        <f>IF(COUNTIFS('[7]ROMM List'!$AA$5:$AA$736,다우기술!$C201,'[7]ROMM List'!R$5:R$736,"O")&gt;0,"O","")</f>
        <v>O</v>
      </c>
      <c r="AC201" s="460" t="str">
        <f>IF(COUNTIFS('[7]ROMM List'!$AA$5:$AA$736,다우기술!$C201,'[7]ROMM List'!S$5:S$736,"O")&gt;0,"O","")</f>
        <v/>
      </c>
      <c r="AD201" s="460" t="str">
        <f>IF(COUNTIFS('[7]ROMM List'!$AA$5:$AA$736,다우기술!$C201,'[7]ROMM List'!T$5:T$736,"O")&gt;0,"O","")</f>
        <v/>
      </c>
      <c r="AE201" s="460" t="str">
        <f>IF(COUNTIFS('[7]ROMM List'!$AA$5:$AA$736,다우기술!$C201,'[7]ROMM List'!U$5:U$736,"O")&gt;0,"O","")</f>
        <v/>
      </c>
      <c r="AF201" s="460" t="str">
        <f>IF(COUNTIFS('[7]ROMM List'!$AA$5:$AA$736,다우기술!$C201,'[7]ROMM List'!V$5:V$736,"O")&gt;0,"O","")</f>
        <v/>
      </c>
      <c r="AG201" s="461" t="str">
        <f>IF(COUNTIFS('[7]ROMM List'!$AA$5:$AA$736,다우기술!$C201,'[7]ROMM List'!W$5:W$736,"O")&gt;0,"O","")</f>
        <v/>
      </c>
      <c r="AH201" s="462" t="s">
        <v>3718</v>
      </c>
      <c r="AI201" s="458" t="str">
        <f t="shared" si="51"/>
        <v>매출채권매출</v>
      </c>
      <c r="AJ201" s="458" t="s">
        <v>144</v>
      </c>
      <c r="AK201" s="458" t="s">
        <v>144</v>
      </c>
      <c r="AL201" s="458" t="s">
        <v>144</v>
      </c>
      <c r="AM201" s="458" t="s">
        <v>144</v>
      </c>
      <c r="AN201" s="458" t="s">
        <v>3592</v>
      </c>
      <c r="AO201" s="458" t="s">
        <v>144</v>
      </c>
      <c r="AP201" s="463" t="s">
        <v>3638</v>
      </c>
      <c r="AQ201" s="458" t="s">
        <v>3582</v>
      </c>
      <c r="AR201" s="454" t="s">
        <v>3791</v>
      </c>
      <c r="AS201" s="454" t="s">
        <v>3792</v>
      </c>
      <c r="AT201" s="464" t="s">
        <v>4574</v>
      </c>
      <c r="AU201" s="454" t="str">
        <f t="shared" si="49"/>
        <v>프로젝트 수익 및 관련 계약자산/부채 자동계산</v>
      </c>
      <c r="AV201" s="454" t="s">
        <v>4575</v>
      </c>
      <c r="AW201" s="455"/>
      <c r="AX201" s="460"/>
      <c r="AY201" s="460" t="s">
        <v>3025</v>
      </c>
      <c r="AZ201" s="461"/>
      <c r="BA201" s="446" t="s">
        <v>2767</v>
      </c>
      <c r="BB201" s="446" t="str">
        <f>IF(COUNTIFS('[7]ROMM List'!$AA$5:$AA$736,다우기술!C201,'[7]ROMM List'!$AF$5:$AF$736,"Significant")&gt;0,"Significant",IF(COUNTIFS('[7]ROMM List'!$AA$5:$AA$736,다우기술!C201,'[7]ROMM List'!$AF$5:$AF$736,"Higher")&gt;0,"Higher","Lower"))</f>
        <v>Significant</v>
      </c>
      <c r="BC201" s="446" t="str">
        <f t="shared" si="43"/>
        <v>Auto</v>
      </c>
      <c r="BD201" s="446" t="s">
        <v>130</v>
      </c>
      <c r="BE201" s="465" t="s">
        <v>137</v>
      </c>
      <c r="BF201" s="466" t="str">
        <f t="shared" si="40"/>
        <v>Auto</v>
      </c>
      <c r="BG201" s="466" t="s">
        <v>135</v>
      </c>
      <c r="BH201" s="466" t="s">
        <v>135</v>
      </c>
      <c r="BI201" s="466" t="s">
        <v>135</v>
      </c>
      <c r="BJ201" s="466" t="s">
        <v>135</v>
      </c>
      <c r="BK201" s="466" t="s">
        <v>135</v>
      </c>
      <c r="BL201" s="466" t="s">
        <v>133</v>
      </c>
      <c r="BM201" s="466" t="s">
        <v>133</v>
      </c>
      <c r="BN201" s="467" t="s">
        <v>135</v>
      </c>
      <c r="BO201" s="446" t="str">
        <f t="shared" si="45"/>
        <v>Not Higher</v>
      </c>
      <c r="BP201" s="446">
        <f>SUMIFS([7]Note!$G$18:$G$65,[7]Note!$C$18:$C$65,다우기술!BB201,[7]Note!$F$18:$F$65,다우기술!BC201,[7]Note!$D$18:$D$65,다우기술!BO201)/IF(BD201="Y",1,IF(BD201="H",2,4))</f>
        <v>1</v>
      </c>
      <c r="BQ201" s="446" t="str">
        <f t="shared" si="42"/>
        <v>재경팀</v>
      </c>
      <c r="BR201" s="466"/>
      <c r="BS201" s="467" t="s">
        <v>143</v>
      </c>
      <c r="BT201" s="465"/>
      <c r="BU201" s="466"/>
      <c r="BV201" s="466"/>
      <c r="BW201" s="466" t="s">
        <v>143</v>
      </c>
      <c r="BX201" s="466"/>
      <c r="BY201" s="446"/>
      <c r="BZ201" s="392" t="str">
        <f t="shared" si="50"/>
        <v>품질기획팀,프로젝트팀,키움자산운용팀_프로젝트 수익 및 관련 계약자산/부채 자동계산</v>
      </c>
      <c r="CA201" s="468" t="b">
        <f>VLOOKUP(BZ201,'[7]ROMM List'!$AB$5:$AB$736,1,0)=BZ201</f>
        <v>1</v>
      </c>
      <c r="CB201" s="468" t="str">
        <f t="shared" si="46"/>
        <v>IS0403</v>
      </c>
      <c r="CD201" s="469">
        <f t="shared" si="47"/>
        <v>0</v>
      </c>
      <c r="CE201" s="392"/>
      <c r="CF201" s="469">
        <f t="shared" si="48"/>
        <v>0</v>
      </c>
      <c r="CG201" s="469">
        <f t="shared" si="48"/>
        <v>0</v>
      </c>
      <c r="CH201" s="469">
        <f t="shared" si="48"/>
        <v>0</v>
      </c>
      <c r="CL201" s="468" t="str">
        <f>IF(COUNTIFS('[7]ROMM List'!$E$5:$E$736,다우기술!CL$4,'[7]ROMM List'!$AA$5:$AA$736,다우기술!$C201)&gt;0,CL$4,"")</f>
        <v>매출채권</v>
      </c>
      <c r="CM201" s="468" t="str">
        <f>IF(COUNTIFS('[7]ROMM List'!$E$5:$E$736,다우기술!CM$4,'[7]ROMM List'!$AA$5:$AA$736,다우기술!$C201)&gt;0,CM$4,"")</f>
        <v>매출</v>
      </c>
      <c r="CN201" s="468" t="str">
        <f>IF(COUNTIFS('[7]ROMM List'!$E$5:$E$736,다우기술!CN$4,'[7]ROMM List'!$AA$5:$AA$736,다우기술!$C201)&gt;0,CN$4,"")</f>
        <v/>
      </c>
      <c r="CO201" s="468" t="str">
        <f>IF(COUNTIFS('[7]ROMM List'!$E$5:$E$736,다우기술!CO$4,'[7]ROMM List'!$AA$5:$AA$736,다우기술!$C201)&gt;0,CO$4,"")</f>
        <v/>
      </c>
      <c r="CP201" s="468" t="str">
        <f>IF(COUNTIFS('[7]ROMM List'!$E$5:$E$736,다우기술!CP$4,'[7]ROMM List'!$AA$5:$AA$736,다우기술!$C201)&gt;0,CP$4,"")</f>
        <v/>
      </c>
      <c r="CQ201" s="468" t="str">
        <f>IF(COUNTIFS('[7]ROMM List'!$E$5:$E$736,다우기술!CQ$4,'[7]ROMM List'!$AA$5:$AA$736,다우기술!$C201)&gt;0,CQ$4,"")</f>
        <v/>
      </c>
      <c r="CR201" s="468" t="str">
        <f>IF(COUNTIFS('[7]ROMM List'!$E$5:$E$736,다우기술!CR$4,'[7]ROMM List'!$AA$5:$AA$736,다우기술!$C201)&gt;0,CR$4,"")</f>
        <v/>
      </c>
      <c r="CS201" s="468" t="str">
        <f>IF(COUNTIFS('[7]ROMM List'!$E$5:$E$736,다우기술!CS$4,'[7]ROMM List'!$AA$5:$AA$736,다우기술!$C201)&gt;0,CS$4,"")</f>
        <v/>
      </c>
      <c r="CT201" s="468" t="str">
        <f>IF(COUNTIFS('[7]ROMM List'!$E$5:$E$736,다우기술!CT$4,'[7]ROMM List'!$AA$5:$AA$736,다우기술!$C201)&gt;0,CT$4,"")</f>
        <v/>
      </c>
      <c r="CU201" s="468" t="str">
        <f>IF(COUNTIFS('[7]ROMM List'!$E$5:$E$736,다우기술!CU$4,'[7]ROMM List'!$AA$5:$AA$736,다우기술!$C201)&gt;0,CU$4,"")</f>
        <v/>
      </c>
      <c r="CV201" s="468" t="str">
        <f>IF(COUNTIFS('[7]ROMM List'!$E$5:$E$736,다우기술!CV$4,'[7]ROMM List'!$AA$5:$AA$736,다우기술!$C201)&gt;0,CV$4,"")</f>
        <v/>
      </c>
      <c r="CW201" s="468" t="str">
        <f>IF(COUNTIFS('[7]ROMM List'!$E$5:$E$736,다우기술!CW$4,'[7]ROMM List'!$AA$5:$AA$736,다우기술!$C201)&gt;0,CW$4,"")</f>
        <v/>
      </c>
      <c r="CX201" s="468" t="str">
        <f>IF(COUNTIFS('[7]ROMM List'!$E$5:$E$736,다우기술!CX$4,'[7]ROMM List'!$AA$5:$AA$736,다우기술!$C201)&gt;0,CX$4,"")</f>
        <v/>
      </c>
      <c r="CY201" s="468" t="str">
        <f>IF(COUNTIFS('[7]ROMM List'!$E$5:$E$736,다우기술!CY$4,'[7]ROMM List'!$AA$5:$AA$736,다우기술!$C201)&gt;0,CY$4,"")</f>
        <v/>
      </c>
      <c r="CZ201" s="468" t="str">
        <f>IF(COUNTIFS('[7]ROMM List'!$E$5:$E$736,다우기술!CZ$4,'[7]ROMM List'!$AA$5:$AA$736,다우기술!$C201)&gt;0,CZ$4,"")</f>
        <v/>
      </c>
      <c r="DA201" s="468" t="str">
        <f>IF(COUNTIFS('[7]ROMM List'!$E$5:$E$736,다우기술!DA$4,'[7]ROMM List'!$AA$5:$AA$736,다우기술!$C201)&gt;0,DA$4,"")</f>
        <v/>
      </c>
      <c r="DB201" s="468" t="str">
        <f>IF(COUNTIFS('[7]ROMM List'!$E$5:$E$736,다우기술!DB$4,'[7]ROMM List'!$AA$5:$AA$736,다우기술!$C201)&gt;0,DB$4,"")</f>
        <v/>
      </c>
      <c r="DC201" s="468" t="str">
        <f>IF(COUNTIFS('[7]ROMM List'!$E$5:$E$736,다우기술!DC$4,'[7]ROMM List'!$AA$5:$AA$736,다우기술!$C201)&gt;0,DC$4,"")</f>
        <v/>
      </c>
      <c r="DD201" s="468" t="str">
        <f>IF(COUNTIFS('[7]ROMM List'!$E$5:$E$736,다우기술!DD$4,'[7]ROMM List'!$AA$5:$AA$736,다우기술!$C201)&gt;0,DD$4,"")</f>
        <v/>
      </c>
      <c r="DE201" s="468" t="str">
        <f>IF(COUNTIFS('[7]ROMM List'!$E$5:$E$736,다우기술!DE$4,'[7]ROMM List'!$AA$5:$AA$736,다우기술!$C201)&gt;0,DE$4,"")</f>
        <v/>
      </c>
      <c r="DF201" s="468" t="str">
        <f>IF(COUNTIFS('[7]ROMM List'!$E$5:$E$736,다우기술!DF$4,'[7]ROMM List'!$AA$5:$AA$736,다우기술!$C201)&gt;0,DF$4,"")</f>
        <v/>
      </c>
      <c r="DG201" s="468" t="str">
        <f>IF(COUNTIFS('[7]ROMM List'!$E$5:$E$736,다우기술!DG$4,'[7]ROMM List'!$AA$5:$AA$736,다우기술!$C201)&gt;0,DG$4,"")</f>
        <v/>
      </c>
      <c r="DH201" s="468" t="str">
        <f>IF(COUNTIFS('[7]ROMM List'!$E$5:$E$736,다우기술!DH$4,'[7]ROMM List'!$AA$5:$AA$736,다우기술!$C201)&gt;0,DH$4,"")</f>
        <v/>
      </c>
      <c r="DI201" s="468" t="str">
        <f>IF(COUNTIFS('[7]ROMM List'!$E$5:$E$736,다우기술!DI$4,'[7]ROMM List'!$AA$5:$AA$736,다우기술!$C201)&gt;0,DI$4,"")</f>
        <v/>
      </c>
      <c r="DJ201" s="468" t="str">
        <f>IF(COUNTIFS('[7]ROMM List'!$E$5:$E$736,다우기술!DJ$4,'[7]ROMM List'!$AA$5:$AA$736,다우기술!$C201)&gt;0,DJ$4,"")</f>
        <v/>
      </c>
      <c r="DK201" s="468" t="str">
        <f>IF(COUNTIFS('[7]ROMM List'!$E$5:$E$736,다우기술!DK$4,'[7]ROMM List'!$AA$5:$AA$736,다우기술!$C201)&gt;0,DK$4,"")</f>
        <v/>
      </c>
      <c r="DL201" s="468" t="str">
        <f t="shared" si="52"/>
        <v>매출채권매출</v>
      </c>
    </row>
    <row r="202" spans="1:116" ht="109.2" hidden="1" customHeight="1">
      <c r="A202" s="453"/>
      <c r="B202" s="392" t="s">
        <v>141</v>
      </c>
      <c r="C202" s="430" t="str">
        <f t="shared" si="44"/>
        <v>IS0404</v>
      </c>
      <c r="D202" s="430" t="s">
        <v>4474</v>
      </c>
      <c r="E202" s="430" t="s">
        <v>4463</v>
      </c>
      <c r="F202" s="431" t="s">
        <v>3641</v>
      </c>
      <c r="G202" s="431" t="s">
        <v>3641</v>
      </c>
      <c r="H202" s="454" t="s">
        <v>4570</v>
      </c>
      <c r="I202" s="455" t="s">
        <v>4571</v>
      </c>
      <c r="J202" s="456" t="s">
        <v>4576</v>
      </c>
      <c r="K202" s="457" t="s">
        <v>4577</v>
      </c>
      <c r="L202" s="458" t="str">
        <f>IF(VLOOKUP(BZ202,'[7]ROMM List'!$AB$5:$AC$736,2,0)&gt;0,"Y","N")</f>
        <v>Y</v>
      </c>
      <c r="M202" s="459"/>
      <c r="N202" s="460" t="s">
        <v>143</v>
      </c>
      <c r="O202" s="460"/>
      <c r="P202" s="460"/>
      <c r="Q202" s="460"/>
      <c r="R202" s="461"/>
      <c r="S202" s="459" t="s">
        <v>140</v>
      </c>
      <c r="T202" s="461" t="s">
        <v>131</v>
      </c>
      <c r="U202" s="459" t="str">
        <f>IF(COUNTIFS('[7]ROMM List'!$AA$5:$AA$736,다우기술!$C202,'[7]ROMM List'!K$5:K$736,"O")&gt;0,"O","")</f>
        <v/>
      </c>
      <c r="V202" s="460" t="str">
        <f>IF(COUNTIFS('[7]ROMM List'!$AA$5:$AA$736,다우기술!$C202,'[7]ROMM List'!L$5:L$736,"O")&gt;0,"O","")</f>
        <v/>
      </c>
      <c r="W202" s="460" t="str">
        <f>IF(COUNTIFS('[7]ROMM List'!$AA$5:$AA$736,다우기술!$C202,'[7]ROMM List'!M$5:M$736,"O")&gt;0,"O","")</f>
        <v>O</v>
      </c>
      <c r="X202" s="460" t="str">
        <f>IF(COUNTIFS('[7]ROMM List'!$AA$5:$AA$736,다우기술!$C202,'[7]ROMM List'!N$5:N$736,"O")&gt;0,"O","")</f>
        <v>O</v>
      </c>
      <c r="Y202" s="460" t="str">
        <f>IF(COUNTIFS('[7]ROMM List'!$AA$5:$AA$736,다우기술!$C202,'[7]ROMM List'!O$5:O$736,"O")&gt;0,"O","")</f>
        <v/>
      </c>
      <c r="Z202" s="460" t="str">
        <f>IF(COUNTIFS('[7]ROMM List'!$AA$5:$AA$736,다우기술!$C202,'[7]ROMM List'!P$5:P$736,"O")&gt;0,"O","")</f>
        <v>O</v>
      </c>
      <c r="AA202" s="460" t="str">
        <f>IF(COUNTIFS('[7]ROMM List'!$AA$5:$AA$736,다우기술!$C202,'[7]ROMM List'!Q$5:Q$736,"O")&gt;0,"O","")</f>
        <v>O</v>
      </c>
      <c r="AB202" s="460" t="str">
        <f>IF(COUNTIFS('[7]ROMM List'!$AA$5:$AA$736,다우기술!$C202,'[7]ROMM List'!R$5:R$736,"O")&gt;0,"O","")</f>
        <v>O</v>
      </c>
      <c r="AC202" s="460" t="str">
        <f>IF(COUNTIFS('[7]ROMM List'!$AA$5:$AA$736,다우기술!$C202,'[7]ROMM List'!S$5:S$736,"O")&gt;0,"O","")</f>
        <v/>
      </c>
      <c r="AD202" s="460" t="str">
        <f>IF(COUNTIFS('[7]ROMM List'!$AA$5:$AA$736,다우기술!$C202,'[7]ROMM List'!T$5:T$736,"O")&gt;0,"O","")</f>
        <v/>
      </c>
      <c r="AE202" s="460" t="str">
        <f>IF(COUNTIFS('[7]ROMM List'!$AA$5:$AA$736,다우기술!$C202,'[7]ROMM List'!U$5:U$736,"O")&gt;0,"O","")</f>
        <v/>
      </c>
      <c r="AF202" s="460" t="str">
        <f>IF(COUNTIFS('[7]ROMM List'!$AA$5:$AA$736,다우기술!$C202,'[7]ROMM List'!V$5:V$736,"O")&gt;0,"O","")</f>
        <v/>
      </c>
      <c r="AG202" s="461" t="str">
        <f>IF(COUNTIFS('[7]ROMM List'!$AA$5:$AA$736,다우기술!$C202,'[7]ROMM List'!W$5:W$736,"O")&gt;0,"O","")</f>
        <v/>
      </c>
      <c r="AH202" s="462" t="s">
        <v>3718</v>
      </c>
      <c r="AI202" s="458" t="str">
        <f t="shared" si="51"/>
        <v>매출채권매출</v>
      </c>
      <c r="AJ202" s="458" t="s">
        <v>4567</v>
      </c>
      <c r="AK202" s="458" t="s">
        <v>144</v>
      </c>
      <c r="AL202" s="458" t="s">
        <v>4567</v>
      </c>
      <c r="AM202" s="458" t="s">
        <v>144</v>
      </c>
      <c r="AN202" s="458" t="s">
        <v>3592</v>
      </c>
      <c r="AO202" s="458" t="s">
        <v>4567</v>
      </c>
      <c r="AP202" s="463" t="s">
        <v>3018</v>
      </c>
      <c r="AQ202" s="458" t="s">
        <v>131</v>
      </c>
      <c r="AR202" s="454" t="s">
        <v>3791</v>
      </c>
      <c r="AS202" s="454" t="s">
        <v>3792</v>
      </c>
      <c r="AT202" s="464" t="s">
        <v>4578</v>
      </c>
      <c r="AU202" s="454" t="str">
        <f t="shared" si="49"/>
        <v>프로젝트 수익 및 관련 계약자산/부채 계산검증</v>
      </c>
      <c r="AV202" s="454" t="s">
        <v>4579</v>
      </c>
      <c r="AW202" s="455"/>
      <c r="AX202" s="460"/>
      <c r="AY202" s="460" t="s">
        <v>3025</v>
      </c>
      <c r="AZ202" s="461"/>
      <c r="BA202" s="446" t="s">
        <v>4526</v>
      </c>
      <c r="BB202" s="446" t="str">
        <f>IF(COUNTIFS('[7]ROMM List'!$AA$5:$AA$736,다우기술!C202,'[7]ROMM List'!$AF$5:$AF$736,"Significant")&gt;0,"Significant",IF(COUNTIFS('[7]ROMM List'!$AA$5:$AA$736,다우기술!C202,'[7]ROMM List'!$AF$5:$AF$736,"Higher")&gt;0,"Higher","Lower"))</f>
        <v>Significant</v>
      </c>
      <c r="BC202" s="446" t="str">
        <f t="shared" si="43"/>
        <v>M</v>
      </c>
      <c r="BD202" s="446" t="s">
        <v>130</v>
      </c>
      <c r="BE202" s="465" t="s">
        <v>131</v>
      </c>
      <c r="BF202" s="466" t="str">
        <f t="shared" si="40"/>
        <v>M</v>
      </c>
      <c r="BG202" s="466" t="s">
        <v>135</v>
      </c>
      <c r="BH202" s="466" t="s">
        <v>135</v>
      </c>
      <c r="BI202" s="466" t="s">
        <v>133</v>
      </c>
      <c r="BJ202" s="466" t="s">
        <v>135</v>
      </c>
      <c r="BK202" s="466" t="s">
        <v>135</v>
      </c>
      <c r="BL202" s="466" t="s">
        <v>133</v>
      </c>
      <c r="BM202" s="466" t="s">
        <v>133</v>
      </c>
      <c r="BN202" s="467" t="s">
        <v>135</v>
      </c>
      <c r="BO202" s="446" t="str">
        <f t="shared" si="45"/>
        <v>Not Higher</v>
      </c>
      <c r="BP202" s="446">
        <f>SUMIFS([7]Note!$G$18:$G$65,[7]Note!$C$18:$C$65,다우기술!BB202,[7]Note!$F$18:$F$65,다우기술!BC202,[7]Note!$D$18:$D$65,다우기술!BO202)/IF(BD202="Y",1,IF(BD202="H",2,4))</f>
        <v>3</v>
      </c>
      <c r="BQ202" s="446" t="str">
        <f t="shared" si="42"/>
        <v>재경팀</v>
      </c>
      <c r="BR202" s="466"/>
      <c r="BS202" s="467" t="s">
        <v>143</v>
      </c>
      <c r="BT202" s="465"/>
      <c r="BU202" s="466"/>
      <c r="BV202" s="466"/>
      <c r="BW202" s="466" t="s">
        <v>143</v>
      </c>
      <c r="BX202" s="466"/>
      <c r="BY202" s="446"/>
      <c r="BZ202" s="392" t="str">
        <f t="shared" si="50"/>
        <v>품질기획팀,프로젝트팀,키움자산운용팀_프로젝트 수익 및 관련 계약자산/부채 계산검증</v>
      </c>
      <c r="CA202" s="468" t="b">
        <f>VLOOKUP(BZ202,'[7]ROMM List'!$AB$5:$AB$736,1,0)=BZ202</f>
        <v>1</v>
      </c>
      <c r="CB202" s="468" t="str">
        <f t="shared" si="46"/>
        <v>IS0404</v>
      </c>
      <c r="CD202" s="469">
        <f t="shared" si="47"/>
        <v>1</v>
      </c>
      <c r="CE202" s="393" t="str">
        <f>VLOOKUP(C202,'[7]IUC List'!$D$5:$D$64,1,0)</f>
        <v>IS0404</v>
      </c>
      <c r="CF202" s="469">
        <f t="shared" si="48"/>
        <v>0</v>
      </c>
      <c r="CG202" s="469">
        <f t="shared" si="48"/>
        <v>1</v>
      </c>
      <c r="CH202" s="469">
        <f t="shared" si="48"/>
        <v>0</v>
      </c>
      <c r="CL202" s="468" t="str">
        <f>IF(COUNTIFS('[7]ROMM List'!$E$5:$E$736,다우기술!CL$4,'[7]ROMM List'!$AA$5:$AA$736,다우기술!$C202)&gt;0,CL$4,"")</f>
        <v>매출채권</v>
      </c>
      <c r="CM202" s="468" t="str">
        <f>IF(COUNTIFS('[7]ROMM List'!$E$5:$E$736,다우기술!CM$4,'[7]ROMM List'!$AA$5:$AA$736,다우기술!$C202)&gt;0,CM$4,"")</f>
        <v>매출</v>
      </c>
      <c r="CN202" s="468" t="str">
        <f>IF(COUNTIFS('[7]ROMM List'!$E$5:$E$736,다우기술!CN$4,'[7]ROMM List'!$AA$5:$AA$736,다우기술!$C202)&gt;0,CN$4,"")</f>
        <v/>
      </c>
      <c r="CO202" s="468" t="str">
        <f>IF(COUNTIFS('[7]ROMM List'!$E$5:$E$736,다우기술!CO$4,'[7]ROMM List'!$AA$5:$AA$736,다우기술!$C202)&gt;0,CO$4,"")</f>
        <v/>
      </c>
      <c r="CP202" s="468" t="str">
        <f>IF(COUNTIFS('[7]ROMM List'!$E$5:$E$736,다우기술!CP$4,'[7]ROMM List'!$AA$5:$AA$736,다우기술!$C202)&gt;0,CP$4,"")</f>
        <v/>
      </c>
      <c r="CQ202" s="468" t="str">
        <f>IF(COUNTIFS('[7]ROMM List'!$E$5:$E$736,다우기술!CQ$4,'[7]ROMM List'!$AA$5:$AA$736,다우기술!$C202)&gt;0,CQ$4,"")</f>
        <v/>
      </c>
      <c r="CR202" s="468" t="str">
        <f>IF(COUNTIFS('[7]ROMM List'!$E$5:$E$736,다우기술!CR$4,'[7]ROMM List'!$AA$5:$AA$736,다우기술!$C202)&gt;0,CR$4,"")</f>
        <v/>
      </c>
      <c r="CS202" s="468" t="str">
        <f>IF(COUNTIFS('[7]ROMM List'!$E$5:$E$736,다우기술!CS$4,'[7]ROMM List'!$AA$5:$AA$736,다우기술!$C202)&gt;0,CS$4,"")</f>
        <v/>
      </c>
      <c r="CT202" s="468" t="str">
        <f>IF(COUNTIFS('[7]ROMM List'!$E$5:$E$736,다우기술!CT$4,'[7]ROMM List'!$AA$5:$AA$736,다우기술!$C202)&gt;0,CT$4,"")</f>
        <v/>
      </c>
      <c r="CU202" s="468" t="str">
        <f>IF(COUNTIFS('[7]ROMM List'!$E$5:$E$736,다우기술!CU$4,'[7]ROMM List'!$AA$5:$AA$736,다우기술!$C202)&gt;0,CU$4,"")</f>
        <v/>
      </c>
      <c r="CV202" s="468" t="str">
        <f>IF(COUNTIFS('[7]ROMM List'!$E$5:$E$736,다우기술!CV$4,'[7]ROMM List'!$AA$5:$AA$736,다우기술!$C202)&gt;0,CV$4,"")</f>
        <v/>
      </c>
      <c r="CW202" s="468" t="str">
        <f>IF(COUNTIFS('[7]ROMM List'!$E$5:$E$736,다우기술!CW$4,'[7]ROMM List'!$AA$5:$AA$736,다우기술!$C202)&gt;0,CW$4,"")</f>
        <v/>
      </c>
      <c r="CX202" s="468" t="str">
        <f>IF(COUNTIFS('[7]ROMM List'!$E$5:$E$736,다우기술!CX$4,'[7]ROMM List'!$AA$5:$AA$736,다우기술!$C202)&gt;0,CX$4,"")</f>
        <v/>
      </c>
      <c r="CY202" s="468" t="str">
        <f>IF(COUNTIFS('[7]ROMM List'!$E$5:$E$736,다우기술!CY$4,'[7]ROMM List'!$AA$5:$AA$736,다우기술!$C202)&gt;0,CY$4,"")</f>
        <v/>
      </c>
      <c r="CZ202" s="468" t="str">
        <f>IF(COUNTIFS('[7]ROMM List'!$E$5:$E$736,다우기술!CZ$4,'[7]ROMM List'!$AA$5:$AA$736,다우기술!$C202)&gt;0,CZ$4,"")</f>
        <v/>
      </c>
      <c r="DA202" s="468" t="str">
        <f>IF(COUNTIFS('[7]ROMM List'!$E$5:$E$736,다우기술!DA$4,'[7]ROMM List'!$AA$5:$AA$736,다우기술!$C202)&gt;0,DA$4,"")</f>
        <v/>
      </c>
      <c r="DB202" s="468" t="str">
        <f>IF(COUNTIFS('[7]ROMM List'!$E$5:$E$736,다우기술!DB$4,'[7]ROMM List'!$AA$5:$AA$736,다우기술!$C202)&gt;0,DB$4,"")</f>
        <v/>
      </c>
      <c r="DC202" s="468" t="str">
        <f>IF(COUNTIFS('[7]ROMM List'!$E$5:$E$736,다우기술!DC$4,'[7]ROMM List'!$AA$5:$AA$736,다우기술!$C202)&gt;0,DC$4,"")</f>
        <v/>
      </c>
      <c r="DD202" s="468" t="str">
        <f>IF(COUNTIFS('[7]ROMM List'!$E$5:$E$736,다우기술!DD$4,'[7]ROMM List'!$AA$5:$AA$736,다우기술!$C202)&gt;0,DD$4,"")</f>
        <v/>
      </c>
      <c r="DE202" s="468" t="str">
        <f>IF(COUNTIFS('[7]ROMM List'!$E$5:$E$736,다우기술!DE$4,'[7]ROMM List'!$AA$5:$AA$736,다우기술!$C202)&gt;0,DE$4,"")</f>
        <v/>
      </c>
      <c r="DF202" s="468" t="str">
        <f>IF(COUNTIFS('[7]ROMM List'!$E$5:$E$736,다우기술!DF$4,'[7]ROMM List'!$AA$5:$AA$736,다우기술!$C202)&gt;0,DF$4,"")</f>
        <v/>
      </c>
      <c r="DG202" s="468" t="str">
        <f>IF(COUNTIFS('[7]ROMM List'!$E$5:$E$736,다우기술!DG$4,'[7]ROMM List'!$AA$5:$AA$736,다우기술!$C202)&gt;0,DG$4,"")</f>
        <v/>
      </c>
      <c r="DH202" s="468" t="str">
        <f>IF(COUNTIFS('[7]ROMM List'!$E$5:$E$736,다우기술!DH$4,'[7]ROMM List'!$AA$5:$AA$736,다우기술!$C202)&gt;0,DH$4,"")</f>
        <v/>
      </c>
      <c r="DI202" s="468" t="str">
        <f>IF(COUNTIFS('[7]ROMM List'!$E$5:$E$736,다우기술!DI$4,'[7]ROMM List'!$AA$5:$AA$736,다우기술!$C202)&gt;0,DI$4,"")</f>
        <v/>
      </c>
      <c r="DJ202" s="468" t="str">
        <f>IF(COUNTIFS('[7]ROMM List'!$E$5:$E$736,다우기술!DJ$4,'[7]ROMM List'!$AA$5:$AA$736,다우기술!$C202)&gt;0,DJ$4,"")</f>
        <v/>
      </c>
      <c r="DK202" s="468" t="str">
        <f>IF(COUNTIFS('[7]ROMM List'!$E$5:$E$736,다우기술!DK$4,'[7]ROMM List'!$AA$5:$AA$736,다우기술!$C202)&gt;0,DK$4,"")</f>
        <v/>
      </c>
      <c r="DL202" s="468" t="str">
        <f t="shared" si="52"/>
        <v>매출채권매출</v>
      </c>
    </row>
    <row r="203" spans="1:116" ht="93.6" hidden="1" customHeight="1">
      <c r="A203" s="453"/>
      <c r="B203" s="392" t="s">
        <v>141</v>
      </c>
      <c r="C203" s="430" t="str">
        <f t="shared" si="44"/>
        <v>IS0405</v>
      </c>
      <c r="D203" s="430" t="s">
        <v>4474</v>
      </c>
      <c r="E203" s="430" t="s">
        <v>4463</v>
      </c>
      <c r="F203" s="431" t="s">
        <v>3641</v>
      </c>
      <c r="G203" s="431" t="s">
        <v>3894</v>
      </c>
      <c r="H203" s="454" t="s">
        <v>4339</v>
      </c>
      <c r="I203" s="455" t="s">
        <v>4340</v>
      </c>
      <c r="J203" s="456" t="s">
        <v>4580</v>
      </c>
      <c r="K203" s="457" t="s">
        <v>4581</v>
      </c>
      <c r="L203" s="458" t="str">
        <f>IF(VLOOKUP(BZ203,'[7]ROMM List'!$AB$5:$AC$736,2,0)&gt;0,"Y","N")</f>
        <v>Y</v>
      </c>
      <c r="M203" s="459" t="s">
        <v>143</v>
      </c>
      <c r="N203" s="460"/>
      <c r="O203" s="460"/>
      <c r="P203" s="460"/>
      <c r="Q203" s="460"/>
      <c r="R203" s="461"/>
      <c r="S203" s="459" t="s">
        <v>142</v>
      </c>
      <c r="T203" s="461" t="s">
        <v>131</v>
      </c>
      <c r="U203" s="459" t="str">
        <f>IF(COUNTIFS('[7]ROMM List'!$AA$5:$AA$736,다우기술!$C203,'[7]ROMM List'!K$5:K$736,"O")&gt;0,"O","")</f>
        <v>O</v>
      </c>
      <c r="V203" s="460" t="str">
        <f>IF(COUNTIFS('[7]ROMM List'!$AA$5:$AA$736,다우기술!$C203,'[7]ROMM List'!L$5:L$736,"O")&gt;0,"O","")</f>
        <v>O</v>
      </c>
      <c r="W203" s="460" t="str">
        <f>IF(COUNTIFS('[7]ROMM List'!$AA$5:$AA$736,다우기술!$C203,'[7]ROMM List'!M$5:M$736,"O")&gt;0,"O","")</f>
        <v/>
      </c>
      <c r="X203" s="460" t="str">
        <f>IF(COUNTIFS('[7]ROMM List'!$AA$5:$AA$736,다우기술!$C203,'[7]ROMM List'!N$5:N$736,"O")&gt;0,"O","")</f>
        <v>O</v>
      </c>
      <c r="Y203" s="460" t="str">
        <f>IF(COUNTIFS('[7]ROMM List'!$AA$5:$AA$736,다우기술!$C203,'[7]ROMM List'!O$5:O$736,"O")&gt;0,"O","")</f>
        <v/>
      </c>
      <c r="Z203" s="460" t="str">
        <f>IF(COUNTIFS('[7]ROMM List'!$AA$5:$AA$736,다우기술!$C203,'[7]ROMM List'!P$5:P$736,"O")&gt;0,"O","")</f>
        <v/>
      </c>
      <c r="AA203" s="460" t="str">
        <f>IF(COUNTIFS('[7]ROMM List'!$AA$5:$AA$736,다우기술!$C203,'[7]ROMM List'!Q$5:Q$736,"O")&gt;0,"O","")</f>
        <v>O</v>
      </c>
      <c r="AB203" s="460" t="str">
        <f>IF(COUNTIFS('[7]ROMM List'!$AA$5:$AA$736,다우기술!$C203,'[7]ROMM List'!R$5:R$736,"O")&gt;0,"O","")</f>
        <v>O</v>
      </c>
      <c r="AC203" s="460" t="str">
        <f>IF(COUNTIFS('[7]ROMM List'!$AA$5:$AA$736,다우기술!$C203,'[7]ROMM List'!S$5:S$736,"O")&gt;0,"O","")</f>
        <v/>
      </c>
      <c r="AD203" s="460" t="str">
        <f>IF(COUNTIFS('[7]ROMM List'!$AA$5:$AA$736,다우기술!$C203,'[7]ROMM List'!T$5:T$736,"O")&gt;0,"O","")</f>
        <v/>
      </c>
      <c r="AE203" s="460" t="str">
        <f>IF(COUNTIFS('[7]ROMM List'!$AA$5:$AA$736,다우기술!$C203,'[7]ROMM List'!U$5:U$736,"O")&gt;0,"O","")</f>
        <v/>
      </c>
      <c r="AF203" s="460" t="str">
        <f>IF(COUNTIFS('[7]ROMM List'!$AA$5:$AA$736,다우기술!$C203,'[7]ROMM List'!V$5:V$736,"O")&gt;0,"O","")</f>
        <v/>
      </c>
      <c r="AG203" s="461" t="str">
        <f>IF(COUNTIFS('[7]ROMM List'!$AA$5:$AA$736,다우기술!$C203,'[7]ROMM List'!W$5:W$736,"O")&gt;0,"O","")</f>
        <v/>
      </c>
      <c r="AH203" s="462" t="s">
        <v>130</v>
      </c>
      <c r="AI203" s="458" t="str">
        <f t="shared" si="51"/>
        <v>매출채권매출</v>
      </c>
      <c r="AJ203" s="458" t="s">
        <v>144</v>
      </c>
      <c r="AK203" s="458" t="s">
        <v>144</v>
      </c>
      <c r="AL203" s="458" t="s">
        <v>144</v>
      </c>
      <c r="AM203" s="458" t="s">
        <v>144</v>
      </c>
      <c r="AN203" s="458" t="s">
        <v>3592</v>
      </c>
      <c r="AO203" s="458" t="s">
        <v>4454</v>
      </c>
      <c r="AP203" s="463" t="s">
        <v>3018</v>
      </c>
      <c r="AQ203" s="458" t="s">
        <v>131</v>
      </c>
      <c r="AR203" s="454" t="s">
        <v>3791</v>
      </c>
      <c r="AS203" s="454" t="s">
        <v>3792</v>
      </c>
      <c r="AT203" s="464" t="s">
        <v>4582</v>
      </c>
      <c r="AU203" s="454" t="str">
        <f t="shared" si="49"/>
        <v>매출전표에 대한 승인(진행매출)</v>
      </c>
      <c r="AV203" s="454" t="s">
        <v>4583</v>
      </c>
      <c r="AW203" s="455"/>
      <c r="AX203" s="460"/>
      <c r="AY203" s="460" t="s">
        <v>3025</v>
      </c>
      <c r="AZ203" s="461"/>
      <c r="BA203" s="446" t="s">
        <v>4584</v>
      </c>
      <c r="BB203" s="446" t="str">
        <f>IF(COUNTIFS('[7]ROMM List'!$AA$5:$AA$736,다우기술!C203,'[7]ROMM List'!$AF$5:$AF$736,"Significant")&gt;0,"Significant",IF(COUNTIFS('[7]ROMM List'!$AA$5:$AA$736,다우기술!C203,'[7]ROMM List'!$AF$5:$AF$736,"Higher")&gt;0,"Higher","Lower"))</f>
        <v>Significant</v>
      </c>
      <c r="BC203" s="446" t="str">
        <f t="shared" si="43"/>
        <v>M</v>
      </c>
      <c r="BD203" s="446" t="s">
        <v>130</v>
      </c>
      <c r="BE203" s="465" t="s">
        <v>131</v>
      </c>
      <c r="BF203" s="466" t="str">
        <f t="shared" si="40"/>
        <v>M</v>
      </c>
      <c r="BG203" s="466" t="s">
        <v>135</v>
      </c>
      <c r="BH203" s="466" t="s">
        <v>133</v>
      </c>
      <c r="BI203" s="466" t="s">
        <v>135</v>
      </c>
      <c r="BJ203" s="466" t="s">
        <v>135</v>
      </c>
      <c r="BK203" s="466" t="s">
        <v>135</v>
      </c>
      <c r="BL203" s="466" t="s">
        <v>133</v>
      </c>
      <c r="BM203" s="466" t="s">
        <v>133</v>
      </c>
      <c r="BN203" s="467" t="s">
        <v>135</v>
      </c>
      <c r="BO203" s="446" t="str">
        <f t="shared" si="45"/>
        <v>Not Higher</v>
      </c>
      <c r="BP203" s="446">
        <f>SUMIFS([7]Note!$G$18:$G$65,[7]Note!$C$18:$C$65,다우기술!BB203,[7]Note!$F$18:$F$65,다우기술!BC203,[7]Note!$D$18:$D$65,다우기술!BO203)/IF(BD203="Y",1,IF(BD203="H",2,4))</f>
        <v>3</v>
      </c>
      <c r="BQ203" s="446" t="str">
        <f t="shared" si="42"/>
        <v>재경팀</v>
      </c>
      <c r="BR203" s="466"/>
      <c r="BS203" s="467" t="s">
        <v>143</v>
      </c>
      <c r="BT203" s="465"/>
      <c r="BU203" s="466"/>
      <c r="BV203" s="466"/>
      <c r="BW203" s="466" t="s">
        <v>143</v>
      </c>
      <c r="BX203" s="466"/>
      <c r="BY203" s="446"/>
      <c r="BZ203" s="392" t="str">
        <f t="shared" si="50"/>
        <v>품질기획팀,프로젝트팀,키움자산운용팀_매출전표에 대한 승인(진행매출)</v>
      </c>
      <c r="CA203" s="468" t="b">
        <f>VLOOKUP(BZ203,'[7]ROMM List'!$AB$5:$AB$736,1,0)=BZ203</f>
        <v>1</v>
      </c>
      <c r="CB203" s="468" t="str">
        <f t="shared" si="46"/>
        <v>IS0405</v>
      </c>
      <c r="CD203" s="469">
        <f t="shared" si="47"/>
        <v>0</v>
      </c>
      <c r="CE203" s="392"/>
      <c r="CF203" s="469">
        <f t="shared" si="48"/>
        <v>0</v>
      </c>
      <c r="CG203" s="469">
        <f t="shared" si="48"/>
        <v>0</v>
      </c>
      <c r="CH203" s="469">
        <f t="shared" si="48"/>
        <v>0</v>
      </c>
      <c r="CL203" s="468" t="str">
        <f>IF(COUNTIFS('[7]ROMM List'!$E$5:$E$736,다우기술!CL$4,'[7]ROMM List'!$AA$5:$AA$736,다우기술!$C203)&gt;0,CL$4,"")</f>
        <v>매출채권</v>
      </c>
      <c r="CM203" s="468" t="str">
        <f>IF(COUNTIFS('[7]ROMM List'!$E$5:$E$736,다우기술!CM$4,'[7]ROMM List'!$AA$5:$AA$736,다우기술!$C203)&gt;0,CM$4,"")</f>
        <v>매출</v>
      </c>
      <c r="CN203" s="468" t="str">
        <f>IF(COUNTIFS('[7]ROMM List'!$E$5:$E$736,다우기술!CN$4,'[7]ROMM List'!$AA$5:$AA$736,다우기술!$C203)&gt;0,CN$4,"")</f>
        <v/>
      </c>
      <c r="CO203" s="468" t="str">
        <f>IF(COUNTIFS('[7]ROMM List'!$E$5:$E$736,다우기술!CO$4,'[7]ROMM List'!$AA$5:$AA$736,다우기술!$C203)&gt;0,CO$4,"")</f>
        <v/>
      </c>
      <c r="CP203" s="468" t="str">
        <f>IF(COUNTIFS('[7]ROMM List'!$E$5:$E$736,다우기술!CP$4,'[7]ROMM List'!$AA$5:$AA$736,다우기술!$C203)&gt;0,CP$4,"")</f>
        <v/>
      </c>
      <c r="CQ203" s="468" t="str">
        <f>IF(COUNTIFS('[7]ROMM List'!$E$5:$E$736,다우기술!CQ$4,'[7]ROMM List'!$AA$5:$AA$736,다우기술!$C203)&gt;0,CQ$4,"")</f>
        <v/>
      </c>
      <c r="CR203" s="468" t="str">
        <f>IF(COUNTIFS('[7]ROMM List'!$E$5:$E$736,다우기술!CR$4,'[7]ROMM List'!$AA$5:$AA$736,다우기술!$C203)&gt;0,CR$4,"")</f>
        <v/>
      </c>
      <c r="CS203" s="468" t="str">
        <f>IF(COUNTIFS('[7]ROMM List'!$E$5:$E$736,다우기술!CS$4,'[7]ROMM List'!$AA$5:$AA$736,다우기술!$C203)&gt;0,CS$4,"")</f>
        <v/>
      </c>
      <c r="CT203" s="468" t="str">
        <f>IF(COUNTIFS('[7]ROMM List'!$E$5:$E$736,다우기술!CT$4,'[7]ROMM List'!$AA$5:$AA$736,다우기술!$C203)&gt;0,CT$4,"")</f>
        <v/>
      </c>
      <c r="CU203" s="468" t="str">
        <f>IF(COUNTIFS('[7]ROMM List'!$E$5:$E$736,다우기술!CU$4,'[7]ROMM List'!$AA$5:$AA$736,다우기술!$C203)&gt;0,CU$4,"")</f>
        <v/>
      </c>
      <c r="CV203" s="468" t="str">
        <f>IF(COUNTIFS('[7]ROMM List'!$E$5:$E$736,다우기술!CV$4,'[7]ROMM List'!$AA$5:$AA$736,다우기술!$C203)&gt;0,CV$4,"")</f>
        <v/>
      </c>
      <c r="CW203" s="468" t="str">
        <f>IF(COUNTIFS('[7]ROMM List'!$E$5:$E$736,다우기술!CW$4,'[7]ROMM List'!$AA$5:$AA$736,다우기술!$C203)&gt;0,CW$4,"")</f>
        <v/>
      </c>
      <c r="CX203" s="468" t="str">
        <f>IF(COUNTIFS('[7]ROMM List'!$E$5:$E$736,다우기술!CX$4,'[7]ROMM List'!$AA$5:$AA$736,다우기술!$C203)&gt;0,CX$4,"")</f>
        <v/>
      </c>
      <c r="CY203" s="468" t="str">
        <f>IF(COUNTIFS('[7]ROMM List'!$E$5:$E$736,다우기술!CY$4,'[7]ROMM List'!$AA$5:$AA$736,다우기술!$C203)&gt;0,CY$4,"")</f>
        <v/>
      </c>
      <c r="CZ203" s="468" t="str">
        <f>IF(COUNTIFS('[7]ROMM List'!$E$5:$E$736,다우기술!CZ$4,'[7]ROMM List'!$AA$5:$AA$736,다우기술!$C203)&gt;0,CZ$4,"")</f>
        <v/>
      </c>
      <c r="DA203" s="468" t="str">
        <f>IF(COUNTIFS('[7]ROMM List'!$E$5:$E$736,다우기술!DA$4,'[7]ROMM List'!$AA$5:$AA$736,다우기술!$C203)&gt;0,DA$4,"")</f>
        <v/>
      </c>
      <c r="DB203" s="468" t="str">
        <f>IF(COUNTIFS('[7]ROMM List'!$E$5:$E$736,다우기술!DB$4,'[7]ROMM List'!$AA$5:$AA$736,다우기술!$C203)&gt;0,DB$4,"")</f>
        <v/>
      </c>
      <c r="DC203" s="468" t="str">
        <f>IF(COUNTIFS('[7]ROMM List'!$E$5:$E$736,다우기술!DC$4,'[7]ROMM List'!$AA$5:$AA$736,다우기술!$C203)&gt;0,DC$4,"")</f>
        <v/>
      </c>
      <c r="DD203" s="468" t="str">
        <f>IF(COUNTIFS('[7]ROMM List'!$E$5:$E$736,다우기술!DD$4,'[7]ROMM List'!$AA$5:$AA$736,다우기술!$C203)&gt;0,DD$4,"")</f>
        <v/>
      </c>
      <c r="DE203" s="468" t="str">
        <f>IF(COUNTIFS('[7]ROMM List'!$E$5:$E$736,다우기술!DE$4,'[7]ROMM List'!$AA$5:$AA$736,다우기술!$C203)&gt;0,DE$4,"")</f>
        <v/>
      </c>
      <c r="DF203" s="468" t="str">
        <f>IF(COUNTIFS('[7]ROMM List'!$E$5:$E$736,다우기술!DF$4,'[7]ROMM List'!$AA$5:$AA$736,다우기술!$C203)&gt;0,DF$4,"")</f>
        <v/>
      </c>
      <c r="DG203" s="468" t="str">
        <f>IF(COUNTIFS('[7]ROMM List'!$E$5:$E$736,다우기술!DG$4,'[7]ROMM List'!$AA$5:$AA$736,다우기술!$C203)&gt;0,DG$4,"")</f>
        <v/>
      </c>
      <c r="DH203" s="468" t="str">
        <f>IF(COUNTIFS('[7]ROMM List'!$E$5:$E$736,다우기술!DH$4,'[7]ROMM List'!$AA$5:$AA$736,다우기술!$C203)&gt;0,DH$4,"")</f>
        <v/>
      </c>
      <c r="DI203" s="468" t="str">
        <f>IF(COUNTIFS('[7]ROMM List'!$E$5:$E$736,다우기술!DI$4,'[7]ROMM List'!$AA$5:$AA$736,다우기술!$C203)&gt;0,DI$4,"")</f>
        <v/>
      </c>
      <c r="DJ203" s="468" t="str">
        <f>IF(COUNTIFS('[7]ROMM List'!$E$5:$E$736,다우기술!DJ$4,'[7]ROMM List'!$AA$5:$AA$736,다우기술!$C203)&gt;0,DJ$4,"")</f>
        <v/>
      </c>
      <c r="DK203" s="468" t="str">
        <f>IF(COUNTIFS('[7]ROMM List'!$E$5:$E$736,다우기술!DK$4,'[7]ROMM List'!$AA$5:$AA$736,다우기술!$C203)&gt;0,DK$4,"")</f>
        <v/>
      </c>
      <c r="DL203" s="468" t="str">
        <f t="shared" si="52"/>
        <v>매출채권매출</v>
      </c>
    </row>
    <row r="204" spans="1:116" s="392" customFormat="1" ht="234" hidden="1" customHeight="1">
      <c r="A204" s="453"/>
      <c r="B204" s="392" t="s">
        <v>141</v>
      </c>
      <c r="C204" s="430" t="str">
        <f t="shared" si="44"/>
        <v>IS0501</v>
      </c>
      <c r="D204" s="430" t="s">
        <v>4462</v>
      </c>
      <c r="E204" s="430" t="s">
        <v>4463</v>
      </c>
      <c r="F204" s="431" t="s">
        <v>3894</v>
      </c>
      <c r="G204" s="431" t="s">
        <v>3575</v>
      </c>
      <c r="H204" s="454" t="s">
        <v>4585</v>
      </c>
      <c r="I204" s="455" t="s">
        <v>4586</v>
      </c>
      <c r="J204" s="456" t="s">
        <v>4587</v>
      </c>
      <c r="K204" s="457" t="s">
        <v>4588</v>
      </c>
      <c r="L204" s="458" t="str">
        <f>IF(VLOOKUP(BZ204,'[7]ROMM List'!$AB$5:$AC$736,2,0)&gt;0,"Y","N")</f>
        <v>Y</v>
      </c>
      <c r="M204" s="459"/>
      <c r="N204" s="460" t="s">
        <v>143</v>
      </c>
      <c r="O204" s="460"/>
      <c r="P204" s="460"/>
      <c r="Q204" s="460"/>
      <c r="R204" s="461"/>
      <c r="S204" s="459" t="s">
        <v>142</v>
      </c>
      <c r="T204" s="461" t="s">
        <v>131</v>
      </c>
      <c r="U204" s="459" t="str">
        <f>IF(COUNTIFS('[7]ROMM List'!$AA$5:$AA$736,다우기술!$C204,'[7]ROMM List'!K$5:K$736,"O")&gt;0,"O","")</f>
        <v/>
      </c>
      <c r="V204" s="460" t="str">
        <f>IF(COUNTIFS('[7]ROMM List'!$AA$5:$AA$736,다우기술!$C204,'[7]ROMM List'!L$5:L$736,"O")&gt;0,"O","")</f>
        <v/>
      </c>
      <c r="W204" s="460" t="str">
        <f>IF(COUNTIFS('[7]ROMM List'!$AA$5:$AA$736,다우기술!$C204,'[7]ROMM List'!M$5:M$736,"O")&gt;0,"O","")</f>
        <v/>
      </c>
      <c r="X204" s="460" t="str">
        <f>IF(COUNTIFS('[7]ROMM List'!$AA$5:$AA$736,다우기술!$C204,'[7]ROMM List'!N$5:N$736,"O")&gt;0,"O","")</f>
        <v/>
      </c>
      <c r="Y204" s="460" t="str">
        <f>IF(COUNTIFS('[7]ROMM List'!$AA$5:$AA$736,다우기술!$C204,'[7]ROMM List'!O$5:O$736,"O")&gt;0,"O","")</f>
        <v/>
      </c>
      <c r="Z204" s="460" t="str">
        <f>IF(COUNTIFS('[7]ROMM List'!$AA$5:$AA$736,다우기술!$C204,'[7]ROMM List'!P$5:P$736,"O")&gt;0,"O","")</f>
        <v/>
      </c>
      <c r="AA204" s="460" t="str">
        <f>IF(COUNTIFS('[7]ROMM List'!$AA$5:$AA$736,다우기술!$C204,'[7]ROMM List'!Q$5:Q$736,"O")&gt;0,"O","")</f>
        <v>O</v>
      </c>
      <c r="AB204" s="460" t="str">
        <f>IF(COUNTIFS('[7]ROMM List'!$AA$5:$AA$736,다우기술!$C204,'[7]ROMM List'!R$5:R$736,"O")&gt;0,"O","")</f>
        <v/>
      </c>
      <c r="AC204" s="460" t="str">
        <f>IF(COUNTIFS('[7]ROMM List'!$AA$5:$AA$736,다우기술!$C204,'[7]ROMM List'!S$5:S$736,"O")&gt;0,"O","")</f>
        <v/>
      </c>
      <c r="AD204" s="460" t="str">
        <f>IF(COUNTIFS('[7]ROMM List'!$AA$5:$AA$736,다우기술!$C204,'[7]ROMM List'!T$5:T$736,"O")&gt;0,"O","")</f>
        <v/>
      </c>
      <c r="AE204" s="460" t="str">
        <f>IF(COUNTIFS('[7]ROMM List'!$AA$5:$AA$736,다우기술!$C204,'[7]ROMM List'!U$5:U$736,"O")&gt;0,"O","")</f>
        <v/>
      </c>
      <c r="AF204" s="460" t="str">
        <f>IF(COUNTIFS('[7]ROMM List'!$AA$5:$AA$736,다우기술!$C204,'[7]ROMM List'!V$5:V$736,"O")&gt;0,"O","")</f>
        <v/>
      </c>
      <c r="AG204" s="461" t="str">
        <f>IF(COUNTIFS('[7]ROMM List'!$AA$5:$AA$736,다우기술!$C204,'[7]ROMM List'!W$5:W$736,"O")&gt;0,"O","")</f>
        <v/>
      </c>
      <c r="AH204" s="462" t="s">
        <v>3718</v>
      </c>
      <c r="AI204" s="458" t="str">
        <f t="shared" si="51"/>
        <v>매출</v>
      </c>
      <c r="AJ204" s="458" t="s">
        <v>144</v>
      </c>
      <c r="AK204" s="458" t="s">
        <v>144</v>
      </c>
      <c r="AL204" s="458" t="s">
        <v>144</v>
      </c>
      <c r="AM204" s="458" t="s">
        <v>144</v>
      </c>
      <c r="AN204" s="458" t="s">
        <v>3592</v>
      </c>
      <c r="AO204" s="458" t="s">
        <v>4589</v>
      </c>
      <c r="AP204" s="463" t="s">
        <v>144</v>
      </c>
      <c r="AQ204" s="458" t="s">
        <v>137</v>
      </c>
      <c r="AR204" s="454" t="s">
        <v>4590</v>
      </c>
      <c r="AS204" s="454" t="s">
        <v>4591</v>
      </c>
      <c r="AT204" s="464" t="s">
        <v>4592</v>
      </c>
      <c r="AU204" s="454" t="str">
        <f t="shared" si="49"/>
        <v>키움증권ITO 월안분 매출액 확정</v>
      </c>
      <c r="AV204" s="454" t="s">
        <v>4593</v>
      </c>
      <c r="AW204" s="455"/>
      <c r="AX204" s="460"/>
      <c r="AY204" s="460" t="s">
        <v>3025</v>
      </c>
      <c r="AZ204" s="461"/>
      <c r="BA204" s="446" t="s">
        <v>4594</v>
      </c>
      <c r="BB204" s="446" t="str">
        <f>IF(COUNTIFS('[7]ROMM List'!$AA$5:$AA$736,다우기술!C204,'[7]ROMM List'!$AF$5:$AF$736,"Significant")&gt;0,"Significant",IF(COUNTIFS('[7]ROMM List'!$AA$5:$AA$736,다우기술!C204,'[7]ROMM List'!$AF$5:$AF$736,"Higher")&gt;0,"Higher","Lower"))</f>
        <v>Higher</v>
      </c>
      <c r="BC204" s="446" t="str">
        <f t="shared" si="43"/>
        <v>A</v>
      </c>
      <c r="BD204" s="446" t="s">
        <v>130</v>
      </c>
      <c r="BE204" s="465" t="s">
        <v>131</v>
      </c>
      <c r="BF204" s="466" t="str">
        <f t="shared" si="40"/>
        <v>A</v>
      </c>
      <c r="BG204" s="466" t="s">
        <v>135</v>
      </c>
      <c r="BH204" s="466" t="s">
        <v>135</v>
      </c>
      <c r="BI204" s="466" t="s">
        <v>135</v>
      </c>
      <c r="BJ204" s="466" t="s">
        <v>135</v>
      </c>
      <c r="BK204" s="466" t="s">
        <v>135</v>
      </c>
      <c r="BL204" s="466" t="s">
        <v>133</v>
      </c>
      <c r="BM204" s="466" t="s">
        <v>133</v>
      </c>
      <c r="BN204" s="467" t="s">
        <v>135</v>
      </c>
      <c r="BO204" s="446" t="str">
        <f t="shared" si="45"/>
        <v>Not Higher</v>
      </c>
      <c r="BP204" s="446">
        <f>SUMIFS([7]Note!$G$18:$G$65,[7]Note!$C$18:$C$65,다우기술!BB204,[7]Note!$F$18:$F$65,다우기술!BC204,[7]Note!$D$18:$D$65,다우기술!BO204)/IF(BD204="Y",1,IF(BD204="H",2,4))</f>
        <v>1</v>
      </c>
      <c r="BQ204" s="446" t="str">
        <f t="shared" si="42"/>
        <v>품질기획팀</v>
      </c>
      <c r="BR204" s="466"/>
      <c r="BS204" s="467" t="s">
        <v>143</v>
      </c>
      <c r="BT204" s="465"/>
      <c r="BU204" s="466"/>
      <c r="BV204" s="466"/>
      <c r="BW204" s="466" t="s">
        <v>143</v>
      </c>
      <c r="BX204" s="466"/>
      <c r="BY204" s="446"/>
      <c r="BZ204" s="392" t="str">
        <f t="shared" si="50"/>
        <v>품질기획팀,프로젝트팀,키움자산운용팀_키움증권ITO 월안분 매출액 확정</v>
      </c>
      <c r="CA204" s="392" t="b">
        <f>VLOOKUP(BZ204,'[7]ROMM List'!$AB$5:$AB$736,1,0)=BZ204</f>
        <v>1</v>
      </c>
      <c r="CB204" s="392" t="str">
        <f t="shared" si="46"/>
        <v>IS0501</v>
      </c>
      <c r="CD204" s="470">
        <f t="shared" si="47"/>
        <v>0</v>
      </c>
      <c r="CF204" s="470">
        <f t="shared" si="48"/>
        <v>0</v>
      </c>
      <c r="CG204" s="470">
        <f t="shared" si="48"/>
        <v>0</v>
      </c>
      <c r="CH204" s="470">
        <f t="shared" si="48"/>
        <v>0</v>
      </c>
      <c r="CL204" s="392" t="str">
        <f>IF(COUNTIFS('[7]ROMM List'!$E$5:$E$736,다우기술!CL$4,'[7]ROMM List'!$AA$5:$AA$736,다우기술!$C204)&gt;0,CL$4,"")</f>
        <v/>
      </c>
      <c r="CM204" s="392" t="str">
        <f>IF(COUNTIFS('[7]ROMM List'!$E$5:$E$736,다우기술!CM$4,'[7]ROMM List'!$AA$5:$AA$736,다우기술!$C204)&gt;0,CM$4,"")</f>
        <v>매출</v>
      </c>
      <c r="CN204" s="392" t="str">
        <f>IF(COUNTIFS('[7]ROMM List'!$E$5:$E$736,다우기술!CN$4,'[7]ROMM List'!$AA$5:$AA$736,다우기술!$C204)&gt;0,CN$4,"")</f>
        <v/>
      </c>
      <c r="CO204" s="392" t="str">
        <f>IF(COUNTIFS('[7]ROMM List'!$E$5:$E$736,다우기술!CO$4,'[7]ROMM List'!$AA$5:$AA$736,다우기술!$C204)&gt;0,CO$4,"")</f>
        <v/>
      </c>
      <c r="CP204" s="392" t="str">
        <f>IF(COUNTIFS('[7]ROMM List'!$E$5:$E$736,다우기술!CP$4,'[7]ROMM List'!$AA$5:$AA$736,다우기술!$C204)&gt;0,CP$4,"")</f>
        <v/>
      </c>
      <c r="CQ204" s="392" t="str">
        <f>IF(COUNTIFS('[7]ROMM List'!$E$5:$E$736,다우기술!CQ$4,'[7]ROMM List'!$AA$5:$AA$736,다우기술!$C204)&gt;0,CQ$4,"")</f>
        <v/>
      </c>
      <c r="CR204" s="392" t="str">
        <f>IF(COUNTIFS('[7]ROMM List'!$E$5:$E$736,다우기술!CR$4,'[7]ROMM List'!$AA$5:$AA$736,다우기술!$C204)&gt;0,CR$4,"")</f>
        <v/>
      </c>
      <c r="CS204" s="392" t="str">
        <f>IF(COUNTIFS('[7]ROMM List'!$E$5:$E$736,다우기술!CS$4,'[7]ROMM List'!$AA$5:$AA$736,다우기술!$C204)&gt;0,CS$4,"")</f>
        <v/>
      </c>
      <c r="CT204" s="392" t="str">
        <f>IF(COUNTIFS('[7]ROMM List'!$E$5:$E$736,다우기술!CT$4,'[7]ROMM List'!$AA$5:$AA$736,다우기술!$C204)&gt;0,CT$4,"")</f>
        <v/>
      </c>
      <c r="CU204" s="392" t="str">
        <f>IF(COUNTIFS('[7]ROMM List'!$E$5:$E$736,다우기술!CU$4,'[7]ROMM List'!$AA$5:$AA$736,다우기술!$C204)&gt;0,CU$4,"")</f>
        <v/>
      </c>
      <c r="CV204" s="392" t="str">
        <f>IF(COUNTIFS('[7]ROMM List'!$E$5:$E$736,다우기술!CV$4,'[7]ROMM List'!$AA$5:$AA$736,다우기술!$C204)&gt;0,CV$4,"")</f>
        <v/>
      </c>
      <c r="CW204" s="392" t="str">
        <f>IF(COUNTIFS('[7]ROMM List'!$E$5:$E$736,다우기술!CW$4,'[7]ROMM List'!$AA$5:$AA$736,다우기술!$C204)&gt;0,CW$4,"")</f>
        <v/>
      </c>
      <c r="CX204" s="392" t="str">
        <f>IF(COUNTIFS('[7]ROMM List'!$E$5:$E$736,다우기술!CX$4,'[7]ROMM List'!$AA$5:$AA$736,다우기술!$C204)&gt;0,CX$4,"")</f>
        <v/>
      </c>
      <c r="CY204" s="392" t="str">
        <f>IF(COUNTIFS('[7]ROMM List'!$E$5:$E$736,다우기술!CY$4,'[7]ROMM List'!$AA$5:$AA$736,다우기술!$C204)&gt;0,CY$4,"")</f>
        <v/>
      </c>
      <c r="CZ204" s="392" t="str">
        <f>IF(COUNTIFS('[7]ROMM List'!$E$5:$E$736,다우기술!CZ$4,'[7]ROMM List'!$AA$5:$AA$736,다우기술!$C204)&gt;0,CZ$4,"")</f>
        <v/>
      </c>
      <c r="DA204" s="392" t="str">
        <f>IF(COUNTIFS('[7]ROMM List'!$E$5:$E$736,다우기술!DA$4,'[7]ROMM List'!$AA$5:$AA$736,다우기술!$C204)&gt;0,DA$4,"")</f>
        <v/>
      </c>
      <c r="DB204" s="392" t="str">
        <f>IF(COUNTIFS('[7]ROMM List'!$E$5:$E$736,다우기술!DB$4,'[7]ROMM List'!$AA$5:$AA$736,다우기술!$C204)&gt;0,DB$4,"")</f>
        <v/>
      </c>
      <c r="DC204" s="392" t="str">
        <f>IF(COUNTIFS('[7]ROMM List'!$E$5:$E$736,다우기술!DC$4,'[7]ROMM List'!$AA$5:$AA$736,다우기술!$C204)&gt;0,DC$4,"")</f>
        <v/>
      </c>
      <c r="DD204" s="392" t="str">
        <f>IF(COUNTIFS('[7]ROMM List'!$E$5:$E$736,다우기술!DD$4,'[7]ROMM List'!$AA$5:$AA$736,다우기술!$C204)&gt;0,DD$4,"")</f>
        <v/>
      </c>
      <c r="DE204" s="392" t="str">
        <f>IF(COUNTIFS('[7]ROMM List'!$E$5:$E$736,다우기술!DE$4,'[7]ROMM List'!$AA$5:$AA$736,다우기술!$C204)&gt;0,DE$4,"")</f>
        <v/>
      </c>
      <c r="DF204" s="392" t="str">
        <f>IF(COUNTIFS('[7]ROMM List'!$E$5:$E$736,다우기술!DF$4,'[7]ROMM List'!$AA$5:$AA$736,다우기술!$C204)&gt;0,DF$4,"")</f>
        <v/>
      </c>
      <c r="DG204" s="392" t="str">
        <f>IF(COUNTIFS('[7]ROMM List'!$E$5:$E$736,다우기술!DG$4,'[7]ROMM List'!$AA$5:$AA$736,다우기술!$C204)&gt;0,DG$4,"")</f>
        <v/>
      </c>
      <c r="DH204" s="392" t="str">
        <f>IF(COUNTIFS('[7]ROMM List'!$E$5:$E$736,다우기술!DH$4,'[7]ROMM List'!$AA$5:$AA$736,다우기술!$C204)&gt;0,DH$4,"")</f>
        <v/>
      </c>
      <c r="DI204" s="392" t="str">
        <f>IF(COUNTIFS('[7]ROMM List'!$E$5:$E$736,다우기술!DI$4,'[7]ROMM List'!$AA$5:$AA$736,다우기술!$C204)&gt;0,DI$4,"")</f>
        <v/>
      </c>
      <c r="DJ204" s="392" t="str">
        <f>IF(COUNTIFS('[7]ROMM List'!$E$5:$E$736,다우기술!DJ$4,'[7]ROMM List'!$AA$5:$AA$736,다우기술!$C204)&gt;0,DJ$4,"")</f>
        <v/>
      </c>
      <c r="DK204" s="392" t="str">
        <f>IF(COUNTIFS('[7]ROMM List'!$E$5:$E$736,다우기술!DK$4,'[7]ROMM List'!$AA$5:$AA$736,다우기술!$C204)&gt;0,DK$4,"")</f>
        <v/>
      </c>
      <c r="DL204" s="392" t="str">
        <f t="shared" si="52"/>
        <v>매출</v>
      </c>
    </row>
    <row r="205" spans="1:116" s="392" customFormat="1" ht="140.4" hidden="1" customHeight="1">
      <c r="A205" s="453"/>
      <c r="B205" s="392" t="s">
        <v>141</v>
      </c>
      <c r="C205" s="430" t="str">
        <f t="shared" si="44"/>
        <v>IS0502</v>
      </c>
      <c r="D205" s="430" t="s">
        <v>4474</v>
      </c>
      <c r="E205" s="430" t="s">
        <v>4463</v>
      </c>
      <c r="F205" s="431" t="s">
        <v>3894</v>
      </c>
      <c r="G205" s="431" t="s">
        <v>3306</v>
      </c>
      <c r="H205" s="454" t="s">
        <v>4595</v>
      </c>
      <c r="I205" s="455" t="s">
        <v>4596</v>
      </c>
      <c r="J205" s="456" t="s">
        <v>4597</v>
      </c>
      <c r="K205" s="457" t="s">
        <v>4598</v>
      </c>
      <c r="L205" s="458" t="str">
        <f>IF(VLOOKUP(BZ205,'[7]ROMM List'!$AB$5:$AC$736,2,0)&gt;0,"Y","N")</f>
        <v>N</v>
      </c>
      <c r="M205" s="459" t="s">
        <v>143</v>
      </c>
      <c r="N205" s="460"/>
      <c r="O205" s="460"/>
      <c r="P205" s="460"/>
      <c r="Q205" s="460" t="s">
        <v>143</v>
      </c>
      <c r="R205" s="461"/>
      <c r="S205" s="459" t="s">
        <v>142</v>
      </c>
      <c r="T205" s="461" t="s">
        <v>131</v>
      </c>
      <c r="U205" s="459" t="str">
        <f>IF(COUNTIFS('[7]ROMM List'!$AA$5:$AA$736,다우기술!$C205,'[7]ROMM List'!K$5:K$736,"O")&gt;0,"O","")</f>
        <v>O</v>
      </c>
      <c r="V205" s="460" t="str">
        <f>IF(COUNTIFS('[7]ROMM List'!$AA$5:$AA$736,다우기술!$C205,'[7]ROMM List'!L$5:L$736,"O")&gt;0,"O","")</f>
        <v/>
      </c>
      <c r="W205" s="460" t="str">
        <f>IF(COUNTIFS('[7]ROMM List'!$AA$5:$AA$736,다우기술!$C205,'[7]ROMM List'!M$5:M$736,"O")&gt;0,"O","")</f>
        <v/>
      </c>
      <c r="X205" s="460" t="str">
        <f>IF(COUNTIFS('[7]ROMM List'!$AA$5:$AA$736,다우기술!$C205,'[7]ROMM List'!N$5:N$736,"O")&gt;0,"O","")</f>
        <v/>
      </c>
      <c r="Y205" s="460" t="str">
        <f>IF(COUNTIFS('[7]ROMM List'!$AA$5:$AA$736,다우기술!$C205,'[7]ROMM List'!O$5:O$736,"O")&gt;0,"O","")</f>
        <v/>
      </c>
      <c r="Z205" s="460" t="str">
        <f>IF(COUNTIFS('[7]ROMM List'!$AA$5:$AA$736,다우기술!$C205,'[7]ROMM List'!P$5:P$736,"O")&gt;0,"O","")</f>
        <v/>
      </c>
      <c r="AA205" s="460" t="str">
        <f>IF(COUNTIFS('[7]ROMM List'!$AA$5:$AA$736,다우기술!$C205,'[7]ROMM List'!Q$5:Q$736,"O")&gt;0,"O","")</f>
        <v>O</v>
      </c>
      <c r="AB205" s="460" t="str">
        <f>IF(COUNTIFS('[7]ROMM List'!$AA$5:$AA$736,다우기술!$C205,'[7]ROMM List'!R$5:R$736,"O")&gt;0,"O","")</f>
        <v/>
      </c>
      <c r="AC205" s="460" t="str">
        <f>IF(COUNTIFS('[7]ROMM List'!$AA$5:$AA$736,다우기술!$C205,'[7]ROMM List'!S$5:S$736,"O")&gt;0,"O","")</f>
        <v/>
      </c>
      <c r="AD205" s="460" t="str">
        <f>IF(COUNTIFS('[7]ROMM List'!$AA$5:$AA$736,다우기술!$C205,'[7]ROMM List'!T$5:T$736,"O")&gt;0,"O","")</f>
        <v/>
      </c>
      <c r="AE205" s="460" t="str">
        <f>IF(COUNTIFS('[7]ROMM List'!$AA$5:$AA$736,다우기술!$C205,'[7]ROMM List'!U$5:U$736,"O")&gt;0,"O","")</f>
        <v/>
      </c>
      <c r="AF205" s="460" t="str">
        <f>IF(COUNTIFS('[7]ROMM List'!$AA$5:$AA$736,다우기술!$C205,'[7]ROMM List'!V$5:V$736,"O")&gt;0,"O","")</f>
        <v/>
      </c>
      <c r="AG205" s="461" t="str">
        <f>IF(COUNTIFS('[7]ROMM List'!$AA$5:$AA$736,다우기술!$C205,'[7]ROMM List'!W$5:W$736,"O")&gt;0,"O","")</f>
        <v/>
      </c>
      <c r="AH205" s="462" t="s">
        <v>130</v>
      </c>
      <c r="AI205" s="458" t="str">
        <f t="shared" si="51"/>
        <v>매출채권매출</v>
      </c>
      <c r="AJ205" s="458" t="s">
        <v>4589</v>
      </c>
      <c r="AK205" s="458" t="s">
        <v>144</v>
      </c>
      <c r="AL205" s="458" t="s">
        <v>144</v>
      </c>
      <c r="AM205" s="458" t="s">
        <v>144</v>
      </c>
      <c r="AN205" s="458" t="s">
        <v>3592</v>
      </c>
      <c r="AO205" s="458" t="s">
        <v>4599</v>
      </c>
      <c r="AP205" s="463" t="s">
        <v>3638</v>
      </c>
      <c r="AQ205" s="458" t="s">
        <v>131</v>
      </c>
      <c r="AR205" s="454" t="s">
        <v>4590</v>
      </c>
      <c r="AS205" s="454" t="s">
        <v>4591</v>
      </c>
      <c r="AT205" s="464" t="s">
        <v>4600</v>
      </c>
      <c r="AU205" s="454" t="str">
        <f t="shared" si="49"/>
        <v>키움증권 ITO의 거래명세서 승인</v>
      </c>
      <c r="AV205" s="454" t="s">
        <v>4601</v>
      </c>
      <c r="AW205" s="455"/>
      <c r="AX205" s="460"/>
      <c r="AY205" s="460" t="s">
        <v>143</v>
      </c>
      <c r="AZ205" s="461"/>
      <c r="BA205" s="446" t="s">
        <v>4602</v>
      </c>
      <c r="BB205" s="446" t="str">
        <f>IF(COUNTIFS('[7]ROMM List'!$AA$5:$AA$736,다우기술!C205,'[7]ROMM List'!$AF$5:$AF$736,"Significant")&gt;0,"Significant",IF(COUNTIFS('[7]ROMM List'!$AA$5:$AA$736,다우기술!C205,'[7]ROMM List'!$AF$5:$AF$736,"Higher")&gt;0,"Higher","Lower"))</f>
        <v>Higher</v>
      </c>
      <c r="BC205" s="446" t="str">
        <f t="shared" si="43"/>
        <v>M</v>
      </c>
      <c r="BD205" s="446" t="s">
        <v>130</v>
      </c>
      <c r="BE205" s="465" t="s">
        <v>131</v>
      </c>
      <c r="BF205" s="466" t="str">
        <f t="shared" si="40"/>
        <v>M</v>
      </c>
      <c r="BG205" s="466" t="s">
        <v>135</v>
      </c>
      <c r="BH205" s="466" t="s">
        <v>135</v>
      </c>
      <c r="BI205" s="466" t="s">
        <v>135</v>
      </c>
      <c r="BJ205" s="466" t="s">
        <v>135</v>
      </c>
      <c r="BK205" s="466" t="s">
        <v>135</v>
      </c>
      <c r="BL205" s="466" t="s">
        <v>133</v>
      </c>
      <c r="BM205" s="466" t="s">
        <v>133</v>
      </c>
      <c r="BN205" s="467" t="s">
        <v>135</v>
      </c>
      <c r="BO205" s="446" t="str">
        <f t="shared" si="45"/>
        <v>Not Higher</v>
      </c>
      <c r="BP205" s="446">
        <f>SUMIFS([7]Note!$G$18:$G$65,[7]Note!$C$18:$C$65,다우기술!BB205,[7]Note!$F$18:$F$65,다우기술!BC205,[7]Note!$D$18:$D$65,다우기술!BO205)/IF(BD205="Y",1,IF(BD205="H",2,4))</f>
        <v>2</v>
      </c>
      <c r="BQ205" s="446" t="str">
        <f t="shared" si="42"/>
        <v>품질기획팀</v>
      </c>
      <c r="BR205" s="466"/>
      <c r="BS205" s="467" t="s">
        <v>143</v>
      </c>
      <c r="BT205" s="465"/>
      <c r="BU205" s="466"/>
      <c r="BV205" s="466"/>
      <c r="BW205" s="466" t="s">
        <v>143</v>
      </c>
      <c r="BX205" s="466"/>
      <c r="BY205" s="446"/>
      <c r="BZ205" s="392" t="str">
        <f t="shared" si="50"/>
        <v>품질기획팀,프로젝트팀,키움자산운용팀_키움증권 ITO의 거래명세서 승인</v>
      </c>
      <c r="CA205" s="392" t="b">
        <f>VLOOKUP(BZ205,'[7]ROMM List'!$AB$5:$AB$736,1,0)=BZ205</f>
        <v>1</v>
      </c>
      <c r="CB205" s="392" t="str">
        <f t="shared" si="46"/>
        <v>IS0502</v>
      </c>
      <c r="CD205" s="470">
        <f t="shared" si="47"/>
        <v>1</v>
      </c>
      <c r="CE205" s="393" t="str">
        <f>VLOOKUP(C205,'[7]IUC List'!$D$5:$D$64,1,0)</f>
        <v>IS0502</v>
      </c>
      <c r="CF205" s="470">
        <f t="shared" si="48"/>
        <v>0</v>
      </c>
      <c r="CG205" s="470">
        <f t="shared" si="48"/>
        <v>0</v>
      </c>
      <c r="CH205" s="470">
        <f t="shared" si="48"/>
        <v>0</v>
      </c>
      <c r="CL205" s="392" t="str">
        <f>IF(COUNTIFS('[7]ROMM List'!$E$5:$E$736,다우기술!CL$4,'[7]ROMM List'!$AA$5:$AA$736,다우기술!$C205)&gt;0,CL$4,"")</f>
        <v>매출채권</v>
      </c>
      <c r="CM205" s="392" t="str">
        <f>IF(COUNTIFS('[7]ROMM List'!$E$5:$E$736,다우기술!CM$4,'[7]ROMM List'!$AA$5:$AA$736,다우기술!$C205)&gt;0,CM$4,"")</f>
        <v>매출</v>
      </c>
      <c r="CN205" s="392" t="str">
        <f>IF(COUNTIFS('[7]ROMM List'!$E$5:$E$736,다우기술!CN$4,'[7]ROMM List'!$AA$5:$AA$736,다우기술!$C205)&gt;0,CN$4,"")</f>
        <v/>
      </c>
      <c r="CO205" s="392" t="str">
        <f>IF(COUNTIFS('[7]ROMM List'!$E$5:$E$736,다우기술!CO$4,'[7]ROMM List'!$AA$5:$AA$736,다우기술!$C205)&gt;0,CO$4,"")</f>
        <v/>
      </c>
      <c r="CP205" s="392" t="str">
        <f>IF(COUNTIFS('[7]ROMM List'!$E$5:$E$736,다우기술!CP$4,'[7]ROMM List'!$AA$5:$AA$736,다우기술!$C205)&gt;0,CP$4,"")</f>
        <v/>
      </c>
      <c r="CQ205" s="392" t="str">
        <f>IF(COUNTIFS('[7]ROMM List'!$E$5:$E$736,다우기술!CQ$4,'[7]ROMM List'!$AA$5:$AA$736,다우기술!$C205)&gt;0,CQ$4,"")</f>
        <v/>
      </c>
      <c r="CR205" s="392" t="str">
        <f>IF(COUNTIFS('[7]ROMM List'!$E$5:$E$736,다우기술!CR$4,'[7]ROMM List'!$AA$5:$AA$736,다우기술!$C205)&gt;0,CR$4,"")</f>
        <v/>
      </c>
      <c r="CS205" s="392" t="str">
        <f>IF(COUNTIFS('[7]ROMM List'!$E$5:$E$736,다우기술!CS$4,'[7]ROMM List'!$AA$5:$AA$736,다우기술!$C205)&gt;0,CS$4,"")</f>
        <v/>
      </c>
      <c r="CT205" s="392" t="str">
        <f>IF(COUNTIFS('[7]ROMM List'!$E$5:$E$736,다우기술!CT$4,'[7]ROMM List'!$AA$5:$AA$736,다우기술!$C205)&gt;0,CT$4,"")</f>
        <v/>
      </c>
      <c r="CU205" s="392" t="str">
        <f>IF(COUNTIFS('[7]ROMM List'!$E$5:$E$736,다우기술!CU$4,'[7]ROMM List'!$AA$5:$AA$736,다우기술!$C205)&gt;0,CU$4,"")</f>
        <v/>
      </c>
      <c r="CV205" s="392" t="str">
        <f>IF(COUNTIFS('[7]ROMM List'!$E$5:$E$736,다우기술!CV$4,'[7]ROMM List'!$AA$5:$AA$736,다우기술!$C205)&gt;0,CV$4,"")</f>
        <v/>
      </c>
      <c r="CW205" s="392" t="str">
        <f>IF(COUNTIFS('[7]ROMM List'!$E$5:$E$736,다우기술!CW$4,'[7]ROMM List'!$AA$5:$AA$736,다우기술!$C205)&gt;0,CW$4,"")</f>
        <v/>
      </c>
      <c r="CX205" s="392" t="str">
        <f>IF(COUNTIFS('[7]ROMM List'!$E$5:$E$736,다우기술!CX$4,'[7]ROMM List'!$AA$5:$AA$736,다우기술!$C205)&gt;0,CX$4,"")</f>
        <v/>
      </c>
      <c r="CY205" s="392" t="str">
        <f>IF(COUNTIFS('[7]ROMM List'!$E$5:$E$736,다우기술!CY$4,'[7]ROMM List'!$AA$5:$AA$736,다우기술!$C205)&gt;0,CY$4,"")</f>
        <v/>
      </c>
      <c r="CZ205" s="392" t="str">
        <f>IF(COUNTIFS('[7]ROMM List'!$E$5:$E$736,다우기술!CZ$4,'[7]ROMM List'!$AA$5:$AA$736,다우기술!$C205)&gt;0,CZ$4,"")</f>
        <v/>
      </c>
      <c r="DA205" s="392" t="str">
        <f>IF(COUNTIFS('[7]ROMM List'!$E$5:$E$736,다우기술!DA$4,'[7]ROMM List'!$AA$5:$AA$736,다우기술!$C205)&gt;0,DA$4,"")</f>
        <v/>
      </c>
      <c r="DB205" s="392" t="str">
        <f>IF(COUNTIFS('[7]ROMM List'!$E$5:$E$736,다우기술!DB$4,'[7]ROMM List'!$AA$5:$AA$736,다우기술!$C205)&gt;0,DB$4,"")</f>
        <v/>
      </c>
      <c r="DC205" s="392" t="str">
        <f>IF(COUNTIFS('[7]ROMM List'!$E$5:$E$736,다우기술!DC$4,'[7]ROMM List'!$AA$5:$AA$736,다우기술!$C205)&gt;0,DC$4,"")</f>
        <v/>
      </c>
      <c r="DD205" s="392" t="str">
        <f>IF(COUNTIFS('[7]ROMM List'!$E$5:$E$736,다우기술!DD$4,'[7]ROMM List'!$AA$5:$AA$736,다우기술!$C205)&gt;0,DD$4,"")</f>
        <v/>
      </c>
      <c r="DE205" s="392" t="str">
        <f>IF(COUNTIFS('[7]ROMM List'!$E$5:$E$736,다우기술!DE$4,'[7]ROMM List'!$AA$5:$AA$736,다우기술!$C205)&gt;0,DE$4,"")</f>
        <v/>
      </c>
      <c r="DF205" s="392" t="str">
        <f>IF(COUNTIFS('[7]ROMM List'!$E$5:$E$736,다우기술!DF$4,'[7]ROMM List'!$AA$5:$AA$736,다우기술!$C205)&gt;0,DF$4,"")</f>
        <v/>
      </c>
      <c r="DG205" s="392" t="str">
        <f>IF(COUNTIFS('[7]ROMM List'!$E$5:$E$736,다우기술!DG$4,'[7]ROMM List'!$AA$5:$AA$736,다우기술!$C205)&gt;0,DG$4,"")</f>
        <v/>
      </c>
      <c r="DH205" s="392" t="str">
        <f>IF(COUNTIFS('[7]ROMM List'!$E$5:$E$736,다우기술!DH$4,'[7]ROMM List'!$AA$5:$AA$736,다우기술!$C205)&gt;0,DH$4,"")</f>
        <v/>
      </c>
      <c r="DI205" s="392" t="str">
        <f>IF(COUNTIFS('[7]ROMM List'!$E$5:$E$736,다우기술!DI$4,'[7]ROMM List'!$AA$5:$AA$736,다우기술!$C205)&gt;0,DI$4,"")</f>
        <v/>
      </c>
      <c r="DJ205" s="392" t="str">
        <f>IF(COUNTIFS('[7]ROMM List'!$E$5:$E$736,다우기술!DJ$4,'[7]ROMM List'!$AA$5:$AA$736,다우기술!$C205)&gt;0,DJ$4,"")</f>
        <v/>
      </c>
      <c r="DK205" s="392" t="str">
        <f>IF(COUNTIFS('[7]ROMM List'!$E$5:$E$736,다우기술!DK$4,'[7]ROMM List'!$AA$5:$AA$736,다우기술!$C205)&gt;0,DK$4,"")</f>
        <v/>
      </c>
      <c r="DL205" s="392" t="str">
        <f t="shared" si="52"/>
        <v>매출채권매출</v>
      </c>
    </row>
    <row r="206" spans="1:116" ht="140.4" hidden="1" customHeight="1">
      <c r="A206" s="453"/>
      <c r="B206" s="392" t="s">
        <v>141</v>
      </c>
      <c r="C206" s="430" t="str">
        <f t="shared" si="44"/>
        <v>IS0503</v>
      </c>
      <c r="D206" s="430" t="s">
        <v>4474</v>
      </c>
      <c r="E206" s="430" t="s">
        <v>4463</v>
      </c>
      <c r="F206" s="431" t="s">
        <v>3894</v>
      </c>
      <c r="G206" s="431" t="s">
        <v>3614</v>
      </c>
      <c r="H206" s="454" t="s">
        <v>4603</v>
      </c>
      <c r="I206" s="455" t="s">
        <v>4596</v>
      </c>
      <c r="J206" s="456" t="s">
        <v>4604</v>
      </c>
      <c r="K206" s="457" t="s">
        <v>4605</v>
      </c>
      <c r="L206" s="458" t="str">
        <f>IF(VLOOKUP(BZ206,'[7]ROMM List'!$AB$5:$AC$736,2,0)&gt;0,"Y","N")</f>
        <v>N</v>
      </c>
      <c r="M206" s="459" t="s">
        <v>143</v>
      </c>
      <c r="N206" s="460"/>
      <c r="O206" s="460"/>
      <c r="P206" s="460"/>
      <c r="Q206" s="460" t="s">
        <v>143</v>
      </c>
      <c r="R206" s="461"/>
      <c r="S206" s="459" t="s">
        <v>142</v>
      </c>
      <c r="T206" s="461" t="s">
        <v>131</v>
      </c>
      <c r="U206" s="459" t="str">
        <f>IF(COUNTIFS('[7]ROMM List'!$AA$5:$AA$736,다우기술!$C206,'[7]ROMM List'!K$5:K$736,"O")&gt;0,"O","")</f>
        <v>O</v>
      </c>
      <c r="V206" s="460" t="str">
        <f>IF(COUNTIFS('[7]ROMM List'!$AA$5:$AA$736,다우기술!$C206,'[7]ROMM List'!L$5:L$736,"O")&gt;0,"O","")</f>
        <v/>
      </c>
      <c r="W206" s="460" t="str">
        <f>IF(COUNTIFS('[7]ROMM List'!$AA$5:$AA$736,다우기술!$C206,'[7]ROMM List'!M$5:M$736,"O")&gt;0,"O","")</f>
        <v/>
      </c>
      <c r="X206" s="460" t="str">
        <f>IF(COUNTIFS('[7]ROMM List'!$AA$5:$AA$736,다우기술!$C206,'[7]ROMM List'!N$5:N$736,"O")&gt;0,"O","")</f>
        <v/>
      </c>
      <c r="Y206" s="460" t="str">
        <f>IF(COUNTIFS('[7]ROMM List'!$AA$5:$AA$736,다우기술!$C206,'[7]ROMM List'!O$5:O$736,"O")&gt;0,"O","")</f>
        <v/>
      </c>
      <c r="Z206" s="460" t="str">
        <f>IF(COUNTIFS('[7]ROMM List'!$AA$5:$AA$736,다우기술!$C206,'[7]ROMM List'!P$5:P$736,"O")&gt;0,"O","")</f>
        <v/>
      </c>
      <c r="AA206" s="460" t="str">
        <f>IF(COUNTIFS('[7]ROMM List'!$AA$5:$AA$736,다우기술!$C206,'[7]ROMM List'!Q$5:Q$736,"O")&gt;0,"O","")</f>
        <v/>
      </c>
      <c r="AB206" s="460" t="str">
        <f>IF(COUNTIFS('[7]ROMM List'!$AA$5:$AA$736,다우기술!$C206,'[7]ROMM List'!R$5:R$736,"O")&gt;0,"O","")</f>
        <v/>
      </c>
      <c r="AC206" s="460" t="str">
        <f>IF(COUNTIFS('[7]ROMM List'!$AA$5:$AA$736,다우기술!$C206,'[7]ROMM List'!S$5:S$736,"O")&gt;0,"O","")</f>
        <v/>
      </c>
      <c r="AD206" s="460" t="str">
        <f>IF(COUNTIFS('[7]ROMM List'!$AA$5:$AA$736,다우기술!$C206,'[7]ROMM List'!T$5:T$736,"O")&gt;0,"O","")</f>
        <v/>
      </c>
      <c r="AE206" s="460" t="str">
        <f>IF(COUNTIFS('[7]ROMM List'!$AA$5:$AA$736,다우기술!$C206,'[7]ROMM List'!U$5:U$736,"O")&gt;0,"O","")</f>
        <v/>
      </c>
      <c r="AF206" s="460" t="str">
        <f>IF(COUNTIFS('[7]ROMM List'!$AA$5:$AA$736,다우기술!$C206,'[7]ROMM List'!V$5:V$736,"O")&gt;0,"O","")</f>
        <v/>
      </c>
      <c r="AG206" s="461" t="str">
        <f>IF(COUNTIFS('[7]ROMM List'!$AA$5:$AA$736,다우기술!$C206,'[7]ROMM List'!W$5:W$736,"O")&gt;0,"O","")</f>
        <v/>
      </c>
      <c r="AH206" s="462" t="s">
        <v>130</v>
      </c>
      <c r="AI206" s="458" t="str">
        <f t="shared" si="51"/>
        <v>매출채권</v>
      </c>
      <c r="AJ206" s="458" t="s">
        <v>144</v>
      </c>
      <c r="AK206" s="458" t="s">
        <v>144</v>
      </c>
      <c r="AL206" s="458" t="s">
        <v>144</v>
      </c>
      <c r="AM206" s="458" t="s">
        <v>144</v>
      </c>
      <c r="AN206" s="458" t="s">
        <v>3592</v>
      </c>
      <c r="AO206" s="458" t="s">
        <v>4606</v>
      </c>
      <c r="AP206" s="463" t="s">
        <v>3638</v>
      </c>
      <c r="AQ206" s="458" t="s">
        <v>131</v>
      </c>
      <c r="AR206" s="454" t="s">
        <v>4607</v>
      </c>
      <c r="AS206" s="454" t="s">
        <v>4608</v>
      </c>
      <c r="AT206" s="464" t="s">
        <v>4609</v>
      </c>
      <c r="AU206" s="454" t="str">
        <f t="shared" si="49"/>
        <v>프로젝트 외 ITO 계약의 거래명세서 승인</v>
      </c>
      <c r="AV206" s="454" t="s">
        <v>4610</v>
      </c>
      <c r="AW206" s="455"/>
      <c r="AX206" s="460"/>
      <c r="AY206" s="460" t="s">
        <v>143</v>
      </c>
      <c r="AZ206" s="461"/>
      <c r="BA206" s="446" t="s">
        <v>4611</v>
      </c>
      <c r="BB206" s="446" t="str">
        <f>IF(COUNTIFS('[7]ROMM List'!$AA$5:$AA$736,다우기술!C206,'[7]ROMM List'!$AF$5:$AF$736,"Significant")&gt;0,"Significant",IF(COUNTIFS('[7]ROMM List'!$AA$5:$AA$736,다우기술!C206,'[7]ROMM List'!$AF$5:$AF$736,"Higher")&gt;0,"Higher","Lower"))</f>
        <v>Higher</v>
      </c>
      <c r="BC206" s="446" t="str">
        <f t="shared" si="43"/>
        <v>M</v>
      </c>
      <c r="BD206" s="446" t="s">
        <v>130</v>
      </c>
      <c r="BE206" s="465" t="s">
        <v>131</v>
      </c>
      <c r="BF206" s="466" t="str">
        <f t="shared" si="40"/>
        <v>M</v>
      </c>
      <c r="BG206" s="466" t="s">
        <v>135</v>
      </c>
      <c r="BH206" s="466" t="s">
        <v>135</v>
      </c>
      <c r="BI206" s="466" t="s">
        <v>135</v>
      </c>
      <c r="BJ206" s="466" t="s">
        <v>135</v>
      </c>
      <c r="BK206" s="466" t="s">
        <v>135</v>
      </c>
      <c r="BL206" s="466" t="s">
        <v>133</v>
      </c>
      <c r="BM206" s="466" t="s">
        <v>133</v>
      </c>
      <c r="BN206" s="467" t="s">
        <v>135</v>
      </c>
      <c r="BO206" s="446" t="str">
        <f t="shared" si="45"/>
        <v>Not Higher</v>
      </c>
      <c r="BP206" s="446">
        <f>SUMIFS([7]Note!$G$18:$G$65,[7]Note!$C$18:$C$65,다우기술!BB206,[7]Note!$F$18:$F$65,다우기술!BC206,[7]Note!$D$18:$D$65,다우기술!BO206)/IF(BD206="Y",1,IF(BD206="H",2,4))</f>
        <v>2</v>
      </c>
      <c r="BQ206" s="446" t="str">
        <f t="shared" si="42"/>
        <v>프로젝트팀</v>
      </c>
      <c r="BR206" s="466"/>
      <c r="BS206" s="467" t="s">
        <v>143</v>
      </c>
      <c r="BT206" s="465"/>
      <c r="BU206" s="466"/>
      <c r="BV206" s="466"/>
      <c r="BW206" s="466" t="s">
        <v>143</v>
      </c>
      <c r="BX206" s="466"/>
      <c r="BY206" s="446"/>
      <c r="BZ206" s="392" t="str">
        <f t="shared" si="50"/>
        <v>품질기획팀,프로젝트팀,키움자산운용팀_프로젝트 외 ITO 계약의 거래명세서 승인</v>
      </c>
      <c r="CA206" s="468" t="b">
        <f>VLOOKUP(BZ206,'[7]ROMM List'!$AB$5:$AB$736,1,0)=BZ206</f>
        <v>1</v>
      </c>
      <c r="CB206" s="468" t="str">
        <f t="shared" si="46"/>
        <v>IS0503</v>
      </c>
      <c r="CD206" s="469">
        <f t="shared" si="47"/>
        <v>0</v>
      </c>
      <c r="CE206" s="392"/>
      <c r="CF206" s="469">
        <f t="shared" si="48"/>
        <v>0</v>
      </c>
      <c r="CG206" s="469">
        <f t="shared" si="48"/>
        <v>0</v>
      </c>
      <c r="CH206" s="469">
        <f t="shared" si="48"/>
        <v>0</v>
      </c>
      <c r="CL206" s="468" t="str">
        <f>IF(COUNTIFS('[7]ROMM List'!$E$5:$E$736,다우기술!CL$4,'[7]ROMM List'!$AA$5:$AA$736,다우기술!$C206)&gt;0,CL$4,"")</f>
        <v>매출채권</v>
      </c>
      <c r="CM206" s="468" t="str">
        <f>IF(COUNTIFS('[7]ROMM List'!$E$5:$E$736,다우기술!CM$4,'[7]ROMM List'!$AA$5:$AA$736,다우기술!$C206)&gt;0,CM$4,"")</f>
        <v/>
      </c>
      <c r="CN206" s="468" t="str">
        <f>IF(COUNTIFS('[7]ROMM List'!$E$5:$E$736,다우기술!CN$4,'[7]ROMM List'!$AA$5:$AA$736,다우기술!$C206)&gt;0,CN$4,"")</f>
        <v/>
      </c>
      <c r="CO206" s="468" t="str">
        <f>IF(COUNTIFS('[7]ROMM List'!$E$5:$E$736,다우기술!CO$4,'[7]ROMM List'!$AA$5:$AA$736,다우기술!$C206)&gt;0,CO$4,"")</f>
        <v/>
      </c>
      <c r="CP206" s="468" t="str">
        <f>IF(COUNTIFS('[7]ROMM List'!$E$5:$E$736,다우기술!CP$4,'[7]ROMM List'!$AA$5:$AA$736,다우기술!$C206)&gt;0,CP$4,"")</f>
        <v/>
      </c>
      <c r="CQ206" s="468" t="str">
        <f>IF(COUNTIFS('[7]ROMM List'!$E$5:$E$736,다우기술!CQ$4,'[7]ROMM List'!$AA$5:$AA$736,다우기술!$C206)&gt;0,CQ$4,"")</f>
        <v/>
      </c>
      <c r="CR206" s="468" t="str">
        <f>IF(COUNTIFS('[7]ROMM List'!$E$5:$E$736,다우기술!CR$4,'[7]ROMM List'!$AA$5:$AA$736,다우기술!$C206)&gt;0,CR$4,"")</f>
        <v/>
      </c>
      <c r="CS206" s="468" t="str">
        <f>IF(COUNTIFS('[7]ROMM List'!$E$5:$E$736,다우기술!CS$4,'[7]ROMM List'!$AA$5:$AA$736,다우기술!$C206)&gt;0,CS$4,"")</f>
        <v/>
      </c>
      <c r="CT206" s="468" t="str">
        <f>IF(COUNTIFS('[7]ROMM List'!$E$5:$E$736,다우기술!CT$4,'[7]ROMM List'!$AA$5:$AA$736,다우기술!$C206)&gt;0,CT$4,"")</f>
        <v/>
      </c>
      <c r="CU206" s="468" t="str">
        <f>IF(COUNTIFS('[7]ROMM List'!$E$5:$E$736,다우기술!CU$4,'[7]ROMM List'!$AA$5:$AA$736,다우기술!$C206)&gt;0,CU$4,"")</f>
        <v/>
      </c>
      <c r="CV206" s="468" t="str">
        <f>IF(COUNTIFS('[7]ROMM List'!$E$5:$E$736,다우기술!CV$4,'[7]ROMM List'!$AA$5:$AA$736,다우기술!$C206)&gt;0,CV$4,"")</f>
        <v/>
      </c>
      <c r="CW206" s="468" t="str">
        <f>IF(COUNTIFS('[7]ROMM List'!$E$5:$E$736,다우기술!CW$4,'[7]ROMM List'!$AA$5:$AA$736,다우기술!$C206)&gt;0,CW$4,"")</f>
        <v/>
      </c>
      <c r="CX206" s="468" t="str">
        <f>IF(COUNTIFS('[7]ROMM List'!$E$5:$E$736,다우기술!CX$4,'[7]ROMM List'!$AA$5:$AA$736,다우기술!$C206)&gt;0,CX$4,"")</f>
        <v/>
      </c>
      <c r="CY206" s="468" t="str">
        <f>IF(COUNTIFS('[7]ROMM List'!$E$5:$E$736,다우기술!CY$4,'[7]ROMM List'!$AA$5:$AA$736,다우기술!$C206)&gt;0,CY$4,"")</f>
        <v/>
      </c>
      <c r="CZ206" s="468" t="str">
        <f>IF(COUNTIFS('[7]ROMM List'!$E$5:$E$736,다우기술!CZ$4,'[7]ROMM List'!$AA$5:$AA$736,다우기술!$C206)&gt;0,CZ$4,"")</f>
        <v/>
      </c>
      <c r="DA206" s="468" t="str">
        <f>IF(COUNTIFS('[7]ROMM List'!$E$5:$E$736,다우기술!DA$4,'[7]ROMM List'!$AA$5:$AA$736,다우기술!$C206)&gt;0,DA$4,"")</f>
        <v/>
      </c>
      <c r="DB206" s="468" t="str">
        <f>IF(COUNTIFS('[7]ROMM List'!$E$5:$E$736,다우기술!DB$4,'[7]ROMM List'!$AA$5:$AA$736,다우기술!$C206)&gt;0,DB$4,"")</f>
        <v/>
      </c>
      <c r="DC206" s="468" t="str">
        <f>IF(COUNTIFS('[7]ROMM List'!$E$5:$E$736,다우기술!DC$4,'[7]ROMM List'!$AA$5:$AA$736,다우기술!$C206)&gt;0,DC$4,"")</f>
        <v/>
      </c>
      <c r="DD206" s="468" t="str">
        <f>IF(COUNTIFS('[7]ROMM List'!$E$5:$E$736,다우기술!DD$4,'[7]ROMM List'!$AA$5:$AA$736,다우기술!$C206)&gt;0,DD$4,"")</f>
        <v/>
      </c>
      <c r="DE206" s="468" t="str">
        <f>IF(COUNTIFS('[7]ROMM List'!$E$5:$E$736,다우기술!DE$4,'[7]ROMM List'!$AA$5:$AA$736,다우기술!$C206)&gt;0,DE$4,"")</f>
        <v/>
      </c>
      <c r="DF206" s="468" t="str">
        <f>IF(COUNTIFS('[7]ROMM List'!$E$5:$E$736,다우기술!DF$4,'[7]ROMM List'!$AA$5:$AA$736,다우기술!$C206)&gt;0,DF$4,"")</f>
        <v/>
      </c>
      <c r="DG206" s="468" t="str">
        <f>IF(COUNTIFS('[7]ROMM List'!$E$5:$E$736,다우기술!DG$4,'[7]ROMM List'!$AA$5:$AA$736,다우기술!$C206)&gt;0,DG$4,"")</f>
        <v/>
      </c>
      <c r="DH206" s="468" t="str">
        <f>IF(COUNTIFS('[7]ROMM List'!$E$5:$E$736,다우기술!DH$4,'[7]ROMM List'!$AA$5:$AA$736,다우기술!$C206)&gt;0,DH$4,"")</f>
        <v/>
      </c>
      <c r="DI206" s="468" t="str">
        <f>IF(COUNTIFS('[7]ROMM List'!$E$5:$E$736,다우기술!DI$4,'[7]ROMM List'!$AA$5:$AA$736,다우기술!$C206)&gt;0,DI$4,"")</f>
        <v/>
      </c>
      <c r="DJ206" s="468" t="str">
        <f>IF(COUNTIFS('[7]ROMM List'!$E$5:$E$736,다우기술!DJ$4,'[7]ROMM List'!$AA$5:$AA$736,다우기술!$C206)&gt;0,DJ$4,"")</f>
        <v/>
      </c>
      <c r="DK206" s="468" t="str">
        <f>IF(COUNTIFS('[7]ROMM List'!$E$5:$E$736,다우기술!DK$4,'[7]ROMM List'!$AA$5:$AA$736,다우기술!$C206)&gt;0,DK$4,"")</f>
        <v/>
      </c>
      <c r="DL206" s="468" t="str">
        <f t="shared" si="52"/>
        <v>매출채권</v>
      </c>
    </row>
    <row r="207" spans="1:116" ht="140.4" hidden="1" customHeight="1">
      <c r="A207" s="453"/>
      <c r="B207" s="392" t="s">
        <v>141</v>
      </c>
      <c r="C207" s="430" t="str">
        <f t="shared" si="44"/>
        <v>IS0504</v>
      </c>
      <c r="D207" s="430" t="s">
        <v>4474</v>
      </c>
      <c r="E207" s="430" t="s">
        <v>4463</v>
      </c>
      <c r="F207" s="431" t="s">
        <v>3894</v>
      </c>
      <c r="G207" s="431" t="s">
        <v>3641</v>
      </c>
      <c r="H207" s="454" t="s">
        <v>4612</v>
      </c>
      <c r="I207" s="455" t="s">
        <v>4613</v>
      </c>
      <c r="J207" s="456" t="s">
        <v>4614</v>
      </c>
      <c r="K207" s="457" t="s">
        <v>4615</v>
      </c>
      <c r="L207" s="458" t="str">
        <f>IF(VLOOKUP(BZ207,'[7]ROMM List'!$AB$5:$AC$736,2,0)&gt;0,"Y","N")</f>
        <v>Y</v>
      </c>
      <c r="M207" s="459"/>
      <c r="N207" s="460"/>
      <c r="O207" s="460"/>
      <c r="P207" s="460"/>
      <c r="Q207" s="460" t="s">
        <v>143</v>
      </c>
      <c r="R207" s="461"/>
      <c r="S207" s="459" t="s">
        <v>142</v>
      </c>
      <c r="T207" s="461" t="s">
        <v>131</v>
      </c>
      <c r="U207" s="459" t="str">
        <f>IF(COUNTIFS('[7]ROMM List'!$AA$5:$AA$736,다우기술!$C207,'[7]ROMM List'!K$5:K$736,"O")&gt;0,"O","")</f>
        <v>O</v>
      </c>
      <c r="V207" s="460" t="str">
        <f>IF(COUNTIFS('[7]ROMM List'!$AA$5:$AA$736,다우기술!$C207,'[7]ROMM List'!L$5:L$736,"O")&gt;0,"O","")</f>
        <v/>
      </c>
      <c r="W207" s="460" t="str">
        <f>IF(COUNTIFS('[7]ROMM List'!$AA$5:$AA$736,다우기술!$C207,'[7]ROMM List'!M$5:M$736,"O")&gt;0,"O","")</f>
        <v>O</v>
      </c>
      <c r="X207" s="460" t="str">
        <f>IF(COUNTIFS('[7]ROMM List'!$AA$5:$AA$736,다우기술!$C207,'[7]ROMM List'!N$5:N$736,"O")&gt;0,"O","")</f>
        <v/>
      </c>
      <c r="Y207" s="460" t="str">
        <f>IF(COUNTIFS('[7]ROMM List'!$AA$5:$AA$736,다우기술!$C207,'[7]ROMM List'!O$5:O$736,"O")&gt;0,"O","")</f>
        <v>O</v>
      </c>
      <c r="Z207" s="460" t="str">
        <f>IF(COUNTIFS('[7]ROMM List'!$AA$5:$AA$736,다우기술!$C207,'[7]ROMM List'!P$5:P$736,"O")&gt;0,"O","")</f>
        <v>O</v>
      </c>
      <c r="AA207" s="460" t="str">
        <f>IF(COUNTIFS('[7]ROMM List'!$AA$5:$AA$736,다우기술!$C207,'[7]ROMM List'!Q$5:Q$736,"O")&gt;0,"O","")</f>
        <v/>
      </c>
      <c r="AB207" s="460" t="str">
        <f>IF(COUNTIFS('[7]ROMM List'!$AA$5:$AA$736,다우기술!$C207,'[7]ROMM List'!R$5:R$736,"O")&gt;0,"O","")</f>
        <v/>
      </c>
      <c r="AC207" s="460" t="str">
        <f>IF(COUNTIFS('[7]ROMM List'!$AA$5:$AA$736,다우기술!$C207,'[7]ROMM List'!S$5:S$736,"O")&gt;0,"O","")</f>
        <v/>
      </c>
      <c r="AD207" s="460" t="str">
        <f>IF(COUNTIFS('[7]ROMM List'!$AA$5:$AA$736,다우기술!$C207,'[7]ROMM List'!T$5:T$736,"O")&gt;0,"O","")</f>
        <v/>
      </c>
      <c r="AE207" s="460" t="str">
        <f>IF(COUNTIFS('[7]ROMM List'!$AA$5:$AA$736,다우기술!$C207,'[7]ROMM List'!U$5:U$736,"O")&gt;0,"O","")</f>
        <v/>
      </c>
      <c r="AF207" s="460" t="str">
        <f>IF(COUNTIFS('[7]ROMM List'!$AA$5:$AA$736,다우기술!$C207,'[7]ROMM List'!V$5:V$736,"O")&gt;0,"O","")</f>
        <v/>
      </c>
      <c r="AG207" s="461" t="str">
        <f>IF(COUNTIFS('[7]ROMM List'!$AA$5:$AA$736,다우기술!$C207,'[7]ROMM List'!W$5:W$736,"O")&gt;0,"O","")</f>
        <v/>
      </c>
      <c r="AH207" s="462" t="s">
        <v>130</v>
      </c>
      <c r="AI207" s="458" t="str">
        <f t="shared" si="51"/>
        <v>매출채권매출</v>
      </c>
      <c r="AJ207" s="458" t="s">
        <v>144</v>
      </c>
      <c r="AK207" s="458" t="s">
        <v>144</v>
      </c>
      <c r="AL207" s="458" t="s">
        <v>144</v>
      </c>
      <c r="AM207" s="458" t="s">
        <v>144</v>
      </c>
      <c r="AN207" s="458" t="s">
        <v>3592</v>
      </c>
      <c r="AO207" s="458" t="s">
        <v>4616</v>
      </c>
      <c r="AP207" s="463" t="s">
        <v>3638</v>
      </c>
      <c r="AQ207" s="458" t="s">
        <v>131</v>
      </c>
      <c r="AR207" s="454" t="s">
        <v>4607</v>
      </c>
      <c r="AS207" s="454" t="s">
        <v>4608</v>
      </c>
      <c r="AT207" s="464" t="s">
        <v>4617</v>
      </c>
      <c r="AU207" s="454" t="str">
        <f t="shared" si="49"/>
        <v>상품매출 거래명세서 생성</v>
      </c>
      <c r="AV207" s="454" t="s">
        <v>4618</v>
      </c>
      <c r="AW207" s="455"/>
      <c r="AX207" s="460"/>
      <c r="AY207" s="460" t="s">
        <v>143</v>
      </c>
      <c r="AZ207" s="461"/>
      <c r="BA207" s="446" t="s">
        <v>4619</v>
      </c>
      <c r="BB207" s="446" t="str">
        <f>IF(COUNTIFS('[7]ROMM List'!$AA$5:$AA$736,다우기술!C207,'[7]ROMM List'!$AF$5:$AF$736,"Significant")&gt;0,"Significant",IF(COUNTIFS('[7]ROMM List'!$AA$5:$AA$736,다우기술!C207,'[7]ROMM List'!$AF$5:$AF$736,"Higher")&gt;0,"Higher","Lower"))</f>
        <v>Higher</v>
      </c>
      <c r="BC207" s="446" t="str">
        <f t="shared" si="43"/>
        <v>M</v>
      </c>
      <c r="BD207" s="446" t="s">
        <v>130</v>
      </c>
      <c r="BE207" s="465" t="s">
        <v>131</v>
      </c>
      <c r="BF207" s="466" t="str">
        <f t="shared" si="40"/>
        <v>M</v>
      </c>
      <c r="BG207" s="466" t="s">
        <v>135</v>
      </c>
      <c r="BH207" s="466" t="s">
        <v>135</v>
      </c>
      <c r="BI207" s="466" t="s">
        <v>135</v>
      </c>
      <c r="BJ207" s="466" t="s">
        <v>135</v>
      </c>
      <c r="BK207" s="466" t="s">
        <v>135</v>
      </c>
      <c r="BL207" s="466" t="s">
        <v>133</v>
      </c>
      <c r="BM207" s="466" t="s">
        <v>135</v>
      </c>
      <c r="BN207" s="467" t="s">
        <v>135</v>
      </c>
      <c r="BO207" s="446" t="str">
        <f t="shared" si="45"/>
        <v>Not Higher</v>
      </c>
      <c r="BP207" s="446">
        <f>SUMIFS([7]Note!$G$18:$G$65,[7]Note!$C$18:$C$65,다우기술!BB207,[7]Note!$F$18:$F$65,다우기술!BC207,[7]Note!$D$18:$D$65,다우기술!BO207)/IF(BD207="Y",1,IF(BD207="H",2,4))</f>
        <v>2</v>
      </c>
      <c r="BQ207" s="446" t="str">
        <f t="shared" si="42"/>
        <v>프로젝트팀</v>
      </c>
      <c r="BR207" s="466"/>
      <c r="BS207" s="467" t="s">
        <v>143</v>
      </c>
      <c r="BT207" s="465"/>
      <c r="BU207" s="466"/>
      <c r="BV207" s="466"/>
      <c r="BW207" s="466" t="s">
        <v>143</v>
      </c>
      <c r="BX207" s="466"/>
      <c r="BY207" s="446"/>
      <c r="BZ207" s="392" t="str">
        <f t="shared" si="50"/>
        <v>품질기획팀,프로젝트팀,키움자산운용팀_상품매출 거래명세서 생성</v>
      </c>
      <c r="CA207" s="468" t="b">
        <f>VLOOKUP(BZ207,'[7]ROMM List'!$AB$5:$AB$736,1,0)=BZ207</f>
        <v>1</v>
      </c>
      <c r="CB207" s="468" t="str">
        <f t="shared" si="46"/>
        <v>IS0504</v>
      </c>
      <c r="CD207" s="469">
        <f t="shared" si="47"/>
        <v>0</v>
      </c>
      <c r="CE207" s="392"/>
      <c r="CF207" s="469">
        <f t="shared" si="48"/>
        <v>0</v>
      </c>
      <c r="CG207" s="469">
        <f t="shared" si="48"/>
        <v>0</v>
      </c>
      <c r="CH207" s="469">
        <f t="shared" si="48"/>
        <v>0</v>
      </c>
      <c r="CL207" s="468" t="str">
        <f>IF(COUNTIFS('[7]ROMM List'!$E$5:$E$736,다우기술!CL$4,'[7]ROMM List'!$AA$5:$AA$736,다우기술!$C207)&gt;0,CL$4,"")</f>
        <v>매출채권</v>
      </c>
      <c r="CM207" s="468" t="str">
        <f>IF(COUNTIFS('[7]ROMM List'!$E$5:$E$736,다우기술!CM$4,'[7]ROMM List'!$AA$5:$AA$736,다우기술!$C207)&gt;0,CM$4,"")</f>
        <v>매출</v>
      </c>
      <c r="CN207" s="468" t="str">
        <f>IF(COUNTIFS('[7]ROMM List'!$E$5:$E$736,다우기술!CN$4,'[7]ROMM List'!$AA$5:$AA$736,다우기술!$C207)&gt;0,CN$4,"")</f>
        <v/>
      </c>
      <c r="CO207" s="468" t="str">
        <f>IF(COUNTIFS('[7]ROMM List'!$E$5:$E$736,다우기술!CO$4,'[7]ROMM List'!$AA$5:$AA$736,다우기술!$C207)&gt;0,CO$4,"")</f>
        <v/>
      </c>
      <c r="CP207" s="468" t="str">
        <f>IF(COUNTIFS('[7]ROMM List'!$E$5:$E$736,다우기술!CP$4,'[7]ROMM List'!$AA$5:$AA$736,다우기술!$C207)&gt;0,CP$4,"")</f>
        <v/>
      </c>
      <c r="CQ207" s="468" t="str">
        <f>IF(COUNTIFS('[7]ROMM List'!$E$5:$E$736,다우기술!CQ$4,'[7]ROMM List'!$AA$5:$AA$736,다우기술!$C207)&gt;0,CQ$4,"")</f>
        <v/>
      </c>
      <c r="CR207" s="468" t="str">
        <f>IF(COUNTIFS('[7]ROMM List'!$E$5:$E$736,다우기술!CR$4,'[7]ROMM List'!$AA$5:$AA$736,다우기술!$C207)&gt;0,CR$4,"")</f>
        <v/>
      </c>
      <c r="CS207" s="468" t="str">
        <f>IF(COUNTIFS('[7]ROMM List'!$E$5:$E$736,다우기술!CS$4,'[7]ROMM List'!$AA$5:$AA$736,다우기술!$C207)&gt;0,CS$4,"")</f>
        <v/>
      </c>
      <c r="CT207" s="468" t="str">
        <f>IF(COUNTIFS('[7]ROMM List'!$E$5:$E$736,다우기술!CT$4,'[7]ROMM List'!$AA$5:$AA$736,다우기술!$C207)&gt;0,CT$4,"")</f>
        <v/>
      </c>
      <c r="CU207" s="468" t="str">
        <f>IF(COUNTIFS('[7]ROMM List'!$E$5:$E$736,다우기술!CU$4,'[7]ROMM List'!$AA$5:$AA$736,다우기술!$C207)&gt;0,CU$4,"")</f>
        <v/>
      </c>
      <c r="CV207" s="468" t="str">
        <f>IF(COUNTIFS('[7]ROMM List'!$E$5:$E$736,다우기술!CV$4,'[7]ROMM List'!$AA$5:$AA$736,다우기술!$C207)&gt;0,CV$4,"")</f>
        <v/>
      </c>
      <c r="CW207" s="468" t="str">
        <f>IF(COUNTIFS('[7]ROMM List'!$E$5:$E$736,다우기술!CW$4,'[7]ROMM List'!$AA$5:$AA$736,다우기술!$C207)&gt;0,CW$4,"")</f>
        <v/>
      </c>
      <c r="CX207" s="468" t="str">
        <f>IF(COUNTIFS('[7]ROMM List'!$E$5:$E$736,다우기술!CX$4,'[7]ROMM List'!$AA$5:$AA$736,다우기술!$C207)&gt;0,CX$4,"")</f>
        <v/>
      </c>
      <c r="CY207" s="468" t="str">
        <f>IF(COUNTIFS('[7]ROMM List'!$E$5:$E$736,다우기술!CY$4,'[7]ROMM List'!$AA$5:$AA$736,다우기술!$C207)&gt;0,CY$4,"")</f>
        <v/>
      </c>
      <c r="CZ207" s="468" t="str">
        <f>IF(COUNTIFS('[7]ROMM List'!$E$5:$E$736,다우기술!CZ$4,'[7]ROMM List'!$AA$5:$AA$736,다우기술!$C207)&gt;0,CZ$4,"")</f>
        <v/>
      </c>
      <c r="DA207" s="468" t="str">
        <f>IF(COUNTIFS('[7]ROMM List'!$E$5:$E$736,다우기술!DA$4,'[7]ROMM List'!$AA$5:$AA$736,다우기술!$C207)&gt;0,DA$4,"")</f>
        <v/>
      </c>
      <c r="DB207" s="468" t="str">
        <f>IF(COUNTIFS('[7]ROMM List'!$E$5:$E$736,다우기술!DB$4,'[7]ROMM List'!$AA$5:$AA$736,다우기술!$C207)&gt;0,DB$4,"")</f>
        <v/>
      </c>
      <c r="DC207" s="468" t="str">
        <f>IF(COUNTIFS('[7]ROMM List'!$E$5:$E$736,다우기술!DC$4,'[7]ROMM List'!$AA$5:$AA$736,다우기술!$C207)&gt;0,DC$4,"")</f>
        <v/>
      </c>
      <c r="DD207" s="468" t="str">
        <f>IF(COUNTIFS('[7]ROMM List'!$E$5:$E$736,다우기술!DD$4,'[7]ROMM List'!$AA$5:$AA$736,다우기술!$C207)&gt;0,DD$4,"")</f>
        <v/>
      </c>
      <c r="DE207" s="468" t="str">
        <f>IF(COUNTIFS('[7]ROMM List'!$E$5:$E$736,다우기술!DE$4,'[7]ROMM List'!$AA$5:$AA$736,다우기술!$C207)&gt;0,DE$4,"")</f>
        <v/>
      </c>
      <c r="DF207" s="468" t="str">
        <f>IF(COUNTIFS('[7]ROMM List'!$E$5:$E$736,다우기술!DF$4,'[7]ROMM List'!$AA$5:$AA$736,다우기술!$C207)&gt;0,DF$4,"")</f>
        <v/>
      </c>
      <c r="DG207" s="468" t="str">
        <f>IF(COUNTIFS('[7]ROMM List'!$E$5:$E$736,다우기술!DG$4,'[7]ROMM List'!$AA$5:$AA$736,다우기술!$C207)&gt;0,DG$4,"")</f>
        <v/>
      </c>
      <c r="DH207" s="468" t="str">
        <f>IF(COUNTIFS('[7]ROMM List'!$E$5:$E$736,다우기술!DH$4,'[7]ROMM List'!$AA$5:$AA$736,다우기술!$C207)&gt;0,DH$4,"")</f>
        <v/>
      </c>
      <c r="DI207" s="468" t="str">
        <f>IF(COUNTIFS('[7]ROMM List'!$E$5:$E$736,다우기술!DI$4,'[7]ROMM List'!$AA$5:$AA$736,다우기술!$C207)&gt;0,DI$4,"")</f>
        <v/>
      </c>
      <c r="DJ207" s="468" t="str">
        <f>IF(COUNTIFS('[7]ROMM List'!$E$5:$E$736,다우기술!DJ$4,'[7]ROMM List'!$AA$5:$AA$736,다우기술!$C207)&gt;0,DJ$4,"")</f>
        <v/>
      </c>
      <c r="DK207" s="468" t="str">
        <f>IF(COUNTIFS('[7]ROMM List'!$E$5:$E$736,다우기술!DK$4,'[7]ROMM List'!$AA$5:$AA$736,다우기술!$C207)&gt;0,DK$4,"")</f>
        <v/>
      </c>
      <c r="DL207" s="468" t="str">
        <f t="shared" si="52"/>
        <v>매출채권매출</v>
      </c>
    </row>
    <row r="208" spans="1:116" ht="79.2" hidden="1" customHeight="1">
      <c r="A208" s="471" t="s">
        <v>3290</v>
      </c>
      <c r="B208" s="392" t="s">
        <v>141</v>
      </c>
      <c r="C208" s="430" t="str">
        <f t="shared" si="44"/>
        <v>IS0505</v>
      </c>
      <c r="D208" s="430" t="s">
        <v>4474</v>
      </c>
      <c r="E208" s="430" t="s">
        <v>4463</v>
      </c>
      <c r="F208" s="431" t="s">
        <v>3894</v>
      </c>
      <c r="G208" s="431" t="s">
        <v>3894</v>
      </c>
      <c r="H208" s="454" t="s">
        <v>4339</v>
      </c>
      <c r="I208" s="455" t="s">
        <v>4340</v>
      </c>
      <c r="J208" s="456" t="s">
        <v>4620</v>
      </c>
      <c r="K208" s="457" t="s">
        <v>4621</v>
      </c>
      <c r="L208" s="458" t="str">
        <f>IF(VLOOKUP(BZ208,'[7]ROMM List'!$AB$5:$AC$736,2,0)&gt;0,"Y","N")</f>
        <v>Y</v>
      </c>
      <c r="M208" s="459" t="s">
        <v>143</v>
      </c>
      <c r="N208" s="460"/>
      <c r="O208" s="460"/>
      <c r="P208" s="460"/>
      <c r="Q208" s="460"/>
      <c r="R208" s="461"/>
      <c r="S208" s="459" t="s">
        <v>142</v>
      </c>
      <c r="T208" s="461" t="s">
        <v>131</v>
      </c>
      <c r="U208" s="459" t="str">
        <f>IF(COUNTIFS('[7]ROMM List'!$AA$5:$AA$736,다우기술!$C208,'[7]ROMM List'!K$5:K$736,"O")&gt;0,"O","")</f>
        <v>O</v>
      </c>
      <c r="V208" s="460" t="str">
        <f>IF(COUNTIFS('[7]ROMM List'!$AA$5:$AA$736,다우기술!$C208,'[7]ROMM List'!L$5:L$736,"O")&gt;0,"O","")</f>
        <v>O</v>
      </c>
      <c r="W208" s="460" t="str">
        <f>IF(COUNTIFS('[7]ROMM List'!$AA$5:$AA$736,다우기술!$C208,'[7]ROMM List'!M$5:M$736,"O")&gt;0,"O","")</f>
        <v/>
      </c>
      <c r="X208" s="460" t="str">
        <f>IF(COUNTIFS('[7]ROMM List'!$AA$5:$AA$736,다우기술!$C208,'[7]ROMM List'!N$5:N$736,"O")&gt;0,"O","")</f>
        <v/>
      </c>
      <c r="Y208" s="460" t="str">
        <f>IF(COUNTIFS('[7]ROMM List'!$AA$5:$AA$736,다우기술!$C208,'[7]ROMM List'!O$5:O$736,"O")&gt;0,"O","")</f>
        <v/>
      </c>
      <c r="Z208" s="460" t="str">
        <f>IF(COUNTIFS('[7]ROMM List'!$AA$5:$AA$736,다우기술!$C208,'[7]ROMM List'!P$5:P$736,"O")&gt;0,"O","")</f>
        <v/>
      </c>
      <c r="AA208" s="460" t="str">
        <f>IF(COUNTIFS('[7]ROMM List'!$AA$5:$AA$736,다우기술!$C208,'[7]ROMM List'!Q$5:Q$736,"O")&gt;0,"O","")</f>
        <v>O</v>
      </c>
      <c r="AB208" s="460" t="str">
        <f>IF(COUNTIFS('[7]ROMM List'!$AA$5:$AA$736,다우기술!$C208,'[7]ROMM List'!R$5:R$736,"O")&gt;0,"O","")</f>
        <v>O</v>
      </c>
      <c r="AC208" s="460" t="str">
        <f>IF(COUNTIFS('[7]ROMM List'!$AA$5:$AA$736,다우기술!$C208,'[7]ROMM List'!S$5:S$736,"O")&gt;0,"O","")</f>
        <v/>
      </c>
      <c r="AD208" s="460" t="str">
        <f>IF(COUNTIFS('[7]ROMM List'!$AA$5:$AA$736,다우기술!$C208,'[7]ROMM List'!T$5:T$736,"O")&gt;0,"O","")</f>
        <v/>
      </c>
      <c r="AE208" s="460" t="str">
        <f>IF(COUNTIFS('[7]ROMM List'!$AA$5:$AA$736,다우기술!$C208,'[7]ROMM List'!U$5:U$736,"O")&gt;0,"O","")</f>
        <v/>
      </c>
      <c r="AF208" s="460" t="str">
        <f>IF(COUNTIFS('[7]ROMM List'!$AA$5:$AA$736,다우기술!$C208,'[7]ROMM List'!V$5:V$736,"O")&gt;0,"O","")</f>
        <v/>
      </c>
      <c r="AG208" s="461" t="str">
        <f>IF(COUNTIFS('[7]ROMM List'!$AA$5:$AA$736,다우기술!$C208,'[7]ROMM List'!W$5:W$736,"O")&gt;0,"O","")</f>
        <v/>
      </c>
      <c r="AH208" s="462" t="s">
        <v>130</v>
      </c>
      <c r="AI208" s="458" t="str">
        <f t="shared" si="51"/>
        <v>매출채권매출</v>
      </c>
      <c r="AJ208" s="458" t="s">
        <v>144</v>
      </c>
      <c r="AK208" s="458" t="s">
        <v>144</v>
      </c>
      <c r="AL208" s="458" t="s">
        <v>144</v>
      </c>
      <c r="AM208" s="458" t="s">
        <v>144</v>
      </c>
      <c r="AN208" s="458" t="s">
        <v>3592</v>
      </c>
      <c r="AO208" s="458" t="s">
        <v>144</v>
      </c>
      <c r="AP208" s="463" t="s">
        <v>3638</v>
      </c>
      <c r="AQ208" s="458" t="s">
        <v>131</v>
      </c>
      <c r="AR208" s="454" t="s">
        <v>3791</v>
      </c>
      <c r="AS208" s="454" t="s">
        <v>3792</v>
      </c>
      <c r="AT208" s="464" t="s">
        <v>4343</v>
      </c>
      <c r="AU208" s="454" t="str">
        <f t="shared" si="49"/>
        <v>매출전표에 대한 승인(상품매출)</v>
      </c>
      <c r="AV208" s="454" t="s">
        <v>4622</v>
      </c>
      <c r="AW208" s="455"/>
      <c r="AX208" s="460"/>
      <c r="AY208" s="460" t="s">
        <v>143</v>
      </c>
      <c r="AZ208" s="461"/>
      <c r="BA208" s="446" t="s">
        <v>4623</v>
      </c>
      <c r="BB208" s="446" t="str">
        <f>IF(COUNTIFS('[7]ROMM List'!$AA$5:$AA$736,다우기술!C208,'[7]ROMM List'!$AF$5:$AF$736,"Significant")&gt;0,"Significant",IF(COUNTIFS('[7]ROMM List'!$AA$5:$AA$736,다우기술!C208,'[7]ROMM List'!$AF$5:$AF$736,"Higher")&gt;0,"Higher","Lower"))</f>
        <v>Higher</v>
      </c>
      <c r="BC208" s="446" t="str">
        <f t="shared" si="43"/>
        <v>M</v>
      </c>
      <c r="BD208" s="446" t="s">
        <v>130</v>
      </c>
      <c r="BE208" s="465" t="s">
        <v>131</v>
      </c>
      <c r="BF208" s="466" t="str">
        <f t="shared" si="40"/>
        <v>M</v>
      </c>
      <c r="BG208" s="466" t="s">
        <v>135</v>
      </c>
      <c r="BH208" s="466" t="s">
        <v>133</v>
      </c>
      <c r="BI208" s="466" t="s">
        <v>135</v>
      </c>
      <c r="BJ208" s="466" t="s">
        <v>135</v>
      </c>
      <c r="BK208" s="466" t="s">
        <v>135</v>
      </c>
      <c r="BL208" s="466" t="s">
        <v>133</v>
      </c>
      <c r="BM208" s="466" t="s">
        <v>133</v>
      </c>
      <c r="BN208" s="467" t="s">
        <v>135</v>
      </c>
      <c r="BO208" s="446" t="str">
        <f t="shared" si="45"/>
        <v>Not Higher</v>
      </c>
      <c r="BP208" s="446">
        <f>SUMIFS([7]Note!$G$18:$G$65,[7]Note!$C$18:$C$65,다우기술!BB208,[7]Note!$F$18:$F$65,다우기술!BC208,[7]Note!$D$18:$D$65,다우기술!BO208)/IF(BD208="Y",1,IF(BD208="H",2,4))</f>
        <v>2</v>
      </c>
      <c r="BQ208" s="446" t="str">
        <f t="shared" si="42"/>
        <v>재경팀</v>
      </c>
      <c r="BR208" s="466"/>
      <c r="BS208" s="467" t="s">
        <v>143</v>
      </c>
      <c r="BT208" s="465"/>
      <c r="BU208" s="466"/>
      <c r="BV208" s="466"/>
      <c r="BW208" s="466" t="s">
        <v>143</v>
      </c>
      <c r="BX208" s="466"/>
      <c r="BY208" s="446"/>
      <c r="BZ208" s="392" t="str">
        <f t="shared" si="50"/>
        <v>품질기획팀,프로젝트팀,키움자산운용팀_매출전표에 대한 승인(상품매출)</v>
      </c>
      <c r="CA208" s="468" t="b">
        <f>VLOOKUP(BZ208,'[7]ROMM List'!$AB$5:$AB$736,1,0)=BZ208</f>
        <v>1</v>
      </c>
      <c r="CB208" s="468" t="str">
        <f t="shared" si="46"/>
        <v>IS0505</v>
      </c>
      <c r="CD208" s="469">
        <f t="shared" si="47"/>
        <v>0</v>
      </c>
      <c r="CE208" s="392"/>
      <c r="CF208" s="469">
        <f t="shared" si="48"/>
        <v>0</v>
      </c>
      <c r="CG208" s="469">
        <f t="shared" si="48"/>
        <v>0</v>
      </c>
      <c r="CH208" s="469">
        <f t="shared" si="48"/>
        <v>0</v>
      </c>
      <c r="CL208" s="468" t="str">
        <f>IF(COUNTIFS('[7]ROMM List'!$E$5:$E$736,다우기술!CL$4,'[7]ROMM List'!$AA$5:$AA$736,다우기술!$C208)&gt;0,CL$4,"")</f>
        <v>매출채권</v>
      </c>
      <c r="CM208" s="468" t="str">
        <f>IF(COUNTIFS('[7]ROMM List'!$E$5:$E$736,다우기술!CM$4,'[7]ROMM List'!$AA$5:$AA$736,다우기술!$C208)&gt;0,CM$4,"")</f>
        <v>매출</v>
      </c>
      <c r="CN208" s="468" t="str">
        <f>IF(COUNTIFS('[7]ROMM List'!$E$5:$E$736,다우기술!CN$4,'[7]ROMM List'!$AA$5:$AA$736,다우기술!$C208)&gt;0,CN$4,"")</f>
        <v/>
      </c>
      <c r="CO208" s="468" t="str">
        <f>IF(COUNTIFS('[7]ROMM List'!$E$5:$E$736,다우기술!CO$4,'[7]ROMM List'!$AA$5:$AA$736,다우기술!$C208)&gt;0,CO$4,"")</f>
        <v/>
      </c>
      <c r="CP208" s="468" t="str">
        <f>IF(COUNTIFS('[7]ROMM List'!$E$5:$E$736,다우기술!CP$4,'[7]ROMM List'!$AA$5:$AA$736,다우기술!$C208)&gt;0,CP$4,"")</f>
        <v/>
      </c>
      <c r="CQ208" s="468" t="str">
        <f>IF(COUNTIFS('[7]ROMM List'!$E$5:$E$736,다우기술!CQ$4,'[7]ROMM List'!$AA$5:$AA$736,다우기술!$C208)&gt;0,CQ$4,"")</f>
        <v/>
      </c>
      <c r="CR208" s="468" t="str">
        <f>IF(COUNTIFS('[7]ROMM List'!$E$5:$E$736,다우기술!CR$4,'[7]ROMM List'!$AA$5:$AA$736,다우기술!$C208)&gt;0,CR$4,"")</f>
        <v/>
      </c>
      <c r="CS208" s="468" t="str">
        <f>IF(COUNTIFS('[7]ROMM List'!$E$5:$E$736,다우기술!CS$4,'[7]ROMM List'!$AA$5:$AA$736,다우기술!$C208)&gt;0,CS$4,"")</f>
        <v/>
      </c>
      <c r="CT208" s="468" t="str">
        <f>IF(COUNTIFS('[7]ROMM List'!$E$5:$E$736,다우기술!CT$4,'[7]ROMM List'!$AA$5:$AA$736,다우기술!$C208)&gt;0,CT$4,"")</f>
        <v/>
      </c>
      <c r="CU208" s="468" t="str">
        <f>IF(COUNTIFS('[7]ROMM List'!$E$5:$E$736,다우기술!CU$4,'[7]ROMM List'!$AA$5:$AA$736,다우기술!$C208)&gt;0,CU$4,"")</f>
        <v/>
      </c>
      <c r="CV208" s="468" t="str">
        <f>IF(COUNTIFS('[7]ROMM List'!$E$5:$E$736,다우기술!CV$4,'[7]ROMM List'!$AA$5:$AA$736,다우기술!$C208)&gt;0,CV$4,"")</f>
        <v/>
      </c>
      <c r="CW208" s="468" t="str">
        <f>IF(COUNTIFS('[7]ROMM List'!$E$5:$E$736,다우기술!CW$4,'[7]ROMM List'!$AA$5:$AA$736,다우기술!$C208)&gt;0,CW$4,"")</f>
        <v/>
      </c>
      <c r="CX208" s="468" t="str">
        <f>IF(COUNTIFS('[7]ROMM List'!$E$5:$E$736,다우기술!CX$4,'[7]ROMM List'!$AA$5:$AA$736,다우기술!$C208)&gt;0,CX$4,"")</f>
        <v/>
      </c>
      <c r="CY208" s="468" t="str">
        <f>IF(COUNTIFS('[7]ROMM List'!$E$5:$E$736,다우기술!CY$4,'[7]ROMM List'!$AA$5:$AA$736,다우기술!$C208)&gt;0,CY$4,"")</f>
        <v/>
      </c>
      <c r="CZ208" s="468" t="str">
        <f>IF(COUNTIFS('[7]ROMM List'!$E$5:$E$736,다우기술!CZ$4,'[7]ROMM List'!$AA$5:$AA$736,다우기술!$C208)&gt;0,CZ$4,"")</f>
        <v/>
      </c>
      <c r="DA208" s="468" t="str">
        <f>IF(COUNTIFS('[7]ROMM List'!$E$5:$E$736,다우기술!DA$4,'[7]ROMM List'!$AA$5:$AA$736,다우기술!$C208)&gt;0,DA$4,"")</f>
        <v/>
      </c>
      <c r="DB208" s="468" t="str">
        <f>IF(COUNTIFS('[7]ROMM List'!$E$5:$E$736,다우기술!DB$4,'[7]ROMM List'!$AA$5:$AA$736,다우기술!$C208)&gt;0,DB$4,"")</f>
        <v/>
      </c>
      <c r="DC208" s="468" t="str">
        <f>IF(COUNTIFS('[7]ROMM List'!$E$5:$E$736,다우기술!DC$4,'[7]ROMM List'!$AA$5:$AA$736,다우기술!$C208)&gt;0,DC$4,"")</f>
        <v/>
      </c>
      <c r="DD208" s="468" t="str">
        <f>IF(COUNTIFS('[7]ROMM List'!$E$5:$E$736,다우기술!DD$4,'[7]ROMM List'!$AA$5:$AA$736,다우기술!$C208)&gt;0,DD$4,"")</f>
        <v/>
      </c>
      <c r="DE208" s="468" t="str">
        <f>IF(COUNTIFS('[7]ROMM List'!$E$5:$E$736,다우기술!DE$4,'[7]ROMM List'!$AA$5:$AA$736,다우기술!$C208)&gt;0,DE$4,"")</f>
        <v/>
      </c>
      <c r="DF208" s="468" t="str">
        <f>IF(COUNTIFS('[7]ROMM List'!$E$5:$E$736,다우기술!DF$4,'[7]ROMM List'!$AA$5:$AA$736,다우기술!$C208)&gt;0,DF$4,"")</f>
        <v/>
      </c>
      <c r="DG208" s="468" t="str">
        <f>IF(COUNTIFS('[7]ROMM List'!$E$5:$E$736,다우기술!DG$4,'[7]ROMM List'!$AA$5:$AA$736,다우기술!$C208)&gt;0,DG$4,"")</f>
        <v/>
      </c>
      <c r="DH208" s="468" t="str">
        <f>IF(COUNTIFS('[7]ROMM List'!$E$5:$E$736,다우기술!DH$4,'[7]ROMM List'!$AA$5:$AA$736,다우기술!$C208)&gt;0,DH$4,"")</f>
        <v/>
      </c>
      <c r="DI208" s="468" t="str">
        <f>IF(COUNTIFS('[7]ROMM List'!$E$5:$E$736,다우기술!DI$4,'[7]ROMM List'!$AA$5:$AA$736,다우기술!$C208)&gt;0,DI$4,"")</f>
        <v/>
      </c>
      <c r="DJ208" s="468" t="str">
        <f>IF(COUNTIFS('[7]ROMM List'!$E$5:$E$736,다우기술!DJ$4,'[7]ROMM List'!$AA$5:$AA$736,다우기술!$C208)&gt;0,DJ$4,"")</f>
        <v/>
      </c>
      <c r="DK208" s="468" t="str">
        <f>IF(COUNTIFS('[7]ROMM List'!$E$5:$E$736,다우기술!DK$4,'[7]ROMM List'!$AA$5:$AA$736,다우기술!$C208)&gt;0,DK$4,"")</f>
        <v/>
      </c>
      <c r="DL208" s="468" t="str">
        <f t="shared" si="52"/>
        <v>매출채권매출</v>
      </c>
    </row>
    <row r="209" spans="1:116" s="392" customFormat="1" ht="171.6" hidden="1" customHeight="1">
      <c r="A209" s="477"/>
      <c r="B209" s="392" t="s">
        <v>141</v>
      </c>
      <c r="C209" s="430" t="str">
        <f t="shared" si="44"/>
        <v>GE0101</v>
      </c>
      <c r="D209" s="430" t="s">
        <v>4624</v>
      </c>
      <c r="E209" s="430" t="s">
        <v>4625</v>
      </c>
      <c r="F209" s="431" t="s">
        <v>3575</v>
      </c>
      <c r="G209" s="431" t="s">
        <v>3575</v>
      </c>
      <c r="H209" s="454" t="s">
        <v>4626</v>
      </c>
      <c r="I209" s="455" t="s">
        <v>4627</v>
      </c>
      <c r="J209" s="456" t="s">
        <v>4628</v>
      </c>
      <c r="K209" s="457" t="s">
        <v>4629</v>
      </c>
      <c r="L209" s="458" t="str">
        <f>IF(VLOOKUP(BZ209,'[7]ROMM List'!$AB$5:$AC$736,2,0)&gt;0,"Y","N")</f>
        <v>Y</v>
      </c>
      <c r="M209" s="459"/>
      <c r="N209" s="460" t="s">
        <v>143</v>
      </c>
      <c r="O209" s="460"/>
      <c r="P209" s="460"/>
      <c r="Q209" s="460"/>
      <c r="R209" s="461"/>
      <c r="S209" s="459" t="s">
        <v>142</v>
      </c>
      <c r="T209" s="461" t="s">
        <v>131</v>
      </c>
      <c r="U209" s="459" t="str">
        <f>IF(COUNTIFS('[7]ROMM List'!$AA$5:$AA$736,다우기술!$C209,'[7]ROMM List'!K$5:K$736,"O")&gt;0,"O","")</f>
        <v>O</v>
      </c>
      <c r="V209" s="460" t="str">
        <f>IF(COUNTIFS('[7]ROMM List'!$AA$5:$AA$736,다우기술!$C209,'[7]ROMM List'!L$5:L$736,"O")&gt;0,"O","")</f>
        <v>O</v>
      </c>
      <c r="W209" s="460" t="str">
        <f>IF(COUNTIFS('[7]ROMM List'!$AA$5:$AA$736,다우기술!$C209,'[7]ROMM List'!M$5:M$736,"O")&gt;0,"O","")</f>
        <v/>
      </c>
      <c r="X209" s="460" t="str">
        <f>IF(COUNTIFS('[7]ROMM List'!$AA$5:$AA$736,다우기술!$C209,'[7]ROMM List'!N$5:N$736,"O")&gt;0,"O","")</f>
        <v/>
      </c>
      <c r="Y209" s="460" t="str">
        <f>IF(COUNTIFS('[7]ROMM List'!$AA$5:$AA$736,다우기술!$C209,'[7]ROMM List'!O$5:O$736,"O")&gt;0,"O","")</f>
        <v>O</v>
      </c>
      <c r="Z209" s="460" t="str">
        <f>IF(COUNTIFS('[7]ROMM List'!$AA$5:$AA$736,다우기술!$C209,'[7]ROMM List'!P$5:P$736,"O")&gt;0,"O","")</f>
        <v/>
      </c>
      <c r="AA209" s="460" t="str">
        <f>IF(COUNTIFS('[7]ROMM List'!$AA$5:$AA$736,다우기술!$C209,'[7]ROMM List'!Q$5:Q$736,"O")&gt;0,"O","")</f>
        <v/>
      </c>
      <c r="AB209" s="460" t="str">
        <f>IF(COUNTIFS('[7]ROMM List'!$AA$5:$AA$736,다우기술!$C209,'[7]ROMM List'!R$5:R$736,"O")&gt;0,"O","")</f>
        <v/>
      </c>
      <c r="AC209" s="460" t="str">
        <f>IF(COUNTIFS('[7]ROMM List'!$AA$5:$AA$736,다우기술!$C209,'[7]ROMM List'!S$5:S$736,"O")&gt;0,"O","")</f>
        <v/>
      </c>
      <c r="AD209" s="460" t="str">
        <f>IF(COUNTIFS('[7]ROMM List'!$AA$5:$AA$736,다우기술!$C209,'[7]ROMM List'!T$5:T$736,"O")&gt;0,"O","")</f>
        <v/>
      </c>
      <c r="AE209" s="460" t="str">
        <f>IF(COUNTIFS('[7]ROMM List'!$AA$5:$AA$736,다우기술!$C209,'[7]ROMM List'!U$5:U$736,"O")&gt;0,"O","")</f>
        <v/>
      </c>
      <c r="AF209" s="460" t="str">
        <f>IF(COUNTIFS('[7]ROMM List'!$AA$5:$AA$736,다우기술!$C209,'[7]ROMM List'!V$5:V$736,"O")&gt;0,"O","")</f>
        <v/>
      </c>
      <c r="AG209" s="461" t="str">
        <f>IF(COUNTIFS('[7]ROMM List'!$AA$5:$AA$736,다우기술!$C209,'[7]ROMM List'!W$5:W$736,"O")&gt;0,"O","")</f>
        <v/>
      </c>
      <c r="AH209" s="462" t="s">
        <v>3718</v>
      </c>
      <c r="AI209" s="458" t="str">
        <f t="shared" si="51"/>
        <v>매출</v>
      </c>
      <c r="AJ209" s="458" t="s">
        <v>144</v>
      </c>
      <c r="AK209" s="458" t="s">
        <v>144</v>
      </c>
      <c r="AL209" s="458" t="s">
        <v>144</v>
      </c>
      <c r="AM209" s="458" t="s">
        <v>144</v>
      </c>
      <c r="AN209" s="458" t="s">
        <v>3592</v>
      </c>
      <c r="AO209" s="458" t="s">
        <v>4630</v>
      </c>
      <c r="AP209" s="463" t="s">
        <v>3594</v>
      </c>
      <c r="AQ209" s="458" t="s">
        <v>143</v>
      </c>
      <c r="AR209" s="454" t="s">
        <v>4631</v>
      </c>
      <c r="AS209" s="454" t="s">
        <v>4632</v>
      </c>
      <c r="AT209" s="464" t="s">
        <v>4633</v>
      </c>
      <c r="AU209" s="454" t="str">
        <f t="shared" si="49"/>
        <v>계약체결전 신용평가 수행</v>
      </c>
      <c r="AV209" s="454" t="s">
        <v>4634</v>
      </c>
      <c r="AW209" s="455"/>
      <c r="AX209" s="460"/>
      <c r="AY209" s="460" t="s">
        <v>3025</v>
      </c>
      <c r="AZ209" s="461"/>
      <c r="BA209" s="446" t="s">
        <v>4635</v>
      </c>
      <c r="BB209" s="446" t="str">
        <f>IF(COUNTIFS('[7]ROMM List'!$AA$5:$AA$736,다우기술!C209,'[7]ROMM List'!$AF$5:$AF$736,"Significant")&gt;0,"Significant",IF(COUNTIFS('[7]ROMM List'!$AA$5:$AA$736,다우기술!C209,'[7]ROMM List'!$AF$5:$AF$736,"Higher")&gt;0,"Higher","Lower"))</f>
        <v>Significant</v>
      </c>
      <c r="BC209" s="446" t="str">
        <f t="shared" si="43"/>
        <v>O</v>
      </c>
      <c r="BD209" s="446" t="s">
        <v>130</v>
      </c>
      <c r="BE209" s="465" t="str">
        <f t="shared" ref="BE209:BE216" si="53">T209</f>
        <v>M</v>
      </c>
      <c r="BF209" s="466" t="str">
        <f t="shared" si="40"/>
        <v>O</v>
      </c>
      <c r="BG209" s="466" t="s">
        <v>135</v>
      </c>
      <c r="BH209" s="466" t="s">
        <v>133</v>
      </c>
      <c r="BI209" s="466" t="s">
        <v>133</v>
      </c>
      <c r="BJ209" s="466" t="s">
        <v>135</v>
      </c>
      <c r="BK209" s="466" t="s">
        <v>135</v>
      </c>
      <c r="BL209" s="466" t="s">
        <v>133</v>
      </c>
      <c r="BM209" s="466" t="s">
        <v>133</v>
      </c>
      <c r="BN209" s="467" t="s">
        <v>135</v>
      </c>
      <c r="BO209" s="446" t="str">
        <f t="shared" si="45"/>
        <v>Not Higher</v>
      </c>
      <c r="BP209" s="446">
        <f>SUMIFS([7]Note!$G$18:$G$65,[7]Note!$C$18:$C$65,다우기술!BB209,[7]Note!$F$18:$F$65,다우기술!BC209,[7]Note!$D$18:$D$65,다우기술!BO209)/IF(BD209="Y",1,IF(BD209="H",2,4))</f>
        <v>45</v>
      </c>
      <c r="BQ209" s="446" t="str">
        <f t="shared" si="42"/>
        <v>사업지원팀</v>
      </c>
      <c r="BR209" s="466"/>
      <c r="BS209" s="467" t="s">
        <v>143</v>
      </c>
      <c r="BT209" s="465"/>
      <c r="BU209" s="466"/>
      <c r="BV209" s="466"/>
      <c r="BW209" s="466" t="s">
        <v>143</v>
      </c>
      <c r="BX209" s="466"/>
      <c r="BY209" s="446"/>
      <c r="BZ209" s="392" t="str">
        <f t="shared" si="50"/>
        <v>매출 공통_계약체결전 신용평가 수행</v>
      </c>
      <c r="CA209" s="392" t="b">
        <f>VLOOKUP(BZ209,'[7]ROMM List'!$AB$5:$AB$736,1,0)=BZ209</f>
        <v>1</v>
      </c>
      <c r="CB209" s="392" t="str">
        <f t="shared" si="46"/>
        <v>GE0101</v>
      </c>
      <c r="CD209" s="470">
        <f t="shared" si="47"/>
        <v>0</v>
      </c>
      <c r="CF209" s="470">
        <f t="shared" si="48"/>
        <v>0</v>
      </c>
      <c r="CG209" s="470">
        <f t="shared" si="48"/>
        <v>0</v>
      </c>
      <c r="CH209" s="470">
        <f t="shared" si="48"/>
        <v>0</v>
      </c>
      <c r="CL209" s="392" t="str">
        <f>IF(COUNTIFS('[7]ROMM List'!$E$5:$E$736,다우기술!CL$4,'[7]ROMM List'!$AA$5:$AA$736,다우기술!$C209)&gt;0,CL$4,"")</f>
        <v/>
      </c>
      <c r="CM209" s="392" t="str">
        <f>IF(COUNTIFS('[7]ROMM List'!$E$5:$E$736,다우기술!CM$4,'[7]ROMM List'!$AA$5:$AA$736,다우기술!$C209)&gt;0,CM$4,"")</f>
        <v>매출</v>
      </c>
      <c r="CN209" s="392" t="str">
        <f>IF(COUNTIFS('[7]ROMM List'!$E$5:$E$736,다우기술!CN$4,'[7]ROMM List'!$AA$5:$AA$736,다우기술!$C209)&gt;0,CN$4,"")</f>
        <v/>
      </c>
      <c r="CO209" s="392" t="str">
        <f>IF(COUNTIFS('[7]ROMM List'!$E$5:$E$736,다우기술!CO$4,'[7]ROMM List'!$AA$5:$AA$736,다우기술!$C209)&gt;0,CO$4,"")</f>
        <v/>
      </c>
      <c r="CP209" s="392" t="str">
        <f>IF(COUNTIFS('[7]ROMM List'!$E$5:$E$736,다우기술!CP$4,'[7]ROMM List'!$AA$5:$AA$736,다우기술!$C209)&gt;0,CP$4,"")</f>
        <v/>
      </c>
      <c r="CQ209" s="392" t="str">
        <f>IF(COUNTIFS('[7]ROMM List'!$E$5:$E$736,다우기술!CQ$4,'[7]ROMM List'!$AA$5:$AA$736,다우기술!$C209)&gt;0,CQ$4,"")</f>
        <v/>
      </c>
      <c r="CR209" s="392" t="str">
        <f>IF(COUNTIFS('[7]ROMM List'!$E$5:$E$736,다우기술!CR$4,'[7]ROMM List'!$AA$5:$AA$736,다우기술!$C209)&gt;0,CR$4,"")</f>
        <v/>
      </c>
      <c r="CS209" s="392" t="str">
        <f>IF(COUNTIFS('[7]ROMM List'!$E$5:$E$736,다우기술!CS$4,'[7]ROMM List'!$AA$5:$AA$736,다우기술!$C209)&gt;0,CS$4,"")</f>
        <v/>
      </c>
      <c r="CT209" s="392" t="str">
        <f>IF(COUNTIFS('[7]ROMM List'!$E$5:$E$736,다우기술!CT$4,'[7]ROMM List'!$AA$5:$AA$736,다우기술!$C209)&gt;0,CT$4,"")</f>
        <v/>
      </c>
      <c r="CU209" s="392" t="str">
        <f>IF(COUNTIFS('[7]ROMM List'!$E$5:$E$736,다우기술!CU$4,'[7]ROMM List'!$AA$5:$AA$736,다우기술!$C209)&gt;0,CU$4,"")</f>
        <v/>
      </c>
      <c r="CV209" s="392" t="str">
        <f>IF(COUNTIFS('[7]ROMM List'!$E$5:$E$736,다우기술!CV$4,'[7]ROMM List'!$AA$5:$AA$736,다우기술!$C209)&gt;0,CV$4,"")</f>
        <v/>
      </c>
      <c r="CW209" s="392" t="str">
        <f>IF(COUNTIFS('[7]ROMM List'!$E$5:$E$736,다우기술!CW$4,'[7]ROMM List'!$AA$5:$AA$736,다우기술!$C209)&gt;0,CW$4,"")</f>
        <v/>
      </c>
      <c r="CX209" s="392" t="str">
        <f>IF(COUNTIFS('[7]ROMM List'!$E$5:$E$736,다우기술!CX$4,'[7]ROMM List'!$AA$5:$AA$736,다우기술!$C209)&gt;0,CX$4,"")</f>
        <v/>
      </c>
      <c r="CY209" s="392" t="str">
        <f>IF(COUNTIFS('[7]ROMM List'!$E$5:$E$736,다우기술!CY$4,'[7]ROMM List'!$AA$5:$AA$736,다우기술!$C209)&gt;0,CY$4,"")</f>
        <v/>
      </c>
      <c r="CZ209" s="392" t="str">
        <f>IF(COUNTIFS('[7]ROMM List'!$E$5:$E$736,다우기술!CZ$4,'[7]ROMM List'!$AA$5:$AA$736,다우기술!$C209)&gt;0,CZ$4,"")</f>
        <v/>
      </c>
      <c r="DA209" s="392" t="str">
        <f>IF(COUNTIFS('[7]ROMM List'!$E$5:$E$736,다우기술!DA$4,'[7]ROMM List'!$AA$5:$AA$736,다우기술!$C209)&gt;0,DA$4,"")</f>
        <v/>
      </c>
      <c r="DB209" s="392" t="str">
        <f>IF(COUNTIFS('[7]ROMM List'!$E$5:$E$736,다우기술!DB$4,'[7]ROMM List'!$AA$5:$AA$736,다우기술!$C209)&gt;0,DB$4,"")</f>
        <v/>
      </c>
      <c r="DC209" s="392" t="str">
        <f>IF(COUNTIFS('[7]ROMM List'!$E$5:$E$736,다우기술!DC$4,'[7]ROMM List'!$AA$5:$AA$736,다우기술!$C209)&gt;0,DC$4,"")</f>
        <v/>
      </c>
      <c r="DD209" s="392" t="str">
        <f>IF(COUNTIFS('[7]ROMM List'!$E$5:$E$736,다우기술!DD$4,'[7]ROMM List'!$AA$5:$AA$736,다우기술!$C209)&gt;0,DD$4,"")</f>
        <v/>
      </c>
      <c r="DE209" s="392" t="str">
        <f>IF(COUNTIFS('[7]ROMM List'!$E$5:$E$736,다우기술!DE$4,'[7]ROMM List'!$AA$5:$AA$736,다우기술!$C209)&gt;0,DE$4,"")</f>
        <v/>
      </c>
      <c r="DF209" s="392" t="str">
        <f>IF(COUNTIFS('[7]ROMM List'!$E$5:$E$736,다우기술!DF$4,'[7]ROMM List'!$AA$5:$AA$736,다우기술!$C209)&gt;0,DF$4,"")</f>
        <v/>
      </c>
      <c r="DG209" s="392" t="str">
        <f>IF(COUNTIFS('[7]ROMM List'!$E$5:$E$736,다우기술!DG$4,'[7]ROMM List'!$AA$5:$AA$736,다우기술!$C209)&gt;0,DG$4,"")</f>
        <v/>
      </c>
      <c r="DH209" s="392" t="str">
        <f>IF(COUNTIFS('[7]ROMM List'!$E$5:$E$736,다우기술!DH$4,'[7]ROMM List'!$AA$5:$AA$736,다우기술!$C209)&gt;0,DH$4,"")</f>
        <v/>
      </c>
      <c r="DI209" s="392" t="str">
        <f>IF(COUNTIFS('[7]ROMM List'!$E$5:$E$736,다우기술!DI$4,'[7]ROMM List'!$AA$5:$AA$736,다우기술!$C209)&gt;0,DI$4,"")</f>
        <v/>
      </c>
      <c r="DJ209" s="392" t="str">
        <f>IF(COUNTIFS('[7]ROMM List'!$E$5:$E$736,다우기술!DJ$4,'[7]ROMM List'!$AA$5:$AA$736,다우기술!$C209)&gt;0,DJ$4,"")</f>
        <v/>
      </c>
      <c r="DK209" s="392" t="str">
        <f>IF(COUNTIFS('[7]ROMM List'!$E$5:$E$736,다우기술!DK$4,'[7]ROMM List'!$AA$5:$AA$736,다우기술!$C209)&gt;0,DK$4,"")</f>
        <v/>
      </c>
      <c r="DL209" s="392" t="str">
        <f t="shared" si="52"/>
        <v>매출</v>
      </c>
    </row>
    <row r="210" spans="1:116" s="392" customFormat="1" ht="340.95" hidden="1" customHeight="1">
      <c r="A210" s="477" t="s">
        <v>3290</v>
      </c>
      <c r="B210" s="392" t="s">
        <v>141</v>
      </c>
      <c r="C210" s="430" t="str">
        <f t="shared" si="44"/>
        <v>GE0102</v>
      </c>
      <c r="D210" s="430" t="s">
        <v>4624</v>
      </c>
      <c r="E210" s="430" t="s">
        <v>4625</v>
      </c>
      <c r="F210" s="431" t="s">
        <v>3292</v>
      </c>
      <c r="G210" s="431" t="s">
        <v>3306</v>
      </c>
      <c r="H210" s="454" t="s">
        <v>4636</v>
      </c>
      <c r="I210" s="455" t="s">
        <v>4637</v>
      </c>
      <c r="J210" s="456" t="s">
        <v>4638</v>
      </c>
      <c r="K210" s="457" t="s">
        <v>4639</v>
      </c>
      <c r="L210" s="458" t="str">
        <f>IF(VLOOKUP(BZ210,'[7]ROMM List'!$AB$5:$AC$736,2,0)&gt;0,"Y","N")</f>
        <v>Y</v>
      </c>
      <c r="M210" s="459" t="s">
        <v>143</v>
      </c>
      <c r="N210" s="460"/>
      <c r="O210" s="460"/>
      <c r="P210" s="460" t="s">
        <v>3025</v>
      </c>
      <c r="Q210" s="460"/>
      <c r="R210" s="461"/>
      <c r="S210" s="459" t="s">
        <v>3972</v>
      </c>
      <c r="T210" s="461" t="s">
        <v>131</v>
      </c>
      <c r="U210" s="459" t="str">
        <f>IF(COUNTIFS('[7]ROMM List'!$AA$5:$AA$736,다우기술!$C210,'[7]ROMM List'!K$5:K$736,"O")&gt;0,"O","")</f>
        <v/>
      </c>
      <c r="V210" s="460" t="str">
        <f>IF(COUNTIFS('[7]ROMM List'!$AA$5:$AA$736,다우기술!$C210,'[7]ROMM List'!L$5:L$736,"O")&gt;0,"O","")</f>
        <v/>
      </c>
      <c r="W210" s="460" t="str">
        <f>IF(COUNTIFS('[7]ROMM List'!$AA$5:$AA$736,다우기술!$C210,'[7]ROMM List'!M$5:M$736,"O")&gt;0,"O","")</f>
        <v/>
      </c>
      <c r="X210" s="460" t="str">
        <f>IF(COUNTIFS('[7]ROMM List'!$AA$5:$AA$736,다우기술!$C210,'[7]ROMM List'!N$5:N$736,"O")&gt;0,"O","")</f>
        <v/>
      </c>
      <c r="Y210" s="460" t="str">
        <f>IF(COUNTIFS('[7]ROMM List'!$AA$5:$AA$736,다우기술!$C210,'[7]ROMM List'!O$5:O$736,"O")&gt;0,"O","")</f>
        <v>O</v>
      </c>
      <c r="Z210" s="460" t="str">
        <f>IF(COUNTIFS('[7]ROMM List'!$AA$5:$AA$736,다우기술!$C210,'[7]ROMM List'!P$5:P$736,"O")&gt;0,"O","")</f>
        <v/>
      </c>
      <c r="AA210" s="460" t="str">
        <f>IF(COUNTIFS('[7]ROMM List'!$AA$5:$AA$736,다우기술!$C210,'[7]ROMM List'!Q$5:Q$736,"O")&gt;0,"O","")</f>
        <v/>
      </c>
      <c r="AB210" s="460" t="str">
        <f>IF(COUNTIFS('[7]ROMM List'!$AA$5:$AA$736,다우기술!$C210,'[7]ROMM List'!R$5:R$736,"O")&gt;0,"O","")</f>
        <v/>
      </c>
      <c r="AC210" s="460" t="str">
        <f>IF(COUNTIFS('[7]ROMM List'!$AA$5:$AA$736,다우기술!$C210,'[7]ROMM List'!S$5:S$736,"O")&gt;0,"O","")</f>
        <v/>
      </c>
      <c r="AD210" s="460" t="str">
        <f>IF(COUNTIFS('[7]ROMM List'!$AA$5:$AA$736,다우기술!$C210,'[7]ROMM List'!T$5:T$736,"O")&gt;0,"O","")</f>
        <v/>
      </c>
      <c r="AE210" s="460" t="str">
        <f>IF(COUNTIFS('[7]ROMM List'!$AA$5:$AA$736,다우기술!$C210,'[7]ROMM List'!U$5:U$736,"O")&gt;0,"O","")</f>
        <v/>
      </c>
      <c r="AF210" s="460" t="str">
        <f>IF(COUNTIFS('[7]ROMM List'!$AA$5:$AA$736,다우기술!$C210,'[7]ROMM List'!V$5:V$736,"O")&gt;0,"O","")</f>
        <v/>
      </c>
      <c r="AG210" s="461" t="str">
        <f>IF(COUNTIFS('[7]ROMM List'!$AA$5:$AA$736,다우기술!$C210,'[7]ROMM List'!W$5:W$736,"O")&gt;0,"O","")</f>
        <v/>
      </c>
      <c r="AH210" s="462" t="s">
        <v>130</v>
      </c>
      <c r="AI210" s="458" t="str">
        <f t="shared" si="51"/>
        <v>매출</v>
      </c>
      <c r="AJ210" s="458" t="s">
        <v>144</v>
      </c>
      <c r="AK210" s="458" t="s">
        <v>144</v>
      </c>
      <c r="AL210" s="458" t="s">
        <v>144</v>
      </c>
      <c r="AM210" s="458" t="s">
        <v>144</v>
      </c>
      <c r="AN210" s="458" t="s">
        <v>3592</v>
      </c>
      <c r="AO210" s="458" t="s">
        <v>4640</v>
      </c>
      <c r="AP210" s="463" t="s">
        <v>4641</v>
      </c>
      <c r="AQ210" s="458" t="s">
        <v>143</v>
      </c>
      <c r="AR210" s="454" t="s">
        <v>4631</v>
      </c>
      <c r="AS210" s="454" t="s">
        <v>4632</v>
      </c>
      <c r="AT210" s="464" t="s">
        <v>4642</v>
      </c>
      <c r="AU210" s="454" t="str">
        <f t="shared" si="49"/>
        <v>거래처 정보 등록(수정) 승인(admin)</v>
      </c>
      <c r="AV210" s="454" t="s">
        <v>4643</v>
      </c>
      <c r="AW210" s="455"/>
      <c r="AX210" s="460"/>
      <c r="AY210" s="460" t="s">
        <v>3025</v>
      </c>
      <c r="AZ210" s="461"/>
      <c r="BA210" s="446" t="s">
        <v>4644</v>
      </c>
      <c r="BB210" s="446" t="str">
        <f>IF(COUNTIFS('[7]ROMM List'!$AA$5:$AA$736,다우기술!C210,'[7]ROMM List'!$AF$5:$AF$736,"Significant")&gt;0,"Significant",IF(COUNTIFS('[7]ROMM List'!$AA$5:$AA$736,다우기술!C210,'[7]ROMM List'!$AF$5:$AF$736,"Higher")&gt;0,"Higher","Lower"))</f>
        <v>Higher</v>
      </c>
      <c r="BC210" s="446" t="str">
        <f t="shared" si="43"/>
        <v>O</v>
      </c>
      <c r="BD210" s="446" t="s">
        <v>130</v>
      </c>
      <c r="BE210" s="465" t="str">
        <f t="shared" si="53"/>
        <v>M</v>
      </c>
      <c r="BF210" s="466" t="str">
        <f t="shared" si="40"/>
        <v>O</v>
      </c>
      <c r="BG210" s="466" t="s">
        <v>135</v>
      </c>
      <c r="BH210" s="466" t="s">
        <v>133</v>
      </c>
      <c r="BI210" s="466" t="s">
        <v>133</v>
      </c>
      <c r="BJ210" s="466" t="s">
        <v>135</v>
      </c>
      <c r="BK210" s="466" t="s">
        <v>135</v>
      </c>
      <c r="BL210" s="466" t="s">
        <v>133</v>
      </c>
      <c r="BM210" s="466" t="s">
        <v>133</v>
      </c>
      <c r="BN210" s="467" t="s">
        <v>135</v>
      </c>
      <c r="BO210" s="446" t="str">
        <f t="shared" si="45"/>
        <v>Not Higher</v>
      </c>
      <c r="BP210" s="446">
        <f>SUMIFS([7]Note!$G$18:$G$65,[7]Note!$C$18:$C$65,다우기술!BB210,[7]Note!$F$18:$F$65,다우기술!BC210,[7]Note!$D$18:$D$65,다우기술!BO210)/IF(BD210="Y",1,IF(BD210="H",2,4))</f>
        <v>25</v>
      </c>
      <c r="BQ210" s="446" t="str">
        <f t="shared" si="42"/>
        <v>사업지원팀</v>
      </c>
      <c r="BR210" s="466"/>
      <c r="BS210" s="467" t="s">
        <v>143</v>
      </c>
      <c r="BT210" s="465"/>
      <c r="BU210" s="466"/>
      <c r="BV210" s="466"/>
      <c r="BW210" s="466" t="s">
        <v>143</v>
      </c>
      <c r="BX210" s="466"/>
      <c r="BY210" s="446"/>
      <c r="BZ210" s="392" t="str">
        <f t="shared" si="50"/>
        <v>매출 공통_거래처 정보 등록(수정) 승인(admin)</v>
      </c>
      <c r="CA210" s="392" t="b">
        <f>VLOOKUP(BZ210,'[7]ROMM List'!$AB$5:$AB$736,1,0)=BZ210</f>
        <v>1</v>
      </c>
      <c r="CB210" s="392" t="str">
        <f t="shared" si="46"/>
        <v>GE0102</v>
      </c>
      <c r="CD210" s="470">
        <f t="shared" si="47"/>
        <v>0</v>
      </c>
      <c r="CF210" s="470">
        <f t="shared" si="48"/>
        <v>0</v>
      </c>
      <c r="CG210" s="470">
        <f t="shared" si="48"/>
        <v>0</v>
      </c>
      <c r="CH210" s="470">
        <f t="shared" si="48"/>
        <v>0</v>
      </c>
      <c r="CL210" s="392" t="str">
        <f>IF(COUNTIFS('[7]ROMM List'!$E$5:$E$736,다우기술!CL$4,'[7]ROMM List'!$AA$5:$AA$736,다우기술!$C210)&gt;0,CL$4,"")</f>
        <v/>
      </c>
      <c r="CM210" s="392" t="str">
        <f>IF(COUNTIFS('[7]ROMM List'!$E$5:$E$736,다우기술!CM$4,'[7]ROMM List'!$AA$5:$AA$736,다우기술!$C210)&gt;0,CM$4,"")</f>
        <v>매출</v>
      </c>
      <c r="CN210" s="392" t="str">
        <f>IF(COUNTIFS('[7]ROMM List'!$E$5:$E$736,다우기술!CN$4,'[7]ROMM List'!$AA$5:$AA$736,다우기술!$C210)&gt;0,CN$4,"")</f>
        <v/>
      </c>
      <c r="CO210" s="392" t="str">
        <f>IF(COUNTIFS('[7]ROMM List'!$E$5:$E$736,다우기술!CO$4,'[7]ROMM List'!$AA$5:$AA$736,다우기술!$C210)&gt;0,CO$4,"")</f>
        <v/>
      </c>
      <c r="CP210" s="392" t="str">
        <f>IF(COUNTIFS('[7]ROMM List'!$E$5:$E$736,다우기술!CP$4,'[7]ROMM List'!$AA$5:$AA$736,다우기술!$C210)&gt;0,CP$4,"")</f>
        <v/>
      </c>
      <c r="CQ210" s="392" t="str">
        <f>IF(COUNTIFS('[7]ROMM List'!$E$5:$E$736,다우기술!CQ$4,'[7]ROMM List'!$AA$5:$AA$736,다우기술!$C210)&gt;0,CQ$4,"")</f>
        <v/>
      </c>
      <c r="CR210" s="392" t="str">
        <f>IF(COUNTIFS('[7]ROMM List'!$E$5:$E$736,다우기술!CR$4,'[7]ROMM List'!$AA$5:$AA$736,다우기술!$C210)&gt;0,CR$4,"")</f>
        <v/>
      </c>
      <c r="CS210" s="392" t="str">
        <f>IF(COUNTIFS('[7]ROMM List'!$E$5:$E$736,다우기술!CS$4,'[7]ROMM List'!$AA$5:$AA$736,다우기술!$C210)&gt;0,CS$4,"")</f>
        <v/>
      </c>
      <c r="CT210" s="392" t="str">
        <f>IF(COUNTIFS('[7]ROMM List'!$E$5:$E$736,다우기술!CT$4,'[7]ROMM List'!$AA$5:$AA$736,다우기술!$C210)&gt;0,CT$4,"")</f>
        <v/>
      </c>
      <c r="CU210" s="392" t="str">
        <f>IF(COUNTIFS('[7]ROMM List'!$E$5:$E$736,다우기술!CU$4,'[7]ROMM List'!$AA$5:$AA$736,다우기술!$C210)&gt;0,CU$4,"")</f>
        <v/>
      </c>
      <c r="CV210" s="392" t="str">
        <f>IF(COUNTIFS('[7]ROMM List'!$E$5:$E$736,다우기술!CV$4,'[7]ROMM List'!$AA$5:$AA$736,다우기술!$C210)&gt;0,CV$4,"")</f>
        <v/>
      </c>
      <c r="CW210" s="392" t="str">
        <f>IF(COUNTIFS('[7]ROMM List'!$E$5:$E$736,다우기술!CW$4,'[7]ROMM List'!$AA$5:$AA$736,다우기술!$C210)&gt;0,CW$4,"")</f>
        <v/>
      </c>
      <c r="CX210" s="392" t="str">
        <f>IF(COUNTIFS('[7]ROMM List'!$E$5:$E$736,다우기술!CX$4,'[7]ROMM List'!$AA$5:$AA$736,다우기술!$C210)&gt;0,CX$4,"")</f>
        <v/>
      </c>
      <c r="CY210" s="392" t="str">
        <f>IF(COUNTIFS('[7]ROMM List'!$E$5:$E$736,다우기술!CY$4,'[7]ROMM List'!$AA$5:$AA$736,다우기술!$C210)&gt;0,CY$4,"")</f>
        <v/>
      </c>
      <c r="CZ210" s="392" t="str">
        <f>IF(COUNTIFS('[7]ROMM List'!$E$5:$E$736,다우기술!CZ$4,'[7]ROMM List'!$AA$5:$AA$736,다우기술!$C210)&gt;0,CZ$4,"")</f>
        <v/>
      </c>
      <c r="DA210" s="392" t="str">
        <f>IF(COUNTIFS('[7]ROMM List'!$E$5:$E$736,다우기술!DA$4,'[7]ROMM List'!$AA$5:$AA$736,다우기술!$C210)&gt;0,DA$4,"")</f>
        <v/>
      </c>
      <c r="DB210" s="392" t="str">
        <f>IF(COUNTIFS('[7]ROMM List'!$E$5:$E$736,다우기술!DB$4,'[7]ROMM List'!$AA$5:$AA$736,다우기술!$C210)&gt;0,DB$4,"")</f>
        <v/>
      </c>
      <c r="DC210" s="392" t="str">
        <f>IF(COUNTIFS('[7]ROMM List'!$E$5:$E$736,다우기술!DC$4,'[7]ROMM List'!$AA$5:$AA$736,다우기술!$C210)&gt;0,DC$4,"")</f>
        <v/>
      </c>
      <c r="DD210" s="392" t="str">
        <f>IF(COUNTIFS('[7]ROMM List'!$E$5:$E$736,다우기술!DD$4,'[7]ROMM List'!$AA$5:$AA$736,다우기술!$C210)&gt;0,DD$4,"")</f>
        <v/>
      </c>
      <c r="DE210" s="392" t="str">
        <f>IF(COUNTIFS('[7]ROMM List'!$E$5:$E$736,다우기술!DE$4,'[7]ROMM List'!$AA$5:$AA$736,다우기술!$C210)&gt;0,DE$4,"")</f>
        <v/>
      </c>
      <c r="DF210" s="392" t="str">
        <f>IF(COUNTIFS('[7]ROMM List'!$E$5:$E$736,다우기술!DF$4,'[7]ROMM List'!$AA$5:$AA$736,다우기술!$C210)&gt;0,DF$4,"")</f>
        <v/>
      </c>
      <c r="DG210" s="392" t="str">
        <f>IF(COUNTIFS('[7]ROMM List'!$E$5:$E$736,다우기술!DG$4,'[7]ROMM List'!$AA$5:$AA$736,다우기술!$C210)&gt;0,DG$4,"")</f>
        <v/>
      </c>
      <c r="DH210" s="392" t="str">
        <f>IF(COUNTIFS('[7]ROMM List'!$E$5:$E$736,다우기술!DH$4,'[7]ROMM List'!$AA$5:$AA$736,다우기술!$C210)&gt;0,DH$4,"")</f>
        <v/>
      </c>
      <c r="DI210" s="392" t="str">
        <f>IF(COUNTIFS('[7]ROMM List'!$E$5:$E$736,다우기술!DI$4,'[7]ROMM List'!$AA$5:$AA$736,다우기술!$C210)&gt;0,DI$4,"")</f>
        <v/>
      </c>
      <c r="DJ210" s="392" t="str">
        <f>IF(COUNTIFS('[7]ROMM List'!$E$5:$E$736,다우기술!DJ$4,'[7]ROMM List'!$AA$5:$AA$736,다우기술!$C210)&gt;0,DJ$4,"")</f>
        <v/>
      </c>
      <c r="DK210" s="392" t="str">
        <f>IF(COUNTIFS('[7]ROMM List'!$E$5:$E$736,다우기술!DK$4,'[7]ROMM List'!$AA$5:$AA$736,다우기술!$C210)&gt;0,DK$4,"")</f>
        <v/>
      </c>
      <c r="DL210" s="392" t="str">
        <f t="shared" si="52"/>
        <v>매출</v>
      </c>
    </row>
    <row r="211" spans="1:116" s="392" customFormat="1" ht="280.95" hidden="1" customHeight="1">
      <c r="A211" s="477" t="s">
        <v>3290</v>
      </c>
      <c r="B211" s="392" t="s">
        <v>141</v>
      </c>
      <c r="C211" s="430" t="str">
        <f t="shared" si="44"/>
        <v>GE0103</v>
      </c>
      <c r="D211" s="430" t="s">
        <v>4624</v>
      </c>
      <c r="E211" s="430" t="s">
        <v>4625</v>
      </c>
      <c r="F211" s="431" t="s">
        <v>3292</v>
      </c>
      <c r="G211" s="431" t="s">
        <v>3614</v>
      </c>
      <c r="H211" s="454" t="s">
        <v>4645</v>
      </c>
      <c r="I211" s="455" t="s">
        <v>4646</v>
      </c>
      <c r="J211" s="456" t="s">
        <v>4647</v>
      </c>
      <c r="K211" s="457" t="s">
        <v>4648</v>
      </c>
      <c r="L211" s="458" t="str">
        <f>IF(VLOOKUP(BZ211,'[7]ROMM List'!$AB$5:$AC$736,2,0)&gt;0,"Y","N")</f>
        <v>Y</v>
      </c>
      <c r="M211" s="459" t="s">
        <v>143</v>
      </c>
      <c r="N211" s="460"/>
      <c r="O211" s="460"/>
      <c r="P211" s="460" t="s">
        <v>143</v>
      </c>
      <c r="Q211" s="460" t="s">
        <v>143</v>
      </c>
      <c r="R211" s="461"/>
      <c r="S211" s="459" t="s">
        <v>140</v>
      </c>
      <c r="T211" s="461" t="s">
        <v>131</v>
      </c>
      <c r="U211" s="459" t="str">
        <f>IF(COUNTIFS('[7]ROMM List'!$AA$5:$AA$736,다우기술!$C211,'[7]ROMM List'!K$5:K$736,"O")&gt;0,"O","")</f>
        <v/>
      </c>
      <c r="V211" s="460" t="str">
        <f>IF(COUNTIFS('[7]ROMM List'!$AA$5:$AA$736,다우기술!$C211,'[7]ROMM List'!L$5:L$736,"O")&gt;0,"O","")</f>
        <v/>
      </c>
      <c r="W211" s="460" t="str">
        <f>IF(COUNTIFS('[7]ROMM List'!$AA$5:$AA$736,다우기술!$C211,'[7]ROMM List'!M$5:M$736,"O")&gt;0,"O","")</f>
        <v/>
      </c>
      <c r="X211" s="460" t="str">
        <f>IF(COUNTIFS('[7]ROMM List'!$AA$5:$AA$736,다우기술!$C211,'[7]ROMM List'!N$5:N$736,"O")&gt;0,"O","")</f>
        <v/>
      </c>
      <c r="Y211" s="460" t="str">
        <f>IF(COUNTIFS('[7]ROMM List'!$AA$5:$AA$736,다우기술!$C211,'[7]ROMM List'!O$5:O$736,"O")&gt;0,"O","")</f>
        <v>O</v>
      </c>
      <c r="Z211" s="460" t="str">
        <f>IF(COUNTIFS('[7]ROMM List'!$AA$5:$AA$736,다우기술!$C211,'[7]ROMM List'!P$5:P$736,"O")&gt;0,"O","")</f>
        <v/>
      </c>
      <c r="AA211" s="460" t="str">
        <f>IF(COUNTIFS('[7]ROMM List'!$AA$5:$AA$736,다우기술!$C211,'[7]ROMM List'!Q$5:Q$736,"O")&gt;0,"O","")</f>
        <v/>
      </c>
      <c r="AB211" s="460" t="str">
        <f>IF(COUNTIFS('[7]ROMM List'!$AA$5:$AA$736,다우기술!$C211,'[7]ROMM List'!R$5:R$736,"O")&gt;0,"O","")</f>
        <v/>
      </c>
      <c r="AC211" s="460" t="str">
        <f>IF(COUNTIFS('[7]ROMM List'!$AA$5:$AA$736,다우기술!$C211,'[7]ROMM List'!S$5:S$736,"O")&gt;0,"O","")</f>
        <v/>
      </c>
      <c r="AD211" s="460" t="str">
        <f>IF(COUNTIFS('[7]ROMM List'!$AA$5:$AA$736,다우기술!$C211,'[7]ROMM List'!T$5:T$736,"O")&gt;0,"O","")</f>
        <v/>
      </c>
      <c r="AE211" s="460" t="str">
        <f>IF(COUNTIFS('[7]ROMM List'!$AA$5:$AA$736,다우기술!$C211,'[7]ROMM List'!U$5:U$736,"O")&gt;0,"O","")</f>
        <v/>
      </c>
      <c r="AF211" s="460" t="str">
        <f>IF(COUNTIFS('[7]ROMM List'!$AA$5:$AA$736,다우기술!$C211,'[7]ROMM List'!V$5:V$736,"O")&gt;0,"O","")</f>
        <v/>
      </c>
      <c r="AG211" s="461" t="str">
        <f>IF(COUNTIFS('[7]ROMM List'!$AA$5:$AA$736,다우기술!$C211,'[7]ROMM List'!W$5:W$736,"O")&gt;0,"O","")</f>
        <v/>
      </c>
      <c r="AH211" s="462" t="s">
        <v>130</v>
      </c>
      <c r="AI211" s="458" t="str">
        <f t="shared" si="51"/>
        <v>매출</v>
      </c>
      <c r="AJ211" s="458" t="s">
        <v>144</v>
      </c>
      <c r="AK211" s="458" t="s">
        <v>144</v>
      </c>
      <c r="AL211" s="458" t="s">
        <v>144</v>
      </c>
      <c r="AM211" s="458" t="s">
        <v>144</v>
      </c>
      <c r="AN211" s="458" t="s">
        <v>3592</v>
      </c>
      <c r="AO211" s="458" t="s">
        <v>4649</v>
      </c>
      <c r="AP211" s="463" t="s">
        <v>3638</v>
      </c>
      <c r="AQ211" s="458" t="s">
        <v>143</v>
      </c>
      <c r="AR211" s="454" t="s">
        <v>4631</v>
      </c>
      <c r="AS211" s="454" t="s">
        <v>4632</v>
      </c>
      <c r="AT211" s="464" t="s">
        <v>4650</v>
      </c>
      <c r="AU211" s="454" t="str">
        <f t="shared" si="49"/>
        <v>거래처 정보 등록(수정) 승인(K-system)</v>
      </c>
      <c r="AV211" s="454" t="s">
        <v>4651</v>
      </c>
      <c r="AW211" s="455"/>
      <c r="AX211" s="460"/>
      <c r="AY211" s="460" t="s">
        <v>3025</v>
      </c>
      <c r="AZ211" s="461"/>
      <c r="BA211" s="446" t="s">
        <v>4652</v>
      </c>
      <c r="BB211" s="446" t="str">
        <f>IF(COUNTIFS('[7]ROMM List'!$AA$5:$AA$736,다우기술!C211,'[7]ROMM List'!$AF$5:$AF$736,"Significant")&gt;0,"Significant",IF(COUNTIFS('[7]ROMM List'!$AA$5:$AA$736,다우기술!C211,'[7]ROMM List'!$AF$5:$AF$736,"Higher")&gt;0,"Higher","Lower"))</f>
        <v>Higher</v>
      </c>
      <c r="BC211" s="446" t="str">
        <f t="shared" si="43"/>
        <v>O</v>
      </c>
      <c r="BD211" s="446" t="s">
        <v>130</v>
      </c>
      <c r="BE211" s="465" t="str">
        <f t="shared" si="53"/>
        <v>M</v>
      </c>
      <c r="BF211" s="466" t="str">
        <f t="shared" si="40"/>
        <v>O</v>
      </c>
      <c r="BG211" s="466" t="s">
        <v>135</v>
      </c>
      <c r="BH211" s="466" t="s">
        <v>133</v>
      </c>
      <c r="BI211" s="466" t="s">
        <v>133</v>
      </c>
      <c r="BJ211" s="466" t="s">
        <v>135</v>
      </c>
      <c r="BK211" s="466" t="s">
        <v>135</v>
      </c>
      <c r="BL211" s="466" t="s">
        <v>133</v>
      </c>
      <c r="BM211" s="466" t="s">
        <v>133</v>
      </c>
      <c r="BN211" s="467" t="s">
        <v>135</v>
      </c>
      <c r="BO211" s="446" t="str">
        <f t="shared" si="45"/>
        <v>Not Higher</v>
      </c>
      <c r="BP211" s="446">
        <f>SUMIFS([7]Note!$G$18:$G$65,[7]Note!$C$18:$C$65,다우기술!BB211,[7]Note!$F$18:$F$65,다우기술!BC211,[7]Note!$D$18:$D$65,다우기술!BO211)/IF(BD211="Y",1,IF(BD211="H",2,4))</f>
        <v>25</v>
      </c>
      <c r="BQ211" s="446" t="str">
        <f t="shared" si="42"/>
        <v>사업지원팀</v>
      </c>
      <c r="BR211" s="466"/>
      <c r="BS211" s="467" t="s">
        <v>143</v>
      </c>
      <c r="BT211" s="465"/>
      <c r="BU211" s="466"/>
      <c r="BV211" s="466"/>
      <c r="BW211" s="466" t="s">
        <v>143</v>
      </c>
      <c r="BX211" s="466"/>
      <c r="BY211" s="446"/>
      <c r="BZ211" s="392" t="str">
        <f t="shared" si="50"/>
        <v>매출 공통_거래처 정보 등록(수정) 승인(K-system)</v>
      </c>
      <c r="CA211" s="392" t="b">
        <f>VLOOKUP(BZ211,'[7]ROMM List'!$AB$5:$AB$736,1,0)=BZ211</f>
        <v>1</v>
      </c>
      <c r="CB211" s="392" t="str">
        <f t="shared" si="46"/>
        <v>GE0103</v>
      </c>
      <c r="CD211" s="470">
        <f t="shared" si="47"/>
        <v>0</v>
      </c>
      <c r="CF211" s="470">
        <f t="shared" si="48"/>
        <v>0</v>
      </c>
      <c r="CG211" s="470">
        <f t="shared" si="48"/>
        <v>0</v>
      </c>
      <c r="CH211" s="470">
        <f t="shared" si="48"/>
        <v>0</v>
      </c>
      <c r="CL211" s="392" t="str">
        <f>IF(COUNTIFS('[7]ROMM List'!$E$5:$E$736,다우기술!CL$4,'[7]ROMM List'!$AA$5:$AA$736,다우기술!$C211)&gt;0,CL$4,"")</f>
        <v/>
      </c>
      <c r="CM211" s="392" t="str">
        <f>IF(COUNTIFS('[7]ROMM List'!$E$5:$E$736,다우기술!CM$4,'[7]ROMM List'!$AA$5:$AA$736,다우기술!$C211)&gt;0,CM$4,"")</f>
        <v>매출</v>
      </c>
      <c r="CN211" s="392" t="str">
        <f>IF(COUNTIFS('[7]ROMM List'!$E$5:$E$736,다우기술!CN$4,'[7]ROMM List'!$AA$5:$AA$736,다우기술!$C211)&gt;0,CN$4,"")</f>
        <v/>
      </c>
      <c r="CO211" s="392" t="str">
        <f>IF(COUNTIFS('[7]ROMM List'!$E$5:$E$736,다우기술!CO$4,'[7]ROMM List'!$AA$5:$AA$736,다우기술!$C211)&gt;0,CO$4,"")</f>
        <v/>
      </c>
      <c r="CP211" s="392" t="str">
        <f>IF(COUNTIFS('[7]ROMM List'!$E$5:$E$736,다우기술!CP$4,'[7]ROMM List'!$AA$5:$AA$736,다우기술!$C211)&gt;0,CP$4,"")</f>
        <v/>
      </c>
      <c r="CQ211" s="392" t="str">
        <f>IF(COUNTIFS('[7]ROMM List'!$E$5:$E$736,다우기술!CQ$4,'[7]ROMM List'!$AA$5:$AA$736,다우기술!$C211)&gt;0,CQ$4,"")</f>
        <v/>
      </c>
      <c r="CR211" s="392" t="str">
        <f>IF(COUNTIFS('[7]ROMM List'!$E$5:$E$736,다우기술!CR$4,'[7]ROMM List'!$AA$5:$AA$736,다우기술!$C211)&gt;0,CR$4,"")</f>
        <v/>
      </c>
      <c r="CS211" s="392" t="str">
        <f>IF(COUNTIFS('[7]ROMM List'!$E$5:$E$736,다우기술!CS$4,'[7]ROMM List'!$AA$5:$AA$736,다우기술!$C211)&gt;0,CS$4,"")</f>
        <v/>
      </c>
      <c r="CT211" s="392" t="str">
        <f>IF(COUNTIFS('[7]ROMM List'!$E$5:$E$736,다우기술!CT$4,'[7]ROMM List'!$AA$5:$AA$736,다우기술!$C211)&gt;0,CT$4,"")</f>
        <v/>
      </c>
      <c r="CU211" s="392" t="str">
        <f>IF(COUNTIFS('[7]ROMM List'!$E$5:$E$736,다우기술!CU$4,'[7]ROMM List'!$AA$5:$AA$736,다우기술!$C211)&gt;0,CU$4,"")</f>
        <v/>
      </c>
      <c r="CV211" s="392" t="str">
        <f>IF(COUNTIFS('[7]ROMM List'!$E$5:$E$736,다우기술!CV$4,'[7]ROMM List'!$AA$5:$AA$736,다우기술!$C211)&gt;0,CV$4,"")</f>
        <v/>
      </c>
      <c r="CW211" s="392" t="str">
        <f>IF(COUNTIFS('[7]ROMM List'!$E$5:$E$736,다우기술!CW$4,'[7]ROMM List'!$AA$5:$AA$736,다우기술!$C211)&gt;0,CW$4,"")</f>
        <v/>
      </c>
      <c r="CX211" s="392" t="str">
        <f>IF(COUNTIFS('[7]ROMM List'!$E$5:$E$736,다우기술!CX$4,'[7]ROMM List'!$AA$5:$AA$736,다우기술!$C211)&gt;0,CX$4,"")</f>
        <v/>
      </c>
      <c r="CY211" s="392" t="str">
        <f>IF(COUNTIFS('[7]ROMM List'!$E$5:$E$736,다우기술!CY$4,'[7]ROMM List'!$AA$5:$AA$736,다우기술!$C211)&gt;0,CY$4,"")</f>
        <v/>
      </c>
      <c r="CZ211" s="392" t="str">
        <f>IF(COUNTIFS('[7]ROMM List'!$E$5:$E$736,다우기술!CZ$4,'[7]ROMM List'!$AA$5:$AA$736,다우기술!$C211)&gt;0,CZ$4,"")</f>
        <v/>
      </c>
      <c r="DA211" s="392" t="str">
        <f>IF(COUNTIFS('[7]ROMM List'!$E$5:$E$736,다우기술!DA$4,'[7]ROMM List'!$AA$5:$AA$736,다우기술!$C211)&gt;0,DA$4,"")</f>
        <v/>
      </c>
      <c r="DB211" s="392" t="str">
        <f>IF(COUNTIFS('[7]ROMM List'!$E$5:$E$736,다우기술!DB$4,'[7]ROMM List'!$AA$5:$AA$736,다우기술!$C211)&gt;0,DB$4,"")</f>
        <v/>
      </c>
      <c r="DC211" s="392" t="str">
        <f>IF(COUNTIFS('[7]ROMM List'!$E$5:$E$736,다우기술!DC$4,'[7]ROMM List'!$AA$5:$AA$736,다우기술!$C211)&gt;0,DC$4,"")</f>
        <v/>
      </c>
      <c r="DD211" s="392" t="str">
        <f>IF(COUNTIFS('[7]ROMM List'!$E$5:$E$736,다우기술!DD$4,'[7]ROMM List'!$AA$5:$AA$736,다우기술!$C211)&gt;0,DD$4,"")</f>
        <v/>
      </c>
      <c r="DE211" s="392" t="str">
        <f>IF(COUNTIFS('[7]ROMM List'!$E$5:$E$736,다우기술!DE$4,'[7]ROMM List'!$AA$5:$AA$736,다우기술!$C211)&gt;0,DE$4,"")</f>
        <v/>
      </c>
      <c r="DF211" s="392" t="str">
        <f>IF(COUNTIFS('[7]ROMM List'!$E$5:$E$736,다우기술!DF$4,'[7]ROMM List'!$AA$5:$AA$736,다우기술!$C211)&gt;0,DF$4,"")</f>
        <v/>
      </c>
      <c r="DG211" s="392" t="str">
        <f>IF(COUNTIFS('[7]ROMM List'!$E$5:$E$736,다우기술!DG$4,'[7]ROMM List'!$AA$5:$AA$736,다우기술!$C211)&gt;0,DG$4,"")</f>
        <v/>
      </c>
      <c r="DH211" s="392" t="str">
        <f>IF(COUNTIFS('[7]ROMM List'!$E$5:$E$736,다우기술!DH$4,'[7]ROMM List'!$AA$5:$AA$736,다우기술!$C211)&gt;0,DH$4,"")</f>
        <v/>
      </c>
      <c r="DI211" s="392" t="str">
        <f>IF(COUNTIFS('[7]ROMM List'!$E$5:$E$736,다우기술!DI$4,'[7]ROMM List'!$AA$5:$AA$736,다우기술!$C211)&gt;0,DI$4,"")</f>
        <v/>
      </c>
      <c r="DJ211" s="392" t="str">
        <f>IF(COUNTIFS('[7]ROMM List'!$E$5:$E$736,다우기술!DJ$4,'[7]ROMM List'!$AA$5:$AA$736,다우기술!$C211)&gt;0,DJ$4,"")</f>
        <v/>
      </c>
      <c r="DK211" s="392" t="str">
        <f>IF(COUNTIFS('[7]ROMM List'!$E$5:$E$736,다우기술!DK$4,'[7]ROMM List'!$AA$5:$AA$736,다우기술!$C211)&gt;0,DK$4,"")</f>
        <v/>
      </c>
      <c r="DL211" s="392" t="str">
        <f t="shared" si="52"/>
        <v>매출</v>
      </c>
    </row>
    <row r="212" spans="1:116" s="392" customFormat="1" ht="409.6" hidden="1" customHeight="1">
      <c r="B212" s="392" t="s">
        <v>141</v>
      </c>
      <c r="C212" s="430" t="str">
        <f t="shared" si="44"/>
        <v>GE0104</v>
      </c>
      <c r="D212" s="430" t="s">
        <v>4624</v>
      </c>
      <c r="E212" s="430" t="s">
        <v>4625</v>
      </c>
      <c r="F212" s="431" t="s">
        <v>3292</v>
      </c>
      <c r="G212" s="431" t="s">
        <v>3641</v>
      </c>
      <c r="H212" s="454" t="s">
        <v>4653</v>
      </c>
      <c r="I212" s="455" t="s">
        <v>4654</v>
      </c>
      <c r="J212" s="456" t="s">
        <v>4655</v>
      </c>
      <c r="K212" s="457" t="s">
        <v>4656</v>
      </c>
      <c r="L212" s="458" t="str">
        <f>IF(VLOOKUP(BZ212,'[7]ROMM List'!$AB$5:$AC$736,2,0)&gt;0,"Y","N")</f>
        <v>Y</v>
      </c>
      <c r="M212" s="459"/>
      <c r="N212" s="460" t="s">
        <v>143</v>
      </c>
      <c r="O212" s="460"/>
      <c r="P212" s="460" t="s">
        <v>143</v>
      </c>
      <c r="Q212" s="460"/>
      <c r="R212" s="461"/>
      <c r="S212" s="459" t="s">
        <v>140</v>
      </c>
      <c r="T212" s="461" t="s">
        <v>131</v>
      </c>
      <c r="U212" s="459" t="str">
        <f>IF(COUNTIFS('[7]ROMM List'!$AA$5:$AA$736,다우기술!$C212,'[7]ROMM List'!K$5:K$736,"O")&gt;0,"O","")</f>
        <v>O</v>
      </c>
      <c r="V212" s="460" t="str">
        <f>IF(COUNTIFS('[7]ROMM List'!$AA$5:$AA$736,다우기술!$C212,'[7]ROMM List'!L$5:L$736,"O")&gt;0,"O","")</f>
        <v>O</v>
      </c>
      <c r="W212" s="460" t="str">
        <f>IF(COUNTIFS('[7]ROMM List'!$AA$5:$AA$736,다우기술!$C212,'[7]ROMM List'!M$5:M$736,"O")&gt;0,"O","")</f>
        <v/>
      </c>
      <c r="X212" s="460" t="str">
        <f>IF(COUNTIFS('[7]ROMM List'!$AA$5:$AA$736,다우기술!$C212,'[7]ROMM List'!N$5:N$736,"O")&gt;0,"O","")</f>
        <v/>
      </c>
      <c r="Y212" s="460" t="str">
        <f>IF(COUNTIFS('[7]ROMM List'!$AA$5:$AA$736,다우기술!$C212,'[7]ROMM List'!O$5:O$736,"O")&gt;0,"O","")</f>
        <v>O</v>
      </c>
      <c r="Z212" s="460" t="str">
        <f>IF(COUNTIFS('[7]ROMM List'!$AA$5:$AA$736,다우기술!$C212,'[7]ROMM List'!P$5:P$736,"O")&gt;0,"O","")</f>
        <v/>
      </c>
      <c r="AA212" s="460" t="str">
        <f>IF(COUNTIFS('[7]ROMM List'!$AA$5:$AA$736,다우기술!$C212,'[7]ROMM List'!Q$5:Q$736,"O")&gt;0,"O","")</f>
        <v/>
      </c>
      <c r="AB212" s="460" t="str">
        <f>IF(COUNTIFS('[7]ROMM List'!$AA$5:$AA$736,다우기술!$C212,'[7]ROMM List'!R$5:R$736,"O")&gt;0,"O","")</f>
        <v/>
      </c>
      <c r="AC212" s="460" t="str">
        <f>IF(COUNTIFS('[7]ROMM List'!$AA$5:$AA$736,다우기술!$C212,'[7]ROMM List'!S$5:S$736,"O")&gt;0,"O","")</f>
        <v/>
      </c>
      <c r="AD212" s="460" t="str">
        <f>IF(COUNTIFS('[7]ROMM List'!$AA$5:$AA$736,다우기술!$C212,'[7]ROMM List'!T$5:T$736,"O")&gt;0,"O","")</f>
        <v/>
      </c>
      <c r="AE212" s="460" t="str">
        <f>IF(COUNTIFS('[7]ROMM List'!$AA$5:$AA$736,다우기술!$C212,'[7]ROMM List'!U$5:U$736,"O")&gt;0,"O","")</f>
        <v/>
      </c>
      <c r="AF212" s="460" t="str">
        <f>IF(COUNTIFS('[7]ROMM List'!$AA$5:$AA$736,다우기술!$C212,'[7]ROMM List'!V$5:V$736,"O")&gt;0,"O","")</f>
        <v/>
      </c>
      <c r="AG212" s="461" t="str">
        <f>IF(COUNTIFS('[7]ROMM List'!$AA$5:$AA$736,다우기술!$C212,'[7]ROMM List'!W$5:W$736,"O")&gt;0,"O","")</f>
        <v/>
      </c>
      <c r="AH212" s="462" t="s">
        <v>130</v>
      </c>
      <c r="AI212" s="458" t="str">
        <f t="shared" si="51"/>
        <v>매출</v>
      </c>
      <c r="AJ212" s="458" t="s">
        <v>144</v>
      </c>
      <c r="AK212" s="458" t="s">
        <v>144</v>
      </c>
      <c r="AL212" s="458" t="s">
        <v>144</v>
      </c>
      <c r="AM212" s="458" t="s">
        <v>144</v>
      </c>
      <c r="AN212" s="458" t="s">
        <v>3592</v>
      </c>
      <c r="AO212" s="458" t="s">
        <v>4657</v>
      </c>
      <c r="AP212" s="463" t="s">
        <v>3638</v>
      </c>
      <c r="AQ212" s="458" t="s">
        <v>143</v>
      </c>
      <c r="AR212" s="454" t="s">
        <v>4021</v>
      </c>
      <c r="AS212" s="454" t="s">
        <v>4658</v>
      </c>
      <c r="AT212" s="464" t="s">
        <v>4659</v>
      </c>
      <c r="AU212" s="454" t="str">
        <f t="shared" si="49"/>
        <v>계약 등록(수정) 승인(K-system)</v>
      </c>
      <c r="AV212" s="454" t="s">
        <v>4660</v>
      </c>
      <c r="AW212" s="455"/>
      <c r="AX212" s="460"/>
      <c r="AY212" s="460" t="s">
        <v>143</v>
      </c>
      <c r="AZ212" s="461"/>
      <c r="BA212" s="446" t="s">
        <v>4661</v>
      </c>
      <c r="BB212" s="446" t="str">
        <f>IF(COUNTIFS('[7]ROMM List'!$AA$5:$AA$736,다우기술!C212,'[7]ROMM List'!$AF$5:$AF$736,"Significant")&gt;0,"Significant",IF(COUNTIFS('[7]ROMM List'!$AA$5:$AA$736,다우기술!C212,'[7]ROMM List'!$AF$5:$AF$736,"Higher")&gt;0,"Higher","Lower"))</f>
        <v>Significant</v>
      </c>
      <c r="BC212" s="446" t="str">
        <f t="shared" si="43"/>
        <v>O</v>
      </c>
      <c r="BD212" s="446" t="s">
        <v>130</v>
      </c>
      <c r="BE212" s="465" t="str">
        <f t="shared" si="53"/>
        <v>M</v>
      </c>
      <c r="BF212" s="466" t="str">
        <f t="shared" si="40"/>
        <v>O</v>
      </c>
      <c r="BG212" s="466" t="s">
        <v>135</v>
      </c>
      <c r="BH212" s="466" t="s">
        <v>133</v>
      </c>
      <c r="BI212" s="466" t="s">
        <v>133</v>
      </c>
      <c r="BJ212" s="466" t="s">
        <v>135</v>
      </c>
      <c r="BK212" s="466" t="s">
        <v>135</v>
      </c>
      <c r="BL212" s="466" t="s">
        <v>133</v>
      </c>
      <c r="BM212" s="466" t="s">
        <v>133</v>
      </c>
      <c r="BN212" s="467" t="s">
        <v>135</v>
      </c>
      <c r="BO212" s="446" t="str">
        <f t="shared" si="45"/>
        <v>Not Higher</v>
      </c>
      <c r="BP212" s="446">
        <f>SUMIFS([7]Note!$G$18:$G$65,[7]Note!$C$18:$C$65,다우기술!BB212,[7]Note!$F$18:$F$65,다우기술!BC212,[7]Note!$D$18:$D$65,다우기술!BO212)/IF(BD212="Y",1,IF(BD212="H",2,4))</f>
        <v>45</v>
      </c>
      <c r="BQ212" s="446" t="s">
        <v>4021</v>
      </c>
      <c r="BR212" s="466"/>
      <c r="BS212" s="467" t="s">
        <v>143</v>
      </c>
      <c r="BT212" s="465"/>
      <c r="BU212" s="466"/>
      <c r="BV212" s="466"/>
      <c r="BW212" s="466" t="s">
        <v>143</v>
      </c>
      <c r="BX212" s="466"/>
      <c r="BY212" s="446"/>
      <c r="BZ212" s="392" t="str">
        <f t="shared" si="50"/>
        <v>매출 공통_계약 등록(수정) 승인(K-system)</v>
      </c>
      <c r="CA212" s="392" t="b">
        <f>VLOOKUP(BZ212,'[7]ROMM List'!$AB$5:$AB$736,1,0)=BZ212</f>
        <v>1</v>
      </c>
      <c r="CB212" s="392" t="str">
        <f t="shared" si="46"/>
        <v>GE0104</v>
      </c>
      <c r="CD212" s="470">
        <f t="shared" si="47"/>
        <v>0</v>
      </c>
      <c r="CF212" s="470">
        <f t="shared" si="48"/>
        <v>0</v>
      </c>
      <c r="CG212" s="470">
        <f t="shared" si="48"/>
        <v>0</v>
      </c>
      <c r="CH212" s="470">
        <f t="shared" si="48"/>
        <v>0</v>
      </c>
      <c r="CL212" s="392" t="str">
        <f>IF(COUNTIFS('[7]ROMM List'!$E$5:$E$736,다우기술!CL$4,'[7]ROMM List'!$AA$5:$AA$736,다우기술!$C212)&gt;0,CL$4,"")</f>
        <v/>
      </c>
      <c r="CM212" s="392" t="str">
        <f>IF(COUNTIFS('[7]ROMM List'!$E$5:$E$736,다우기술!CM$4,'[7]ROMM List'!$AA$5:$AA$736,다우기술!$C212)&gt;0,CM$4,"")</f>
        <v>매출</v>
      </c>
      <c r="CN212" s="392" t="str">
        <f>IF(COUNTIFS('[7]ROMM List'!$E$5:$E$736,다우기술!CN$4,'[7]ROMM List'!$AA$5:$AA$736,다우기술!$C212)&gt;0,CN$4,"")</f>
        <v/>
      </c>
      <c r="CO212" s="392" t="str">
        <f>IF(COUNTIFS('[7]ROMM List'!$E$5:$E$736,다우기술!CO$4,'[7]ROMM List'!$AA$5:$AA$736,다우기술!$C212)&gt;0,CO$4,"")</f>
        <v/>
      </c>
      <c r="CP212" s="392" t="str">
        <f>IF(COUNTIFS('[7]ROMM List'!$E$5:$E$736,다우기술!CP$4,'[7]ROMM List'!$AA$5:$AA$736,다우기술!$C212)&gt;0,CP$4,"")</f>
        <v/>
      </c>
      <c r="CQ212" s="392" t="str">
        <f>IF(COUNTIFS('[7]ROMM List'!$E$5:$E$736,다우기술!CQ$4,'[7]ROMM List'!$AA$5:$AA$736,다우기술!$C212)&gt;0,CQ$4,"")</f>
        <v/>
      </c>
      <c r="CR212" s="392" t="str">
        <f>IF(COUNTIFS('[7]ROMM List'!$E$5:$E$736,다우기술!CR$4,'[7]ROMM List'!$AA$5:$AA$736,다우기술!$C212)&gt;0,CR$4,"")</f>
        <v/>
      </c>
      <c r="CS212" s="392" t="str">
        <f>IF(COUNTIFS('[7]ROMM List'!$E$5:$E$736,다우기술!CS$4,'[7]ROMM List'!$AA$5:$AA$736,다우기술!$C212)&gt;0,CS$4,"")</f>
        <v/>
      </c>
      <c r="CT212" s="392" t="str">
        <f>IF(COUNTIFS('[7]ROMM List'!$E$5:$E$736,다우기술!CT$4,'[7]ROMM List'!$AA$5:$AA$736,다우기술!$C212)&gt;0,CT$4,"")</f>
        <v/>
      </c>
      <c r="CU212" s="392" t="str">
        <f>IF(COUNTIFS('[7]ROMM List'!$E$5:$E$736,다우기술!CU$4,'[7]ROMM List'!$AA$5:$AA$736,다우기술!$C212)&gt;0,CU$4,"")</f>
        <v/>
      </c>
      <c r="CV212" s="392" t="str">
        <f>IF(COUNTIFS('[7]ROMM List'!$E$5:$E$736,다우기술!CV$4,'[7]ROMM List'!$AA$5:$AA$736,다우기술!$C212)&gt;0,CV$4,"")</f>
        <v/>
      </c>
      <c r="CW212" s="392" t="str">
        <f>IF(COUNTIFS('[7]ROMM List'!$E$5:$E$736,다우기술!CW$4,'[7]ROMM List'!$AA$5:$AA$736,다우기술!$C212)&gt;0,CW$4,"")</f>
        <v/>
      </c>
      <c r="CX212" s="392" t="str">
        <f>IF(COUNTIFS('[7]ROMM List'!$E$5:$E$736,다우기술!CX$4,'[7]ROMM List'!$AA$5:$AA$736,다우기술!$C212)&gt;0,CX$4,"")</f>
        <v/>
      </c>
      <c r="CY212" s="392" t="str">
        <f>IF(COUNTIFS('[7]ROMM List'!$E$5:$E$736,다우기술!CY$4,'[7]ROMM List'!$AA$5:$AA$736,다우기술!$C212)&gt;0,CY$4,"")</f>
        <v/>
      </c>
      <c r="CZ212" s="392" t="str">
        <f>IF(COUNTIFS('[7]ROMM List'!$E$5:$E$736,다우기술!CZ$4,'[7]ROMM List'!$AA$5:$AA$736,다우기술!$C212)&gt;0,CZ$4,"")</f>
        <v/>
      </c>
      <c r="DA212" s="392" t="str">
        <f>IF(COUNTIFS('[7]ROMM List'!$E$5:$E$736,다우기술!DA$4,'[7]ROMM List'!$AA$5:$AA$736,다우기술!$C212)&gt;0,DA$4,"")</f>
        <v/>
      </c>
      <c r="DB212" s="392" t="str">
        <f>IF(COUNTIFS('[7]ROMM List'!$E$5:$E$736,다우기술!DB$4,'[7]ROMM List'!$AA$5:$AA$736,다우기술!$C212)&gt;0,DB$4,"")</f>
        <v/>
      </c>
      <c r="DC212" s="392" t="str">
        <f>IF(COUNTIFS('[7]ROMM List'!$E$5:$E$736,다우기술!DC$4,'[7]ROMM List'!$AA$5:$AA$736,다우기술!$C212)&gt;0,DC$4,"")</f>
        <v/>
      </c>
      <c r="DD212" s="392" t="str">
        <f>IF(COUNTIFS('[7]ROMM List'!$E$5:$E$736,다우기술!DD$4,'[7]ROMM List'!$AA$5:$AA$736,다우기술!$C212)&gt;0,DD$4,"")</f>
        <v/>
      </c>
      <c r="DE212" s="392" t="str">
        <f>IF(COUNTIFS('[7]ROMM List'!$E$5:$E$736,다우기술!DE$4,'[7]ROMM List'!$AA$5:$AA$736,다우기술!$C212)&gt;0,DE$4,"")</f>
        <v/>
      </c>
      <c r="DF212" s="392" t="str">
        <f>IF(COUNTIFS('[7]ROMM List'!$E$5:$E$736,다우기술!DF$4,'[7]ROMM List'!$AA$5:$AA$736,다우기술!$C212)&gt;0,DF$4,"")</f>
        <v/>
      </c>
      <c r="DG212" s="392" t="str">
        <f>IF(COUNTIFS('[7]ROMM List'!$E$5:$E$736,다우기술!DG$4,'[7]ROMM List'!$AA$5:$AA$736,다우기술!$C212)&gt;0,DG$4,"")</f>
        <v/>
      </c>
      <c r="DH212" s="392" t="str">
        <f>IF(COUNTIFS('[7]ROMM List'!$E$5:$E$736,다우기술!DH$4,'[7]ROMM List'!$AA$5:$AA$736,다우기술!$C212)&gt;0,DH$4,"")</f>
        <v/>
      </c>
      <c r="DI212" s="392" t="str">
        <f>IF(COUNTIFS('[7]ROMM List'!$E$5:$E$736,다우기술!DI$4,'[7]ROMM List'!$AA$5:$AA$736,다우기술!$C212)&gt;0,DI$4,"")</f>
        <v/>
      </c>
      <c r="DJ212" s="392" t="str">
        <f>IF(COUNTIFS('[7]ROMM List'!$E$5:$E$736,다우기술!DJ$4,'[7]ROMM List'!$AA$5:$AA$736,다우기술!$C212)&gt;0,DJ$4,"")</f>
        <v/>
      </c>
      <c r="DK212" s="392" t="str">
        <f>IF(COUNTIFS('[7]ROMM List'!$E$5:$E$736,다우기술!DK$4,'[7]ROMM List'!$AA$5:$AA$736,다우기술!$C212)&gt;0,DK$4,"")</f>
        <v/>
      </c>
      <c r="DL212" s="392" t="str">
        <f t="shared" si="52"/>
        <v>매출</v>
      </c>
    </row>
    <row r="213" spans="1:116" s="392" customFormat="1" ht="252" hidden="1" customHeight="1">
      <c r="A213" s="477" t="s">
        <v>3290</v>
      </c>
      <c r="B213" s="392" t="s">
        <v>141</v>
      </c>
      <c r="C213" s="430" t="str">
        <f t="shared" si="44"/>
        <v>GE0105</v>
      </c>
      <c r="D213" s="430" t="s">
        <v>4624</v>
      </c>
      <c r="E213" s="430" t="s">
        <v>4625</v>
      </c>
      <c r="F213" s="431" t="s">
        <v>3292</v>
      </c>
      <c r="G213" s="431" t="s">
        <v>3894</v>
      </c>
      <c r="H213" s="454" t="s">
        <v>4662</v>
      </c>
      <c r="I213" s="455" t="s">
        <v>4663</v>
      </c>
      <c r="J213" s="456" t="s">
        <v>4664</v>
      </c>
      <c r="K213" s="457" t="s">
        <v>4665</v>
      </c>
      <c r="L213" s="458" t="str">
        <f>IF(VLOOKUP(BZ213,'[7]ROMM List'!$AB$5:$AC$736,2,0)&gt;0,"Y","N")</f>
        <v>Y</v>
      </c>
      <c r="M213" s="459" t="s">
        <v>143</v>
      </c>
      <c r="N213" s="460"/>
      <c r="O213" s="460"/>
      <c r="P213" s="460" t="s">
        <v>143</v>
      </c>
      <c r="Q213" s="460"/>
      <c r="R213" s="461"/>
      <c r="S213" s="459" t="s">
        <v>3972</v>
      </c>
      <c r="T213" s="461" t="s">
        <v>4201</v>
      </c>
      <c r="U213" s="459" t="str">
        <f>IF(COUNTIFS('[7]ROMM List'!$AA$5:$AA$736,다우기술!$C213,'[7]ROMM List'!K$5:K$736,"O")&gt;0,"O","")</f>
        <v/>
      </c>
      <c r="V213" s="460" t="str">
        <f>IF(COUNTIFS('[7]ROMM List'!$AA$5:$AA$736,다우기술!$C213,'[7]ROMM List'!L$5:L$736,"O")&gt;0,"O","")</f>
        <v/>
      </c>
      <c r="W213" s="460" t="str">
        <f>IF(COUNTIFS('[7]ROMM List'!$AA$5:$AA$736,다우기술!$C213,'[7]ROMM List'!M$5:M$736,"O")&gt;0,"O","")</f>
        <v/>
      </c>
      <c r="X213" s="460" t="str">
        <f>IF(COUNTIFS('[7]ROMM List'!$AA$5:$AA$736,다우기술!$C213,'[7]ROMM List'!N$5:N$736,"O")&gt;0,"O","")</f>
        <v/>
      </c>
      <c r="Y213" s="460" t="str">
        <f>IF(COUNTIFS('[7]ROMM List'!$AA$5:$AA$736,다우기술!$C213,'[7]ROMM List'!O$5:O$736,"O")&gt;0,"O","")</f>
        <v/>
      </c>
      <c r="Z213" s="460" t="str">
        <f>IF(COUNTIFS('[7]ROMM List'!$AA$5:$AA$736,다우기술!$C213,'[7]ROMM List'!P$5:P$736,"O")&gt;0,"O","")</f>
        <v/>
      </c>
      <c r="AA213" s="460" t="str">
        <f>IF(COUNTIFS('[7]ROMM List'!$AA$5:$AA$736,다우기술!$C213,'[7]ROMM List'!Q$5:Q$736,"O")&gt;0,"O","")</f>
        <v>O</v>
      </c>
      <c r="AB213" s="460" t="str">
        <f>IF(COUNTIFS('[7]ROMM List'!$AA$5:$AA$736,다우기술!$C213,'[7]ROMM List'!R$5:R$736,"O")&gt;0,"O","")</f>
        <v/>
      </c>
      <c r="AC213" s="460" t="str">
        <f>IF(COUNTIFS('[7]ROMM List'!$AA$5:$AA$736,다우기술!$C213,'[7]ROMM List'!S$5:S$736,"O")&gt;0,"O","")</f>
        <v/>
      </c>
      <c r="AD213" s="460" t="str">
        <f>IF(COUNTIFS('[7]ROMM List'!$AA$5:$AA$736,다우기술!$C213,'[7]ROMM List'!T$5:T$736,"O")&gt;0,"O","")</f>
        <v/>
      </c>
      <c r="AE213" s="460" t="str">
        <f>IF(COUNTIFS('[7]ROMM List'!$AA$5:$AA$736,다우기술!$C213,'[7]ROMM List'!U$5:U$736,"O")&gt;0,"O","")</f>
        <v/>
      </c>
      <c r="AF213" s="460" t="str">
        <f>IF(COUNTIFS('[7]ROMM List'!$AA$5:$AA$736,다우기술!$C213,'[7]ROMM List'!V$5:V$736,"O")&gt;0,"O","")</f>
        <v/>
      </c>
      <c r="AG213" s="461" t="str">
        <f>IF(COUNTIFS('[7]ROMM List'!$AA$5:$AA$736,다우기술!$C213,'[7]ROMM List'!W$5:W$736,"O")&gt;0,"O","")</f>
        <v/>
      </c>
      <c r="AH213" s="462" t="s">
        <v>130</v>
      </c>
      <c r="AI213" s="458" t="str">
        <f t="shared" si="51"/>
        <v>매출</v>
      </c>
      <c r="AJ213" s="458" t="s">
        <v>144</v>
      </c>
      <c r="AK213" s="458" t="s">
        <v>144</v>
      </c>
      <c r="AL213" s="458" t="s">
        <v>144</v>
      </c>
      <c r="AM213" s="458" t="s">
        <v>144</v>
      </c>
      <c r="AN213" s="458" t="s">
        <v>3592</v>
      </c>
      <c r="AO213" s="458" t="s">
        <v>4666</v>
      </c>
      <c r="AP213" s="463" t="s">
        <v>3629</v>
      </c>
      <c r="AQ213" s="458" t="s">
        <v>4201</v>
      </c>
      <c r="AR213" s="454" t="s">
        <v>4667</v>
      </c>
      <c r="AS213" s="454" t="s">
        <v>4668</v>
      </c>
      <c r="AT213" s="464" t="s">
        <v>4669</v>
      </c>
      <c r="AU213" s="454" t="str">
        <f t="shared" si="49"/>
        <v>단가 등록(변경) 승인</v>
      </c>
      <c r="AV213" s="454" t="s">
        <v>4670</v>
      </c>
      <c r="AW213" s="455"/>
      <c r="AX213" s="460"/>
      <c r="AY213" s="460" t="s">
        <v>143</v>
      </c>
      <c r="AZ213" s="461"/>
      <c r="BA213" s="446" t="s">
        <v>4671</v>
      </c>
      <c r="BB213" s="446" t="str">
        <f>IF(COUNTIFS('[7]ROMM List'!$AA$5:$AA$736,다우기술!C213,'[7]ROMM List'!$AF$5:$AF$736,"Significant")&gt;0,"Significant",IF(COUNTIFS('[7]ROMM List'!$AA$5:$AA$736,다우기술!C213,'[7]ROMM List'!$AF$5:$AF$736,"Higher")&gt;0,"Higher","Lower"))</f>
        <v>Higher</v>
      </c>
      <c r="BC213" s="446" t="str">
        <f t="shared" si="43"/>
        <v>M</v>
      </c>
      <c r="BD213" s="446" t="s">
        <v>130</v>
      </c>
      <c r="BE213" s="465" t="str">
        <f t="shared" si="53"/>
        <v>M</v>
      </c>
      <c r="BF213" s="466" t="str">
        <f t="shared" si="40"/>
        <v>M</v>
      </c>
      <c r="BG213" s="466" t="s">
        <v>135</v>
      </c>
      <c r="BH213" s="466" t="s">
        <v>133</v>
      </c>
      <c r="BI213" s="466" t="s">
        <v>133</v>
      </c>
      <c r="BJ213" s="466" t="s">
        <v>135</v>
      </c>
      <c r="BK213" s="466" t="s">
        <v>135</v>
      </c>
      <c r="BL213" s="466" t="s">
        <v>133</v>
      </c>
      <c r="BM213" s="466" t="s">
        <v>133</v>
      </c>
      <c r="BN213" s="467" t="s">
        <v>135</v>
      </c>
      <c r="BO213" s="446" t="str">
        <f t="shared" si="45"/>
        <v>Not Higher</v>
      </c>
      <c r="BP213" s="446">
        <f>SUMIFS([7]Note!$G$18:$G$65,[7]Note!$C$18:$C$65,다우기술!BB213,[7]Note!$F$18:$F$65,다우기술!BC213,[7]Note!$D$18:$D$65,다우기술!BO213)/IF(BD213="Y",1,IF(BD213="H",2,4))</f>
        <v>2</v>
      </c>
      <c r="BQ213" s="446" t="s">
        <v>4667</v>
      </c>
      <c r="BR213" s="466"/>
      <c r="BS213" s="467" t="s">
        <v>143</v>
      </c>
      <c r="BT213" s="465"/>
      <c r="BU213" s="466"/>
      <c r="BV213" s="466"/>
      <c r="BW213" s="466" t="s">
        <v>143</v>
      </c>
      <c r="BX213" s="466"/>
      <c r="BY213" s="446"/>
      <c r="BZ213" s="392" t="str">
        <f t="shared" si="50"/>
        <v>매출 공통_단가 등록(변경) 승인</v>
      </c>
      <c r="CA213" s="392" t="b">
        <f>VLOOKUP(BZ213,'[7]ROMM List'!$AB$5:$AB$736,1,0)=BZ213</f>
        <v>1</v>
      </c>
      <c r="CB213" s="392" t="str">
        <f t="shared" si="46"/>
        <v>GE0105</v>
      </c>
      <c r="CD213" s="470">
        <f t="shared" si="47"/>
        <v>0</v>
      </c>
      <c r="CF213" s="470">
        <f t="shared" si="48"/>
        <v>0</v>
      </c>
      <c r="CG213" s="470">
        <f t="shared" si="48"/>
        <v>0</v>
      </c>
      <c r="CH213" s="470">
        <f t="shared" si="48"/>
        <v>0</v>
      </c>
      <c r="CL213" s="392" t="str">
        <f>IF(COUNTIFS('[7]ROMM List'!$E$5:$E$736,다우기술!CL$4,'[7]ROMM List'!$AA$5:$AA$736,다우기술!$C213)&gt;0,CL$4,"")</f>
        <v/>
      </c>
      <c r="CM213" s="392" t="str">
        <f>IF(COUNTIFS('[7]ROMM List'!$E$5:$E$736,다우기술!CM$4,'[7]ROMM List'!$AA$5:$AA$736,다우기술!$C213)&gt;0,CM$4,"")</f>
        <v>매출</v>
      </c>
      <c r="CN213" s="392" t="str">
        <f>IF(COUNTIFS('[7]ROMM List'!$E$5:$E$736,다우기술!CN$4,'[7]ROMM List'!$AA$5:$AA$736,다우기술!$C213)&gt;0,CN$4,"")</f>
        <v/>
      </c>
      <c r="CO213" s="392" t="str">
        <f>IF(COUNTIFS('[7]ROMM List'!$E$5:$E$736,다우기술!CO$4,'[7]ROMM List'!$AA$5:$AA$736,다우기술!$C213)&gt;0,CO$4,"")</f>
        <v/>
      </c>
      <c r="CP213" s="392" t="str">
        <f>IF(COUNTIFS('[7]ROMM List'!$E$5:$E$736,다우기술!CP$4,'[7]ROMM List'!$AA$5:$AA$736,다우기술!$C213)&gt;0,CP$4,"")</f>
        <v/>
      </c>
      <c r="CQ213" s="392" t="str">
        <f>IF(COUNTIFS('[7]ROMM List'!$E$5:$E$736,다우기술!CQ$4,'[7]ROMM List'!$AA$5:$AA$736,다우기술!$C213)&gt;0,CQ$4,"")</f>
        <v/>
      </c>
      <c r="CR213" s="392" t="str">
        <f>IF(COUNTIFS('[7]ROMM List'!$E$5:$E$736,다우기술!CR$4,'[7]ROMM List'!$AA$5:$AA$736,다우기술!$C213)&gt;0,CR$4,"")</f>
        <v/>
      </c>
      <c r="CS213" s="392" t="str">
        <f>IF(COUNTIFS('[7]ROMM List'!$E$5:$E$736,다우기술!CS$4,'[7]ROMM List'!$AA$5:$AA$736,다우기술!$C213)&gt;0,CS$4,"")</f>
        <v/>
      </c>
      <c r="CT213" s="392" t="str">
        <f>IF(COUNTIFS('[7]ROMM List'!$E$5:$E$736,다우기술!CT$4,'[7]ROMM List'!$AA$5:$AA$736,다우기술!$C213)&gt;0,CT$4,"")</f>
        <v/>
      </c>
      <c r="CU213" s="392" t="str">
        <f>IF(COUNTIFS('[7]ROMM List'!$E$5:$E$736,다우기술!CU$4,'[7]ROMM List'!$AA$5:$AA$736,다우기술!$C213)&gt;0,CU$4,"")</f>
        <v/>
      </c>
      <c r="CV213" s="392" t="str">
        <f>IF(COUNTIFS('[7]ROMM List'!$E$5:$E$736,다우기술!CV$4,'[7]ROMM List'!$AA$5:$AA$736,다우기술!$C213)&gt;0,CV$4,"")</f>
        <v/>
      </c>
      <c r="CW213" s="392" t="str">
        <f>IF(COUNTIFS('[7]ROMM List'!$E$5:$E$736,다우기술!CW$4,'[7]ROMM List'!$AA$5:$AA$736,다우기술!$C213)&gt;0,CW$4,"")</f>
        <v/>
      </c>
      <c r="CX213" s="392" t="str">
        <f>IF(COUNTIFS('[7]ROMM List'!$E$5:$E$736,다우기술!CX$4,'[7]ROMM List'!$AA$5:$AA$736,다우기술!$C213)&gt;0,CX$4,"")</f>
        <v/>
      </c>
      <c r="CY213" s="392" t="str">
        <f>IF(COUNTIFS('[7]ROMM List'!$E$5:$E$736,다우기술!CY$4,'[7]ROMM List'!$AA$5:$AA$736,다우기술!$C213)&gt;0,CY$4,"")</f>
        <v/>
      </c>
      <c r="CZ213" s="392" t="str">
        <f>IF(COUNTIFS('[7]ROMM List'!$E$5:$E$736,다우기술!CZ$4,'[7]ROMM List'!$AA$5:$AA$736,다우기술!$C213)&gt;0,CZ$4,"")</f>
        <v/>
      </c>
      <c r="DA213" s="392" t="str">
        <f>IF(COUNTIFS('[7]ROMM List'!$E$5:$E$736,다우기술!DA$4,'[7]ROMM List'!$AA$5:$AA$736,다우기술!$C213)&gt;0,DA$4,"")</f>
        <v/>
      </c>
      <c r="DB213" s="392" t="str">
        <f>IF(COUNTIFS('[7]ROMM List'!$E$5:$E$736,다우기술!DB$4,'[7]ROMM List'!$AA$5:$AA$736,다우기술!$C213)&gt;0,DB$4,"")</f>
        <v/>
      </c>
      <c r="DC213" s="392" t="str">
        <f>IF(COUNTIFS('[7]ROMM List'!$E$5:$E$736,다우기술!DC$4,'[7]ROMM List'!$AA$5:$AA$736,다우기술!$C213)&gt;0,DC$4,"")</f>
        <v/>
      </c>
      <c r="DD213" s="392" t="str">
        <f>IF(COUNTIFS('[7]ROMM List'!$E$5:$E$736,다우기술!DD$4,'[7]ROMM List'!$AA$5:$AA$736,다우기술!$C213)&gt;0,DD$4,"")</f>
        <v/>
      </c>
      <c r="DE213" s="392" t="str">
        <f>IF(COUNTIFS('[7]ROMM List'!$E$5:$E$736,다우기술!DE$4,'[7]ROMM List'!$AA$5:$AA$736,다우기술!$C213)&gt;0,DE$4,"")</f>
        <v/>
      </c>
      <c r="DF213" s="392" t="str">
        <f>IF(COUNTIFS('[7]ROMM List'!$E$5:$E$736,다우기술!DF$4,'[7]ROMM List'!$AA$5:$AA$736,다우기술!$C213)&gt;0,DF$4,"")</f>
        <v/>
      </c>
      <c r="DG213" s="392" t="str">
        <f>IF(COUNTIFS('[7]ROMM List'!$E$5:$E$736,다우기술!DG$4,'[7]ROMM List'!$AA$5:$AA$736,다우기술!$C213)&gt;0,DG$4,"")</f>
        <v/>
      </c>
      <c r="DH213" s="392" t="str">
        <f>IF(COUNTIFS('[7]ROMM List'!$E$5:$E$736,다우기술!DH$4,'[7]ROMM List'!$AA$5:$AA$736,다우기술!$C213)&gt;0,DH$4,"")</f>
        <v/>
      </c>
      <c r="DI213" s="392" t="str">
        <f>IF(COUNTIFS('[7]ROMM List'!$E$5:$E$736,다우기술!DI$4,'[7]ROMM List'!$AA$5:$AA$736,다우기술!$C213)&gt;0,DI$4,"")</f>
        <v/>
      </c>
      <c r="DJ213" s="392" t="str">
        <f>IF(COUNTIFS('[7]ROMM List'!$E$5:$E$736,다우기술!DJ$4,'[7]ROMM List'!$AA$5:$AA$736,다우기술!$C213)&gt;0,DJ$4,"")</f>
        <v/>
      </c>
      <c r="DK213" s="392" t="str">
        <f>IF(COUNTIFS('[7]ROMM List'!$E$5:$E$736,다우기술!DK$4,'[7]ROMM List'!$AA$5:$AA$736,다우기술!$C213)&gt;0,DK$4,"")</f>
        <v/>
      </c>
      <c r="DL213" s="392" t="str">
        <f t="shared" si="52"/>
        <v>매출</v>
      </c>
    </row>
    <row r="214" spans="1:116" s="392" customFormat="1" ht="228.6" hidden="1" customHeight="1">
      <c r="A214" s="477" t="s">
        <v>3290</v>
      </c>
      <c r="B214" s="392" t="s">
        <v>141</v>
      </c>
      <c r="C214" s="430" t="str">
        <f t="shared" si="44"/>
        <v>GE0106</v>
      </c>
      <c r="D214" s="430" t="s">
        <v>4624</v>
      </c>
      <c r="E214" s="430" t="s">
        <v>4625</v>
      </c>
      <c r="F214" s="431" t="s">
        <v>3292</v>
      </c>
      <c r="G214" s="431" t="s">
        <v>3993</v>
      </c>
      <c r="H214" s="454" t="s">
        <v>4672</v>
      </c>
      <c r="I214" s="455" t="s">
        <v>4673</v>
      </c>
      <c r="J214" s="456" t="s">
        <v>4674</v>
      </c>
      <c r="K214" s="457" t="s">
        <v>4675</v>
      </c>
      <c r="L214" s="458" t="str">
        <f>IF(VLOOKUP(BZ214,'[7]ROMM List'!$AB$5:$AC$736,2,0)&gt;0,"Y","N")</f>
        <v>Y</v>
      </c>
      <c r="M214" s="459" t="s">
        <v>3025</v>
      </c>
      <c r="N214" s="460"/>
      <c r="O214" s="460"/>
      <c r="P214" s="460" t="s">
        <v>143</v>
      </c>
      <c r="Q214" s="460"/>
      <c r="R214" s="461"/>
      <c r="S214" s="459" t="s">
        <v>3847</v>
      </c>
      <c r="T214" s="461" t="s">
        <v>3902</v>
      </c>
      <c r="U214" s="459" t="str">
        <f>IF(COUNTIFS('[7]ROMM List'!$AA$5:$AA$736,다우기술!$C214,'[7]ROMM List'!K$5:K$736,"O")&gt;0,"O","")</f>
        <v/>
      </c>
      <c r="V214" s="460" t="str">
        <f>IF(COUNTIFS('[7]ROMM List'!$AA$5:$AA$736,다우기술!$C214,'[7]ROMM List'!L$5:L$736,"O")&gt;0,"O","")</f>
        <v/>
      </c>
      <c r="W214" s="460" t="str">
        <f>IF(COUNTIFS('[7]ROMM List'!$AA$5:$AA$736,다우기술!$C214,'[7]ROMM List'!M$5:M$736,"O")&gt;0,"O","")</f>
        <v/>
      </c>
      <c r="X214" s="460" t="str">
        <f>IF(COUNTIFS('[7]ROMM List'!$AA$5:$AA$736,다우기술!$C214,'[7]ROMM List'!N$5:N$736,"O")&gt;0,"O","")</f>
        <v/>
      </c>
      <c r="Y214" s="460" t="str">
        <f>IF(COUNTIFS('[7]ROMM List'!$AA$5:$AA$736,다우기술!$C214,'[7]ROMM List'!O$5:O$736,"O")&gt;0,"O","")</f>
        <v/>
      </c>
      <c r="Z214" s="460" t="str">
        <f>IF(COUNTIFS('[7]ROMM List'!$AA$5:$AA$736,다우기술!$C214,'[7]ROMM List'!P$5:P$736,"O")&gt;0,"O","")</f>
        <v/>
      </c>
      <c r="AA214" s="460" t="str">
        <f>IF(COUNTIFS('[7]ROMM List'!$AA$5:$AA$736,다우기술!$C214,'[7]ROMM List'!Q$5:Q$736,"O")&gt;0,"O","")</f>
        <v>O</v>
      </c>
      <c r="AB214" s="460" t="str">
        <f>IF(COUNTIFS('[7]ROMM List'!$AA$5:$AA$736,다우기술!$C214,'[7]ROMM List'!R$5:R$736,"O")&gt;0,"O","")</f>
        <v/>
      </c>
      <c r="AC214" s="460" t="str">
        <f>IF(COUNTIFS('[7]ROMM List'!$AA$5:$AA$736,다우기술!$C214,'[7]ROMM List'!S$5:S$736,"O")&gt;0,"O","")</f>
        <v/>
      </c>
      <c r="AD214" s="460" t="str">
        <f>IF(COUNTIFS('[7]ROMM List'!$AA$5:$AA$736,다우기술!$C214,'[7]ROMM List'!T$5:T$736,"O")&gt;0,"O","")</f>
        <v/>
      </c>
      <c r="AE214" s="460" t="str">
        <f>IF(COUNTIFS('[7]ROMM List'!$AA$5:$AA$736,다우기술!$C214,'[7]ROMM List'!U$5:U$736,"O")&gt;0,"O","")</f>
        <v/>
      </c>
      <c r="AF214" s="460" t="str">
        <f>IF(COUNTIFS('[7]ROMM List'!$AA$5:$AA$736,다우기술!$C214,'[7]ROMM List'!V$5:V$736,"O")&gt;0,"O","")</f>
        <v/>
      </c>
      <c r="AG214" s="461" t="str">
        <f>IF(COUNTIFS('[7]ROMM List'!$AA$5:$AA$736,다우기술!$C214,'[7]ROMM List'!W$5:W$736,"O")&gt;0,"O","")</f>
        <v/>
      </c>
      <c r="AH214" s="462" t="s">
        <v>130</v>
      </c>
      <c r="AI214" s="458" t="str">
        <f t="shared" si="51"/>
        <v>매출</v>
      </c>
      <c r="AJ214" s="458" t="s">
        <v>144</v>
      </c>
      <c r="AK214" s="458" t="s">
        <v>144</v>
      </c>
      <c r="AL214" s="458" t="s">
        <v>144</v>
      </c>
      <c r="AM214" s="458" t="s">
        <v>144</v>
      </c>
      <c r="AN214" s="458" t="s">
        <v>3592</v>
      </c>
      <c r="AO214" s="458" t="s">
        <v>4676</v>
      </c>
      <c r="AP214" s="463" t="s">
        <v>4677</v>
      </c>
      <c r="AQ214" s="458" t="s">
        <v>131</v>
      </c>
      <c r="AR214" s="454" t="s">
        <v>4678</v>
      </c>
      <c r="AS214" s="454" t="s">
        <v>4679</v>
      </c>
      <c r="AT214" s="464" t="s">
        <v>4680</v>
      </c>
      <c r="AU214" s="454" t="str">
        <f t="shared" si="49"/>
        <v>단가 변경 마스터 파일 관리</v>
      </c>
      <c r="AV214" s="454" t="s">
        <v>4681</v>
      </c>
      <c r="AW214" s="455"/>
      <c r="AX214" s="460" t="s">
        <v>3025</v>
      </c>
      <c r="AY214" s="460"/>
      <c r="AZ214" s="461"/>
      <c r="BA214" s="446" t="s">
        <v>3018</v>
      </c>
      <c r="BB214" s="446" t="str">
        <f>IF(COUNTIFS('[7]ROMM List'!$AA$5:$AA$736,다우기술!C214,'[7]ROMM List'!$AF$5:$AF$736,"Significant")&gt;0,"Significant",IF(COUNTIFS('[7]ROMM List'!$AA$5:$AA$736,다우기술!C214,'[7]ROMM List'!$AF$5:$AF$736,"Higher")&gt;0,"Higher","Lower"))</f>
        <v>Higher</v>
      </c>
      <c r="BC214" s="446" t="str">
        <f t="shared" si="43"/>
        <v>M</v>
      </c>
      <c r="BD214" s="446" t="s">
        <v>130</v>
      </c>
      <c r="BE214" s="465" t="str">
        <f t="shared" si="53"/>
        <v>A</v>
      </c>
      <c r="BF214" s="466" t="str">
        <f t="shared" si="40"/>
        <v>M</v>
      </c>
      <c r="BG214" s="466" t="s">
        <v>135</v>
      </c>
      <c r="BH214" s="466" t="s">
        <v>133</v>
      </c>
      <c r="BI214" s="466" t="s">
        <v>133</v>
      </c>
      <c r="BJ214" s="466" t="s">
        <v>135</v>
      </c>
      <c r="BK214" s="466" t="s">
        <v>135</v>
      </c>
      <c r="BL214" s="466" t="s">
        <v>133</v>
      </c>
      <c r="BM214" s="466" t="s">
        <v>133</v>
      </c>
      <c r="BN214" s="467" t="s">
        <v>135</v>
      </c>
      <c r="BO214" s="446" t="str">
        <f t="shared" si="45"/>
        <v>Not Higher</v>
      </c>
      <c r="BP214" s="446">
        <f>SUMIFS([7]Note!$G$18:$G$65,[7]Note!$C$18:$C$65,다우기술!BB214,[7]Note!$F$18:$F$65,다우기술!BC214,[7]Note!$D$18:$D$65,다우기술!BO214)/IF(BD214="Y",1,IF(BD214="H",2,4))</f>
        <v>2</v>
      </c>
      <c r="BQ214" s="446" t="s">
        <v>4667</v>
      </c>
      <c r="BR214" s="466"/>
      <c r="BS214" s="467" t="s">
        <v>143</v>
      </c>
      <c r="BT214" s="465"/>
      <c r="BU214" s="466"/>
      <c r="BV214" s="466"/>
      <c r="BW214" s="466" t="s">
        <v>143</v>
      </c>
      <c r="BX214" s="466"/>
      <c r="BY214" s="446"/>
      <c r="BZ214" s="392" t="str">
        <f t="shared" si="50"/>
        <v>매출 공통_단가 변경 마스터 파일 관리</v>
      </c>
      <c r="CA214" s="392" t="b">
        <f>VLOOKUP(BZ214,'[7]ROMM List'!$AB$5:$AB$736,1,0)=BZ214</f>
        <v>1</v>
      </c>
      <c r="CB214" s="392" t="str">
        <f t="shared" si="46"/>
        <v>GE0106</v>
      </c>
      <c r="CD214" s="470">
        <f t="shared" si="47"/>
        <v>0</v>
      </c>
      <c r="CF214" s="470">
        <f t="shared" si="48"/>
        <v>0</v>
      </c>
      <c r="CG214" s="470">
        <f t="shared" si="48"/>
        <v>0</v>
      </c>
      <c r="CH214" s="470">
        <f t="shared" si="48"/>
        <v>0</v>
      </c>
      <c r="CL214" s="392" t="str">
        <f>IF(COUNTIFS('[7]ROMM List'!$E$5:$E$736,다우기술!CL$4,'[7]ROMM List'!$AA$5:$AA$736,다우기술!$C214)&gt;0,CL$4,"")</f>
        <v/>
      </c>
      <c r="CM214" s="392" t="str">
        <f>IF(COUNTIFS('[7]ROMM List'!$E$5:$E$736,다우기술!CM$4,'[7]ROMM List'!$AA$5:$AA$736,다우기술!$C214)&gt;0,CM$4,"")</f>
        <v>매출</v>
      </c>
      <c r="CN214" s="392" t="str">
        <f>IF(COUNTIFS('[7]ROMM List'!$E$5:$E$736,다우기술!CN$4,'[7]ROMM List'!$AA$5:$AA$736,다우기술!$C214)&gt;0,CN$4,"")</f>
        <v/>
      </c>
      <c r="CO214" s="392" t="str">
        <f>IF(COUNTIFS('[7]ROMM List'!$E$5:$E$736,다우기술!CO$4,'[7]ROMM List'!$AA$5:$AA$736,다우기술!$C214)&gt;0,CO$4,"")</f>
        <v/>
      </c>
      <c r="CP214" s="392" t="str">
        <f>IF(COUNTIFS('[7]ROMM List'!$E$5:$E$736,다우기술!CP$4,'[7]ROMM List'!$AA$5:$AA$736,다우기술!$C214)&gt;0,CP$4,"")</f>
        <v/>
      </c>
      <c r="CQ214" s="392" t="str">
        <f>IF(COUNTIFS('[7]ROMM List'!$E$5:$E$736,다우기술!CQ$4,'[7]ROMM List'!$AA$5:$AA$736,다우기술!$C214)&gt;0,CQ$4,"")</f>
        <v/>
      </c>
      <c r="CR214" s="392" t="str">
        <f>IF(COUNTIFS('[7]ROMM List'!$E$5:$E$736,다우기술!CR$4,'[7]ROMM List'!$AA$5:$AA$736,다우기술!$C214)&gt;0,CR$4,"")</f>
        <v/>
      </c>
      <c r="CS214" s="392" t="str">
        <f>IF(COUNTIFS('[7]ROMM List'!$E$5:$E$736,다우기술!CS$4,'[7]ROMM List'!$AA$5:$AA$736,다우기술!$C214)&gt;0,CS$4,"")</f>
        <v/>
      </c>
      <c r="CT214" s="392" t="str">
        <f>IF(COUNTIFS('[7]ROMM List'!$E$5:$E$736,다우기술!CT$4,'[7]ROMM List'!$AA$5:$AA$736,다우기술!$C214)&gt;0,CT$4,"")</f>
        <v/>
      </c>
      <c r="CU214" s="392" t="str">
        <f>IF(COUNTIFS('[7]ROMM List'!$E$5:$E$736,다우기술!CU$4,'[7]ROMM List'!$AA$5:$AA$736,다우기술!$C214)&gt;0,CU$4,"")</f>
        <v/>
      </c>
      <c r="CV214" s="392" t="str">
        <f>IF(COUNTIFS('[7]ROMM List'!$E$5:$E$736,다우기술!CV$4,'[7]ROMM List'!$AA$5:$AA$736,다우기술!$C214)&gt;0,CV$4,"")</f>
        <v/>
      </c>
      <c r="CW214" s="392" t="str">
        <f>IF(COUNTIFS('[7]ROMM List'!$E$5:$E$736,다우기술!CW$4,'[7]ROMM List'!$AA$5:$AA$736,다우기술!$C214)&gt;0,CW$4,"")</f>
        <v/>
      </c>
      <c r="CX214" s="392" t="str">
        <f>IF(COUNTIFS('[7]ROMM List'!$E$5:$E$736,다우기술!CX$4,'[7]ROMM List'!$AA$5:$AA$736,다우기술!$C214)&gt;0,CX$4,"")</f>
        <v/>
      </c>
      <c r="CY214" s="392" t="str">
        <f>IF(COUNTIFS('[7]ROMM List'!$E$5:$E$736,다우기술!CY$4,'[7]ROMM List'!$AA$5:$AA$736,다우기술!$C214)&gt;0,CY$4,"")</f>
        <v/>
      </c>
      <c r="CZ214" s="392" t="str">
        <f>IF(COUNTIFS('[7]ROMM List'!$E$5:$E$736,다우기술!CZ$4,'[7]ROMM List'!$AA$5:$AA$736,다우기술!$C214)&gt;0,CZ$4,"")</f>
        <v/>
      </c>
      <c r="DA214" s="392" t="str">
        <f>IF(COUNTIFS('[7]ROMM List'!$E$5:$E$736,다우기술!DA$4,'[7]ROMM List'!$AA$5:$AA$736,다우기술!$C214)&gt;0,DA$4,"")</f>
        <v/>
      </c>
      <c r="DB214" s="392" t="str">
        <f>IF(COUNTIFS('[7]ROMM List'!$E$5:$E$736,다우기술!DB$4,'[7]ROMM List'!$AA$5:$AA$736,다우기술!$C214)&gt;0,DB$4,"")</f>
        <v/>
      </c>
      <c r="DC214" s="392" t="str">
        <f>IF(COUNTIFS('[7]ROMM List'!$E$5:$E$736,다우기술!DC$4,'[7]ROMM List'!$AA$5:$AA$736,다우기술!$C214)&gt;0,DC$4,"")</f>
        <v/>
      </c>
      <c r="DD214" s="392" t="str">
        <f>IF(COUNTIFS('[7]ROMM List'!$E$5:$E$736,다우기술!DD$4,'[7]ROMM List'!$AA$5:$AA$736,다우기술!$C214)&gt;0,DD$4,"")</f>
        <v/>
      </c>
      <c r="DE214" s="392" t="str">
        <f>IF(COUNTIFS('[7]ROMM List'!$E$5:$E$736,다우기술!DE$4,'[7]ROMM List'!$AA$5:$AA$736,다우기술!$C214)&gt;0,DE$4,"")</f>
        <v/>
      </c>
      <c r="DF214" s="392" t="str">
        <f>IF(COUNTIFS('[7]ROMM List'!$E$5:$E$736,다우기술!DF$4,'[7]ROMM List'!$AA$5:$AA$736,다우기술!$C214)&gt;0,DF$4,"")</f>
        <v/>
      </c>
      <c r="DG214" s="392" t="str">
        <f>IF(COUNTIFS('[7]ROMM List'!$E$5:$E$736,다우기술!DG$4,'[7]ROMM List'!$AA$5:$AA$736,다우기술!$C214)&gt;0,DG$4,"")</f>
        <v/>
      </c>
      <c r="DH214" s="392" t="str">
        <f>IF(COUNTIFS('[7]ROMM List'!$E$5:$E$736,다우기술!DH$4,'[7]ROMM List'!$AA$5:$AA$736,다우기술!$C214)&gt;0,DH$4,"")</f>
        <v/>
      </c>
      <c r="DI214" s="392" t="str">
        <f>IF(COUNTIFS('[7]ROMM List'!$E$5:$E$736,다우기술!DI$4,'[7]ROMM List'!$AA$5:$AA$736,다우기술!$C214)&gt;0,DI$4,"")</f>
        <v/>
      </c>
      <c r="DJ214" s="392" t="str">
        <f>IF(COUNTIFS('[7]ROMM List'!$E$5:$E$736,다우기술!DJ$4,'[7]ROMM List'!$AA$5:$AA$736,다우기술!$C214)&gt;0,DJ$4,"")</f>
        <v/>
      </c>
      <c r="DK214" s="392" t="str">
        <f>IF(COUNTIFS('[7]ROMM List'!$E$5:$E$736,다우기술!DK$4,'[7]ROMM List'!$AA$5:$AA$736,다우기술!$C214)&gt;0,DK$4,"")</f>
        <v/>
      </c>
      <c r="DL214" s="392" t="str">
        <f t="shared" si="52"/>
        <v>매출</v>
      </c>
    </row>
    <row r="215" spans="1:116" s="392" customFormat="1" ht="228.6" hidden="1" customHeight="1">
      <c r="B215" s="392" t="s">
        <v>141</v>
      </c>
      <c r="C215" s="430" t="str">
        <f t="shared" si="44"/>
        <v>GE0107</v>
      </c>
      <c r="D215" s="430" t="s">
        <v>4624</v>
      </c>
      <c r="E215" s="430" t="s">
        <v>4625</v>
      </c>
      <c r="F215" s="431" t="s">
        <v>3292</v>
      </c>
      <c r="G215" s="431" t="s">
        <v>4007</v>
      </c>
      <c r="H215" s="454" t="s">
        <v>4682</v>
      </c>
      <c r="I215" s="455" t="s">
        <v>4683</v>
      </c>
      <c r="J215" s="456" t="s">
        <v>4684</v>
      </c>
      <c r="K215" s="457" t="s">
        <v>4685</v>
      </c>
      <c r="L215" s="458" t="str">
        <f>IF(VLOOKUP(BZ215,'[7]ROMM List'!$AB$5:$AC$736,2,0)&gt;0,"Y","N")</f>
        <v>Y</v>
      </c>
      <c r="M215" s="459" t="s">
        <v>143</v>
      </c>
      <c r="N215" s="460"/>
      <c r="O215" s="460"/>
      <c r="P215" s="460"/>
      <c r="Q215" s="460"/>
      <c r="R215" s="461"/>
      <c r="S215" s="459" t="s">
        <v>140</v>
      </c>
      <c r="T215" s="461" t="s">
        <v>131</v>
      </c>
      <c r="U215" s="459" t="str">
        <f>IF(COUNTIFS('[7]ROMM List'!$AA$5:$AA$736,다우기술!$C215,'[7]ROMM List'!K$5:K$736,"O")&gt;0,"O","")</f>
        <v>O</v>
      </c>
      <c r="V215" s="460" t="str">
        <f>IF(COUNTIFS('[7]ROMM List'!$AA$5:$AA$736,다우기술!$C215,'[7]ROMM List'!L$5:L$736,"O")&gt;0,"O","")</f>
        <v/>
      </c>
      <c r="W215" s="460" t="str">
        <f>IF(COUNTIFS('[7]ROMM List'!$AA$5:$AA$736,다우기술!$C215,'[7]ROMM List'!M$5:M$736,"O")&gt;0,"O","")</f>
        <v/>
      </c>
      <c r="X215" s="460" t="str">
        <f>IF(COUNTIFS('[7]ROMM List'!$AA$5:$AA$736,다우기술!$C215,'[7]ROMM List'!N$5:N$736,"O")&gt;0,"O","")</f>
        <v/>
      </c>
      <c r="Y215" s="460" t="str">
        <f>IF(COUNTIFS('[7]ROMM List'!$AA$5:$AA$736,다우기술!$C215,'[7]ROMM List'!O$5:O$736,"O")&gt;0,"O","")</f>
        <v>O</v>
      </c>
      <c r="Z215" s="460" t="str">
        <f>IF(COUNTIFS('[7]ROMM List'!$AA$5:$AA$736,다우기술!$C215,'[7]ROMM List'!P$5:P$736,"O")&gt;0,"O","")</f>
        <v/>
      </c>
      <c r="AA215" s="460" t="str">
        <f>IF(COUNTIFS('[7]ROMM List'!$AA$5:$AA$736,다우기술!$C215,'[7]ROMM List'!Q$5:Q$736,"O")&gt;0,"O","")</f>
        <v/>
      </c>
      <c r="AB215" s="460" t="str">
        <f>IF(COUNTIFS('[7]ROMM List'!$AA$5:$AA$736,다우기술!$C215,'[7]ROMM List'!R$5:R$736,"O")&gt;0,"O","")</f>
        <v/>
      </c>
      <c r="AC215" s="460" t="str">
        <f>IF(COUNTIFS('[7]ROMM List'!$AA$5:$AA$736,다우기술!$C215,'[7]ROMM List'!S$5:S$736,"O")&gt;0,"O","")</f>
        <v/>
      </c>
      <c r="AD215" s="460" t="str">
        <f>IF(COUNTIFS('[7]ROMM List'!$AA$5:$AA$736,다우기술!$C215,'[7]ROMM List'!T$5:T$736,"O")&gt;0,"O","")</f>
        <v/>
      </c>
      <c r="AE215" s="460" t="str">
        <f>IF(COUNTIFS('[7]ROMM List'!$AA$5:$AA$736,다우기술!$C215,'[7]ROMM List'!U$5:U$736,"O")&gt;0,"O","")</f>
        <v/>
      </c>
      <c r="AF215" s="460" t="str">
        <f>IF(COUNTIFS('[7]ROMM List'!$AA$5:$AA$736,다우기술!$C215,'[7]ROMM List'!V$5:V$736,"O")&gt;0,"O","")</f>
        <v/>
      </c>
      <c r="AG215" s="461" t="str">
        <f>IF(COUNTIFS('[7]ROMM List'!$AA$5:$AA$736,다우기술!$C215,'[7]ROMM List'!W$5:W$736,"O")&gt;0,"O","")</f>
        <v/>
      </c>
      <c r="AH215" s="462" t="s">
        <v>130</v>
      </c>
      <c r="AI215" s="458" t="str">
        <f t="shared" si="51"/>
        <v>매출채권매출</v>
      </c>
      <c r="AJ215" s="458" t="s">
        <v>144</v>
      </c>
      <c r="AK215" s="458" t="s">
        <v>144</v>
      </c>
      <c r="AL215" s="458" t="s">
        <v>144</v>
      </c>
      <c r="AM215" s="458" t="s">
        <v>144</v>
      </c>
      <c r="AN215" s="458" t="s">
        <v>3592</v>
      </c>
      <c r="AO215" s="458" t="s">
        <v>4686</v>
      </c>
      <c r="AP215" s="463" t="s">
        <v>3594</v>
      </c>
      <c r="AQ215" s="458" t="s">
        <v>143</v>
      </c>
      <c r="AR215" s="454" t="s">
        <v>4678</v>
      </c>
      <c r="AS215" s="454" t="s">
        <v>4679</v>
      </c>
      <c r="AT215" s="464" t="s">
        <v>4687</v>
      </c>
      <c r="AU215" s="454" t="str">
        <f t="shared" si="49"/>
        <v>서비스 해지 승인</v>
      </c>
      <c r="AV215" s="454" t="s">
        <v>4688</v>
      </c>
      <c r="AW215" s="455"/>
      <c r="AX215" s="460" t="s">
        <v>143</v>
      </c>
      <c r="AY215" s="460"/>
      <c r="AZ215" s="461"/>
      <c r="BA215" s="446" t="s">
        <v>4689</v>
      </c>
      <c r="BB215" s="446" t="str">
        <f>IF(COUNTIFS('[7]ROMM List'!$AA$5:$AA$736,다우기술!C215,'[7]ROMM List'!$AF$5:$AF$736,"Significant")&gt;0,"Significant",IF(COUNTIFS('[7]ROMM List'!$AA$5:$AA$736,다우기술!C215,'[7]ROMM List'!$AF$5:$AF$736,"Higher")&gt;0,"Higher","Lower"))</f>
        <v>Higher</v>
      </c>
      <c r="BC215" s="446" t="str">
        <f t="shared" si="43"/>
        <v>O</v>
      </c>
      <c r="BD215" s="446" t="s">
        <v>130</v>
      </c>
      <c r="BE215" s="465" t="str">
        <f t="shared" si="53"/>
        <v>M</v>
      </c>
      <c r="BF215" s="466" t="str">
        <f t="shared" si="40"/>
        <v>O</v>
      </c>
      <c r="BG215" s="466" t="s">
        <v>135</v>
      </c>
      <c r="BH215" s="466" t="s">
        <v>133</v>
      </c>
      <c r="BI215" s="466" t="s">
        <v>133</v>
      </c>
      <c r="BJ215" s="466" t="s">
        <v>135</v>
      </c>
      <c r="BK215" s="466" t="s">
        <v>135</v>
      </c>
      <c r="BL215" s="466" t="s">
        <v>133</v>
      </c>
      <c r="BM215" s="466" t="s">
        <v>133</v>
      </c>
      <c r="BN215" s="467" t="s">
        <v>135</v>
      </c>
      <c r="BO215" s="446" t="str">
        <f t="shared" si="45"/>
        <v>Not Higher</v>
      </c>
      <c r="BP215" s="446">
        <f>SUMIFS([7]Note!$G$18:$G$65,[7]Note!$C$18:$C$65,다우기술!BB215,[7]Note!$F$18:$F$65,다우기술!BC215,[7]Note!$D$18:$D$65,다우기술!BO215)/IF(BD215="Y",1,IF(BD215="H",2,4))</f>
        <v>25</v>
      </c>
      <c r="BQ215" s="446" t="s">
        <v>4678</v>
      </c>
      <c r="BR215" s="466"/>
      <c r="BS215" s="467" t="s">
        <v>143</v>
      </c>
      <c r="BT215" s="465"/>
      <c r="BU215" s="466"/>
      <c r="BV215" s="466"/>
      <c r="BW215" s="466" t="s">
        <v>143</v>
      </c>
      <c r="BX215" s="466"/>
      <c r="BY215" s="446"/>
      <c r="BZ215" s="392" t="str">
        <f t="shared" si="50"/>
        <v>매출 공통_서비스 해지 승인</v>
      </c>
      <c r="CA215" s="392" t="b">
        <f>VLOOKUP(BZ215,'[7]ROMM List'!$AB$5:$AB$736,1,0)=BZ215</f>
        <v>1</v>
      </c>
      <c r="CB215" s="392" t="str">
        <f t="shared" si="46"/>
        <v>GE0107</v>
      </c>
      <c r="CD215" s="470">
        <f t="shared" si="47"/>
        <v>0</v>
      </c>
      <c r="CF215" s="470">
        <f t="shared" si="48"/>
        <v>0</v>
      </c>
      <c r="CG215" s="470">
        <f t="shared" si="48"/>
        <v>0</v>
      </c>
      <c r="CH215" s="470">
        <f t="shared" si="48"/>
        <v>0</v>
      </c>
      <c r="CL215" s="392" t="str">
        <f>IF(COUNTIFS('[7]ROMM List'!$E$5:$E$736,다우기술!CL$4,'[7]ROMM List'!$AA$5:$AA$736,다우기술!$C215)&gt;0,CL$4,"")</f>
        <v>매출채권</v>
      </c>
      <c r="CM215" s="392" t="str">
        <f>IF(COUNTIFS('[7]ROMM List'!$E$5:$E$736,다우기술!CM$4,'[7]ROMM List'!$AA$5:$AA$736,다우기술!$C215)&gt;0,CM$4,"")</f>
        <v>매출</v>
      </c>
      <c r="CN215" s="392" t="str">
        <f>IF(COUNTIFS('[7]ROMM List'!$E$5:$E$736,다우기술!CN$4,'[7]ROMM List'!$AA$5:$AA$736,다우기술!$C215)&gt;0,CN$4,"")</f>
        <v/>
      </c>
      <c r="CO215" s="392" t="str">
        <f>IF(COUNTIFS('[7]ROMM List'!$E$5:$E$736,다우기술!CO$4,'[7]ROMM List'!$AA$5:$AA$736,다우기술!$C215)&gt;0,CO$4,"")</f>
        <v/>
      </c>
      <c r="CP215" s="392" t="str">
        <f>IF(COUNTIFS('[7]ROMM List'!$E$5:$E$736,다우기술!CP$4,'[7]ROMM List'!$AA$5:$AA$736,다우기술!$C215)&gt;0,CP$4,"")</f>
        <v/>
      </c>
      <c r="CQ215" s="392" t="str">
        <f>IF(COUNTIFS('[7]ROMM List'!$E$5:$E$736,다우기술!CQ$4,'[7]ROMM List'!$AA$5:$AA$736,다우기술!$C215)&gt;0,CQ$4,"")</f>
        <v/>
      </c>
      <c r="CR215" s="392" t="str">
        <f>IF(COUNTIFS('[7]ROMM List'!$E$5:$E$736,다우기술!CR$4,'[7]ROMM List'!$AA$5:$AA$736,다우기술!$C215)&gt;0,CR$4,"")</f>
        <v/>
      </c>
      <c r="CS215" s="392" t="str">
        <f>IF(COUNTIFS('[7]ROMM List'!$E$5:$E$736,다우기술!CS$4,'[7]ROMM List'!$AA$5:$AA$736,다우기술!$C215)&gt;0,CS$4,"")</f>
        <v/>
      </c>
      <c r="CT215" s="392" t="str">
        <f>IF(COUNTIFS('[7]ROMM List'!$E$5:$E$736,다우기술!CT$4,'[7]ROMM List'!$AA$5:$AA$736,다우기술!$C215)&gt;0,CT$4,"")</f>
        <v/>
      </c>
      <c r="CU215" s="392" t="str">
        <f>IF(COUNTIFS('[7]ROMM List'!$E$5:$E$736,다우기술!CU$4,'[7]ROMM List'!$AA$5:$AA$736,다우기술!$C215)&gt;0,CU$4,"")</f>
        <v/>
      </c>
      <c r="CV215" s="392" t="str">
        <f>IF(COUNTIFS('[7]ROMM List'!$E$5:$E$736,다우기술!CV$4,'[7]ROMM List'!$AA$5:$AA$736,다우기술!$C215)&gt;0,CV$4,"")</f>
        <v/>
      </c>
      <c r="CW215" s="392" t="str">
        <f>IF(COUNTIFS('[7]ROMM List'!$E$5:$E$736,다우기술!CW$4,'[7]ROMM List'!$AA$5:$AA$736,다우기술!$C215)&gt;0,CW$4,"")</f>
        <v/>
      </c>
      <c r="CX215" s="392" t="str">
        <f>IF(COUNTIFS('[7]ROMM List'!$E$5:$E$736,다우기술!CX$4,'[7]ROMM List'!$AA$5:$AA$736,다우기술!$C215)&gt;0,CX$4,"")</f>
        <v/>
      </c>
      <c r="CY215" s="392" t="str">
        <f>IF(COUNTIFS('[7]ROMM List'!$E$5:$E$736,다우기술!CY$4,'[7]ROMM List'!$AA$5:$AA$736,다우기술!$C215)&gt;0,CY$4,"")</f>
        <v/>
      </c>
      <c r="CZ215" s="392" t="str">
        <f>IF(COUNTIFS('[7]ROMM List'!$E$5:$E$736,다우기술!CZ$4,'[7]ROMM List'!$AA$5:$AA$736,다우기술!$C215)&gt;0,CZ$4,"")</f>
        <v/>
      </c>
      <c r="DA215" s="392" t="str">
        <f>IF(COUNTIFS('[7]ROMM List'!$E$5:$E$736,다우기술!DA$4,'[7]ROMM List'!$AA$5:$AA$736,다우기술!$C215)&gt;0,DA$4,"")</f>
        <v/>
      </c>
      <c r="DB215" s="392" t="str">
        <f>IF(COUNTIFS('[7]ROMM List'!$E$5:$E$736,다우기술!DB$4,'[7]ROMM List'!$AA$5:$AA$736,다우기술!$C215)&gt;0,DB$4,"")</f>
        <v/>
      </c>
      <c r="DC215" s="392" t="str">
        <f>IF(COUNTIFS('[7]ROMM List'!$E$5:$E$736,다우기술!DC$4,'[7]ROMM List'!$AA$5:$AA$736,다우기술!$C215)&gt;0,DC$4,"")</f>
        <v/>
      </c>
      <c r="DD215" s="392" t="str">
        <f>IF(COUNTIFS('[7]ROMM List'!$E$5:$E$736,다우기술!DD$4,'[7]ROMM List'!$AA$5:$AA$736,다우기술!$C215)&gt;0,DD$4,"")</f>
        <v/>
      </c>
      <c r="DE215" s="392" t="str">
        <f>IF(COUNTIFS('[7]ROMM List'!$E$5:$E$736,다우기술!DE$4,'[7]ROMM List'!$AA$5:$AA$736,다우기술!$C215)&gt;0,DE$4,"")</f>
        <v/>
      </c>
      <c r="DF215" s="392" t="str">
        <f>IF(COUNTIFS('[7]ROMM List'!$E$5:$E$736,다우기술!DF$4,'[7]ROMM List'!$AA$5:$AA$736,다우기술!$C215)&gt;0,DF$4,"")</f>
        <v/>
      </c>
      <c r="DG215" s="392" t="str">
        <f>IF(COUNTIFS('[7]ROMM List'!$E$5:$E$736,다우기술!DG$4,'[7]ROMM List'!$AA$5:$AA$736,다우기술!$C215)&gt;0,DG$4,"")</f>
        <v/>
      </c>
      <c r="DH215" s="392" t="str">
        <f>IF(COUNTIFS('[7]ROMM List'!$E$5:$E$736,다우기술!DH$4,'[7]ROMM List'!$AA$5:$AA$736,다우기술!$C215)&gt;0,DH$4,"")</f>
        <v/>
      </c>
      <c r="DI215" s="392" t="str">
        <f>IF(COUNTIFS('[7]ROMM List'!$E$5:$E$736,다우기술!DI$4,'[7]ROMM List'!$AA$5:$AA$736,다우기술!$C215)&gt;0,DI$4,"")</f>
        <v/>
      </c>
      <c r="DJ215" s="392" t="str">
        <f>IF(COUNTIFS('[7]ROMM List'!$E$5:$E$736,다우기술!DJ$4,'[7]ROMM List'!$AA$5:$AA$736,다우기술!$C215)&gt;0,DJ$4,"")</f>
        <v/>
      </c>
      <c r="DK215" s="392" t="str">
        <f>IF(COUNTIFS('[7]ROMM List'!$E$5:$E$736,다우기술!DK$4,'[7]ROMM List'!$AA$5:$AA$736,다우기술!$C215)&gt;0,DK$4,"")</f>
        <v/>
      </c>
      <c r="DL215" s="392" t="str">
        <f t="shared" si="52"/>
        <v>매출채권매출</v>
      </c>
    </row>
    <row r="216" spans="1:116" s="392" customFormat="1" ht="228.6" hidden="1" customHeight="1">
      <c r="B216" s="392" t="s">
        <v>141</v>
      </c>
      <c r="C216" s="430" t="str">
        <f t="shared" si="44"/>
        <v>GE0108</v>
      </c>
      <c r="D216" s="430" t="s">
        <v>4624</v>
      </c>
      <c r="E216" s="430" t="s">
        <v>4625</v>
      </c>
      <c r="F216" s="431" t="s">
        <v>3292</v>
      </c>
      <c r="G216" s="431" t="s">
        <v>4690</v>
      </c>
      <c r="H216" s="454" t="s">
        <v>4691</v>
      </c>
      <c r="I216" s="455" t="s">
        <v>4692</v>
      </c>
      <c r="J216" s="456" t="s">
        <v>4693</v>
      </c>
      <c r="K216" s="457" t="s">
        <v>4694</v>
      </c>
      <c r="L216" s="458" t="str">
        <f>IF(VLOOKUP(BZ216,'[7]ROMM List'!$AB$5:$AC$736,2,0)&gt;0,"Y","N")</f>
        <v>Y</v>
      </c>
      <c r="M216" s="459" t="s">
        <v>143</v>
      </c>
      <c r="N216" s="460"/>
      <c r="O216" s="460"/>
      <c r="P216" s="460"/>
      <c r="Q216" s="460"/>
      <c r="R216" s="461"/>
      <c r="S216" s="459" t="s">
        <v>142</v>
      </c>
      <c r="T216" s="461" t="s">
        <v>137</v>
      </c>
      <c r="U216" s="459" t="str">
        <f>IF(COUNTIFS('[7]ROMM List'!$AA$5:$AA$736,다우기술!$C216,'[7]ROMM List'!K$5:K$736,"O")&gt;0,"O","")</f>
        <v>O</v>
      </c>
      <c r="V216" s="460" t="str">
        <f>IF(COUNTIFS('[7]ROMM List'!$AA$5:$AA$736,다우기술!$C216,'[7]ROMM List'!L$5:L$736,"O")&gt;0,"O","")</f>
        <v/>
      </c>
      <c r="W216" s="460" t="str">
        <f>IF(COUNTIFS('[7]ROMM List'!$AA$5:$AA$736,다우기술!$C216,'[7]ROMM List'!M$5:M$736,"O")&gt;0,"O","")</f>
        <v/>
      </c>
      <c r="X216" s="460" t="str">
        <f>IF(COUNTIFS('[7]ROMM List'!$AA$5:$AA$736,다우기술!$C216,'[7]ROMM List'!N$5:N$736,"O")&gt;0,"O","")</f>
        <v/>
      </c>
      <c r="Y216" s="460" t="str">
        <f>IF(COUNTIFS('[7]ROMM List'!$AA$5:$AA$736,다우기술!$C216,'[7]ROMM List'!O$5:O$736,"O")&gt;0,"O","")</f>
        <v>O</v>
      </c>
      <c r="Z216" s="460" t="str">
        <f>IF(COUNTIFS('[7]ROMM List'!$AA$5:$AA$736,다우기술!$C216,'[7]ROMM List'!P$5:P$736,"O")&gt;0,"O","")</f>
        <v/>
      </c>
      <c r="AA216" s="460" t="str">
        <f>IF(COUNTIFS('[7]ROMM List'!$AA$5:$AA$736,다우기술!$C216,'[7]ROMM List'!Q$5:Q$736,"O")&gt;0,"O","")</f>
        <v/>
      </c>
      <c r="AB216" s="460" t="str">
        <f>IF(COUNTIFS('[7]ROMM List'!$AA$5:$AA$736,다우기술!$C216,'[7]ROMM List'!R$5:R$736,"O")&gt;0,"O","")</f>
        <v/>
      </c>
      <c r="AC216" s="460" t="str">
        <f>IF(COUNTIFS('[7]ROMM List'!$AA$5:$AA$736,다우기술!$C216,'[7]ROMM List'!S$5:S$736,"O")&gt;0,"O","")</f>
        <v/>
      </c>
      <c r="AD216" s="460" t="str">
        <f>IF(COUNTIFS('[7]ROMM List'!$AA$5:$AA$736,다우기술!$C216,'[7]ROMM List'!T$5:T$736,"O")&gt;0,"O","")</f>
        <v/>
      </c>
      <c r="AE216" s="460" t="str">
        <f>IF(COUNTIFS('[7]ROMM List'!$AA$5:$AA$736,다우기술!$C216,'[7]ROMM List'!U$5:U$736,"O")&gt;0,"O","")</f>
        <v/>
      </c>
      <c r="AF216" s="460" t="str">
        <f>IF(COUNTIFS('[7]ROMM List'!$AA$5:$AA$736,다우기술!$C216,'[7]ROMM List'!V$5:V$736,"O")&gt;0,"O","")</f>
        <v/>
      </c>
      <c r="AG216" s="461" t="str">
        <f>IF(COUNTIFS('[7]ROMM List'!$AA$5:$AA$736,다우기술!$C216,'[7]ROMM List'!W$5:W$736,"O")&gt;0,"O","")</f>
        <v/>
      </c>
      <c r="AH216" s="462" t="s">
        <v>129</v>
      </c>
      <c r="AI216" s="458" t="str">
        <f t="shared" si="51"/>
        <v>매출채권매출</v>
      </c>
      <c r="AJ216" s="458" t="s">
        <v>144</v>
      </c>
      <c r="AK216" s="458" t="s">
        <v>144</v>
      </c>
      <c r="AL216" s="458" t="s">
        <v>144</v>
      </c>
      <c r="AM216" s="458" t="s">
        <v>144</v>
      </c>
      <c r="AN216" s="458" t="s">
        <v>3592</v>
      </c>
      <c r="AO216" s="458" t="s">
        <v>144</v>
      </c>
      <c r="AP216" s="463" t="s">
        <v>4695</v>
      </c>
      <c r="AQ216" s="458" t="s">
        <v>3967</v>
      </c>
      <c r="AR216" s="454" t="s">
        <v>4678</v>
      </c>
      <c r="AS216" s="454" t="s">
        <v>4679</v>
      </c>
      <c r="AT216" s="464" t="s">
        <v>4694</v>
      </c>
      <c r="AU216" s="454" t="str">
        <f t="shared" si="49"/>
        <v>서비스 해지 계정의 서비스 이용제한</v>
      </c>
      <c r="AV216" s="454" t="s">
        <v>4696</v>
      </c>
      <c r="AW216" s="455"/>
      <c r="AX216" s="460"/>
      <c r="AY216" s="460"/>
      <c r="AZ216" s="461" t="s">
        <v>143</v>
      </c>
      <c r="BA216" s="446" t="s">
        <v>3018</v>
      </c>
      <c r="BB216" s="446" t="str">
        <f>IF(COUNTIFS('[7]ROMM List'!$AA$5:$AA$736,다우기술!C216,'[7]ROMM List'!$AF$5:$AF$736,"Significant")&gt;0,"Significant",IF(COUNTIFS('[7]ROMM List'!$AA$5:$AA$736,다우기술!C216,'[7]ROMM List'!$AF$5:$AF$736,"Higher")&gt;0,"Higher","Lower"))</f>
        <v>Higher</v>
      </c>
      <c r="BC216" s="446" t="str">
        <f t="shared" si="43"/>
        <v>Auto</v>
      </c>
      <c r="BD216" s="446" t="s">
        <v>130</v>
      </c>
      <c r="BE216" s="465" t="str">
        <f t="shared" si="53"/>
        <v>A</v>
      </c>
      <c r="BF216" s="466" t="str">
        <f t="shared" si="40"/>
        <v>Auto</v>
      </c>
      <c r="BG216" s="466" t="s">
        <v>135</v>
      </c>
      <c r="BH216" s="466" t="s">
        <v>133</v>
      </c>
      <c r="BI216" s="466" t="s">
        <v>133</v>
      </c>
      <c r="BJ216" s="466" t="s">
        <v>135</v>
      </c>
      <c r="BK216" s="466" t="s">
        <v>135</v>
      </c>
      <c r="BL216" s="466" t="s">
        <v>133</v>
      </c>
      <c r="BM216" s="466" t="s">
        <v>133</v>
      </c>
      <c r="BN216" s="467" t="s">
        <v>135</v>
      </c>
      <c r="BO216" s="446" t="str">
        <f t="shared" si="45"/>
        <v>Not Higher</v>
      </c>
      <c r="BP216" s="446">
        <f>SUMIFS([7]Note!$G$18:$G$65,[7]Note!$C$18:$C$65,다우기술!BB216,[7]Note!$F$18:$F$65,다우기술!BC216,[7]Note!$D$18:$D$65,다우기술!BO216)/IF(BD216="Y",1,IF(BD216="H",2,4))</f>
        <v>1</v>
      </c>
      <c r="BQ216" s="446" t="s">
        <v>4678</v>
      </c>
      <c r="BR216" s="466"/>
      <c r="BS216" s="467" t="s">
        <v>143</v>
      </c>
      <c r="BT216" s="465"/>
      <c r="BU216" s="466"/>
      <c r="BV216" s="466"/>
      <c r="BW216" s="466" t="s">
        <v>143</v>
      </c>
      <c r="BX216" s="466"/>
      <c r="BY216" s="446"/>
      <c r="BZ216" s="392" t="str">
        <f t="shared" si="50"/>
        <v>매출 공통_서비스 해지 계정의 서비스 이용제한</v>
      </c>
      <c r="CA216" s="392" t="b">
        <f>VLOOKUP(BZ216,'[7]ROMM List'!$AB$5:$AB$736,1,0)=BZ216</f>
        <v>1</v>
      </c>
      <c r="CB216" s="392" t="str">
        <f t="shared" si="46"/>
        <v>GE0108</v>
      </c>
      <c r="CD216" s="470">
        <f t="shared" si="47"/>
        <v>0</v>
      </c>
      <c r="CF216" s="470">
        <f t="shared" si="48"/>
        <v>0</v>
      </c>
      <c r="CG216" s="470">
        <f t="shared" si="48"/>
        <v>0</v>
      </c>
      <c r="CH216" s="470">
        <f t="shared" si="48"/>
        <v>0</v>
      </c>
      <c r="CL216" s="392" t="str">
        <f>IF(COUNTIFS('[7]ROMM List'!$E$5:$E$736,다우기술!CL$4,'[7]ROMM List'!$AA$5:$AA$736,다우기술!$C216)&gt;0,CL$4,"")</f>
        <v>매출채권</v>
      </c>
      <c r="CM216" s="392" t="str">
        <f>IF(COUNTIFS('[7]ROMM List'!$E$5:$E$736,다우기술!CM$4,'[7]ROMM List'!$AA$5:$AA$736,다우기술!$C216)&gt;0,CM$4,"")</f>
        <v>매출</v>
      </c>
      <c r="CN216" s="392" t="str">
        <f>IF(COUNTIFS('[7]ROMM List'!$E$5:$E$736,다우기술!CN$4,'[7]ROMM List'!$AA$5:$AA$736,다우기술!$C216)&gt;0,CN$4,"")</f>
        <v/>
      </c>
      <c r="CO216" s="392" t="str">
        <f>IF(COUNTIFS('[7]ROMM List'!$E$5:$E$736,다우기술!CO$4,'[7]ROMM List'!$AA$5:$AA$736,다우기술!$C216)&gt;0,CO$4,"")</f>
        <v/>
      </c>
      <c r="CP216" s="392" t="str">
        <f>IF(COUNTIFS('[7]ROMM List'!$E$5:$E$736,다우기술!CP$4,'[7]ROMM List'!$AA$5:$AA$736,다우기술!$C216)&gt;0,CP$4,"")</f>
        <v/>
      </c>
      <c r="CQ216" s="392" t="str">
        <f>IF(COUNTIFS('[7]ROMM List'!$E$5:$E$736,다우기술!CQ$4,'[7]ROMM List'!$AA$5:$AA$736,다우기술!$C216)&gt;0,CQ$4,"")</f>
        <v/>
      </c>
      <c r="CR216" s="392" t="str">
        <f>IF(COUNTIFS('[7]ROMM List'!$E$5:$E$736,다우기술!CR$4,'[7]ROMM List'!$AA$5:$AA$736,다우기술!$C216)&gt;0,CR$4,"")</f>
        <v/>
      </c>
      <c r="CS216" s="392" t="str">
        <f>IF(COUNTIFS('[7]ROMM List'!$E$5:$E$736,다우기술!CS$4,'[7]ROMM List'!$AA$5:$AA$736,다우기술!$C216)&gt;0,CS$4,"")</f>
        <v/>
      </c>
      <c r="CT216" s="392" t="str">
        <f>IF(COUNTIFS('[7]ROMM List'!$E$5:$E$736,다우기술!CT$4,'[7]ROMM List'!$AA$5:$AA$736,다우기술!$C216)&gt;0,CT$4,"")</f>
        <v/>
      </c>
      <c r="CU216" s="392" t="str">
        <f>IF(COUNTIFS('[7]ROMM List'!$E$5:$E$736,다우기술!CU$4,'[7]ROMM List'!$AA$5:$AA$736,다우기술!$C216)&gt;0,CU$4,"")</f>
        <v/>
      </c>
      <c r="CV216" s="392" t="str">
        <f>IF(COUNTIFS('[7]ROMM List'!$E$5:$E$736,다우기술!CV$4,'[7]ROMM List'!$AA$5:$AA$736,다우기술!$C216)&gt;0,CV$4,"")</f>
        <v/>
      </c>
      <c r="CW216" s="392" t="str">
        <f>IF(COUNTIFS('[7]ROMM List'!$E$5:$E$736,다우기술!CW$4,'[7]ROMM List'!$AA$5:$AA$736,다우기술!$C216)&gt;0,CW$4,"")</f>
        <v/>
      </c>
      <c r="CX216" s="392" t="str">
        <f>IF(COUNTIFS('[7]ROMM List'!$E$5:$E$736,다우기술!CX$4,'[7]ROMM List'!$AA$5:$AA$736,다우기술!$C216)&gt;0,CX$4,"")</f>
        <v/>
      </c>
      <c r="CY216" s="392" t="str">
        <f>IF(COUNTIFS('[7]ROMM List'!$E$5:$E$736,다우기술!CY$4,'[7]ROMM List'!$AA$5:$AA$736,다우기술!$C216)&gt;0,CY$4,"")</f>
        <v/>
      </c>
      <c r="CZ216" s="392" t="str">
        <f>IF(COUNTIFS('[7]ROMM List'!$E$5:$E$736,다우기술!CZ$4,'[7]ROMM List'!$AA$5:$AA$736,다우기술!$C216)&gt;0,CZ$4,"")</f>
        <v/>
      </c>
      <c r="DA216" s="392" t="str">
        <f>IF(COUNTIFS('[7]ROMM List'!$E$5:$E$736,다우기술!DA$4,'[7]ROMM List'!$AA$5:$AA$736,다우기술!$C216)&gt;0,DA$4,"")</f>
        <v/>
      </c>
      <c r="DB216" s="392" t="str">
        <f>IF(COUNTIFS('[7]ROMM List'!$E$5:$E$736,다우기술!DB$4,'[7]ROMM List'!$AA$5:$AA$736,다우기술!$C216)&gt;0,DB$4,"")</f>
        <v/>
      </c>
      <c r="DC216" s="392" t="str">
        <f>IF(COUNTIFS('[7]ROMM List'!$E$5:$E$736,다우기술!DC$4,'[7]ROMM List'!$AA$5:$AA$736,다우기술!$C216)&gt;0,DC$4,"")</f>
        <v/>
      </c>
      <c r="DD216" s="392" t="str">
        <f>IF(COUNTIFS('[7]ROMM List'!$E$5:$E$736,다우기술!DD$4,'[7]ROMM List'!$AA$5:$AA$736,다우기술!$C216)&gt;0,DD$4,"")</f>
        <v/>
      </c>
      <c r="DE216" s="392" t="str">
        <f>IF(COUNTIFS('[7]ROMM List'!$E$5:$E$736,다우기술!DE$4,'[7]ROMM List'!$AA$5:$AA$736,다우기술!$C216)&gt;0,DE$4,"")</f>
        <v/>
      </c>
      <c r="DF216" s="392" t="str">
        <f>IF(COUNTIFS('[7]ROMM List'!$E$5:$E$736,다우기술!DF$4,'[7]ROMM List'!$AA$5:$AA$736,다우기술!$C216)&gt;0,DF$4,"")</f>
        <v/>
      </c>
      <c r="DG216" s="392" t="str">
        <f>IF(COUNTIFS('[7]ROMM List'!$E$5:$E$736,다우기술!DG$4,'[7]ROMM List'!$AA$5:$AA$736,다우기술!$C216)&gt;0,DG$4,"")</f>
        <v/>
      </c>
      <c r="DH216" s="392" t="str">
        <f>IF(COUNTIFS('[7]ROMM List'!$E$5:$E$736,다우기술!DH$4,'[7]ROMM List'!$AA$5:$AA$736,다우기술!$C216)&gt;0,DH$4,"")</f>
        <v/>
      </c>
      <c r="DI216" s="392" t="str">
        <f>IF(COUNTIFS('[7]ROMM List'!$E$5:$E$736,다우기술!DI$4,'[7]ROMM List'!$AA$5:$AA$736,다우기술!$C216)&gt;0,DI$4,"")</f>
        <v/>
      </c>
      <c r="DJ216" s="392" t="str">
        <f>IF(COUNTIFS('[7]ROMM List'!$E$5:$E$736,다우기술!DJ$4,'[7]ROMM List'!$AA$5:$AA$736,다우기술!$C216)&gt;0,DJ$4,"")</f>
        <v/>
      </c>
      <c r="DK216" s="392" t="str">
        <f>IF(COUNTIFS('[7]ROMM List'!$E$5:$E$736,다우기술!DK$4,'[7]ROMM List'!$AA$5:$AA$736,다우기술!$C216)&gt;0,DK$4,"")</f>
        <v/>
      </c>
      <c r="DL216" s="392" t="str">
        <f t="shared" si="52"/>
        <v>매출채권매출</v>
      </c>
    </row>
    <row r="217" spans="1:116" s="392" customFormat="1" ht="124.95" hidden="1" customHeight="1">
      <c r="B217" s="392" t="s">
        <v>141</v>
      </c>
      <c r="C217" s="430" t="str">
        <f t="shared" si="44"/>
        <v>GE0201</v>
      </c>
      <c r="D217" s="430" t="s">
        <v>4624</v>
      </c>
      <c r="E217" s="430" t="s">
        <v>4625</v>
      </c>
      <c r="F217" s="431" t="s">
        <v>3306</v>
      </c>
      <c r="G217" s="431" t="s">
        <v>3292</v>
      </c>
      <c r="H217" s="454" t="s">
        <v>4697</v>
      </c>
      <c r="I217" s="455" t="s">
        <v>4698</v>
      </c>
      <c r="J217" s="456" t="s">
        <v>4699</v>
      </c>
      <c r="K217" s="457" t="s">
        <v>4700</v>
      </c>
      <c r="L217" s="458" t="str">
        <f>IF(VLOOKUP(BZ217,'[7]ROMM List'!$AB$5:$AC$736,2,0)&gt;0,"Y","N")</f>
        <v>Y</v>
      </c>
      <c r="M217" s="459" t="s">
        <v>143</v>
      </c>
      <c r="N217" s="460" t="s">
        <v>143</v>
      </c>
      <c r="O217" s="460"/>
      <c r="P217" s="460"/>
      <c r="Q217" s="460"/>
      <c r="R217" s="461"/>
      <c r="S217" s="459" t="s">
        <v>140</v>
      </c>
      <c r="T217" s="461" t="s">
        <v>131</v>
      </c>
      <c r="U217" s="459" t="str">
        <f>IF(COUNTIFS('[7]ROMM List'!$AA$5:$AA$736,다우기술!$C217,'[7]ROMM List'!K$5:K$736,"O")&gt;0,"O","")</f>
        <v>O</v>
      </c>
      <c r="V217" s="460" t="str">
        <f>IF(COUNTIFS('[7]ROMM List'!$AA$5:$AA$736,다우기술!$C217,'[7]ROMM List'!L$5:L$736,"O")&gt;0,"O","")</f>
        <v>O</v>
      </c>
      <c r="W217" s="460" t="str">
        <f>IF(COUNTIFS('[7]ROMM List'!$AA$5:$AA$736,다우기술!$C217,'[7]ROMM List'!M$5:M$736,"O")&gt;0,"O","")</f>
        <v>O</v>
      </c>
      <c r="X217" s="460" t="str">
        <f>IF(COUNTIFS('[7]ROMM List'!$AA$5:$AA$736,다우기술!$C217,'[7]ROMM List'!N$5:N$736,"O")&gt;0,"O","")</f>
        <v/>
      </c>
      <c r="Y217" s="460" t="str">
        <f>IF(COUNTIFS('[7]ROMM List'!$AA$5:$AA$736,다우기술!$C217,'[7]ROMM List'!O$5:O$736,"O")&gt;0,"O","")</f>
        <v/>
      </c>
      <c r="Z217" s="460" t="str">
        <f>IF(COUNTIFS('[7]ROMM List'!$AA$5:$AA$736,다우기술!$C217,'[7]ROMM List'!P$5:P$736,"O")&gt;0,"O","")</f>
        <v>O</v>
      </c>
      <c r="AA217" s="460" t="str">
        <f>IF(COUNTIFS('[7]ROMM List'!$AA$5:$AA$736,다우기술!$C217,'[7]ROMM List'!Q$5:Q$736,"O")&gt;0,"O","")</f>
        <v/>
      </c>
      <c r="AB217" s="460" t="str">
        <f>IF(COUNTIFS('[7]ROMM List'!$AA$5:$AA$736,다우기술!$C217,'[7]ROMM List'!R$5:R$736,"O")&gt;0,"O","")</f>
        <v/>
      </c>
      <c r="AC217" s="460" t="str">
        <f>IF(COUNTIFS('[7]ROMM List'!$AA$5:$AA$736,다우기술!$C217,'[7]ROMM List'!S$5:S$736,"O")&gt;0,"O","")</f>
        <v/>
      </c>
      <c r="AD217" s="460" t="str">
        <f>IF(COUNTIFS('[7]ROMM List'!$AA$5:$AA$736,다우기술!$C217,'[7]ROMM List'!T$5:T$736,"O")&gt;0,"O","")</f>
        <v/>
      </c>
      <c r="AE217" s="460" t="str">
        <f>IF(COUNTIFS('[7]ROMM List'!$AA$5:$AA$736,다우기술!$C217,'[7]ROMM List'!U$5:U$736,"O")&gt;0,"O","")</f>
        <v/>
      </c>
      <c r="AF217" s="460" t="str">
        <f>IF(COUNTIFS('[7]ROMM List'!$AA$5:$AA$736,다우기술!$C217,'[7]ROMM List'!V$5:V$736,"O")&gt;0,"O","")</f>
        <v/>
      </c>
      <c r="AG217" s="461" t="str">
        <f>IF(COUNTIFS('[7]ROMM List'!$AA$5:$AA$736,다우기술!$C217,'[7]ROMM List'!W$5:W$736,"O")&gt;0,"O","")</f>
        <v/>
      </c>
      <c r="AH217" s="462" t="s">
        <v>130</v>
      </c>
      <c r="AI217" s="458" t="str">
        <f t="shared" si="51"/>
        <v>매출채권매출</v>
      </c>
      <c r="AJ217" s="458" t="s">
        <v>144</v>
      </c>
      <c r="AK217" s="458" t="s">
        <v>144</v>
      </c>
      <c r="AL217" s="458" t="s">
        <v>144</v>
      </c>
      <c r="AM217" s="458" t="s">
        <v>144</v>
      </c>
      <c r="AN217" s="458" t="s">
        <v>3592</v>
      </c>
      <c r="AO217" s="458" t="s">
        <v>144</v>
      </c>
      <c r="AP217" s="463" t="s">
        <v>3638</v>
      </c>
      <c r="AQ217" s="458" t="s">
        <v>131</v>
      </c>
      <c r="AR217" s="454" t="s">
        <v>134</v>
      </c>
      <c r="AS217" s="454" t="s">
        <v>189</v>
      </c>
      <c r="AT217" s="464" t="s">
        <v>4701</v>
      </c>
      <c r="AU217" s="454" t="str">
        <f t="shared" si="49"/>
        <v>PG사 결제금액에 따른 미수금 전표 승인</v>
      </c>
      <c r="AV217" s="454" t="s">
        <v>4702</v>
      </c>
      <c r="AW217" s="455"/>
      <c r="AX217" s="460"/>
      <c r="AY217" s="460" t="s">
        <v>143</v>
      </c>
      <c r="AZ217" s="461"/>
      <c r="BA217" s="446" t="s">
        <v>4703</v>
      </c>
      <c r="BB217" s="446" t="str">
        <f>IF(COUNTIFS('[7]ROMM List'!$AA$5:$AA$736,다우기술!C217,'[7]ROMM List'!$AF$5:$AF$736,"Significant")&gt;0,"Significant",IF(COUNTIFS('[7]ROMM List'!$AA$5:$AA$736,다우기술!C217,'[7]ROMM List'!$AF$5:$AF$736,"Higher")&gt;0,"Higher","Lower"))</f>
        <v>Higher</v>
      </c>
      <c r="BC217" s="446" t="s">
        <v>131</v>
      </c>
      <c r="BD217" s="446" t="s">
        <v>130</v>
      </c>
      <c r="BE217" s="465" t="s">
        <v>131</v>
      </c>
      <c r="BF217" s="466" t="str">
        <f t="shared" si="40"/>
        <v>M</v>
      </c>
      <c r="BG217" s="466" t="s">
        <v>135</v>
      </c>
      <c r="BH217" s="466" t="s">
        <v>135</v>
      </c>
      <c r="BI217" s="466" t="s">
        <v>135</v>
      </c>
      <c r="BJ217" s="466" t="s">
        <v>135</v>
      </c>
      <c r="BK217" s="466" t="s">
        <v>135</v>
      </c>
      <c r="BL217" s="466" t="s">
        <v>133</v>
      </c>
      <c r="BM217" s="466" t="s">
        <v>133</v>
      </c>
      <c r="BN217" s="467" t="s">
        <v>135</v>
      </c>
      <c r="BO217" s="446" t="str">
        <f t="shared" si="45"/>
        <v>Not Higher</v>
      </c>
      <c r="BP217" s="446">
        <f>SUMIFS([7]Note!$G$18:$G$65,[7]Note!$C$18:$C$65,다우기술!BB217,[7]Note!$F$18:$F$65,다우기술!BC217,[7]Note!$D$18:$D$65,다우기술!BO217)/IF(BD217="Y",1,IF(BD217="H",2,4))</f>
        <v>2</v>
      </c>
      <c r="BQ217" s="446" t="s">
        <v>134</v>
      </c>
      <c r="BR217" s="466"/>
      <c r="BS217" s="467" t="s">
        <v>143</v>
      </c>
      <c r="BT217" s="465"/>
      <c r="BU217" s="466"/>
      <c r="BV217" s="466"/>
      <c r="BW217" s="466" t="s">
        <v>143</v>
      </c>
      <c r="BX217" s="466"/>
      <c r="BY217" s="446"/>
      <c r="BZ217" s="468" t="str">
        <f t="shared" si="50"/>
        <v>매출 공통_PG사 결제금액에 따른 미수금 전표 승인</v>
      </c>
      <c r="CA217" s="468" t="b">
        <f>VLOOKUP(BZ217,'[7]ROMM List'!$AB$5:$AB$736,1,0)=BZ217</f>
        <v>1</v>
      </c>
      <c r="CB217" s="468" t="str">
        <f t="shared" si="46"/>
        <v>GE0201</v>
      </c>
      <c r="CC217" s="468"/>
      <c r="CD217" s="392">
        <f t="shared" si="47"/>
        <v>0</v>
      </c>
      <c r="CF217" s="392">
        <f t="shared" si="48"/>
        <v>0</v>
      </c>
      <c r="CG217" s="392">
        <f t="shared" si="48"/>
        <v>0</v>
      </c>
      <c r="CH217" s="392">
        <f t="shared" si="48"/>
        <v>0</v>
      </c>
      <c r="CL217" s="392" t="str">
        <f>IF(COUNTIFS('[7]ROMM List'!$E$5:$E$736,다우기술!CL$4,'[7]ROMM List'!$AA$5:$AA$736,다우기술!$C217)&gt;0,CL$4,"")</f>
        <v>매출채권</v>
      </c>
      <c r="CM217" s="392" t="str">
        <f>IF(COUNTIFS('[7]ROMM List'!$E$5:$E$736,다우기술!CM$4,'[7]ROMM List'!$AA$5:$AA$736,다우기술!$C217)&gt;0,CM$4,"")</f>
        <v>매출</v>
      </c>
      <c r="CN217" s="392" t="str">
        <f>IF(COUNTIFS('[7]ROMM List'!$E$5:$E$736,다우기술!CN$4,'[7]ROMM List'!$AA$5:$AA$736,다우기술!$C217)&gt;0,CN$4,"")</f>
        <v/>
      </c>
      <c r="CO217" s="392" t="str">
        <f>IF(COUNTIFS('[7]ROMM List'!$E$5:$E$736,다우기술!CO$4,'[7]ROMM List'!$AA$5:$AA$736,다우기술!$C217)&gt;0,CO$4,"")</f>
        <v/>
      </c>
      <c r="CP217" s="392" t="str">
        <f>IF(COUNTIFS('[7]ROMM List'!$E$5:$E$736,다우기술!CP$4,'[7]ROMM List'!$AA$5:$AA$736,다우기술!$C217)&gt;0,CP$4,"")</f>
        <v/>
      </c>
      <c r="CQ217" s="392" t="str">
        <f>IF(COUNTIFS('[7]ROMM List'!$E$5:$E$736,다우기술!CQ$4,'[7]ROMM List'!$AA$5:$AA$736,다우기술!$C217)&gt;0,CQ$4,"")</f>
        <v/>
      </c>
      <c r="CR217" s="392" t="str">
        <f>IF(COUNTIFS('[7]ROMM List'!$E$5:$E$736,다우기술!CR$4,'[7]ROMM List'!$AA$5:$AA$736,다우기술!$C217)&gt;0,CR$4,"")</f>
        <v/>
      </c>
      <c r="CS217" s="392" t="str">
        <f>IF(COUNTIFS('[7]ROMM List'!$E$5:$E$736,다우기술!CS$4,'[7]ROMM List'!$AA$5:$AA$736,다우기술!$C217)&gt;0,CS$4,"")</f>
        <v/>
      </c>
      <c r="CT217" s="392" t="str">
        <f>IF(COUNTIFS('[7]ROMM List'!$E$5:$E$736,다우기술!CT$4,'[7]ROMM List'!$AA$5:$AA$736,다우기술!$C217)&gt;0,CT$4,"")</f>
        <v/>
      </c>
      <c r="CU217" s="392" t="str">
        <f>IF(COUNTIFS('[7]ROMM List'!$E$5:$E$736,다우기술!CU$4,'[7]ROMM List'!$AA$5:$AA$736,다우기술!$C217)&gt;0,CU$4,"")</f>
        <v/>
      </c>
      <c r="CV217" s="392" t="str">
        <f>IF(COUNTIFS('[7]ROMM List'!$E$5:$E$736,다우기술!CV$4,'[7]ROMM List'!$AA$5:$AA$736,다우기술!$C217)&gt;0,CV$4,"")</f>
        <v/>
      </c>
      <c r="CW217" s="392" t="str">
        <f>IF(COUNTIFS('[7]ROMM List'!$E$5:$E$736,다우기술!CW$4,'[7]ROMM List'!$AA$5:$AA$736,다우기술!$C217)&gt;0,CW$4,"")</f>
        <v/>
      </c>
      <c r="CX217" s="392" t="str">
        <f>IF(COUNTIFS('[7]ROMM List'!$E$5:$E$736,다우기술!CX$4,'[7]ROMM List'!$AA$5:$AA$736,다우기술!$C217)&gt;0,CX$4,"")</f>
        <v/>
      </c>
      <c r="CY217" s="392" t="str">
        <f>IF(COUNTIFS('[7]ROMM List'!$E$5:$E$736,다우기술!CY$4,'[7]ROMM List'!$AA$5:$AA$736,다우기술!$C217)&gt;0,CY$4,"")</f>
        <v/>
      </c>
      <c r="CZ217" s="392" t="str">
        <f>IF(COUNTIFS('[7]ROMM List'!$E$5:$E$736,다우기술!CZ$4,'[7]ROMM List'!$AA$5:$AA$736,다우기술!$C217)&gt;0,CZ$4,"")</f>
        <v/>
      </c>
      <c r="DA217" s="392" t="str">
        <f>IF(COUNTIFS('[7]ROMM List'!$E$5:$E$736,다우기술!DA$4,'[7]ROMM List'!$AA$5:$AA$736,다우기술!$C217)&gt;0,DA$4,"")</f>
        <v/>
      </c>
      <c r="DB217" s="392" t="str">
        <f>IF(COUNTIFS('[7]ROMM List'!$E$5:$E$736,다우기술!DB$4,'[7]ROMM List'!$AA$5:$AA$736,다우기술!$C217)&gt;0,DB$4,"")</f>
        <v/>
      </c>
      <c r="DC217" s="392" t="str">
        <f>IF(COUNTIFS('[7]ROMM List'!$E$5:$E$736,다우기술!DC$4,'[7]ROMM List'!$AA$5:$AA$736,다우기술!$C217)&gt;0,DC$4,"")</f>
        <v/>
      </c>
      <c r="DD217" s="392" t="str">
        <f>IF(COUNTIFS('[7]ROMM List'!$E$5:$E$736,다우기술!DD$4,'[7]ROMM List'!$AA$5:$AA$736,다우기술!$C217)&gt;0,DD$4,"")</f>
        <v/>
      </c>
      <c r="DE217" s="392" t="str">
        <f>IF(COUNTIFS('[7]ROMM List'!$E$5:$E$736,다우기술!DE$4,'[7]ROMM List'!$AA$5:$AA$736,다우기술!$C217)&gt;0,DE$4,"")</f>
        <v/>
      </c>
      <c r="DF217" s="392" t="str">
        <f>IF(COUNTIFS('[7]ROMM List'!$E$5:$E$736,다우기술!DF$4,'[7]ROMM List'!$AA$5:$AA$736,다우기술!$C217)&gt;0,DF$4,"")</f>
        <v/>
      </c>
      <c r="DG217" s="392" t="str">
        <f>IF(COUNTIFS('[7]ROMM List'!$E$5:$E$736,다우기술!DG$4,'[7]ROMM List'!$AA$5:$AA$736,다우기술!$C217)&gt;0,DG$4,"")</f>
        <v/>
      </c>
      <c r="DH217" s="392" t="str">
        <f>IF(COUNTIFS('[7]ROMM List'!$E$5:$E$736,다우기술!DH$4,'[7]ROMM List'!$AA$5:$AA$736,다우기술!$C217)&gt;0,DH$4,"")</f>
        <v/>
      </c>
      <c r="DI217" s="392" t="str">
        <f>IF(COUNTIFS('[7]ROMM List'!$E$5:$E$736,다우기술!DI$4,'[7]ROMM List'!$AA$5:$AA$736,다우기술!$C217)&gt;0,DI$4,"")</f>
        <v/>
      </c>
      <c r="DJ217" s="392" t="str">
        <f>IF(COUNTIFS('[7]ROMM List'!$E$5:$E$736,다우기술!DJ$4,'[7]ROMM List'!$AA$5:$AA$736,다우기술!$C217)&gt;0,DJ$4,"")</f>
        <v/>
      </c>
      <c r="DK217" s="392" t="str">
        <f>IF(COUNTIFS('[7]ROMM List'!$E$5:$E$736,다우기술!DK$4,'[7]ROMM List'!$AA$5:$AA$736,다우기술!$C217)&gt;0,DK$4,"")</f>
        <v/>
      </c>
      <c r="DL217" s="392" t="str">
        <f t="shared" si="52"/>
        <v>매출채권매출</v>
      </c>
    </row>
    <row r="218" spans="1:116" s="392" customFormat="1" ht="157.94999999999999" hidden="1" customHeight="1">
      <c r="B218" s="392" t="s">
        <v>141</v>
      </c>
      <c r="C218" s="430" t="str">
        <f t="shared" si="44"/>
        <v>GE0202</v>
      </c>
      <c r="D218" s="430" t="s">
        <v>4624</v>
      </c>
      <c r="E218" s="430" t="s">
        <v>4625</v>
      </c>
      <c r="F218" s="431" t="s">
        <v>3599</v>
      </c>
      <c r="G218" s="431" t="s">
        <v>3306</v>
      </c>
      <c r="H218" s="454" t="s">
        <v>4704</v>
      </c>
      <c r="I218" s="455" t="s">
        <v>4705</v>
      </c>
      <c r="J218" s="456" t="s">
        <v>4706</v>
      </c>
      <c r="K218" s="457" t="s">
        <v>4707</v>
      </c>
      <c r="L218" s="458" t="str">
        <f>IF(VLOOKUP(BZ218,'[7]ROMM List'!$AB$5:$AC$736,2,0)&gt;0,"Y","N")</f>
        <v>N</v>
      </c>
      <c r="M218" s="459"/>
      <c r="N218" s="460"/>
      <c r="O218" s="460"/>
      <c r="P218" s="460"/>
      <c r="Q218" s="460" t="s">
        <v>143</v>
      </c>
      <c r="R218" s="461"/>
      <c r="S218" s="459" t="s">
        <v>140</v>
      </c>
      <c r="T218" s="461" t="s">
        <v>131</v>
      </c>
      <c r="U218" s="459" t="str">
        <f>IF(COUNTIFS('[7]ROMM List'!$AA$5:$AA$736,다우기술!$C218,'[7]ROMM List'!K$5:K$736,"O")&gt;0,"O","")</f>
        <v>O</v>
      </c>
      <c r="V218" s="460" t="str">
        <f>IF(COUNTIFS('[7]ROMM List'!$AA$5:$AA$736,다우기술!$C218,'[7]ROMM List'!L$5:L$736,"O")&gt;0,"O","")</f>
        <v>O</v>
      </c>
      <c r="W218" s="460" t="str">
        <f>IF(COUNTIFS('[7]ROMM List'!$AA$5:$AA$736,다우기술!$C218,'[7]ROMM List'!M$5:M$736,"O")&gt;0,"O","")</f>
        <v>O</v>
      </c>
      <c r="X218" s="460" t="str">
        <f>IF(COUNTIFS('[7]ROMM List'!$AA$5:$AA$736,다우기술!$C218,'[7]ROMM List'!N$5:N$736,"O")&gt;0,"O","")</f>
        <v/>
      </c>
      <c r="Y218" s="460" t="str">
        <f>IF(COUNTIFS('[7]ROMM List'!$AA$5:$AA$736,다우기술!$C218,'[7]ROMM List'!O$5:O$736,"O")&gt;0,"O","")</f>
        <v/>
      </c>
      <c r="Z218" s="460" t="str">
        <f>IF(COUNTIFS('[7]ROMM List'!$AA$5:$AA$736,다우기술!$C218,'[7]ROMM List'!P$5:P$736,"O")&gt;0,"O","")</f>
        <v>O</v>
      </c>
      <c r="AA218" s="460" t="str">
        <f>IF(COUNTIFS('[7]ROMM List'!$AA$5:$AA$736,다우기술!$C218,'[7]ROMM List'!Q$5:Q$736,"O")&gt;0,"O","")</f>
        <v/>
      </c>
      <c r="AB218" s="460" t="str">
        <f>IF(COUNTIFS('[7]ROMM List'!$AA$5:$AA$736,다우기술!$C218,'[7]ROMM List'!R$5:R$736,"O")&gt;0,"O","")</f>
        <v/>
      </c>
      <c r="AC218" s="460" t="str">
        <f>IF(COUNTIFS('[7]ROMM List'!$AA$5:$AA$736,다우기술!$C218,'[7]ROMM List'!S$5:S$736,"O")&gt;0,"O","")</f>
        <v/>
      </c>
      <c r="AD218" s="460" t="str">
        <f>IF(COUNTIFS('[7]ROMM List'!$AA$5:$AA$736,다우기술!$C218,'[7]ROMM List'!T$5:T$736,"O")&gt;0,"O","")</f>
        <v/>
      </c>
      <c r="AE218" s="460" t="str">
        <f>IF(COUNTIFS('[7]ROMM List'!$AA$5:$AA$736,다우기술!$C218,'[7]ROMM List'!U$5:U$736,"O")&gt;0,"O","")</f>
        <v/>
      </c>
      <c r="AF218" s="460" t="str">
        <f>IF(COUNTIFS('[7]ROMM List'!$AA$5:$AA$736,다우기술!$C218,'[7]ROMM List'!V$5:V$736,"O")&gt;0,"O","")</f>
        <v/>
      </c>
      <c r="AG218" s="461" t="str">
        <f>IF(COUNTIFS('[7]ROMM List'!$AA$5:$AA$736,다우기술!$C218,'[7]ROMM List'!W$5:W$736,"O")&gt;0,"O","")</f>
        <v/>
      </c>
      <c r="AH218" s="462" t="s">
        <v>3718</v>
      </c>
      <c r="AI218" s="458" t="str">
        <f t="shared" si="51"/>
        <v>매출채권매출</v>
      </c>
      <c r="AJ218" s="458" t="s">
        <v>3018</v>
      </c>
      <c r="AK218" s="458" t="s">
        <v>3018</v>
      </c>
      <c r="AL218" s="458" t="s">
        <v>144</v>
      </c>
      <c r="AM218" s="458" t="s">
        <v>144</v>
      </c>
      <c r="AN218" s="458" t="s">
        <v>3592</v>
      </c>
      <c r="AO218" s="458" t="s">
        <v>4708</v>
      </c>
      <c r="AP218" s="463" t="s">
        <v>3638</v>
      </c>
      <c r="AQ218" s="458" t="s">
        <v>143</v>
      </c>
      <c r="AR218" s="454" t="s">
        <v>4709</v>
      </c>
      <c r="AS218" s="454" t="s">
        <v>4710</v>
      </c>
      <c r="AT218" s="464" t="s">
        <v>4711</v>
      </c>
      <c r="AU218" s="454" t="str">
        <f t="shared" si="49"/>
        <v>매출채권 반제</v>
      </c>
      <c r="AV218" s="454" t="s">
        <v>4712</v>
      </c>
      <c r="AW218" s="455"/>
      <c r="AX218" s="460"/>
      <c r="AY218" s="460" t="s">
        <v>3025</v>
      </c>
      <c r="AZ218" s="461"/>
      <c r="BA218" s="446" t="s">
        <v>4713</v>
      </c>
      <c r="BB218" s="446" t="str">
        <f>IF(COUNTIFS('[7]ROMM List'!$AA$5:$AA$736,다우기술!C218,'[7]ROMM List'!$AF$5:$AF$736,"Significant")&gt;0,"Significant",IF(COUNTIFS('[7]ROMM List'!$AA$5:$AA$736,다우기술!C218,'[7]ROMM List'!$AF$5:$AF$736,"Higher")&gt;0,"Higher","Lower"))</f>
        <v>Higher</v>
      </c>
      <c r="BC218" s="446" t="str">
        <f>AQ218</f>
        <v>O</v>
      </c>
      <c r="BD218" s="446" t="s">
        <v>130</v>
      </c>
      <c r="BE218" s="465" t="s">
        <v>131</v>
      </c>
      <c r="BF218" s="466" t="str">
        <f t="shared" si="40"/>
        <v>O</v>
      </c>
      <c r="BG218" s="466" t="s">
        <v>135</v>
      </c>
      <c r="BH218" s="466" t="s">
        <v>135</v>
      </c>
      <c r="BI218" s="466" t="s">
        <v>135</v>
      </c>
      <c r="BJ218" s="466" t="s">
        <v>135</v>
      </c>
      <c r="BK218" s="466" t="s">
        <v>135</v>
      </c>
      <c r="BL218" s="466" t="s">
        <v>133</v>
      </c>
      <c r="BM218" s="466" t="s">
        <v>133</v>
      </c>
      <c r="BN218" s="467" t="s">
        <v>135</v>
      </c>
      <c r="BO218" s="446" t="str">
        <f t="shared" si="45"/>
        <v>Not Higher</v>
      </c>
      <c r="BP218" s="446">
        <f>SUMIFS([7]Note!$G$18:$G$65,[7]Note!$C$18:$C$65,다우기술!BB218,[7]Note!$F$18:$F$65,다우기술!BC218,[7]Note!$D$18:$D$65,다우기술!BO218)/IF(BD218="Y",1,IF(BD218="H",2,4))</f>
        <v>25</v>
      </c>
      <c r="BQ218" s="446" t="str">
        <f t="shared" ref="BQ218:BQ234" si="54">AR218</f>
        <v>사업지원팀, 재경팀</v>
      </c>
      <c r="BR218" s="466"/>
      <c r="BS218" s="467" t="s">
        <v>143</v>
      </c>
      <c r="BT218" s="465"/>
      <c r="BU218" s="466"/>
      <c r="BV218" s="466"/>
      <c r="BW218" s="466" t="s">
        <v>143</v>
      </c>
      <c r="BX218" s="466"/>
      <c r="BY218" s="446"/>
      <c r="BZ218" s="468" t="str">
        <f t="shared" si="50"/>
        <v>매출 공통_매출채권 반제</v>
      </c>
      <c r="CA218" s="468" t="b">
        <f>VLOOKUP(BZ218,'[7]ROMM List'!$AB$5:$AB$736,1,0)=BZ218</f>
        <v>1</v>
      </c>
      <c r="CB218" s="468" t="str">
        <f t="shared" si="46"/>
        <v>GE0202</v>
      </c>
      <c r="CC218" s="468"/>
      <c r="CD218" s="392">
        <f t="shared" si="47"/>
        <v>0</v>
      </c>
      <c r="CF218" s="392">
        <f t="shared" si="48"/>
        <v>0</v>
      </c>
      <c r="CG218" s="392">
        <f t="shared" si="48"/>
        <v>0</v>
      </c>
      <c r="CH218" s="392">
        <f t="shared" si="48"/>
        <v>0</v>
      </c>
      <c r="CL218" s="392" t="str">
        <f>IF(COUNTIFS('[7]ROMM List'!$E$5:$E$736,다우기술!CL$4,'[7]ROMM List'!$AA$5:$AA$736,다우기술!$C218)&gt;0,CL$4,"")</f>
        <v>매출채권</v>
      </c>
      <c r="CM218" s="392" t="str">
        <f>IF(COUNTIFS('[7]ROMM List'!$E$5:$E$736,다우기술!CM$4,'[7]ROMM List'!$AA$5:$AA$736,다우기술!$C218)&gt;0,CM$4,"")</f>
        <v>매출</v>
      </c>
      <c r="CN218" s="392" t="str">
        <f>IF(COUNTIFS('[7]ROMM List'!$E$5:$E$736,다우기술!CN$4,'[7]ROMM List'!$AA$5:$AA$736,다우기술!$C218)&gt;0,CN$4,"")</f>
        <v/>
      </c>
      <c r="CO218" s="392" t="str">
        <f>IF(COUNTIFS('[7]ROMM List'!$E$5:$E$736,다우기술!CO$4,'[7]ROMM List'!$AA$5:$AA$736,다우기술!$C218)&gt;0,CO$4,"")</f>
        <v/>
      </c>
      <c r="CP218" s="392" t="str">
        <f>IF(COUNTIFS('[7]ROMM List'!$E$5:$E$736,다우기술!CP$4,'[7]ROMM List'!$AA$5:$AA$736,다우기술!$C218)&gt;0,CP$4,"")</f>
        <v/>
      </c>
      <c r="CQ218" s="392" t="str">
        <f>IF(COUNTIFS('[7]ROMM List'!$E$5:$E$736,다우기술!CQ$4,'[7]ROMM List'!$AA$5:$AA$736,다우기술!$C218)&gt;0,CQ$4,"")</f>
        <v/>
      </c>
      <c r="CR218" s="392" t="str">
        <f>IF(COUNTIFS('[7]ROMM List'!$E$5:$E$736,다우기술!CR$4,'[7]ROMM List'!$AA$5:$AA$736,다우기술!$C218)&gt;0,CR$4,"")</f>
        <v/>
      </c>
      <c r="CS218" s="392" t="str">
        <f>IF(COUNTIFS('[7]ROMM List'!$E$5:$E$736,다우기술!CS$4,'[7]ROMM List'!$AA$5:$AA$736,다우기술!$C218)&gt;0,CS$4,"")</f>
        <v/>
      </c>
      <c r="CT218" s="392" t="str">
        <f>IF(COUNTIFS('[7]ROMM List'!$E$5:$E$736,다우기술!CT$4,'[7]ROMM List'!$AA$5:$AA$736,다우기술!$C218)&gt;0,CT$4,"")</f>
        <v/>
      </c>
      <c r="CU218" s="392" t="str">
        <f>IF(COUNTIFS('[7]ROMM List'!$E$5:$E$736,다우기술!CU$4,'[7]ROMM List'!$AA$5:$AA$736,다우기술!$C218)&gt;0,CU$4,"")</f>
        <v/>
      </c>
      <c r="CV218" s="392" t="str">
        <f>IF(COUNTIFS('[7]ROMM List'!$E$5:$E$736,다우기술!CV$4,'[7]ROMM List'!$AA$5:$AA$736,다우기술!$C218)&gt;0,CV$4,"")</f>
        <v/>
      </c>
      <c r="CW218" s="392" t="str">
        <f>IF(COUNTIFS('[7]ROMM List'!$E$5:$E$736,다우기술!CW$4,'[7]ROMM List'!$AA$5:$AA$736,다우기술!$C218)&gt;0,CW$4,"")</f>
        <v/>
      </c>
      <c r="CX218" s="392" t="str">
        <f>IF(COUNTIFS('[7]ROMM List'!$E$5:$E$736,다우기술!CX$4,'[7]ROMM List'!$AA$5:$AA$736,다우기술!$C218)&gt;0,CX$4,"")</f>
        <v/>
      </c>
      <c r="CY218" s="392" t="str">
        <f>IF(COUNTIFS('[7]ROMM List'!$E$5:$E$736,다우기술!CY$4,'[7]ROMM List'!$AA$5:$AA$736,다우기술!$C218)&gt;0,CY$4,"")</f>
        <v/>
      </c>
      <c r="CZ218" s="392" t="str">
        <f>IF(COUNTIFS('[7]ROMM List'!$E$5:$E$736,다우기술!CZ$4,'[7]ROMM List'!$AA$5:$AA$736,다우기술!$C218)&gt;0,CZ$4,"")</f>
        <v/>
      </c>
      <c r="DA218" s="392" t="str">
        <f>IF(COUNTIFS('[7]ROMM List'!$E$5:$E$736,다우기술!DA$4,'[7]ROMM List'!$AA$5:$AA$736,다우기술!$C218)&gt;0,DA$4,"")</f>
        <v/>
      </c>
      <c r="DB218" s="392" t="str">
        <f>IF(COUNTIFS('[7]ROMM List'!$E$5:$E$736,다우기술!DB$4,'[7]ROMM List'!$AA$5:$AA$736,다우기술!$C218)&gt;0,DB$4,"")</f>
        <v/>
      </c>
      <c r="DC218" s="392" t="str">
        <f>IF(COUNTIFS('[7]ROMM List'!$E$5:$E$736,다우기술!DC$4,'[7]ROMM List'!$AA$5:$AA$736,다우기술!$C218)&gt;0,DC$4,"")</f>
        <v/>
      </c>
      <c r="DD218" s="392" t="str">
        <f>IF(COUNTIFS('[7]ROMM List'!$E$5:$E$736,다우기술!DD$4,'[7]ROMM List'!$AA$5:$AA$736,다우기술!$C218)&gt;0,DD$4,"")</f>
        <v/>
      </c>
      <c r="DE218" s="392" t="str">
        <f>IF(COUNTIFS('[7]ROMM List'!$E$5:$E$736,다우기술!DE$4,'[7]ROMM List'!$AA$5:$AA$736,다우기술!$C218)&gt;0,DE$4,"")</f>
        <v/>
      </c>
      <c r="DF218" s="392" t="str">
        <f>IF(COUNTIFS('[7]ROMM List'!$E$5:$E$736,다우기술!DF$4,'[7]ROMM List'!$AA$5:$AA$736,다우기술!$C218)&gt;0,DF$4,"")</f>
        <v/>
      </c>
      <c r="DG218" s="392" t="str">
        <f>IF(COUNTIFS('[7]ROMM List'!$E$5:$E$736,다우기술!DG$4,'[7]ROMM List'!$AA$5:$AA$736,다우기술!$C218)&gt;0,DG$4,"")</f>
        <v/>
      </c>
      <c r="DH218" s="392" t="str">
        <f>IF(COUNTIFS('[7]ROMM List'!$E$5:$E$736,다우기술!DH$4,'[7]ROMM List'!$AA$5:$AA$736,다우기술!$C218)&gt;0,DH$4,"")</f>
        <v/>
      </c>
      <c r="DI218" s="392" t="str">
        <f>IF(COUNTIFS('[7]ROMM List'!$E$5:$E$736,다우기술!DI$4,'[7]ROMM List'!$AA$5:$AA$736,다우기술!$C218)&gt;0,DI$4,"")</f>
        <v/>
      </c>
      <c r="DJ218" s="392" t="str">
        <f>IF(COUNTIFS('[7]ROMM List'!$E$5:$E$736,다우기술!DJ$4,'[7]ROMM List'!$AA$5:$AA$736,다우기술!$C218)&gt;0,DJ$4,"")</f>
        <v/>
      </c>
      <c r="DK218" s="392" t="str">
        <f>IF(COUNTIFS('[7]ROMM List'!$E$5:$E$736,다우기술!DK$4,'[7]ROMM List'!$AA$5:$AA$736,다우기술!$C218)&gt;0,DK$4,"")</f>
        <v/>
      </c>
      <c r="DL218" s="392" t="str">
        <f t="shared" si="52"/>
        <v>매출채권매출</v>
      </c>
    </row>
    <row r="219" spans="1:116" s="392" customFormat="1" ht="124.95" hidden="1" customHeight="1">
      <c r="A219" s="477" t="s">
        <v>3290</v>
      </c>
      <c r="B219" s="392" t="s">
        <v>141</v>
      </c>
      <c r="C219" s="430" t="str">
        <f t="shared" si="44"/>
        <v>GE0203</v>
      </c>
      <c r="D219" s="430" t="s">
        <v>4624</v>
      </c>
      <c r="E219" s="430" t="s">
        <v>4625</v>
      </c>
      <c r="F219" s="431" t="s">
        <v>3306</v>
      </c>
      <c r="G219" s="431" t="s">
        <v>3036</v>
      </c>
      <c r="H219" s="454" t="s">
        <v>4714</v>
      </c>
      <c r="I219" s="455" t="s">
        <v>4715</v>
      </c>
      <c r="J219" s="456" t="s">
        <v>4716</v>
      </c>
      <c r="K219" s="457" t="s">
        <v>4717</v>
      </c>
      <c r="L219" s="458" t="str">
        <f>IF(VLOOKUP(BZ219,'[7]ROMM List'!$AB$5:$AC$736,2,0)&gt;0,"Y","N")</f>
        <v>Y</v>
      </c>
      <c r="M219" s="459" t="s">
        <v>143</v>
      </c>
      <c r="N219" s="460" t="s">
        <v>143</v>
      </c>
      <c r="O219" s="460"/>
      <c r="P219" s="460"/>
      <c r="Q219" s="460"/>
      <c r="R219" s="461"/>
      <c r="S219" s="459" t="s">
        <v>140</v>
      </c>
      <c r="T219" s="461" t="s">
        <v>131</v>
      </c>
      <c r="U219" s="459" t="str">
        <f>IF(COUNTIFS('[7]ROMM List'!$AA$5:$AA$736,다우기술!$C219,'[7]ROMM List'!K$5:K$736,"O")&gt;0,"O","")</f>
        <v>O</v>
      </c>
      <c r="V219" s="460" t="str">
        <f>IF(COUNTIFS('[7]ROMM List'!$AA$5:$AA$736,다우기술!$C219,'[7]ROMM List'!L$5:L$736,"O")&gt;0,"O","")</f>
        <v>O</v>
      </c>
      <c r="W219" s="460" t="str">
        <f>IF(COUNTIFS('[7]ROMM List'!$AA$5:$AA$736,다우기술!$C219,'[7]ROMM List'!M$5:M$736,"O")&gt;0,"O","")</f>
        <v>O</v>
      </c>
      <c r="X219" s="460" t="str">
        <f>IF(COUNTIFS('[7]ROMM List'!$AA$5:$AA$736,다우기술!$C219,'[7]ROMM List'!N$5:N$736,"O")&gt;0,"O","")</f>
        <v/>
      </c>
      <c r="Y219" s="460" t="str">
        <f>IF(COUNTIFS('[7]ROMM List'!$AA$5:$AA$736,다우기술!$C219,'[7]ROMM List'!O$5:O$736,"O")&gt;0,"O","")</f>
        <v/>
      </c>
      <c r="Z219" s="460" t="str">
        <f>IF(COUNTIFS('[7]ROMM List'!$AA$5:$AA$736,다우기술!$C219,'[7]ROMM List'!P$5:P$736,"O")&gt;0,"O","")</f>
        <v>O</v>
      </c>
      <c r="AA219" s="460" t="str">
        <f>IF(COUNTIFS('[7]ROMM List'!$AA$5:$AA$736,다우기술!$C219,'[7]ROMM List'!Q$5:Q$736,"O")&gt;0,"O","")</f>
        <v/>
      </c>
      <c r="AB219" s="460" t="str">
        <f>IF(COUNTIFS('[7]ROMM List'!$AA$5:$AA$736,다우기술!$C219,'[7]ROMM List'!R$5:R$736,"O")&gt;0,"O","")</f>
        <v/>
      </c>
      <c r="AC219" s="460" t="str">
        <f>IF(COUNTIFS('[7]ROMM List'!$AA$5:$AA$736,다우기술!$C219,'[7]ROMM List'!S$5:S$736,"O")&gt;0,"O","")</f>
        <v/>
      </c>
      <c r="AD219" s="460" t="str">
        <f>IF(COUNTIFS('[7]ROMM List'!$AA$5:$AA$736,다우기술!$C219,'[7]ROMM List'!T$5:T$736,"O")&gt;0,"O","")</f>
        <v/>
      </c>
      <c r="AE219" s="460" t="str">
        <f>IF(COUNTIFS('[7]ROMM List'!$AA$5:$AA$736,다우기술!$C219,'[7]ROMM List'!U$5:U$736,"O")&gt;0,"O","")</f>
        <v/>
      </c>
      <c r="AF219" s="460" t="str">
        <f>IF(COUNTIFS('[7]ROMM List'!$AA$5:$AA$736,다우기술!$C219,'[7]ROMM List'!V$5:V$736,"O")&gt;0,"O","")</f>
        <v/>
      </c>
      <c r="AG219" s="461" t="str">
        <f>IF(COUNTIFS('[7]ROMM List'!$AA$5:$AA$736,다우기술!$C219,'[7]ROMM List'!W$5:W$736,"O")&gt;0,"O","")</f>
        <v/>
      </c>
      <c r="AH219" s="462" t="s">
        <v>4440</v>
      </c>
      <c r="AI219" s="458" t="str">
        <f t="shared" si="51"/>
        <v>매출채권매출계약자산,계약부채</v>
      </c>
      <c r="AJ219" s="458" t="s">
        <v>3018</v>
      </c>
      <c r="AK219" s="458" t="s">
        <v>3018</v>
      </c>
      <c r="AL219" s="458" t="s">
        <v>144</v>
      </c>
      <c r="AM219" s="458" t="s">
        <v>144</v>
      </c>
      <c r="AN219" s="458" t="s">
        <v>3592</v>
      </c>
      <c r="AO219" s="458" t="s">
        <v>4718</v>
      </c>
      <c r="AP219" s="463" t="s">
        <v>3638</v>
      </c>
      <c r="AQ219" s="458" t="s">
        <v>131</v>
      </c>
      <c r="AR219" s="454" t="s">
        <v>4709</v>
      </c>
      <c r="AS219" s="454" t="s">
        <v>4719</v>
      </c>
      <c r="AT219" s="464" t="s">
        <v>4720</v>
      </c>
      <c r="AU219" s="454" t="str">
        <f t="shared" si="49"/>
        <v>매출채권 반제 승인</v>
      </c>
      <c r="AV219" s="454" t="s">
        <v>4721</v>
      </c>
      <c r="AW219" s="455"/>
      <c r="AX219" s="460"/>
      <c r="AY219" s="460" t="s">
        <v>3025</v>
      </c>
      <c r="AZ219" s="461"/>
      <c r="BA219" s="446" t="s">
        <v>4722</v>
      </c>
      <c r="BB219" s="446" t="str">
        <f>IF(COUNTIFS('[7]ROMM List'!$AA$5:$AA$736,다우기술!C219,'[7]ROMM List'!$AF$5:$AF$736,"Significant")&gt;0,"Significant",IF(COUNTIFS('[7]ROMM List'!$AA$5:$AA$736,다우기술!C219,'[7]ROMM List'!$AF$5:$AF$736,"Higher")&gt;0,"Higher","Lower"))</f>
        <v>Higher</v>
      </c>
      <c r="BC219" s="446" t="str">
        <f>AQ219</f>
        <v>M</v>
      </c>
      <c r="BD219" s="446" t="s">
        <v>130</v>
      </c>
      <c r="BE219" s="465" t="s">
        <v>131</v>
      </c>
      <c r="BF219" s="466" t="str">
        <f t="shared" si="40"/>
        <v>M</v>
      </c>
      <c r="BG219" s="466" t="s">
        <v>135</v>
      </c>
      <c r="BH219" s="466" t="s">
        <v>135</v>
      </c>
      <c r="BI219" s="466" t="s">
        <v>135</v>
      </c>
      <c r="BJ219" s="466" t="s">
        <v>135</v>
      </c>
      <c r="BK219" s="466" t="s">
        <v>135</v>
      </c>
      <c r="BL219" s="466" t="s">
        <v>133</v>
      </c>
      <c r="BM219" s="466" t="s">
        <v>133</v>
      </c>
      <c r="BN219" s="467" t="s">
        <v>135</v>
      </c>
      <c r="BO219" s="446" t="str">
        <f t="shared" si="45"/>
        <v>Not Higher</v>
      </c>
      <c r="BP219" s="446">
        <f>SUMIFS([7]Note!$G$18:$G$65,[7]Note!$C$18:$C$65,다우기술!BB219,[7]Note!$F$18:$F$65,다우기술!BC219,[7]Note!$D$18:$D$65,다우기술!BO219)/IF(BD219="Y",1,IF(BD219="H",2,4))</f>
        <v>2</v>
      </c>
      <c r="BQ219" s="446" t="str">
        <f t="shared" si="54"/>
        <v>사업지원팀, 재경팀</v>
      </c>
      <c r="BR219" s="466"/>
      <c r="BS219" s="467" t="s">
        <v>143</v>
      </c>
      <c r="BT219" s="465"/>
      <c r="BU219" s="466"/>
      <c r="BV219" s="466"/>
      <c r="BW219" s="466" t="s">
        <v>143</v>
      </c>
      <c r="BX219" s="466"/>
      <c r="BY219" s="446"/>
      <c r="BZ219" s="468" t="str">
        <f t="shared" si="50"/>
        <v>매출 공통_매출채권 반제 승인</v>
      </c>
      <c r="CA219" s="468" t="b">
        <f>VLOOKUP(BZ219,'[7]ROMM List'!$AB$5:$AB$736,1,0)=BZ219</f>
        <v>1</v>
      </c>
      <c r="CB219" s="468" t="str">
        <f t="shared" si="46"/>
        <v>GE0203</v>
      </c>
      <c r="CC219" s="468"/>
      <c r="CD219" s="468">
        <f t="shared" si="47"/>
        <v>0</v>
      </c>
      <c r="CF219" s="468">
        <f t="shared" si="48"/>
        <v>0</v>
      </c>
      <c r="CG219" s="468">
        <f t="shared" si="48"/>
        <v>0</v>
      </c>
      <c r="CH219" s="392">
        <f t="shared" si="48"/>
        <v>0</v>
      </c>
      <c r="CL219" s="392" t="str">
        <f>IF(COUNTIFS('[7]ROMM List'!$E$5:$E$736,다우기술!CL$4,'[7]ROMM List'!$AA$5:$AA$736,다우기술!$C219)&gt;0,CL$4,"")</f>
        <v>매출채권</v>
      </c>
      <c r="CM219" s="392" t="str">
        <f>IF(COUNTIFS('[7]ROMM List'!$E$5:$E$736,다우기술!CM$4,'[7]ROMM List'!$AA$5:$AA$736,다우기술!$C219)&gt;0,CM$4,"")</f>
        <v>매출</v>
      </c>
      <c r="CN219" s="392" t="str">
        <f>IF(COUNTIFS('[7]ROMM List'!$E$5:$E$736,다우기술!CN$4,'[7]ROMM List'!$AA$5:$AA$736,다우기술!$C219)&gt;0,CN$4,"")</f>
        <v/>
      </c>
      <c r="CO219" s="392" t="str">
        <f>IF(COUNTIFS('[7]ROMM List'!$E$5:$E$736,다우기술!CO$4,'[7]ROMM List'!$AA$5:$AA$736,다우기술!$C219)&gt;0,CO$4,"")</f>
        <v/>
      </c>
      <c r="CP219" s="392" t="str">
        <f>IF(COUNTIFS('[7]ROMM List'!$E$5:$E$736,다우기술!CP$4,'[7]ROMM List'!$AA$5:$AA$736,다우기술!$C219)&gt;0,CP$4,"")</f>
        <v/>
      </c>
      <c r="CQ219" s="392" t="str">
        <f>IF(COUNTIFS('[7]ROMM List'!$E$5:$E$736,다우기술!CQ$4,'[7]ROMM List'!$AA$5:$AA$736,다우기술!$C219)&gt;0,CQ$4,"")</f>
        <v/>
      </c>
      <c r="CR219" s="392" t="str">
        <f>IF(COUNTIFS('[7]ROMM List'!$E$5:$E$736,다우기술!CR$4,'[7]ROMM List'!$AA$5:$AA$736,다우기술!$C219)&gt;0,CR$4,"")</f>
        <v/>
      </c>
      <c r="CS219" s="392" t="str">
        <f>IF(COUNTIFS('[7]ROMM List'!$E$5:$E$736,다우기술!CS$4,'[7]ROMM List'!$AA$5:$AA$736,다우기술!$C219)&gt;0,CS$4,"")</f>
        <v/>
      </c>
      <c r="CT219" s="392" t="str">
        <f>IF(COUNTIFS('[7]ROMM List'!$E$5:$E$736,다우기술!CT$4,'[7]ROMM List'!$AA$5:$AA$736,다우기술!$C219)&gt;0,CT$4,"")</f>
        <v/>
      </c>
      <c r="CU219" s="392" t="str">
        <f>IF(COUNTIFS('[7]ROMM List'!$E$5:$E$736,다우기술!CU$4,'[7]ROMM List'!$AA$5:$AA$736,다우기술!$C219)&gt;0,CU$4,"")</f>
        <v/>
      </c>
      <c r="CV219" s="392" t="str">
        <f>IF(COUNTIFS('[7]ROMM List'!$E$5:$E$736,다우기술!CV$4,'[7]ROMM List'!$AA$5:$AA$736,다우기술!$C219)&gt;0,CV$4,"")</f>
        <v/>
      </c>
      <c r="CW219" s="392" t="str">
        <f>IF(COUNTIFS('[7]ROMM List'!$E$5:$E$736,다우기술!CW$4,'[7]ROMM List'!$AA$5:$AA$736,다우기술!$C219)&gt;0,CW$4,"")</f>
        <v/>
      </c>
      <c r="CX219" s="392" t="str">
        <f>IF(COUNTIFS('[7]ROMM List'!$E$5:$E$736,다우기술!CX$4,'[7]ROMM List'!$AA$5:$AA$736,다우기술!$C219)&gt;0,CX$4,"")</f>
        <v/>
      </c>
      <c r="CY219" s="392" t="str">
        <f>IF(COUNTIFS('[7]ROMM List'!$E$5:$E$736,다우기술!CY$4,'[7]ROMM List'!$AA$5:$AA$736,다우기술!$C219)&gt;0,CY$4,"")</f>
        <v/>
      </c>
      <c r="CZ219" s="392" t="str">
        <f>IF(COUNTIFS('[7]ROMM List'!$E$5:$E$736,다우기술!CZ$4,'[7]ROMM List'!$AA$5:$AA$736,다우기술!$C219)&gt;0,CZ$4,"")</f>
        <v/>
      </c>
      <c r="DA219" s="392" t="str">
        <f>IF(COUNTIFS('[7]ROMM List'!$E$5:$E$736,다우기술!DA$4,'[7]ROMM List'!$AA$5:$AA$736,다우기술!$C219)&gt;0,DA$4,"")</f>
        <v/>
      </c>
      <c r="DB219" s="392" t="str">
        <f>IF(COUNTIFS('[7]ROMM List'!$E$5:$E$736,다우기술!DB$4,'[7]ROMM List'!$AA$5:$AA$736,다우기술!$C219)&gt;0,DB$4,"")</f>
        <v/>
      </c>
      <c r="DC219" s="392" t="str">
        <f>IF(COUNTIFS('[7]ROMM List'!$E$5:$E$736,다우기술!DC$4,'[7]ROMM List'!$AA$5:$AA$736,다우기술!$C219)&gt;0,DC$4,"")</f>
        <v/>
      </c>
      <c r="DD219" s="392" t="str">
        <f>IF(COUNTIFS('[7]ROMM List'!$E$5:$E$736,다우기술!DD$4,'[7]ROMM List'!$AA$5:$AA$736,다우기술!$C219)&gt;0,DD$4,"")</f>
        <v/>
      </c>
      <c r="DE219" s="392" t="str">
        <f>IF(COUNTIFS('[7]ROMM List'!$E$5:$E$736,다우기술!DE$4,'[7]ROMM List'!$AA$5:$AA$736,다우기술!$C219)&gt;0,DE$4,"")</f>
        <v/>
      </c>
      <c r="DF219" s="392" t="str">
        <f>IF(COUNTIFS('[7]ROMM List'!$E$5:$E$736,다우기술!DF$4,'[7]ROMM List'!$AA$5:$AA$736,다우기술!$C219)&gt;0,DF$4,"")</f>
        <v/>
      </c>
      <c r="DG219" s="392" t="str">
        <f>IF(COUNTIFS('[7]ROMM List'!$E$5:$E$736,다우기술!DG$4,'[7]ROMM List'!$AA$5:$AA$736,다우기술!$C219)&gt;0,DG$4,"")</f>
        <v/>
      </c>
      <c r="DH219" s="392" t="str">
        <f>IF(COUNTIFS('[7]ROMM List'!$E$5:$E$736,다우기술!DH$4,'[7]ROMM List'!$AA$5:$AA$736,다우기술!$C219)&gt;0,DH$4,"")</f>
        <v>계약자산,계약부채</v>
      </c>
      <c r="DI219" s="392" t="str">
        <f>IF(COUNTIFS('[7]ROMM List'!$E$5:$E$736,다우기술!DI$4,'[7]ROMM List'!$AA$5:$AA$736,다우기술!$C219)&gt;0,DI$4,"")</f>
        <v/>
      </c>
      <c r="DJ219" s="392" t="str">
        <f>IF(COUNTIFS('[7]ROMM List'!$E$5:$E$736,다우기술!DJ$4,'[7]ROMM List'!$AA$5:$AA$736,다우기술!$C219)&gt;0,DJ$4,"")</f>
        <v/>
      </c>
      <c r="DK219" s="392" t="str">
        <f>IF(COUNTIFS('[7]ROMM List'!$E$5:$E$736,다우기술!DK$4,'[7]ROMM List'!$AA$5:$AA$736,다우기술!$C219)&gt;0,DK$4,"")</f>
        <v/>
      </c>
      <c r="DL219" s="392" t="str">
        <f t="shared" si="52"/>
        <v>매출채권매출계약자산,계약부채</v>
      </c>
    </row>
    <row r="220" spans="1:116" s="478" customFormat="1" ht="265.2" hidden="1" customHeight="1">
      <c r="B220" s="468" t="s">
        <v>141</v>
      </c>
      <c r="C220" s="430" t="str">
        <f t="shared" si="44"/>
        <v>GE0204</v>
      </c>
      <c r="D220" s="430" t="s">
        <v>4624</v>
      </c>
      <c r="E220" s="430" t="s">
        <v>4625</v>
      </c>
      <c r="F220" s="431" t="s">
        <v>3306</v>
      </c>
      <c r="G220" s="431" t="s">
        <v>3047</v>
      </c>
      <c r="H220" s="454" t="s">
        <v>4723</v>
      </c>
      <c r="I220" s="455" t="s">
        <v>4724</v>
      </c>
      <c r="J220" s="456" t="s">
        <v>4725</v>
      </c>
      <c r="K220" s="457" t="s">
        <v>4726</v>
      </c>
      <c r="L220" s="458" t="str">
        <f>IF(VLOOKUP(BZ220,'[7]ROMM List'!$AB$5:$AC$736,2,0)&gt;0,"Y","N")</f>
        <v>Y</v>
      </c>
      <c r="M220" s="459"/>
      <c r="N220" s="460"/>
      <c r="O220" s="460"/>
      <c r="P220" s="460"/>
      <c r="Q220" s="460"/>
      <c r="R220" s="461" t="s">
        <v>143</v>
      </c>
      <c r="S220" s="459" t="s">
        <v>142</v>
      </c>
      <c r="T220" s="461" t="s">
        <v>131</v>
      </c>
      <c r="U220" s="459" t="str">
        <f>IF(COUNTIFS('[7]ROMM List'!$AA$5:$AA$736,다우기술!$C220,'[7]ROMM List'!K$5:K$736,"O")&gt;0,"O","")</f>
        <v/>
      </c>
      <c r="V220" s="460" t="str">
        <f>IF(COUNTIFS('[7]ROMM List'!$AA$5:$AA$736,다우기술!$C220,'[7]ROMM List'!L$5:L$736,"O")&gt;0,"O","")</f>
        <v/>
      </c>
      <c r="W220" s="460" t="str">
        <f>IF(COUNTIFS('[7]ROMM List'!$AA$5:$AA$736,다우기술!$C220,'[7]ROMM List'!M$5:M$736,"O")&gt;0,"O","")</f>
        <v/>
      </c>
      <c r="X220" s="460" t="str">
        <f>IF(COUNTIFS('[7]ROMM List'!$AA$5:$AA$736,다우기술!$C220,'[7]ROMM List'!N$5:N$736,"O")&gt;0,"O","")</f>
        <v>O</v>
      </c>
      <c r="Y220" s="460" t="str">
        <f>IF(COUNTIFS('[7]ROMM List'!$AA$5:$AA$736,다우기술!$C220,'[7]ROMM List'!O$5:O$736,"O")&gt;0,"O","")</f>
        <v/>
      </c>
      <c r="Z220" s="460" t="str">
        <f>IF(COUNTIFS('[7]ROMM List'!$AA$5:$AA$736,다우기술!$C220,'[7]ROMM List'!P$5:P$736,"O")&gt;0,"O","")</f>
        <v/>
      </c>
      <c r="AA220" s="460" t="str">
        <f>IF(COUNTIFS('[7]ROMM List'!$AA$5:$AA$736,다우기술!$C220,'[7]ROMM List'!Q$5:Q$736,"O")&gt;0,"O","")</f>
        <v>O</v>
      </c>
      <c r="AB220" s="460" t="str">
        <f>IF(COUNTIFS('[7]ROMM List'!$AA$5:$AA$736,다우기술!$C220,'[7]ROMM List'!R$5:R$736,"O")&gt;0,"O","")</f>
        <v/>
      </c>
      <c r="AC220" s="460" t="str">
        <f>IF(COUNTIFS('[7]ROMM List'!$AA$5:$AA$736,다우기술!$C220,'[7]ROMM List'!S$5:S$736,"O")&gt;0,"O","")</f>
        <v/>
      </c>
      <c r="AD220" s="460" t="str">
        <f>IF(COUNTIFS('[7]ROMM List'!$AA$5:$AA$736,다우기술!$C220,'[7]ROMM List'!T$5:T$736,"O")&gt;0,"O","")</f>
        <v/>
      </c>
      <c r="AE220" s="460" t="str">
        <f>IF(COUNTIFS('[7]ROMM List'!$AA$5:$AA$736,다우기술!$C220,'[7]ROMM List'!U$5:U$736,"O")&gt;0,"O","")</f>
        <v/>
      </c>
      <c r="AF220" s="460" t="str">
        <f>IF(COUNTIFS('[7]ROMM List'!$AA$5:$AA$736,다우기술!$C220,'[7]ROMM List'!V$5:V$736,"O")&gt;0,"O","")</f>
        <v>O</v>
      </c>
      <c r="AG220" s="461" t="str">
        <f>IF(COUNTIFS('[7]ROMM List'!$AA$5:$AA$736,다우기술!$C220,'[7]ROMM List'!W$5:W$736,"O")&gt;0,"O","")</f>
        <v/>
      </c>
      <c r="AH220" s="462" t="s">
        <v>130</v>
      </c>
      <c r="AI220" s="458" t="str">
        <f t="shared" si="51"/>
        <v>매출채권기타자산판관비</v>
      </c>
      <c r="AJ220" s="458" t="s">
        <v>4727</v>
      </c>
      <c r="AK220" s="458" t="s">
        <v>3025</v>
      </c>
      <c r="AL220" s="458" t="s">
        <v>144</v>
      </c>
      <c r="AM220" s="458" t="s">
        <v>144</v>
      </c>
      <c r="AN220" s="458" t="s">
        <v>3592</v>
      </c>
      <c r="AO220" s="458" t="s">
        <v>4728</v>
      </c>
      <c r="AP220" s="463" t="s">
        <v>3638</v>
      </c>
      <c r="AQ220" s="458" t="s">
        <v>136</v>
      </c>
      <c r="AR220" s="454" t="s">
        <v>4729</v>
      </c>
      <c r="AS220" s="454" t="s">
        <v>4730</v>
      </c>
      <c r="AT220" s="464" t="s">
        <v>4731</v>
      </c>
      <c r="AU220" s="454" t="str">
        <f t="shared" si="49"/>
        <v>채권회수가능성 평가</v>
      </c>
      <c r="AV220" s="454" t="s">
        <v>4732</v>
      </c>
      <c r="AW220" s="455"/>
      <c r="AX220" s="460"/>
      <c r="AY220" s="460" t="s">
        <v>143</v>
      </c>
      <c r="AZ220" s="461"/>
      <c r="BA220" s="446" t="s">
        <v>4733</v>
      </c>
      <c r="BB220" s="446" t="str">
        <f>IF(COUNTIFS('[7]ROMM List'!$AA$5:$AA$736,다우기술!C220,'[7]ROMM List'!$AF$5:$AF$736,"Significant")&gt;0,"Significant",IF(COUNTIFS('[7]ROMM List'!$AA$5:$AA$736,다우기술!C220,'[7]ROMM List'!$AF$5:$AF$736,"Higher")&gt;0,"Higher","Lower"))</f>
        <v>Higher</v>
      </c>
      <c r="BC220" s="446" t="s">
        <v>136</v>
      </c>
      <c r="BD220" s="446" t="s">
        <v>130</v>
      </c>
      <c r="BE220" s="465" t="s">
        <v>131</v>
      </c>
      <c r="BF220" s="466" t="str">
        <f t="shared" ref="BF220:BF228" si="55">BC220</f>
        <v>Q</v>
      </c>
      <c r="BG220" s="466" t="s">
        <v>133</v>
      </c>
      <c r="BH220" s="466" t="s">
        <v>133</v>
      </c>
      <c r="BI220" s="466" t="s">
        <v>133</v>
      </c>
      <c r="BJ220" s="466" t="s">
        <v>135</v>
      </c>
      <c r="BK220" s="466" t="s">
        <v>135</v>
      </c>
      <c r="BL220" s="466" t="s">
        <v>133</v>
      </c>
      <c r="BM220" s="466" t="s">
        <v>133</v>
      </c>
      <c r="BN220" s="467" t="s">
        <v>135</v>
      </c>
      <c r="BO220" s="446" t="str">
        <f t="shared" si="45"/>
        <v>Higher</v>
      </c>
      <c r="BP220" s="446">
        <f>SUMIFS([7]Note!$G$18:$G$65,[7]Note!$C$18:$C$65,다우기술!BB220,[7]Note!$F$18:$F$65,다우기술!BC220,[7]Note!$D$18:$D$65,다우기술!BO220)/IF(BD220="Y",1,IF(BD220="H",2,4))</f>
        <v>2</v>
      </c>
      <c r="BQ220" s="446" t="str">
        <f t="shared" si="54"/>
        <v>각 사업팀, 재경팀</v>
      </c>
      <c r="BR220" s="466"/>
      <c r="BS220" s="467" t="s">
        <v>143</v>
      </c>
      <c r="BT220" s="465"/>
      <c r="BU220" s="466"/>
      <c r="BV220" s="466"/>
      <c r="BW220" s="466" t="s">
        <v>143</v>
      </c>
      <c r="BX220" s="466"/>
      <c r="BY220" s="446"/>
      <c r="BZ220" s="478" t="str">
        <f t="shared" si="50"/>
        <v>매출 공통_채권회수가능성 평가</v>
      </c>
      <c r="CA220" s="478" t="b">
        <f>VLOOKUP(BZ220,'[7]ROMM List'!$AB$5:$AB$736,1,0)=BZ220</f>
        <v>1</v>
      </c>
      <c r="CB220" s="478" t="str">
        <f t="shared" si="46"/>
        <v>GE0204</v>
      </c>
      <c r="CD220" s="478">
        <f t="shared" si="47"/>
        <v>1</v>
      </c>
      <c r="CE220" s="392" t="str">
        <f>VLOOKUP(C220,'[7]IUC List'!$D$5:$D$64,1,0)</f>
        <v>GE0204</v>
      </c>
      <c r="CF220" s="478">
        <f t="shared" si="48"/>
        <v>1</v>
      </c>
      <c r="CG220" s="478">
        <f t="shared" si="48"/>
        <v>0</v>
      </c>
      <c r="CH220" s="478">
        <f t="shared" si="48"/>
        <v>0</v>
      </c>
      <c r="CL220" s="478" t="str">
        <f>IF(COUNTIFS('[7]ROMM List'!$E$5:$E$736,다우기술!CL$4,'[7]ROMM List'!$AA$5:$AA$736,다우기술!$C220)&gt;0,CL$4,"")</f>
        <v>매출채권</v>
      </c>
      <c r="CM220" s="478" t="str">
        <f>IF(COUNTIFS('[7]ROMM List'!$E$5:$E$736,다우기술!CM$4,'[7]ROMM List'!$AA$5:$AA$736,다우기술!$C220)&gt;0,CM$4,"")</f>
        <v/>
      </c>
      <c r="CN220" s="478" t="str">
        <f>IF(COUNTIFS('[7]ROMM List'!$E$5:$E$736,다우기술!CN$4,'[7]ROMM List'!$AA$5:$AA$736,다우기술!$C220)&gt;0,CN$4,"")</f>
        <v/>
      </c>
      <c r="CO220" s="478" t="str">
        <f>IF(COUNTIFS('[7]ROMM List'!$E$5:$E$736,다우기술!CO$4,'[7]ROMM List'!$AA$5:$AA$736,다우기술!$C220)&gt;0,CO$4,"")</f>
        <v/>
      </c>
      <c r="CP220" s="478" t="str">
        <f>IF(COUNTIFS('[7]ROMM List'!$E$5:$E$736,다우기술!CP$4,'[7]ROMM List'!$AA$5:$AA$736,다우기술!$C220)&gt;0,CP$4,"")</f>
        <v/>
      </c>
      <c r="CQ220" s="478" t="str">
        <f>IF(COUNTIFS('[7]ROMM List'!$E$5:$E$736,다우기술!CQ$4,'[7]ROMM List'!$AA$5:$AA$736,다우기술!$C220)&gt;0,CQ$4,"")</f>
        <v/>
      </c>
      <c r="CR220" s="478" t="str">
        <f>IF(COUNTIFS('[7]ROMM List'!$E$5:$E$736,다우기술!CR$4,'[7]ROMM List'!$AA$5:$AA$736,다우기술!$C220)&gt;0,CR$4,"")</f>
        <v/>
      </c>
      <c r="CS220" s="478" t="str">
        <f>IF(COUNTIFS('[7]ROMM List'!$E$5:$E$736,다우기술!CS$4,'[7]ROMM List'!$AA$5:$AA$736,다우기술!$C220)&gt;0,CS$4,"")</f>
        <v/>
      </c>
      <c r="CT220" s="478" t="str">
        <f>IF(COUNTIFS('[7]ROMM List'!$E$5:$E$736,다우기술!CT$4,'[7]ROMM List'!$AA$5:$AA$736,다우기술!$C220)&gt;0,CT$4,"")</f>
        <v/>
      </c>
      <c r="CU220" s="478" t="str">
        <f>IF(COUNTIFS('[7]ROMM List'!$E$5:$E$736,다우기술!CU$4,'[7]ROMM List'!$AA$5:$AA$736,다우기술!$C220)&gt;0,CU$4,"")</f>
        <v>기타자산</v>
      </c>
      <c r="CV220" s="478" t="str">
        <f>IF(COUNTIFS('[7]ROMM List'!$E$5:$E$736,다우기술!CV$4,'[7]ROMM List'!$AA$5:$AA$736,다우기술!$C220)&gt;0,CV$4,"")</f>
        <v/>
      </c>
      <c r="CW220" s="478" t="str">
        <f>IF(COUNTIFS('[7]ROMM List'!$E$5:$E$736,다우기술!CW$4,'[7]ROMM List'!$AA$5:$AA$736,다우기술!$C220)&gt;0,CW$4,"")</f>
        <v/>
      </c>
      <c r="CX220" s="478" t="str">
        <f>IF(COUNTIFS('[7]ROMM List'!$E$5:$E$736,다우기술!CX$4,'[7]ROMM List'!$AA$5:$AA$736,다우기술!$C220)&gt;0,CX$4,"")</f>
        <v>판관비</v>
      </c>
      <c r="CY220" s="478" t="str">
        <f>IF(COUNTIFS('[7]ROMM List'!$E$5:$E$736,다우기술!CY$4,'[7]ROMM List'!$AA$5:$AA$736,다우기술!$C220)&gt;0,CY$4,"")</f>
        <v/>
      </c>
      <c r="CZ220" s="478" t="str">
        <f>IF(COUNTIFS('[7]ROMM List'!$E$5:$E$736,다우기술!CZ$4,'[7]ROMM List'!$AA$5:$AA$736,다우기술!$C220)&gt;0,CZ$4,"")</f>
        <v/>
      </c>
      <c r="DA220" s="478" t="str">
        <f>IF(COUNTIFS('[7]ROMM List'!$E$5:$E$736,다우기술!DA$4,'[7]ROMM List'!$AA$5:$AA$736,다우기술!$C220)&gt;0,DA$4,"")</f>
        <v/>
      </c>
      <c r="DB220" s="478" t="str">
        <f>IF(COUNTIFS('[7]ROMM List'!$E$5:$E$736,다우기술!DB$4,'[7]ROMM List'!$AA$5:$AA$736,다우기술!$C220)&gt;0,DB$4,"")</f>
        <v/>
      </c>
      <c r="DC220" s="478" t="str">
        <f>IF(COUNTIFS('[7]ROMM List'!$E$5:$E$736,다우기술!DC$4,'[7]ROMM List'!$AA$5:$AA$736,다우기술!$C220)&gt;0,DC$4,"")</f>
        <v/>
      </c>
      <c r="DD220" s="478" t="str">
        <f>IF(COUNTIFS('[7]ROMM List'!$E$5:$E$736,다우기술!DD$4,'[7]ROMM List'!$AA$5:$AA$736,다우기술!$C220)&gt;0,DD$4,"")</f>
        <v/>
      </c>
      <c r="DE220" s="478" t="str">
        <f>IF(COUNTIFS('[7]ROMM List'!$E$5:$E$736,다우기술!DE$4,'[7]ROMM List'!$AA$5:$AA$736,다우기술!$C220)&gt;0,DE$4,"")</f>
        <v/>
      </c>
      <c r="DF220" s="478" t="str">
        <f>IF(COUNTIFS('[7]ROMM List'!$E$5:$E$736,다우기술!DF$4,'[7]ROMM List'!$AA$5:$AA$736,다우기술!$C220)&gt;0,DF$4,"")</f>
        <v/>
      </c>
      <c r="DG220" s="478" t="str">
        <f>IF(COUNTIFS('[7]ROMM List'!$E$5:$E$736,다우기술!DG$4,'[7]ROMM List'!$AA$5:$AA$736,다우기술!$C220)&gt;0,DG$4,"")</f>
        <v/>
      </c>
      <c r="DH220" s="478" t="str">
        <f>IF(COUNTIFS('[7]ROMM List'!$E$5:$E$736,다우기술!DH$4,'[7]ROMM List'!$AA$5:$AA$736,다우기술!$C220)&gt;0,DH$4,"")</f>
        <v/>
      </c>
      <c r="DI220" s="478" t="str">
        <f>IF(COUNTIFS('[7]ROMM List'!$E$5:$E$736,다우기술!DI$4,'[7]ROMM List'!$AA$5:$AA$736,다우기술!$C220)&gt;0,DI$4,"")</f>
        <v/>
      </c>
      <c r="DJ220" s="478" t="str">
        <f>IF(COUNTIFS('[7]ROMM List'!$E$5:$E$736,다우기술!DJ$4,'[7]ROMM List'!$AA$5:$AA$736,다우기술!$C220)&gt;0,DJ$4,"")</f>
        <v/>
      </c>
      <c r="DK220" s="478" t="str">
        <f>IF(COUNTIFS('[7]ROMM List'!$E$5:$E$736,다우기술!DK$4,'[7]ROMM List'!$AA$5:$AA$736,다우기술!$C220)&gt;0,DK$4,"")</f>
        <v/>
      </c>
      <c r="DL220" s="478" t="str">
        <f t="shared" si="52"/>
        <v>매출채권기타자산판관비</v>
      </c>
    </row>
    <row r="221" spans="1:116" s="478" customFormat="1" ht="140.4" hidden="1" customHeight="1">
      <c r="B221" s="468" t="s">
        <v>141</v>
      </c>
      <c r="C221" s="430" t="str">
        <f t="shared" si="44"/>
        <v>GE0205</v>
      </c>
      <c r="D221" s="430" t="s">
        <v>4624</v>
      </c>
      <c r="E221" s="430" t="s">
        <v>4625</v>
      </c>
      <c r="F221" s="431" t="s">
        <v>3306</v>
      </c>
      <c r="G221" s="431" t="s">
        <v>3056</v>
      </c>
      <c r="H221" s="454" t="s">
        <v>4734</v>
      </c>
      <c r="I221" s="455" t="s">
        <v>4735</v>
      </c>
      <c r="J221" s="456" t="s">
        <v>4736</v>
      </c>
      <c r="K221" s="457" t="s">
        <v>4737</v>
      </c>
      <c r="L221" s="458" t="str">
        <f>IF(VLOOKUP(BZ221,'[7]ROMM List'!$AB$5:$AC$736,2,0)&gt;0,"Y","N")</f>
        <v>N</v>
      </c>
      <c r="M221" s="459" t="s">
        <v>143</v>
      </c>
      <c r="N221" s="460"/>
      <c r="O221" s="460"/>
      <c r="P221" s="460"/>
      <c r="Q221" s="460"/>
      <c r="R221" s="461"/>
      <c r="S221" s="459" t="s">
        <v>142</v>
      </c>
      <c r="T221" s="461" t="s">
        <v>131</v>
      </c>
      <c r="U221" s="459" t="str">
        <f>IF(COUNTIFS('[7]ROMM List'!$AA$5:$AA$736,다우기술!$C221,'[7]ROMM List'!K$5:K$736,"O")&gt;0,"O","")</f>
        <v/>
      </c>
      <c r="V221" s="460" t="str">
        <f>IF(COUNTIFS('[7]ROMM List'!$AA$5:$AA$736,다우기술!$C221,'[7]ROMM List'!L$5:L$736,"O")&gt;0,"O","")</f>
        <v/>
      </c>
      <c r="W221" s="460" t="str">
        <f>IF(COUNTIFS('[7]ROMM List'!$AA$5:$AA$736,다우기술!$C221,'[7]ROMM List'!M$5:M$736,"O")&gt;0,"O","")</f>
        <v/>
      </c>
      <c r="X221" s="460" t="str">
        <f>IF(COUNTIFS('[7]ROMM List'!$AA$5:$AA$736,다우기술!$C221,'[7]ROMM List'!N$5:N$736,"O")&gt;0,"O","")</f>
        <v>O</v>
      </c>
      <c r="Y221" s="460" t="str">
        <f>IF(COUNTIFS('[7]ROMM List'!$AA$5:$AA$736,다우기술!$C221,'[7]ROMM List'!O$5:O$736,"O")&gt;0,"O","")</f>
        <v/>
      </c>
      <c r="Z221" s="460" t="str">
        <f>IF(COUNTIFS('[7]ROMM List'!$AA$5:$AA$736,다우기술!$C221,'[7]ROMM List'!P$5:P$736,"O")&gt;0,"O","")</f>
        <v/>
      </c>
      <c r="AA221" s="460" t="str">
        <f>IF(COUNTIFS('[7]ROMM List'!$AA$5:$AA$736,다우기술!$C221,'[7]ROMM List'!Q$5:Q$736,"O")&gt;0,"O","")</f>
        <v>O</v>
      </c>
      <c r="AB221" s="460" t="str">
        <f>IF(COUNTIFS('[7]ROMM List'!$AA$5:$AA$736,다우기술!$C221,'[7]ROMM List'!R$5:R$736,"O")&gt;0,"O","")</f>
        <v/>
      </c>
      <c r="AC221" s="460" t="str">
        <f>IF(COUNTIFS('[7]ROMM List'!$AA$5:$AA$736,다우기술!$C221,'[7]ROMM List'!S$5:S$736,"O")&gt;0,"O","")</f>
        <v/>
      </c>
      <c r="AD221" s="460" t="str">
        <f>IF(COUNTIFS('[7]ROMM List'!$AA$5:$AA$736,다우기술!$C221,'[7]ROMM List'!T$5:T$736,"O")&gt;0,"O","")</f>
        <v/>
      </c>
      <c r="AE221" s="460" t="str">
        <f>IF(COUNTIFS('[7]ROMM List'!$AA$5:$AA$736,다우기술!$C221,'[7]ROMM List'!U$5:U$736,"O")&gt;0,"O","")</f>
        <v/>
      </c>
      <c r="AF221" s="460" t="str">
        <f>IF(COUNTIFS('[7]ROMM List'!$AA$5:$AA$736,다우기술!$C221,'[7]ROMM List'!V$5:V$736,"O")&gt;0,"O","")</f>
        <v>O</v>
      </c>
      <c r="AG221" s="461" t="str">
        <f>IF(COUNTIFS('[7]ROMM List'!$AA$5:$AA$736,다우기술!$C221,'[7]ROMM List'!W$5:W$736,"O")&gt;0,"O","")</f>
        <v/>
      </c>
      <c r="AH221" s="462" t="s">
        <v>4440</v>
      </c>
      <c r="AI221" s="458" t="str">
        <f t="shared" si="51"/>
        <v>매출채권기타자산판관비</v>
      </c>
      <c r="AJ221" s="458" t="s">
        <v>144</v>
      </c>
      <c r="AK221" s="458" t="s">
        <v>144</v>
      </c>
      <c r="AL221" s="458" t="s">
        <v>144</v>
      </c>
      <c r="AM221" s="458" t="s">
        <v>144</v>
      </c>
      <c r="AN221" s="458" t="s">
        <v>3592</v>
      </c>
      <c r="AO221" s="458" t="s">
        <v>4738</v>
      </c>
      <c r="AP221" s="463" t="s">
        <v>3629</v>
      </c>
      <c r="AQ221" s="458" t="s">
        <v>131</v>
      </c>
      <c r="AR221" s="454" t="s">
        <v>4667</v>
      </c>
      <c r="AS221" s="454" t="s">
        <v>4668</v>
      </c>
      <c r="AT221" s="464" t="s">
        <v>4739</v>
      </c>
      <c r="AU221" s="454" t="str">
        <f t="shared" si="49"/>
        <v>부실채권 처리에 대한 승인</v>
      </c>
      <c r="AV221" s="454" t="s">
        <v>4740</v>
      </c>
      <c r="AW221" s="455"/>
      <c r="AX221" s="460"/>
      <c r="AY221" s="460" t="s">
        <v>143</v>
      </c>
      <c r="AZ221" s="461"/>
      <c r="BA221" s="446" t="s">
        <v>4733</v>
      </c>
      <c r="BB221" s="446" t="str">
        <f>IF(COUNTIFS('[7]ROMM List'!$AA$5:$AA$736,다우기술!C221,'[7]ROMM List'!$AF$5:$AF$736,"Significant")&gt;0,"Significant",IF(COUNTIFS('[7]ROMM List'!$AA$5:$AA$736,다우기술!C221,'[7]ROMM List'!$AF$5:$AF$736,"Higher")&gt;0,"Higher","Lower"))</f>
        <v>Higher</v>
      </c>
      <c r="BC221" s="446" t="str">
        <f>AQ221</f>
        <v>M</v>
      </c>
      <c r="BD221" s="446" t="s">
        <v>130</v>
      </c>
      <c r="BE221" s="465" t="s">
        <v>131</v>
      </c>
      <c r="BF221" s="466" t="str">
        <f t="shared" si="55"/>
        <v>M</v>
      </c>
      <c r="BG221" s="466" t="s">
        <v>135</v>
      </c>
      <c r="BH221" s="466" t="s">
        <v>133</v>
      </c>
      <c r="BI221" s="466" t="s">
        <v>135</v>
      </c>
      <c r="BJ221" s="466" t="s">
        <v>135</v>
      </c>
      <c r="BK221" s="466" t="s">
        <v>135</v>
      </c>
      <c r="BL221" s="466" t="s">
        <v>133</v>
      </c>
      <c r="BM221" s="466" t="s">
        <v>135</v>
      </c>
      <c r="BN221" s="467" t="s">
        <v>135</v>
      </c>
      <c r="BO221" s="446" t="str">
        <f t="shared" si="45"/>
        <v>Not Higher</v>
      </c>
      <c r="BP221" s="446">
        <f>SUMIFS([7]Note!$G$18:$G$65,[7]Note!$C$18:$C$65,다우기술!BB221,[7]Note!$F$18:$F$65,다우기술!BC221,[7]Note!$D$18:$D$65,다우기술!BO221)/IF(BD221="Y",1,IF(BD221="H",2,4))</f>
        <v>2</v>
      </c>
      <c r="BQ221" s="446" t="str">
        <f t="shared" si="54"/>
        <v>각 사업팀</v>
      </c>
      <c r="BR221" s="466"/>
      <c r="BS221" s="467" t="s">
        <v>143</v>
      </c>
      <c r="BT221" s="465"/>
      <c r="BU221" s="466"/>
      <c r="BV221" s="466"/>
      <c r="BW221" s="466" t="s">
        <v>143</v>
      </c>
      <c r="BX221" s="466"/>
      <c r="BY221" s="446"/>
      <c r="BZ221" s="478" t="str">
        <f t="shared" si="50"/>
        <v>매출 공통_부실채권 처리에 대한 승인</v>
      </c>
      <c r="CA221" s="478" t="b">
        <f>VLOOKUP(BZ221,'[7]ROMM List'!$AB$5:$AB$736,1,0)=BZ221</f>
        <v>1</v>
      </c>
      <c r="CB221" s="478" t="str">
        <f t="shared" si="46"/>
        <v>GE0205</v>
      </c>
      <c r="CD221" s="478">
        <f t="shared" si="47"/>
        <v>0</v>
      </c>
      <c r="CE221" s="392"/>
      <c r="CF221" s="478">
        <f t="shared" si="48"/>
        <v>0</v>
      </c>
      <c r="CG221" s="478">
        <f t="shared" si="48"/>
        <v>0</v>
      </c>
      <c r="CH221" s="478">
        <f t="shared" si="48"/>
        <v>0</v>
      </c>
      <c r="CL221" s="478" t="str">
        <f>IF(COUNTIFS('[7]ROMM List'!$E$5:$E$736,다우기술!CL$4,'[7]ROMM List'!$AA$5:$AA$736,다우기술!$C221)&gt;0,CL$4,"")</f>
        <v>매출채권</v>
      </c>
      <c r="CM221" s="478" t="str">
        <f>IF(COUNTIFS('[7]ROMM List'!$E$5:$E$736,다우기술!CM$4,'[7]ROMM List'!$AA$5:$AA$736,다우기술!$C221)&gt;0,CM$4,"")</f>
        <v/>
      </c>
      <c r="CN221" s="478" t="str">
        <f>IF(COUNTIFS('[7]ROMM List'!$E$5:$E$736,다우기술!CN$4,'[7]ROMM List'!$AA$5:$AA$736,다우기술!$C221)&gt;0,CN$4,"")</f>
        <v/>
      </c>
      <c r="CO221" s="478" t="str">
        <f>IF(COUNTIFS('[7]ROMM List'!$E$5:$E$736,다우기술!CO$4,'[7]ROMM List'!$AA$5:$AA$736,다우기술!$C221)&gt;0,CO$4,"")</f>
        <v/>
      </c>
      <c r="CP221" s="478" t="str">
        <f>IF(COUNTIFS('[7]ROMM List'!$E$5:$E$736,다우기술!CP$4,'[7]ROMM List'!$AA$5:$AA$736,다우기술!$C221)&gt;0,CP$4,"")</f>
        <v/>
      </c>
      <c r="CQ221" s="478" t="str">
        <f>IF(COUNTIFS('[7]ROMM List'!$E$5:$E$736,다우기술!CQ$4,'[7]ROMM List'!$AA$5:$AA$736,다우기술!$C221)&gt;0,CQ$4,"")</f>
        <v/>
      </c>
      <c r="CR221" s="478" t="str">
        <f>IF(COUNTIFS('[7]ROMM List'!$E$5:$E$736,다우기술!CR$4,'[7]ROMM List'!$AA$5:$AA$736,다우기술!$C221)&gt;0,CR$4,"")</f>
        <v/>
      </c>
      <c r="CS221" s="478" t="str">
        <f>IF(COUNTIFS('[7]ROMM List'!$E$5:$E$736,다우기술!CS$4,'[7]ROMM List'!$AA$5:$AA$736,다우기술!$C221)&gt;0,CS$4,"")</f>
        <v/>
      </c>
      <c r="CT221" s="478" t="str">
        <f>IF(COUNTIFS('[7]ROMM List'!$E$5:$E$736,다우기술!CT$4,'[7]ROMM List'!$AA$5:$AA$736,다우기술!$C221)&gt;0,CT$4,"")</f>
        <v/>
      </c>
      <c r="CU221" s="478" t="str">
        <f>IF(COUNTIFS('[7]ROMM List'!$E$5:$E$736,다우기술!CU$4,'[7]ROMM List'!$AA$5:$AA$736,다우기술!$C221)&gt;0,CU$4,"")</f>
        <v>기타자산</v>
      </c>
      <c r="CV221" s="478" t="str">
        <f>IF(COUNTIFS('[7]ROMM List'!$E$5:$E$736,다우기술!CV$4,'[7]ROMM List'!$AA$5:$AA$736,다우기술!$C221)&gt;0,CV$4,"")</f>
        <v/>
      </c>
      <c r="CW221" s="478" t="str">
        <f>IF(COUNTIFS('[7]ROMM List'!$E$5:$E$736,다우기술!CW$4,'[7]ROMM List'!$AA$5:$AA$736,다우기술!$C221)&gt;0,CW$4,"")</f>
        <v/>
      </c>
      <c r="CX221" s="478" t="str">
        <f>IF(COUNTIFS('[7]ROMM List'!$E$5:$E$736,다우기술!CX$4,'[7]ROMM List'!$AA$5:$AA$736,다우기술!$C221)&gt;0,CX$4,"")</f>
        <v>판관비</v>
      </c>
      <c r="CY221" s="478" t="str">
        <f>IF(COUNTIFS('[7]ROMM List'!$E$5:$E$736,다우기술!CY$4,'[7]ROMM List'!$AA$5:$AA$736,다우기술!$C221)&gt;0,CY$4,"")</f>
        <v/>
      </c>
      <c r="CZ221" s="478" t="str">
        <f>IF(COUNTIFS('[7]ROMM List'!$E$5:$E$736,다우기술!CZ$4,'[7]ROMM List'!$AA$5:$AA$736,다우기술!$C221)&gt;0,CZ$4,"")</f>
        <v/>
      </c>
      <c r="DA221" s="478" t="str">
        <f>IF(COUNTIFS('[7]ROMM List'!$E$5:$E$736,다우기술!DA$4,'[7]ROMM List'!$AA$5:$AA$736,다우기술!$C221)&gt;0,DA$4,"")</f>
        <v/>
      </c>
      <c r="DB221" s="478" t="str">
        <f>IF(COUNTIFS('[7]ROMM List'!$E$5:$E$736,다우기술!DB$4,'[7]ROMM List'!$AA$5:$AA$736,다우기술!$C221)&gt;0,DB$4,"")</f>
        <v/>
      </c>
      <c r="DC221" s="478" t="str">
        <f>IF(COUNTIFS('[7]ROMM List'!$E$5:$E$736,다우기술!DC$4,'[7]ROMM List'!$AA$5:$AA$736,다우기술!$C221)&gt;0,DC$4,"")</f>
        <v/>
      </c>
      <c r="DD221" s="478" t="str">
        <f>IF(COUNTIFS('[7]ROMM List'!$E$5:$E$736,다우기술!DD$4,'[7]ROMM List'!$AA$5:$AA$736,다우기술!$C221)&gt;0,DD$4,"")</f>
        <v/>
      </c>
      <c r="DE221" s="478" t="str">
        <f>IF(COUNTIFS('[7]ROMM List'!$E$5:$E$736,다우기술!DE$4,'[7]ROMM List'!$AA$5:$AA$736,다우기술!$C221)&gt;0,DE$4,"")</f>
        <v/>
      </c>
      <c r="DF221" s="478" t="str">
        <f>IF(COUNTIFS('[7]ROMM List'!$E$5:$E$736,다우기술!DF$4,'[7]ROMM List'!$AA$5:$AA$736,다우기술!$C221)&gt;0,DF$4,"")</f>
        <v/>
      </c>
      <c r="DG221" s="478" t="str">
        <f>IF(COUNTIFS('[7]ROMM List'!$E$5:$E$736,다우기술!DG$4,'[7]ROMM List'!$AA$5:$AA$736,다우기술!$C221)&gt;0,DG$4,"")</f>
        <v/>
      </c>
      <c r="DH221" s="478" t="str">
        <f>IF(COUNTIFS('[7]ROMM List'!$E$5:$E$736,다우기술!DH$4,'[7]ROMM List'!$AA$5:$AA$736,다우기술!$C221)&gt;0,DH$4,"")</f>
        <v/>
      </c>
      <c r="DI221" s="478" t="str">
        <f>IF(COUNTIFS('[7]ROMM List'!$E$5:$E$736,다우기술!DI$4,'[7]ROMM List'!$AA$5:$AA$736,다우기술!$C221)&gt;0,DI$4,"")</f>
        <v/>
      </c>
      <c r="DJ221" s="478" t="str">
        <f>IF(COUNTIFS('[7]ROMM List'!$E$5:$E$736,다우기술!DJ$4,'[7]ROMM List'!$AA$5:$AA$736,다우기술!$C221)&gt;0,DJ$4,"")</f>
        <v/>
      </c>
      <c r="DK221" s="478" t="str">
        <f>IF(COUNTIFS('[7]ROMM List'!$E$5:$E$736,다우기술!DK$4,'[7]ROMM List'!$AA$5:$AA$736,다우기술!$C221)&gt;0,DK$4,"")</f>
        <v/>
      </c>
      <c r="DL221" s="478" t="str">
        <f t="shared" si="52"/>
        <v>매출채권기타자산판관비</v>
      </c>
    </row>
    <row r="222" spans="1:116" s="478" customFormat="1" ht="78" hidden="1" customHeight="1">
      <c r="B222" s="468" t="s">
        <v>141</v>
      </c>
      <c r="C222" s="430" t="str">
        <f t="shared" si="44"/>
        <v>GE0206</v>
      </c>
      <c r="D222" s="430" t="s">
        <v>4624</v>
      </c>
      <c r="E222" s="430" t="s">
        <v>4625</v>
      </c>
      <c r="F222" s="431" t="s">
        <v>3306</v>
      </c>
      <c r="G222" s="431" t="s">
        <v>3064</v>
      </c>
      <c r="H222" s="454" t="s">
        <v>4741</v>
      </c>
      <c r="I222" s="455" t="s">
        <v>4735</v>
      </c>
      <c r="J222" s="456" t="s">
        <v>4742</v>
      </c>
      <c r="K222" s="457" t="s">
        <v>4743</v>
      </c>
      <c r="L222" s="458" t="str">
        <f>IF(VLOOKUP(BZ222,'[7]ROMM List'!$AB$5:$AC$736,2,0)&gt;0,"Y","N")</f>
        <v>N</v>
      </c>
      <c r="M222" s="459" t="s">
        <v>143</v>
      </c>
      <c r="N222" s="460"/>
      <c r="O222" s="460"/>
      <c r="P222" s="460"/>
      <c r="Q222" s="460"/>
      <c r="R222" s="461"/>
      <c r="S222" s="459" t="s">
        <v>142</v>
      </c>
      <c r="T222" s="461" t="s">
        <v>131</v>
      </c>
      <c r="U222" s="459" t="str">
        <f>IF(COUNTIFS('[7]ROMM List'!$AA$5:$AA$736,다우기술!$C222,'[7]ROMM List'!K$5:K$736,"O")&gt;0,"O","")</f>
        <v/>
      </c>
      <c r="V222" s="460" t="str">
        <f>IF(COUNTIFS('[7]ROMM List'!$AA$5:$AA$736,다우기술!$C222,'[7]ROMM List'!L$5:L$736,"O")&gt;0,"O","")</f>
        <v/>
      </c>
      <c r="W222" s="460" t="str">
        <f>IF(COUNTIFS('[7]ROMM List'!$AA$5:$AA$736,다우기술!$C222,'[7]ROMM List'!M$5:M$736,"O")&gt;0,"O","")</f>
        <v/>
      </c>
      <c r="X222" s="460" t="str">
        <f>IF(COUNTIFS('[7]ROMM List'!$AA$5:$AA$736,다우기술!$C222,'[7]ROMM List'!N$5:N$736,"O")&gt;0,"O","")</f>
        <v>O</v>
      </c>
      <c r="Y222" s="460" t="str">
        <f>IF(COUNTIFS('[7]ROMM List'!$AA$5:$AA$736,다우기술!$C222,'[7]ROMM List'!O$5:O$736,"O")&gt;0,"O","")</f>
        <v/>
      </c>
      <c r="Z222" s="460" t="str">
        <f>IF(COUNTIFS('[7]ROMM List'!$AA$5:$AA$736,다우기술!$C222,'[7]ROMM List'!P$5:P$736,"O")&gt;0,"O","")</f>
        <v/>
      </c>
      <c r="AA222" s="460" t="str">
        <f>IF(COUNTIFS('[7]ROMM List'!$AA$5:$AA$736,다우기술!$C222,'[7]ROMM List'!Q$5:Q$736,"O")&gt;0,"O","")</f>
        <v>O</v>
      </c>
      <c r="AB222" s="460" t="str">
        <f>IF(COUNTIFS('[7]ROMM List'!$AA$5:$AA$736,다우기술!$C222,'[7]ROMM List'!R$5:R$736,"O")&gt;0,"O","")</f>
        <v/>
      </c>
      <c r="AC222" s="460" t="str">
        <f>IF(COUNTIFS('[7]ROMM List'!$AA$5:$AA$736,다우기술!$C222,'[7]ROMM List'!S$5:S$736,"O")&gt;0,"O","")</f>
        <v/>
      </c>
      <c r="AD222" s="460" t="str">
        <f>IF(COUNTIFS('[7]ROMM List'!$AA$5:$AA$736,다우기술!$C222,'[7]ROMM List'!T$5:T$736,"O")&gt;0,"O","")</f>
        <v/>
      </c>
      <c r="AE222" s="460" t="str">
        <f>IF(COUNTIFS('[7]ROMM List'!$AA$5:$AA$736,다우기술!$C222,'[7]ROMM List'!U$5:U$736,"O")&gt;0,"O","")</f>
        <v/>
      </c>
      <c r="AF222" s="460" t="str">
        <f>IF(COUNTIFS('[7]ROMM List'!$AA$5:$AA$736,다우기술!$C222,'[7]ROMM List'!V$5:V$736,"O")&gt;0,"O","")</f>
        <v>O</v>
      </c>
      <c r="AG222" s="461" t="str">
        <f>IF(COUNTIFS('[7]ROMM List'!$AA$5:$AA$736,다우기술!$C222,'[7]ROMM List'!W$5:W$736,"O")&gt;0,"O","")</f>
        <v/>
      </c>
      <c r="AH222" s="462" t="s">
        <v>4440</v>
      </c>
      <c r="AI222" s="458" t="str">
        <f t="shared" si="51"/>
        <v>매출채권기타자산판관비</v>
      </c>
      <c r="AJ222" s="458" t="s">
        <v>144</v>
      </c>
      <c r="AK222" s="458" t="s">
        <v>144</v>
      </c>
      <c r="AL222" s="458" t="s">
        <v>144</v>
      </c>
      <c r="AM222" s="458" t="s">
        <v>144</v>
      </c>
      <c r="AN222" s="458" t="s">
        <v>3592</v>
      </c>
      <c r="AO222" s="458" t="s">
        <v>4744</v>
      </c>
      <c r="AP222" s="463" t="s">
        <v>3638</v>
      </c>
      <c r="AQ222" s="458" t="s">
        <v>131</v>
      </c>
      <c r="AR222" s="454" t="s">
        <v>4745</v>
      </c>
      <c r="AS222" s="454" t="s">
        <v>4719</v>
      </c>
      <c r="AT222" s="464" t="s">
        <v>4746</v>
      </c>
      <c r="AU222" s="454" t="str">
        <f t="shared" si="49"/>
        <v>대손충당금 전표에 대한 승인</v>
      </c>
      <c r="AV222" s="454" t="s">
        <v>4747</v>
      </c>
      <c r="AW222" s="455"/>
      <c r="AX222" s="460"/>
      <c r="AY222" s="460" t="s">
        <v>143</v>
      </c>
      <c r="AZ222" s="461"/>
      <c r="BA222" s="446" t="s">
        <v>4733</v>
      </c>
      <c r="BB222" s="446" t="str">
        <f>IF(COUNTIFS('[7]ROMM List'!$AA$5:$AA$736,다우기술!C222,'[7]ROMM List'!$AF$5:$AF$736,"Significant")&gt;0,"Significant",IF(COUNTIFS('[7]ROMM List'!$AA$5:$AA$736,다우기술!C222,'[7]ROMM List'!$AF$5:$AF$736,"Higher")&gt;0,"Higher","Lower"))</f>
        <v>Higher</v>
      </c>
      <c r="BC222" s="446" t="str">
        <f>AQ222</f>
        <v>M</v>
      </c>
      <c r="BD222" s="446" t="s">
        <v>130</v>
      </c>
      <c r="BE222" s="465" t="s">
        <v>131</v>
      </c>
      <c r="BF222" s="466" t="str">
        <f t="shared" si="55"/>
        <v>M</v>
      </c>
      <c r="BG222" s="466" t="s">
        <v>135</v>
      </c>
      <c r="BH222" s="466" t="s">
        <v>133</v>
      </c>
      <c r="BI222" s="466" t="s">
        <v>135</v>
      </c>
      <c r="BJ222" s="466" t="s">
        <v>135</v>
      </c>
      <c r="BK222" s="466" t="s">
        <v>135</v>
      </c>
      <c r="BL222" s="466" t="s">
        <v>133</v>
      </c>
      <c r="BM222" s="466" t="s">
        <v>135</v>
      </c>
      <c r="BN222" s="467" t="s">
        <v>135</v>
      </c>
      <c r="BO222" s="446" t="str">
        <f t="shared" si="45"/>
        <v>Not Higher</v>
      </c>
      <c r="BP222" s="446">
        <f>SUMIFS([7]Note!$G$18:$G$65,[7]Note!$C$18:$C$65,다우기술!BB222,[7]Note!$F$18:$F$65,다우기술!BC222,[7]Note!$D$18:$D$65,다우기술!BO222)/IF(BD222="Y",1,IF(BD222="H",2,4))</f>
        <v>2</v>
      </c>
      <c r="BQ222" s="446" t="str">
        <f t="shared" si="54"/>
        <v>사업지원팀, 재경팀</v>
      </c>
      <c r="BR222" s="466"/>
      <c r="BS222" s="467" t="s">
        <v>143</v>
      </c>
      <c r="BT222" s="465"/>
      <c r="BU222" s="466"/>
      <c r="BV222" s="466"/>
      <c r="BW222" s="466" t="s">
        <v>143</v>
      </c>
      <c r="BX222" s="466"/>
      <c r="BY222" s="446"/>
      <c r="BZ222" s="478" t="str">
        <f t="shared" si="50"/>
        <v>매출 공통_대손충당금 전표에 대한 승인</v>
      </c>
      <c r="CA222" s="478" t="b">
        <f>VLOOKUP(BZ222,'[7]ROMM List'!$AB$5:$AB$736,1,0)=BZ222</f>
        <v>1</v>
      </c>
      <c r="CB222" s="478" t="str">
        <f t="shared" si="46"/>
        <v>GE0206</v>
      </c>
      <c r="CD222" s="478">
        <f t="shared" si="47"/>
        <v>0</v>
      </c>
      <c r="CE222" s="392"/>
      <c r="CF222" s="478">
        <f t="shared" si="48"/>
        <v>0</v>
      </c>
      <c r="CG222" s="478">
        <f t="shared" si="48"/>
        <v>0</v>
      </c>
      <c r="CH222" s="478">
        <f t="shared" si="48"/>
        <v>0</v>
      </c>
      <c r="CL222" s="478" t="str">
        <f>IF(COUNTIFS('[7]ROMM List'!$E$5:$E$736,다우기술!CL$4,'[7]ROMM List'!$AA$5:$AA$736,다우기술!$C222)&gt;0,CL$4,"")</f>
        <v>매출채권</v>
      </c>
      <c r="CM222" s="478" t="str">
        <f>IF(COUNTIFS('[7]ROMM List'!$E$5:$E$736,다우기술!CM$4,'[7]ROMM List'!$AA$5:$AA$736,다우기술!$C222)&gt;0,CM$4,"")</f>
        <v/>
      </c>
      <c r="CN222" s="478" t="str">
        <f>IF(COUNTIFS('[7]ROMM List'!$E$5:$E$736,다우기술!CN$4,'[7]ROMM List'!$AA$5:$AA$736,다우기술!$C222)&gt;0,CN$4,"")</f>
        <v/>
      </c>
      <c r="CO222" s="478" t="str">
        <f>IF(COUNTIFS('[7]ROMM List'!$E$5:$E$736,다우기술!CO$4,'[7]ROMM List'!$AA$5:$AA$736,다우기술!$C222)&gt;0,CO$4,"")</f>
        <v/>
      </c>
      <c r="CP222" s="478" t="str">
        <f>IF(COUNTIFS('[7]ROMM List'!$E$5:$E$736,다우기술!CP$4,'[7]ROMM List'!$AA$5:$AA$736,다우기술!$C222)&gt;0,CP$4,"")</f>
        <v/>
      </c>
      <c r="CQ222" s="478" t="str">
        <f>IF(COUNTIFS('[7]ROMM List'!$E$5:$E$736,다우기술!CQ$4,'[7]ROMM List'!$AA$5:$AA$736,다우기술!$C222)&gt;0,CQ$4,"")</f>
        <v/>
      </c>
      <c r="CR222" s="478" t="str">
        <f>IF(COUNTIFS('[7]ROMM List'!$E$5:$E$736,다우기술!CR$4,'[7]ROMM List'!$AA$5:$AA$736,다우기술!$C222)&gt;0,CR$4,"")</f>
        <v/>
      </c>
      <c r="CS222" s="478" t="str">
        <f>IF(COUNTIFS('[7]ROMM List'!$E$5:$E$736,다우기술!CS$4,'[7]ROMM List'!$AA$5:$AA$736,다우기술!$C222)&gt;0,CS$4,"")</f>
        <v/>
      </c>
      <c r="CT222" s="478" t="str">
        <f>IF(COUNTIFS('[7]ROMM List'!$E$5:$E$736,다우기술!CT$4,'[7]ROMM List'!$AA$5:$AA$736,다우기술!$C222)&gt;0,CT$4,"")</f>
        <v/>
      </c>
      <c r="CU222" s="478" t="str">
        <f>IF(COUNTIFS('[7]ROMM List'!$E$5:$E$736,다우기술!CU$4,'[7]ROMM List'!$AA$5:$AA$736,다우기술!$C222)&gt;0,CU$4,"")</f>
        <v>기타자산</v>
      </c>
      <c r="CV222" s="478" t="str">
        <f>IF(COUNTIFS('[7]ROMM List'!$E$5:$E$736,다우기술!CV$4,'[7]ROMM List'!$AA$5:$AA$736,다우기술!$C222)&gt;0,CV$4,"")</f>
        <v/>
      </c>
      <c r="CW222" s="478" t="str">
        <f>IF(COUNTIFS('[7]ROMM List'!$E$5:$E$736,다우기술!CW$4,'[7]ROMM List'!$AA$5:$AA$736,다우기술!$C222)&gt;0,CW$4,"")</f>
        <v/>
      </c>
      <c r="CX222" s="478" t="str">
        <f>IF(COUNTIFS('[7]ROMM List'!$E$5:$E$736,다우기술!CX$4,'[7]ROMM List'!$AA$5:$AA$736,다우기술!$C222)&gt;0,CX$4,"")</f>
        <v>판관비</v>
      </c>
      <c r="CY222" s="478" t="str">
        <f>IF(COUNTIFS('[7]ROMM List'!$E$5:$E$736,다우기술!CY$4,'[7]ROMM List'!$AA$5:$AA$736,다우기술!$C222)&gt;0,CY$4,"")</f>
        <v/>
      </c>
      <c r="CZ222" s="478" t="str">
        <f>IF(COUNTIFS('[7]ROMM List'!$E$5:$E$736,다우기술!CZ$4,'[7]ROMM List'!$AA$5:$AA$736,다우기술!$C222)&gt;0,CZ$4,"")</f>
        <v/>
      </c>
      <c r="DA222" s="478" t="str">
        <f>IF(COUNTIFS('[7]ROMM List'!$E$5:$E$736,다우기술!DA$4,'[7]ROMM List'!$AA$5:$AA$736,다우기술!$C222)&gt;0,DA$4,"")</f>
        <v/>
      </c>
      <c r="DB222" s="478" t="str">
        <f>IF(COUNTIFS('[7]ROMM List'!$E$5:$E$736,다우기술!DB$4,'[7]ROMM List'!$AA$5:$AA$736,다우기술!$C222)&gt;0,DB$4,"")</f>
        <v/>
      </c>
      <c r="DC222" s="478" t="str">
        <f>IF(COUNTIFS('[7]ROMM List'!$E$5:$E$736,다우기술!DC$4,'[7]ROMM List'!$AA$5:$AA$736,다우기술!$C222)&gt;0,DC$4,"")</f>
        <v/>
      </c>
      <c r="DD222" s="478" t="str">
        <f>IF(COUNTIFS('[7]ROMM List'!$E$5:$E$736,다우기술!DD$4,'[7]ROMM List'!$AA$5:$AA$736,다우기술!$C222)&gt;0,DD$4,"")</f>
        <v/>
      </c>
      <c r="DE222" s="478" t="str">
        <f>IF(COUNTIFS('[7]ROMM List'!$E$5:$E$736,다우기술!DE$4,'[7]ROMM List'!$AA$5:$AA$736,다우기술!$C222)&gt;0,DE$4,"")</f>
        <v/>
      </c>
      <c r="DF222" s="478" t="str">
        <f>IF(COUNTIFS('[7]ROMM List'!$E$5:$E$736,다우기술!DF$4,'[7]ROMM List'!$AA$5:$AA$736,다우기술!$C222)&gt;0,DF$4,"")</f>
        <v/>
      </c>
      <c r="DG222" s="478" t="str">
        <f>IF(COUNTIFS('[7]ROMM List'!$E$5:$E$736,다우기술!DG$4,'[7]ROMM List'!$AA$5:$AA$736,다우기술!$C222)&gt;0,DG$4,"")</f>
        <v/>
      </c>
      <c r="DH222" s="478" t="str">
        <f>IF(COUNTIFS('[7]ROMM List'!$E$5:$E$736,다우기술!DH$4,'[7]ROMM List'!$AA$5:$AA$736,다우기술!$C222)&gt;0,DH$4,"")</f>
        <v/>
      </c>
      <c r="DI222" s="478" t="str">
        <f>IF(COUNTIFS('[7]ROMM List'!$E$5:$E$736,다우기술!DI$4,'[7]ROMM List'!$AA$5:$AA$736,다우기술!$C222)&gt;0,DI$4,"")</f>
        <v/>
      </c>
      <c r="DJ222" s="478" t="str">
        <f>IF(COUNTIFS('[7]ROMM List'!$E$5:$E$736,다우기술!DJ$4,'[7]ROMM List'!$AA$5:$AA$736,다우기술!$C222)&gt;0,DJ$4,"")</f>
        <v/>
      </c>
      <c r="DK222" s="478" t="str">
        <f>IF(COUNTIFS('[7]ROMM List'!$E$5:$E$736,다우기술!DK$4,'[7]ROMM List'!$AA$5:$AA$736,다우기술!$C222)&gt;0,DK$4,"")</f>
        <v/>
      </c>
      <c r="DL222" s="478" t="str">
        <f t="shared" si="52"/>
        <v>매출채권기타자산판관비</v>
      </c>
    </row>
    <row r="223" spans="1:116" s="392" customFormat="1" ht="196.2" hidden="1" customHeight="1">
      <c r="B223" s="392" t="s">
        <v>141</v>
      </c>
      <c r="C223" s="430" t="str">
        <f t="shared" si="44"/>
        <v>GE0207</v>
      </c>
      <c r="D223" s="430" t="s">
        <v>4624</v>
      </c>
      <c r="E223" s="430" t="s">
        <v>4625</v>
      </c>
      <c r="F223" s="431" t="s">
        <v>3306</v>
      </c>
      <c r="G223" s="431" t="s">
        <v>3073</v>
      </c>
      <c r="H223" s="454" t="s">
        <v>4748</v>
      </c>
      <c r="I223" s="455" t="s">
        <v>4749</v>
      </c>
      <c r="J223" s="456" t="s">
        <v>4750</v>
      </c>
      <c r="K223" s="457" t="s">
        <v>4751</v>
      </c>
      <c r="L223" s="458" t="str">
        <f>IF(VLOOKUP(BZ223,'[7]ROMM List'!$AB$5:$AC$736,2,0)&gt;0,"Y","N")</f>
        <v>Y</v>
      </c>
      <c r="M223" s="459" t="s">
        <v>143</v>
      </c>
      <c r="N223" s="460" t="s">
        <v>143</v>
      </c>
      <c r="O223" s="460"/>
      <c r="P223" s="460"/>
      <c r="Q223" s="460"/>
      <c r="R223" s="461"/>
      <c r="S223" s="459" t="s">
        <v>140</v>
      </c>
      <c r="T223" s="461" t="s">
        <v>131</v>
      </c>
      <c r="U223" s="459" t="str">
        <f>IF(COUNTIFS('[7]ROMM List'!$AA$5:$AA$736,다우기술!$C223,'[7]ROMM List'!K$5:K$736,"O")&gt;0,"O","")</f>
        <v/>
      </c>
      <c r="V223" s="460" t="str">
        <f>IF(COUNTIFS('[7]ROMM List'!$AA$5:$AA$736,다우기술!$C223,'[7]ROMM List'!L$5:L$736,"O")&gt;0,"O","")</f>
        <v/>
      </c>
      <c r="W223" s="460" t="str">
        <f>IF(COUNTIFS('[7]ROMM List'!$AA$5:$AA$736,다우기술!$C223,'[7]ROMM List'!M$5:M$736,"O")&gt;0,"O","")</f>
        <v/>
      </c>
      <c r="X223" s="460" t="str">
        <f>IF(COUNTIFS('[7]ROMM List'!$AA$5:$AA$736,다우기술!$C223,'[7]ROMM List'!N$5:N$736,"O")&gt;0,"O","")</f>
        <v/>
      </c>
      <c r="Y223" s="460" t="str">
        <f>IF(COUNTIFS('[7]ROMM List'!$AA$5:$AA$736,다우기술!$C223,'[7]ROMM List'!O$5:O$736,"O")&gt;0,"O","")</f>
        <v/>
      </c>
      <c r="Z223" s="460" t="str">
        <f>IF(COUNTIFS('[7]ROMM List'!$AA$5:$AA$736,다우기술!$C223,'[7]ROMM List'!P$5:P$736,"O")&gt;0,"O","")</f>
        <v/>
      </c>
      <c r="AA223" s="460" t="str">
        <f>IF(COUNTIFS('[7]ROMM List'!$AA$5:$AA$736,다우기술!$C223,'[7]ROMM List'!Q$5:Q$736,"O")&gt;0,"O","")</f>
        <v/>
      </c>
      <c r="AB223" s="460" t="str">
        <f>IF(COUNTIFS('[7]ROMM List'!$AA$5:$AA$736,다우기술!$C223,'[7]ROMM List'!R$5:R$736,"O")&gt;0,"O","")</f>
        <v>O</v>
      </c>
      <c r="AC223" s="460" t="str">
        <f>IF(COUNTIFS('[7]ROMM List'!$AA$5:$AA$736,다우기술!$C223,'[7]ROMM List'!S$5:S$736,"O")&gt;0,"O","")</f>
        <v/>
      </c>
      <c r="AD223" s="460" t="str">
        <f>IF(COUNTIFS('[7]ROMM List'!$AA$5:$AA$736,다우기술!$C223,'[7]ROMM List'!T$5:T$736,"O")&gt;0,"O","")</f>
        <v/>
      </c>
      <c r="AE223" s="460" t="str">
        <f>IF(COUNTIFS('[7]ROMM List'!$AA$5:$AA$736,다우기술!$C223,'[7]ROMM List'!U$5:U$736,"O")&gt;0,"O","")</f>
        <v/>
      </c>
      <c r="AF223" s="460" t="str">
        <f>IF(COUNTIFS('[7]ROMM List'!$AA$5:$AA$736,다우기술!$C223,'[7]ROMM List'!V$5:V$736,"O")&gt;0,"O","")</f>
        <v/>
      </c>
      <c r="AG223" s="461" t="str">
        <f>IF(COUNTIFS('[7]ROMM List'!$AA$5:$AA$736,다우기술!$C223,'[7]ROMM List'!W$5:W$736,"O")&gt;0,"O","")</f>
        <v/>
      </c>
      <c r="AH223" s="462" t="s">
        <v>130</v>
      </c>
      <c r="AI223" s="458" t="str">
        <f t="shared" si="51"/>
        <v>매출</v>
      </c>
      <c r="AJ223" s="458" t="s">
        <v>4752</v>
      </c>
      <c r="AK223" s="458" t="s">
        <v>144</v>
      </c>
      <c r="AL223" s="458" t="s">
        <v>4752</v>
      </c>
      <c r="AM223" s="458" t="s">
        <v>144</v>
      </c>
      <c r="AN223" s="458" t="s">
        <v>3592</v>
      </c>
      <c r="AO223" s="458" t="s">
        <v>4753</v>
      </c>
      <c r="AP223" s="463" t="s">
        <v>3594</v>
      </c>
      <c r="AQ223" s="458" t="s">
        <v>143</v>
      </c>
      <c r="AR223" s="454" t="s">
        <v>4678</v>
      </c>
      <c r="AS223" s="454" t="s">
        <v>4679</v>
      </c>
      <c r="AT223" s="464" t="s">
        <v>4754</v>
      </c>
      <c r="AU223" s="454" t="str">
        <f t="shared" si="49"/>
        <v>결제금액 환불에 대한 승인</v>
      </c>
      <c r="AV223" s="454" t="s">
        <v>4755</v>
      </c>
      <c r="AW223" s="455"/>
      <c r="AX223" s="460"/>
      <c r="AY223" s="460" t="s">
        <v>143</v>
      </c>
      <c r="AZ223" s="461"/>
      <c r="BA223" s="446" t="s">
        <v>4756</v>
      </c>
      <c r="BB223" s="446" t="str">
        <f>IF(COUNTIFS('[7]ROMM List'!$AA$5:$AA$736,다우기술!C223,'[7]ROMM List'!$AF$5:$AF$736,"Significant")&gt;0,"Significant",IF(COUNTIFS('[7]ROMM List'!$AA$5:$AA$736,다우기술!C223,'[7]ROMM List'!$AF$5:$AF$736,"Higher")&gt;0,"Higher","Lower"))</f>
        <v>Higher</v>
      </c>
      <c r="BC223" s="446" t="str">
        <f>AQ223</f>
        <v>O</v>
      </c>
      <c r="BD223" s="446" t="s">
        <v>130</v>
      </c>
      <c r="BE223" s="465" t="str">
        <f>T223</f>
        <v>M</v>
      </c>
      <c r="BF223" s="466" t="str">
        <f t="shared" si="55"/>
        <v>O</v>
      </c>
      <c r="BG223" s="466" t="s">
        <v>135</v>
      </c>
      <c r="BH223" s="466" t="s">
        <v>135</v>
      </c>
      <c r="BI223" s="466" t="s">
        <v>135</v>
      </c>
      <c r="BJ223" s="466" t="s">
        <v>135</v>
      </c>
      <c r="BK223" s="466" t="s">
        <v>135</v>
      </c>
      <c r="BL223" s="466" t="s">
        <v>133</v>
      </c>
      <c r="BM223" s="466" t="s">
        <v>133</v>
      </c>
      <c r="BN223" s="467" t="s">
        <v>135</v>
      </c>
      <c r="BO223" s="446" t="str">
        <f t="shared" si="45"/>
        <v>Not Higher</v>
      </c>
      <c r="BP223" s="446">
        <f>SUMIFS([7]Note!$G$18:$G$65,[7]Note!$C$18:$C$65,다우기술!BB223,[7]Note!$F$18:$F$65,다우기술!BC223,[7]Note!$D$18:$D$65,다우기술!BO223)/IF(BD223="Y",1,IF(BD223="H",2,4))</f>
        <v>25</v>
      </c>
      <c r="BQ223" s="446" t="str">
        <f t="shared" si="54"/>
        <v>각 사업팀</v>
      </c>
      <c r="BR223" s="466"/>
      <c r="BS223" s="467" t="s">
        <v>143</v>
      </c>
      <c r="BT223" s="465"/>
      <c r="BU223" s="466"/>
      <c r="BV223" s="466"/>
      <c r="BW223" s="466" t="s">
        <v>143</v>
      </c>
      <c r="BX223" s="466"/>
      <c r="BY223" s="446"/>
      <c r="BZ223" s="392" t="str">
        <f t="shared" si="50"/>
        <v>매출 공통_결제금액 환불에 대한 승인</v>
      </c>
      <c r="CA223" s="392" t="b">
        <f>VLOOKUP(BZ223,'[7]ROMM List'!$AB$5:$AB$736,1,0)=BZ223</f>
        <v>1</v>
      </c>
      <c r="CB223" s="392" t="str">
        <f t="shared" si="46"/>
        <v>GE0207</v>
      </c>
      <c r="CD223" s="470">
        <f t="shared" si="47"/>
        <v>1</v>
      </c>
      <c r="CE223" s="392" t="str">
        <f>VLOOKUP(C223,'[7]IUC List'!$D$5:$D$64,1,0)</f>
        <v>GE0207</v>
      </c>
      <c r="CF223" s="470">
        <f t="shared" si="48"/>
        <v>0</v>
      </c>
      <c r="CG223" s="470">
        <f t="shared" si="48"/>
        <v>1</v>
      </c>
      <c r="CH223" s="470">
        <f t="shared" si="48"/>
        <v>0</v>
      </c>
      <c r="CL223" s="392" t="str">
        <f>IF(COUNTIFS('[7]ROMM List'!$E$5:$E$736,다우기술!CL$4,'[7]ROMM List'!$AA$5:$AA$736,다우기술!$C223)&gt;0,CL$4,"")</f>
        <v/>
      </c>
      <c r="CM223" s="392" t="str">
        <f>IF(COUNTIFS('[7]ROMM List'!$E$5:$E$736,다우기술!CM$4,'[7]ROMM List'!$AA$5:$AA$736,다우기술!$C223)&gt;0,CM$4,"")</f>
        <v>매출</v>
      </c>
      <c r="CN223" s="392" t="str">
        <f>IF(COUNTIFS('[7]ROMM List'!$E$5:$E$736,다우기술!CN$4,'[7]ROMM List'!$AA$5:$AA$736,다우기술!$C223)&gt;0,CN$4,"")</f>
        <v/>
      </c>
      <c r="CO223" s="392" t="str">
        <f>IF(COUNTIFS('[7]ROMM List'!$E$5:$E$736,다우기술!CO$4,'[7]ROMM List'!$AA$5:$AA$736,다우기술!$C223)&gt;0,CO$4,"")</f>
        <v/>
      </c>
      <c r="CP223" s="392" t="str">
        <f>IF(COUNTIFS('[7]ROMM List'!$E$5:$E$736,다우기술!CP$4,'[7]ROMM List'!$AA$5:$AA$736,다우기술!$C223)&gt;0,CP$4,"")</f>
        <v/>
      </c>
      <c r="CQ223" s="392" t="str">
        <f>IF(COUNTIFS('[7]ROMM List'!$E$5:$E$736,다우기술!CQ$4,'[7]ROMM List'!$AA$5:$AA$736,다우기술!$C223)&gt;0,CQ$4,"")</f>
        <v/>
      </c>
      <c r="CR223" s="392" t="str">
        <f>IF(COUNTIFS('[7]ROMM List'!$E$5:$E$736,다우기술!CR$4,'[7]ROMM List'!$AA$5:$AA$736,다우기술!$C223)&gt;0,CR$4,"")</f>
        <v/>
      </c>
      <c r="CS223" s="392" t="str">
        <f>IF(COUNTIFS('[7]ROMM List'!$E$5:$E$736,다우기술!CS$4,'[7]ROMM List'!$AA$5:$AA$736,다우기술!$C223)&gt;0,CS$4,"")</f>
        <v/>
      </c>
      <c r="CT223" s="392" t="str">
        <f>IF(COUNTIFS('[7]ROMM List'!$E$5:$E$736,다우기술!CT$4,'[7]ROMM List'!$AA$5:$AA$736,다우기술!$C223)&gt;0,CT$4,"")</f>
        <v/>
      </c>
      <c r="CU223" s="392" t="str">
        <f>IF(COUNTIFS('[7]ROMM List'!$E$5:$E$736,다우기술!CU$4,'[7]ROMM List'!$AA$5:$AA$736,다우기술!$C223)&gt;0,CU$4,"")</f>
        <v/>
      </c>
      <c r="CV223" s="392" t="str">
        <f>IF(COUNTIFS('[7]ROMM List'!$E$5:$E$736,다우기술!CV$4,'[7]ROMM List'!$AA$5:$AA$736,다우기술!$C223)&gt;0,CV$4,"")</f>
        <v/>
      </c>
      <c r="CW223" s="392" t="str">
        <f>IF(COUNTIFS('[7]ROMM List'!$E$5:$E$736,다우기술!CW$4,'[7]ROMM List'!$AA$5:$AA$736,다우기술!$C223)&gt;0,CW$4,"")</f>
        <v/>
      </c>
      <c r="CX223" s="392" t="str">
        <f>IF(COUNTIFS('[7]ROMM List'!$E$5:$E$736,다우기술!CX$4,'[7]ROMM List'!$AA$5:$AA$736,다우기술!$C223)&gt;0,CX$4,"")</f>
        <v/>
      </c>
      <c r="CY223" s="392" t="str">
        <f>IF(COUNTIFS('[7]ROMM List'!$E$5:$E$736,다우기술!CY$4,'[7]ROMM List'!$AA$5:$AA$736,다우기술!$C223)&gt;0,CY$4,"")</f>
        <v/>
      </c>
      <c r="CZ223" s="392" t="str">
        <f>IF(COUNTIFS('[7]ROMM List'!$E$5:$E$736,다우기술!CZ$4,'[7]ROMM List'!$AA$5:$AA$736,다우기술!$C223)&gt;0,CZ$4,"")</f>
        <v/>
      </c>
      <c r="DA223" s="392" t="str">
        <f>IF(COUNTIFS('[7]ROMM List'!$E$5:$E$736,다우기술!DA$4,'[7]ROMM List'!$AA$5:$AA$736,다우기술!$C223)&gt;0,DA$4,"")</f>
        <v/>
      </c>
      <c r="DB223" s="392" t="str">
        <f>IF(COUNTIFS('[7]ROMM List'!$E$5:$E$736,다우기술!DB$4,'[7]ROMM List'!$AA$5:$AA$736,다우기술!$C223)&gt;0,DB$4,"")</f>
        <v/>
      </c>
      <c r="DC223" s="392" t="str">
        <f>IF(COUNTIFS('[7]ROMM List'!$E$5:$E$736,다우기술!DC$4,'[7]ROMM List'!$AA$5:$AA$736,다우기술!$C223)&gt;0,DC$4,"")</f>
        <v/>
      </c>
      <c r="DD223" s="392" t="str">
        <f>IF(COUNTIFS('[7]ROMM List'!$E$5:$E$736,다우기술!DD$4,'[7]ROMM List'!$AA$5:$AA$736,다우기술!$C223)&gt;0,DD$4,"")</f>
        <v/>
      </c>
      <c r="DE223" s="392" t="str">
        <f>IF(COUNTIFS('[7]ROMM List'!$E$5:$E$736,다우기술!DE$4,'[7]ROMM List'!$AA$5:$AA$736,다우기술!$C223)&gt;0,DE$4,"")</f>
        <v/>
      </c>
      <c r="DF223" s="392" t="str">
        <f>IF(COUNTIFS('[7]ROMM List'!$E$5:$E$736,다우기술!DF$4,'[7]ROMM List'!$AA$5:$AA$736,다우기술!$C223)&gt;0,DF$4,"")</f>
        <v/>
      </c>
      <c r="DG223" s="392" t="str">
        <f>IF(COUNTIFS('[7]ROMM List'!$E$5:$E$736,다우기술!DG$4,'[7]ROMM List'!$AA$5:$AA$736,다우기술!$C223)&gt;0,DG$4,"")</f>
        <v/>
      </c>
      <c r="DH223" s="392" t="str">
        <f>IF(COUNTIFS('[7]ROMM List'!$E$5:$E$736,다우기술!DH$4,'[7]ROMM List'!$AA$5:$AA$736,다우기술!$C223)&gt;0,DH$4,"")</f>
        <v/>
      </c>
      <c r="DI223" s="392" t="str">
        <f>IF(COUNTIFS('[7]ROMM List'!$E$5:$E$736,다우기술!DI$4,'[7]ROMM List'!$AA$5:$AA$736,다우기술!$C223)&gt;0,DI$4,"")</f>
        <v/>
      </c>
      <c r="DJ223" s="392" t="str">
        <f>IF(COUNTIFS('[7]ROMM List'!$E$5:$E$736,다우기술!DJ$4,'[7]ROMM List'!$AA$5:$AA$736,다우기술!$C223)&gt;0,DJ$4,"")</f>
        <v/>
      </c>
      <c r="DK223" s="392" t="str">
        <f>IF(COUNTIFS('[7]ROMM List'!$E$5:$E$736,다우기술!DK$4,'[7]ROMM List'!$AA$5:$AA$736,다우기술!$C223)&gt;0,DK$4,"")</f>
        <v/>
      </c>
      <c r="DL223" s="392" t="str">
        <f t="shared" si="52"/>
        <v>매출</v>
      </c>
    </row>
    <row r="224" spans="1:116" s="392" customFormat="1" ht="196.2" hidden="1" customHeight="1">
      <c r="A224" s="477" t="s">
        <v>3290</v>
      </c>
      <c r="B224" s="392" t="s">
        <v>141</v>
      </c>
      <c r="C224" s="430" t="str">
        <f t="shared" si="44"/>
        <v>GE0208</v>
      </c>
      <c r="D224" s="430" t="s">
        <v>4624</v>
      </c>
      <c r="E224" s="430" t="s">
        <v>4625</v>
      </c>
      <c r="F224" s="431" t="s">
        <v>3306</v>
      </c>
      <c r="G224" s="431" t="s">
        <v>3083</v>
      </c>
      <c r="H224" s="454" t="s">
        <v>4757</v>
      </c>
      <c r="I224" s="455" t="s">
        <v>4758</v>
      </c>
      <c r="J224" s="456" t="s">
        <v>4759</v>
      </c>
      <c r="K224" s="457" t="s">
        <v>4760</v>
      </c>
      <c r="L224" s="458" t="str">
        <f>IF(VLOOKUP(BZ224,'[7]ROMM List'!$AB$5:$AC$736,2,0)&gt;0,"Y","N")</f>
        <v>Y</v>
      </c>
      <c r="M224" s="459" t="s">
        <v>143</v>
      </c>
      <c r="N224" s="460" t="s">
        <v>143</v>
      </c>
      <c r="O224" s="460"/>
      <c r="P224" s="460"/>
      <c r="Q224" s="460"/>
      <c r="R224" s="461"/>
      <c r="S224" s="459" t="s">
        <v>142</v>
      </c>
      <c r="T224" s="461" t="s">
        <v>131</v>
      </c>
      <c r="U224" s="459" t="str">
        <f>IF(COUNTIFS('[7]ROMM List'!$AA$5:$AA$736,다우기술!$C224,'[7]ROMM List'!K$5:K$736,"O")&gt;0,"O","")</f>
        <v/>
      </c>
      <c r="V224" s="460" t="str">
        <f>IF(COUNTIFS('[7]ROMM List'!$AA$5:$AA$736,다우기술!$C224,'[7]ROMM List'!L$5:L$736,"O")&gt;0,"O","")</f>
        <v/>
      </c>
      <c r="W224" s="460" t="str">
        <f>IF(COUNTIFS('[7]ROMM List'!$AA$5:$AA$736,다우기술!$C224,'[7]ROMM List'!M$5:M$736,"O")&gt;0,"O","")</f>
        <v/>
      </c>
      <c r="X224" s="460" t="str">
        <f>IF(COUNTIFS('[7]ROMM List'!$AA$5:$AA$736,다우기술!$C224,'[7]ROMM List'!N$5:N$736,"O")&gt;0,"O","")</f>
        <v/>
      </c>
      <c r="Y224" s="460" t="str">
        <f>IF(COUNTIFS('[7]ROMM List'!$AA$5:$AA$736,다우기술!$C224,'[7]ROMM List'!O$5:O$736,"O")&gt;0,"O","")</f>
        <v/>
      </c>
      <c r="Z224" s="460" t="str">
        <f>IF(COUNTIFS('[7]ROMM List'!$AA$5:$AA$736,다우기술!$C224,'[7]ROMM List'!P$5:P$736,"O")&gt;0,"O","")</f>
        <v>O</v>
      </c>
      <c r="AA224" s="460" t="str">
        <f>IF(COUNTIFS('[7]ROMM List'!$AA$5:$AA$736,다우기술!$C224,'[7]ROMM List'!Q$5:Q$736,"O")&gt;0,"O","")</f>
        <v/>
      </c>
      <c r="AB224" s="460" t="str">
        <f>IF(COUNTIFS('[7]ROMM List'!$AA$5:$AA$736,다우기술!$C224,'[7]ROMM List'!R$5:R$736,"O")&gt;0,"O","")</f>
        <v>O</v>
      </c>
      <c r="AC224" s="460" t="str">
        <f>IF(COUNTIFS('[7]ROMM List'!$AA$5:$AA$736,다우기술!$C224,'[7]ROMM List'!S$5:S$736,"O")&gt;0,"O","")</f>
        <v/>
      </c>
      <c r="AD224" s="460" t="str">
        <f>IF(COUNTIFS('[7]ROMM List'!$AA$5:$AA$736,다우기술!$C224,'[7]ROMM List'!T$5:T$736,"O")&gt;0,"O","")</f>
        <v/>
      </c>
      <c r="AE224" s="460" t="str">
        <f>IF(COUNTIFS('[7]ROMM List'!$AA$5:$AA$736,다우기술!$C224,'[7]ROMM List'!U$5:U$736,"O")&gt;0,"O","")</f>
        <v/>
      </c>
      <c r="AF224" s="460" t="str">
        <f>IF(COUNTIFS('[7]ROMM List'!$AA$5:$AA$736,다우기술!$C224,'[7]ROMM List'!V$5:V$736,"O")&gt;0,"O","")</f>
        <v/>
      </c>
      <c r="AG224" s="461" t="str">
        <f>IF(COUNTIFS('[7]ROMM List'!$AA$5:$AA$736,다우기술!$C224,'[7]ROMM List'!W$5:W$736,"O")&gt;0,"O","")</f>
        <v/>
      </c>
      <c r="AH224" s="462" t="s">
        <v>130</v>
      </c>
      <c r="AI224" s="458" t="str">
        <f t="shared" si="51"/>
        <v>매출</v>
      </c>
      <c r="AJ224" s="458" t="s">
        <v>144</v>
      </c>
      <c r="AK224" s="458" t="s">
        <v>144</v>
      </c>
      <c r="AL224" s="458" t="s">
        <v>144</v>
      </c>
      <c r="AM224" s="458" t="s">
        <v>144</v>
      </c>
      <c r="AN224" s="458" t="s">
        <v>3592</v>
      </c>
      <c r="AO224" s="458" t="s">
        <v>4761</v>
      </c>
      <c r="AP224" s="463" t="s">
        <v>144</v>
      </c>
      <c r="AQ224" s="458" t="s">
        <v>131</v>
      </c>
      <c r="AR224" s="454" t="s">
        <v>4762</v>
      </c>
      <c r="AS224" s="454" t="s">
        <v>4763</v>
      </c>
      <c r="AT224" s="464" t="s">
        <v>4764</v>
      </c>
      <c r="AU224" s="454" t="str">
        <f t="shared" si="49"/>
        <v>고객민원 처리내역 보고</v>
      </c>
      <c r="AV224" s="454" t="s">
        <v>4765</v>
      </c>
      <c r="AW224" s="455"/>
      <c r="AX224" s="460"/>
      <c r="AY224" s="460" t="s">
        <v>3025</v>
      </c>
      <c r="AZ224" s="461"/>
      <c r="BA224" s="446" t="s">
        <v>4766</v>
      </c>
      <c r="BB224" s="446" t="str">
        <f>IF(COUNTIFS('[7]ROMM List'!$AA$5:$AA$736,다우기술!C224,'[7]ROMM List'!$AF$5:$AF$736,"Significant")&gt;0,"Significant",IF(COUNTIFS('[7]ROMM List'!$AA$5:$AA$736,다우기술!C224,'[7]ROMM List'!$AF$5:$AF$736,"Higher")&gt;0,"Higher","Lower"))</f>
        <v>Higher</v>
      </c>
      <c r="BC224" s="446" t="str">
        <f>AQ224</f>
        <v>M</v>
      </c>
      <c r="BD224" s="446" t="s">
        <v>130</v>
      </c>
      <c r="BE224" s="465" t="str">
        <f>T224</f>
        <v>M</v>
      </c>
      <c r="BF224" s="466" t="str">
        <f t="shared" si="55"/>
        <v>M</v>
      </c>
      <c r="BG224" s="466" t="s">
        <v>135</v>
      </c>
      <c r="BH224" s="466" t="s">
        <v>135</v>
      </c>
      <c r="BI224" s="466" t="s">
        <v>135</v>
      </c>
      <c r="BJ224" s="466" t="s">
        <v>135</v>
      </c>
      <c r="BK224" s="466" t="s">
        <v>135</v>
      </c>
      <c r="BL224" s="466" t="s">
        <v>133</v>
      </c>
      <c r="BM224" s="466" t="s">
        <v>135</v>
      </c>
      <c r="BN224" s="467" t="s">
        <v>135</v>
      </c>
      <c r="BO224" s="446" t="str">
        <f t="shared" si="45"/>
        <v>Not Higher</v>
      </c>
      <c r="BP224" s="446">
        <f>SUMIFS([7]Note!$G$18:$G$65,[7]Note!$C$18:$C$65,다우기술!BB224,[7]Note!$F$18:$F$65,다우기술!BC224,[7]Note!$D$18:$D$65,다우기술!BO224)/IF(BD224="Y",1,IF(BD224="H",2,4))</f>
        <v>2</v>
      </c>
      <c r="BQ224" s="446" t="str">
        <f t="shared" si="54"/>
        <v>각 사업팀,경영지원팀</v>
      </c>
      <c r="BR224" s="466"/>
      <c r="BS224" s="467" t="s">
        <v>143</v>
      </c>
      <c r="BT224" s="465"/>
      <c r="BU224" s="466"/>
      <c r="BV224" s="466"/>
      <c r="BW224" s="466" t="s">
        <v>143</v>
      </c>
      <c r="BX224" s="466"/>
      <c r="BY224" s="446"/>
      <c r="BZ224" s="392" t="str">
        <f t="shared" si="50"/>
        <v>매출 공통_고객민원 처리내역 보고</v>
      </c>
      <c r="CA224" s="392" t="b">
        <f>VLOOKUP(BZ224,'[7]ROMM List'!$AB$5:$AB$736,1,0)=BZ224</f>
        <v>1</v>
      </c>
      <c r="CB224" s="392" t="str">
        <f t="shared" si="46"/>
        <v>GE0208</v>
      </c>
      <c r="CD224" s="470">
        <f t="shared" si="47"/>
        <v>0</v>
      </c>
      <c r="CF224" s="470">
        <f t="shared" si="48"/>
        <v>0</v>
      </c>
      <c r="CG224" s="470">
        <f t="shared" si="48"/>
        <v>0</v>
      </c>
      <c r="CH224" s="470">
        <f t="shared" si="48"/>
        <v>0</v>
      </c>
      <c r="CL224" s="392" t="str">
        <f>IF(COUNTIFS('[7]ROMM List'!$E$5:$E$736,다우기술!CL$4,'[7]ROMM List'!$AA$5:$AA$736,다우기술!$C224)&gt;0,CL$4,"")</f>
        <v/>
      </c>
      <c r="CM224" s="392" t="str">
        <f>IF(COUNTIFS('[7]ROMM List'!$E$5:$E$736,다우기술!CM$4,'[7]ROMM List'!$AA$5:$AA$736,다우기술!$C224)&gt;0,CM$4,"")</f>
        <v>매출</v>
      </c>
      <c r="CN224" s="392" t="str">
        <f>IF(COUNTIFS('[7]ROMM List'!$E$5:$E$736,다우기술!CN$4,'[7]ROMM List'!$AA$5:$AA$736,다우기술!$C224)&gt;0,CN$4,"")</f>
        <v/>
      </c>
      <c r="CO224" s="392" t="str">
        <f>IF(COUNTIFS('[7]ROMM List'!$E$5:$E$736,다우기술!CO$4,'[7]ROMM List'!$AA$5:$AA$736,다우기술!$C224)&gt;0,CO$4,"")</f>
        <v/>
      </c>
      <c r="CP224" s="392" t="str">
        <f>IF(COUNTIFS('[7]ROMM List'!$E$5:$E$736,다우기술!CP$4,'[7]ROMM List'!$AA$5:$AA$736,다우기술!$C224)&gt;0,CP$4,"")</f>
        <v/>
      </c>
      <c r="CQ224" s="392" t="str">
        <f>IF(COUNTIFS('[7]ROMM List'!$E$5:$E$736,다우기술!CQ$4,'[7]ROMM List'!$AA$5:$AA$736,다우기술!$C224)&gt;0,CQ$4,"")</f>
        <v/>
      </c>
      <c r="CR224" s="392" t="str">
        <f>IF(COUNTIFS('[7]ROMM List'!$E$5:$E$736,다우기술!CR$4,'[7]ROMM List'!$AA$5:$AA$736,다우기술!$C224)&gt;0,CR$4,"")</f>
        <v/>
      </c>
      <c r="CS224" s="392" t="str">
        <f>IF(COUNTIFS('[7]ROMM List'!$E$5:$E$736,다우기술!CS$4,'[7]ROMM List'!$AA$5:$AA$736,다우기술!$C224)&gt;0,CS$4,"")</f>
        <v/>
      </c>
      <c r="CT224" s="392" t="str">
        <f>IF(COUNTIFS('[7]ROMM List'!$E$5:$E$736,다우기술!CT$4,'[7]ROMM List'!$AA$5:$AA$736,다우기술!$C224)&gt;0,CT$4,"")</f>
        <v/>
      </c>
      <c r="CU224" s="392" t="str">
        <f>IF(COUNTIFS('[7]ROMM List'!$E$5:$E$736,다우기술!CU$4,'[7]ROMM List'!$AA$5:$AA$736,다우기술!$C224)&gt;0,CU$4,"")</f>
        <v/>
      </c>
      <c r="CV224" s="392" t="str">
        <f>IF(COUNTIFS('[7]ROMM List'!$E$5:$E$736,다우기술!CV$4,'[7]ROMM List'!$AA$5:$AA$736,다우기술!$C224)&gt;0,CV$4,"")</f>
        <v/>
      </c>
      <c r="CW224" s="392" t="str">
        <f>IF(COUNTIFS('[7]ROMM List'!$E$5:$E$736,다우기술!CW$4,'[7]ROMM List'!$AA$5:$AA$736,다우기술!$C224)&gt;0,CW$4,"")</f>
        <v/>
      </c>
      <c r="CX224" s="392" t="str">
        <f>IF(COUNTIFS('[7]ROMM List'!$E$5:$E$736,다우기술!CX$4,'[7]ROMM List'!$AA$5:$AA$736,다우기술!$C224)&gt;0,CX$4,"")</f>
        <v/>
      </c>
      <c r="CY224" s="392" t="str">
        <f>IF(COUNTIFS('[7]ROMM List'!$E$5:$E$736,다우기술!CY$4,'[7]ROMM List'!$AA$5:$AA$736,다우기술!$C224)&gt;0,CY$4,"")</f>
        <v/>
      </c>
      <c r="CZ224" s="392" t="str">
        <f>IF(COUNTIFS('[7]ROMM List'!$E$5:$E$736,다우기술!CZ$4,'[7]ROMM List'!$AA$5:$AA$736,다우기술!$C224)&gt;0,CZ$4,"")</f>
        <v/>
      </c>
      <c r="DA224" s="392" t="str">
        <f>IF(COUNTIFS('[7]ROMM List'!$E$5:$E$736,다우기술!DA$4,'[7]ROMM List'!$AA$5:$AA$736,다우기술!$C224)&gt;0,DA$4,"")</f>
        <v/>
      </c>
      <c r="DB224" s="392" t="str">
        <f>IF(COUNTIFS('[7]ROMM List'!$E$5:$E$736,다우기술!DB$4,'[7]ROMM List'!$AA$5:$AA$736,다우기술!$C224)&gt;0,DB$4,"")</f>
        <v/>
      </c>
      <c r="DC224" s="392" t="str">
        <f>IF(COUNTIFS('[7]ROMM List'!$E$5:$E$736,다우기술!DC$4,'[7]ROMM List'!$AA$5:$AA$736,다우기술!$C224)&gt;0,DC$4,"")</f>
        <v/>
      </c>
      <c r="DD224" s="392" t="str">
        <f>IF(COUNTIFS('[7]ROMM List'!$E$5:$E$736,다우기술!DD$4,'[7]ROMM List'!$AA$5:$AA$736,다우기술!$C224)&gt;0,DD$4,"")</f>
        <v/>
      </c>
      <c r="DE224" s="392" t="str">
        <f>IF(COUNTIFS('[7]ROMM List'!$E$5:$E$736,다우기술!DE$4,'[7]ROMM List'!$AA$5:$AA$736,다우기술!$C224)&gt;0,DE$4,"")</f>
        <v/>
      </c>
      <c r="DF224" s="392" t="str">
        <f>IF(COUNTIFS('[7]ROMM List'!$E$5:$E$736,다우기술!DF$4,'[7]ROMM List'!$AA$5:$AA$736,다우기술!$C224)&gt;0,DF$4,"")</f>
        <v/>
      </c>
      <c r="DG224" s="392" t="str">
        <f>IF(COUNTIFS('[7]ROMM List'!$E$5:$E$736,다우기술!DG$4,'[7]ROMM List'!$AA$5:$AA$736,다우기술!$C224)&gt;0,DG$4,"")</f>
        <v/>
      </c>
      <c r="DH224" s="392" t="str">
        <f>IF(COUNTIFS('[7]ROMM List'!$E$5:$E$736,다우기술!DH$4,'[7]ROMM List'!$AA$5:$AA$736,다우기술!$C224)&gt;0,DH$4,"")</f>
        <v/>
      </c>
      <c r="DI224" s="392" t="str">
        <f>IF(COUNTIFS('[7]ROMM List'!$E$5:$E$736,다우기술!DI$4,'[7]ROMM List'!$AA$5:$AA$736,다우기술!$C224)&gt;0,DI$4,"")</f>
        <v/>
      </c>
      <c r="DJ224" s="392" t="str">
        <f>IF(COUNTIFS('[7]ROMM List'!$E$5:$E$736,다우기술!DJ$4,'[7]ROMM List'!$AA$5:$AA$736,다우기술!$C224)&gt;0,DJ$4,"")</f>
        <v/>
      </c>
      <c r="DK224" s="392" t="str">
        <f>IF(COUNTIFS('[7]ROMM List'!$E$5:$E$736,다우기술!DK$4,'[7]ROMM List'!$AA$5:$AA$736,다우기술!$C224)&gt;0,DK$4,"")</f>
        <v/>
      </c>
      <c r="DL224" s="392" t="str">
        <f t="shared" si="52"/>
        <v>매출</v>
      </c>
    </row>
    <row r="225" spans="1:116" s="392" customFormat="1" ht="187.2" hidden="1" customHeight="1">
      <c r="A225" s="477" t="s">
        <v>3290</v>
      </c>
      <c r="B225" s="392" t="s">
        <v>141</v>
      </c>
      <c r="C225" s="430" t="str">
        <f t="shared" si="44"/>
        <v>GE0209</v>
      </c>
      <c r="D225" s="430" t="s">
        <v>4624</v>
      </c>
      <c r="E225" s="430" t="s">
        <v>4625</v>
      </c>
      <c r="F225" s="431" t="s">
        <v>3306</v>
      </c>
      <c r="G225" s="431" t="s">
        <v>3091</v>
      </c>
      <c r="H225" s="454" t="s">
        <v>4767</v>
      </c>
      <c r="I225" s="455" t="s">
        <v>4768</v>
      </c>
      <c r="J225" s="456" t="s">
        <v>4769</v>
      </c>
      <c r="K225" s="457" t="s">
        <v>4770</v>
      </c>
      <c r="L225" s="458" t="str">
        <f>IF(VLOOKUP(BZ225,'[7]ROMM List'!$AB$5:$AC$736,2,0)&gt;0,"Y","N")</f>
        <v>N</v>
      </c>
      <c r="M225" s="459"/>
      <c r="N225" s="460" t="s">
        <v>143</v>
      </c>
      <c r="O225" s="460"/>
      <c r="P225" s="460"/>
      <c r="Q225" s="460"/>
      <c r="R225" s="461"/>
      <c r="S225" s="459" t="s">
        <v>140</v>
      </c>
      <c r="T225" s="461" t="s">
        <v>131</v>
      </c>
      <c r="U225" s="459" t="str">
        <f>IF(COUNTIFS('[7]ROMM List'!$AA$5:$AA$736,다우기술!$C225,'[7]ROMM List'!K$5:K$736,"O")&gt;0,"O","")</f>
        <v/>
      </c>
      <c r="V225" s="460" t="str">
        <f>IF(COUNTIFS('[7]ROMM List'!$AA$5:$AA$736,다우기술!$C225,'[7]ROMM List'!L$5:L$736,"O")&gt;0,"O","")</f>
        <v/>
      </c>
      <c r="W225" s="460" t="str">
        <f>IF(COUNTIFS('[7]ROMM List'!$AA$5:$AA$736,다우기술!$C225,'[7]ROMM List'!M$5:M$736,"O")&gt;0,"O","")</f>
        <v/>
      </c>
      <c r="X225" s="460" t="str">
        <f>IF(COUNTIFS('[7]ROMM List'!$AA$5:$AA$736,다우기술!$C225,'[7]ROMM List'!N$5:N$736,"O")&gt;0,"O","")</f>
        <v/>
      </c>
      <c r="Y225" s="460" t="str">
        <f>IF(COUNTIFS('[7]ROMM List'!$AA$5:$AA$736,다우기술!$C225,'[7]ROMM List'!O$5:O$736,"O")&gt;0,"O","")</f>
        <v/>
      </c>
      <c r="Z225" s="460" t="str">
        <f>IF(COUNTIFS('[7]ROMM List'!$AA$5:$AA$736,다우기술!$C225,'[7]ROMM List'!P$5:P$736,"O")&gt;0,"O","")</f>
        <v/>
      </c>
      <c r="AA225" s="460" t="str">
        <f>IF(COUNTIFS('[7]ROMM List'!$AA$5:$AA$736,다우기술!$C225,'[7]ROMM List'!Q$5:Q$736,"O")&gt;0,"O","")</f>
        <v/>
      </c>
      <c r="AB225" s="460" t="str">
        <f>IF(COUNTIFS('[7]ROMM List'!$AA$5:$AA$736,다우기술!$C225,'[7]ROMM List'!R$5:R$736,"O")&gt;0,"O","")</f>
        <v>O</v>
      </c>
      <c r="AC225" s="460" t="str">
        <f>IF(COUNTIFS('[7]ROMM List'!$AA$5:$AA$736,다우기술!$C225,'[7]ROMM List'!S$5:S$736,"O")&gt;0,"O","")</f>
        <v/>
      </c>
      <c r="AD225" s="460" t="str">
        <f>IF(COUNTIFS('[7]ROMM List'!$AA$5:$AA$736,다우기술!$C225,'[7]ROMM List'!T$5:T$736,"O")&gt;0,"O","")</f>
        <v/>
      </c>
      <c r="AE225" s="460" t="str">
        <f>IF(COUNTIFS('[7]ROMM List'!$AA$5:$AA$736,다우기술!$C225,'[7]ROMM List'!U$5:U$736,"O")&gt;0,"O","")</f>
        <v/>
      </c>
      <c r="AF225" s="460" t="str">
        <f>IF(COUNTIFS('[7]ROMM List'!$AA$5:$AA$736,다우기술!$C225,'[7]ROMM List'!V$5:V$736,"O")&gt;0,"O","")</f>
        <v/>
      </c>
      <c r="AG225" s="461" t="str">
        <f>IF(COUNTIFS('[7]ROMM List'!$AA$5:$AA$736,다우기술!$C225,'[7]ROMM List'!W$5:W$736,"O")&gt;0,"O","")</f>
        <v/>
      </c>
      <c r="AH225" s="462" t="s">
        <v>129</v>
      </c>
      <c r="AI225" s="458" t="str">
        <f t="shared" si="51"/>
        <v>매출</v>
      </c>
      <c r="AJ225" s="458" t="s">
        <v>144</v>
      </c>
      <c r="AK225" s="458" t="s">
        <v>144</v>
      </c>
      <c r="AL225" s="458" t="s">
        <v>144</v>
      </c>
      <c r="AM225" s="458" t="s">
        <v>144</v>
      </c>
      <c r="AN225" s="458" t="s">
        <v>3592</v>
      </c>
      <c r="AO225" s="458" t="s">
        <v>4771</v>
      </c>
      <c r="AP225" s="463" t="s">
        <v>4772</v>
      </c>
      <c r="AQ225" s="458" t="s">
        <v>143</v>
      </c>
      <c r="AR225" s="454" t="s">
        <v>3791</v>
      </c>
      <c r="AS225" s="454" t="s">
        <v>4773</v>
      </c>
      <c r="AT225" s="464" t="s">
        <v>4774</v>
      </c>
      <c r="AU225" s="454" t="str">
        <f t="shared" si="49"/>
        <v>세금계산서 발행/수정/취소 요청서 검증</v>
      </c>
      <c r="AV225" s="454" t="s">
        <v>4775</v>
      </c>
      <c r="AW225" s="455"/>
      <c r="AX225" s="460"/>
      <c r="AY225" s="460" t="s">
        <v>3025</v>
      </c>
      <c r="AZ225" s="461"/>
      <c r="BA225" s="446" t="s">
        <v>4776</v>
      </c>
      <c r="BB225" s="446" t="str">
        <f>IF(COUNTIFS('[7]ROMM List'!$AA$5:$AA$736,다우기술!C225,'[7]ROMM List'!$AF$5:$AF$736,"Significant")&gt;0,"Significant",IF(COUNTIFS('[7]ROMM List'!$AA$5:$AA$736,다우기술!C225,'[7]ROMM List'!$AF$5:$AF$736,"Higher")&gt;0,"Higher","Lower"))</f>
        <v>Higher</v>
      </c>
      <c r="BC225" s="446" t="str">
        <f>AQ225</f>
        <v>O</v>
      </c>
      <c r="BD225" s="446" t="s">
        <v>130</v>
      </c>
      <c r="BE225" s="465" t="str">
        <f>T225</f>
        <v>M</v>
      </c>
      <c r="BF225" s="466" t="str">
        <f t="shared" si="55"/>
        <v>O</v>
      </c>
      <c r="BG225" s="466" t="s">
        <v>135</v>
      </c>
      <c r="BH225" s="466" t="s">
        <v>135</v>
      </c>
      <c r="BI225" s="466" t="s">
        <v>135</v>
      </c>
      <c r="BJ225" s="466" t="s">
        <v>135</v>
      </c>
      <c r="BK225" s="466" t="s">
        <v>135</v>
      </c>
      <c r="BL225" s="466" t="s">
        <v>133</v>
      </c>
      <c r="BM225" s="466" t="s">
        <v>135</v>
      </c>
      <c r="BN225" s="467" t="s">
        <v>135</v>
      </c>
      <c r="BO225" s="446" t="str">
        <f t="shared" si="45"/>
        <v>Not Higher</v>
      </c>
      <c r="BP225" s="446">
        <f>SUMIFS([7]Note!$G$18:$G$65,[7]Note!$C$18:$C$65,다우기술!BB225,[7]Note!$F$18:$F$65,다우기술!BC225,[7]Note!$D$18:$D$65,다우기술!BO225)/IF(BD225="Y",1,IF(BD225="H",2,4))</f>
        <v>25</v>
      </c>
      <c r="BQ225" s="446" t="str">
        <f t="shared" si="54"/>
        <v>재경팀</v>
      </c>
      <c r="BR225" s="466"/>
      <c r="BS225" s="467" t="s">
        <v>143</v>
      </c>
      <c r="BT225" s="465"/>
      <c r="BU225" s="466"/>
      <c r="BV225" s="466"/>
      <c r="BW225" s="466" t="s">
        <v>143</v>
      </c>
      <c r="BX225" s="466"/>
      <c r="BY225" s="446"/>
      <c r="BZ225" s="392" t="str">
        <f t="shared" si="50"/>
        <v>매출 공통_세금계산서 발행/수정/취소 요청서 검증</v>
      </c>
      <c r="CA225" s="392" t="b">
        <f>VLOOKUP(BZ225,'[7]ROMM List'!$AB$5:$AB$736,1,0)=BZ225</f>
        <v>1</v>
      </c>
      <c r="CB225" s="392" t="str">
        <f t="shared" si="46"/>
        <v>GE0209</v>
      </c>
      <c r="CD225" s="470">
        <f t="shared" si="47"/>
        <v>0</v>
      </c>
      <c r="CF225" s="470">
        <f t="shared" si="48"/>
        <v>0</v>
      </c>
      <c r="CG225" s="470">
        <f t="shared" si="48"/>
        <v>0</v>
      </c>
      <c r="CH225" s="470">
        <f t="shared" si="48"/>
        <v>0</v>
      </c>
      <c r="CL225" s="392" t="str">
        <f>IF(COUNTIFS('[7]ROMM List'!$E$5:$E$736,다우기술!CL$4,'[7]ROMM List'!$AA$5:$AA$736,다우기술!$C225)&gt;0,CL$4,"")</f>
        <v/>
      </c>
      <c r="CM225" s="392" t="str">
        <f>IF(COUNTIFS('[7]ROMM List'!$E$5:$E$736,다우기술!CM$4,'[7]ROMM List'!$AA$5:$AA$736,다우기술!$C225)&gt;0,CM$4,"")</f>
        <v>매출</v>
      </c>
      <c r="CN225" s="392" t="str">
        <f>IF(COUNTIFS('[7]ROMM List'!$E$5:$E$736,다우기술!CN$4,'[7]ROMM List'!$AA$5:$AA$736,다우기술!$C225)&gt;0,CN$4,"")</f>
        <v/>
      </c>
      <c r="CO225" s="392" t="str">
        <f>IF(COUNTIFS('[7]ROMM List'!$E$5:$E$736,다우기술!CO$4,'[7]ROMM List'!$AA$5:$AA$736,다우기술!$C225)&gt;0,CO$4,"")</f>
        <v/>
      </c>
      <c r="CP225" s="392" t="str">
        <f>IF(COUNTIFS('[7]ROMM List'!$E$5:$E$736,다우기술!CP$4,'[7]ROMM List'!$AA$5:$AA$736,다우기술!$C225)&gt;0,CP$4,"")</f>
        <v/>
      </c>
      <c r="CQ225" s="392" t="str">
        <f>IF(COUNTIFS('[7]ROMM List'!$E$5:$E$736,다우기술!CQ$4,'[7]ROMM List'!$AA$5:$AA$736,다우기술!$C225)&gt;0,CQ$4,"")</f>
        <v/>
      </c>
      <c r="CR225" s="392" t="str">
        <f>IF(COUNTIFS('[7]ROMM List'!$E$5:$E$736,다우기술!CR$4,'[7]ROMM List'!$AA$5:$AA$736,다우기술!$C225)&gt;0,CR$4,"")</f>
        <v/>
      </c>
      <c r="CS225" s="392" t="str">
        <f>IF(COUNTIFS('[7]ROMM List'!$E$5:$E$736,다우기술!CS$4,'[7]ROMM List'!$AA$5:$AA$736,다우기술!$C225)&gt;0,CS$4,"")</f>
        <v/>
      </c>
      <c r="CT225" s="392" t="str">
        <f>IF(COUNTIFS('[7]ROMM List'!$E$5:$E$736,다우기술!CT$4,'[7]ROMM List'!$AA$5:$AA$736,다우기술!$C225)&gt;0,CT$4,"")</f>
        <v/>
      </c>
      <c r="CU225" s="392" t="str">
        <f>IF(COUNTIFS('[7]ROMM List'!$E$5:$E$736,다우기술!CU$4,'[7]ROMM List'!$AA$5:$AA$736,다우기술!$C225)&gt;0,CU$4,"")</f>
        <v/>
      </c>
      <c r="CV225" s="392" t="str">
        <f>IF(COUNTIFS('[7]ROMM List'!$E$5:$E$736,다우기술!CV$4,'[7]ROMM List'!$AA$5:$AA$736,다우기술!$C225)&gt;0,CV$4,"")</f>
        <v/>
      </c>
      <c r="CW225" s="392" t="str">
        <f>IF(COUNTIFS('[7]ROMM List'!$E$5:$E$736,다우기술!CW$4,'[7]ROMM List'!$AA$5:$AA$736,다우기술!$C225)&gt;0,CW$4,"")</f>
        <v/>
      </c>
      <c r="CX225" s="392" t="str">
        <f>IF(COUNTIFS('[7]ROMM List'!$E$5:$E$736,다우기술!CX$4,'[7]ROMM List'!$AA$5:$AA$736,다우기술!$C225)&gt;0,CX$4,"")</f>
        <v/>
      </c>
      <c r="CY225" s="392" t="str">
        <f>IF(COUNTIFS('[7]ROMM List'!$E$5:$E$736,다우기술!CY$4,'[7]ROMM List'!$AA$5:$AA$736,다우기술!$C225)&gt;0,CY$4,"")</f>
        <v/>
      </c>
      <c r="CZ225" s="392" t="str">
        <f>IF(COUNTIFS('[7]ROMM List'!$E$5:$E$736,다우기술!CZ$4,'[7]ROMM List'!$AA$5:$AA$736,다우기술!$C225)&gt;0,CZ$4,"")</f>
        <v/>
      </c>
      <c r="DA225" s="392" t="str">
        <f>IF(COUNTIFS('[7]ROMM List'!$E$5:$E$736,다우기술!DA$4,'[7]ROMM List'!$AA$5:$AA$736,다우기술!$C225)&gt;0,DA$4,"")</f>
        <v/>
      </c>
      <c r="DB225" s="392" t="str">
        <f>IF(COUNTIFS('[7]ROMM List'!$E$5:$E$736,다우기술!DB$4,'[7]ROMM List'!$AA$5:$AA$736,다우기술!$C225)&gt;0,DB$4,"")</f>
        <v/>
      </c>
      <c r="DC225" s="392" t="str">
        <f>IF(COUNTIFS('[7]ROMM List'!$E$5:$E$736,다우기술!DC$4,'[7]ROMM List'!$AA$5:$AA$736,다우기술!$C225)&gt;0,DC$4,"")</f>
        <v/>
      </c>
      <c r="DD225" s="392" t="str">
        <f>IF(COUNTIFS('[7]ROMM List'!$E$5:$E$736,다우기술!DD$4,'[7]ROMM List'!$AA$5:$AA$736,다우기술!$C225)&gt;0,DD$4,"")</f>
        <v/>
      </c>
      <c r="DE225" s="392" t="str">
        <f>IF(COUNTIFS('[7]ROMM List'!$E$5:$E$736,다우기술!DE$4,'[7]ROMM List'!$AA$5:$AA$736,다우기술!$C225)&gt;0,DE$4,"")</f>
        <v/>
      </c>
      <c r="DF225" s="392" t="str">
        <f>IF(COUNTIFS('[7]ROMM List'!$E$5:$E$736,다우기술!DF$4,'[7]ROMM List'!$AA$5:$AA$736,다우기술!$C225)&gt;0,DF$4,"")</f>
        <v/>
      </c>
      <c r="DG225" s="392" t="str">
        <f>IF(COUNTIFS('[7]ROMM List'!$E$5:$E$736,다우기술!DG$4,'[7]ROMM List'!$AA$5:$AA$736,다우기술!$C225)&gt;0,DG$4,"")</f>
        <v/>
      </c>
      <c r="DH225" s="392" t="str">
        <f>IF(COUNTIFS('[7]ROMM List'!$E$5:$E$736,다우기술!DH$4,'[7]ROMM List'!$AA$5:$AA$736,다우기술!$C225)&gt;0,DH$4,"")</f>
        <v/>
      </c>
      <c r="DI225" s="392" t="str">
        <f>IF(COUNTIFS('[7]ROMM List'!$E$5:$E$736,다우기술!DI$4,'[7]ROMM List'!$AA$5:$AA$736,다우기술!$C225)&gt;0,DI$4,"")</f>
        <v/>
      </c>
      <c r="DJ225" s="392" t="str">
        <f>IF(COUNTIFS('[7]ROMM List'!$E$5:$E$736,다우기술!DJ$4,'[7]ROMM List'!$AA$5:$AA$736,다우기술!$C225)&gt;0,DJ$4,"")</f>
        <v/>
      </c>
      <c r="DK225" s="392" t="str">
        <f>IF(COUNTIFS('[7]ROMM List'!$E$5:$E$736,다우기술!DK$4,'[7]ROMM List'!$AA$5:$AA$736,다우기술!$C225)&gt;0,DK$4,"")</f>
        <v/>
      </c>
      <c r="DL225" s="392" t="str">
        <f t="shared" si="52"/>
        <v>매출</v>
      </c>
    </row>
    <row r="226" spans="1:116" s="392" customFormat="1" ht="171.6" hidden="1" customHeight="1">
      <c r="A226" s="471"/>
      <c r="B226" s="392" t="s">
        <v>141</v>
      </c>
      <c r="C226" s="430" t="str">
        <f t="shared" si="44"/>
        <v>GE0210</v>
      </c>
      <c r="D226" s="430" t="s">
        <v>4624</v>
      </c>
      <c r="E226" s="430" t="s">
        <v>4625</v>
      </c>
      <c r="F226" s="431" t="s">
        <v>3306</v>
      </c>
      <c r="G226" s="431">
        <v>10</v>
      </c>
      <c r="H226" s="454" t="s">
        <v>4777</v>
      </c>
      <c r="I226" s="455" t="s">
        <v>4778</v>
      </c>
      <c r="J226" s="456" t="s">
        <v>4779</v>
      </c>
      <c r="K226" s="457" t="s">
        <v>4780</v>
      </c>
      <c r="L226" s="458" t="str">
        <f>IF(VLOOKUP(BZ226,'[7]ROMM List'!$AB$5:$AC$736,2,0)&gt;0,"Y","N")</f>
        <v>Y</v>
      </c>
      <c r="M226" s="459" t="s">
        <v>143</v>
      </c>
      <c r="N226" s="460" t="s">
        <v>143</v>
      </c>
      <c r="O226" s="460"/>
      <c r="P226" s="460"/>
      <c r="Q226" s="460"/>
      <c r="R226" s="461"/>
      <c r="S226" s="459" t="s">
        <v>140</v>
      </c>
      <c r="T226" s="461" t="s">
        <v>131</v>
      </c>
      <c r="U226" s="459" t="str">
        <f>IF(COUNTIFS('[7]ROMM List'!$AA$5:$AA$736,다우기술!$C226,'[7]ROMM List'!K$5:K$736,"O")&gt;0,"O","")</f>
        <v>O</v>
      </c>
      <c r="V226" s="460" t="str">
        <f>IF(COUNTIFS('[7]ROMM List'!$AA$5:$AA$736,다우기술!$C226,'[7]ROMM List'!L$5:L$736,"O")&gt;0,"O","")</f>
        <v>O</v>
      </c>
      <c r="W226" s="460" t="str">
        <f>IF(COUNTIFS('[7]ROMM List'!$AA$5:$AA$736,다우기술!$C226,'[7]ROMM List'!M$5:M$736,"O")&gt;0,"O","")</f>
        <v/>
      </c>
      <c r="X226" s="460" t="str">
        <f>IF(COUNTIFS('[7]ROMM List'!$AA$5:$AA$736,다우기술!$C226,'[7]ROMM List'!N$5:N$736,"O")&gt;0,"O","")</f>
        <v/>
      </c>
      <c r="Y226" s="460" t="str">
        <f>IF(COUNTIFS('[7]ROMM List'!$AA$5:$AA$736,다우기술!$C226,'[7]ROMM List'!O$5:O$736,"O")&gt;0,"O","")</f>
        <v/>
      </c>
      <c r="Z226" s="460" t="str">
        <f>IF(COUNTIFS('[7]ROMM List'!$AA$5:$AA$736,다우기술!$C226,'[7]ROMM List'!P$5:P$736,"O")&gt;0,"O","")</f>
        <v/>
      </c>
      <c r="AA226" s="460" t="str">
        <f>IF(COUNTIFS('[7]ROMM List'!$AA$5:$AA$736,다우기술!$C226,'[7]ROMM List'!Q$5:Q$736,"O")&gt;0,"O","")</f>
        <v/>
      </c>
      <c r="AB226" s="460" t="str">
        <f>IF(COUNTIFS('[7]ROMM List'!$AA$5:$AA$736,다우기술!$C226,'[7]ROMM List'!R$5:R$736,"O")&gt;0,"O","")</f>
        <v>O</v>
      </c>
      <c r="AC226" s="460" t="str">
        <f>IF(COUNTIFS('[7]ROMM List'!$AA$5:$AA$736,다우기술!$C226,'[7]ROMM List'!S$5:S$736,"O")&gt;0,"O","")</f>
        <v/>
      </c>
      <c r="AD226" s="460" t="str">
        <f>IF(COUNTIFS('[7]ROMM List'!$AA$5:$AA$736,다우기술!$C226,'[7]ROMM List'!T$5:T$736,"O")&gt;0,"O","")</f>
        <v/>
      </c>
      <c r="AE226" s="460" t="str">
        <f>IF(COUNTIFS('[7]ROMM List'!$AA$5:$AA$736,다우기술!$C226,'[7]ROMM List'!U$5:U$736,"O")&gt;0,"O","")</f>
        <v/>
      </c>
      <c r="AF226" s="460" t="str">
        <f>IF(COUNTIFS('[7]ROMM List'!$AA$5:$AA$736,다우기술!$C226,'[7]ROMM List'!V$5:V$736,"O")&gt;0,"O","")</f>
        <v/>
      </c>
      <c r="AG226" s="461" t="str">
        <f>IF(COUNTIFS('[7]ROMM List'!$AA$5:$AA$736,다우기술!$C226,'[7]ROMM List'!W$5:W$736,"O")&gt;0,"O","")</f>
        <v/>
      </c>
      <c r="AH226" s="462" t="s">
        <v>130</v>
      </c>
      <c r="AI226" s="458" t="str">
        <f t="shared" si="51"/>
        <v>매출채권매출</v>
      </c>
      <c r="AJ226" s="458" t="s">
        <v>144</v>
      </c>
      <c r="AK226" s="458" t="s">
        <v>144</v>
      </c>
      <c r="AL226" s="458" t="s">
        <v>144</v>
      </c>
      <c r="AM226" s="458" t="s">
        <v>144</v>
      </c>
      <c r="AN226" s="458" t="s">
        <v>3592</v>
      </c>
      <c r="AO226" s="458" t="s">
        <v>4781</v>
      </c>
      <c r="AP226" s="463" t="s">
        <v>3638</v>
      </c>
      <c r="AQ226" s="458" t="s">
        <v>131</v>
      </c>
      <c r="AR226" s="454" t="s">
        <v>3791</v>
      </c>
      <c r="AS226" s="454" t="s">
        <v>3792</v>
      </c>
      <c r="AT226" s="464" t="s">
        <v>4782</v>
      </c>
      <c r="AU226" s="454" t="str">
        <f t="shared" si="49"/>
        <v>매출전표 취소/수정 승인(재경팀)</v>
      </c>
      <c r="AV226" s="454" t="s">
        <v>4783</v>
      </c>
      <c r="AW226" s="455"/>
      <c r="AX226" s="460"/>
      <c r="AY226" s="460" t="s">
        <v>143</v>
      </c>
      <c r="AZ226" s="461"/>
      <c r="BA226" s="446" t="s">
        <v>4784</v>
      </c>
      <c r="BB226" s="446" t="str">
        <f>IF(COUNTIFS('[7]ROMM List'!$AA$5:$AA$736,다우기술!C226,'[7]ROMM List'!$AF$5:$AF$736,"Significant")&gt;0,"Significant",IF(COUNTIFS('[7]ROMM List'!$AA$5:$AA$736,다우기술!C226,'[7]ROMM List'!$AF$5:$AF$736,"Higher")&gt;0,"Higher","Lower"))</f>
        <v>Higher</v>
      </c>
      <c r="BC226" s="446" t="s">
        <v>131</v>
      </c>
      <c r="BD226" s="446" t="s">
        <v>130</v>
      </c>
      <c r="BE226" s="465" t="str">
        <f>T226</f>
        <v>M</v>
      </c>
      <c r="BF226" s="466" t="str">
        <f t="shared" si="55"/>
        <v>M</v>
      </c>
      <c r="BG226" s="466" t="s">
        <v>135</v>
      </c>
      <c r="BH226" s="466" t="s">
        <v>135</v>
      </c>
      <c r="BI226" s="466" t="s">
        <v>135</v>
      </c>
      <c r="BJ226" s="466" t="s">
        <v>135</v>
      </c>
      <c r="BK226" s="466" t="s">
        <v>135</v>
      </c>
      <c r="BL226" s="466" t="s">
        <v>133</v>
      </c>
      <c r="BM226" s="466" t="s">
        <v>135</v>
      </c>
      <c r="BN226" s="467" t="s">
        <v>135</v>
      </c>
      <c r="BO226" s="446" t="str">
        <f t="shared" si="45"/>
        <v>Not Higher</v>
      </c>
      <c r="BP226" s="446">
        <f>SUMIFS([7]Note!$G$18:$G$65,[7]Note!$C$18:$C$65,다우기술!BB226,[7]Note!$F$18:$F$65,다우기술!BC226,[7]Note!$D$18:$D$65,다우기술!BO226)/IF(BD226="Y",1,IF(BD226="H",2,4))</f>
        <v>2</v>
      </c>
      <c r="BQ226" s="446" t="str">
        <f t="shared" si="54"/>
        <v>재경팀</v>
      </c>
      <c r="BR226" s="466"/>
      <c r="BS226" s="467" t="s">
        <v>143</v>
      </c>
      <c r="BT226" s="465"/>
      <c r="BU226" s="466"/>
      <c r="BV226" s="466"/>
      <c r="BW226" s="466" t="s">
        <v>143</v>
      </c>
      <c r="BX226" s="466"/>
      <c r="BY226" s="446"/>
      <c r="BZ226" s="392" t="str">
        <f t="shared" si="50"/>
        <v>매출 공통_매출전표 취소/수정 승인(재경팀)</v>
      </c>
      <c r="CA226" s="392" t="b">
        <f>VLOOKUP(BZ226,'[7]ROMM List'!$AB$5:$AB$736,1,0)=BZ226</f>
        <v>1</v>
      </c>
      <c r="CB226" s="392" t="str">
        <f t="shared" si="46"/>
        <v>GE0210</v>
      </c>
      <c r="CD226" s="470">
        <f t="shared" si="47"/>
        <v>0</v>
      </c>
      <c r="CF226" s="470">
        <f t="shared" si="48"/>
        <v>0</v>
      </c>
      <c r="CG226" s="470">
        <f t="shared" si="48"/>
        <v>0</v>
      </c>
      <c r="CH226" s="470">
        <f t="shared" si="48"/>
        <v>0</v>
      </c>
      <c r="CL226" s="392" t="str">
        <f>IF(COUNTIFS('[7]ROMM List'!$E$5:$E$736,다우기술!CL$4,'[7]ROMM List'!$AA$5:$AA$736,다우기술!$C226)&gt;0,CL$4,"")</f>
        <v>매출채권</v>
      </c>
      <c r="CM226" s="392" t="str">
        <f>IF(COUNTIFS('[7]ROMM List'!$E$5:$E$736,다우기술!CM$4,'[7]ROMM List'!$AA$5:$AA$736,다우기술!$C226)&gt;0,CM$4,"")</f>
        <v>매출</v>
      </c>
      <c r="CN226" s="392" t="str">
        <f>IF(COUNTIFS('[7]ROMM List'!$E$5:$E$736,다우기술!CN$4,'[7]ROMM List'!$AA$5:$AA$736,다우기술!$C226)&gt;0,CN$4,"")</f>
        <v/>
      </c>
      <c r="CO226" s="392" t="str">
        <f>IF(COUNTIFS('[7]ROMM List'!$E$5:$E$736,다우기술!CO$4,'[7]ROMM List'!$AA$5:$AA$736,다우기술!$C226)&gt;0,CO$4,"")</f>
        <v/>
      </c>
      <c r="CP226" s="392" t="str">
        <f>IF(COUNTIFS('[7]ROMM List'!$E$5:$E$736,다우기술!CP$4,'[7]ROMM List'!$AA$5:$AA$736,다우기술!$C226)&gt;0,CP$4,"")</f>
        <v/>
      </c>
      <c r="CQ226" s="392" t="str">
        <f>IF(COUNTIFS('[7]ROMM List'!$E$5:$E$736,다우기술!CQ$4,'[7]ROMM List'!$AA$5:$AA$736,다우기술!$C226)&gt;0,CQ$4,"")</f>
        <v/>
      </c>
      <c r="CR226" s="392" t="str">
        <f>IF(COUNTIFS('[7]ROMM List'!$E$5:$E$736,다우기술!CR$4,'[7]ROMM List'!$AA$5:$AA$736,다우기술!$C226)&gt;0,CR$4,"")</f>
        <v/>
      </c>
      <c r="CS226" s="392" t="str">
        <f>IF(COUNTIFS('[7]ROMM List'!$E$5:$E$736,다우기술!CS$4,'[7]ROMM List'!$AA$5:$AA$736,다우기술!$C226)&gt;0,CS$4,"")</f>
        <v/>
      </c>
      <c r="CT226" s="392" t="str">
        <f>IF(COUNTIFS('[7]ROMM List'!$E$5:$E$736,다우기술!CT$4,'[7]ROMM List'!$AA$5:$AA$736,다우기술!$C226)&gt;0,CT$4,"")</f>
        <v/>
      </c>
      <c r="CU226" s="392" t="str">
        <f>IF(COUNTIFS('[7]ROMM List'!$E$5:$E$736,다우기술!CU$4,'[7]ROMM List'!$AA$5:$AA$736,다우기술!$C226)&gt;0,CU$4,"")</f>
        <v/>
      </c>
      <c r="CV226" s="392" t="str">
        <f>IF(COUNTIFS('[7]ROMM List'!$E$5:$E$736,다우기술!CV$4,'[7]ROMM List'!$AA$5:$AA$736,다우기술!$C226)&gt;0,CV$4,"")</f>
        <v/>
      </c>
      <c r="CW226" s="392" t="str">
        <f>IF(COUNTIFS('[7]ROMM List'!$E$5:$E$736,다우기술!CW$4,'[7]ROMM List'!$AA$5:$AA$736,다우기술!$C226)&gt;0,CW$4,"")</f>
        <v/>
      </c>
      <c r="CX226" s="392" t="str">
        <f>IF(COUNTIFS('[7]ROMM List'!$E$5:$E$736,다우기술!CX$4,'[7]ROMM List'!$AA$5:$AA$736,다우기술!$C226)&gt;0,CX$4,"")</f>
        <v/>
      </c>
      <c r="CY226" s="392" t="str">
        <f>IF(COUNTIFS('[7]ROMM List'!$E$5:$E$736,다우기술!CY$4,'[7]ROMM List'!$AA$5:$AA$736,다우기술!$C226)&gt;0,CY$4,"")</f>
        <v/>
      </c>
      <c r="CZ226" s="392" t="str">
        <f>IF(COUNTIFS('[7]ROMM List'!$E$5:$E$736,다우기술!CZ$4,'[7]ROMM List'!$AA$5:$AA$736,다우기술!$C226)&gt;0,CZ$4,"")</f>
        <v/>
      </c>
      <c r="DA226" s="392" t="str">
        <f>IF(COUNTIFS('[7]ROMM List'!$E$5:$E$736,다우기술!DA$4,'[7]ROMM List'!$AA$5:$AA$736,다우기술!$C226)&gt;0,DA$4,"")</f>
        <v/>
      </c>
      <c r="DB226" s="392" t="str">
        <f>IF(COUNTIFS('[7]ROMM List'!$E$5:$E$736,다우기술!DB$4,'[7]ROMM List'!$AA$5:$AA$736,다우기술!$C226)&gt;0,DB$4,"")</f>
        <v/>
      </c>
      <c r="DC226" s="392" t="str">
        <f>IF(COUNTIFS('[7]ROMM List'!$E$5:$E$736,다우기술!DC$4,'[7]ROMM List'!$AA$5:$AA$736,다우기술!$C226)&gt;0,DC$4,"")</f>
        <v/>
      </c>
      <c r="DD226" s="392" t="str">
        <f>IF(COUNTIFS('[7]ROMM List'!$E$5:$E$736,다우기술!DD$4,'[7]ROMM List'!$AA$5:$AA$736,다우기술!$C226)&gt;0,DD$4,"")</f>
        <v/>
      </c>
      <c r="DE226" s="392" t="str">
        <f>IF(COUNTIFS('[7]ROMM List'!$E$5:$E$736,다우기술!DE$4,'[7]ROMM List'!$AA$5:$AA$736,다우기술!$C226)&gt;0,DE$4,"")</f>
        <v/>
      </c>
      <c r="DF226" s="392" t="str">
        <f>IF(COUNTIFS('[7]ROMM List'!$E$5:$E$736,다우기술!DF$4,'[7]ROMM List'!$AA$5:$AA$736,다우기술!$C226)&gt;0,DF$4,"")</f>
        <v/>
      </c>
      <c r="DG226" s="392" t="str">
        <f>IF(COUNTIFS('[7]ROMM List'!$E$5:$E$736,다우기술!DG$4,'[7]ROMM List'!$AA$5:$AA$736,다우기술!$C226)&gt;0,DG$4,"")</f>
        <v/>
      </c>
      <c r="DH226" s="392" t="str">
        <f>IF(COUNTIFS('[7]ROMM List'!$E$5:$E$736,다우기술!DH$4,'[7]ROMM List'!$AA$5:$AA$736,다우기술!$C226)&gt;0,DH$4,"")</f>
        <v/>
      </c>
      <c r="DI226" s="392" t="str">
        <f>IF(COUNTIFS('[7]ROMM List'!$E$5:$E$736,다우기술!DI$4,'[7]ROMM List'!$AA$5:$AA$736,다우기술!$C226)&gt;0,DI$4,"")</f>
        <v/>
      </c>
      <c r="DJ226" s="392" t="str">
        <f>IF(COUNTIFS('[7]ROMM List'!$E$5:$E$736,다우기술!DJ$4,'[7]ROMM List'!$AA$5:$AA$736,다우기술!$C226)&gt;0,DJ$4,"")</f>
        <v/>
      </c>
      <c r="DK226" s="392" t="str">
        <f>IF(COUNTIFS('[7]ROMM List'!$E$5:$E$736,다우기술!DK$4,'[7]ROMM List'!$AA$5:$AA$736,다우기술!$C226)&gt;0,DK$4,"")</f>
        <v/>
      </c>
      <c r="DL226" s="392" t="str">
        <f t="shared" si="52"/>
        <v>매출채권매출</v>
      </c>
    </row>
    <row r="227" spans="1:116" s="392" customFormat="1" ht="145.19999999999999" hidden="1" customHeight="1">
      <c r="B227" s="392" t="s">
        <v>141</v>
      </c>
      <c r="C227" s="430" t="str">
        <f t="shared" si="44"/>
        <v>GE0301</v>
      </c>
      <c r="D227" s="430" t="s">
        <v>4624</v>
      </c>
      <c r="E227" s="430" t="s">
        <v>4625</v>
      </c>
      <c r="F227" s="431" t="s">
        <v>3614</v>
      </c>
      <c r="G227" s="431" t="s">
        <v>3292</v>
      </c>
      <c r="H227" s="454" t="s">
        <v>4785</v>
      </c>
      <c r="I227" s="455" t="s">
        <v>4786</v>
      </c>
      <c r="J227" s="456" t="s">
        <v>4787</v>
      </c>
      <c r="K227" s="457" t="s">
        <v>4788</v>
      </c>
      <c r="L227" s="458" t="str">
        <f>IF(VLOOKUP(BZ227,'[7]ROMM List'!$AB$5:$AC$736,2,0)&gt;0,"Y","N")</f>
        <v>N</v>
      </c>
      <c r="M227" s="459"/>
      <c r="N227" s="460"/>
      <c r="O227" s="460" t="s">
        <v>143</v>
      </c>
      <c r="P227" s="460"/>
      <c r="Q227" s="460"/>
      <c r="R227" s="461"/>
      <c r="S227" s="459" t="s">
        <v>142</v>
      </c>
      <c r="T227" s="461" t="s">
        <v>131</v>
      </c>
      <c r="U227" s="459" t="str">
        <f>IF(COUNTIFS('[7]ROMM List'!$AA$5:$AA$736,다우기술!$C227,'[7]ROMM List'!K$5:K$736,"O")&gt;0,"O","")</f>
        <v>O</v>
      </c>
      <c r="V227" s="460" t="str">
        <f>IF(COUNTIFS('[7]ROMM List'!$AA$5:$AA$736,다우기술!$C227,'[7]ROMM List'!L$5:L$736,"O")&gt;0,"O","")</f>
        <v>O</v>
      </c>
      <c r="W227" s="460" t="str">
        <f>IF(COUNTIFS('[7]ROMM List'!$AA$5:$AA$736,다우기술!$C227,'[7]ROMM List'!M$5:M$736,"O")&gt;0,"O","")</f>
        <v/>
      </c>
      <c r="X227" s="460" t="str">
        <f>IF(COUNTIFS('[7]ROMM List'!$AA$5:$AA$736,다우기술!$C227,'[7]ROMM List'!N$5:N$736,"O")&gt;0,"O","")</f>
        <v/>
      </c>
      <c r="Y227" s="460" t="str">
        <f>IF(COUNTIFS('[7]ROMM List'!$AA$5:$AA$736,다우기술!$C227,'[7]ROMM List'!O$5:O$736,"O")&gt;0,"O","")</f>
        <v>O</v>
      </c>
      <c r="Z227" s="460" t="str">
        <f>IF(COUNTIFS('[7]ROMM List'!$AA$5:$AA$736,다우기술!$C227,'[7]ROMM List'!P$5:P$736,"O")&gt;0,"O","")</f>
        <v/>
      </c>
      <c r="AA227" s="460" t="str">
        <f>IF(COUNTIFS('[7]ROMM List'!$AA$5:$AA$736,다우기술!$C227,'[7]ROMM List'!Q$5:Q$736,"O")&gt;0,"O","")</f>
        <v/>
      </c>
      <c r="AB227" s="460" t="str">
        <f>IF(COUNTIFS('[7]ROMM List'!$AA$5:$AA$736,다우기술!$C227,'[7]ROMM List'!R$5:R$736,"O")&gt;0,"O","")</f>
        <v/>
      </c>
      <c r="AC227" s="460" t="str">
        <f>IF(COUNTIFS('[7]ROMM List'!$AA$5:$AA$736,다우기술!$C227,'[7]ROMM List'!S$5:S$736,"O")&gt;0,"O","")</f>
        <v/>
      </c>
      <c r="AD227" s="460" t="str">
        <f>IF(COUNTIFS('[7]ROMM List'!$AA$5:$AA$736,다우기술!$C227,'[7]ROMM List'!T$5:T$736,"O")&gt;0,"O","")</f>
        <v/>
      </c>
      <c r="AE227" s="460" t="str">
        <f>IF(COUNTIFS('[7]ROMM List'!$AA$5:$AA$736,다우기술!$C227,'[7]ROMM List'!U$5:U$736,"O")&gt;0,"O","")</f>
        <v/>
      </c>
      <c r="AF227" s="460" t="str">
        <f>IF(COUNTIFS('[7]ROMM List'!$AA$5:$AA$736,다우기술!$C227,'[7]ROMM List'!V$5:V$736,"O")&gt;0,"O","")</f>
        <v/>
      </c>
      <c r="AG227" s="461" t="str">
        <f>IF(COUNTIFS('[7]ROMM List'!$AA$5:$AA$736,다우기술!$C227,'[7]ROMM List'!W$5:W$736,"O")&gt;0,"O","")</f>
        <v/>
      </c>
      <c r="AH227" s="462" t="s">
        <v>130</v>
      </c>
      <c r="AI227" s="458" t="str">
        <f t="shared" si="51"/>
        <v>매출채권매출</v>
      </c>
      <c r="AJ227" s="458" t="s">
        <v>144</v>
      </c>
      <c r="AK227" s="458" t="s">
        <v>144</v>
      </c>
      <c r="AL227" s="458" t="s">
        <v>144</v>
      </c>
      <c r="AM227" s="458" t="s">
        <v>144</v>
      </c>
      <c r="AN227" s="458" t="s">
        <v>3592</v>
      </c>
      <c r="AO227" s="458" t="s">
        <v>4279</v>
      </c>
      <c r="AP227" s="463" t="s">
        <v>4789</v>
      </c>
      <c r="AQ227" s="458" t="s">
        <v>143</v>
      </c>
      <c r="AR227" s="454" t="s">
        <v>4667</v>
      </c>
      <c r="AS227" s="454" t="s">
        <v>3811</v>
      </c>
      <c r="AT227" s="464" t="s">
        <v>4790</v>
      </c>
      <c r="AU227" s="454" t="str">
        <f t="shared" si="49"/>
        <v>계약서 원본의 별도 보관</v>
      </c>
      <c r="AV227" s="454" t="s">
        <v>4651</v>
      </c>
      <c r="AW227" s="455"/>
      <c r="AX227" s="460"/>
      <c r="AY227" s="460" t="s">
        <v>3025</v>
      </c>
      <c r="AZ227" s="461"/>
      <c r="BA227" s="446" t="s">
        <v>4652</v>
      </c>
      <c r="BB227" s="446" t="str">
        <f>IF(COUNTIFS('[7]ROMM List'!$AA$5:$AA$736,다우기술!C227,'[7]ROMM List'!$AF$5:$AF$736,"Significant")&gt;0,"Significant",IF(COUNTIFS('[7]ROMM List'!$AA$5:$AA$736,다우기술!C227,'[7]ROMM List'!$AF$5:$AF$736,"Higher")&gt;0,"Higher","Lower"))</f>
        <v>Higher</v>
      </c>
      <c r="BC227" s="446" t="str">
        <f>AQ227</f>
        <v>O</v>
      </c>
      <c r="BD227" s="446" t="s">
        <v>130</v>
      </c>
      <c r="BE227" s="465" t="s">
        <v>131</v>
      </c>
      <c r="BF227" s="466" t="str">
        <f t="shared" si="55"/>
        <v>O</v>
      </c>
      <c r="BG227" s="466" t="s">
        <v>135</v>
      </c>
      <c r="BH227" s="466" t="s">
        <v>135</v>
      </c>
      <c r="BI227" s="466" t="s">
        <v>133</v>
      </c>
      <c r="BJ227" s="466" t="s">
        <v>135</v>
      </c>
      <c r="BK227" s="466" t="s">
        <v>135</v>
      </c>
      <c r="BL227" s="466" t="s">
        <v>133</v>
      </c>
      <c r="BM227" s="466" t="s">
        <v>135</v>
      </c>
      <c r="BN227" s="467" t="s">
        <v>135</v>
      </c>
      <c r="BO227" s="446" t="str">
        <f t="shared" si="45"/>
        <v>Not Higher</v>
      </c>
      <c r="BP227" s="446">
        <f>SUMIFS([7]Note!$G$18:$G$65,[7]Note!$C$18:$C$65,다우기술!BB227,[7]Note!$F$18:$F$65,다우기술!BC227,[7]Note!$D$18:$D$65,다우기술!BO227)/IF(BD227="Y",1,IF(BD227="H",2,4))</f>
        <v>25</v>
      </c>
      <c r="BQ227" s="446" t="str">
        <f t="shared" si="54"/>
        <v>각 사업팀</v>
      </c>
      <c r="BR227" s="466"/>
      <c r="BS227" s="467" t="s">
        <v>143</v>
      </c>
      <c r="BT227" s="465"/>
      <c r="BU227" s="466"/>
      <c r="BV227" s="466"/>
      <c r="BW227" s="466" t="s">
        <v>143</v>
      </c>
      <c r="BX227" s="466"/>
      <c r="BY227" s="446"/>
      <c r="BZ227" s="392" t="str">
        <f t="shared" si="50"/>
        <v>매출 공통_계약서 원본의 별도 보관</v>
      </c>
      <c r="CA227" s="392" t="b">
        <f>VLOOKUP(BZ227,'[7]ROMM List'!$AB$5:$AB$736,1,0)=BZ227</f>
        <v>1</v>
      </c>
      <c r="CB227" s="392" t="str">
        <f t="shared" si="46"/>
        <v>GE0301</v>
      </c>
      <c r="CD227" s="470">
        <f t="shared" si="47"/>
        <v>0</v>
      </c>
      <c r="CF227" s="470">
        <f t="shared" si="48"/>
        <v>0</v>
      </c>
      <c r="CG227" s="470">
        <f t="shared" si="48"/>
        <v>0</v>
      </c>
      <c r="CH227" s="470">
        <f t="shared" si="48"/>
        <v>0</v>
      </c>
      <c r="CL227" s="392" t="str">
        <f>IF(COUNTIFS('[7]ROMM List'!$E$5:$E$736,다우기술!CL$4,'[7]ROMM List'!$AA$5:$AA$736,다우기술!$C227)&gt;0,CL$4,"")</f>
        <v>매출채권</v>
      </c>
      <c r="CM227" s="392" t="str">
        <f>IF(COUNTIFS('[7]ROMM List'!$E$5:$E$736,다우기술!CM$4,'[7]ROMM List'!$AA$5:$AA$736,다우기술!$C227)&gt;0,CM$4,"")</f>
        <v>매출</v>
      </c>
      <c r="CN227" s="392" t="str">
        <f>IF(COUNTIFS('[7]ROMM List'!$E$5:$E$736,다우기술!CN$4,'[7]ROMM List'!$AA$5:$AA$736,다우기술!$C227)&gt;0,CN$4,"")</f>
        <v/>
      </c>
      <c r="CO227" s="392" t="str">
        <f>IF(COUNTIFS('[7]ROMM List'!$E$5:$E$736,다우기술!CO$4,'[7]ROMM List'!$AA$5:$AA$736,다우기술!$C227)&gt;0,CO$4,"")</f>
        <v/>
      </c>
      <c r="CP227" s="392" t="str">
        <f>IF(COUNTIFS('[7]ROMM List'!$E$5:$E$736,다우기술!CP$4,'[7]ROMM List'!$AA$5:$AA$736,다우기술!$C227)&gt;0,CP$4,"")</f>
        <v/>
      </c>
      <c r="CQ227" s="392" t="str">
        <f>IF(COUNTIFS('[7]ROMM List'!$E$5:$E$736,다우기술!CQ$4,'[7]ROMM List'!$AA$5:$AA$736,다우기술!$C227)&gt;0,CQ$4,"")</f>
        <v/>
      </c>
      <c r="CR227" s="392" t="str">
        <f>IF(COUNTIFS('[7]ROMM List'!$E$5:$E$736,다우기술!CR$4,'[7]ROMM List'!$AA$5:$AA$736,다우기술!$C227)&gt;0,CR$4,"")</f>
        <v/>
      </c>
      <c r="CS227" s="392" t="str">
        <f>IF(COUNTIFS('[7]ROMM List'!$E$5:$E$736,다우기술!CS$4,'[7]ROMM List'!$AA$5:$AA$736,다우기술!$C227)&gt;0,CS$4,"")</f>
        <v/>
      </c>
      <c r="CT227" s="392" t="str">
        <f>IF(COUNTIFS('[7]ROMM List'!$E$5:$E$736,다우기술!CT$4,'[7]ROMM List'!$AA$5:$AA$736,다우기술!$C227)&gt;0,CT$4,"")</f>
        <v/>
      </c>
      <c r="CU227" s="392" t="str">
        <f>IF(COUNTIFS('[7]ROMM List'!$E$5:$E$736,다우기술!CU$4,'[7]ROMM List'!$AA$5:$AA$736,다우기술!$C227)&gt;0,CU$4,"")</f>
        <v/>
      </c>
      <c r="CV227" s="392" t="str">
        <f>IF(COUNTIFS('[7]ROMM List'!$E$5:$E$736,다우기술!CV$4,'[7]ROMM List'!$AA$5:$AA$736,다우기술!$C227)&gt;0,CV$4,"")</f>
        <v/>
      </c>
      <c r="CW227" s="392" t="str">
        <f>IF(COUNTIFS('[7]ROMM List'!$E$5:$E$736,다우기술!CW$4,'[7]ROMM List'!$AA$5:$AA$736,다우기술!$C227)&gt;0,CW$4,"")</f>
        <v/>
      </c>
      <c r="CX227" s="392" t="str">
        <f>IF(COUNTIFS('[7]ROMM List'!$E$5:$E$736,다우기술!CX$4,'[7]ROMM List'!$AA$5:$AA$736,다우기술!$C227)&gt;0,CX$4,"")</f>
        <v/>
      </c>
      <c r="CY227" s="392" t="str">
        <f>IF(COUNTIFS('[7]ROMM List'!$E$5:$E$736,다우기술!CY$4,'[7]ROMM List'!$AA$5:$AA$736,다우기술!$C227)&gt;0,CY$4,"")</f>
        <v/>
      </c>
      <c r="CZ227" s="392" t="str">
        <f>IF(COUNTIFS('[7]ROMM List'!$E$5:$E$736,다우기술!CZ$4,'[7]ROMM List'!$AA$5:$AA$736,다우기술!$C227)&gt;0,CZ$4,"")</f>
        <v/>
      </c>
      <c r="DA227" s="392" t="str">
        <f>IF(COUNTIFS('[7]ROMM List'!$E$5:$E$736,다우기술!DA$4,'[7]ROMM List'!$AA$5:$AA$736,다우기술!$C227)&gt;0,DA$4,"")</f>
        <v/>
      </c>
      <c r="DB227" s="392" t="str">
        <f>IF(COUNTIFS('[7]ROMM List'!$E$5:$E$736,다우기술!DB$4,'[7]ROMM List'!$AA$5:$AA$736,다우기술!$C227)&gt;0,DB$4,"")</f>
        <v/>
      </c>
      <c r="DC227" s="392" t="str">
        <f>IF(COUNTIFS('[7]ROMM List'!$E$5:$E$736,다우기술!DC$4,'[7]ROMM List'!$AA$5:$AA$736,다우기술!$C227)&gt;0,DC$4,"")</f>
        <v/>
      </c>
      <c r="DD227" s="392" t="str">
        <f>IF(COUNTIFS('[7]ROMM List'!$E$5:$E$736,다우기술!DD$4,'[7]ROMM List'!$AA$5:$AA$736,다우기술!$C227)&gt;0,DD$4,"")</f>
        <v/>
      </c>
      <c r="DE227" s="392" t="str">
        <f>IF(COUNTIFS('[7]ROMM List'!$E$5:$E$736,다우기술!DE$4,'[7]ROMM List'!$AA$5:$AA$736,다우기술!$C227)&gt;0,DE$4,"")</f>
        <v/>
      </c>
      <c r="DF227" s="392" t="str">
        <f>IF(COUNTIFS('[7]ROMM List'!$E$5:$E$736,다우기술!DF$4,'[7]ROMM List'!$AA$5:$AA$736,다우기술!$C227)&gt;0,DF$4,"")</f>
        <v/>
      </c>
      <c r="DG227" s="392" t="str">
        <f>IF(COUNTIFS('[7]ROMM List'!$E$5:$E$736,다우기술!DG$4,'[7]ROMM List'!$AA$5:$AA$736,다우기술!$C227)&gt;0,DG$4,"")</f>
        <v/>
      </c>
      <c r="DH227" s="392" t="str">
        <f>IF(COUNTIFS('[7]ROMM List'!$E$5:$E$736,다우기술!DH$4,'[7]ROMM List'!$AA$5:$AA$736,다우기술!$C227)&gt;0,DH$4,"")</f>
        <v/>
      </c>
      <c r="DI227" s="392" t="str">
        <f>IF(COUNTIFS('[7]ROMM List'!$E$5:$E$736,다우기술!DI$4,'[7]ROMM List'!$AA$5:$AA$736,다우기술!$C227)&gt;0,DI$4,"")</f>
        <v/>
      </c>
      <c r="DJ227" s="392" t="str">
        <f>IF(COUNTIFS('[7]ROMM List'!$E$5:$E$736,다우기술!DJ$4,'[7]ROMM List'!$AA$5:$AA$736,다우기술!$C227)&gt;0,DJ$4,"")</f>
        <v/>
      </c>
      <c r="DK227" s="392" t="str">
        <f>IF(COUNTIFS('[7]ROMM List'!$E$5:$E$736,다우기술!DK$4,'[7]ROMM List'!$AA$5:$AA$736,다우기술!$C227)&gt;0,DK$4,"")</f>
        <v/>
      </c>
      <c r="DL227" s="392" t="str">
        <f t="shared" si="52"/>
        <v>매출채권매출</v>
      </c>
    </row>
    <row r="228" spans="1:116" s="392" customFormat="1" ht="296.39999999999998" hidden="1" customHeight="1">
      <c r="A228" s="477" t="s">
        <v>3290</v>
      </c>
      <c r="B228" s="392" t="s">
        <v>141</v>
      </c>
      <c r="C228" s="430" t="str">
        <f t="shared" si="44"/>
        <v>GE0302</v>
      </c>
      <c r="D228" s="430" t="s">
        <v>4624</v>
      </c>
      <c r="E228" s="430" t="s">
        <v>4625</v>
      </c>
      <c r="F228" s="431" t="s">
        <v>3036</v>
      </c>
      <c r="G228" s="431" t="s">
        <v>3599</v>
      </c>
      <c r="H228" s="454" t="s">
        <v>4791</v>
      </c>
      <c r="I228" s="455" t="s">
        <v>4792</v>
      </c>
      <c r="J228" s="456" t="s">
        <v>4793</v>
      </c>
      <c r="K228" s="457" t="s">
        <v>4794</v>
      </c>
      <c r="L228" s="458" t="str">
        <f>IF(VLOOKUP(BZ228,'[7]ROMM List'!$AB$5:$AC$736,2,0)&gt;0,"Y","N")</f>
        <v>Y</v>
      </c>
      <c r="M228" s="459" t="s">
        <v>143</v>
      </c>
      <c r="N228" s="460" t="s">
        <v>143</v>
      </c>
      <c r="O228" s="460"/>
      <c r="P228" s="460"/>
      <c r="Q228" s="460"/>
      <c r="R228" s="461"/>
      <c r="S228" s="459" t="s">
        <v>3972</v>
      </c>
      <c r="T228" s="461" t="s">
        <v>131</v>
      </c>
      <c r="U228" s="459" t="str">
        <f>IF(COUNTIFS('[7]ROMM List'!$AA$5:$AA$736,다우기술!$C228,'[7]ROMM List'!K$5:K$736,"O")&gt;0,"O","")</f>
        <v>O</v>
      </c>
      <c r="V228" s="460" t="str">
        <f>IF(COUNTIFS('[7]ROMM List'!$AA$5:$AA$736,다우기술!$C228,'[7]ROMM List'!L$5:L$736,"O")&gt;0,"O","")</f>
        <v>O</v>
      </c>
      <c r="W228" s="460" t="str">
        <f>IF(COUNTIFS('[7]ROMM List'!$AA$5:$AA$736,다우기술!$C228,'[7]ROMM List'!M$5:M$736,"O")&gt;0,"O","")</f>
        <v>O</v>
      </c>
      <c r="X228" s="460" t="str">
        <f>IF(COUNTIFS('[7]ROMM List'!$AA$5:$AA$736,다우기술!$C228,'[7]ROMM List'!N$5:N$736,"O")&gt;0,"O","")</f>
        <v>O</v>
      </c>
      <c r="Y228" s="460" t="str">
        <f>IF(COUNTIFS('[7]ROMM List'!$AA$5:$AA$736,다우기술!$C228,'[7]ROMM List'!O$5:O$736,"O")&gt;0,"O","")</f>
        <v/>
      </c>
      <c r="Z228" s="460" t="str">
        <f>IF(COUNTIFS('[7]ROMM List'!$AA$5:$AA$736,다우기술!$C228,'[7]ROMM List'!P$5:P$736,"O")&gt;0,"O","")</f>
        <v/>
      </c>
      <c r="AA228" s="460" t="str">
        <f>IF(COUNTIFS('[7]ROMM List'!$AA$5:$AA$736,다우기술!$C228,'[7]ROMM List'!Q$5:Q$736,"O")&gt;0,"O","")</f>
        <v>O</v>
      </c>
      <c r="AB228" s="460" t="str">
        <f>IF(COUNTIFS('[7]ROMM List'!$AA$5:$AA$736,다우기술!$C228,'[7]ROMM List'!R$5:R$736,"O")&gt;0,"O","")</f>
        <v>O</v>
      </c>
      <c r="AC228" s="460" t="str">
        <f>IF(COUNTIFS('[7]ROMM List'!$AA$5:$AA$736,다우기술!$C228,'[7]ROMM List'!S$5:S$736,"O")&gt;0,"O","")</f>
        <v/>
      </c>
      <c r="AD228" s="460" t="str">
        <f>IF(COUNTIFS('[7]ROMM List'!$AA$5:$AA$736,다우기술!$C228,'[7]ROMM List'!T$5:T$736,"O")&gt;0,"O","")</f>
        <v/>
      </c>
      <c r="AE228" s="460" t="str">
        <f>IF(COUNTIFS('[7]ROMM List'!$AA$5:$AA$736,다우기술!$C228,'[7]ROMM List'!U$5:U$736,"O")&gt;0,"O","")</f>
        <v/>
      </c>
      <c r="AF228" s="460" t="str">
        <f>IF(COUNTIFS('[7]ROMM List'!$AA$5:$AA$736,다우기술!$C228,'[7]ROMM List'!V$5:V$736,"O")&gt;0,"O","")</f>
        <v/>
      </c>
      <c r="AG228" s="461" t="str">
        <f>IF(COUNTIFS('[7]ROMM List'!$AA$5:$AA$736,다우기술!$C228,'[7]ROMM List'!W$5:W$736,"O")&gt;0,"O","")</f>
        <v/>
      </c>
      <c r="AH228" s="462" t="s">
        <v>130</v>
      </c>
      <c r="AI228" s="458" t="str">
        <f t="shared" si="51"/>
        <v>매출계약자산,계약부채</v>
      </c>
      <c r="AJ228" s="458" t="s">
        <v>144</v>
      </c>
      <c r="AK228" s="458" t="s">
        <v>144</v>
      </c>
      <c r="AL228" s="458" t="s">
        <v>144</v>
      </c>
      <c r="AM228" s="458" t="s">
        <v>144</v>
      </c>
      <c r="AN228" s="458" t="s">
        <v>3592</v>
      </c>
      <c r="AO228" s="458" t="s">
        <v>4795</v>
      </c>
      <c r="AP228" s="463" t="s">
        <v>3629</v>
      </c>
      <c r="AQ228" s="458" t="s">
        <v>4201</v>
      </c>
      <c r="AR228" s="454" t="s">
        <v>3791</v>
      </c>
      <c r="AS228" s="454" t="s">
        <v>4796</v>
      </c>
      <c r="AT228" s="464" t="s">
        <v>4797</v>
      </c>
      <c r="AU228" s="454" t="str">
        <f t="shared" si="49"/>
        <v>신규,변경 계약에 대한 15호 효과 검토</v>
      </c>
      <c r="AV228" s="454" t="s">
        <v>4798</v>
      </c>
      <c r="AW228" s="455"/>
      <c r="AX228" s="460"/>
      <c r="AY228" s="460" t="s">
        <v>143</v>
      </c>
      <c r="AZ228" s="461"/>
      <c r="BA228" s="446" t="s">
        <v>4652</v>
      </c>
      <c r="BB228" s="446" t="str">
        <f>IF(COUNTIFS('[7]ROMM List'!$AA$5:$AA$736,다우기술!C228,'[7]ROMM List'!$AF$5:$AF$736,"Significant")&gt;0,"Significant",IF(COUNTIFS('[7]ROMM List'!$AA$5:$AA$736,다우기술!C228,'[7]ROMM List'!$AF$5:$AF$736,"Higher")&gt;0,"Higher","Lower"))</f>
        <v>Significant</v>
      </c>
      <c r="BC228" s="446" t="str">
        <f>AQ228</f>
        <v>M</v>
      </c>
      <c r="BD228" s="446" t="s">
        <v>130</v>
      </c>
      <c r="BE228" s="465" t="s">
        <v>131</v>
      </c>
      <c r="BF228" s="466" t="str">
        <f t="shared" si="55"/>
        <v>M</v>
      </c>
      <c r="BG228" s="466" t="s">
        <v>4159</v>
      </c>
      <c r="BH228" s="466" t="s">
        <v>133</v>
      </c>
      <c r="BI228" s="466" t="s">
        <v>133</v>
      </c>
      <c r="BJ228" s="466" t="s">
        <v>133</v>
      </c>
      <c r="BK228" s="466" t="s">
        <v>135</v>
      </c>
      <c r="BL228" s="466" t="s">
        <v>133</v>
      </c>
      <c r="BM228" s="466" t="s">
        <v>135</v>
      </c>
      <c r="BN228" s="467" t="s">
        <v>135</v>
      </c>
      <c r="BO228" s="446" t="str">
        <f t="shared" si="45"/>
        <v>Higher</v>
      </c>
      <c r="BP228" s="446">
        <f>SUMIFS([7]Note!$G$18:$G$65,[7]Note!$C$18:$C$65,다우기술!BB228,[7]Note!$F$18:$F$65,다우기술!BC228,[7]Note!$D$18:$D$65,다우기술!BO228)/IF(BD228="Y",1,IF(BD228="H",2,4))</f>
        <v>4</v>
      </c>
      <c r="BQ228" s="446" t="str">
        <f t="shared" si="54"/>
        <v>재경팀</v>
      </c>
      <c r="BR228" s="466"/>
      <c r="BS228" s="467" t="s">
        <v>143</v>
      </c>
      <c r="BT228" s="465"/>
      <c r="BU228" s="466"/>
      <c r="BV228" s="466"/>
      <c r="BW228" s="466" t="s">
        <v>143</v>
      </c>
      <c r="BX228" s="466"/>
      <c r="BY228" s="446"/>
      <c r="BZ228" s="392" t="str">
        <f t="shared" si="50"/>
        <v>매출 공통_신규,변경 계약에 대한 15호 효과 검토</v>
      </c>
      <c r="CA228" s="392" t="b">
        <f>VLOOKUP(BZ228,'[7]ROMM List'!$AB$5:$AB$736,1,0)=BZ228</f>
        <v>1</v>
      </c>
      <c r="CB228" s="392" t="str">
        <f t="shared" si="46"/>
        <v>GE0302</v>
      </c>
      <c r="CD228" s="470">
        <f t="shared" si="47"/>
        <v>0</v>
      </c>
      <c r="CF228" s="470">
        <f t="shared" si="48"/>
        <v>0</v>
      </c>
      <c r="CG228" s="470">
        <f t="shared" si="48"/>
        <v>0</v>
      </c>
      <c r="CH228" s="470">
        <f t="shared" si="48"/>
        <v>0</v>
      </c>
      <c r="CL228" s="392" t="str">
        <f>IF(COUNTIFS('[7]ROMM List'!$E$5:$E$736,다우기술!CL$4,'[7]ROMM List'!$AA$5:$AA$736,다우기술!$C228)&gt;0,CL$4,"")</f>
        <v/>
      </c>
      <c r="CM228" s="392" t="str">
        <f>IF(COUNTIFS('[7]ROMM List'!$E$5:$E$736,다우기술!CM$4,'[7]ROMM List'!$AA$5:$AA$736,다우기술!$C228)&gt;0,CM$4,"")</f>
        <v>매출</v>
      </c>
      <c r="CN228" s="392" t="str">
        <f>IF(COUNTIFS('[7]ROMM List'!$E$5:$E$736,다우기술!CN$4,'[7]ROMM List'!$AA$5:$AA$736,다우기술!$C228)&gt;0,CN$4,"")</f>
        <v/>
      </c>
      <c r="CO228" s="392" t="str">
        <f>IF(COUNTIFS('[7]ROMM List'!$E$5:$E$736,다우기술!CO$4,'[7]ROMM List'!$AA$5:$AA$736,다우기술!$C228)&gt;0,CO$4,"")</f>
        <v/>
      </c>
      <c r="CP228" s="392" t="str">
        <f>IF(COUNTIFS('[7]ROMM List'!$E$5:$E$736,다우기술!CP$4,'[7]ROMM List'!$AA$5:$AA$736,다우기술!$C228)&gt;0,CP$4,"")</f>
        <v/>
      </c>
      <c r="CQ228" s="392" t="str">
        <f>IF(COUNTIFS('[7]ROMM List'!$E$5:$E$736,다우기술!CQ$4,'[7]ROMM List'!$AA$5:$AA$736,다우기술!$C228)&gt;0,CQ$4,"")</f>
        <v/>
      </c>
      <c r="CR228" s="392" t="str">
        <f>IF(COUNTIFS('[7]ROMM List'!$E$5:$E$736,다우기술!CR$4,'[7]ROMM List'!$AA$5:$AA$736,다우기술!$C228)&gt;0,CR$4,"")</f>
        <v/>
      </c>
      <c r="CS228" s="392" t="str">
        <f>IF(COUNTIFS('[7]ROMM List'!$E$5:$E$736,다우기술!CS$4,'[7]ROMM List'!$AA$5:$AA$736,다우기술!$C228)&gt;0,CS$4,"")</f>
        <v/>
      </c>
      <c r="CT228" s="392" t="str">
        <f>IF(COUNTIFS('[7]ROMM List'!$E$5:$E$736,다우기술!CT$4,'[7]ROMM List'!$AA$5:$AA$736,다우기술!$C228)&gt;0,CT$4,"")</f>
        <v/>
      </c>
      <c r="CU228" s="392" t="str">
        <f>IF(COUNTIFS('[7]ROMM List'!$E$5:$E$736,다우기술!CU$4,'[7]ROMM List'!$AA$5:$AA$736,다우기술!$C228)&gt;0,CU$4,"")</f>
        <v/>
      </c>
      <c r="CV228" s="392" t="str">
        <f>IF(COUNTIFS('[7]ROMM List'!$E$5:$E$736,다우기술!CV$4,'[7]ROMM List'!$AA$5:$AA$736,다우기술!$C228)&gt;0,CV$4,"")</f>
        <v/>
      </c>
      <c r="CW228" s="392" t="str">
        <f>IF(COUNTIFS('[7]ROMM List'!$E$5:$E$736,다우기술!CW$4,'[7]ROMM List'!$AA$5:$AA$736,다우기술!$C228)&gt;0,CW$4,"")</f>
        <v/>
      </c>
      <c r="CX228" s="392" t="str">
        <f>IF(COUNTIFS('[7]ROMM List'!$E$5:$E$736,다우기술!CX$4,'[7]ROMM List'!$AA$5:$AA$736,다우기술!$C228)&gt;0,CX$4,"")</f>
        <v/>
      </c>
      <c r="CY228" s="392" t="str">
        <f>IF(COUNTIFS('[7]ROMM List'!$E$5:$E$736,다우기술!CY$4,'[7]ROMM List'!$AA$5:$AA$736,다우기술!$C228)&gt;0,CY$4,"")</f>
        <v/>
      </c>
      <c r="CZ228" s="392" t="str">
        <f>IF(COUNTIFS('[7]ROMM List'!$E$5:$E$736,다우기술!CZ$4,'[7]ROMM List'!$AA$5:$AA$736,다우기술!$C228)&gt;0,CZ$4,"")</f>
        <v/>
      </c>
      <c r="DA228" s="392" t="str">
        <f>IF(COUNTIFS('[7]ROMM List'!$E$5:$E$736,다우기술!DA$4,'[7]ROMM List'!$AA$5:$AA$736,다우기술!$C228)&gt;0,DA$4,"")</f>
        <v/>
      </c>
      <c r="DB228" s="392" t="str">
        <f>IF(COUNTIFS('[7]ROMM List'!$E$5:$E$736,다우기술!DB$4,'[7]ROMM List'!$AA$5:$AA$736,다우기술!$C228)&gt;0,DB$4,"")</f>
        <v/>
      </c>
      <c r="DC228" s="392" t="str">
        <f>IF(COUNTIFS('[7]ROMM List'!$E$5:$E$736,다우기술!DC$4,'[7]ROMM List'!$AA$5:$AA$736,다우기술!$C228)&gt;0,DC$4,"")</f>
        <v/>
      </c>
      <c r="DD228" s="392" t="str">
        <f>IF(COUNTIFS('[7]ROMM List'!$E$5:$E$736,다우기술!DD$4,'[7]ROMM List'!$AA$5:$AA$736,다우기술!$C228)&gt;0,DD$4,"")</f>
        <v/>
      </c>
      <c r="DE228" s="392" t="str">
        <f>IF(COUNTIFS('[7]ROMM List'!$E$5:$E$736,다우기술!DE$4,'[7]ROMM List'!$AA$5:$AA$736,다우기술!$C228)&gt;0,DE$4,"")</f>
        <v/>
      </c>
      <c r="DF228" s="392" t="str">
        <f>IF(COUNTIFS('[7]ROMM List'!$E$5:$E$736,다우기술!DF$4,'[7]ROMM List'!$AA$5:$AA$736,다우기술!$C228)&gt;0,DF$4,"")</f>
        <v/>
      </c>
      <c r="DG228" s="392" t="str">
        <f>IF(COUNTIFS('[7]ROMM List'!$E$5:$E$736,다우기술!DG$4,'[7]ROMM List'!$AA$5:$AA$736,다우기술!$C228)&gt;0,DG$4,"")</f>
        <v/>
      </c>
      <c r="DH228" s="392" t="str">
        <f>IF(COUNTIFS('[7]ROMM List'!$E$5:$E$736,다우기술!DH$4,'[7]ROMM List'!$AA$5:$AA$736,다우기술!$C228)&gt;0,DH$4,"")</f>
        <v>계약자산,계약부채</v>
      </c>
      <c r="DI228" s="392" t="str">
        <f>IF(COUNTIFS('[7]ROMM List'!$E$5:$E$736,다우기술!DI$4,'[7]ROMM List'!$AA$5:$AA$736,다우기술!$C228)&gt;0,DI$4,"")</f>
        <v/>
      </c>
      <c r="DJ228" s="392" t="str">
        <f>IF(COUNTIFS('[7]ROMM List'!$E$5:$E$736,다우기술!DJ$4,'[7]ROMM List'!$AA$5:$AA$736,다우기술!$C228)&gt;0,DJ$4,"")</f>
        <v/>
      </c>
      <c r="DK228" s="392" t="str">
        <f>IF(COUNTIFS('[7]ROMM List'!$E$5:$E$736,다우기술!DK$4,'[7]ROMM List'!$AA$5:$AA$736,다우기술!$C228)&gt;0,DK$4,"")</f>
        <v/>
      </c>
      <c r="DL228" s="392" t="str">
        <f t="shared" si="52"/>
        <v>매출계약자산,계약부채</v>
      </c>
    </row>
    <row r="229" spans="1:116" s="392" customFormat="1" ht="145.19999999999999" hidden="1" customHeight="1">
      <c r="A229" s="477" t="s">
        <v>3290</v>
      </c>
      <c r="B229" s="392" t="s">
        <v>141</v>
      </c>
      <c r="C229" s="430" t="str">
        <f t="shared" si="44"/>
        <v>GE0303</v>
      </c>
      <c r="D229" s="430" t="s">
        <v>4624</v>
      </c>
      <c r="E229" s="430" t="s">
        <v>4625</v>
      </c>
      <c r="F229" s="431" t="s">
        <v>3036</v>
      </c>
      <c r="G229" s="431" t="s">
        <v>3614</v>
      </c>
      <c r="H229" s="454" t="s">
        <v>4799</v>
      </c>
      <c r="I229" s="455" t="s">
        <v>4800</v>
      </c>
      <c r="J229" s="456" t="s">
        <v>4801</v>
      </c>
      <c r="K229" s="457" t="s">
        <v>4802</v>
      </c>
      <c r="L229" s="458" t="str">
        <f>IF(VLOOKUP(BZ229,'[7]ROMM List'!$AB$5:$AC$736,2,0)&gt;0,"Y","N")</f>
        <v>Y</v>
      </c>
      <c r="M229" s="459" t="s">
        <v>143</v>
      </c>
      <c r="N229" s="460" t="s">
        <v>143</v>
      </c>
      <c r="O229" s="460"/>
      <c r="P229" s="460"/>
      <c r="Q229" s="460"/>
      <c r="R229" s="461"/>
      <c r="S229" s="459" t="s">
        <v>140</v>
      </c>
      <c r="T229" s="461" t="s">
        <v>131</v>
      </c>
      <c r="U229" s="459" t="str">
        <f>IF(COUNTIFS('[7]ROMM List'!$AA$5:$AA$736,다우기술!$C229,'[7]ROMM List'!K$5:K$736,"O")&gt;0,"O","")</f>
        <v/>
      </c>
      <c r="V229" s="460" t="str">
        <f>IF(COUNTIFS('[7]ROMM List'!$AA$5:$AA$736,다우기술!$C229,'[7]ROMM List'!L$5:L$736,"O")&gt;0,"O","")</f>
        <v/>
      </c>
      <c r="W229" s="460" t="str">
        <f>IF(COUNTIFS('[7]ROMM List'!$AA$5:$AA$736,다우기술!$C229,'[7]ROMM List'!M$5:M$736,"O")&gt;0,"O","")</f>
        <v/>
      </c>
      <c r="X229" s="460" t="str">
        <f>IF(COUNTIFS('[7]ROMM List'!$AA$5:$AA$736,다우기술!$C229,'[7]ROMM List'!N$5:N$736,"O")&gt;0,"O","")</f>
        <v/>
      </c>
      <c r="Y229" s="460" t="str">
        <f>IF(COUNTIFS('[7]ROMM List'!$AA$5:$AA$736,다우기술!$C229,'[7]ROMM List'!O$5:O$736,"O")&gt;0,"O","")</f>
        <v>O</v>
      </c>
      <c r="Z229" s="460" t="str">
        <f>IF(COUNTIFS('[7]ROMM List'!$AA$5:$AA$736,다우기술!$C229,'[7]ROMM List'!P$5:P$736,"O")&gt;0,"O","")</f>
        <v/>
      </c>
      <c r="AA229" s="460" t="str">
        <f>IF(COUNTIFS('[7]ROMM List'!$AA$5:$AA$736,다우기술!$C229,'[7]ROMM List'!Q$5:Q$736,"O")&gt;0,"O","")</f>
        <v/>
      </c>
      <c r="AB229" s="460" t="str">
        <f>IF(COUNTIFS('[7]ROMM List'!$AA$5:$AA$736,다우기술!$C229,'[7]ROMM List'!R$5:R$736,"O")&gt;0,"O","")</f>
        <v/>
      </c>
      <c r="AC229" s="460" t="str">
        <f>IF(COUNTIFS('[7]ROMM List'!$AA$5:$AA$736,다우기술!$C229,'[7]ROMM List'!S$5:S$736,"O")&gt;0,"O","")</f>
        <v/>
      </c>
      <c r="AD229" s="460" t="str">
        <f>IF(COUNTIFS('[7]ROMM List'!$AA$5:$AA$736,다우기술!$C229,'[7]ROMM List'!T$5:T$736,"O")&gt;0,"O","")</f>
        <v/>
      </c>
      <c r="AE229" s="460" t="str">
        <f>IF(COUNTIFS('[7]ROMM List'!$AA$5:$AA$736,다우기술!$C229,'[7]ROMM List'!U$5:U$736,"O")&gt;0,"O","")</f>
        <v/>
      </c>
      <c r="AF229" s="460" t="str">
        <f>IF(COUNTIFS('[7]ROMM List'!$AA$5:$AA$736,다우기술!$C229,'[7]ROMM List'!V$5:V$736,"O")&gt;0,"O","")</f>
        <v/>
      </c>
      <c r="AG229" s="461" t="str">
        <f>IF(COUNTIFS('[7]ROMM List'!$AA$5:$AA$736,다우기술!$C229,'[7]ROMM List'!W$5:W$736,"O")&gt;0,"O","")</f>
        <v/>
      </c>
      <c r="AH229" s="462" t="s">
        <v>130</v>
      </c>
      <c r="AI229" s="458" t="str">
        <f t="shared" si="51"/>
        <v>매출</v>
      </c>
      <c r="AJ229" s="458" t="s">
        <v>144</v>
      </c>
      <c r="AK229" s="458" t="s">
        <v>144</v>
      </c>
      <c r="AL229" s="458" t="s">
        <v>144</v>
      </c>
      <c r="AM229" s="458" t="s">
        <v>144</v>
      </c>
      <c r="AN229" s="458" t="s">
        <v>3592</v>
      </c>
      <c r="AO229" s="458" t="s">
        <v>3671</v>
      </c>
      <c r="AP229" s="463" t="s">
        <v>4289</v>
      </c>
      <c r="AQ229" s="458" t="s">
        <v>143</v>
      </c>
      <c r="AR229" s="454" t="s">
        <v>4476</v>
      </c>
      <c r="AS229" s="454" t="s">
        <v>4803</v>
      </c>
      <c r="AT229" s="464" t="s">
        <v>4804</v>
      </c>
      <c r="AU229" s="454" t="str">
        <f t="shared" si="49"/>
        <v>계약서의 법무팀 승인</v>
      </c>
      <c r="AV229" s="454" t="s">
        <v>4805</v>
      </c>
      <c r="AW229" s="455"/>
      <c r="AX229" s="460"/>
      <c r="AY229" s="460" t="s">
        <v>143</v>
      </c>
      <c r="AZ229" s="461"/>
      <c r="BA229" s="446" t="s">
        <v>4652</v>
      </c>
      <c r="BB229" s="446" t="str">
        <f>IF(COUNTIFS('[7]ROMM List'!$AA$5:$AA$736,다우기술!C229,'[7]ROMM List'!$AF$5:$AF$736,"Significant")&gt;0,"Significant",IF(COUNTIFS('[7]ROMM List'!$AA$5:$AA$736,다우기술!C229,'[7]ROMM List'!$AF$5:$AF$736,"Higher")&gt;0,"Higher","Lower"))</f>
        <v>Higher</v>
      </c>
      <c r="BC229" s="446" t="str">
        <f>AQ229</f>
        <v>O</v>
      </c>
      <c r="BD229" s="446" t="s">
        <v>130</v>
      </c>
      <c r="BE229" s="465" t="s">
        <v>131</v>
      </c>
      <c r="BF229" s="466" t="s">
        <v>143</v>
      </c>
      <c r="BG229" s="466" t="s">
        <v>135</v>
      </c>
      <c r="BH229" s="466" t="s">
        <v>135</v>
      </c>
      <c r="BI229" s="466" t="s">
        <v>133</v>
      </c>
      <c r="BJ229" s="466" t="s">
        <v>135</v>
      </c>
      <c r="BK229" s="466" t="s">
        <v>135</v>
      </c>
      <c r="BL229" s="466" t="s">
        <v>133</v>
      </c>
      <c r="BM229" s="466" t="s">
        <v>135</v>
      </c>
      <c r="BN229" s="467" t="s">
        <v>135</v>
      </c>
      <c r="BO229" s="446" t="str">
        <f t="shared" si="45"/>
        <v>Not Higher</v>
      </c>
      <c r="BP229" s="446">
        <f>SUMIFS([7]Note!$G$18:$G$65,[7]Note!$C$18:$C$65,다우기술!BB229,[7]Note!$F$18:$F$65,다우기술!BC229,[7]Note!$D$18:$D$65,다우기술!BO229)/IF(BD229="Y",1,IF(BD229="H",2,4))</f>
        <v>25</v>
      </c>
      <c r="BQ229" s="446" t="str">
        <f t="shared" si="54"/>
        <v>법무팀</v>
      </c>
      <c r="BR229" s="466"/>
      <c r="BS229" s="467" t="s">
        <v>143</v>
      </c>
      <c r="BT229" s="465"/>
      <c r="BU229" s="466"/>
      <c r="BV229" s="466"/>
      <c r="BW229" s="466" t="s">
        <v>143</v>
      </c>
      <c r="BX229" s="466"/>
      <c r="BY229" s="446"/>
      <c r="BZ229" s="392" t="str">
        <f t="shared" si="50"/>
        <v>매출 공통_계약서의 법무팀 승인</v>
      </c>
      <c r="CA229" s="392" t="b">
        <f>VLOOKUP(BZ229,'[7]ROMM List'!$AB$5:$AB$736,1,0)=BZ229</f>
        <v>1</v>
      </c>
      <c r="CB229" s="392" t="str">
        <f t="shared" si="46"/>
        <v>GE0303</v>
      </c>
      <c r="CD229" s="470">
        <f t="shared" si="47"/>
        <v>0</v>
      </c>
      <c r="CF229" s="470">
        <f t="shared" si="48"/>
        <v>0</v>
      </c>
      <c r="CG229" s="470">
        <f t="shared" si="48"/>
        <v>0</v>
      </c>
      <c r="CH229" s="470">
        <f t="shared" si="48"/>
        <v>0</v>
      </c>
      <c r="CL229" s="392" t="str">
        <f>IF(COUNTIFS('[7]ROMM List'!$E$5:$E$736,다우기술!CL$4,'[7]ROMM List'!$AA$5:$AA$736,다우기술!$C229)&gt;0,CL$4,"")</f>
        <v/>
      </c>
      <c r="CM229" s="392" t="str">
        <f>IF(COUNTIFS('[7]ROMM List'!$E$5:$E$736,다우기술!CM$4,'[7]ROMM List'!$AA$5:$AA$736,다우기술!$C229)&gt;0,CM$4,"")</f>
        <v>매출</v>
      </c>
      <c r="CN229" s="392" t="str">
        <f>IF(COUNTIFS('[7]ROMM List'!$E$5:$E$736,다우기술!CN$4,'[7]ROMM List'!$AA$5:$AA$736,다우기술!$C229)&gt;0,CN$4,"")</f>
        <v/>
      </c>
      <c r="CO229" s="392" t="str">
        <f>IF(COUNTIFS('[7]ROMM List'!$E$5:$E$736,다우기술!CO$4,'[7]ROMM List'!$AA$5:$AA$736,다우기술!$C229)&gt;0,CO$4,"")</f>
        <v/>
      </c>
      <c r="CP229" s="392" t="str">
        <f>IF(COUNTIFS('[7]ROMM List'!$E$5:$E$736,다우기술!CP$4,'[7]ROMM List'!$AA$5:$AA$736,다우기술!$C229)&gt;0,CP$4,"")</f>
        <v/>
      </c>
      <c r="CQ229" s="392" t="str">
        <f>IF(COUNTIFS('[7]ROMM List'!$E$5:$E$736,다우기술!CQ$4,'[7]ROMM List'!$AA$5:$AA$736,다우기술!$C229)&gt;0,CQ$4,"")</f>
        <v/>
      </c>
      <c r="CR229" s="392" t="str">
        <f>IF(COUNTIFS('[7]ROMM List'!$E$5:$E$736,다우기술!CR$4,'[7]ROMM List'!$AA$5:$AA$736,다우기술!$C229)&gt;0,CR$4,"")</f>
        <v/>
      </c>
      <c r="CS229" s="392" t="str">
        <f>IF(COUNTIFS('[7]ROMM List'!$E$5:$E$736,다우기술!CS$4,'[7]ROMM List'!$AA$5:$AA$736,다우기술!$C229)&gt;0,CS$4,"")</f>
        <v/>
      </c>
      <c r="CT229" s="392" t="str">
        <f>IF(COUNTIFS('[7]ROMM List'!$E$5:$E$736,다우기술!CT$4,'[7]ROMM List'!$AA$5:$AA$736,다우기술!$C229)&gt;0,CT$4,"")</f>
        <v/>
      </c>
      <c r="CU229" s="392" t="str">
        <f>IF(COUNTIFS('[7]ROMM List'!$E$5:$E$736,다우기술!CU$4,'[7]ROMM List'!$AA$5:$AA$736,다우기술!$C229)&gt;0,CU$4,"")</f>
        <v/>
      </c>
      <c r="CV229" s="392" t="str">
        <f>IF(COUNTIFS('[7]ROMM List'!$E$5:$E$736,다우기술!CV$4,'[7]ROMM List'!$AA$5:$AA$736,다우기술!$C229)&gt;0,CV$4,"")</f>
        <v/>
      </c>
      <c r="CW229" s="392" t="str">
        <f>IF(COUNTIFS('[7]ROMM List'!$E$5:$E$736,다우기술!CW$4,'[7]ROMM List'!$AA$5:$AA$736,다우기술!$C229)&gt;0,CW$4,"")</f>
        <v/>
      </c>
      <c r="CX229" s="392" t="str">
        <f>IF(COUNTIFS('[7]ROMM List'!$E$5:$E$736,다우기술!CX$4,'[7]ROMM List'!$AA$5:$AA$736,다우기술!$C229)&gt;0,CX$4,"")</f>
        <v/>
      </c>
      <c r="CY229" s="392" t="str">
        <f>IF(COUNTIFS('[7]ROMM List'!$E$5:$E$736,다우기술!CY$4,'[7]ROMM List'!$AA$5:$AA$736,다우기술!$C229)&gt;0,CY$4,"")</f>
        <v/>
      </c>
      <c r="CZ229" s="392" t="str">
        <f>IF(COUNTIFS('[7]ROMM List'!$E$5:$E$736,다우기술!CZ$4,'[7]ROMM List'!$AA$5:$AA$736,다우기술!$C229)&gt;0,CZ$4,"")</f>
        <v/>
      </c>
      <c r="DA229" s="392" t="str">
        <f>IF(COUNTIFS('[7]ROMM List'!$E$5:$E$736,다우기술!DA$4,'[7]ROMM List'!$AA$5:$AA$736,다우기술!$C229)&gt;0,DA$4,"")</f>
        <v/>
      </c>
      <c r="DB229" s="392" t="str">
        <f>IF(COUNTIFS('[7]ROMM List'!$E$5:$E$736,다우기술!DB$4,'[7]ROMM List'!$AA$5:$AA$736,다우기술!$C229)&gt;0,DB$4,"")</f>
        <v/>
      </c>
      <c r="DC229" s="392" t="str">
        <f>IF(COUNTIFS('[7]ROMM List'!$E$5:$E$736,다우기술!DC$4,'[7]ROMM List'!$AA$5:$AA$736,다우기술!$C229)&gt;0,DC$4,"")</f>
        <v/>
      </c>
      <c r="DD229" s="392" t="str">
        <f>IF(COUNTIFS('[7]ROMM List'!$E$5:$E$736,다우기술!DD$4,'[7]ROMM List'!$AA$5:$AA$736,다우기술!$C229)&gt;0,DD$4,"")</f>
        <v/>
      </c>
      <c r="DE229" s="392" t="str">
        <f>IF(COUNTIFS('[7]ROMM List'!$E$5:$E$736,다우기술!DE$4,'[7]ROMM List'!$AA$5:$AA$736,다우기술!$C229)&gt;0,DE$4,"")</f>
        <v/>
      </c>
      <c r="DF229" s="392" t="str">
        <f>IF(COUNTIFS('[7]ROMM List'!$E$5:$E$736,다우기술!DF$4,'[7]ROMM List'!$AA$5:$AA$736,다우기술!$C229)&gt;0,DF$4,"")</f>
        <v/>
      </c>
      <c r="DG229" s="392" t="str">
        <f>IF(COUNTIFS('[7]ROMM List'!$E$5:$E$736,다우기술!DG$4,'[7]ROMM List'!$AA$5:$AA$736,다우기술!$C229)&gt;0,DG$4,"")</f>
        <v/>
      </c>
      <c r="DH229" s="392" t="str">
        <f>IF(COUNTIFS('[7]ROMM List'!$E$5:$E$736,다우기술!DH$4,'[7]ROMM List'!$AA$5:$AA$736,다우기술!$C229)&gt;0,DH$4,"")</f>
        <v/>
      </c>
      <c r="DI229" s="392" t="str">
        <f>IF(COUNTIFS('[7]ROMM List'!$E$5:$E$736,다우기술!DI$4,'[7]ROMM List'!$AA$5:$AA$736,다우기술!$C229)&gt;0,DI$4,"")</f>
        <v/>
      </c>
      <c r="DJ229" s="392" t="str">
        <f>IF(COUNTIFS('[7]ROMM List'!$E$5:$E$736,다우기술!DJ$4,'[7]ROMM List'!$AA$5:$AA$736,다우기술!$C229)&gt;0,DJ$4,"")</f>
        <v/>
      </c>
      <c r="DK229" s="392" t="str">
        <f>IF(COUNTIFS('[7]ROMM List'!$E$5:$E$736,다우기술!DK$4,'[7]ROMM List'!$AA$5:$AA$736,다우기술!$C229)&gt;0,DK$4,"")</f>
        <v/>
      </c>
      <c r="DL229" s="392" t="str">
        <f t="shared" si="52"/>
        <v>매출</v>
      </c>
    </row>
    <row r="230" spans="1:116" s="392" customFormat="1" ht="202.95" hidden="1" customHeight="1">
      <c r="A230" s="453"/>
      <c r="B230" s="392" t="s">
        <v>4806</v>
      </c>
      <c r="C230" s="430" t="str">
        <f t="shared" si="44"/>
        <v>PU0101</v>
      </c>
      <c r="D230" s="430" t="s">
        <v>4807</v>
      </c>
      <c r="E230" s="430" t="s">
        <v>4808</v>
      </c>
      <c r="F230" s="431" t="s">
        <v>3292</v>
      </c>
      <c r="G230" s="431" t="s">
        <v>3575</v>
      </c>
      <c r="H230" s="454" t="s">
        <v>4809</v>
      </c>
      <c r="I230" s="455" t="s">
        <v>4810</v>
      </c>
      <c r="J230" s="456" t="s">
        <v>4811</v>
      </c>
      <c r="K230" s="457" t="s">
        <v>4812</v>
      </c>
      <c r="L230" s="458" t="str">
        <f>IF(VLOOKUP(BZ230,'[7]ROMM List'!$AB$5:$AC$736,2,0)&gt;0,"Y","N")</f>
        <v>N</v>
      </c>
      <c r="M230" s="459"/>
      <c r="N230" s="460"/>
      <c r="O230" s="460"/>
      <c r="P230" s="460"/>
      <c r="Q230" s="460" t="s">
        <v>143</v>
      </c>
      <c r="R230" s="461"/>
      <c r="S230" s="459" t="s">
        <v>140</v>
      </c>
      <c r="T230" s="461" t="s">
        <v>131</v>
      </c>
      <c r="U230" s="459" t="str">
        <f>IF(COUNTIFS('[7]ROMM List'!$AA$5:$AA$736,다우기술!$C230,'[7]ROMM List'!K$5:K$736,"O")&gt;0,"O","")</f>
        <v>O</v>
      </c>
      <c r="V230" s="460" t="str">
        <f>IF(COUNTIFS('[7]ROMM List'!$AA$5:$AA$736,다우기술!$C230,'[7]ROMM List'!L$5:L$736,"O")&gt;0,"O","")</f>
        <v>O</v>
      </c>
      <c r="W230" s="460" t="str">
        <f>IF(COUNTIFS('[7]ROMM List'!$AA$5:$AA$736,다우기술!$C230,'[7]ROMM List'!M$5:M$736,"O")&gt;0,"O","")</f>
        <v/>
      </c>
      <c r="X230" s="460" t="str">
        <f>IF(COUNTIFS('[7]ROMM List'!$AA$5:$AA$736,다우기술!$C230,'[7]ROMM List'!N$5:N$736,"O")&gt;0,"O","")</f>
        <v/>
      </c>
      <c r="Y230" s="460" t="str">
        <f>IF(COUNTIFS('[7]ROMM List'!$AA$5:$AA$736,다우기술!$C230,'[7]ROMM List'!O$5:O$736,"O")&gt;0,"O","")</f>
        <v/>
      </c>
      <c r="Z230" s="460" t="str">
        <f>IF(COUNTIFS('[7]ROMM List'!$AA$5:$AA$736,다우기술!$C230,'[7]ROMM List'!P$5:P$736,"O")&gt;0,"O","")</f>
        <v/>
      </c>
      <c r="AA230" s="460" t="str">
        <f>IF(COUNTIFS('[7]ROMM List'!$AA$5:$AA$736,다우기술!$C230,'[7]ROMM List'!Q$5:Q$736,"O")&gt;0,"O","")</f>
        <v/>
      </c>
      <c r="AB230" s="460" t="str">
        <f>IF(COUNTIFS('[7]ROMM List'!$AA$5:$AA$736,다우기술!$C230,'[7]ROMM List'!R$5:R$736,"O")&gt;0,"O","")</f>
        <v/>
      </c>
      <c r="AC230" s="460" t="str">
        <f>IF(COUNTIFS('[7]ROMM List'!$AA$5:$AA$736,다우기술!$C230,'[7]ROMM List'!S$5:S$736,"O")&gt;0,"O","")</f>
        <v/>
      </c>
      <c r="AD230" s="460" t="str">
        <f>IF(COUNTIFS('[7]ROMM List'!$AA$5:$AA$736,다우기술!$C230,'[7]ROMM List'!T$5:T$736,"O")&gt;0,"O","")</f>
        <v/>
      </c>
      <c r="AE230" s="460" t="str">
        <f>IF(COUNTIFS('[7]ROMM List'!$AA$5:$AA$736,다우기술!$C230,'[7]ROMM List'!U$5:U$736,"O")&gt;0,"O","")</f>
        <v/>
      </c>
      <c r="AF230" s="460" t="str">
        <f>IF(COUNTIFS('[7]ROMM List'!$AA$5:$AA$736,다우기술!$C230,'[7]ROMM List'!V$5:V$736,"O")&gt;0,"O","")</f>
        <v/>
      </c>
      <c r="AG230" s="461" t="str">
        <f>IF(COUNTIFS('[7]ROMM List'!$AA$5:$AA$736,다우기술!$C230,'[7]ROMM List'!W$5:W$736,"O")&gt;0,"O","")</f>
        <v/>
      </c>
      <c r="AH230" s="462" t="s">
        <v>129</v>
      </c>
      <c r="AI230" s="458" t="str">
        <f t="shared" si="51"/>
        <v>매입채무</v>
      </c>
      <c r="AJ230" s="458" t="s">
        <v>4813</v>
      </c>
      <c r="AK230" s="458" t="s">
        <v>4813</v>
      </c>
      <c r="AL230" s="458" t="s">
        <v>4813</v>
      </c>
      <c r="AM230" s="458" t="s">
        <v>4813</v>
      </c>
      <c r="AN230" s="458" t="s">
        <v>3592</v>
      </c>
      <c r="AO230" s="458" t="s">
        <v>4814</v>
      </c>
      <c r="AP230" s="463" t="s">
        <v>3638</v>
      </c>
      <c r="AQ230" s="458" t="s">
        <v>131</v>
      </c>
      <c r="AR230" s="454" t="s">
        <v>4021</v>
      </c>
      <c r="AS230" s="454" t="s">
        <v>4815</v>
      </c>
      <c r="AT230" s="464" t="s">
        <v>4816</v>
      </c>
      <c r="AU230" s="454" t="str">
        <f t="shared" si="49"/>
        <v>재화 구매업체 및 가격의 적정성 검토</v>
      </c>
      <c r="AV230" s="454" t="s">
        <v>4817</v>
      </c>
      <c r="AW230" s="455"/>
      <c r="AX230" s="460"/>
      <c r="AY230" s="460" t="s">
        <v>143</v>
      </c>
      <c r="AZ230" s="461"/>
      <c r="BA230" s="446" t="s">
        <v>4818</v>
      </c>
      <c r="BB230" s="446" t="str">
        <f>IF(COUNTIFS('[7]ROMM List'!$AA$5:$AA$736,다우기술!C230,'[7]ROMM List'!$AF$5:$AF$736,"Significant")&gt;0,"Significant",IF(COUNTIFS('[7]ROMM List'!$AA$5:$AA$736,다우기술!C230,'[7]ROMM List'!$AF$5:$AF$736,"Higher")&gt;0,"Higher","Lower"))</f>
        <v>Lower</v>
      </c>
      <c r="BC230" s="446" t="s">
        <v>131</v>
      </c>
      <c r="BD230" s="446" t="s">
        <v>130</v>
      </c>
      <c r="BE230" s="465" t="s">
        <v>131</v>
      </c>
      <c r="BF230" s="466" t="s">
        <v>131</v>
      </c>
      <c r="BG230" s="466" t="s">
        <v>135</v>
      </c>
      <c r="BH230" s="466" t="s">
        <v>135</v>
      </c>
      <c r="BI230" s="466" t="s">
        <v>135</v>
      </c>
      <c r="BJ230" s="466" t="s">
        <v>135</v>
      </c>
      <c r="BK230" s="466" t="s">
        <v>135</v>
      </c>
      <c r="BL230" s="466" t="s">
        <v>135</v>
      </c>
      <c r="BM230" s="466" t="s">
        <v>135</v>
      </c>
      <c r="BN230" s="467" t="s">
        <v>135</v>
      </c>
      <c r="BO230" s="446" t="str">
        <f t="shared" si="45"/>
        <v>Not Higher</v>
      </c>
      <c r="BP230" s="446">
        <f>SUMIFS([7]Note!$G$18:$G$65,[7]Note!$C$18:$C$65,다우기술!BB230,[7]Note!$F$18:$F$65,다우기술!BC230,[7]Note!$D$18:$D$65,다우기술!BO230)/IF(BD230="Y",1,IF(BD230="H",2,4))</f>
        <v>2</v>
      </c>
      <c r="BQ230" s="446" t="str">
        <f t="shared" si="54"/>
        <v>사업지원팀</v>
      </c>
      <c r="BR230" s="466"/>
      <c r="BS230" s="467" t="s">
        <v>143</v>
      </c>
      <c r="BT230" s="465"/>
      <c r="BU230" s="466"/>
      <c r="BV230" s="466"/>
      <c r="BW230" s="466" t="s">
        <v>143</v>
      </c>
      <c r="BX230" s="466"/>
      <c r="BY230" s="446"/>
      <c r="BZ230" s="392" t="str">
        <f t="shared" si="50"/>
        <v>구매_재화 구매업체 및 가격의 적정성 검토</v>
      </c>
      <c r="CA230" s="392" t="b">
        <f>VLOOKUP(BZ230,'[7]ROMM List'!$AB$5:$AB$736,1,0)=BZ230</f>
        <v>1</v>
      </c>
      <c r="CB230" s="392" t="str">
        <f t="shared" si="46"/>
        <v>PU0101</v>
      </c>
      <c r="CD230" s="470">
        <f t="shared" si="47"/>
        <v>0</v>
      </c>
      <c r="CF230" s="470">
        <f t="shared" si="48"/>
        <v>0</v>
      </c>
      <c r="CG230" s="470">
        <f t="shared" si="48"/>
        <v>0</v>
      </c>
      <c r="CH230" s="470">
        <f t="shared" si="48"/>
        <v>0</v>
      </c>
      <c r="CL230" s="392" t="str">
        <f>IF(COUNTIFS('[7]ROMM List'!$E$5:$E$736,다우기술!CL$4,'[7]ROMM List'!$AA$5:$AA$736,다우기술!$C230)&gt;0,CL$4,"")</f>
        <v/>
      </c>
      <c r="CM230" s="392" t="str">
        <f>IF(COUNTIFS('[7]ROMM List'!$E$5:$E$736,다우기술!CM$4,'[7]ROMM List'!$AA$5:$AA$736,다우기술!$C230)&gt;0,CM$4,"")</f>
        <v/>
      </c>
      <c r="CN230" s="392" t="str">
        <f>IF(COUNTIFS('[7]ROMM List'!$E$5:$E$736,다우기술!CN$4,'[7]ROMM List'!$AA$5:$AA$736,다우기술!$C230)&gt;0,CN$4,"")</f>
        <v/>
      </c>
      <c r="CO230" s="392" t="str">
        <f>IF(COUNTIFS('[7]ROMM List'!$E$5:$E$736,다우기술!CO$4,'[7]ROMM List'!$AA$5:$AA$736,다우기술!$C230)&gt;0,CO$4,"")</f>
        <v>매입채무</v>
      </c>
      <c r="CP230" s="392" t="str">
        <f>IF(COUNTIFS('[7]ROMM List'!$E$5:$E$736,다우기술!CP$4,'[7]ROMM List'!$AA$5:$AA$736,다우기술!$C230)&gt;0,CP$4,"")</f>
        <v/>
      </c>
      <c r="CQ230" s="392" t="str">
        <f>IF(COUNTIFS('[7]ROMM List'!$E$5:$E$736,다우기술!CQ$4,'[7]ROMM List'!$AA$5:$AA$736,다우기술!$C230)&gt;0,CQ$4,"")</f>
        <v/>
      </c>
      <c r="CR230" s="392" t="str">
        <f>IF(COUNTIFS('[7]ROMM List'!$E$5:$E$736,다우기술!CR$4,'[7]ROMM List'!$AA$5:$AA$736,다우기술!$C230)&gt;0,CR$4,"")</f>
        <v/>
      </c>
      <c r="CS230" s="392" t="str">
        <f>IF(COUNTIFS('[7]ROMM List'!$E$5:$E$736,다우기술!CS$4,'[7]ROMM List'!$AA$5:$AA$736,다우기술!$C230)&gt;0,CS$4,"")</f>
        <v/>
      </c>
      <c r="CT230" s="392" t="str">
        <f>IF(COUNTIFS('[7]ROMM List'!$E$5:$E$736,다우기술!CT$4,'[7]ROMM List'!$AA$5:$AA$736,다우기술!$C230)&gt;0,CT$4,"")</f>
        <v/>
      </c>
      <c r="CU230" s="392" t="str">
        <f>IF(COUNTIFS('[7]ROMM List'!$E$5:$E$736,다우기술!CU$4,'[7]ROMM List'!$AA$5:$AA$736,다우기술!$C230)&gt;0,CU$4,"")</f>
        <v/>
      </c>
      <c r="CV230" s="392" t="str">
        <f>IF(COUNTIFS('[7]ROMM List'!$E$5:$E$736,다우기술!CV$4,'[7]ROMM List'!$AA$5:$AA$736,다우기술!$C230)&gt;0,CV$4,"")</f>
        <v/>
      </c>
      <c r="CW230" s="392" t="str">
        <f>IF(COUNTIFS('[7]ROMM List'!$E$5:$E$736,다우기술!CW$4,'[7]ROMM List'!$AA$5:$AA$736,다우기술!$C230)&gt;0,CW$4,"")</f>
        <v/>
      </c>
      <c r="CX230" s="392" t="str">
        <f>IF(COUNTIFS('[7]ROMM List'!$E$5:$E$736,다우기술!CX$4,'[7]ROMM List'!$AA$5:$AA$736,다우기술!$C230)&gt;0,CX$4,"")</f>
        <v/>
      </c>
      <c r="CY230" s="392" t="str">
        <f>IF(COUNTIFS('[7]ROMM List'!$E$5:$E$736,다우기술!CY$4,'[7]ROMM List'!$AA$5:$AA$736,다우기술!$C230)&gt;0,CY$4,"")</f>
        <v/>
      </c>
      <c r="CZ230" s="392" t="str">
        <f>IF(COUNTIFS('[7]ROMM List'!$E$5:$E$736,다우기술!CZ$4,'[7]ROMM List'!$AA$5:$AA$736,다우기술!$C230)&gt;0,CZ$4,"")</f>
        <v/>
      </c>
      <c r="DA230" s="392" t="str">
        <f>IF(COUNTIFS('[7]ROMM List'!$E$5:$E$736,다우기술!DA$4,'[7]ROMM List'!$AA$5:$AA$736,다우기술!$C230)&gt;0,DA$4,"")</f>
        <v/>
      </c>
      <c r="DB230" s="392" t="str">
        <f>IF(COUNTIFS('[7]ROMM List'!$E$5:$E$736,다우기술!DB$4,'[7]ROMM List'!$AA$5:$AA$736,다우기술!$C230)&gt;0,DB$4,"")</f>
        <v/>
      </c>
      <c r="DC230" s="392" t="str">
        <f>IF(COUNTIFS('[7]ROMM List'!$E$5:$E$736,다우기술!DC$4,'[7]ROMM List'!$AA$5:$AA$736,다우기술!$C230)&gt;0,DC$4,"")</f>
        <v/>
      </c>
      <c r="DD230" s="392" t="str">
        <f>IF(COUNTIFS('[7]ROMM List'!$E$5:$E$736,다우기술!DD$4,'[7]ROMM List'!$AA$5:$AA$736,다우기술!$C230)&gt;0,DD$4,"")</f>
        <v/>
      </c>
      <c r="DE230" s="392" t="str">
        <f>IF(COUNTIFS('[7]ROMM List'!$E$5:$E$736,다우기술!DE$4,'[7]ROMM List'!$AA$5:$AA$736,다우기술!$C230)&gt;0,DE$4,"")</f>
        <v/>
      </c>
      <c r="DF230" s="392" t="str">
        <f>IF(COUNTIFS('[7]ROMM List'!$E$5:$E$736,다우기술!DF$4,'[7]ROMM List'!$AA$5:$AA$736,다우기술!$C230)&gt;0,DF$4,"")</f>
        <v/>
      </c>
      <c r="DG230" s="392" t="str">
        <f>IF(COUNTIFS('[7]ROMM List'!$E$5:$E$736,다우기술!DG$4,'[7]ROMM List'!$AA$5:$AA$736,다우기술!$C230)&gt;0,DG$4,"")</f>
        <v/>
      </c>
      <c r="DH230" s="392" t="str">
        <f>IF(COUNTIFS('[7]ROMM List'!$E$5:$E$736,다우기술!DH$4,'[7]ROMM List'!$AA$5:$AA$736,다우기술!$C230)&gt;0,DH$4,"")</f>
        <v/>
      </c>
      <c r="DI230" s="392" t="str">
        <f>IF(COUNTIFS('[7]ROMM List'!$E$5:$E$736,다우기술!DI$4,'[7]ROMM List'!$AA$5:$AA$736,다우기술!$C230)&gt;0,DI$4,"")</f>
        <v/>
      </c>
      <c r="DJ230" s="392" t="str">
        <f>IF(COUNTIFS('[7]ROMM List'!$E$5:$E$736,다우기술!DJ$4,'[7]ROMM List'!$AA$5:$AA$736,다우기술!$C230)&gt;0,DJ$4,"")</f>
        <v/>
      </c>
      <c r="DK230" s="392" t="str">
        <f>IF(COUNTIFS('[7]ROMM List'!$E$5:$E$736,다우기술!DK$4,'[7]ROMM List'!$AA$5:$AA$736,다우기술!$C230)&gt;0,DK$4,"")</f>
        <v/>
      </c>
      <c r="DL230" s="392" t="str">
        <f t="shared" si="52"/>
        <v>매입채무</v>
      </c>
    </row>
    <row r="231" spans="1:116" s="392" customFormat="1" ht="109.2" hidden="1" customHeight="1">
      <c r="A231" s="453"/>
      <c r="B231" s="392" t="s">
        <v>3009</v>
      </c>
      <c r="C231" s="430" t="str">
        <f t="shared" si="44"/>
        <v>PU0102</v>
      </c>
      <c r="D231" s="430" t="s">
        <v>4807</v>
      </c>
      <c r="E231" s="430" t="s">
        <v>4808</v>
      </c>
      <c r="F231" s="431" t="s">
        <v>3292</v>
      </c>
      <c r="G231" s="431" t="s">
        <v>3306</v>
      </c>
      <c r="H231" s="454" t="s">
        <v>4819</v>
      </c>
      <c r="I231" s="455" t="s">
        <v>4820</v>
      </c>
      <c r="J231" s="456" t="s">
        <v>4821</v>
      </c>
      <c r="K231" s="457" t="s">
        <v>4822</v>
      </c>
      <c r="L231" s="458" t="str">
        <f>IF(VLOOKUP(BZ231,'[7]ROMM List'!$AB$5:$AC$736,2,0)&gt;0,"Y","N")</f>
        <v>N</v>
      </c>
      <c r="M231" s="459"/>
      <c r="N231" s="460"/>
      <c r="O231" s="460"/>
      <c r="P231" s="460"/>
      <c r="Q231" s="460"/>
      <c r="R231" s="461"/>
      <c r="S231" s="459" t="s">
        <v>140</v>
      </c>
      <c r="T231" s="461" t="s">
        <v>131</v>
      </c>
      <c r="U231" s="459" t="str">
        <f>IF(COUNTIFS('[7]ROMM List'!$AA$5:$AA$736,다우기술!$C231,'[7]ROMM List'!K$5:K$736,"O")&gt;0,"O","")</f>
        <v>O</v>
      </c>
      <c r="V231" s="460" t="str">
        <f>IF(COUNTIFS('[7]ROMM List'!$AA$5:$AA$736,다우기술!$C231,'[7]ROMM List'!L$5:L$736,"O")&gt;0,"O","")</f>
        <v>O</v>
      </c>
      <c r="W231" s="460" t="str">
        <f>IF(COUNTIFS('[7]ROMM List'!$AA$5:$AA$736,다우기술!$C231,'[7]ROMM List'!M$5:M$736,"O")&gt;0,"O","")</f>
        <v/>
      </c>
      <c r="X231" s="460" t="str">
        <f>IF(COUNTIFS('[7]ROMM List'!$AA$5:$AA$736,다우기술!$C231,'[7]ROMM List'!N$5:N$736,"O")&gt;0,"O","")</f>
        <v/>
      </c>
      <c r="Y231" s="460" t="str">
        <f>IF(COUNTIFS('[7]ROMM List'!$AA$5:$AA$736,다우기술!$C231,'[7]ROMM List'!O$5:O$736,"O")&gt;0,"O","")</f>
        <v/>
      </c>
      <c r="Z231" s="460" t="str">
        <f>IF(COUNTIFS('[7]ROMM List'!$AA$5:$AA$736,다우기술!$C231,'[7]ROMM List'!P$5:P$736,"O")&gt;0,"O","")</f>
        <v/>
      </c>
      <c r="AA231" s="460" t="str">
        <f>IF(COUNTIFS('[7]ROMM List'!$AA$5:$AA$736,다우기술!$C231,'[7]ROMM List'!Q$5:Q$736,"O")&gt;0,"O","")</f>
        <v/>
      </c>
      <c r="AB231" s="460" t="str">
        <f>IF(COUNTIFS('[7]ROMM List'!$AA$5:$AA$736,다우기술!$C231,'[7]ROMM List'!R$5:R$736,"O")&gt;0,"O","")</f>
        <v/>
      </c>
      <c r="AC231" s="460" t="str">
        <f>IF(COUNTIFS('[7]ROMM List'!$AA$5:$AA$736,다우기술!$C231,'[7]ROMM List'!S$5:S$736,"O")&gt;0,"O","")</f>
        <v/>
      </c>
      <c r="AD231" s="460" t="str">
        <f>IF(COUNTIFS('[7]ROMM List'!$AA$5:$AA$736,다우기술!$C231,'[7]ROMM List'!T$5:T$736,"O")&gt;0,"O","")</f>
        <v/>
      </c>
      <c r="AE231" s="460" t="str">
        <f>IF(COUNTIFS('[7]ROMM List'!$AA$5:$AA$736,다우기술!$C231,'[7]ROMM List'!U$5:U$736,"O")&gt;0,"O","")</f>
        <v/>
      </c>
      <c r="AF231" s="460" t="str">
        <f>IF(COUNTIFS('[7]ROMM List'!$AA$5:$AA$736,다우기술!$C231,'[7]ROMM List'!V$5:V$736,"O")&gt;0,"O","")</f>
        <v/>
      </c>
      <c r="AG231" s="461" t="str">
        <f>IF(COUNTIFS('[7]ROMM List'!$AA$5:$AA$736,다우기술!$C231,'[7]ROMM List'!W$5:W$736,"O")&gt;0,"O","")</f>
        <v/>
      </c>
      <c r="AH231" s="462" t="s">
        <v>129</v>
      </c>
      <c r="AI231" s="458" t="str">
        <f t="shared" si="51"/>
        <v>매입채무</v>
      </c>
      <c r="AJ231" s="458" t="s">
        <v>144</v>
      </c>
      <c r="AK231" s="458" t="s">
        <v>144</v>
      </c>
      <c r="AL231" s="458" t="s">
        <v>144</v>
      </c>
      <c r="AM231" s="458" t="s">
        <v>144</v>
      </c>
      <c r="AN231" s="458" t="s">
        <v>3592</v>
      </c>
      <c r="AO231" s="458" t="s">
        <v>4823</v>
      </c>
      <c r="AP231" s="463" t="s">
        <v>144</v>
      </c>
      <c r="AQ231" s="458" t="s">
        <v>131</v>
      </c>
      <c r="AR231" s="454" t="s">
        <v>4021</v>
      </c>
      <c r="AS231" s="454" t="s">
        <v>4824</v>
      </c>
      <c r="AT231" s="464" t="s">
        <v>4825</v>
      </c>
      <c r="AU231" s="454" t="str">
        <f t="shared" si="49"/>
        <v>외주용역업체 및 가격의 적정성 검토</v>
      </c>
      <c r="AV231" s="454" t="s">
        <v>4826</v>
      </c>
      <c r="AW231" s="455"/>
      <c r="AX231" s="460"/>
      <c r="AY231" s="460" t="s">
        <v>143</v>
      </c>
      <c r="AZ231" s="461"/>
      <c r="BA231" s="446" t="s">
        <v>4827</v>
      </c>
      <c r="BB231" s="446" t="str">
        <f>IF(COUNTIFS('[7]ROMM List'!$AA$5:$AA$736,다우기술!C231,'[7]ROMM List'!$AF$5:$AF$736,"Significant")&gt;0,"Significant",IF(COUNTIFS('[7]ROMM List'!$AA$5:$AA$736,다우기술!C231,'[7]ROMM List'!$AF$5:$AF$736,"Higher")&gt;0,"Higher","Lower"))</f>
        <v>Lower</v>
      </c>
      <c r="BC231" s="446" t="s">
        <v>131</v>
      </c>
      <c r="BD231" s="446" t="s">
        <v>130</v>
      </c>
      <c r="BE231" s="465" t="s">
        <v>131</v>
      </c>
      <c r="BF231" s="466" t="s">
        <v>131</v>
      </c>
      <c r="BG231" s="466" t="s">
        <v>135</v>
      </c>
      <c r="BH231" s="466" t="s">
        <v>135</v>
      </c>
      <c r="BI231" s="466" t="s">
        <v>135</v>
      </c>
      <c r="BJ231" s="466" t="s">
        <v>135</v>
      </c>
      <c r="BK231" s="466" t="s">
        <v>135</v>
      </c>
      <c r="BL231" s="466" t="s">
        <v>133</v>
      </c>
      <c r="BM231" s="466" t="s">
        <v>133</v>
      </c>
      <c r="BN231" s="467" t="s">
        <v>135</v>
      </c>
      <c r="BO231" s="446" t="str">
        <f t="shared" si="45"/>
        <v>Not Higher</v>
      </c>
      <c r="BP231" s="446">
        <f>SUMIFS([7]Note!$G$18:$G$65,[7]Note!$C$18:$C$65,다우기술!BB231,[7]Note!$F$18:$F$65,다우기술!BC231,[7]Note!$D$18:$D$65,다우기술!BO231)/IF(BD231="Y",1,IF(BD231="H",2,4))</f>
        <v>2</v>
      </c>
      <c r="BQ231" s="446" t="str">
        <f t="shared" si="54"/>
        <v>사업지원팀</v>
      </c>
      <c r="BR231" s="466"/>
      <c r="BS231" s="467" t="s">
        <v>143</v>
      </c>
      <c r="BT231" s="465"/>
      <c r="BU231" s="466"/>
      <c r="BV231" s="466"/>
      <c r="BW231" s="466" t="s">
        <v>143</v>
      </c>
      <c r="BX231" s="466"/>
      <c r="BY231" s="446"/>
      <c r="BZ231" s="392" t="str">
        <f t="shared" si="50"/>
        <v>구매_외주용역업체 및 가격의 적정성 검토</v>
      </c>
      <c r="CA231" s="392" t="b">
        <f>VLOOKUP(BZ231,'[7]ROMM List'!$AB$5:$AB$736,1,0)=BZ231</f>
        <v>1</v>
      </c>
      <c r="CB231" s="392" t="str">
        <f t="shared" si="46"/>
        <v>PU0102</v>
      </c>
      <c r="CD231" s="470">
        <f t="shared" si="47"/>
        <v>0</v>
      </c>
      <c r="CF231" s="470">
        <f t="shared" si="48"/>
        <v>0</v>
      </c>
      <c r="CG231" s="470">
        <f t="shared" si="48"/>
        <v>0</v>
      </c>
      <c r="CH231" s="470">
        <f t="shared" si="48"/>
        <v>0</v>
      </c>
      <c r="CL231" s="392" t="str">
        <f>IF(COUNTIFS('[7]ROMM List'!$E$5:$E$736,다우기술!CL$4,'[7]ROMM List'!$AA$5:$AA$736,다우기술!$C231)&gt;0,CL$4,"")</f>
        <v/>
      </c>
      <c r="CM231" s="392" t="str">
        <f>IF(COUNTIFS('[7]ROMM List'!$E$5:$E$736,다우기술!CM$4,'[7]ROMM List'!$AA$5:$AA$736,다우기술!$C231)&gt;0,CM$4,"")</f>
        <v/>
      </c>
      <c r="CN231" s="392" t="str">
        <f>IF(COUNTIFS('[7]ROMM List'!$E$5:$E$736,다우기술!CN$4,'[7]ROMM List'!$AA$5:$AA$736,다우기술!$C231)&gt;0,CN$4,"")</f>
        <v/>
      </c>
      <c r="CO231" s="392" t="str">
        <f>IF(COUNTIFS('[7]ROMM List'!$E$5:$E$736,다우기술!CO$4,'[7]ROMM List'!$AA$5:$AA$736,다우기술!$C231)&gt;0,CO$4,"")</f>
        <v>매입채무</v>
      </c>
      <c r="CP231" s="392" t="str">
        <f>IF(COUNTIFS('[7]ROMM List'!$E$5:$E$736,다우기술!CP$4,'[7]ROMM List'!$AA$5:$AA$736,다우기술!$C231)&gt;0,CP$4,"")</f>
        <v/>
      </c>
      <c r="CQ231" s="392" t="str">
        <f>IF(COUNTIFS('[7]ROMM List'!$E$5:$E$736,다우기술!CQ$4,'[7]ROMM List'!$AA$5:$AA$736,다우기술!$C231)&gt;0,CQ$4,"")</f>
        <v/>
      </c>
      <c r="CR231" s="392" t="str">
        <f>IF(COUNTIFS('[7]ROMM List'!$E$5:$E$736,다우기술!CR$4,'[7]ROMM List'!$AA$5:$AA$736,다우기술!$C231)&gt;0,CR$4,"")</f>
        <v/>
      </c>
      <c r="CS231" s="392" t="str">
        <f>IF(COUNTIFS('[7]ROMM List'!$E$5:$E$736,다우기술!CS$4,'[7]ROMM List'!$AA$5:$AA$736,다우기술!$C231)&gt;0,CS$4,"")</f>
        <v/>
      </c>
      <c r="CT231" s="392" t="str">
        <f>IF(COUNTIFS('[7]ROMM List'!$E$5:$E$736,다우기술!CT$4,'[7]ROMM List'!$AA$5:$AA$736,다우기술!$C231)&gt;0,CT$4,"")</f>
        <v/>
      </c>
      <c r="CU231" s="392" t="str">
        <f>IF(COUNTIFS('[7]ROMM List'!$E$5:$E$736,다우기술!CU$4,'[7]ROMM List'!$AA$5:$AA$736,다우기술!$C231)&gt;0,CU$4,"")</f>
        <v/>
      </c>
      <c r="CV231" s="392" t="str">
        <f>IF(COUNTIFS('[7]ROMM List'!$E$5:$E$736,다우기술!CV$4,'[7]ROMM List'!$AA$5:$AA$736,다우기술!$C231)&gt;0,CV$4,"")</f>
        <v/>
      </c>
      <c r="CW231" s="392" t="str">
        <f>IF(COUNTIFS('[7]ROMM List'!$E$5:$E$736,다우기술!CW$4,'[7]ROMM List'!$AA$5:$AA$736,다우기술!$C231)&gt;0,CW$4,"")</f>
        <v/>
      </c>
      <c r="CX231" s="392" t="str">
        <f>IF(COUNTIFS('[7]ROMM List'!$E$5:$E$736,다우기술!CX$4,'[7]ROMM List'!$AA$5:$AA$736,다우기술!$C231)&gt;0,CX$4,"")</f>
        <v/>
      </c>
      <c r="CY231" s="392" t="str">
        <f>IF(COUNTIFS('[7]ROMM List'!$E$5:$E$736,다우기술!CY$4,'[7]ROMM List'!$AA$5:$AA$736,다우기술!$C231)&gt;0,CY$4,"")</f>
        <v/>
      </c>
      <c r="CZ231" s="392" t="str">
        <f>IF(COUNTIFS('[7]ROMM List'!$E$5:$E$736,다우기술!CZ$4,'[7]ROMM List'!$AA$5:$AA$736,다우기술!$C231)&gt;0,CZ$4,"")</f>
        <v/>
      </c>
      <c r="DA231" s="392" t="str">
        <f>IF(COUNTIFS('[7]ROMM List'!$E$5:$E$736,다우기술!DA$4,'[7]ROMM List'!$AA$5:$AA$736,다우기술!$C231)&gt;0,DA$4,"")</f>
        <v/>
      </c>
      <c r="DB231" s="392" t="str">
        <f>IF(COUNTIFS('[7]ROMM List'!$E$5:$E$736,다우기술!DB$4,'[7]ROMM List'!$AA$5:$AA$736,다우기술!$C231)&gt;0,DB$4,"")</f>
        <v/>
      </c>
      <c r="DC231" s="392" t="str">
        <f>IF(COUNTIFS('[7]ROMM List'!$E$5:$E$736,다우기술!DC$4,'[7]ROMM List'!$AA$5:$AA$736,다우기술!$C231)&gt;0,DC$4,"")</f>
        <v/>
      </c>
      <c r="DD231" s="392" t="str">
        <f>IF(COUNTIFS('[7]ROMM List'!$E$5:$E$736,다우기술!DD$4,'[7]ROMM List'!$AA$5:$AA$736,다우기술!$C231)&gt;0,DD$4,"")</f>
        <v/>
      </c>
      <c r="DE231" s="392" t="str">
        <f>IF(COUNTIFS('[7]ROMM List'!$E$5:$E$736,다우기술!DE$4,'[7]ROMM List'!$AA$5:$AA$736,다우기술!$C231)&gt;0,DE$4,"")</f>
        <v/>
      </c>
      <c r="DF231" s="392" t="str">
        <f>IF(COUNTIFS('[7]ROMM List'!$E$5:$E$736,다우기술!DF$4,'[7]ROMM List'!$AA$5:$AA$736,다우기술!$C231)&gt;0,DF$4,"")</f>
        <v/>
      </c>
      <c r="DG231" s="392" t="str">
        <f>IF(COUNTIFS('[7]ROMM List'!$E$5:$E$736,다우기술!DG$4,'[7]ROMM List'!$AA$5:$AA$736,다우기술!$C231)&gt;0,DG$4,"")</f>
        <v/>
      </c>
      <c r="DH231" s="392" t="str">
        <f>IF(COUNTIFS('[7]ROMM List'!$E$5:$E$736,다우기술!DH$4,'[7]ROMM List'!$AA$5:$AA$736,다우기술!$C231)&gt;0,DH$4,"")</f>
        <v/>
      </c>
      <c r="DI231" s="392" t="str">
        <f>IF(COUNTIFS('[7]ROMM List'!$E$5:$E$736,다우기술!DI$4,'[7]ROMM List'!$AA$5:$AA$736,다우기술!$C231)&gt;0,DI$4,"")</f>
        <v/>
      </c>
      <c r="DJ231" s="392" t="str">
        <f>IF(COUNTIFS('[7]ROMM List'!$E$5:$E$736,다우기술!DJ$4,'[7]ROMM List'!$AA$5:$AA$736,다우기술!$C231)&gt;0,DJ$4,"")</f>
        <v/>
      </c>
      <c r="DK231" s="392" t="str">
        <f>IF(COUNTIFS('[7]ROMM List'!$E$5:$E$736,다우기술!DK$4,'[7]ROMM List'!$AA$5:$AA$736,다우기술!$C231)&gt;0,DK$4,"")</f>
        <v/>
      </c>
      <c r="DL231" s="392" t="str">
        <f t="shared" si="52"/>
        <v>매입채무</v>
      </c>
    </row>
    <row r="232" spans="1:116" s="392" customFormat="1" ht="109.2" hidden="1" customHeight="1">
      <c r="A232" s="453"/>
      <c r="B232" s="392" t="s">
        <v>3009</v>
      </c>
      <c r="C232" s="430" t="str">
        <f t="shared" si="44"/>
        <v>PU0103</v>
      </c>
      <c r="D232" s="430" t="s">
        <v>4807</v>
      </c>
      <c r="E232" s="430" t="s">
        <v>4808</v>
      </c>
      <c r="F232" s="431" t="s">
        <v>3575</v>
      </c>
      <c r="G232" s="431" t="s">
        <v>3174</v>
      </c>
      <c r="H232" s="454" t="s">
        <v>4828</v>
      </c>
      <c r="I232" s="455" t="s">
        <v>4829</v>
      </c>
      <c r="J232" s="456" t="s">
        <v>4830</v>
      </c>
      <c r="K232" s="457" t="s">
        <v>4831</v>
      </c>
      <c r="L232" s="458" t="str">
        <f>IF(VLOOKUP(BZ232,'[7]ROMM List'!$AB$5:$AC$736,2,0)&gt;0,"Y","N")</f>
        <v>N</v>
      </c>
      <c r="M232" s="459" t="s">
        <v>143</v>
      </c>
      <c r="N232" s="460"/>
      <c r="O232" s="460"/>
      <c r="P232" s="460"/>
      <c r="Q232" s="460" t="s">
        <v>143</v>
      </c>
      <c r="R232" s="461"/>
      <c r="S232" s="459" t="s">
        <v>140</v>
      </c>
      <c r="T232" s="461" t="s">
        <v>131</v>
      </c>
      <c r="U232" s="459" t="str">
        <f>IF(COUNTIFS('[7]ROMM List'!$AA$5:$AA$736,다우기술!$C232,'[7]ROMM List'!K$5:K$736,"O")&gt;0,"O","")</f>
        <v>O</v>
      </c>
      <c r="V232" s="460" t="str">
        <f>IF(COUNTIFS('[7]ROMM List'!$AA$5:$AA$736,다우기술!$C232,'[7]ROMM List'!L$5:L$736,"O")&gt;0,"O","")</f>
        <v>O</v>
      </c>
      <c r="W232" s="460" t="str">
        <f>IF(COUNTIFS('[7]ROMM List'!$AA$5:$AA$736,다우기술!$C232,'[7]ROMM List'!M$5:M$736,"O")&gt;0,"O","")</f>
        <v>O</v>
      </c>
      <c r="X232" s="460" t="str">
        <f>IF(COUNTIFS('[7]ROMM List'!$AA$5:$AA$736,다우기술!$C232,'[7]ROMM List'!N$5:N$736,"O")&gt;0,"O","")</f>
        <v/>
      </c>
      <c r="Y232" s="460" t="str">
        <f>IF(COUNTIFS('[7]ROMM List'!$AA$5:$AA$736,다우기술!$C232,'[7]ROMM List'!O$5:O$736,"O")&gt;0,"O","")</f>
        <v/>
      </c>
      <c r="Z232" s="460" t="str">
        <f>IF(COUNTIFS('[7]ROMM List'!$AA$5:$AA$736,다우기술!$C232,'[7]ROMM List'!P$5:P$736,"O")&gt;0,"O","")</f>
        <v/>
      </c>
      <c r="AA232" s="460" t="str">
        <f>IF(COUNTIFS('[7]ROMM List'!$AA$5:$AA$736,다우기술!$C232,'[7]ROMM List'!Q$5:Q$736,"O")&gt;0,"O","")</f>
        <v/>
      </c>
      <c r="AB232" s="460" t="str">
        <f>IF(COUNTIFS('[7]ROMM List'!$AA$5:$AA$736,다우기술!$C232,'[7]ROMM List'!R$5:R$736,"O")&gt;0,"O","")</f>
        <v/>
      </c>
      <c r="AC232" s="460" t="str">
        <f>IF(COUNTIFS('[7]ROMM List'!$AA$5:$AA$736,다우기술!$C232,'[7]ROMM List'!S$5:S$736,"O")&gt;0,"O","")</f>
        <v/>
      </c>
      <c r="AD232" s="460" t="str">
        <f>IF(COUNTIFS('[7]ROMM List'!$AA$5:$AA$736,다우기술!$C232,'[7]ROMM List'!T$5:T$736,"O")&gt;0,"O","")</f>
        <v/>
      </c>
      <c r="AE232" s="460" t="str">
        <f>IF(COUNTIFS('[7]ROMM List'!$AA$5:$AA$736,다우기술!$C232,'[7]ROMM List'!U$5:U$736,"O")&gt;0,"O","")</f>
        <v/>
      </c>
      <c r="AF232" s="460" t="str">
        <f>IF(COUNTIFS('[7]ROMM List'!$AA$5:$AA$736,다우기술!$C232,'[7]ROMM List'!V$5:V$736,"O")&gt;0,"O","")</f>
        <v/>
      </c>
      <c r="AG232" s="461" t="str">
        <f>IF(COUNTIFS('[7]ROMM List'!$AA$5:$AA$736,다우기술!$C232,'[7]ROMM List'!W$5:W$736,"O")&gt;0,"O","")</f>
        <v/>
      </c>
      <c r="AH232" s="462" t="s">
        <v>129</v>
      </c>
      <c r="AI232" s="458" t="str">
        <f t="shared" si="51"/>
        <v>재고자산매입채무</v>
      </c>
      <c r="AJ232" s="458" t="s">
        <v>4813</v>
      </c>
      <c r="AK232" s="458" t="s">
        <v>4813</v>
      </c>
      <c r="AL232" s="458" t="s">
        <v>4813</v>
      </c>
      <c r="AM232" s="458" t="s">
        <v>4813</v>
      </c>
      <c r="AN232" s="458" t="s">
        <v>3592</v>
      </c>
      <c r="AO232" s="458" t="s">
        <v>4832</v>
      </c>
      <c r="AP232" s="463" t="s">
        <v>3638</v>
      </c>
      <c r="AQ232" s="458" t="s">
        <v>131</v>
      </c>
      <c r="AR232" s="454" t="s">
        <v>4021</v>
      </c>
      <c r="AS232" s="454" t="s">
        <v>4833</v>
      </c>
      <c r="AT232" s="464" t="s">
        <v>4834</v>
      </c>
      <c r="AU232" s="454" t="str">
        <f t="shared" si="49"/>
        <v>구매품의서 승인</v>
      </c>
      <c r="AV232" s="454" t="s">
        <v>4835</v>
      </c>
      <c r="AW232" s="455"/>
      <c r="AX232" s="460"/>
      <c r="AY232" s="460" t="s">
        <v>143</v>
      </c>
      <c r="AZ232" s="461"/>
      <c r="BA232" s="446" t="s">
        <v>4836</v>
      </c>
      <c r="BB232" s="446" t="str">
        <f>IF(COUNTIFS('[7]ROMM List'!$AA$5:$AA$736,다우기술!C232,'[7]ROMM List'!$AF$5:$AF$736,"Significant")&gt;0,"Significant",IF(COUNTIFS('[7]ROMM List'!$AA$5:$AA$736,다우기술!C232,'[7]ROMM List'!$AF$5:$AF$736,"Higher")&gt;0,"Higher","Lower"))</f>
        <v>Lower</v>
      </c>
      <c r="BC232" s="446" t="s">
        <v>131</v>
      </c>
      <c r="BD232" s="446" t="s">
        <v>130</v>
      </c>
      <c r="BE232" s="465" t="s">
        <v>131</v>
      </c>
      <c r="BF232" s="466" t="s">
        <v>131</v>
      </c>
      <c r="BG232" s="466" t="s">
        <v>135</v>
      </c>
      <c r="BH232" s="466" t="s">
        <v>135</v>
      </c>
      <c r="BI232" s="466" t="s">
        <v>135</v>
      </c>
      <c r="BJ232" s="466" t="s">
        <v>135</v>
      </c>
      <c r="BK232" s="466" t="s">
        <v>135</v>
      </c>
      <c r="BL232" s="466" t="s">
        <v>133</v>
      </c>
      <c r="BM232" s="466" t="s">
        <v>135</v>
      </c>
      <c r="BN232" s="467" t="s">
        <v>135</v>
      </c>
      <c r="BO232" s="446" t="str">
        <f t="shared" si="45"/>
        <v>Not Higher</v>
      </c>
      <c r="BP232" s="446">
        <f>SUMIFS([7]Note!$G$18:$G$65,[7]Note!$C$18:$C$65,다우기술!BB232,[7]Note!$F$18:$F$65,다우기술!BC232,[7]Note!$D$18:$D$65,다우기술!BO232)/IF(BD232="Y",1,IF(BD232="H",2,4))</f>
        <v>2</v>
      </c>
      <c r="BQ232" s="446" t="str">
        <f t="shared" si="54"/>
        <v>사업지원팀</v>
      </c>
      <c r="BR232" s="466"/>
      <c r="BS232" s="467" t="s">
        <v>143</v>
      </c>
      <c r="BT232" s="465"/>
      <c r="BU232" s="466"/>
      <c r="BV232" s="466"/>
      <c r="BW232" s="466" t="s">
        <v>143</v>
      </c>
      <c r="BX232" s="466"/>
      <c r="BY232" s="446"/>
      <c r="BZ232" s="392" t="str">
        <f t="shared" si="50"/>
        <v>구매_구매품의서 승인</v>
      </c>
      <c r="CA232" s="392" t="b">
        <f>VLOOKUP(BZ232,'[7]ROMM List'!$AB$5:$AB$736,1,0)=BZ232</f>
        <v>1</v>
      </c>
      <c r="CB232" s="392" t="str">
        <f t="shared" si="46"/>
        <v>PU0103</v>
      </c>
      <c r="CD232" s="470">
        <f t="shared" si="47"/>
        <v>0</v>
      </c>
      <c r="CF232" s="470">
        <f t="shared" si="48"/>
        <v>0</v>
      </c>
      <c r="CG232" s="470">
        <f t="shared" si="48"/>
        <v>0</v>
      </c>
      <c r="CH232" s="470">
        <f t="shared" si="48"/>
        <v>0</v>
      </c>
      <c r="CL232" s="392" t="str">
        <f>IF(COUNTIFS('[7]ROMM List'!$E$5:$E$736,다우기술!CL$4,'[7]ROMM List'!$AA$5:$AA$736,다우기술!$C232)&gt;0,CL$4,"")</f>
        <v/>
      </c>
      <c r="CM232" s="392" t="str">
        <f>IF(COUNTIFS('[7]ROMM List'!$E$5:$E$736,다우기술!CM$4,'[7]ROMM List'!$AA$5:$AA$736,다우기술!$C232)&gt;0,CM$4,"")</f>
        <v/>
      </c>
      <c r="CN232" s="392" t="str">
        <f>IF(COUNTIFS('[7]ROMM List'!$E$5:$E$736,다우기술!CN$4,'[7]ROMM List'!$AA$5:$AA$736,다우기술!$C232)&gt;0,CN$4,"")</f>
        <v>재고자산</v>
      </c>
      <c r="CO232" s="392" t="str">
        <f>IF(COUNTIFS('[7]ROMM List'!$E$5:$E$736,다우기술!CO$4,'[7]ROMM List'!$AA$5:$AA$736,다우기술!$C232)&gt;0,CO$4,"")</f>
        <v>매입채무</v>
      </c>
      <c r="CP232" s="392" t="str">
        <f>IF(COUNTIFS('[7]ROMM List'!$E$5:$E$736,다우기술!CP$4,'[7]ROMM List'!$AA$5:$AA$736,다우기술!$C232)&gt;0,CP$4,"")</f>
        <v/>
      </c>
      <c r="CQ232" s="392" t="str">
        <f>IF(COUNTIFS('[7]ROMM List'!$E$5:$E$736,다우기술!CQ$4,'[7]ROMM List'!$AA$5:$AA$736,다우기술!$C232)&gt;0,CQ$4,"")</f>
        <v/>
      </c>
      <c r="CR232" s="392" t="str">
        <f>IF(COUNTIFS('[7]ROMM List'!$E$5:$E$736,다우기술!CR$4,'[7]ROMM List'!$AA$5:$AA$736,다우기술!$C232)&gt;0,CR$4,"")</f>
        <v/>
      </c>
      <c r="CS232" s="392" t="str">
        <f>IF(COUNTIFS('[7]ROMM List'!$E$5:$E$736,다우기술!CS$4,'[7]ROMM List'!$AA$5:$AA$736,다우기술!$C232)&gt;0,CS$4,"")</f>
        <v/>
      </c>
      <c r="CT232" s="392" t="str">
        <f>IF(COUNTIFS('[7]ROMM List'!$E$5:$E$736,다우기술!CT$4,'[7]ROMM List'!$AA$5:$AA$736,다우기술!$C232)&gt;0,CT$4,"")</f>
        <v/>
      </c>
      <c r="CU232" s="392" t="str">
        <f>IF(COUNTIFS('[7]ROMM List'!$E$5:$E$736,다우기술!CU$4,'[7]ROMM List'!$AA$5:$AA$736,다우기술!$C232)&gt;0,CU$4,"")</f>
        <v/>
      </c>
      <c r="CV232" s="392" t="str">
        <f>IF(COUNTIFS('[7]ROMM List'!$E$5:$E$736,다우기술!CV$4,'[7]ROMM List'!$AA$5:$AA$736,다우기술!$C232)&gt;0,CV$4,"")</f>
        <v/>
      </c>
      <c r="CW232" s="392" t="str">
        <f>IF(COUNTIFS('[7]ROMM List'!$E$5:$E$736,다우기술!CW$4,'[7]ROMM List'!$AA$5:$AA$736,다우기술!$C232)&gt;0,CW$4,"")</f>
        <v/>
      </c>
      <c r="CX232" s="392" t="str">
        <f>IF(COUNTIFS('[7]ROMM List'!$E$5:$E$736,다우기술!CX$4,'[7]ROMM List'!$AA$5:$AA$736,다우기술!$C232)&gt;0,CX$4,"")</f>
        <v/>
      </c>
      <c r="CY232" s="392" t="str">
        <f>IF(COUNTIFS('[7]ROMM List'!$E$5:$E$736,다우기술!CY$4,'[7]ROMM List'!$AA$5:$AA$736,다우기술!$C232)&gt;0,CY$4,"")</f>
        <v/>
      </c>
      <c r="CZ232" s="392" t="str">
        <f>IF(COUNTIFS('[7]ROMM List'!$E$5:$E$736,다우기술!CZ$4,'[7]ROMM List'!$AA$5:$AA$736,다우기술!$C232)&gt;0,CZ$4,"")</f>
        <v/>
      </c>
      <c r="DA232" s="392" t="str">
        <f>IF(COUNTIFS('[7]ROMM List'!$E$5:$E$736,다우기술!DA$4,'[7]ROMM List'!$AA$5:$AA$736,다우기술!$C232)&gt;0,DA$4,"")</f>
        <v/>
      </c>
      <c r="DB232" s="392" t="str">
        <f>IF(COUNTIFS('[7]ROMM List'!$E$5:$E$736,다우기술!DB$4,'[7]ROMM List'!$AA$5:$AA$736,다우기술!$C232)&gt;0,DB$4,"")</f>
        <v/>
      </c>
      <c r="DC232" s="392" t="str">
        <f>IF(COUNTIFS('[7]ROMM List'!$E$5:$E$736,다우기술!DC$4,'[7]ROMM List'!$AA$5:$AA$736,다우기술!$C232)&gt;0,DC$4,"")</f>
        <v/>
      </c>
      <c r="DD232" s="392" t="str">
        <f>IF(COUNTIFS('[7]ROMM List'!$E$5:$E$736,다우기술!DD$4,'[7]ROMM List'!$AA$5:$AA$736,다우기술!$C232)&gt;0,DD$4,"")</f>
        <v/>
      </c>
      <c r="DE232" s="392" t="str">
        <f>IF(COUNTIFS('[7]ROMM List'!$E$5:$E$736,다우기술!DE$4,'[7]ROMM List'!$AA$5:$AA$736,다우기술!$C232)&gt;0,DE$4,"")</f>
        <v/>
      </c>
      <c r="DF232" s="392" t="str">
        <f>IF(COUNTIFS('[7]ROMM List'!$E$5:$E$736,다우기술!DF$4,'[7]ROMM List'!$AA$5:$AA$736,다우기술!$C232)&gt;0,DF$4,"")</f>
        <v/>
      </c>
      <c r="DG232" s="392" t="str">
        <f>IF(COUNTIFS('[7]ROMM List'!$E$5:$E$736,다우기술!DG$4,'[7]ROMM List'!$AA$5:$AA$736,다우기술!$C232)&gt;0,DG$4,"")</f>
        <v/>
      </c>
      <c r="DH232" s="392" t="str">
        <f>IF(COUNTIFS('[7]ROMM List'!$E$5:$E$736,다우기술!DH$4,'[7]ROMM List'!$AA$5:$AA$736,다우기술!$C232)&gt;0,DH$4,"")</f>
        <v/>
      </c>
      <c r="DI232" s="392" t="str">
        <f>IF(COUNTIFS('[7]ROMM List'!$E$5:$E$736,다우기술!DI$4,'[7]ROMM List'!$AA$5:$AA$736,다우기술!$C232)&gt;0,DI$4,"")</f>
        <v/>
      </c>
      <c r="DJ232" s="392" t="str">
        <f>IF(COUNTIFS('[7]ROMM List'!$E$5:$E$736,다우기술!DJ$4,'[7]ROMM List'!$AA$5:$AA$736,다우기술!$C232)&gt;0,DJ$4,"")</f>
        <v/>
      </c>
      <c r="DK232" s="392" t="str">
        <f>IF(COUNTIFS('[7]ROMM List'!$E$5:$E$736,다우기술!DK$4,'[7]ROMM List'!$AA$5:$AA$736,다우기술!$C232)&gt;0,DK$4,"")</f>
        <v/>
      </c>
      <c r="DL232" s="392" t="str">
        <f t="shared" si="52"/>
        <v>재고자산매입채무</v>
      </c>
    </row>
    <row r="233" spans="1:116" s="392" customFormat="1" ht="124.95" hidden="1" customHeight="1">
      <c r="A233" s="453"/>
      <c r="B233" s="392" t="s">
        <v>3009</v>
      </c>
      <c r="C233" s="430" t="str">
        <f t="shared" si="44"/>
        <v>PU0104</v>
      </c>
      <c r="D233" s="430" t="s">
        <v>4807</v>
      </c>
      <c r="E233" s="430" t="s">
        <v>4808</v>
      </c>
      <c r="F233" s="431" t="s">
        <v>3575</v>
      </c>
      <c r="G233" s="431" t="s">
        <v>3238</v>
      </c>
      <c r="H233" s="454" t="s">
        <v>4837</v>
      </c>
      <c r="I233" s="455" t="s">
        <v>4838</v>
      </c>
      <c r="J233" s="456" t="s">
        <v>4839</v>
      </c>
      <c r="K233" s="457" t="s">
        <v>4840</v>
      </c>
      <c r="L233" s="458" t="str">
        <f>IF(VLOOKUP(BZ233,'[7]ROMM List'!$AB$5:$AC$736,2,0)&gt;0,"Y","N")</f>
        <v>Y</v>
      </c>
      <c r="M233" s="459" t="s">
        <v>143</v>
      </c>
      <c r="N233" s="460"/>
      <c r="O233" s="460"/>
      <c r="P233" s="460"/>
      <c r="Q233" s="460"/>
      <c r="R233" s="461"/>
      <c r="S233" s="459" t="s">
        <v>140</v>
      </c>
      <c r="T233" s="461" t="s">
        <v>131</v>
      </c>
      <c r="U233" s="459" t="str">
        <f>IF(COUNTIFS('[7]ROMM List'!$AA$5:$AA$736,다우기술!$C233,'[7]ROMM List'!K$5:K$736,"O")&gt;0,"O","")</f>
        <v>O</v>
      </c>
      <c r="V233" s="460" t="str">
        <f>IF(COUNTIFS('[7]ROMM List'!$AA$5:$AA$736,다우기술!$C233,'[7]ROMM List'!L$5:L$736,"O")&gt;0,"O","")</f>
        <v>O</v>
      </c>
      <c r="W233" s="460" t="str">
        <f>IF(COUNTIFS('[7]ROMM List'!$AA$5:$AA$736,다우기술!$C233,'[7]ROMM List'!M$5:M$736,"O")&gt;0,"O","")</f>
        <v>O</v>
      </c>
      <c r="X233" s="460" t="str">
        <f>IF(COUNTIFS('[7]ROMM List'!$AA$5:$AA$736,다우기술!$C233,'[7]ROMM List'!N$5:N$736,"O")&gt;0,"O","")</f>
        <v/>
      </c>
      <c r="Y233" s="460" t="str">
        <f>IF(COUNTIFS('[7]ROMM List'!$AA$5:$AA$736,다우기술!$C233,'[7]ROMM List'!O$5:O$736,"O")&gt;0,"O","")</f>
        <v/>
      </c>
      <c r="Z233" s="460" t="str">
        <f>IF(COUNTIFS('[7]ROMM List'!$AA$5:$AA$736,다우기술!$C233,'[7]ROMM List'!P$5:P$736,"O")&gt;0,"O","")</f>
        <v/>
      </c>
      <c r="AA233" s="460" t="str">
        <f>IF(COUNTIFS('[7]ROMM List'!$AA$5:$AA$736,다우기술!$C233,'[7]ROMM List'!Q$5:Q$736,"O")&gt;0,"O","")</f>
        <v/>
      </c>
      <c r="AB233" s="460" t="str">
        <f>IF(COUNTIFS('[7]ROMM List'!$AA$5:$AA$736,다우기술!$C233,'[7]ROMM List'!R$5:R$736,"O")&gt;0,"O","")</f>
        <v/>
      </c>
      <c r="AC233" s="460" t="str">
        <f>IF(COUNTIFS('[7]ROMM List'!$AA$5:$AA$736,다우기술!$C233,'[7]ROMM List'!S$5:S$736,"O")&gt;0,"O","")</f>
        <v/>
      </c>
      <c r="AD233" s="460" t="str">
        <f>IF(COUNTIFS('[7]ROMM List'!$AA$5:$AA$736,다우기술!$C233,'[7]ROMM List'!T$5:T$736,"O")&gt;0,"O","")</f>
        <v/>
      </c>
      <c r="AE233" s="460" t="str">
        <f>IF(COUNTIFS('[7]ROMM List'!$AA$5:$AA$736,다우기술!$C233,'[7]ROMM List'!U$5:U$736,"O")&gt;0,"O","")</f>
        <v/>
      </c>
      <c r="AF233" s="460" t="str">
        <f>IF(COUNTIFS('[7]ROMM List'!$AA$5:$AA$736,다우기술!$C233,'[7]ROMM List'!V$5:V$736,"O")&gt;0,"O","")</f>
        <v/>
      </c>
      <c r="AG233" s="461" t="str">
        <f>IF(COUNTIFS('[7]ROMM List'!$AA$5:$AA$736,다우기술!$C233,'[7]ROMM List'!W$5:W$736,"O")&gt;0,"O","")</f>
        <v/>
      </c>
      <c r="AH233" s="462" t="s">
        <v>130</v>
      </c>
      <c r="AI233" s="458" t="str">
        <f t="shared" si="51"/>
        <v>재고자산매입채무</v>
      </c>
      <c r="AJ233" s="458" t="s">
        <v>144</v>
      </c>
      <c r="AK233" s="458" t="s">
        <v>144</v>
      </c>
      <c r="AL233" s="458" t="s">
        <v>144</v>
      </c>
      <c r="AM233" s="458" t="s">
        <v>144</v>
      </c>
      <c r="AN233" s="458" t="s">
        <v>3592</v>
      </c>
      <c r="AO233" s="458" t="s">
        <v>4841</v>
      </c>
      <c r="AP233" s="463" t="s">
        <v>3638</v>
      </c>
      <c r="AQ233" s="458" t="s">
        <v>131</v>
      </c>
      <c r="AR233" s="454" t="s">
        <v>4021</v>
      </c>
      <c r="AS233" s="454" t="s">
        <v>4815</v>
      </c>
      <c r="AT233" s="464" t="s">
        <v>4842</v>
      </c>
      <c r="AU233" s="454" t="str">
        <f t="shared" si="49"/>
        <v>주문변경의 승인</v>
      </c>
      <c r="AV233" s="454" t="s">
        <v>4843</v>
      </c>
      <c r="AW233" s="455"/>
      <c r="AX233" s="460"/>
      <c r="AY233" s="460" t="s">
        <v>143</v>
      </c>
      <c r="AZ233" s="461"/>
      <c r="BA233" s="446" t="s">
        <v>4844</v>
      </c>
      <c r="BB233" s="446" t="str">
        <f>IF(COUNTIFS('[7]ROMM List'!$AA$5:$AA$736,다우기술!C233,'[7]ROMM List'!$AF$5:$AF$736,"Significant")&gt;0,"Significant",IF(COUNTIFS('[7]ROMM List'!$AA$5:$AA$736,다우기술!C233,'[7]ROMM List'!$AF$5:$AF$736,"Higher")&gt;0,"Higher","Lower"))</f>
        <v>Lower</v>
      </c>
      <c r="BC233" s="446" t="s">
        <v>131</v>
      </c>
      <c r="BD233" s="446" t="s">
        <v>130</v>
      </c>
      <c r="BE233" s="465" t="s">
        <v>137</v>
      </c>
      <c r="BF233" s="466" t="s">
        <v>131</v>
      </c>
      <c r="BG233" s="466" t="s">
        <v>135</v>
      </c>
      <c r="BH233" s="466" t="s">
        <v>135</v>
      </c>
      <c r="BI233" s="466" t="s">
        <v>135</v>
      </c>
      <c r="BJ233" s="466" t="s">
        <v>135</v>
      </c>
      <c r="BK233" s="466" t="s">
        <v>135</v>
      </c>
      <c r="BL233" s="466" t="s">
        <v>133</v>
      </c>
      <c r="BM233" s="466" t="s">
        <v>135</v>
      </c>
      <c r="BN233" s="467" t="s">
        <v>135</v>
      </c>
      <c r="BO233" s="446" t="str">
        <f t="shared" si="45"/>
        <v>Not Higher</v>
      </c>
      <c r="BP233" s="446">
        <f>SUMIFS([7]Note!$G$18:$G$65,[7]Note!$C$18:$C$65,다우기술!BB233,[7]Note!$F$18:$F$65,다우기술!BC233,[7]Note!$D$18:$D$65,다우기술!BO233)/IF(BD233="Y",1,IF(BD233="H",2,4))</f>
        <v>2</v>
      </c>
      <c r="BQ233" s="446" t="str">
        <f t="shared" si="54"/>
        <v>사업지원팀</v>
      </c>
      <c r="BR233" s="466"/>
      <c r="BS233" s="467" t="s">
        <v>143</v>
      </c>
      <c r="BT233" s="465"/>
      <c r="BU233" s="466"/>
      <c r="BV233" s="466"/>
      <c r="BW233" s="466" t="s">
        <v>143</v>
      </c>
      <c r="BX233" s="466"/>
      <c r="BY233" s="446"/>
      <c r="BZ233" s="392" t="str">
        <f t="shared" si="50"/>
        <v>구매_주문변경의 승인</v>
      </c>
      <c r="CA233" s="392" t="b">
        <f>VLOOKUP(BZ233,'[7]ROMM List'!$AB$5:$AB$736,1,0)=BZ233</f>
        <v>1</v>
      </c>
      <c r="CB233" s="392" t="str">
        <f t="shared" si="46"/>
        <v>PU0104</v>
      </c>
      <c r="CD233" s="470">
        <f t="shared" si="47"/>
        <v>0</v>
      </c>
      <c r="CF233" s="470">
        <f t="shared" si="48"/>
        <v>0</v>
      </c>
      <c r="CG233" s="470">
        <f t="shared" si="48"/>
        <v>0</v>
      </c>
      <c r="CH233" s="470">
        <f t="shared" si="48"/>
        <v>0</v>
      </c>
      <c r="CL233" s="392" t="str">
        <f>IF(COUNTIFS('[7]ROMM List'!$E$5:$E$736,다우기술!CL$4,'[7]ROMM List'!$AA$5:$AA$736,다우기술!$C233)&gt;0,CL$4,"")</f>
        <v/>
      </c>
      <c r="CM233" s="392" t="str">
        <f>IF(COUNTIFS('[7]ROMM List'!$E$5:$E$736,다우기술!CM$4,'[7]ROMM List'!$AA$5:$AA$736,다우기술!$C233)&gt;0,CM$4,"")</f>
        <v/>
      </c>
      <c r="CN233" s="392" t="str">
        <f>IF(COUNTIFS('[7]ROMM List'!$E$5:$E$736,다우기술!CN$4,'[7]ROMM List'!$AA$5:$AA$736,다우기술!$C233)&gt;0,CN$4,"")</f>
        <v>재고자산</v>
      </c>
      <c r="CO233" s="392" t="str">
        <f>IF(COUNTIFS('[7]ROMM List'!$E$5:$E$736,다우기술!CO$4,'[7]ROMM List'!$AA$5:$AA$736,다우기술!$C233)&gt;0,CO$4,"")</f>
        <v>매입채무</v>
      </c>
      <c r="CP233" s="392" t="str">
        <f>IF(COUNTIFS('[7]ROMM List'!$E$5:$E$736,다우기술!CP$4,'[7]ROMM List'!$AA$5:$AA$736,다우기술!$C233)&gt;0,CP$4,"")</f>
        <v/>
      </c>
      <c r="CQ233" s="392" t="str">
        <f>IF(COUNTIFS('[7]ROMM List'!$E$5:$E$736,다우기술!CQ$4,'[7]ROMM List'!$AA$5:$AA$736,다우기술!$C233)&gt;0,CQ$4,"")</f>
        <v/>
      </c>
      <c r="CR233" s="392" t="str">
        <f>IF(COUNTIFS('[7]ROMM List'!$E$5:$E$736,다우기술!CR$4,'[7]ROMM List'!$AA$5:$AA$736,다우기술!$C233)&gt;0,CR$4,"")</f>
        <v/>
      </c>
      <c r="CS233" s="392" t="str">
        <f>IF(COUNTIFS('[7]ROMM List'!$E$5:$E$736,다우기술!CS$4,'[7]ROMM List'!$AA$5:$AA$736,다우기술!$C233)&gt;0,CS$4,"")</f>
        <v/>
      </c>
      <c r="CT233" s="392" t="str">
        <f>IF(COUNTIFS('[7]ROMM List'!$E$5:$E$736,다우기술!CT$4,'[7]ROMM List'!$AA$5:$AA$736,다우기술!$C233)&gt;0,CT$4,"")</f>
        <v/>
      </c>
      <c r="CU233" s="392" t="str">
        <f>IF(COUNTIFS('[7]ROMM List'!$E$5:$E$736,다우기술!CU$4,'[7]ROMM List'!$AA$5:$AA$736,다우기술!$C233)&gt;0,CU$4,"")</f>
        <v/>
      </c>
      <c r="CV233" s="392" t="str">
        <f>IF(COUNTIFS('[7]ROMM List'!$E$5:$E$736,다우기술!CV$4,'[7]ROMM List'!$AA$5:$AA$736,다우기술!$C233)&gt;0,CV$4,"")</f>
        <v/>
      </c>
      <c r="CW233" s="392" t="str">
        <f>IF(COUNTIFS('[7]ROMM List'!$E$5:$E$736,다우기술!CW$4,'[7]ROMM List'!$AA$5:$AA$736,다우기술!$C233)&gt;0,CW$4,"")</f>
        <v/>
      </c>
      <c r="CX233" s="392" t="str">
        <f>IF(COUNTIFS('[7]ROMM List'!$E$5:$E$736,다우기술!CX$4,'[7]ROMM List'!$AA$5:$AA$736,다우기술!$C233)&gt;0,CX$4,"")</f>
        <v/>
      </c>
      <c r="CY233" s="392" t="str">
        <f>IF(COUNTIFS('[7]ROMM List'!$E$5:$E$736,다우기술!CY$4,'[7]ROMM List'!$AA$5:$AA$736,다우기술!$C233)&gt;0,CY$4,"")</f>
        <v/>
      </c>
      <c r="CZ233" s="392" t="str">
        <f>IF(COUNTIFS('[7]ROMM List'!$E$5:$E$736,다우기술!CZ$4,'[7]ROMM List'!$AA$5:$AA$736,다우기술!$C233)&gt;0,CZ$4,"")</f>
        <v/>
      </c>
      <c r="DA233" s="392" t="str">
        <f>IF(COUNTIFS('[7]ROMM List'!$E$5:$E$736,다우기술!DA$4,'[7]ROMM List'!$AA$5:$AA$736,다우기술!$C233)&gt;0,DA$4,"")</f>
        <v/>
      </c>
      <c r="DB233" s="392" t="str">
        <f>IF(COUNTIFS('[7]ROMM List'!$E$5:$E$736,다우기술!DB$4,'[7]ROMM List'!$AA$5:$AA$736,다우기술!$C233)&gt;0,DB$4,"")</f>
        <v/>
      </c>
      <c r="DC233" s="392" t="str">
        <f>IF(COUNTIFS('[7]ROMM List'!$E$5:$E$736,다우기술!DC$4,'[7]ROMM List'!$AA$5:$AA$736,다우기술!$C233)&gt;0,DC$4,"")</f>
        <v/>
      </c>
      <c r="DD233" s="392" t="str">
        <f>IF(COUNTIFS('[7]ROMM List'!$E$5:$E$736,다우기술!DD$4,'[7]ROMM List'!$AA$5:$AA$736,다우기술!$C233)&gt;0,DD$4,"")</f>
        <v/>
      </c>
      <c r="DE233" s="392" t="str">
        <f>IF(COUNTIFS('[7]ROMM List'!$E$5:$E$736,다우기술!DE$4,'[7]ROMM List'!$AA$5:$AA$736,다우기술!$C233)&gt;0,DE$4,"")</f>
        <v/>
      </c>
      <c r="DF233" s="392" t="str">
        <f>IF(COUNTIFS('[7]ROMM List'!$E$5:$E$736,다우기술!DF$4,'[7]ROMM List'!$AA$5:$AA$736,다우기술!$C233)&gt;0,DF$4,"")</f>
        <v/>
      </c>
      <c r="DG233" s="392" t="str">
        <f>IF(COUNTIFS('[7]ROMM List'!$E$5:$E$736,다우기술!DG$4,'[7]ROMM List'!$AA$5:$AA$736,다우기술!$C233)&gt;0,DG$4,"")</f>
        <v/>
      </c>
      <c r="DH233" s="392" t="str">
        <f>IF(COUNTIFS('[7]ROMM List'!$E$5:$E$736,다우기술!DH$4,'[7]ROMM List'!$AA$5:$AA$736,다우기술!$C233)&gt;0,DH$4,"")</f>
        <v/>
      </c>
      <c r="DI233" s="392" t="str">
        <f>IF(COUNTIFS('[7]ROMM List'!$E$5:$E$736,다우기술!DI$4,'[7]ROMM List'!$AA$5:$AA$736,다우기술!$C233)&gt;0,DI$4,"")</f>
        <v/>
      </c>
      <c r="DJ233" s="392" t="str">
        <f>IF(COUNTIFS('[7]ROMM List'!$E$5:$E$736,다우기술!DJ$4,'[7]ROMM List'!$AA$5:$AA$736,다우기술!$C233)&gt;0,DJ$4,"")</f>
        <v/>
      </c>
      <c r="DK233" s="392" t="str">
        <f>IF(COUNTIFS('[7]ROMM List'!$E$5:$E$736,다우기술!DK$4,'[7]ROMM List'!$AA$5:$AA$736,다우기술!$C233)&gt;0,DK$4,"")</f>
        <v/>
      </c>
      <c r="DL233" s="392" t="str">
        <f t="shared" si="52"/>
        <v>재고자산매입채무</v>
      </c>
    </row>
    <row r="234" spans="1:116" s="392" customFormat="1" ht="140.4" hidden="1" customHeight="1">
      <c r="A234" s="453"/>
      <c r="B234" s="392" t="s">
        <v>3009</v>
      </c>
      <c r="C234" s="430" t="str">
        <f t="shared" si="44"/>
        <v>PU0105</v>
      </c>
      <c r="D234" s="430" t="s">
        <v>4807</v>
      </c>
      <c r="E234" s="430" t="s">
        <v>4808</v>
      </c>
      <c r="F234" s="431" t="s">
        <v>3575</v>
      </c>
      <c r="G234" s="431" t="s">
        <v>3056</v>
      </c>
      <c r="H234" s="454" t="s">
        <v>4845</v>
      </c>
      <c r="I234" s="455" t="s">
        <v>4846</v>
      </c>
      <c r="J234" s="456" t="s">
        <v>4847</v>
      </c>
      <c r="K234" s="457" t="s">
        <v>4848</v>
      </c>
      <c r="L234" s="458" t="str">
        <f>IF(VLOOKUP(BZ234,'[7]ROMM List'!$AB$5:$AC$736,2,0)&gt;0,"Y","N")</f>
        <v>Y</v>
      </c>
      <c r="M234" s="459" t="s">
        <v>143</v>
      </c>
      <c r="N234" s="460"/>
      <c r="O234" s="460"/>
      <c r="P234" s="460"/>
      <c r="Q234" s="460" t="s">
        <v>143</v>
      </c>
      <c r="R234" s="461"/>
      <c r="S234" s="459" t="s">
        <v>140</v>
      </c>
      <c r="T234" s="461" t="s">
        <v>131</v>
      </c>
      <c r="U234" s="459" t="str">
        <f>IF(COUNTIFS('[7]ROMM List'!$AA$5:$AA$736,다우기술!$C234,'[7]ROMM List'!K$5:K$736,"O")&gt;0,"O","")</f>
        <v>O</v>
      </c>
      <c r="V234" s="460" t="str">
        <f>IF(COUNTIFS('[7]ROMM List'!$AA$5:$AA$736,다우기술!$C234,'[7]ROMM List'!L$5:L$736,"O")&gt;0,"O","")</f>
        <v>O</v>
      </c>
      <c r="W234" s="460" t="str">
        <f>IF(COUNTIFS('[7]ROMM List'!$AA$5:$AA$736,다우기술!$C234,'[7]ROMM List'!M$5:M$736,"O")&gt;0,"O","")</f>
        <v>O</v>
      </c>
      <c r="X234" s="460" t="str">
        <f>IF(COUNTIFS('[7]ROMM List'!$AA$5:$AA$736,다우기술!$C234,'[7]ROMM List'!N$5:N$736,"O")&gt;0,"O","")</f>
        <v/>
      </c>
      <c r="Y234" s="460" t="str">
        <f>IF(COUNTIFS('[7]ROMM List'!$AA$5:$AA$736,다우기술!$C234,'[7]ROMM List'!O$5:O$736,"O")&gt;0,"O","")</f>
        <v/>
      </c>
      <c r="Z234" s="460" t="str">
        <f>IF(COUNTIFS('[7]ROMM List'!$AA$5:$AA$736,다우기술!$C234,'[7]ROMM List'!P$5:P$736,"O")&gt;0,"O","")</f>
        <v/>
      </c>
      <c r="AA234" s="460" t="str">
        <f>IF(COUNTIFS('[7]ROMM List'!$AA$5:$AA$736,다우기술!$C234,'[7]ROMM List'!Q$5:Q$736,"O")&gt;0,"O","")</f>
        <v>O</v>
      </c>
      <c r="AB234" s="460" t="str">
        <f>IF(COUNTIFS('[7]ROMM List'!$AA$5:$AA$736,다우기술!$C234,'[7]ROMM List'!R$5:R$736,"O")&gt;0,"O","")</f>
        <v/>
      </c>
      <c r="AC234" s="460" t="str">
        <f>IF(COUNTIFS('[7]ROMM List'!$AA$5:$AA$736,다우기술!$C234,'[7]ROMM List'!S$5:S$736,"O")&gt;0,"O","")</f>
        <v/>
      </c>
      <c r="AD234" s="460" t="str">
        <f>IF(COUNTIFS('[7]ROMM List'!$AA$5:$AA$736,다우기술!$C234,'[7]ROMM List'!T$5:T$736,"O")&gt;0,"O","")</f>
        <v/>
      </c>
      <c r="AE234" s="460" t="str">
        <f>IF(COUNTIFS('[7]ROMM List'!$AA$5:$AA$736,다우기술!$C234,'[7]ROMM List'!U$5:U$736,"O")&gt;0,"O","")</f>
        <v/>
      </c>
      <c r="AF234" s="460" t="str">
        <f>IF(COUNTIFS('[7]ROMM List'!$AA$5:$AA$736,다우기술!$C234,'[7]ROMM List'!V$5:V$736,"O")&gt;0,"O","")</f>
        <v/>
      </c>
      <c r="AG234" s="461" t="str">
        <f>IF(COUNTIFS('[7]ROMM List'!$AA$5:$AA$736,다우기술!$C234,'[7]ROMM List'!W$5:W$736,"O")&gt;0,"O","")</f>
        <v/>
      </c>
      <c r="AH234" s="462" t="s">
        <v>130</v>
      </c>
      <c r="AI234" s="458" t="str">
        <f t="shared" si="51"/>
        <v>재고자산매입채무기타부채</v>
      </c>
      <c r="AJ234" s="458" t="s">
        <v>144</v>
      </c>
      <c r="AK234" s="458" t="s">
        <v>144</v>
      </c>
      <c r="AL234" s="458" t="s">
        <v>144</v>
      </c>
      <c r="AM234" s="458" t="s">
        <v>144</v>
      </c>
      <c r="AN234" s="458" t="s">
        <v>3592</v>
      </c>
      <c r="AO234" s="458" t="s">
        <v>4849</v>
      </c>
      <c r="AP234" s="463" t="s">
        <v>3638</v>
      </c>
      <c r="AQ234" s="458" t="s">
        <v>131</v>
      </c>
      <c r="AR234" s="454" t="s">
        <v>4021</v>
      </c>
      <c r="AS234" s="454" t="s">
        <v>4833</v>
      </c>
      <c r="AT234" s="464" t="s">
        <v>4850</v>
      </c>
      <c r="AU234" s="454" t="str">
        <f t="shared" si="49"/>
        <v>발주서 승인</v>
      </c>
      <c r="AV234" s="454" t="s">
        <v>4851</v>
      </c>
      <c r="AW234" s="455"/>
      <c r="AX234" s="460"/>
      <c r="AY234" s="460" t="s">
        <v>143</v>
      </c>
      <c r="AZ234" s="461"/>
      <c r="BA234" s="446" t="s">
        <v>4852</v>
      </c>
      <c r="BB234" s="446" t="str">
        <f>IF(COUNTIFS('[7]ROMM List'!$AA$5:$AA$736,다우기술!C234,'[7]ROMM List'!$AF$5:$AF$736,"Significant")&gt;0,"Significant",IF(COUNTIFS('[7]ROMM List'!$AA$5:$AA$736,다우기술!C234,'[7]ROMM List'!$AF$5:$AF$736,"Higher")&gt;0,"Higher","Lower"))</f>
        <v>Lower</v>
      </c>
      <c r="BC234" s="446" t="s">
        <v>131</v>
      </c>
      <c r="BD234" s="446" t="s">
        <v>130</v>
      </c>
      <c r="BE234" s="465" t="s">
        <v>137</v>
      </c>
      <c r="BF234" s="466" t="s">
        <v>131</v>
      </c>
      <c r="BG234" s="466" t="s">
        <v>135</v>
      </c>
      <c r="BH234" s="466" t="s">
        <v>135</v>
      </c>
      <c r="BI234" s="466" t="s">
        <v>135</v>
      </c>
      <c r="BJ234" s="466" t="s">
        <v>135</v>
      </c>
      <c r="BK234" s="466" t="s">
        <v>135</v>
      </c>
      <c r="BL234" s="466" t="s">
        <v>133</v>
      </c>
      <c r="BM234" s="466" t="s">
        <v>135</v>
      </c>
      <c r="BN234" s="467" t="s">
        <v>135</v>
      </c>
      <c r="BO234" s="446" t="str">
        <f t="shared" si="45"/>
        <v>Not Higher</v>
      </c>
      <c r="BP234" s="446">
        <f>SUMIFS([7]Note!$G$18:$G$65,[7]Note!$C$18:$C$65,다우기술!BB234,[7]Note!$F$18:$F$65,다우기술!BC234,[7]Note!$D$18:$D$65,다우기술!BO234)/IF(BD234="Y",1,IF(BD234="H",2,4))</f>
        <v>2</v>
      </c>
      <c r="BQ234" s="446" t="str">
        <f t="shared" si="54"/>
        <v>사업지원팀</v>
      </c>
      <c r="BR234" s="466"/>
      <c r="BS234" s="467" t="s">
        <v>143</v>
      </c>
      <c r="BT234" s="465"/>
      <c r="BU234" s="466"/>
      <c r="BV234" s="466"/>
      <c r="BW234" s="466" t="s">
        <v>143</v>
      </c>
      <c r="BX234" s="466"/>
      <c r="BY234" s="446"/>
      <c r="BZ234" s="392" t="str">
        <f t="shared" si="50"/>
        <v>구매_발주서 승인</v>
      </c>
      <c r="CA234" s="392" t="b">
        <f>VLOOKUP(BZ234,'[7]ROMM List'!$AB$5:$AB$736,1,0)=BZ234</f>
        <v>1</v>
      </c>
      <c r="CB234" s="392" t="str">
        <f t="shared" si="46"/>
        <v>PU0105</v>
      </c>
      <c r="CD234" s="470">
        <f t="shared" si="47"/>
        <v>0</v>
      </c>
      <c r="CF234" s="470">
        <f t="shared" si="48"/>
        <v>0</v>
      </c>
      <c r="CG234" s="470">
        <f t="shared" si="48"/>
        <v>0</v>
      </c>
      <c r="CH234" s="470">
        <f t="shared" si="48"/>
        <v>0</v>
      </c>
      <c r="CL234" s="392" t="str">
        <f>IF(COUNTIFS('[7]ROMM List'!$E$5:$E$736,다우기술!CL$4,'[7]ROMM List'!$AA$5:$AA$736,다우기술!$C234)&gt;0,CL$4,"")</f>
        <v/>
      </c>
      <c r="CM234" s="392" t="str">
        <f>IF(COUNTIFS('[7]ROMM List'!$E$5:$E$736,다우기술!CM$4,'[7]ROMM List'!$AA$5:$AA$736,다우기술!$C234)&gt;0,CM$4,"")</f>
        <v/>
      </c>
      <c r="CN234" s="392" t="str">
        <f>IF(COUNTIFS('[7]ROMM List'!$E$5:$E$736,다우기술!CN$4,'[7]ROMM List'!$AA$5:$AA$736,다우기술!$C234)&gt;0,CN$4,"")</f>
        <v>재고자산</v>
      </c>
      <c r="CO234" s="392" t="str">
        <f>IF(COUNTIFS('[7]ROMM List'!$E$5:$E$736,다우기술!CO$4,'[7]ROMM List'!$AA$5:$AA$736,다우기술!$C234)&gt;0,CO$4,"")</f>
        <v>매입채무</v>
      </c>
      <c r="CP234" s="392" t="str">
        <f>IF(COUNTIFS('[7]ROMM List'!$E$5:$E$736,다우기술!CP$4,'[7]ROMM List'!$AA$5:$AA$736,다우기술!$C234)&gt;0,CP$4,"")</f>
        <v/>
      </c>
      <c r="CQ234" s="392" t="str">
        <f>IF(COUNTIFS('[7]ROMM List'!$E$5:$E$736,다우기술!CQ$4,'[7]ROMM List'!$AA$5:$AA$736,다우기술!$C234)&gt;0,CQ$4,"")</f>
        <v/>
      </c>
      <c r="CR234" s="392" t="str">
        <f>IF(COUNTIFS('[7]ROMM List'!$E$5:$E$736,다우기술!CR$4,'[7]ROMM List'!$AA$5:$AA$736,다우기술!$C234)&gt;0,CR$4,"")</f>
        <v/>
      </c>
      <c r="CS234" s="392" t="str">
        <f>IF(COUNTIFS('[7]ROMM List'!$E$5:$E$736,다우기술!CS$4,'[7]ROMM List'!$AA$5:$AA$736,다우기술!$C234)&gt;0,CS$4,"")</f>
        <v/>
      </c>
      <c r="CT234" s="392" t="str">
        <f>IF(COUNTIFS('[7]ROMM List'!$E$5:$E$736,다우기술!CT$4,'[7]ROMM List'!$AA$5:$AA$736,다우기술!$C234)&gt;0,CT$4,"")</f>
        <v/>
      </c>
      <c r="CU234" s="392" t="str">
        <f>IF(COUNTIFS('[7]ROMM List'!$E$5:$E$736,다우기술!CU$4,'[7]ROMM List'!$AA$5:$AA$736,다우기술!$C234)&gt;0,CU$4,"")</f>
        <v/>
      </c>
      <c r="CV234" s="392" t="str">
        <f>IF(COUNTIFS('[7]ROMM List'!$E$5:$E$736,다우기술!CV$4,'[7]ROMM List'!$AA$5:$AA$736,다우기술!$C234)&gt;0,CV$4,"")</f>
        <v/>
      </c>
      <c r="CW234" s="392" t="str">
        <f>IF(COUNTIFS('[7]ROMM List'!$E$5:$E$736,다우기술!CW$4,'[7]ROMM List'!$AA$5:$AA$736,다우기술!$C234)&gt;0,CW$4,"")</f>
        <v>기타부채</v>
      </c>
      <c r="CX234" s="392" t="str">
        <f>IF(COUNTIFS('[7]ROMM List'!$E$5:$E$736,다우기술!CX$4,'[7]ROMM List'!$AA$5:$AA$736,다우기술!$C234)&gt;0,CX$4,"")</f>
        <v/>
      </c>
      <c r="CY234" s="392" t="str">
        <f>IF(COUNTIFS('[7]ROMM List'!$E$5:$E$736,다우기술!CY$4,'[7]ROMM List'!$AA$5:$AA$736,다우기술!$C234)&gt;0,CY$4,"")</f>
        <v/>
      </c>
      <c r="CZ234" s="392" t="str">
        <f>IF(COUNTIFS('[7]ROMM List'!$E$5:$E$736,다우기술!CZ$4,'[7]ROMM List'!$AA$5:$AA$736,다우기술!$C234)&gt;0,CZ$4,"")</f>
        <v/>
      </c>
      <c r="DA234" s="392" t="str">
        <f>IF(COUNTIFS('[7]ROMM List'!$E$5:$E$736,다우기술!DA$4,'[7]ROMM List'!$AA$5:$AA$736,다우기술!$C234)&gt;0,DA$4,"")</f>
        <v/>
      </c>
      <c r="DB234" s="392" t="str">
        <f>IF(COUNTIFS('[7]ROMM List'!$E$5:$E$736,다우기술!DB$4,'[7]ROMM List'!$AA$5:$AA$736,다우기술!$C234)&gt;0,DB$4,"")</f>
        <v/>
      </c>
      <c r="DC234" s="392" t="str">
        <f>IF(COUNTIFS('[7]ROMM List'!$E$5:$E$736,다우기술!DC$4,'[7]ROMM List'!$AA$5:$AA$736,다우기술!$C234)&gt;0,DC$4,"")</f>
        <v/>
      </c>
      <c r="DD234" s="392" t="str">
        <f>IF(COUNTIFS('[7]ROMM List'!$E$5:$E$736,다우기술!DD$4,'[7]ROMM List'!$AA$5:$AA$736,다우기술!$C234)&gt;0,DD$4,"")</f>
        <v/>
      </c>
      <c r="DE234" s="392" t="str">
        <f>IF(COUNTIFS('[7]ROMM List'!$E$5:$E$736,다우기술!DE$4,'[7]ROMM List'!$AA$5:$AA$736,다우기술!$C234)&gt;0,DE$4,"")</f>
        <v/>
      </c>
      <c r="DF234" s="392" t="str">
        <f>IF(COUNTIFS('[7]ROMM List'!$E$5:$E$736,다우기술!DF$4,'[7]ROMM List'!$AA$5:$AA$736,다우기술!$C234)&gt;0,DF$4,"")</f>
        <v/>
      </c>
      <c r="DG234" s="392" t="str">
        <f>IF(COUNTIFS('[7]ROMM List'!$E$5:$E$736,다우기술!DG$4,'[7]ROMM List'!$AA$5:$AA$736,다우기술!$C234)&gt;0,DG$4,"")</f>
        <v/>
      </c>
      <c r="DH234" s="392" t="str">
        <f>IF(COUNTIFS('[7]ROMM List'!$E$5:$E$736,다우기술!DH$4,'[7]ROMM List'!$AA$5:$AA$736,다우기술!$C234)&gt;0,DH$4,"")</f>
        <v/>
      </c>
      <c r="DI234" s="392" t="str">
        <f>IF(COUNTIFS('[7]ROMM List'!$E$5:$E$736,다우기술!DI$4,'[7]ROMM List'!$AA$5:$AA$736,다우기술!$C234)&gt;0,DI$4,"")</f>
        <v/>
      </c>
      <c r="DJ234" s="392" t="str">
        <f>IF(COUNTIFS('[7]ROMM List'!$E$5:$E$736,다우기술!DJ$4,'[7]ROMM List'!$AA$5:$AA$736,다우기술!$C234)&gt;0,DJ$4,"")</f>
        <v/>
      </c>
      <c r="DK234" s="392" t="str">
        <f>IF(COUNTIFS('[7]ROMM List'!$E$5:$E$736,다우기술!DK$4,'[7]ROMM List'!$AA$5:$AA$736,다우기술!$C234)&gt;0,DK$4,"")</f>
        <v/>
      </c>
      <c r="DL234" s="392" t="str">
        <f t="shared" si="52"/>
        <v>재고자산매입채무기타부채</v>
      </c>
    </row>
    <row r="235" spans="1:116" s="392" customFormat="1" ht="187.2" hidden="1" customHeight="1">
      <c r="A235" s="453"/>
      <c r="B235" s="392" t="s">
        <v>3009</v>
      </c>
      <c r="C235" s="430" t="str">
        <f t="shared" si="44"/>
        <v>PU0201</v>
      </c>
      <c r="D235" s="430" t="s">
        <v>4853</v>
      </c>
      <c r="E235" s="430" t="s">
        <v>4808</v>
      </c>
      <c r="F235" s="431" t="s">
        <v>3306</v>
      </c>
      <c r="G235" s="431" t="s">
        <v>3292</v>
      </c>
      <c r="H235" s="454" t="s">
        <v>4854</v>
      </c>
      <c r="I235" s="455" t="s">
        <v>4855</v>
      </c>
      <c r="J235" s="456" t="s">
        <v>4856</v>
      </c>
      <c r="K235" s="457" t="s">
        <v>4857</v>
      </c>
      <c r="L235" s="458" t="str">
        <f>IF(VLOOKUP(BZ235,'[7]ROMM List'!$AB$5:$AC$736,2,0)&gt;0,"Y","N")</f>
        <v>Y</v>
      </c>
      <c r="M235" s="459"/>
      <c r="N235" s="460"/>
      <c r="O235" s="460"/>
      <c r="P235" s="460" t="s">
        <v>143</v>
      </c>
      <c r="Q235" s="460"/>
      <c r="R235" s="461"/>
      <c r="S235" s="459" t="s">
        <v>142</v>
      </c>
      <c r="T235" s="461" t="s">
        <v>131</v>
      </c>
      <c r="U235" s="459" t="str">
        <f>IF(COUNTIFS('[7]ROMM List'!$AA$5:$AA$736,다우기술!$C235,'[7]ROMM List'!K$5:K$736,"O")&gt;0,"O","")</f>
        <v>O</v>
      </c>
      <c r="V235" s="460" t="str">
        <f>IF(COUNTIFS('[7]ROMM List'!$AA$5:$AA$736,다우기술!$C235,'[7]ROMM List'!L$5:L$736,"O")&gt;0,"O","")</f>
        <v>O</v>
      </c>
      <c r="W235" s="460" t="str">
        <f>IF(COUNTIFS('[7]ROMM List'!$AA$5:$AA$736,다우기술!$C235,'[7]ROMM List'!M$5:M$736,"O")&gt;0,"O","")</f>
        <v/>
      </c>
      <c r="X235" s="460" t="str">
        <f>IF(COUNTIFS('[7]ROMM List'!$AA$5:$AA$736,다우기술!$C235,'[7]ROMM List'!N$5:N$736,"O")&gt;0,"O","")</f>
        <v/>
      </c>
      <c r="Y235" s="460" t="str">
        <f>IF(COUNTIFS('[7]ROMM List'!$AA$5:$AA$736,다우기술!$C235,'[7]ROMM List'!O$5:O$736,"O")&gt;0,"O","")</f>
        <v>O</v>
      </c>
      <c r="Z235" s="460" t="str">
        <f>IF(COUNTIFS('[7]ROMM List'!$AA$5:$AA$736,다우기술!$C235,'[7]ROMM List'!P$5:P$736,"O")&gt;0,"O","")</f>
        <v/>
      </c>
      <c r="AA235" s="460" t="str">
        <f>IF(COUNTIFS('[7]ROMM List'!$AA$5:$AA$736,다우기술!$C235,'[7]ROMM List'!Q$5:Q$736,"O")&gt;0,"O","")</f>
        <v>O</v>
      </c>
      <c r="AB235" s="460" t="str">
        <f>IF(COUNTIFS('[7]ROMM List'!$AA$5:$AA$736,다우기술!$C235,'[7]ROMM List'!R$5:R$736,"O")&gt;0,"O","")</f>
        <v/>
      </c>
      <c r="AC235" s="460" t="str">
        <f>IF(COUNTIFS('[7]ROMM List'!$AA$5:$AA$736,다우기술!$C235,'[7]ROMM List'!S$5:S$736,"O")&gt;0,"O","")</f>
        <v/>
      </c>
      <c r="AD235" s="460" t="str">
        <f>IF(COUNTIFS('[7]ROMM List'!$AA$5:$AA$736,다우기술!$C235,'[7]ROMM List'!T$5:T$736,"O")&gt;0,"O","")</f>
        <v/>
      </c>
      <c r="AE235" s="460" t="str">
        <f>IF(COUNTIFS('[7]ROMM List'!$AA$5:$AA$736,다우기술!$C235,'[7]ROMM List'!U$5:U$736,"O")&gt;0,"O","")</f>
        <v/>
      </c>
      <c r="AF235" s="460" t="str">
        <f>IF(COUNTIFS('[7]ROMM List'!$AA$5:$AA$736,다우기술!$C235,'[7]ROMM List'!V$5:V$736,"O")&gt;0,"O","")</f>
        <v/>
      </c>
      <c r="AG235" s="461" t="str">
        <f>IF(COUNTIFS('[7]ROMM List'!$AA$5:$AA$736,다우기술!$C235,'[7]ROMM List'!W$5:W$736,"O")&gt;0,"O","")</f>
        <v/>
      </c>
      <c r="AH235" s="462" t="s">
        <v>129</v>
      </c>
      <c r="AI235" s="458" t="str">
        <f t="shared" si="51"/>
        <v>매입채무매출원가</v>
      </c>
      <c r="AJ235" s="458" t="s">
        <v>4813</v>
      </c>
      <c r="AK235" s="458" t="s">
        <v>4813</v>
      </c>
      <c r="AL235" s="458" t="s">
        <v>4813</v>
      </c>
      <c r="AM235" s="458" t="s">
        <v>4813</v>
      </c>
      <c r="AN235" s="458" t="s">
        <v>3592</v>
      </c>
      <c r="AO235" s="458" t="s">
        <v>144</v>
      </c>
      <c r="AP235" s="463" t="s">
        <v>3638</v>
      </c>
      <c r="AQ235" s="458" t="s">
        <v>3582</v>
      </c>
      <c r="AR235" s="454" t="s">
        <v>4858</v>
      </c>
      <c r="AS235" s="454" t="s">
        <v>4859</v>
      </c>
      <c r="AT235" s="464" t="s">
        <v>4860</v>
      </c>
      <c r="AU235" s="454" t="str">
        <f t="shared" si="49"/>
        <v>용역 입고(투입)의 승인.</v>
      </c>
      <c r="AV235" s="454" t="s">
        <v>4861</v>
      </c>
      <c r="AW235" s="455" t="s">
        <v>143</v>
      </c>
      <c r="AX235" s="460"/>
      <c r="AY235" s="460" t="s">
        <v>143</v>
      </c>
      <c r="AZ235" s="461"/>
      <c r="BA235" s="446" t="s">
        <v>4862</v>
      </c>
      <c r="BB235" s="446" t="str">
        <f>IF(COUNTIFS('[7]ROMM List'!$AA$5:$AA$736,다우기술!C235,'[7]ROMM List'!$AF$5:$AF$736,"Significant")&gt;0,"Significant",IF(COUNTIFS('[7]ROMM List'!$AA$5:$AA$736,다우기술!C235,'[7]ROMM List'!$AF$5:$AF$736,"Higher")&gt;0,"Higher","Lower"))</f>
        <v>Lower</v>
      </c>
      <c r="BC235" s="446" t="s">
        <v>131</v>
      </c>
      <c r="BD235" s="446" t="s">
        <v>130</v>
      </c>
      <c r="BE235" s="465" t="s">
        <v>131</v>
      </c>
      <c r="BF235" s="466" t="s">
        <v>131</v>
      </c>
      <c r="BG235" s="466" t="s">
        <v>135</v>
      </c>
      <c r="BH235" s="466" t="s">
        <v>135</v>
      </c>
      <c r="BI235" s="466" t="s">
        <v>135</v>
      </c>
      <c r="BJ235" s="466" t="s">
        <v>135</v>
      </c>
      <c r="BK235" s="466" t="s">
        <v>135</v>
      </c>
      <c r="BL235" s="466" t="s">
        <v>135</v>
      </c>
      <c r="BM235" s="466" t="s">
        <v>135</v>
      </c>
      <c r="BN235" s="467" t="s">
        <v>135</v>
      </c>
      <c r="BO235" s="446" t="str">
        <f t="shared" si="45"/>
        <v>Not Higher</v>
      </c>
      <c r="BP235" s="446">
        <f>SUMIFS([7]Note!$G$18:$G$65,[7]Note!$C$18:$C$65,다우기술!BB235,[7]Note!$F$18:$F$65,다우기술!BC235,[7]Note!$D$18:$D$65,다우기술!BO235)/IF(BD235="Y",1,IF(BD235="H",2,4))</f>
        <v>2</v>
      </c>
      <c r="BQ235" s="446" t="s">
        <v>4021</v>
      </c>
      <c r="BR235" s="466"/>
      <c r="BS235" s="467" t="s">
        <v>143</v>
      </c>
      <c r="BT235" s="465"/>
      <c r="BU235" s="466"/>
      <c r="BV235" s="466"/>
      <c r="BW235" s="466" t="s">
        <v>143</v>
      </c>
      <c r="BX235" s="466"/>
      <c r="BY235" s="446"/>
      <c r="BZ235" s="392" t="str">
        <f t="shared" si="50"/>
        <v>구매_용역 입고(투입)의 승인.</v>
      </c>
      <c r="CA235" s="392" t="b">
        <f>VLOOKUP(BZ235,'[7]ROMM List'!$AB$5:$AB$736,1,0)=BZ235</f>
        <v>1</v>
      </c>
      <c r="CB235" s="392" t="str">
        <f t="shared" si="46"/>
        <v>PU0201</v>
      </c>
      <c r="CD235" s="470">
        <f t="shared" si="47"/>
        <v>0</v>
      </c>
      <c r="CF235" s="470">
        <f t="shared" si="48"/>
        <v>0</v>
      </c>
      <c r="CG235" s="470">
        <f t="shared" si="48"/>
        <v>0</v>
      </c>
      <c r="CH235" s="470">
        <f t="shared" si="48"/>
        <v>0</v>
      </c>
      <c r="CL235" s="392" t="str">
        <f>IF(COUNTIFS('[7]ROMM List'!$E$5:$E$736,다우기술!CL$4,'[7]ROMM List'!$AA$5:$AA$736,다우기술!$C235)&gt;0,CL$4,"")</f>
        <v/>
      </c>
      <c r="CM235" s="392" t="str">
        <f>IF(COUNTIFS('[7]ROMM List'!$E$5:$E$736,다우기술!CM$4,'[7]ROMM List'!$AA$5:$AA$736,다우기술!$C235)&gt;0,CM$4,"")</f>
        <v/>
      </c>
      <c r="CN235" s="392" t="str">
        <f>IF(COUNTIFS('[7]ROMM List'!$E$5:$E$736,다우기술!CN$4,'[7]ROMM List'!$AA$5:$AA$736,다우기술!$C235)&gt;0,CN$4,"")</f>
        <v/>
      </c>
      <c r="CO235" s="392" t="str">
        <f>IF(COUNTIFS('[7]ROMM List'!$E$5:$E$736,다우기술!CO$4,'[7]ROMM List'!$AA$5:$AA$736,다우기술!$C235)&gt;0,CO$4,"")</f>
        <v>매입채무</v>
      </c>
      <c r="CP235" s="392" t="str">
        <f>IF(COUNTIFS('[7]ROMM List'!$E$5:$E$736,다우기술!CP$4,'[7]ROMM List'!$AA$5:$AA$736,다우기술!$C235)&gt;0,CP$4,"")</f>
        <v>매출원가</v>
      </c>
      <c r="CQ235" s="392" t="str">
        <f>IF(COUNTIFS('[7]ROMM List'!$E$5:$E$736,다우기술!CQ$4,'[7]ROMM List'!$AA$5:$AA$736,다우기술!$C235)&gt;0,CQ$4,"")</f>
        <v/>
      </c>
      <c r="CR235" s="392" t="str">
        <f>IF(COUNTIFS('[7]ROMM List'!$E$5:$E$736,다우기술!CR$4,'[7]ROMM List'!$AA$5:$AA$736,다우기술!$C235)&gt;0,CR$4,"")</f>
        <v/>
      </c>
      <c r="CS235" s="392" t="str">
        <f>IF(COUNTIFS('[7]ROMM List'!$E$5:$E$736,다우기술!CS$4,'[7]ROMM List'!$AA$5:$AA$736,다우기술!$C235)&gt;0,CS$4,"")</f>
        <v/>
      </c>
      <c r="CT235" s="392" t="str">
        <f>IF(COUNTIFS('[7]ROMM List'!$E$5:$E$736,다우기술!CT$4,'[7]ROMM List'!$AA$5:$AA$736,다우기술!$C235)&gt;0,CT$4,"")</f>
        <v/>
      </c>
      <c r="CU235" s="392" t="str">
        <f>IF(COUNTIFS('[7]ROMM List'!$E$5:$E$736,다우기술!CU$4,'[7]ROMM List'!$AA$5:$AA$736,다우기술!$C235)&gt;0,CU$4,"")</f>
        <v/>
      </c>
      <c r="CV235" s="392" t="str">
        <f>IF(COUNTIFS('[7]ROMM List'!$E$5:$E$736,다우기술!CV$4,'[7]ROMM List'!$AA$5:$AA$736,다우기술!$C235)&gt;0,CV$4,"")</f>
        <v/>
      </c>
      <c r="CW235" s="392" t="str">
        <f>IF(COUNTIFS('[7]ROMM List'!$E$5:$E$736,다우기술!CW$4,'[7]ROMM List'!$AA$5:$AA$736,다우기술!$C235)&gt;0,CW$4,"")</f>
        <v/>
      </c>
      <c r="CX235" s="392" t="str">
        <f>IF(COUNTIFS('[7]ROMM List'!$E$5:$E$736,다우기술!CX$4,'[7]ROMM List'!$AA$5:$AA$736,다우기술!$C235)&gt;0,CX$4,"")</f>
        <v/>
      </c>
      <c r="CY235" s="392" t="str">
        <f>IF(COUNTIFS('[7]ROMM List'!$E$5:$E$736,다우기술!CY$4,'[7]ROMM List'!$AA$5:$AA$736,다우기술!$C235)&gt;0,CY$4,"")</f>
        <v/>
      </c>
      <c r="CZ235" s="392" t="str">
        <f>IF(COUNTIFS('[7]ROMM List'!$E$5:$E$736,다우기술!CZ$4,'[7]ROMM List'!$AA$5:$AA$736,다우기술!$C235)&gt;0,CZ$4,"")</f>
        <v/>
      </c>
      <c r="DA235" s="392" t="str">
        <f>IF(COUNTIFS('[7]ROMM List'!$E$5:$E$736,다우기술!DA$4,'[7]ROMM List'!$AA$5:$AA$736,다우기술!$C235)&gt;0,DA$4,"")</f>
        <v/>
      </c>
      <c r="DB235" s="392" t="str">
        <f>IF(COUNTIFS('[7]ROMM List'!$E$5:$E$736,다우기술!DB$4,'[7]ROMM List'!$AA$5:$AA$736,다우기술!$C235)&gt;0,DB$4,"")</f>
        <v/>
      </c>
      <c r="DC235" s="392" t="str">
        <f>IF(COUNTIFS('[7]ROMM List'!$E$5:$E$736,다우기술!DC$4,'[7]ROMM List'!$AA$5:$AA$736,다우기술!$C235)&gt;0,DC$4,"")</f>
        <v/>
      </c>
      <c r="DD235" s="392" t="str">
        <f>IF(COUNTIFS('[7]ROMM List'!$E$5:$E$736,다우기술!DD$4,'[7]ROMM List'!$AA$5:$AA$736,다우기술!$C235)&gt;0,DD$4,"")</f>
        <v/>
      </c>
      <c r="DE235" s="392" t="str">
        <f>IF(COUNTIFS('[7]ROMM List'!$E$5:$E$736,다우기술!DE$4,'[7]ROMM List'!$AA$5:$AA$736,다우기술!$C235)&gt;0,DE$4,"")</f>
        <v/>
      </c>
      <c r="DF235" s="392" t="str">
        <f>IF(COUNTIFS('[7]ROMM List'!$E$5:$E$736,다우기술!DF$4,'[7]ROMM List'!$AA$5:$AA$736,다우기술!$C235)&gt;0,DF$4,"")</f>
        <v/>
      </c>
      <c r="DG235" s="392" t="str">
        <f>IF(COUNTIFS('[7]ROMM List'!$E$5:$E$736,다우기술!DG$4,'[7]ROMM List'!$AA$5:$AA$736,다우기술!$C235)&gt;0,DG$4,"")</f>
        <v/>
      </c>
      <c r="DH235" s="392" t="str">
        <f>IF(COUNTIFS('[7]ROMM List'!$E$5:$E$736,다우기술!DH$4,'[7]ROMM List'!$AA$5:$AA$736,다우기술!$C235)&gt;0,DH$4,"")</f>
        <v/>
      </c>
      <c r="DI235" s="392" t="str">
        <f>IF(COUNTIFS('[7]ROMM List'!$E$5:$E$736,다우기술!DI$4,'[7]ROMM List'!$AA$5:$AA$736,다우기술!$C235)&gt;0,DI$4,"")</f>
        <v/>
      </c>
      <c r="DJ235" s="392" t="str">
        <f>IF(COUNTIFS('[7]ROMM List'!$E$5:$E$736,다우기술!DJ$4,'[7]ROMM List'!$AA$5:$AA$736,다우기술!$C235)&gt;0,DJ$4,"")</f>
        <v/>
      </c>
      <c r="DK235" s="392" t="str">
        <f>IF(COUNTIFS('[7]ROMM List'!$E$5:$E$736,다우기술!DK$4,'[7]ROMM List'!$AA$5:$AA$736,다우기술!$C235)&gt;0,DK$4,"")</f>
        <v/>
      </c>
      <c r="DL235" s="392" t="str">
        <f t="shared" si="52"/>
        <v>매입채무매출원가</v>
      </c>
    </row>
    <row r="236" spans="1:116" s="392" customFormat="1" ht="156" hidden="1" customHeight="1">
      <c r="A236" s="453"/>
      <c r="B236" s="392" t="s">
        <v>3009</v>
      </c>
      <c r="C236" s="430" t="str">
        <f t="shared" si="44"/>
        <v>PU0301</v>
      </c>
      <c r="D236" s="430" t="s">
        <v>4853</v>
      </c>
      <c r="E236" s="430" t="s">
        <v>4808</v>
      </c>
      <c r="F236" s="431" t="s">
        <v>3614</v>
      </c>
      <c r="G236" s="431" t="s">
        <v>3575</v>
      </c>
      <c r="H236" s="454" t="s">
        <v>4863</v>
      </c>
      <c r="I236" s="455" t="s">
        <v>4864</v>
      </c>
      <c r="J236" s="456" t="s">
        <v>4865</v>
      </c>
      <c r="K236" s="457" t="s">
        <v>4866</v>
      </c>
      <c r="L236" s="458" t="str">
        <f>IF(VLOOKUP(BZ236,'[7]ROMM List'!$AB$5:$AC$736,2,0)&gt;0,"Y","N")</f>
        <v>N</v>
      </c>
      <c r="M236" s="459" t="s">
        <v>143</v>
      </c>
      <c r="N236" s="460"/>
      <c r="O236" s="460"/>
      <c r="P236" s="460"/>
      <c r="Q236" s="460" t="s">
        <v>143</v>
      </c>
      <c r="R236" s="461"/>
      <c r="S236" s="459" t="s">
        <v>140</v>
      </c>
      <c r="T236" s="461" t="s">
        <v>131</v>
      </c>
      <c r="U236" s="459" t="str">
        <f>IF(COUNTIFS('[7]ROMM List'!$AA$5:$AA$736,다우기술!$C236,'[7]ROMM List'!K$5:K$736,"O")&gt;0,"O","")</f>
        <v/>
      </c>
      <c r="V236" s="460" t="str">
        <f>IF(COUNTIFS('[7]ROMM List'!$AA$5:$AA$736,다우기술!$C236,'[7]ROMM List'!L$5:L$736,"O")&gt;0,"O","")</f>
        <v/>
      </c>
      <c r="W236" s="460" t="str">
        <f>IF(COUNTIFS('[7]ROMM List'!$AA$5:$AA$736,다우기술!$C236,'[7]ROMM List'!M$5:M$736,"O")&gt;0,"O","")</f>
        <v/>
      </c>
      <c r="X236" s="460" t="str">
        <f>IF(COUNTIFS('[7]ROMM List'!$AA$5:$AA$736,다우기술!$C236,'[7]ROMM List'!N$5:N$736,"O")&gt;0,"O","")</f>
        <v/>
      </c>
      <c r="Y236" s="460" t="str">
        <f>IF(COUNTIFS('[7]ROMM List'!$AA$5:$AA$736,다우기술!$C236,'[7]ROMM List'!O$5:O$736,"O")&gt;0,"O","")</f>
        <v>O</v>
      </c>
      <c r="Z236" s="460" t="str">
        <f>IF(COUNTIFS('[7]ROMM List'!$AA$5:$AA$736,다우기술!$C236,'[7]ROMM List'!P$5:P$736,"O")&gt;0,"O","")</f>
        <v>O</v>
      </c>
      <c r="AA236" s="460" t="str">
        <f>IF(COUNTIFS('[7]ROMM List'!$AA$5:$AA$736,다우기술!$C236,'[7]ROMM List'!Q$5:Q$736,"O")&gt;0,"O","")</f>
        <v>O</v>
      </c>
      <c r="AB236" s="460" t="str">
        <f>IF(COUNTIFS('[7]ROMM List'!$AA$5:$AA$736,다우기술!$C236,'[7]ROMM List'!R$5:R$736,"O")&gt;0,"O","")</f>
        <v>O</v>
      </c>
      <c r="AC236" s="460" t="str">
        <f>IF(COUNTIFS('[7]ROMM List'!$AA$5:$AA$736,다우기술!$C236,'[7]ROMM List'!S$5:S$736,"O")&gt;0,"O","")</f>
        <v/>
      </c>
      <c r="AD236" s="460" t="str">
        <f>IF(COUNTIFS('[7]ROMM List'!$AA$5:$AA$736,다우기술!$C236,'[7]ROMM List'!T$5:T$736,"O")&gt;0,"O","")</f>
        <v/>
      </c>
      <c r="AE236" s="460" t="str">
        <f>IF(COUNTIFS('[7]ROMM List'!$AA$5:$AA$736,다우기술!$C236,'[7]ROMM List'!U$5:U$736,"O")&gt;0,"O","")</f>
        <v/>
      </c>
      <c r="AF236" s="460" t="str">
        <f>IF(COUNTIFS('[7]ROMM List'!$AA$5:$AA$736,다우기술!$C236,'[7]ROMM List'!V$5:V$736,"O")&gt;0,"O","")</f>
        <v/>
      </c>
      <c r="AG236" s="461" t="str">
        <f>IF(COUNTIFS('[7]ROMM List'!$AA$5:$AA$736,다우기술!$C236,'[7]ROMM List'!W$5:W$736,"O")&gt;0,"O","")</f>
        <v/>
      </c>
      <c r="AH236" s="462" t="s">
        <v>129</v>
      </c>
      <c r="AI236" s="458" t="str">
        <f t="shared" si="51"/>
        <v>매출원가판관비</v>
      </c>
      <c r="AJ236" s="458" t="s">
        <v>4813</v>
      </c>
      <c r="AK236" s="458" t="s">
        <v>4813</v>
      </c>
      <c r="AL236" s="458" t="s">
        <v>4813</v>
      </c>
      <c r="AM236" s="458" t="s">
        <v>4813</v>
      </c>
      <c r="AN236" s="458" t="s">
        <v>3592</v>
      </c>
      <c r="AO236" s="458" t="s">
        <v>4867</v>
      </c>
      <c r="AP236" s="463" t="s">
        <v>4868</v>
      </c>
      <c r="AQ236" s="458" t="s">
        <v>138</v>
      </c>
      <c r="AR236" s="454" t="s">
        <v>134</v>
      </c>
      <c r="AS236" s="454" t="s">
        <v>4869</v>
      </c>
      <c r="AT236" s="464" t="s">
        <v>4870</v>
      </c>
      <c r="AU236" s="454" t="str">
        <f t="shared" si="49"/>
        <v>대금지급계획에 대한 승인</v>
      </c>
      <c r="AV236" s="454" t="s">
        <v>4871</v>
      </c>
      <c r="AW236" s="455"/>
      <c r="AX236" s="460"/>
      <c r="AY236" s="460" t="s">
        <v>143</v>
      </c>
      <c r="AZ236" s="461"/>
      <c r="BA236" s="446" t="s">
        <v>4872</v>
      </c>
      <c r="BB236" s="446" t="str">
        <f>IF(COUNTIFS('[7]ROMM List'!$AA$5:$AA$736,다우기술!C236,'[7]ROMM List'!$AF$5:$AF$736,"Significant")&gt;0,"Significant",IF(COUNTIFS('[7]ROMM List'!$AA$5:$AA$736,다우기술!C236,'[7]ROMM List'!$AF$5:$AF$736,"Higher")&gt;0,"Higher","Lower"))</f>
        <v>Lower</v>
      </c>
      <c r="BC236" s="446" t="s">
        <v>138</v>
      </c>
      <c r="BD236" s="446" t="s">
        <v>130</v>
      </c>
      <c r="BE236" s="465" t="s">
        <v>131</v>
      </c>
      <c r="BF236" s="466" t="s">
        <v>138</v>
      </c>
      <c r="BG236" s="466" t="s">
        <v>135</v>
      </c>
      <c r="BH236" s="466" t="s">
        <v>135</v>
      </c>
      <c r="BI236" s="466" t="s">
        <v>135</v>
      </c>
      <c r="BJ236" s="466" t="s">
        <v>135</v>
      </c>
      <c r="BK236" s="466" t="s">
        <v>135</v>
      </c>
      <c r="BL236" s="466" t="s">
        <v>133</v>
      </c>
      <c r="BM236" s="466" t="s">
        <v>135</v>
      </c>
      <c r="BN236" s="467" t="s">
        <v>135</v>
      </c>
      <c r="BO236" s="446" t="str">
        <f t="shared" si="45"/>
        <v>Not Higher</v>
      </c>
      <c r="BP236" s="446">
        <f>SUMIFS([7]Note!$G$18:$G$65,[7]Note!$C$18:$C$65,다우기술!BB236,[7]Note!$F$18:$F$65,다우기술!BC236,[7]Note!$D$18:$D$65,다우기술!BO236)/IF(BD236="Y",1,IF(BD236="H",2,4))</f>
        <v>5</v>
      </c>
      <c r="BQ236" s="446" t="str">
        <f>AR236</f>
        <v>재경팀</v>
      </c>
      <c r="BR236" s="466"/>
      <c r="BS236" s="467" t="s">
        <v>143</v>
      </c>
      <c r="BT236" s="465"/>
      <c r="BU236" s="466"/>
      <c r="BV236" s="466"/>
      <c r="BW236" s="466" t="s">
        <v>143</v>
      </c>
      <c r="BX236" s="466"/>
      <c r="BY236" s="446"/>
      <c r="BZ236" s="392" t="str">
        <f t="shared" si="50"/>
        <v>구매_대금지급계획에 대한 승인</v>
      </c>
      <c r="CA236" s="392" t="b">
        <f>VLOOKUP(BZ236,'[7]ROMM List'!$AB$5:$AB$736,1,0)=BZ236</f>
        <v>1</v>
      </c>
      <c r="CB236" s="392" t="str">
        <f t="shared" si="46"/>
        <v>PU0301</v>
      </c>
      <c r="CD236" s="470">
        <f t="shared" si="47"/>
        <v>0</v>
      </c>
      <c r="CF236" s="470">
        <f t="shared" si="48"/>
        <v>0</v>
      </c>
      <c r="CG236" s="470">
        <f t="shared" si="48"/>
        <v>0</v>
      </c>
      <c r="CH236" s="470">
        <f t="shared" si="48"/>
        <v>0</v>
      </c>
      <c r="CL236" s="392" t="str">
        <f>IF(COUNTIFS('[7]ROMM List'!$E$5:$E$736,다우기술!CL$4,'[7]ROMM List'!$AA$5:$AA$736,다우기술!$C236)&gt;0,CL$4,"")</f>
        <v/>
      </c>
      <c r="CM236" s="392" t="str">
        <f>IF(COUNTIFS('[7]ROMM List'!$E$5:$E$736,다우기술!CM$4,'[7]ROMM List'!$AA$5:$AA$736,다우기술!$C236)&gt;0,CM$4,"")</f>
        <v/>
      </c>
      <c r="CN236" s="392" t="str">
        <f>IF(COUNTIFS('[7]ROMM List'!$E$5:$E$736,다우기술!CN$4,'[7]ROMM List'!$AA$5:$AA$736,다우기술!$C236)&gt;0,CN$4,"")</f>
        <v/>
      </c>
      <c r="CO236" s="392" t="str">
        <f>IF(COUNTIFS('[7]ROMM List'!$E$5:$E$736,다우기술!CO$4,'[7]ROMM List'!$AA$5:$AA$736,다우기술!$C236)&gt;0,CO$4,"")</f>
        <v/>
      </c>
      <c r="CP236" s="392" t="str">
        <f>IF(COUNTIFS('[7]ROMM List'!$E$5:$E$736,다우기술!CP$4,'[7]ROMM List'!$AA$5:$AA$736,다우기술!$C236)&gt;0,CP$4,"")</f>
        <v>매출원가</v>
      </c>
      <c r="CQ236" s="392" t="str">
        <f>IF(COUNTIFS('[7]ROMM List'!$E$5:$E$736,다우기술!CQ$4,'[7]ROMM List'!$AA$5:$AA$736,다우기술!$C236)&gt;0,CQ$4,"")</f>
        <v/>
      </c>
      <c r="CR236" s="392" t="str">
        <f>IF(COUNTIFS('[7]ROMM List'!$E$5:$E$736,다우기술!CR$4,'[7]ROMM List'!$AA$5:$AA$736,다우기술!$C236)&gt;0,CR$4,"")</f>
        <v/>
      </c>
      <c r="CS236" s="392" t="str">
        <f>IF(COUNTIFS('[7]ROMM List'!$E$5:$E$736,다우기술!CS$4,'[7]ROMM List'!$AA$5:$AA$736,다우기술!$C236)&gt;0,CS$4,"")</f>
        <v/>
      </c>
      <c r="CT236" s="392" t="str">
        <f>IF(COUNTIFS('[7]ROMM List'!$E$5:$E$736,다우기술!CT$4,'[7]ROMM List'!$AA$5:$AA$736,다우기술!$C236)&gt;0,CT$4,"")</f>
        <v/>
      </c>
      <c r="CU236" s="392" t="str">
        <f>IF(COUNTIFS('[7]ROMM List'!$E$5:$E$736,다우기술!CU$4,'[7]ROMM List'!$AA$5:$AA$736,다우기술!$C236)&gt;0,CU$4,"")</f>
        <v/>
      </c>
      <c r="CV236" s="392" t="str">
        <f>IF(COUNTIFS('[7]ROMM List'!$E$5:$E$736,다우기술!CV$4,'[7]ROMM List'!$AA$5:$AA$736,다우기술!$C236)&gt;0,CV$4,"")</f>
        <v/>
      </c>
      <c r="CW236" s="392" t="str">
        <f>IF(COUNTIFS('[7]ROMM List'!$E$5:$E$736,다우기술!CW$4,'[7]ROMM List'!$AA$5:$AA$736,다우기술!$C236)&gt;0,CW$4,"")</f>
        <v/>
      </c>
      <c r="CX236" s="392" t="str">
        <f>IF(COUNTIFS('[7]ROMM List'!$E$5:$E$736,다우기술!CX$4,'[7]ROMM List'!$AA$5:$AA$736,다우기술!$C236)&gt;0,CX$4,"")</f>
        <v>판관비</v>
      </c>
      <c r="CY236" s="392" t="str">
        <f>IF(COUNTIFS('[7]ROMM List'!$E$5:$E$736,다우기술!CY$4,'[7]ROMM List'!$AA$5:$AA$736,다우기술!$C236)&gt;0,CY$4,"")</f>
        <v/>
      </c>
      <c r="CZ236" s="392" t="str">
        <f>IF(COUNTIFS('[7]ROMM List'!$E$5:$E$736,다우기술!CZ$4,'[7]ROMM List'!$AA$5:$AA$736,다우기술!$C236)&gt;0,CZ$4,"")</f>
        <v/>
      </c>
      <c r="DA236" s="392" t="str">
        <f>IF(COUNTIFS('[7]ROMM List'!$E$5:$E$736,다우기술!DA$4,'[7]ROMM List'!$AA$5:$AA$736,다우기술!$C236)&gt;0,DA$4,"")</f>
        <v/>
      </c>
      <c r="DB236" s="392" t="str">
        <f>IF(COUNTIFS('[7]ROMM List'!$E$5:$E$736,다우기술!DB$4,'[7]ROMM List'!$AA$5:$AA$736,다우기술!$C236)&gt;0,DB$4,"")</f>
        <v/>
      </c>
      <c r="DC236" s="392" t="str">
        <f>IF(COUNTIFS('[7]ROMM List'!$E$5:$E$736,다우기술!DC$4,'[7]ROMM List'!$AA$5:$AA$736,다우기술!$C236)&gt;0,DC$4,"")</f>
        <v/>
      </c>
      <c r="DD236" s="392" t="str">
        <f>IF(COUNTIFS('[7]ROMM List'!$E$5:$E$736,다우기술!DD$4,'[7]ROMM List'!$AA$5:$AA$736,다우기술!$C236)&gt;0,DD$4,"")</f>
        <v/>
      </c>
      <c r="DE236" s="392" t="str">
        <f>IF(COUNTIFS('[7]ROMM List'!$E$5:$E$736,다우기술!DE$4,'[7]ROMM List'!$AA$5:$AA$736,다우기술!$C236)&gt;0,DE$4,"")</f>
        <v/>
      </c>
      <c r="DF236" s="392" t="str">
        <f>IF(COUNTIFS('[7]ROMM List'!$E$5:$E$736,다우기술!DF$4,'[7]ROMM List'!$AA$5:$AA$736,다우기술!$C236)&gt;0,DF$4,"")</f>
        <v/>
      </c>
      <c r="DG236" s="392" t="str">
        <f>IF(COUNTIFS('[7]ROMM List'!$E$5:$E$736,다우기술!DG$4,'[7]ROMM List'!$AA$5:$AA$736,다우기술!$C236)&gt;0,DG$4,"")</f>
        <v/>
      </c>
      <c r="DH236" s="392" t="str">
        <f>IF(COUNTIFS('[7]ROMM List'!$E$5:$E$736,다우기술!DH$4,'[7]ROMM List'!$AA$5:$AA$736,다우기술!$C236)&gt;0,DH$4,"")</f>
        <v/>
      </c>
      <c r="DI236" s="392" t="str">
        <f>IF(COUNTIFS('[7]ROMM List'!$E$5:$E$736,다우기술!DI$4,'[7]ROMM List'!$AA$5:$AA$736,다우기술!$C236)&gt;0,DI$4,"")</f>
        <v/>
      </c>
      <c r="DJ236" s="392" t="str">
        <f>IF(COUNTIFS('[7]ROMM List'!$E$5:$E$736,다우기술!DJ$4,'[7]ROMM List'!$AA$5:$AA$736,다우기술!$C236)&gt;0,DJ$4,"")</f>
        <v/>
      </c>
      <c r="DK236" s="392" t="str">
        <f>IF(COUNTIFS('[7]ROMM List'!$E$5:$E$736,다우기술!DK$4,'[7]ROMM List'!$AA$5:$AA$736,다우기술!$C236)&gt;0,DK$4,"")</f>
        <v/>
      </c>
      <c r="DL236" s="392" t="str">
        <f t="shared" si="52"/>
        <v>매출원가판관비</v>
      </c>
    </row>
    <row r="237" spans="1:116" s="392" customFormat="1" ht="109.2" hidden="1" customHeight="1">
      <c r="A237" s="453"/>
      <c r="B237" s="392" t="s">
        <v>3009</v>
      </c>
      <c r="C237" s="430" t="str">
        <f t="shared" si="44"/>
        <v>PU0302</v>
      </c>
      <c r="D237" s="430" t="s">
        <v>4853</v>
      </c>
      <c r="E237" s="430" t="s">
        <v>4808</v>
      </c>
      <c r="F237" s="431" t="s">
        <v>3036</v>
      </c>
      <c r="G237" s="431" t="s">
        <v>3306</v>
      </c>
      <c r="H237" s="454" t="s">
        <v>4873</v>
      </c>
      <c r="I237" s="455" t="s">
        <v>4874</v>
      </c>
      <c r="J237" s="456" t="s">
        <v>4875</v>
      </c>
      <c r="K237" s="457" t="s">
        <v>4876</v>
      </c>
      <c r="L237" s="458" t="str">
        <f>IF(VLOOKUP(BZ237,'[7]ROMM List'!$AB$5:$AC$736,2,0)&gt;0,"Y","N")</f>
        <v>Y</v>
      </c>
      <c r="M237" s="459" t="s">
        <v>143</v>
      </c>
      <c r="N237" s="460"/>
      <c r="O237" s="460"/>
      <c r="P237" s="460"/>
      <c r="Q237" s="460"/>
      <c r="R237" s="461"/>
      <c r="S237" s="459" t="s">
        <v>140</v>
      </c>
      <c r="T237" s="461" t="s">
        <v>131</v>
      </c>
      <c r="U237" s="459" t="str">
        <f>IF(COUNTIFS('[7]ROMM List'!$AA$5:$AA$736,다우기술!$C237,'[7]ROMM List'!K$5:K$736,"O")&gt;0,"O","")</f>
        <v/>
      </c>
      <c r="V237" s="460" t="str">
        <f>IF(COUNTIFS('[7]ROMM List'!$AA$5:$AA$736,다우기술!$C237,'[7]ROMM List'!L$5:L$736,"O")&gt;0,"O","")</f>
        <v/>
      </c>
      <c r="W237" s="460" t="str">
        <f>IF(COUNTIFS('[7]ROMM List'!$AA$5:$AA$736,다우기술!$C237,'[7]ROMM List'!M$5:M$736,"O")&gt;0,"O","")</f>
        <v/>
      </c>
      <c r="X237" s="460" t="str">
        <f>IF(COUNTIFS('[7]ROMM List'!$AA$5:$AA$736,다우기술!$C237,'[7]ROMM List'!N$5:N$736,"O")&gt;0,"O","")</f>
        <v/>
      </c>
      <c r="Y237" s="460" t="str">
        <f>IF(COUNTIFS('[7]ROMM List'!$AA$5:$AA$736,다우기술!$C237,'[7]ROMM List'!O$5:O$736,"O")&gt;0,"O","")</f>
        <v>O</v>
      </c>
      <c r="Z237" s="460" t="str">
        <f>IF(COUNTIFS('[7]ROMM List'!$AA$5:$AA$736,다우기술!$C237,'[7]ROMM List'!P$5:P$736,"O")&gt;0,"O","")</f>
        <v>O</v>
      </c>
      <c r="AA237" s="460" t="str">
        <f>IF(COUNTIFS('[7]ROMM List'!$AA$5:$AA$736,다우기술!$C237,'[7]ROMM List'!Q$5:Q$736,"O")&gt;0,"O","")</f>
        <v>O</v>
      </c>
      <c r="AB237" s="460" t="str">
        <f>IF(COUNTIFS('[7]ROMM List'!$AA$5:$AA$736,다우기술!$C237,'[7]ROMM List'!R$5:R$736,"O")&gt;0,"O","")</f>
        <v>O</v>
      </c>
      <c r="AC237" s="460" t="str">
        <f>IF(COUNTIFS('[7]ROMM List'!$AA$5:$AA$736,다우기술!$C237,'[7]ROMM List'!S$5:S$736,"O")&gt;0,"O","")</f>
        <v/>
      </c>
      <c r="AD237" s="460" t="str">
        <f>IF(COUNTIFS('[7]ROMM List'!$AA$5:$AA$736,다우기술!$C237,'[7]ROMM List'!T$5:T$736,"O")&gt;0,"O","")</f>
        <v/>
      </c>
      <c r="AE237" s="460" t="str">
        <f>IF(COUNTIFS('[7]ROMM List'!$AA$5:$AA$736,다우기술!$C237,'[7]ROMM List'!U$5:U$736,"O")&gt;0,"O","")</f>
        <v/>
      </c>
      <c r="AF237" s="460" t="str">
        <f>IF(COUNTIFS('[7]ROMM List'!$AA$5:$AA$736,다우기술!$C237,'[7]ROMM List'!V$5:V$736,"O")&gt;0,"O","")</f>
        <v/>
      </c>
      <c r="AG237" s="461" t="str">
        <f>IF(COUNTIFS('[7]ROMM List'!$AA$5:$AA$736,다우기술!$C237,'[7]ROMM List'!W$5:W$736,"O")&gt;0,"O","")</f>
        <v/>
      </c>
      <c r="AH237" s="462" t="s">
        <v>130</v>
      </c>
      <c r="AI237" s="458" t="str">
        <f t="shared" si="51"/>
        <v>매출원가판관비</v>
      </c>
      <c r="AJ237" s="458" t="s">
        <v>4813</v>
      </c>
      <c r="AK237" s="458" t="s">
        <v>4813</v>
      </c>
      <c r="AL237" s="458" t="s">
        <v>4813</v>
      </c>
      <c r="AM237" s="458" t="s">
        <v>4813</v>
      </c>
      <c r="AN237" s="458" t="s">
        <v>3592</v>
      </c>
      <c r="AO237" s="458" t="s">
        <v>4877</v>
      </c>
      <c r="AP237" s="463" t="s">
        <v>3638</v>
      </c>
      <c r="AQ237" s="458" t="s">
        <v>140</v>
      </c>
      <c r="AR237" s="454" t="s">
        <v>134</v>
      </c>
      <c r="AS237" s="454" t="s">
        <v>4869</v>
      </c>
      <c r="AT237" s="464" t="s">
        <v>4878</v>
      </c>
      <c r="AU237" s="454" t="str">
        <f t="shared" si="49"/>
        <v>대금지급의 승인</v>
      </c>
      <c r="AV237" s="454" t="s">
        <v>4879</v>
      </c>
      <c r="AW237" s="455"/>
      <c r="AX237" s="460"/>
      <c r="AY237" s="460" t="s">
        <v>143</v>
      </c>
      <c r="AZ237" s="461"/>
      <c r="BA237" s="446" t="s">
        <v>4877</v>
      </c>
      <c r="BB237" s="446" t="str">
        <f>IF(COUNTIFS('[7]ROMM List'!$AA$5:$AA$736,다우기술!C237,'[7]ROMM List'!$AF$5:$AF$736,"Significant")&gt;0,"Significant",IF(COUNTIFS('[7]ROMM List'!$AA$5:$AA$736,다우기술!C237,'[7]ROMM List'!$AF$5:$AF$736,"Higher")&gt;0,"Higher","Lower"))</f>
        <v>Lower</v>
      </c>
      <c r="BC237" s="446" t="s">
        <v>3582</v>
      </c>
      <c r="BD237" s="446" t="s">
        <v>130</v>
      </c>
      <c r="BE237" s="465" t="s">
        <v>131</v>
      </c>
      <c r="BF237" s="466" t="s">
        <v>3582</v>
      </c>
      <c r="BG237" s="466" t="s">
        <v>135</v>
      </c>
      <c r="BH237" s="466" t="s">
        <v>135</v>
      </c>
      <c r="BI237" s="466" t="s">
        <v>135</v>
      </c>
      <c r="BJ237" s="466" t="s">
        <v>135</v>
      </c>
      <c r="BK237" s="466" t="s">
        <v>135</v>
      </c>
      <c r="BL237" s="466" t="s">
        <v>135</v>
      </c>
      <c r="BM237" s="466" t="s">
        <v>135</v>
      </c>
      <c r="BN237" s="467" t="s">
        <v>135</v>
      </c>
      <c r="BO237" s="446" t="str">
        <f t="shared" si="45"/>
        <v>Not Higher</v>
      </c>
      <c r="BP237" s="446">
        <f>SUMIFS([7]Note!$G$18:$G$65,[7]Note!$C$18:$C$65,다우기술!BB237,[7]Note!$F$18:$F$65,다우기술!BC237,[7]Note!$D$18:$D$65,다우기술!BO237)/IF(BD237="Y",1,IF(BD237="H",2,4))</f>
        <v>1</v>
      </c>
      <c r="BQ237" s="446" t="str">
        <f>AR237</f>
        <v>재경팀</v>
      </c>
      <c r="BR237" s="466"/>
      <c r="BS237" s="467" t="s">
        <v>143</v>
      </c>
      <c r="BT237" s="465"/>
      <c r="BU237" s="466"/>
      <c r="BV237" s="466"/>
      <c r="BW237" s="466" t="s">
        <v>143</v>
      </c>
      <c r="BX237" s="466"/>
      <c r="BY237" s="446"/>
      <c r="BZ237" s="392" t="str">
        <f t="shared" si="50"/>
        <v>구매_대금지급의 승인</v>
      </c>
      <c r="CA237" s="392" t="b">
        <f>VLOOKUP(BZ237,'[7]ROMM List'!$AB$5:$AB$736,1,0)=BZ237</f>
        <v>1</v>
      </c>
      <c r="CB237" s="392" t="str">
        <f t="shared" si="46"/>
        <v>PU0302</v>
      </c>
      <c r="CD237" s="470">
        <f t="shared" si="47"/>
        <v>0</v>
      </c>
      <c r="CF237" s="470">
        <f t="shared" si="48"/>
        <v>0</v>
      </c>
      <c r="CG237" s="470">
        <f t="shared" si="48"/>
        <v>0</v>
      </c>
      <c r="CH237" s="470">
        <f t="shared" si="48"/>
        <v>0</v>
      </c>
      <c r="CL237" s="392" t="str">
        <f>IF(COUNTIFS('[7]ROMM List'!$E$5:$E$736,다우기술!CL$4,'[7]ROMM List'!$AA$5:$AA$736,다우기술!$C237)&gt;0,CL$4,"")</f>
        <v/>
      </c>
      <c r="CM237" s="392" t="str">
        <f>IF(COUNTIFS('[7]ROMM List'!$E$5:$E$736,다우기술!CM$4,'[7]ROMM List'!$AA$5:$AA$736,다우기술!$C237)&gt;0,CM$4,"")</f>
        <v/>
      </c>
      <c r="CN237" s="392" t="str">
        <f>IF(COUNTIFS('[7]ROMM List'!$E$5:$E$736,다우기술!CN$4,'[7]ROMM List'!$AA$5:$AA$736,다우기술!$C237)&gt;0,CN$4,"")</f>
        <v/>
      </c>
      <c r="CO237" s="392" t="str">
        <f>IF(COUNTIFS('[7]ROMM List'!$E$5:$E$736,다우기술!CO$4,'[7]ROMM List'!$AA$5:$AA$736,다우기술!$C237)&gt;0,CO$4,"")</f>
        <v/>
      </c>
      <c r="CP237" s="392" t="str">
        <f>IF(COUNTIFS('[7]ROMM List'!$E$5:$E$736,다우기술!CP$4,'[7]ROMM List'!$AA$5:$AA$736,다우기술!$C237)&gt;0,CP$4,"")</f>
        <v>매출원가</v>
      </c>
      <c r="CQ237" s="392" t="str">
        <f>IF(COUNTIFS('[7]ROMM List'!$E$5:$E$736,다우기술!CQ$4,'[7]ROMM List'!$AA$5:$AA$736,다우기술!$C237)&gt;0,CQ$4,"")</f>
        <v/>
      </c>
      <c r="CR237" s="392" t="str">
        <f>IF(COUNTIFS('[7]ROMM List'!$E$5:$E$736,다우기술!CR$4,'[7]ROMM List'!$AA$5:$AA$736,다우기술!$C237)&gt;0,CR$4,"")</f>
        <v/>
      </c>
      <c r="CS237" s="392" t="str">
        <f>IF(COUNTIFS('[7]ROMM List'!$E$5:$E$736,다우기술!CS$4,'[7]ROMM List'!$AA$5:$AA$736,다우기술!$C237)&gt;0,CS$4,"")</f>
        <v/>
      </c>
      <c r="CT237" s="392" t="str">
        <f>IF(COUNTIFS('[7]ROMM List'!$E$5:$E$736,다우기술!CT$4,'[7]ROMM List'!$AA$5:$AA$736,다우기술!$C237)&gt;0,CT$4,"")</f>
        <v/>
      </c>
      <c r="CU237" s="392" t="str">
        <f>IF(COUNTIFS('[7]ROMM List'!$E$5:$E$736,다우기술!CU$4,'[7]ROMM List'!$AA$5:$AA$736,다우기술!$C237)&gt;0,CU$4,"")</f>
        <v/>
      </c>
      <c r="CV237" s="392" t="str">
        <f>IF(COUNTIFS('[7]ROMM List'!$E$5:$E$736,다우기술!CV$4,'[7]ROMM List'!$AA$5:$AA$736,다우기술!$C237)&gt;0,CV$4,"")</f>
        <v/>
      </c>
      <c r="CW237" s="392" t="str">
        <f>IF(COUNTIFS('[7]ROMM List'!$E$5:$E$736,다우기술!CW$4,'[7]ROMM List'!$AA$5:$AA$736,다우기술!$C237)&gt;0,CW$4,"")</f>
        <v/>
      </c>
      <c r="CX237" s="392" t="str">
        <f>IF(COUNTIFS('[7]ROMM List'!$E$5:$E$736,다우기술!CX$4,'[7]ROMM List'!$AA$5:$AA$736,다우기술!$C237)&gt;0,CX$4,"")</f>
        <v>판관비</v>
      </c>
      <c r="CY237" s="392" t="str">
        <f>IF(COUNTIFS('[7]ROMM List'!$E$5:$E$736,다우기술!CY$4,'[7]ROMM List'!$AA$5:$AA$736,다우기술!$C237)&gt;0,CY$4,"")</f>
        <v/>
      </c>
      <c r="CZ237" s="392" t="str">
        <f>IF(COUNTIFS('[7]ROMM List'!$E$5:$E$736,다우기술!CZ$4,'[7]ROMM List'!$AA$5:$AA$736,다우기술!$C237)&gt;0,CZ$4,"")</f>
        <v/>
      </c>
      <c r="DA237" s="392" t="str">
        <f>IF(COUNTIFS('[7]ROMM List'!$E$5:$E$736,다우기술!DA$4,'[7]ROMM List'!$AA$5:$AA$736,다우기술!$C237)&gt;0,DA$4,"")</f>
        <v/>
      </c>
      <c r="DB237" s="392" t="str">
        <f>IF(COUNTIFS('[7]ROMM List'!$E$5:$E$736,다우기술!DB$4,'[7]ROMM List'!$AA$5:$AA$736,다우기술!$C237)&gt;0,DB$4,"")</f>
        <v/>
      </c>
      <c r="DC237" s="392" t="str">
        <f>IF(COUNTIFS('[7]ROMM List'!$E$5:$E$736,다우기술!DC$4,'[7]ROMM List'!$AA$5:$AA$736,다우기술!$C237)&gt;0,DC$4,"")</f>
        <v/>
      </c>
      <c r="DD237" s="392" t="str">
        <f>IF(COUNTIFS('[7]ROMM List'!$E$5:$E$736,다우기술!DD$4,'[7]ROMM List'!$AA$5:$AA$736,다우기술!$C237)&gt;0,DD$4,"")</f>
        <v/>
      </c>
      <c r="DE237" s="392" t="str">
        <f>IF(COUNTIFS('[7]ROMM List'!$E$5:$E$736,다우기술!DE$4,'[7]ROMM List'!$AA$5:$AA$736,다우기술!$C237)&gt;0,DE$4,"")</f>
        <v/>
      </c>
      <c r="DF237" s="392" t="str">
        <f>IF(COUNTIFS('[7]ROMM List'!$E$5:$E$736,다우기술!DF$4,'[7]ROMM List'!$AA$5:$AA$736,다우기술!$C237)&gt;0,DF$4,"")</f>
        <v/>
      </c>
      <c r="DG237" s="392" t="str">
        <f>IF(COUNTIFS('[7]ROMM List'!$E$5:$E$736,다우기술!DG$4,'[7]ROMM List'!$AA$5:$AA$736,다우기술!$C237)&gt;0,DG$4,"")</f>
        <v/>
      </c>
      <c r="DH237" s="392" t="str">
        <f>IF(COUNTIFS('[7]ROMM List'!$E$5:$E$736,다우기술!DH$4,'[7]ROMM List'!$AA$5:$AA$736,다우기술!$C237)&gt;0,DH$4,"")</f>
        <v/>
      </c>
      <c r="DI237" s="392" t="str">
        <f>IF(COUNTIFS('[7]ROMM List'!$E$5:$E$736,다우기술!DI$4,'[7]ROMM List'!$AA$5:$AA$736,다우기술!$C237)&gt;0,DI$4,"")</f>
        <v/>
      </c>
      <c r="DJ237" s="392" t="str">
        <f>IF(COUNTIFS('[7]ROMM List'!$E$5:$E$736,다우기술!DJ$4,'[7]ROMM List'!$AA$5:$AA$736,다우기술!$C237)&gt;0,DJ$4,"")</f>
        <v/>
      </c>
      <c r="DK237" s="392" t="str">
        <f>IF(COUNTIFS('[7]ROMM List'!$E$5:$E$736,다우기술!DK$4,'[7]ROMM List'!$AA$5:$AA$736,다우기술!$C237)&gt;0,DK$4,"")</f>
        <v/>
      </c>
      <c r="DL237" s="392" t="str">
        <f t="shared" si="52"/>
        <v>매출원가판관비</v>
      </c>
    </row>
    <row r="238" spans="1:116" s="392" customFormat="1" ht="109.2" hidden="1" customHeight="1">
      <c r="A238" s="453"/>
      <c r="B238" s="392" t="s">
        <v>3009</v>
      </c>
      <c r="C238" s="430" t="str">
        <f t="shared" si="44"/>
        <v>PU0303</v>
      </c>
      <c r="D238" s="430" t="s">
        <v>4853</v>
      </c>
      <c r="E238" s="430" t="s">
        <v>4808</v>
      </c>
      <c r="F238" s="431" t="s">
        <v>3036</v>
      </c>
      <c r="G238" s="431" t="s">
        <v>3036</v>
      </c>
      <c r="H238" s="454" t="s">
        <v>4880</v>
      </c>
      <c r="I238" s="455" t="s">
        <v>4881</v>
      </c>
      <c r="J238" s="456" t="s">
        <v>4882</v>
      </c>
      <c r="K238" s="457" t="s">
        <v>4883</v>
      </c>
      <c r="L238" s="458" t="str">
        <f>IF(VLOOKUP(BZ238,'[7]ROMM List'!$AB$5:$AC$736,2,0)&gt;0,"Y","N")</f>
        <v>N</v>
      </c>
      <c r="M238" s="459" t="s">
        <v>143</v>
      </c>
      <c r="N238" s="460"/>
      <c r="O238" s="460"/>
      <c r="P238" s="460"/>
      <c r="Q238" s="460"/>
      <c r="R238" s="461"/>
      <c r="S238" s="459" t="s">
        <v>142</v>
      </c>
      <c r="T238" s="461" t="s">
        <v>131</v>
      </c>
      <c r="U238" s="459" t="str">
        <f>IF(COUNTIFS('[7]ROMM List'!$AA$5:$AA$736,다우기술!$C238,'[7]ROMM List'!K$5:K$736,"O")&gt;0,"O","")</f>
        <v/>
      </c>
      <c r="V238" s="460" t="str">
        <f>IF(COUNTIFS('[7]ROMM List'!$AA$5:$AA$736,다우기술!$C238,'[7]ROMM List'!L$5:L$736,"O")&gt;0,"O","")</f>
        <v/>
      </c>
      <c r="W238" s="460" t="str">
        <f>IF(COUNTIFS('[7]ROMM List'!$AA$5:$AA$736,다우기술!$C238,'[7]ROMM List'!M$5:M$736,"O")&gt;0,"O","")</f>
        <v/>
      </c>
      <c r="X238" s="460" t="str">
        <f>IF(COUNTIFS('[7]ROMM List'!$AA$5:$AA$736,다우기술!$C238,'[7]ROMM List'!N$5:N$736,"O")&gt;0,"O","")</f>
        <v/>
      </c>
      <c r="Y238" s="460" t="str">
        <f>IF(COUNTIFS('[7]ROMM List'!$AA$5:$AA$736,다우기술!$C238,'[7]ROMM List'!O$5:O$736,"O")&gt;0,"O","")</f>
        <v>O</v>
      </c>
      <c r="Z238" s="460" t="str">
        <f>IF(COUNTIFS('[7]ROMM List'!$AA$5:$AA$736,다우기술!$C238,'[7]ROMM List'!P$5:P$736,"O")&gt;0,"O","")</f>
        <v>O</v>
      </c>
      <c r="AA238" s="460" t="str">
        <f>IF(COUNTIFS('[7]ROMM List'!$AA$5:$AA$736,다우기술!$C238,'[7]ROMM List'!Q$5:Q$736,"O")&gt;0,"O","")</f>
        <v>O</v>
      </c>
      <c r="AB238" s="460" t="str">
        <f>IF(COUNTIFS('[7]ROMM List'!$AA$5:$AA$736,다우기술!$C238,'[7]ROMM List'!R$5:R$736,"O")&gt;0,"O","")</f>
        <v>O</v>
      </c>
      <c r="AC238" s="460" t="str">
        <f>IF(COUNTIFS('[7]ROMM List'!$AA$5:$AA$736,다우기술!$C238,'[7]ROMM List'!S$5:S$736,"O")&gt;0,"O","")</f>
        <v/>
      </c>
      <c r="AD238" s="460" t="str">
        <f>IF(COUNTIFS('[7]ROMM List'!$AA$5:$AA$736,다우기술!$C238,'[7]ROMM List'!T$5:T$736,"O")&gt;0,"O","")</f>
        <v/>
      </c>
      <c r="AE238" s="460" t="str">
        <f>IF(COUNTIFS('[7]ROMM List'!$AA$5:$AA$736,다우기술!$C238,'[7]ROMM List'!U$5:U$736,"O")&gt;0,"O","")</f>
        <v/>
      </c>
      <c r="AF238" s="460" t="str">
        <f>IF(COUNTIFS('[7]ROMM List'!$AA$5:$AA$736,다우기술!$C238,'[7]ROMM List'!V$5:V$736,"O")&gt;0,"O","")</f>
        <v/>
      </c>
      <c r="AG238" s="461" t="str">
        <f>IF(COUNTIFS('[7]ROMM List'!$AA$5:$AA$736,다우기술!$C238,'[7]ROMM List'!W$5:W$736,"O")&gt;0,"O","")</f>
        <v/>
      </c>
      <c r="AH238" s="462" t="s">
        <v>129</v>
      </c>
      <c r="AI238" s="458" t="str">
        <f t="shared" si="51"/>
        <v>매출원가판관비</v>
      </c>
      <c r="AJ238" s="458" t="s">
        <v>4813</v>
      </c>
      <c r="AK238" s="458" t="s">
        <v>4813</v>
      </c>
      <c r="AL238" s="458" t="s">
        <v>4813</v>
      </c>
      <c r="AM238" s="458" t="s">
        <v>4813</v>
      </c>
      <c r="AN238" s="458" t="s">
        <v>3592</v>
      </c>
      <c r="AO238" s="458" t="s">
        <v>4884</v>
      </c>
      <c r="AP238" s="463" t="s">
        <v>4868</v>
      </c>
      <c r="AQ238" s="458" t="s">
        <v>140</v>
      </c>
      <c r="AR238" s="454" t="s">
        <v>134</v>
      </c>
      <c r="AS238" s="454" t="s">
        <v>4869</v>
      </c>
      <c r="AT238" s="464" t="s">
        <v>4885</v>
      </c>
      <c r="AU238" s="454" t="str">
        <f t="shared" si="49"/>
        <v xml:space="preserve">회사정책에 따른 대금지급 </v>
      </c>
      <c r="AV238" s="454" t="s">
        <v>4886</v>
      </c>
      <c r="AW238" s="455"/>
      <c r="AX238" s="460"/>
      <c r="AY238" s="460" t="s">
        <v>143</v>
      </c>
      <c r="AZ238" s="461"/>
      <c r="BA238" s="446" t="s">
        <v>4887</v>
      </c>
      <c r="BB238" s="446" t="str">
        <f>IF(COUNTIFS('[7]ROMM List'!$AA$5:$AA$736,다우기술!C238,'[7]ROMM List'!$AF$5:$AF$736,"Significant")&gt;0,"Significant",IF(COUNTIFS('[7]ROMM List'!$AA$5:$AA$736,다우기술!C238,'[7]ROMM List'!$AF$5:$AF$736,"Higher")&gt;0,"Higher","Lower"))</f>
        <v>Lower</v>
      </c>
      <c r="BC238" s="446" t="s">
        <v>131</v>
      </c>
      <c r="BD238" s="446" t="s">
        <v>130</v>
      </c>
      <c r="BE238" s="465" t="s">
        <v>131</v>
      </c>
      <c r="BF238" s="466" t="s">
        <v>131</v>
      </c>
      <c r="BG238" s="466" t="s">
        <v>135</v>
      </c>
      <c r="BH238" s="466" t="s">
        <v>135</v>
      </c>
      <c r="BI238" s="466" t="s">
        <v>135</v>
      </c>
      <c r="BJ238" s="466" t="s">
        <v>135</v>
      </c>
      <c r="BK238" s="466" t="s">
        <v>135</v>
      </c>
      <c r="BL238" s="466" t="s">
        <v>135</v>
      </c>
      <c r="BM238" s="466" t="s">
        <v>135</v>
      </c>
      <c r="BN238" s="467" t="s">
        <v>135</v>
      </c>
      <c r="BO238" s="446" t="str">
        <f t="shared" si="45"/>
        <v>Not Higher</v>
      </c>
      <c r="BP238" s="446">
        <f>SUMIFS([7]Note!$G$18:$G$65,[7]Note!$C$18:$C$65,다우기술!BB238,[7]Note!$F$18:$F$65,다우기술!BC238,[7]Note!$D$18:$D$65,다우기술!BO238)/IF(BD238="Y",1,IF(BD238="H",2,4))</f>
        <v>2</v>
      </c>
      <c r="BQ238" s="446" t="str">
        <f>AR238</f>
        <v>재경팀</v>
      </c>
      <c r="BR238" s="466"/>
      <c r="BS238" s="467" t="s">
        <v>143</v>
      </c>
      <c r="BT238" s="465"/>
      <c r="BU238" s="466"/>
      <c r="BV238" s="466"/>
      <c r="BW238" s="466" t="s">
        <v>143</v>
      </c>
      <c r="BX238" s="466"/>
      <c r="BY238" s="446"/>
      <c r="BZ238" s="392" t="str">
        <f t="shared" si="50"/>
        <v xml:space="preserve">구매_회사정책에 따른 대금지급 </v>
      </c>
      <c r="CA238" s="392" t="b">
        <f>VLOOKUP(BZ238,'[7]ROMM List'!$AB$5:$AB$736,1,0)=BZ238</f>
        <v>1</v>
      </c>
      <c r="CB238" s="392" t="str">
        <f t="shared" si="46"/>
        <v>PU0303</v>
      </c>
      <c r="CD238" s="470">
        <f t="shared" si="47"/>
        <v>0</v>
      </c>
      <c r="CF238" s="470">
        <f t="shared" si="48"/>
        <v>0</v>
      </c>
      <c r="CG238" s="470">
        <f t="shared" si="48"/>
        <v>0</v>
      </c>
      <c r="CH238" s="470">
        <f t="shared" si="48"/>
        <v>0</v>
      </c>
      <c r="CL238" s="392" t="str">
        <f>IF(COUNTIFS('[7]ROMM List'!$E$5:$E$736,다우기술!CL$4,'[7]ROMM List'!$AA$5:$AA$736,다우기술!$C238)&gt;0,CL$4,"")</f>
        <v/>
      </c>
      <c r="CM238" s="392" t="str">
        <f>IF(COUNTIFS('[7]ROMM List'!$E$5:$E$736,다우기술!CM$4,'[7]ROMM List'!$AA$5:$AA$736,다우기술!$C238)&gt;0,CM$4,"")</f>
        <v/>
      </c>
      <c r="CN238" s="392" t="str">
        <f>IF(COUNTIFS('[7]ROMM List'!$E$5:$E$736,다우기술!CN$4,'[7]ROMM List'!$AA$5:$AA$736,다우기술!$C238)&gt;0,CN$4,"")</f>
        <v/>
      </c>
      <c r="CO238" s="392" t="str">
        <f>IF(COUNTIFS('[7]ROMM List'!$E$5:$E$736,다우기술!CO$4,'[7]ROMM List'!$AA$5:$AA$736,다우기술!$C238)&gt;0,CO$4,"")</f>
        <v/>
      </c>
      <c r="CP238" s="392" t="str">
        <f>IF(COUNTIFS('[7]ROMM List'!$E$5:$E$736,다우기술!CP$4,'[7]ROMM List'!$AA$5:$AA$736,다우기술!$C238)&gt;0,CP$4,"")</f>
        <v>매출원가</v>
      </c>
      <c r="CQ238" s="392" t="str">
        <f>IF(COUNTIFS('[7]ROMM List'!$E$5:$E$736,다우기술!CQ$4,'[7]ROMM List'!$AA$5:$AA$736,다우기술!$C238)&gt;0,CQ$4,"")</f>
        <v/>
      </c>
      <c r="CR238" s="392" t="str">
        <f>IF(COUNTIFS('[7]ROMM List'!$E$5:$E$736,다우기술!CR$4,'[7]ROMM List'!$AA$5:$AA$736,다우기술!$C238)&gt;0,CR$4,"")</f>
        <v/>
      </c>
      <c r="CS238" s="392" t="str">
        <f>IF(COUNTIFS('[7]ROMM List'!$E$5:$E$736,다우기술!CS$4,'[7]ROMM List'!$AA$5:$AA$736,다우기술!$C238)&gt;0,CS$4,"")</f>
        <v/>
      </c>
      <c r="CT238" s="392" t="str">
        <f>IF(COUNTIFS('[7]ROMM List'!$E$5:$E$736,다우기술!CT$4,'[7]ROMM List'!$AA$5:$AA$736,다우기술!$C238)&gt;0,CT$4,"")</f>
        <v/>
      </c>
      <c r="CU238" s="392" t="str">
        <f>IF(COUNTIFS('[7]ROMM List'!$E$5:$E$736,다우기술!CU$4,'[7]ROMM List'!$AA$5:$AA$736,다우기술!$C238)&gt;0,CU$4,"")</f>
        <v/>
      </c>
      <c r="CV238" s="392" t="str">
        <f>IF(COUNTIFS('[7]ROMM List'!$E$5:$E$736,다우기술!CV$4,'[7]ROMM List'!$AA$5:$AA$736,다우기술!$C238)&gt;0,CV$4,"")</f>
        <v/>
      </c>
      <c r="CW238" s="392" t="str">
        <f>IF(COUNTIFS('[7]ROMM List'!$E$5:$E$736,다우기술!CW$4,'[7]ROMM List'!$AA$5:$AA$736,다우기술!$C238)&gt;0,CW$4,"")</f>
        <v/>
      </c>
      <c r="CX238" s="392" t="str">
        <f>IF(COUNTIFS('[7]ROMM List'!$E$5:$E$736,다우기술!CX$4,'[7]ROMM List'!$AA$5:$AA$736,다우기술!$C238)&gt;0,CX$4,"")</f>
        <v>판관비</v>
      </c>
      <c r="CY238" s="392" t="str">
        <f>IF(COUNTIFS('[7]ROMM List'!$E$5:$E$736,다우기술!CY$4,'[7]ROMM List'!$AA$5:$AA$736,다우기술!$C238)&gt;0,CY$4,"")</f>
        <v/>
      </c>
      <c r="CZ238" s="392" t="str">
        <f>IF(COUNTIFS('[7]ROMM List'!$E$5:$E$736,다우기술!CZ$4,'[7]ROMM List'!$AA$5:$AA$736,다우기술!$C238)&gt;0,CZ$4,"")</f>
        <v/>
      </c>
      <c r="DA238" s="392" t="str">
        <f>IF(COUNTIFS('[7]ROMM List'!$E$5:$E$736,다우기술!DA$4,'[7]ROMM List'!$AA$5:$AA$736,다우기술!$C238)&gt;0,DA$4,"")</f>
        <v/>
      </c>
      <c r="DB238" s="392" t="str">
        <f>IF(COUNTIFS('[7]ROMM List'!$E$5:$E$736,다우기술!DB$4,'[7]ROMM List'!$AA$5:$AA$736,다우기술!$C238)&gt;0,DB$4,"")</f>
        <v/>
      </c>
      <c r="DC238" s="392" t="str">
        <f>IF(COUNTIFS('[7]ROMM List'!$E$5:$E$736,다우기술!DC$4,'[7]ROMM List'!$AA$5:$AA$736,다우기술!$C238)&gt;0,DC$4,"")</f>
        <v/>
      </c>
      <c r="DD238" s="392" t="str">
        <f>IF(COUNTIFS('[7]ROMM List'!$E$5:$E$736,다우기술!DD$4,'[7]ROMM List'!$AA$5:$AA$736,다우기술!$C238)&gt;0,DD$4,"")</f>
        <v/>
      </c>
      <c r="DE238" s="392" t="str">
        <f>IF(COUNTIFS('[7]ROMM List'!$E$5:$E$736,다우기술!DE$4,'[7]ROMM List'!$AA$5:$AA$736,다우기술!$C238)&gt;0,DE$4,"")</f>
        <v/>
      </c>
      <c r="DF238" s="392" t="str">
        <f>IF(COUNTIFS('[7]ROMM List'!$E$5:$E$736,다우기술!DF$4,'[7]ROMM List'!$AA$5:$AA$736,다우기술!$C238)&gt;0,DF$4,"")</f>
        <v/>
      </c>
      <c r="DG238" s="392" t="str">
        <f>IF(COUNTIFS('[7]ROMM List'!$E$5:$E$736,다우기술!DG$4,'[7]ROMM List'!$AA$5:$AA$736,다우기술!$C238)&gt;0,DG$4,"")</f>
        <v/>
      </c>
      <c r="DH238" s="392" t="str">
        <f>IF(COUNTIFS('[7]ROMM List'!$E$5:$E$736,다우기술!DH$4,'[7]ROMM List'!$AA$5:$AA$736,다우기술!$C238)&gt;0,DH$4,"")</f>
        <v/>
      </c>
      <c r="DI238" s="392" t="str">
        <f>IF(COUNTIFS('[7]ROMM List'!$E$5:$E$736,다우기술!DI$4,'[7]ROMM List'!$AA$5:$AA$736,다우기술!$C238)&gt;0,DI$4,"")</f>
        <v/>
      </c>
      <c r="DJ238" s="392" t="str">
        <f>IF(COUNTIFS('[7]ROMM List'!$E$5:$E$736,다우기술!DJ$4,'[7]ROMM List'!$AA$5:$AA$736,다우기술!$C238)&gt;0,DJ$4,"")</f>
        <v/>
      </c>
      <c r="DK238" s="392" t="str">
        <f>IF(COUNTIFS('[7]ROMM List'!$E$5:$E$736,다우기술!DK$4,'[7]ROMM List'!$AA$5:$AA$736,다우기술!$C238)&gt;0,DK$4,"")</f>
        <v/>
      </c>
      <c r="DL238" s="392" t="str">
        <f t="shared" si="52"/>
        <v>매출원가판관비</v>
      </c>
    </row>
    <row r="239" spans="1:116" s="392" customFormat="1" ht="93.6" hidden="1" customHeight="1">
      <c r="A239" s="453"/>
      <c r="B239" s="392" t="s">
        <v>3009</v>
      </c>
      <c r="C239" s="430" t="str">
        <f t="shared" si="44"/>
        <v>PU0304</v>
      </c>
      <c r="D239" s="430" t="s">
        <v>4853</v>
      </c>
      <c r="E239" s="430" t="s">
        <v>4808</v>
      </c>
      <c r="F239" s="431" t="s">
        <v>3036</v>
      </c>
      <c r="G239" s="431" t="s">
        <v>3047</v>
      </c>
      <c r="H239" s="454" t="s">
        <v>4888</v>
      </c>
      <c r="I239" s="455" t="s">
        <v>4889</v>
      </c>
      <c r="J239" s="456" t="s">
        <v>4890</v>
      </c>
      <c r="K239" s="457" t="s">
        <v>4891</v>
      </c>
      <c r="L239" s="458" t="str">
        <f>IF(VLOOKUP(BZ239,'[7]ROMM List'!$AB$5:$AC$736,2,0)&gt;0,"Y","N")</f>
        <v>N</v>
      </c>
      <c r="M239" s="459" t="s">
        <v>143</v>
      </c>
      <c r="N239" s="460" t="s">
        <v>143</v>
      </c>
      <c r="O239" s="460"/>
      <c r="P239" s="460"/>
      <c r="Q239" s="460" t="s">
        <v>143</v>
      </c>
      <c r="R239" s="461"/>
      <c r="S239" s="459" t="s">
        <v>140</v>
      </c>
      <c r="T239" s="461" t="s">
        <v>131</v>
      </c>
      <c r="U239" s="459" t="str">
        <f>IF(COUNTIFS('[7]ROMM List'!$AA$5:$AA$736,다우기술!$C239,'[7]ROMM List'!K$5:K$736,"O")&gt;0,"O","")</f>
        <v/>
      </c>
      <c r="V239" s="460" t="str">
        <f>IF(COUNTIFS('[7]ROMM List'!$AA$5:$AA$736,다우기술!$C239,'[7]ROMM List'!L$5:L$736,"O")&gt;0,"O","")</f>
        <v/>
      </c>
      <c r="W239" s="460" t="str">
        <f>IF(COUNTIFS('[7]ROMM List'!$AA$5:$AA$736,다우기술!$C239,'[7]ROMM List'!M$5:M$736,"O")&gt;0,"O","")</f>
        <v/>
      </c>
      <c r="X239" s="460" t="str">
        <f>IF(COUNTIFS('[7]ROMM List'!$AA$5:$AA$736,다우기술!$C239,'[7]ROMM List'!N$5:N$736,"O")&gt;0,"O","")</f>
        <v/>
      </c>
      <c r="Y239" s="460" t="str">
        <f>IF(COUNTIFS('[7]ROMM List'!$AA$5:$AA$736,다우기술!$C239,'[7]ROMM List'!O$5:O$736,"O")&gt;0,"O","")</f>
        <v>O</v>
      </c>
      <c r="Z239" s="460" t="str">
        <f>IF(COUNTIFS('[7]ROMM List'!$AA$5:$AA$736,다우기술!$C239,'[7]ROMM List'!P$5:P$736,"O")&gt;0,"O","")</f>
        <v>O</v>
      </c>
      <c r="AA239" s="460" t="str">
        <f>IF(COUNTIFS('[7]ROMM List'!$AA$5:$AA$736,다우기술!$C239,'[7]ROMM List'!Q$5:Q$736,"O")&gt;0,"O","")</f>
        <v>O</v>
      </c>
      <c r="AB239" s="460" t="str">
        <f>IF(COUNTIFS('[7]ROMM List'!$AA$5:$AA$736,다우기술!$C239,'[7]ROMM List'!R$5:R$736,"O")&gt;0,"O","")</f>
        <v>O</v>
      </c>
      <c r="AC239" s="460" t="str">
        <f>IF(COUNTIFS('[7]ROMM List'!$AA$5:$AA$736,다우기술!$C239,'[7]ROMM List'!S$5:S$736,"O")&gt;0,"O","")</f>
        <v/>
      </c>
      <c r="AD239" s="460" t="str">
        <f>IF(COUNTIFS('[7]ROMM List'!$AA$5:$AA$736,다우기술!$C239,'[7]ROMM List'!T$5:T$736,"O")&gt;0,"O","")</f>
        <v/>
      </c>
      <c r="AE239" s="460" t="str">
        <f>IF(COUNTIFS('[7]ROMM List'!$AA$5:$AA$736,다우기술!$C239,'[7]ROMM List'!U$5:U$736,"O")&gt;0,"O","")</f>
        <v/>
      </c>
      <c r="AF239" s="460" t="str">
        <f>IF(COUNTIFS('[7]ROMM List'!$AA$5:$AA$736,다우기술!$C239,'[7]ROMM List'!V$5:V$736,"O")&gt;0,"O","")</f>
        <v/>
      </c>
      <c r="AG239" s="461" t="str">
        <f>IF(COUNTIFS('[7]ROMM List'!$AA$5:$AA$736,다우기술!$C239,'[7]ROMM List'!W$5:W$736,"O")&gt;0,"O","")</f>
        <v/>
      </c>
      <c r="AH239" s="462" t="s">
        <v>130</v>
      </c>
      <c r="AI239" s="458" t="str">
        <f t="shared" si="51"/>
        <v>매출원가판관비</v>
      </c>
      <c r="AJ239" s="458" t="s">
        <v>4813</v>
      </c>
      <c r="AK239" s="458" t="s">
        <v>4813</v>
      </c>
      <c r="AL239" s="458" t="s">
        <v>4813</v>
      </c>
      <c r="AM239" s="458" t="s">
        <v>4813</v>
      </c>
      <c r="AN239" s="458" t="s">
        <v>3592</v>
      </c>
      <c r="AO239" s="458" t="s">
        <v>4892</v>
      </c>
      <c r="AP239" s="463" t="s">
        <v>3638</v>
      </c>
      <c r="AQ239" s="458" t="s">
        <v>140</v>
      </c>
      <c r="AR239" s="454" t="s">
        <v>134</v>
      </c>
      <c r="AS239" s="454" t="s">
        <v>4869</v>
      </c>
      <c r="AT239" s="464" t="s">
        <v>4893</v>
      </c>
      <c r="AU239" s="454" t="str">
        <f t="shared" si="49"/>
        <v>대금지급의 정확성 확인</v>
      </c>
      <c r="AV239" s="454" t="s">
        <v>4894</v>
      </c>
      <c r="AW239" s="455"/>
      <c r="AX239" s="460"/>
      <c r="AY239" s="460" t="s">
        <v>143</v>
      </c>
      <c r="AZ239" s="461"/>
      <c r="BA239" s="446" t="s">
        <v>4892</v>
      </c>
      <c r="BB239" s="446" t="str">
        <f>IF(COUNTIFS('[7]ROMM List'!$AA$5:$AA$736,다우기술!C239,'[7]ROMM List'!$AF$5:$AF$736,"Significant")&gt;0,"Significant",IF(COUNTIFS('[7]ROMM List'!$AA$5:$AA$736,다우기술!C239,'[7]ROMM List'!$AF$5:$AF$736,"Higher")&gt;0,"Higher","Lower"))</f>
        <v>Lower</v>
      </c>
      <c r="BC239" s="446" t="s">
        <v>131</v>
      </c>
      <c r="BD239" s="446" t="s">
        <v>130</v>
      </c>
      <c r="BE239" s="465" t="s">
        <v>131</v>
      </c>
      <c r="BF239" s="466" t="s">
        <v>131</v>
      </c>
      <c r="BG239" s="466" t="s">
        <v>135</v>
      </c>
      <c r="BH239" s="466" t="s">
        <v>135</v>
      </c>
      <c r="BI239" s="466" t="s">
        <v>135</v>
      </c>
      <c r="BJ239" s="466" t="s">
        <v>135</v>
      </c>
      <c r="BK239" s="466" t="s">
        <v>135</v>
      </c>
      <c r="BL239" s="466" t="s">
        <v>135</v>
      </c>
      <c r="BM239" s="466" t="s">
        <v>135</v>
      </c>
      <c r="BN239" s="467" t="s">
        <v>135</v>
      </c>
      <c r="BO239" s="446" t="str">
        <f t="shared" si="45"/>
        <v>Not Higher</v>
      </c>
      <c r="BP239" s="446">
        <f>SUMIFS([7]Note!$G$18:$G$65,[7]Note!$C$18:$C$65,다우기술!BB239,[7]Note!$F$18:$F$65,다우기술!BC239,[7]Note!$D$18:$D$65,다우기술!BO239)/IF(BD239="Y",1,IF(BD239="H",2,4))</f>
        <v>2</v>
      </c>
      <c r="BQ239" s="446" t="s">
        <v>4895</v>
      </c>
      <c r="BR239" s="466"/>
      <c r="BS239" s="467" t="s">
        <v>143</v>
      </c>
      <c r="BT239" s="465"/>
      <c r="BU239" s="466"/>
      <c r="BV239" s="466"/>
      <c r="BW239" s="466" t="s">
        <v>143</v>
      </c>
      <c r="BX239" s="466"/>
      <c r="BY239" s="446"/>
      <c r="BZ239" s="392" t="str">
        <f t="shared" si="50"/>
        <v>구매_대금지급의 정확성 확인</v>
      </c>
      <c r="CA239" s="392" t="b">
        <f>VLOOKUP(BZ239,'[7]ROMM List'!$AB$5:$AB$736,1,0)=BZ239</f>
        <v>1</v>
      </c>
      <c r="CB239" s="392" t="str">
        <f t="shared" si="46"/>
        <v>PU0304</v>
      </c>
      <c r="CD239" s="470">
        <f t="shared" si="47"/>
        <v>0</v>
      </c>
      <c r="CF239" s="470">
        <f t="shared" si="48"/>
        <v>0</v>
      </c>
      <c r="CG239" s="470">
        <f t="shared" si="48"/>
        <v>0</v>
      </c>
      <c r="CH239" s="470">
        <f t="shared" si="48"/>
        <v>0</v>
      </c>
      <c r="CL239" s="392" t="str">
        <f>IF(COUNTIFS('[7]ROMM List'!$E$5:$E$736,다우기술!CL$4,'[7]ROMM List'!$AA$5:$AA$736,다우기술!$C239)&gt;0,CL$4,"")</f>
        <v/>
      </c>
      <c r="CM239" s="392" t="str">
        <f>IF(COUNTIFS('[7]ROMM List'!$E$5:$E$736,다우기술!CM$4,'[7]ROMM List'!$AA$5:$AA$736,다우기술!$C239)&gt;0,CM$4,"")</f>
        <v/>
      </c>
      <c r="CN239" s="392" t="str">
        <f>IF(COUNTIFS('[7]ROMM List'!$E$5:$E$736,다우기술!CN$4,'[7]ROMM List'!$AA$5:$AA$736,다우기술!$C239)&gt;0,CN$4,"")</f>
        <v/>
      </c>
      <c r="CO239" s="392" t="str">
        <f>IF(COUNTIFS('[7]ROMM List'!$E$5:$E$736,다우기술!CO$4,'[7]ROMM List'!$AA$5:$AA$736,다우기술!$C239)&gt;0,CO$4,"")</f>
        <v/>
      </c>
      <c r="CP239" s="392" t="str">
        <f>IF(COUNTIFS('[7]ROMM List'!$E$5:$E$736,다우기술!CP$4,'[7]ROMM List'!$AA$5:$AA$736,다우기술!$C239)&gt;0,CP$4,"")</f>
        <v>매출원가</v>
      </c>
      <c r="CQ239" s="392" t="str">
        <f>IF(COUNTIFS('[7]ROMM List'!$E$5:$E$736,다우기술!CQ$4,'[7]ROMM List'!$AA$5:$AA$736,다우기술!$C239)&gt;0,CQ$4,"")</f>
        <v/>
      </c>
      <c r="CR239" s="392" t="str">
        <f>IF(COUNTIFS('[7]ROMM List'!$E$5:$E$736,다우기술!CR$4,'[7]ROMM List'!$AA$5:$AA$736,다우기술!$C239)&gt;0,CR$4,"")</f>
        <v/>
      </c>
      <c r="CS239" s="392" t="str">
        <f>IF(COUNTIFS('[7]ROMM List'!$E$5:$E$736,다우기술!CS$4,'[7]ROMM List'!$AA$5:$AA$736,다우기술!$C239)&gt;0,CS$4,"")</f>
        <v/>
      </c>
      <c r="CT239" s="392" t="str">
        <f>IF(COUNTIFS('[7]ROMM List'!$E$5:$E$736,다우기술!CT$4,'[7]ROMM List'!$AA$5:$AA$736,다우기술!$C239)&gt;0,CT$4,"")</f>
        <v/>
      </c>
      <c r="CU239" s="392" t="str">
        <f>IF(COUNTIFS('[7]ROMM List'!$E$5:$E$736,다우기술!CU$4,'[7]ROMM List'!$AA$5:$AA$736,다우기술!$C239)&gt;0,CU$4,"")</f>
        <v/>
      </c>
      <c r="CV239" s="392" t="str">
        <f>IF(COUNTIFS('[7]ROMM List'!$E$5:$E$736,다우기술!CV$4,'[7]ROMM List'!$AA$5:$AA$736,다우기술!$C239)&gt;0,CV$4,"")</f>
        <v/>
      </c>
      <c r="CW239" s="392" t="str">
        <f>IF(COUNTIFS('[7]ROMM List'!$E$5:$E$736,다우기술!CW$4,'[7]ROMM List'!$AA$5:$AA$736,다우기술!$C239)&gt;0,CW$4,"")</f>
        <v/>
      </c>
      <c r="CX239" s="392" t="str">
        <f>IF(COUNTIFS('[7]ROMM List'!$E$5:$E$736,다우기술!CX$4,'[7]ROMM List'!$AA$5:$AA$736,다우기술!$C239)&gt;0,CX$4,"")</f>
        <v>판관비</v>
      </c>
      <c r="CY239" s="392" t="str">
        <f>IF(COUNTIFS('[7]ROMM List'!$E$5:$E$736,다우기술!CY$4,'[7]ROMM List'!$AA$5:$AA$736,다우기술!$C239)&gt;0,CY$4,"")</f>
        <v/>
      </c>
      <c r="CZ239" s="392" t="str">
        <f>IF(COUNTIFS('[7]ROMM List'!$E$5:$E$736,다우기술!CZ$4,'[7]ROMM List'!$AA$5:$AA$736,다우기술!$C239)&gt;0,CZ$4,"")</f>
        <v/>
      </c>
      <c r="DA239" s="392" t="str">
        <f>IF(COUNTIFS('[7]ROMM List'!$E$5:$E$736,다우기술!DA$4,'[7]ROMM List'!$AA$5:$AA$736,다우기술!$C239)&gt;0,DA$4,"")</f>
        <v/>
      </c>
      <c r="DB239" s="392" t="str">
        <f>IF(COUNTIFS('[7]ROMM List'!$E$5:$E$736,다우기술!DB$4,'[7]ROMM List'!$AA$5:$AA$736,다우기술!$C239)&gt;0,DB$4,"")</f>
        <v/>
      </c>
      <c r="DC239" s="392" t="str">
        <f>IF(COUNTIFS('[7]ROMM List'!$E$5:$E$736,다우기술!DC$4,'[7]ROMM List'!$AA$5:$AA$736,다우기술!$C239)&gt;0,DC$4,"")</f>
        <v/>
      </c>
      <c r="DD239" s="392" t="str">
        <f>IF(COUNTIFS('[7]ROMM List'!$E$5:$E$736,다우기술!DD$4,'[7]ROMM List'!$AA$5:$AA$736,다우기술!$C239)&gt;0,DD$4,"")</f>
        <v/>
      </c>
      <c r="DE239" s="392" t="str">
        <f>IF(COUNTIFS('[7]ROMM List'!$E$5:$E$736,다우기술!DE$4,'[7]ROMM List'!$AA$5:$AA$736,다우기술!$C239)&gt;0,DE$4,"")</f>
        <v/>
      </c>
      <c r="DF239" s="392" t="str">
        <f>IF(COUNTIFS('[7]ROMM List'!$E$5:$E$736,다우기술!DF$4,'[7]ROMM List'!$AA$5:$AA$736,다우기술!$C239)&gt;0,DF$4,"")</f>
        <v/>
      </c>
      <c r="DG239" s="392" t="str">
        <f>IF(COUNTIFS('[7]ROMM List'!$E$5:$E$736,다우기술!DG$4,'[7]ROMM List'!$AA$5:$AA$736,다우기술!$C239)&gt;0,DG$4,"")</f>
        <v/>
      </c>
      <c r="DH239" s="392" t="str">
        <f>IF(COUNTIFS('[7]ROMM List'!$E$5:$E$736,다우기술!DH$4,'[7]ROMM List'!$AA$5:$AA$736,다우기술!$C239)&gt;0,DH$4,"")</f>
        <v/>
      </c>
      <c r="DI239" s="392" t="str">
        <f>IF(COUNTIFS('[7]ROMM List'!$E$5:$E$736,다우기술!DI$4,'[7]ROMM List'!$AA$5:$AA$736,다우기술!$C239)&gt;0,DI$4,"")</f>
        <v/>
      </c>
      <c r="DJ239" s="392" t="str">
        <f>IF(COUNTIFS('[7]ROMM List'!$E$5:$E$736,다우기술!DJ$4,'[7]ROMM List'!$AA$5:$AA$736,다우기술!$C239)&gt;0,DJ$4,"")</f>
        <v/>
      </c>
      <c r="DK239" s="392" t="str">
        <f>IF(COUNTIFS('[7]ROMM List'!$E$5:$E$736,다우기술!DK$4,'[7]ROMM List'!$AA$5:$AA$736,다우기술!$C239)&gt;0,DK$4,"")</f>
        <v/>
      </c>
      <c r="DL239" s="392" t="str">
        <f t="shared" si="52"/>
        <v>매출원가판관비</v>
      </c>
    </row>
    <row r="240" spans="1:116" s="392" customFormat="1" ht="124.95" hidden="1" customHeight="1">
      <c r="A240" s="453"/>
      <c r="B240" s="392" t="s">
        <v>3009</v>
      </c>
      <c r="C240" s="430" t="str">
        <f t="shared" si="44"/>
        <v>PU0305</v>
      </c>
      <c r="D240" s="430" t="s">
        <v>4853</v>
      </c>
      <c r="E240" s="430" t="s">
        <v>4808</v>
      </c>
      <c r="F240" s="431" t="s">
        <v>3036</v>
      </c>
      <c r="G240" s="431" t="s">
        <v>3056</v>
      </c>
      <c r="H240" s="454" t="s">
        <v>4896</v>
      </c>
      <c r="I240" s="455" t="s">
        <v>4897</v>
      </c>
      <c r="J240" s="456" t="s">
        <v>4898</v>
      </c>
      <c r="K240" s="457" t="s">
        <v>4899</v>
      </c>
      <c r="L240" s="458" t="str">
        <f>IF(VLOOKUP(BZ240,'[7]ROMM List'!$AB$5:$AC$736,2,0)&gt;0,"Y","N")</f>
        <v>Y</v>
      </c>
      <c r="M240" s="459" t="s">
        <v>143</v>
      </c>
      <c r="N240" s="460" t="s">
        <v>143</v>
      </c>
      <c r="O240" s="460"/>
      <c r="P240" s="460"/>
      <c r="Q240" s="460" t="s">
        <v>143</v>
      </c>
      <c r="R240" s="461"/>
      <c r="S240" s="459" t="s">
        <v>142</v>
      </c>
      <c r="T240" s="461" t="s">
        <v>131</v>
      </c>
      <c r="U240" s="459" t="str">
        <f>IF(COUNTIFS('[7]ROMM List'!$AA$5:$AA$736,다우기술!$C240,'[7]ROMM List'!K$5:K$736,"O")&gt;0,"O","")</f>
        <v/>
      </c>
      <c r="V240" s="460" t="str">
        <f>IF(COUNTIFS('[7]ROMM List'!$AA$5:$AA$736,다우기술!$C240,'[7]ROMM List'!L$5:L$736,"O")&gt;0,"O","")</f>
        <v/>
      </c>
      <c r="W240" s="460" t="str">
        <f>IF(COUNTIFS('[7]ROMM List'!$AA$5:$AA$736,다우기술!$C240,'[7]ROMM List'!M$5:M$736,"O")&gt;0,"O","")</f>
        <v/>
      </c>
      <c r="X240" s="460" t="str">
        <f>IF(COUNTIFS('[7]ROMM List'!$AA$5:$AA$736,다우기술!$C240,'[7]ROMM List'!N$5:N$736,"O")&gt;0,"O","")</f>
        <v/>
      </c>
      <c r="Y240" s="460" t="str">
        <f>IF(COUNTIFS('[7]ROMM List'!$AA$5:$AA$736,다우기술!$C240,'[7]ROMM List'!O$5:O$736,"O")&gt;0,"O","")</f>
        <v>O</v>
      </c>
      <c r="Z240" s="460" t="str">
        <f>IF(COUNTIFS('[7]ROMM List'!$AA$5:$AA$736,다우기술!$C240,'[7]ROMM List'!P$5:P$736,"O")&gt;0,"O","")</f>
        <v>O</v>
      </c>
      <c r="AA240" s="460" t="str">
        <f>IF(COUNTIFS('[7]ROMM List'!$AA$5:$AA$736,다우기술!$C240,'[7]ROMM List'!Q$5:Q$736,"O")&gt;0,"O","")</f>
        <v>O</v>
      </c>
      <c r="AB240" s="460" t="str">
        <f>IF(COUNTIFS('[7]ROMM List'!$AA$5:$AA$736,다우기술!$C240,'[7]ROMM List'!R$5:R$736,"O")&gt;0,"O","")</f>
        <v>O</v>
      </c>
      <c r="AC240" s="460" t="str">
        <f>IF(COUNTIFS('[7]ROMM List'!$AA$5:$AA$736,다우기술!$C240,'[7]ROMM List'!S$5:S$736,"O")&gt;0,"O","")</f>
        <v/>
      </c>
      <c r="AD240" s="460" t="str">
        <f>IF(COUNTIFS('[7]ROMM List'!$AA$5:$AA$736,다우기술!$C240,'[7]ROMM List'!T$5:T$736,"O")&gt;0,"O","")</f>
        <v/>
      </c>
      <c r="AE240" s="460" t="str">
        <f>IF(COUNTIFS('[7]ROMM List'!$AA$5:$AA$736,다우기술!$C240,'[7]ROMM List'!U$5:U$736,"O")&gt;0,"O","")</f>
        <v/>
      </c>
      <c r="AF240" s="460" t="str">
        <f>IF(COUNTIFS('[7]ROMM List'!$AA$5:$AA$736,다우기술!$C240,'[7]ROMM List'!V$5:V$736,"O")&gt;0,"O","")</f>
        <v/>
      </c>
      <c r="AG240" s="461" t="str">
        <f>IF(COUNTIFS('[7]ROMM List'!$AA$5:$AA$736,다우기술!$C240,'[7]ROMM List'!W$5:W$736,"O")&gt;0,"O","")</f>
        <v/>
      </c>
      <c r="AH240" s="462" t="s">
        <v>130</v>
      </c>
      <c r="AI240" s="458" t="str">
        <f t="shared" si="51"/>
        <v>매출원가판관비</v>
      </c>
      <c r="AJ240" s="458" t="s">
        <v>4813</v>
      </c>
      <c r="AK240" s="458" t="s">
        <v>4813</v>
      </c>
      <c r="AL240" s="458" t="s">
        <v>4813</v>
      </c>
      <c r="AM240" s="458" t="s">
        <v>4813</v>
      </c>
      <c r="AN240" s="458" t="s">
        <v>3592</v>
      </c>
      <c r="AO240" s="458" t="s">
        <v>144</v>
      </c>
      <c r="AP240" s="463" t="s">
        <v>3638</v>
      </c>
      <c r="AQ240" s="458" t="s">
        <v>131</v>
      </c>
      <c r="AR240" s="454" t="s">
        <v>134</v>
      </c>
      <c r="AS240" s="454" t="s">
        <v>4869</v>
      </c>
      <c r="AT240" s="464" t="s">
        <v>4900</v>
      </c>
      <c r="AU240" s="454" t="str">
        <f t="shared" si="49"/>
        <v>대금지급 관련업무 분장</v>
      </c>
      <c r="AV240" s="454" t="s">
        <v>4901</v>
      </c>
      <c r="AW240" s="455"/>
      <c r="AX240" s="460"/>
      <c r="AY240" s="460"/>
      <c r="AZ240" s="461" t="s">
        <v>143</v>
      </c>
      <c r="BA240" s="446" t="s">
        <v>4813</v>
      </c>
      <c r="BB240" s="446" t="str">
        <f>IF(COUNTIFS('[7]ROMM List'!$AA$5:$AA$736,다우기술!C240,'[7]ROMM List'!$AF$5:$AF$736,"Significant")&gt;0,"Significant",IF(COUNTIFS('[7]ROMM List'!$AA$5:$AA$736,다우기술!C240,'[7]ROMM List'!$AF$5:$AF$736,"Higher")&gt;0,"Higher","Lower"))</f>
        <v>Lower</v>
      </c>
      <c r="BC240" s="446" t="s">
        <v>137</v>
      </c>
      <c r="BD240" s="446" t="s">
        <v>130</v>
      </c>
      <c r="BE240" s="465" t="s">
        <v>131</v>
      </c>
      <c r="BF240" s="466" t="s">
        <v>137</v>
      </c>
      <c r="BG240" s="466" t="s">
        <v>135</v>
      </c>
      <c r="BH240" s="466" t="s">
        <v>135</v>
      </c>
      <c r="BI240" s="466" t="s">
        <v>135</v>
      </c>
      <c r="BJ240" s="466" t="s">
        <v>135</v>
      </c>
      <c r="BK240" s="466" t="s">
        <v>135</v>
      </c>
      <c r="BL240" s="466" t="s">
        <v>133</v>
      </c>
      <c r="BM240" s="466" t="s">
        <v>135</v>
      </c>
      <c r="BN240" s="467" t="s">
        <v>135</v>
      </c>
      <c r="BO240" s="446" t="str">
        <f t="shared" si="45"/>
        <v>Not Higher</v>
      </c>
      <c r="BP240" s="446">
        <f>SUMIFS([7]Note!$G$18:$G$65,[7]Note!$C$18:$C$65,다우기술!BB240,[7]Note!$F$18:$F$65,다우기술!BC240,[7]Note!$D$18:$D$65,다우기술!BO240)/IF(BD240="Y",1,IF(BD240="H",2,4))</f>
        <v>1</v>
      </c>
      <c r="BQ240" s="446" t="str">
        <f t="shared" ref="BQ240:BQ248" si="56">AR240</f>
        <v>재경팀</v>
      </c>
      <c r="BR240" s="466"/>
      <c r="BS240" s="467" t="s">
        <v>143</v>
      </c>
      <c r="BT240" s="465"/>
      <c r="BU240" s="466"/>
      <c r="BV240" s="466"/>
      <c r="BW240" s="466" t="s">
        <v>143</v>
      </c>
      <c r="BX240" s="466"/>
      <c r="BY240" s="446"/>
      <c r="BZ240" s="392" t="str">
        <f t="shared" si="50"/>
        <v>구매_대금지급 관련업무 분장</v>
      </c>
      <c r="CA240" s="392" t="b">
        <f>VLOOKUP(BZ240,'[7]ROMM List'!$AB$5:$AB$736,1,0)=BZ240</f>
        <v>1</v>
      </c>
      <c r="CB240" s="392" t="str">
        <f t="shared" si="46"/>
        <v>PU0305</v>
      </c>
      <c r="CD240" s="470">
        <f t="shared" si="47"/>
        <v>0</v>
      </c>
      <c r="CF240" s="470">
        <f t="shared" si="48"/>
        <v>0</v>
      </c>
      <c r="CG240" s="470">
        <f t="shared" si="48"/>
        <v>0</v>
      </c>
      <c r="CH240" s="470">
        <f t="shared" si="48"/>
        <v>0</v>
      </c>
      <c r="CL240" s="392" t="str">
        <f>IF(COUNTIFS('[7]ROMM List'!$E$5:$E$736,다우기술!CL$4,'[7]ROMM List'!$AA$5:$AA$736,다우기술!$C240)&gt;0,CL$4,"")</f>
        <v/>
      </c>
      <c r="CM240" s="392" t="str">
        <f>IF(COUNTIFS('[7]ROMM List'!$E$5:$E$736,다우기술!CM$4,'[7]ROMM List'!$AA$5:$AA$736,다우기술!$C240)&gt;0,CM$4,"")</f>
        <v/>
      </c>
      <c r="CN240" s="392" t="str">
        <f>IF(COUNTIFS('[7]ROMM List'!$E$5:$E$736,다우기술!CN$4,'[7]ROMM List'!$AA$5:$AA$736,다우기술!$C240)&gt;0,CN$4,"")</f>
        <v/>
      </c>
      <c r="CO240" s="392" t="str">
        <f>IF(COUNTIFS('[7]ROMM List'!$E$5:$E$736,다우기술!CO$4,'[7]ROMM List'!$AA$5:$AA$736,다우기술!$C240)&gt;0,CO$4,"")</f>
        <v/>
      </c>
      <c r="CP240" s="392" t="str">
        <f>IF(COUNTIFS('[7]ROMM List'!$E$5:$E$736,다우기술!CP$4,'[7]ROMM List'!$AA$5:$AA$736,다우기술!$C240)&gt;0,CP$4,"")</f>
        <v>매출원가</v>
      </c>
      <c r="CQ240" s="392" t="str">
        <f>IF(COUNTIFS('[7]ROMM List'!$E$5:$E$736,다우기술!CQ$4,'[7]ROMM List'!$AA$5:$AA$736,다우기술!$C240)&gt;0,CQ$4,"")</f>
        <v/>
      </c>
      <c r="CR240" s="392" t="str">
        <f>IF(COUNTIFS('[7]ROMM List'!$E$5:$E$736,다우기술!CR$4,'[7]ROMM List'!$AA$5:$AA$736,다우기술!$C240)&gt;0,CR$4,"")</f>
        <v/>
      </c>
      <c r="CS240" s="392" t="str">
        <f>IF(COUNTIFS('[7]ROMM List'!$E$5:$E$736,다우기술!CS$4,'[7]ROMM List'!$AA$5:$AA$736,다우기술!$C240)&gt;0,CS$4,"")</f>
        <v/>
      </c>
      <c r="CT240" s="392" t="str">
        <f>IF(COUNTIFS('[7]ROMM List'!$E$5:$E$736,다우기술!CT$4,'[7]ROMM List'!$AA$5:$AA$736,다우기술!$C240)&gt;0,CT$4,"")</f>
        <v/>
      </c>
      <c r="CU240" s="392" t="str">
        <f>IF(COUNTIFS('[7]ROMM List'!$E$5:$E$736,다우기술!CU$4,'[7]ROMM List'!$AA$5:$AA$736,다우기술!$C240)&gt;0,CU$4,"")</f>
        <v/>
      </c>
      <c r="CV240" s="392" t="str">
        <f>IF(COUNTIFS('[7]ROMM List'!$E$5:$E$736,다우기술!CV$4,'[7]ROMM List'!$AA$5:$AA$736,다우기술!$C240)&gt;0,CV$4,"")</f>
        <v/>
      </c>
      <c r="CW240" s="392" t="str">
        <f>IF(COUNTIFS('[7]ROMM List'!$E$5:$E$736,다우기술!CW$4,'[7]ROMM List'!$AA$5:$AA$736,다우기술!$C240)&gt;0,CW$4,"")</f>
        <v/>
      </c>
      <c r="CX240" s="392" t="str">
        <f>IF(COUNTIFS('[7]ROMM List'!$E$5:$E$736,다우기술!CX$4,'[7]ROMM List'!$AA$5:$AA$736,다우기술!$C240)&gt;0,CX$4,"")</f>
        <v>판관비</v>
      </c>
      <c r="CY240" s="392" t="str">
        <f>IF(COUNTIFS('[7]ROMM List'!$E$5:$E$736,다우기술!CY$4,'[7]ROMM List'!$AA$5:$AA$736,다우기술!$C240)&gt;0,CY$4,"")</f>
        <v/>
      </c>
      <c r="CZ240" s="392" t="str">
        <f>IF(COUNTIFS('[7]ROMM List'!$E$5:$E$736,다우기술!CZ$4,'[7]ROMM List'!$AA$5:$AA$736,다우기술!$C240)&gt;0,CZ$4,"")</f>
        <v/>
      </c>
      <c r="DA240" s="392" t="str">
        <f>IF(COUNTIFS('[7]ROMM List'!$E$5:$E$736,다우기술!DA$4,'[7]ROMM List'!$AA$5:$AA$736,다우기술!$C240)&gt;0,DA$4,"")</f>
        <v/>
      </c>
      <c r="DB240" s="392" t="str">
        <f>IF(COUNTIFS('[7]ROMM List'!$E$5:$E$736,다우기술!DB$4,'[7]ROMM List'!$AA$5:$AA$736,다우기술!$C240)&gt;0,DB$4,"")</f>
        <v/>
      </c>
      <c r="DC240" s="392" t="str">
        <f>IF(COUNTIFS('[7]ROMM List'!$E$5:$E$736,다우기술!DC$4,'[7]ROMM List'!$AA$5:$AA$736,다우기술!$C240)&gt;0,DC$4,"")</f>
        <v/>
      </c>
      <c r="DD240" s="392" t="str">
        <f>IF(COUNTIFS('[7]ROMM List'!$E$5:$E$736,다우기술!DD$4,'[7]ROMM List'!$AA$5:$AA$736,다우기술!$C240)&gt;0,DD$4,"")</f>
        <v/>
      </c>
      <c r="DE240" s="392" t="str">
        <f>IF(COUNTIFS('[7]ROMM List'!$E$5:$E$736,다우기술!DE$4,'[7]ROMM List'!$AA$5:$AA$736,다우기술!$C240)&gt;0,DE$4,"")</f>
        <v/>
      </c>
      <c r="DF240" s="392" t="str">
        <f>IF(COUNTIFS('[7]ROMM List'!$E$5:$E$736,다우기술!DF$4,'[7]ROMM List'!$AA$5:$AA$736,다우기술!$C240)&gt;0,DF$4,"")</f>
        <v/>
      </c>
      <c r="DG240" s="392" t="str">
        <f>IF(COUNTIFS('[7]ROMM List'!$E$5:$E$736,다우기술!DG$4,'[7]ROMM List'!$AA$5:$AA$736,다우기술!$C240)&gt;0,DG$4,"")</f>
        <v/>
      </c>
      <c r="DH240" s="392" t="str">
        <f>IF(COUNTIFS('[7]ROMM List'!$E$5:$E$736,다우기술!DH$4,'[7]ROMM List'!$AA$5:$AA$736,다우기술!$C240)&gt;0,DH$4,"")</f>
        <v/>
      </c>
      <c r="DI240" s="392" t="str">
        <f>IF(COUNTIFS('[7]ROMM List'!$E$5:$E$736,다우기술!DI$4,'[7]ROMM List'!$AA$5:$AA$736,다우기술!$C240)&gt;0,DI$4,"")</f>
        <v/>
      </c>
      <c r="DJ240" s="392" t="str">
        <f>IF(COUNTIFS('[7]ROMM List'!$E$5:$E$736,다우기술!DJ$4,'[7]ROMM List'!$AA$5:$AA$736,다우기술!$C240)&gt;0,DJ$4,"")</f>
        <v/>
      </c>
      <c r="DK240" s="392" t="str">
        <f>IF(COUNTIFS('[7]ROMM List'!$E$5:$E$736,다우기술!DK$4,'[7]ROMM List'!$AA$5:$AA$736,다우기술!$C240)&gt;0,DK$4,"")</f>
        <v/>
      </c>
      <c r="DL240" s="392" t="str">
        <f t="shared" si="52"/>
        <v>매출원가판관비</v>
      </c>
    </row>
    <row r="241" spans="1:175" s="392" customFormat="1" ht="312" hidden="1" customHeight="1">
      <c r="A241" s="453"/>
      <c r="B241" s="392" t="s">
        <v>3009</v>
      </c>
      <c r="C241" s="430" t="str">
        <f t="shared" si="44"/>
        <v>IN0101</v>
      </c>
      <c r="D241" s="430" t="s">
        <v>4902</v>
      </c>
      <c r="E241" s="430" t="s">
        <v>4903</v>
      </c>
      <c r="F241" s="431" t="s">
        <v>3575</v>
      </c>
      <c r="G241" s="431" t="s">
        <v>3575</v>
      </c>
      <c r="H241" s="454" t="s">
        <v>4904</v>
      </c>
      <c r="I241" s="455" t="s">
        <v>4905</v>
      </c>
      <c r="J241" s="456" t="s">
        <v>4906</v>
      </c>
      <c r="K241" s="457" t="s">
        <v>4907</v>
      </c>
      <c r="L241" s="458" t="str">
        <f>IF(VLOOKUP(BZ241,'[7]ROMM List'!$AB$5:$AC$736,2,0)&gt;0,"Y","N")</f>
        <v>Y</v>
      </c>
      <c r="M241" s="459"/>
      <c r="N241" s="460"/>
      <c r="O241" s="460" t="s">
        <v>143</v>
      </c>
      <c r="P241" s="460"/>
      <c r="Q241" s="460" t="s">
        <v>143</v>
      </c>
      <c r="R241" s="461"/>
      <c r="S241" s="459" t="s">
        <v>142</v>
      </c>
      <c r="T241" s="461" t="s">
        <v>131</v>
      </c>
      <c r="U241" s="459" t="str">
        <f>IF(COUNTIFS('[7]ROMM List'!$AA$5:$AA$736,다우기술!$C241,'[7]ROMM List'!K$5:K$736,"O")&gt;0,"O","")</f>
        <v>O</v>
      </c>
      <c r="V241" s="460" t="str">
        <f>IF(COUNTIFS('[7]ROMM List'!$AA$5:$AA$736,다우기술!$C241,'[7]ROMM List'!L$5:L$736,"O")&gt;0,"O","")</f>
        <v>O</v>
      </c>
      <c r="W241" s="460" t="str">
        <f>IF(COUNTIFS('[7]ROMM List'!$AA$5:$AA$736,다우기술!$C241,'[7]ROMM List'!M$5:M$736,"O")&gt;0,"O","")</f>
        <v>O</v>
      </c>
      <c r="X241" s="460" t="str">
        <f>IF(COUNTIFS('[7]ROMM List'!$AA$5:$AA$736,다우기술!$C241,'[7]ROMM List'!N$5:N$736,"O")&gt;0,"O","")</f>
        <v/>
      </c>
      <c r="Y241" s="460" t="str">
        <f>IF(COUNTIFS('[7]ROMM List'!$AA$5:$AA$736,다우기술!$C241,'[7]ROMM List'!O$5:O$736,"O")&gt;0,"O","")</f>
        <v/>
      </c>
      <c r="Z241" s="460" t="str">
        <f>IF(COUNTIFS('[7]ROMM List'!$AA$5:$AA$736,다우기술!$C241,'[7]ROMM List'!P$5:P$736,"O")&gt;0,"O","")</f>
        <v/>
      </c>
      <c r="AA241" s="460" t="str">
        <f>IF(COUNTIFS('[7]ROMM List'!$AA$5:$AA$736,다우기술!$C241,'[7]ROMM List'!Q$5:Q$736,"O")&gt;0,"O","")</f>
        <v/>
      </c>
      <c r="AB241" s="460" t="str">
        <f>IF(COUNTIFS('[7]ROMM List'!$AA$5:$AA$736,다우기술!$C241,'[7]ROMM List'!R$5:R$736,"O")&gt;0,"O","")</f>
        <v/>
      </c>
      <c r="AC241" s="460" t="str">
        <f>IF(COUNTIFS('[7]ROMM List'!$AA$5:$AA$736,다우기술!$C241,'[7]ROMM List'!S$5:S$736,"O")&gt;0,"O","")</f>
        <v/>
      </c>
      <c r="AD241" s="460" t="str">
        <f>IF(COUNTIFS('[7]ROMM List'!$AA$5:$AA$736,다우기술!$C241,'[7]ROMM List'!T$5:T$736,"O")&gt;0,"O","")</f>
        <v/>
      </c>
      <c r="AE241" s="460" t="str">
        <f>IF(COUNTIFS('[7]ROMM List'!$AA$5:$AA$736,다우기술!$C241,'[7]ROMM List'!U$5:U$736,"O")&gt;0,"O","")</f>
        <v/>
      </c>
      <c r="AF241" s="460" t="str">
        <f>IF(COUNTIFS('[7]ROMM List'!$AA$5:$AA$736,다우기술!$C241,'[7]ROMM List'!V$5:V$736,"O")&gt;0,"O","")</f>
        <v/>
      </c>
      <c r="AG241" s="461" t="str">
        <f>IF(COUNTIFS('[7]ROMM List'!$AA$5:$AA$736,다우기술!$C241,'[7]ROMM List'!W$5:W$736,"O")&gt;0,"O","")</f>
        <v/>
      </c>
      <c r="AH241" s="462" t="s">
        <v>129</v>
      </c>
      <c r="AI241" s="458" t="str">
        <f t="shared" si="51"/>
        <v>재고자산매입채무</v>
      </c>
      <c r="AJ241" s="458" t="s">
        <v>4813</v>
      </c>
      <c r="AK241" s="458" t="s">
        <v>4813</v>
      </c>
      <c r="AL241" s="458" t="s">
        <v>4813</v>
      </c>
      <c r="AM241" s="458" t="s">
        <v>4813</v>
      </c>
      <c r="AN241" s="458" t="s">
        <v>3592</v>
      </c>
      <c r="AO241" s="458" t="s">
        <v>4908</v>
      </c>
      <c r="AP241" s="463" t="s">
        <v>4868</v>
      </c>
      <c r="AQ241" s="458" t="s">
        <v>140</v>
      </c>
      <c r="AR241" s="454" t="s">
        <v>4021</v>
      </c>
      <c r="AS241" s="454" t="s">
        <v>4909</v>
      </c>
      <c r="AT241" s="464" t="s">
        <v>4910</v>
      </c>
      <c r="AU241" s="454" t="str">
        <f t="shared" si="49"/>
        <v>검수 및 실재성의 확인</v>
      </c>
      <c r="AV241" s="454" t="s">
        <v>4911</v>
      </c>
      <c r="AW241" s="455" t="s">
        <v>143</v>
      </c>
      <c r="AX241" s="460"/>
      <c r="AY241" s="460" t="s">
        <v>143</v>
      </c>
      <c r="AZ241" s="461"/>
      <c r="BA241" s="446" t="s">
        <v>4912</v>
      </c>
      <c r="BB241" s="446" t="str">
        <f>IF(COUNTIFS('[7]ROMM List'!$AA$5:$AA$736,다우기술!C241,'[7]ROMM List'!$AF$5:$AF$736,"Significant")&gt;0,"Significant",IF(COUNTIFS('[7]ROMM List'!$AA$5:$AA$736,다우기술!C241,'[7]ROMM List'!$AF$5:$AF$736,"Higher")&gt;0,"Higher","Lower"))</f>
        <v>Lower</v>
      </c>
      <c r="BC241" s="446" t="s">
        <v>140</v>
      </c>
      <c r="BD241" s="446" t="s">
        <v>130</v>
      </c>
      <c r="BE241" s="465" t="s">
        <v>131</v>
      </c>
      <c r="BF241" s="466" t="s">
        <v>140</v>
      </c>
      <c r="BG241" s="466" t="s">
        <v>135</v>
      </c>
      <c r="BH241" s="466" t="s">
        <v>135</v>
      </c>
      <c r="BI241" s="466" t="s">
        <v>135</v>
      </c>
      <c r="BJ241" s="466" t="s">
        <v>135</v>
      </c>
      <c r="BK241" s="466" t="s">
        <v>135</v>
      </c>
      <c r="BL241" s="466" t="s">
        <v>135</v>
      </c>
      <c r="BM241" s="466" t="s">
        <v>135</v>
      </c>
      <c r="BN241" s="467" t="s">
        <v>135</v>
      </c>
      <c r="BO241" s="446" t="str">
        <f t="shared" si="45"/>
        <v>Not Higher</v>
      </c>
      <c r="BP241" s="446">
        <f>SUMIFS([7]Note!$G$18:$G$65,[7]Note!$C$18:$C$65,다우기술!BB241,[7]Note!$F$18:$F$65,다우기술!BC241,[7]Note!$D$18:$D$65,다우기술!BO241)/IF(BD241="Y",1,IF(BD241="H",2,4))</f>
        <v>7</v>
      </c>
      <c r="BQ241" s="446" t="str">
        <f t="shared" si="56"/>
        <v>사업지원팀</v>
      </c>
      <c r="BR241" s="466"/>
      <c r="BS241" s="467" t="s">
        <v>143</v>
      </c>
      <c r="BT241" s="465"/>
      <c r="BU241" s="466"/>
      <c r="BV241" s="466"/>
      <c r="BW241" s="466" t="s">
        <v>143</v>
      </c>
      <c r="BX241" s="466"/>
      <c r="BY241" s="446"/>
      <c r="BZ241" s="392" t="str">
        <f t="shared" si="50"/>
        <v>재고_검수 및 실재성의 확인</v>
      </c>
      <c r="CA241" s="392" t="b">
        <f>VLOOKUP(BZ241,'[7]ROMM List'!$AB$5:$AB$736,1,0)=BZ241</f>
        <v>1</v>
      </c>
      <c r="CB241" s="392" t="str">
        <f t="shared" si="46"/>
        <v>IN0101</v>
      </c>
      <c r="CD241" s="470">
        <f t="shared" si="47"/>
        <v>0</v>
      </c>
      <c r="CF241" s="470">
        <f t="shared" si="48"/>
        <v>0</v>
      </c>
      <c r="CG241" s="470">
        <f t="shared" si="48"/>
        <v>0</v>
      </c>
      <c r="CH241" s="470">
        <f t="shared" si="48"/>
        <v>0</v>
      </c>
      <c r="CL241" s="392" t="str">
        <f>IF(COUNTIFS('[7]ROMM List'!$E$5:$E$736,다우기술!CL$4,'[7]ROMM List'!$AA$5:$AA$736,다우기술!$C241)&gt;0,CL$4,"")</f>
        <v/>
      </c>
      <c r="CM241" s="392" t="str">
        <f>IF(COUNTIFS('[7]ROMM List'!$E$5:$E$736,다우기술!CM$4,'[7]ROMM List'!$AA$5:$AA$736,다우기술!$C241)&gt;0,CM$4,"")</f>
        <v/>
      </c>
      <c r="CN241" s="392" t="str">
        <f>IF(COUNTIFS('[7]ROMM List'!$E$5:$E$736,다우기술!CN$4,'[7]ROMM List'!$AA$5:$AA$736,다우기술!$C241)&gt;0,CN$4,"")</f>
        <v>재고자산</v>
      </c>
      <c r="CO241" s="392" t="str">
        <f>IF(COUNTIFS('[7]ROMM List'!$E$5:$E$736,다우기술!CO$4,'[7]ROMM List'!$AA$5:$AA$736,다우기술!$C241)&gt;0,CO$4,"")</f>
        <v>매입채무</v>
      </c>
      <c r="CP241" s="392" t="str">
        <f>IF(COUNTIFS('[7]ROMM List'!$E$5:$E$736,다우기술!CP$4,'[7]ROMM List'!$AA$5:$AA$736,다우기술!$C241)&gt;0,CP$4,"")</f>
        <v/>
      </c>
      <c r="CQ241" s="392" t="str">
        <f>IF(COUNTIFS('[7]ROMM List'!$E$5:$E$736,다우기술!CQ$4,'[7]ROMM List'!$AA$5:$AA$736,다우기술!$C241)&gt;0,CQ$4,"")</f>
        <v/>
      </c>
      <c r="CR241" s="392" t="str">
        <f>IF(COUNTIFS('[7]ROMM List'!$E$5:$E$736,다우기술!CR$4,'[7]ROMM List'!$AA$5:$AA$736,다우기술!$C241)&gt;0,CR$4,"")</f>
        <v/>
      </c>
      <c r="CS241" s="392" t="str">
        <f>IF(COUNTIFS('[7]ROMM List'!$E$5:$E$736,다우기술!CS$4,'[7]ROMM List'!$AA$5:$AA$736,다우기술!$C241)&gt;0,CS$4,"")</f>
        <v/>
      </c>
      <c r="CT241" s="392" t="str">
        <f>IF(COUNTIFS('[7]ROMM List'!$E$5:$E$736,다우기술!CT$4,'[7]ROMM List'!$AA$5:$AA$736,다우기술!$C241)&gt;0,CT$4,"")</f>
        <v/>
      </c>
      <c r="CU241" s="392" t="str">
        <f>IF(COUNTIFS('[7]ROMM List'!$E$5:$E$736,다우기술!CU$4,'[7]ROMM List'!$AA$5:$AA$736,다우기술!$C241)&gt;0,CU$4,"")</f>
        <v/>
      </c>
      <c r="CV241" s="392" t="str">
        <f>IF(COUNTIFS('[7]ROMM List'!$E$5:$E$736,다우기술!CV$4,'[7]ROMM List'!$AA$5:$AA$736,다우기술!$C241)&gt;0,CV$4,"")</f>
        <v/>
      </c>
      <c r="CW241" s="392" t="str">
        <f>IF(COUNTIFS('[7]ROMM List'!$E$5:$E$736,다우기술!CW$4,'[7]ROMM List'!$AA$5:$AA$736,다우기술!$C241)&gt;0,CW$4,"")</f>
        <v/>
      </c>
      <c r="CX241" s="392" t="str">
        <f>IF(COUNTIFS('[7]ROMM List'!$E$5:$E$736,다우기술!CX$4,'[7]ROMM List'!$AA$5:$AA$736,다우기술!$C241)&gt;0,CX$4,"")</f>
        <v/>
      </c>
      <c r="CY241" s="392" t="str">
        <f>IF(COUNTIFS('[7]ROMM List'!$E$5:$E$736,다우기술!CY$4,'[7]ROMM List'!$AA$5:$AA$736,다우기술!$C241)&gt;0,CY$4,"")</f>
        <v/>
      </c>
      <c r="CZ241" s="392" t="str">
        <f>IF(COUNTIFS('[7]ROMM List'!$E$5:$E$736,다우기술!CZ$4,'[7]ROMM List'!$AA$5:$AA$736,다우기술!$C241)&gt;0,CZ$4,"")</f>
        <v/>
      </c>
      <c r="DA241" s="392" t="str">
        <f>IF(COUNTIFS('[7]ROMM List'!$E$5:$E$736,다우기술!DA$4,'[7]ROMM List'!$AA$5:$AA$736,다우기술!$C241)&gt;0,DA$4,"")</f>
        <v/>
      </c>
      <c r="DB241" s="392" t="str">
        <f>IF(COUNTIFS('[7]ROMM List'!$E$5:$E$736,다우기술!DB$4,'[7]ROMM List'!$AA$5:$AA$736,다우기술!$C241)&gt;0,DB$4,"")</f>
        <v/>
      </c>
      <c r="DC241" s="392" t="str">
        <f>IF(COUNTIFS('[7]ROMM List'!$E$5:$E$736,다우기술!DC$4,'[7]ROMM List'!$AA$5:$AA$736,다우기술!$C241)&gt;0,DC$4,"")</f>
        <v/>
      </c>
      <c r="DD241" s="392" t="str">
        <f>IF(COUNTIFS('[7]ROMM List'!$E$5:$E$736,다우기술!DD$4,'[7]ROMM List'!$AA$5:$AA$736,다우기술!$C241)&gt;0,DD$4,"")</f>
        <v/>
      </c>
      <c r="DE241" s="392" t="str">
        <f>IF(COUNTIFS('[7]ROMM List'!$E$5:$E$736,다우기술!DE$4,'[7]ROMM List'!$AA$5:$AA$736,다우기술!$C241)&gt;0,DE$4,"")</f>
        <v/>
      </c>
      <c r="DF241" s="392" t="str">
        <f>IF(COUNTIFS('[7]ROMM List'!$E$5:$E$736,다우기술!DF$4,'[7]ROMM List'!$AA$5:$AA$736,다우기술!$C241)&gt;0,DF$4,"")</f>
        <v/>
      </c>
      <c r="DG241" s="392" t="str">
        <f>IF(COUNTIFS('[7]ROMM List'!$E$5:$E$736,다우기술!DG$4,'[7]ROMM List'!$AA$5:$AA$736,다우기술!$C241)&gt;0,DG$4,"")</f>
        <v/>
      </c>
      <c r="DH241" s="392" t="str">
        <f>IF(COUNTIFS('[7]ROMM List'!$E$5:$E$736,다우기술!DH$4,'[7]ROMM List'!$AA$5:$AA$736,다우기술!$C241)&gt;0,DH$4,"")</f>
        <v/>
      </c>
      <c r="DI241" s="392" t="str">
        <f>IF(COUNTIFS('[7]ROMM List'!$E$5:$E$736,다우기술!DI$4,'[7]ROMM List'!$AA$5:$AA$736,다우기술!$C241)&gt;0,DI$4,"")</f>
        <v/>
      </c>
      <c r="DJ241" s="392" t="str">
        <f>IF(COUNTIFS('[7]ROMM List'!$E$5:$E$736,다우기술!DJ$4,'[7]ROMM List'!$AA$5:$AA$736,다우기술!$C241)&gt;0,DJ$4,"")</f>
        <v/>
      </c>
      <c r="DK241" s="392" t="str">
        <f>IF(COUNTIFS('[7]ROMM List'!$E$5:$E$736,다우기술!DK$4,'[7]ROMM List'!$AA$5:$AA$736,다우기술!$C241)&gt;0,DK$4,"")</f>
        <v/>
      </c>
      <c r="DL241" s="392" t="str">
        <f t="shared" si="52"/>
        <v>재고자산매입채무</v>
      </c>
    </row>
    <row r="242" spans="1:175" s="392" customFormat="1" ht="202.95" hidden="1" customHeight="1">
      <c r="A242" s="453"/>
      <c r="B242" s="392" t="s">
        <v>3009</v>
      </c>
      <c r="C242" s="430" t="str">
        <f t="shared" si="44"/>
        <v>IN0102</v>
      </c>
      <c r="D242" s="430" t="s">
        <v>4902</v>
      </c>
      <c r="E242" s="430" t="s">
        <v>4913</v>
      </c>
      <c r="F242" s="431" t="s">
        <v>3575</v>
      </c>
      <c r="G242" s="431" t="s">
        <v>3306</v>
      </c>
      <c r="H242" s="454" t="s">
        <v>4914</v>
      </c>
      <c r="I242" s="455" t="s">
        <v>4915</v>
      </c>
      <c r="J242" s="456" t="s">
        <v>4916</v>
      </c>
      <c r="K242" s="457" t="s">
        <v>4917</v>
      </c>
      <c r="L242" s="458" t="str">
        <f>IF(VLOOKUP(BZ242,'[7]ROMM List'!$AB$5:$AC$736,2,0)&gt;0,"Y","N")</f>
        <v>N</v>
      </c>
      <c r="M242" s="459" t="s">
        <v>143</v>
      </c>
      <c r="N242" s="460"/>
      <c r="O242" s="460" t="s">
        <v>143</v>
      </c>
      <c r="P242" s="460"/>
      <c r="Q242" s="460"/>
      <c r="R242" s="461"/>
      <c r="S242" s="459" t="s">
        <v>142</v>
      </c>
      <c r="T242" s="461" t="s">
        <v>131</v>
      </c>
      <c r="U242" s="459" t="str">
        <f>IF(COUNTIFS('[7]ROMM List'!$AA$5:$AA$736,다우기술!$C242,'[7]ROMM List'!K$5:K$736,"O")&gt;0,"O","")</f>
        <v>O</v>
      </c>
      <c r="V242" s="460" t="str">
        <f>IF(COUNTIFS('[7]ROMM List'!$AA$5:$AA$736,다우기술!$C242,'[7]ROMM List'!L$5:L$736,"O")&gt;0,"O","")</f>
        <v/>
      </c>
      <c r="W242" s="460" t="str">
        <f>IF(COUNTIFS('[7]ROMM List'!$AA$5:$AA$736,다우기술!$C242,'[7]ROMM List'!M$5:M$736,"O")&gt;0,"O","")</f>
        <v>O</v>
      </c>
      <c r="X242" s="460" t="str">
        <f>IF(COUNTIFS('[7]ROMM List'!$AA$5:$AA$736,다우기술!$C242,'[7]ROMM List'!N$5:N$736,"O")&gt;0,"O","")</f>
        <v>O</v>
      </c>
      <c r="Y242" s="460" t="str">
        <f>IF(COUNTIFS('[7]ROMM List'!$AA$5:$AA$736,다우기술!$C242,'[7]ROMM List'!O$5:O$736,"O")&gt;0,"O","")</f>
        <v/>
      </c>
      <c r="Z242" s="460" t="str">
        <f>IF(COUNTIFS('[7]ROMM List'!$AA$5:$AA$736,다우기술!$C242,'[7]ROMM List'!P$5:P$736,"O")&gt;0,"O","")</f>
        <v/>
      </c>
      <c r="AA242" s="460" t="str">
        <f>IF(COUNTIFS('[7]ROMM List'!$AA$5:$AA$736,다우기술!$C242,'[7]ROMM List'!Q$5:Q$736,"O")&gt;0,"O","")</f>
        <v/>
      </c>
      <c r="AB242" s="460" t="str">
        <f>IF(COUNTIFS('[7]ROMM List'!$AA$5:$AA$736,다우기술!$C242,'[7]ROMM List'!R$5:R$736,"O")&gt;0,"O","")</f>
        <v/>
      </c>
      <c r="AC242" s="460" t="str">
        <f>IF(COUNTIFS('[7]ROMM List'!$AA$5:$AA$736,다우기술!$C242,'[7]ROMM List'!S$5:S$736,"O")&gt;0,"O","")</f>
        <v/>
      </c>
      <c r="AD242" s="460" t="str">
        <f>IF(COUNTIFS('[7]ROMM List'!$AA$5:$AA$736,다우기술!$C242,'[7]ROMM List'!T$5:T$736,"O")&gt;0,"O","")</f>
        <v/>
      </c>
      <c r="AE242" s="460" t="str">
        <f>IF(COUNTIFS('[7]ROMM List'!$AA$5:$AA$736,다우기술!$C242,'[7]ROMM List'!U$5:U$736,"O")&gt;0,"O","")</f>
        <v/>
      </c>
      <c r="AF242" s="460" t="str">
        <f>IF(COUNTIFS('[7]ROMM List'!$AA$5:$AA$736,다우기술!$C242,'[7]ROMM List'!V$5:V$736,"O")&gt;0,"O","")</f>
        <v/>
      </c>
      <c r="AG242" s="461" t="str">
        <f>IF(COUNTIFS('[7]ROMM List'!$AA$5:$AA$736,다우기술!$C242,'[7]ROMM List'!W$5:W$736,"O")&gt;0,"O","")</f>
        <v/>
      </c>
      <c r="AH242" s="462" t="s">
        <v>130</v>
      </c>
      <c r="AI242" s="458" t="str">
        <f t="shared" si="51"/>
        <v>재고자산기타자산</v>
      </c>
      <c r="AJ242" s="458" t="s">
        <v>4813</v>
      </c>
      <c r="AK242" s="458" t="s">
        <v>4813</v>
      </c>
      <c r="AL242" s="458" t="s">
        <v>4813</v>
      </c>
      <c r="AM242" s="458" t="s">
        <v>4813</v>
      </c>
      <c r="AN242" s="458" t="s">
        <v>3592</v>
      </c>
      <c r="AO242" s="458" t="s">
        <v>4918</v>
      </c>
      <c r="AP242" s="463" t="s">
        <v>4868</v>
      </c>
      <c r="AQ242" s="458" t="s">
        <v>140</v>
      </c>
      <c r="AR242" s="454" t="s">
        <v>4021</v>
      </c>
      <c r="AS242" s="454" t="s">
        <v>4919</v>
      </c>
      <c r="AT242" s="464" t="s">
        <v>4920</v>
      </c>
      <c r="AU242" s="454" t="str">
        <f t="shared" si="49"/>
        <v>미착품 계상의 승인</v>
      </c>
      <c r="AV242" s="454" t="s">
        <v>4921</v>
      </c>
      <c r="AW242" s="455" t="s">
        <v>143</v>
      </c>
      <c r="AX242" s="460"/>
      <c r="AY242" s="460" t="s">
        <v>143</v>
      </c>
      <c r="AZ242" s="461"/>
      <c r="BA242" s="446" t="s">
        <v>4922</v>
      </c>
      <c r="BB242" s="446" t="str">
        <f>IF(COUNTIFS('[7]ROMM List'!$AA$5:$AA$736,다우기술!C242,'[7]ROMM List'!$AF$5:$AF$736,"Significant")&gt;0,"Significant",IF(COUNTIFS('[7]ROMM List'!$AA$5:$AA$736,다우기술!C242,'[7]ROMM List'!$AF$5:$AF$736,"Higher")&gt;0,"Higher","Lower"))</f>
        <v>Lower</v>
      </c>
      <c r="BC242" s="446" t="s">
        <v>140</v>
      </c>
      <c r="BD242" s="446" t="s">
        <v>130</v>
      </c>
      <c r="BE242" s="465" t="s">
        <v>131</v>
      </c>
      <c r="BF242" s="466" t="s">
        <v>140</v>
      </c>
      <c r="BG242" s="466" t="s">
        <v>135</v>
      </c>
      <c r="BH242" s="466" t="s">
        <v>135</v>
      </c>
      <c r="BI242" s="466" t="s">
        <v>135</v>
      </c>
      <c r="BJ242" s="466" t="s">
        <v>135</v>
      </c>
      <c r="BK242" s="466" t="s">
        <v>135</v>
      </c>
      <c r="BL242" s="466" t="s">
        <v>133</v>
      </c>
      <c r="BM242" s="466" t="s">
        <v>135</v>
      </c>
      <c r="BN242" s="467" t="s">
        <v>135</v>
      </c>
      <c r="BO242" s="446" t="str">
        <f t="shared" si="45"/>
        <v>Not Higher</v>
      </c>
      <c r="BP242" s="446">
        <f>SUMIFS([7]Note!$G$18:$G$65,[7]Note!$C$18:$C$65,다우기술!BB242,[7]Note!$F$18:$F$65,다우기술!BC242,[7]Note!$D$18:$D$65,다우기술!BO242)/IF(BD242="Y",1,IF(BD242="H",2,4))</f>
        <v>7</v>
      </c>
      <c r="BQ242" s="446" t="str">
        <f t="shared" si="56"/>
        <v>사업지원팀</v>
      </c>
      <c r="BR242" s="466"/>
      <c r="BS242" s="467" t="s">
        <v>143</v>
      </c>
      <c r="BT242" s="465"/>
      <c r="BU242" s="466"/>
      <c r="BV242" s="466"/>
      <c r="BW242" s="466" t="s">
        <v>143</v>
      </c>
      <c r="BX242" s="466"/>
      <c r="BY242" s="446"/>
      <c r="BZ242" s="392" t="str">
        <f t="shared" si="50"/>
        <v>재고_미착품 계상의 승인</v>
      </c>
      <c r="CA242" s="392" t="b">
        <f>VLOOKUP(BZ242,'[7]ROMM List'!$AB$5:$AB$736,1,0)=BZ242</f>
        <v>1</v>
      </c>
      <c r="CB242" s="392" t="str">
        <f t="shared" si="46"/>
        <v>IN0102</v>
      </c>
      <c r="CD242" s="470">
        <f t="shared" si="47"/>
        <v>0</v>
      </c>
      <c r="CF242" s="470">
        <f t="shared" si="48"/>
        <v>0</v>
      </c>
      <c r="CG242" s="470">
        <f t="shared" si="48"/>
        <v>0</v>
      </c>
      <c r="CH242" s="470">
        <f t="shared" si="48"/>
        <v>0</v>
      </c>
      <c r="CL242" s="392" t="str">
        <f>IF(COUNTIFS('[7]ROMM List'!$E$5:$E$736,다우기술!CL$4,'[7]ROMM List'!$AA$5:$AA$736,다우기술!$C242)&gt;0,CL$4,"")</f>
        <v/>
      </c>
      <c r="CM242" s="392" t="str">
        <f>IF(COUNTIFS('[7]ROMM List'!$E$5:$E$736,다우기술!CM$4,'[7]ROMM List'!$AA$5:$AA$736,다우기술!$C242)&gt;0,CM$4,"")</f>
        <v/>
      </c>
      <c r="CN242" s="392" t="str">
        <f>IF(COUNTIFS('[7]ROMM List'!$E$5:$E$736,다우기술!CN$4,'[7]ROMM List'!$AA$5:$AA$736,다우기술!$C242)&gt;0,CN$4,"")</f>
        <v>재고자산</v>
      </c>
      <c r="CO242" s="392" t="str">
        <f>IF(COUNTIFS('[7]ROMM List'!$E$5:$E$736,다우기술!CO$4,'[7]ROMM List'!$AA$5:$AA$736,다우기술!$C242)&gt;0,CO$4,"")</f>
        <v/>
      </c>
      <c r="CP242" s="392" t="str">
        <f>IF(COUNTIFS('[7]ROMM List'!$E$5:$E$736,다우기술!CP$4,'[7]ROMM List'!$AA$5:$AA$736,다우기술!$C242)&gt;0,CP$4,"")</f>
        <v/>
      </c>
      <c r="CQ242" s="392" t="str">
        <f>IF(COUNTIFS('[7]ROMM List'!$E$5:$E$736,다우기술!CQ$4,'[7]ROMM List'!$AA$5:$AA$736,다우기술!$C242)&gt;0,CQ$4,"")</f>
        <v/>
      </c>
      <c r="CR242" s="392" t="str">
        <f>IF(COUNTIFS('[7]ROMM List'!$E$5:$E$736,다우기술!CR$4,'[7]ROMM List'!$AA$5:$AA$736,다우기술!$C242)&gt;0,CR$4,"")</f>
        <v/>
      </c>
      <c r="CS242" s="392" t="str">
        <f>IF(COUNTIFS('[7]ROMM List'!$E$5:$E$736,다우기술!CS$4,'[7]ROMM List'!$AA$5:$AA$736,다우기술!$C242)&gt;0,CS$4,"")</f>
        <v/>
      </c>
      <c r="CT242" s="392" t="str">
        <f>IF(COUNTIFS('[7]ROMM List'!$E$5:$E$736,다우기술!CT$4,'[7]ROMM List'!$AA$5:$AA$736,다우기술!$C242)&gt;0,CT$4,"")</f>
        <v/>
      </c>
      <c r="CU242" s="392" t="str">
        <f>IF(COUNTIFS('[7]ROMM List'!$E$5:$E$736,다우기술!CU$4,'[7]ROMM List'!$AA$5:$AA$736,다우기술!$C242)&gt;0,CU$4,"")</f>
        <v>기타자산</v>
      </c>
      <c r="CV242" s="392" t="str">
        <f>IF(COUNTIFS('[7]ROMM List'!$E$5:$E$736,다우기술!CV$4,'[7]ROMM List'!$AA$5:$AA$736,다우기술!$C242)&gt;0,CV$4,"")</f>
        <v/>
      </c>
      <c r="CW242" s="392" t="str">
        <f>IF(COUNTIFS('[7]ROMM List'!$E$5:$E$736,다우기술!CW$4,'[7]ROMM List'!$AA$5:$AA$736,다우기술!$C242)&gt;0,CW$4,"")</f>
        <v/>
      </c>
      <c r="CX242" s="392" t="str">
        <f>IF(COUNTIFS('[7]ROMM List'!$E$5:$E$736,다우기술!CX$4,'[7]ROMM List'!$AA$5:$AA$736,다우기술!$C242)&gt;0,CX$4,"")</f>
        <v/>
      </c>
      <c r="CY242" s="392" t="str">
        <f>IF(COUNTIFS('[7]ROMM List'!$E$5:$E$736,다우기술!CY$4,'[7]ROMM List'!$AA$5:$AA$736,다우기술!$C242)&gt;0,CY$4,"")</f>
        <v/>
      </c>
      <c r="CZ242" s="392" t="str">
        <f>IF(COUNTIFS('[7]ROMM List'!$E$5:$E$736,다우기술!CZ$4,'[7]ROMM List'!$AA$5:$AA$736,다우기술!$C242)&gt;0,CZ$4,"")</f>
        <v/>
      </c>
      <c r="DA242" s="392" t="str">
        <f>IF(COUNTIFS('[7]ROMM List'!$E$5:$E$736,다우기술!DA$4,'[7]ROMM List'!$AA$5:$AA$736,다우기술!$C242)&gt;0,DA$4,"")</f>
        <v/>
      </c>
      <c r="DB242" s="392" t="str">
        <f>IF(COUNTIFS('[7]ROMM List'!$E$5:$E$736,다우기술!DB$4,'[7]ROMM List'!$AA$5:$AA$736,다우기술!$C242)&gt;0,DB$4,"")</f>
        <v/>
      </c>
      <c r="DC242" s="392" t="str">
        <f>IF(COUNTIFS('[7]ROMM List'!$E$5:$E$736,다우기술!DC$4,'[7]ROMM List'!$AA$5:$AA$736,다우기술!$C242)&gt;0,DC$4,"")</f>
        <v/>
      </c>
      <c r="DD242" s="392" t="str">
        <f>IF(COUNTIFS('[7]ROMM List'!$E$5:$E$736,다우기술!DD$4,'[7]ROMM List'!$AA$5:$AA$736,다우기술!$C242)&gt;0,DD$4,"")</f>
        <v/>
      </c>
      <c r="DE242" s="392" t="str">
        <f>IF(COUNTIFS('[7]ROMM List'!$E$5:$E$736,다우기술!DE$4,'[7]ROMM List'!$AA$5:$AA$736,다우기술!$C242)&gt;0,DE$4,"")</f>
        <v/>
      </c>
      <c r="DF242" s="392" t="str">
        <f>IF(COUNTIFS('[7]ROMM List'!$E$5:$E$736,다우기술!DF$4,'[7]ROMM List'!$AA$5:$AA$736,다우기술!$C242)&gt;0,DF$4,"")</f>
        <v/>
      </c>
      <c r="DG242" s="392" t="str">
        <f>IF(COUNTIFS('[7]ROMM List'!$E$5:$E$736,다우기술!DG$4,'[7]ROMM List'!$AA$5:$AA$736,다우기술!$C242)&gt;0,DG$4,"")</f>
        <v/>
      </c>
      <c r="DH242" s="392" t="str">
        <f>IF(COUNTIFS('[7]ROMM List'!$E$5:$E$736,다우기술!DH$4,'[7]ROMM List'!$AA$5:$AA$736,다우기술!$C242)&gt;0,DH$4,"")</f>
        <v/>
      </c>
      <c r="DI242" s="392" t="str">
        <f>IF(COUNTIFS('[7]ROMM List'!$E$5:$E$736,다우기술!DI$4,'[7]ROMM List'!$AA$5:$AA$736,다우기술!$C242)&gt;0,DI$4,"")</f>
        <v/>
      </c>
      <c r="DJ242" s="392" t="str">
        <f>IF(COUNTIFS('[7]ROMM List'!$E$5:$E$736,다우기술!DJ$4,'[7]ROMM List'!$AA$5:$AA$736,다우기술!$C242)&gt;0,DJ$4,"")</f>
        <v/>
      </c>
      <c r="DK242" s="392" t="str">
        <f>IF(COUNTIFS('[7]ROMM List'!$E$5:$E$736,다우기술!DK$4,'[7]ROMM List'!$AA$5:$AA$736,다우기술!$C242)&gt;0,DK$4,"")</f>
        <v/>
      </c>
      <c r="DL242" s="392" t="str">
        <f t="shared" si="52"/>
        <v>재고자산기타자산</v>
      </c>
    </row>
    <row r="243" spans="1:175" s="392" customFormat="1" ht="187.2" hidden="1" customHeight="1">
      <c r="A243" s="453"/>
      <c r="B243" s="392" t="s">
        <v>3009</v>
      </c>
      <c r="C243" s="430" t="str">
        <f t="shared" si="44"/>
        <v>IN0103</v>
      </c>
      <c r="D243" s="430" t="s">
        <v>4902</v>
      </c>
      <c r="E243" s="430" t="s">
        <v>4913</v>
      </c>
      <c r="F243" s="431" t="s">
        <v>3575</v>
      </c>
      <c r="G243" s="431" t="s">
        <v>3036</v>
      </c>
      <c r="H243" s="454" t="s">
        <v>4923</v>
      </c>
      <c r="I243" s="455" t="s">
        <v>4924</v>
      </c>
      <c r="J243" s="456" t="s">
        <v>4925</v>
      </c>
      <c r="K243" s="457" t="s">
        <v>4926</v>
      </c>
      <c r="L243" s="458" t="str">
        <f>IF(VLOOKUP(BZ243,'[7]ROMM List'!$AB$5:$AC$736,2,0)&gt;0,"Y","N")</f>
        <v>Y</v>
      </c>
      <c r="M243" s="459" t="s">
        <v>143</v>
      </c>
      <c r="N243" s="460"/>
      <c r="O243" s="460" t="s">
        <v>143</v>
      </c>
      <c r="P243" s="460"/>
      <c r="Q243" s="460"/>
      <c r="R243" s="461"/>
      <c r="S243" s="459" t="s">
        <v>142</v>
      </c>
      <c r="T243" s="461" t="s">
        <v>137</v>
      </c>
      <c r="U243" s="459" t="str">
        <f>IF(COUNTIFS('[7]ROMM List'!$AA$5:$AA$736,다우기술!$C243,'[7]ROMM List'!K$5:K$736,"O")&gt;0,"O","")</f>
        <v/>
      </c>
      <c r="V243" s="460" t="str">
        <f>IF(COUNTIFS('[7]ROMM List'!$AA$5:$AA$736,다우기술!$C243,'[7]ROMM List'!L$5:L$736,"O")&gt;0,"O","")</f>
        <v>O</v>
      </c>
      <c r="W243" s="460" t="str">
        <f>IF(COUNTIFS('[7]ROMM List'!$AA$5:$AA$736,다우기술!$C243,'[7]ROMM List'!M$5:M$736,"O")&gt;0,"O","")</f>
        <v>O</v>
      </c>
      <c r="X243" s="460" t="str">
        <f>IF(COUNTIFS('[7]ROMM List'!$AA$5:$AA$736,다우기술!$C243,'[7]ROMM List'!N$5:N$736,"O")&gt;0,"O","")</f>
        <v/>
      </c>
      <c r="Y243" s="460" t="str">
        <f>IF(COUNTIFS('[7]ROMM List'!$AA$5:$AA$736,다우기술!$C243,'[7]ROMM List'!O$5:O$736,"O")&gt;0,"O","")</f>
        <v/>
      </c>
      <c r="Z243" s="460" t="str">
        <f>IF(COUNTIFS('[7]ROMM List'!$AA$5:$AA$736,다우기술!$C243,'[7]ROMM List'!P$5:P$736,"O")&gt;0,"O","")</f>
        <v/>
      </c>
      <c r="AA243" s="460" t="str">
        <f>IF(COUNTIFS('[7]ROMM List'!$AA$5:$AA$736,다우기술!$C243,'[7]ROMM List'!Q$5:Q$736,"O")&gt;0,"O","")</f>
        <v/>
      </c>
      <c r="AB243" s="460" t="str">
        <f>IF(COUNTIFS('[7]ROMM List'!$AA$5:$AA$736,다우기술!$C243,'[7]ROMM List'!R$5:R$736,"O")&gt;0,"O","")</f>
        <v/>
      </c>
      <c r="AC243" s="460" t="str">
        <f>IF(COUNTIFS('[7]ROMM List'!$AA$5:$AA$736,다우기술!$C243,'[7]ROMM List'!S$5:S$736,"O")&gt;0,"O","")</f>
        <v/>
      </c>
      <c r="AD243" s="460" t="str">
        <f>IF(COUNTIFS('[7]ROMM List'!$AA$5:$AA$736,다우기술!$C243,'[7]ROMM List'!T$5:T$736,"O")&gt;0,"O","")</f>
        <v/>
      </c>
      <c r="AE243" s="460" t="str">
        <f>IF(COUNTIFS('[7]ROMM List'!$AA$5:$AA$736,다우기술!$C243,'[7]ROMM List'!U$5:U$736,"O")&gt;0,"O","")</f>
        <v/>
      </c>
      <c r="AF243" s="460" t="str">
        <f>IF(COUNTIFS('[7]ROMM List'!$AA$5:$AA$736,다우기술!$C243,'[7]ROMM List'!V$5:V$736,"O")&gt;0,"O","")</f>
        <v/>
      </c>
      <c r="AG243" s="461" t="str">
        <f>IF(COUNTIFS('[7]ROMM List'!$AA$5:$AA$736,다우기술!$C243,'[7]ROMM List'!W$5:W$736,"O")&gt;0,"O","")</f>
        <v/>
      </c>
      <c r="AH243" s="462" t="s">
        <v>130</v>
      </c>
      <c r="AI243" s="458" t="str">
        <f t="shared" si="51"/>
        <v>재고자산매입채무</v>
      </c>
      <c r="AJ243" s="458" t="s">
        <v>4813</v>
      </c>
      <c r="AK243" s="458" t="s">
        <v>4813</v>
      </c>
      <c r="AL243" s="458" t="s">
        <v>4813</v>
      </c>
      <c r="AM243" s="458" t="s">
        <v>4813</v>
      </c>
      <c r="AN243" s="458" t="s">
        <v>3592</v>
      </c>
      <c r="AO243" s="458" t="s">
        <v>144</v>
      </c>
      <c r="AP243" s="463" t="s">
        <v>4868</v>
      </c>
      <c r="AQ243" s="458" t="s">
        <v>3582</v>
      </c>
      <c r="AR243" s="454" t="s">
        <v>4021</v>
      </c>
      <c r="AS243" s="454" t="s">
        <v>4919</v>
      </c>
      <c r="AT243" s="464" t="s">
        <v>4927</v>
      </c>
      <c r="AU243" s="454" t="str">
        <f t="shared" si="49"/>
        <v>전산상 입고처리 권한제한</v>
      </c>
      <c r="AV243" s="454" t="s">
        <v>4928</v>
      </c>
      <c r="AW243" s="455" t="s">
        <v>143</v>
      </c>
      <c r="AX243" s="460"/>
      <c r="AY243" s="460"/>
      <c r="AZ243" s="461" t="s">
        <v>143</v>
      </c>
      <c r="BA243" s="446" t="s">
        <v>4929</v>
      </c>
      <c r="BB243" s="446" t="str">
        <f>IF(COUNTIFS('[7]ROMM List'!$AA$5:$AA$736,다우기술!C243,'[7]ROMM List'!$AF$5:$AF$736,"Significant")&gt;0,"Significant",IF(COUNTIFS('[7]ROMM List'!$AA$5:$AA$736,다우기술!C243,'[7]ROMM List'!$AF$5:$AF$736,"Higher")&gt;0,"Higher","Lower"))</f>
        <v>Lower</v>
      </c>
      <c r="BC243" s="446" t="s">
        <v>3582</v>
      </c>
      <c r="BD243" s="446" t="s">
        <v>130</v>
      </c>
      <c r="BE243" s="465" t="s">
        <v>137</v>
      </c>
      <c r="BF243" s="466" t="s">
        <v>3582</v>
      </c>
      <c r="BG243" s="466" t="s">
        <v>135</v>
      </c>
      <c r="BH243" s="466" t="s">
        <v>135</v>
      </c>
      <c r="BI243" s="466" t="s">
        <v>135</v>
      </c>
      <c r="BJ243" s="466" t="s">
        <v>135</v>
      </c>
      <c r="BK243" s="466" t="s">
        <v>135</v>
      </c>
      <c r="BL243" s="466" t="s">
        <v>133</v>
      </c>
      <c r="BM243" s="466" t="s">
        <v>135</v>
      </c>
      <c r="BN243" s="467" t="s">
        <v>135</v>
      </c>
      <c r="BO243" s="446" t="str">
        <f t="shared" si="45"/>
        <v>Not Higher</v>
      </c>
      <c r="BP243" s="446">
        <f>SUMIFS([7]Note!$G$18:$G$65,[7]Note!$C$18:$C$65,다우기술!BB243,[7]Note!$F$18:$F$65,다우기술!BC243,[7]Note!$D$18:$D$65,다우기술!BO243)/IF(BD243="Y",1,IF(BD243="H",2,4))</f>
        <v>1</v>
      </c>
      <c r="BQ243" s="446" t="str">
        <f t="shared" si="56"/>
        <v>사업지원팀</v>
      </c>
      <c r="BR243" s="466"/>
      <c r="BS243" s="467" t="s">
        <v>143</v>
      </c>
      <c r="BT243" s="465"/>
      <c r="BU243" s="466"/>
      <c r="BV243" s="466"/>
      <c r="BW243" s="466" t="s">
        <v>143</v>
      </c>
      <c r="BX243" s="466"/>
      <c r="BY243" s="446"/>
      <c r="BZ243" s="392" t="str">
        <f t="shared" si="50"/>
        <v>재고_전산상 입고처리 권한제한</v>
      </c>
      <c r="CA243" s="392" t="b">
        <f>VLOOKUP(BZ243,'[7]ROMM List'!$AB$5:$AB$736,1,0)=BZ243</f>
        <v>1</v>
      </c>
      <c r="CB243" s="392" t="str">
        <f t="shared" si="46"/>
        <v>IN0103</v>
      </c>
      <c r="CD243" s="470">
        <f t="shared" si="47"/>
        <v>0</v>
      </c>
      <c r="CF243" s="470">
        <f t="shared" si="48"/>
        <v>0</v>
      </c>
      <c r="CG243" s="470">
        <f t="shared" si="48"/>
        <v>0</v>
      </c>
      <c r="CH243" s="470">
        <f t="shared" si="48"/>
        <v>0</v>
      </c>
      <c r="CL243" s="392" t="str">
        <f>IF(COUNTIFS('[7]ROMM List'!$E$5:$E$736,다우기술!CL$4,'[7]ROMM List'!$AA$5:$AA$736,다우기술!$C243)&gt;0,CL$4,"")</f>
        <v/>
      </c>
      <c r="CM243" s="392" t="str">
        <f>IF(COUNTIFS('[7]ROMM List'!$E$5:$E$736,다우기술!CM$4,'[7]ROMM List'!$AA$5:$AA$736,다우기술!$C243)&gt;0,CM$4,"")</f>
        <v/>
      </c>
      <c r="CN243" s="392" t="str">
        <f>IF(COUNTIFS('[7]ROMM List'!$E$5:$E$736,다우기술!CN$4,'[7]ROMM List'!$AA$5:$AA$736,다우기술!$C243)&gt;0,CN$4,"")</f>
        <v>재고자산</v>
      </c>
      <c r="CO243" s="392" t="str">
        <f>IF(COUNTIFS('[7]ROMM List'!$E$5:$E$736,다우기술!CO$4,'[7]ROMM List'!$AA$5:$AA$736,다우기술!$C243)&gt;0,CO$4,"")</f>
        <v>매입채무</v>
      </c>
      <c r="CP243" s="392" t="str">
        <f>IF(COUNTIFS('[7]ROMM List'!$E$5:$E$736,다우기술!CP$4,'[7]ROMM List'!$AA$5:$AA$736,다우기술!$C243)&gt;0,CP$4,"")</f>
        <v/>
      </c>
      <c r="CQ243" s="392" t="str">
        <f>IF(COUNTIFS('[7]ROMM List'!$E$5:$E$736,다우기술!CQ$4,'[7]ROMM List'!$AA$5:$AA$736,다우기술!$C243)&gt;0,CQ$4,"")</f>
        <v/>
      </c>
      <c r="CR243" s="392" t="str">
        <f>IF(COUNTIFS('[7]ROMM List'!$E$5:$E$736,다우기술!CR$4,'[7]ROMM List'!$AA$5:$AA$736,다우기술!$C243)&gt;0,CR$4,"")</f>
        <v/>
      </c>
      <c r="CS243" s="392" t="str">
        <f>IF(COUNTIFS('[7]ROMM List'!$E$5:$E$736,다우기술!CS$4,'[7]ROMM List'!$AA$5:$AA$736,다우기술!$C243)&gt;0,CS$4,"")</f>
        <v/>
      </c>
      <c r="CT243" s="392" t="str">
        <f>IF(COUNTIFS('[7]ROMM List'!$E$5:$E$736,다우기술!CT$4,'[7]ROMM List'!$AA$5:$AA$736,다우기술!$C243)&gt;0,CT$4,"")</f>
        <v/>
      </c>
      <c r="CU243" s="392" t="str">
        <f>IF(COUNTIFS('[7]ROMM List'!$E$5:$E$736,다우기술!CU$4,'[7]ROMM List'!$AA$5:$AA$736,다우기술!$C243)&gt;0,CU$4,"")</f>
        <v/>
      </c>
      <c r="CV243" s="392" t="str">
        <f>IF(COUNTIFS('[7]ROMM List'!$E$5:$E$736,다우기술!CV$4,'[7]ROMM List'!$AA$5:$AA$736,다우기술!$C243)&gt;0,CV$4,"")</f>
        <v/>
      </c>
      <c r="CW243" s="392" t="str">
        <f>IF(COUNTIFS('[7]ROMM List'!$E$5:$E$736,다우기술!CW$4,'[7]ROMM List'!$AA$5:$AA$736,다우기술!$C243)&gt;0,CW$4,"")</f>
        <v/>
      </c>
      <c r="CX243" s="392" t="str">
        <f>IF(COUNTIFS('[7]ROMM List'!$E$5:$E$736,다우기술!CX$4,'[7]ROMM List'!$AA$5:$AA$736,다우기술!$C243)&gt;0,CX$4,"")</f>
        <v/>
      </c>
      <c r="CY243" s="392" t="str">
        <f>IF(COUNTIFS('[7]ROMM List'!$E$5:$E$736,다우기술!CY$4,'[7]ROMM List'!$AA$5:$AA$736,다우기술!$C243)&gt;0,CY$4,"")</f>
        <v/>
      </c>
      <c r="CZ243" s="392" t="str">
        <f>IF(COUNTIFS('[7]ROMM List'!$E$5:$E$736,다우기술!CZ$4,'[7]ROMM List'!$AA$5:$AA$736,다우기술!$C243)&gt;0,CZ$4,"")</f>
        <v/>
      </c>
      <c r="DA243" s="392" t="str">
        <f>IF(COUNTIFS('[7]ROMM List'!$E$5:$E$736,다우기술!DA$4,'[7]ROMM List'!$AA$5:$AA$736,다우기술!$C243)&gt;0,DA$4,"")</f>
        <v/>
      </c>
      <c r="DB243" s="392" t="str">
        <f>IF(COUNTIFS('[7]ROMM List'!$E$5:$E$736,다우기술!DB$4,'[7]ROMM List'!$AA$5:$AA$736,다우기술!$C243)&gt;0,DB$4,"")</f>
        <v/>
      </c>
      <c r="DC243" s="392" t="str">
        <f>IF(COUNTIFS('[7]ROMM List'!$E$5:$E$736,다우기술!DC$4,'[7]ROMM List'!$AA$5:$AA$736,다우기술!$C243)&gt;0,DC$4,"")</f>
        <v/>
      </c>
      <c r="DD243" s="392" t="str">
        <f>IF(COUNTIFS('[7]ROMM List'!$E$5:$E$736,다우기술!DD$4,'[7]ROMM List'!$AA$5:$AA$736,다우기술!$C243)&gt;0,DD$4,"")</f>
        <v/>
      </c>
      <c r="DE243" s="392" t="str">
        <f>IF(COUNTIFS('[7]ROMM List'!$E$5:$E$736,다우기술!DE$4,'[7]ROMM List'!$AA$5:$AA$736,다우기술!$C243)&gt;0,DE$4,"")</f>
        <v/>
      </c>
      <c r="DF243" s="392" t="str">
        <f>IF(COUNTIFS('[7]ROMM List'!$E$5:$E$736,다우기술!DF$4,'[7]ROMM List'!$AA$5:$AA$736,다우기술!$C243)&gt;0,DF$4,"")</f>
        <v/>
      </c>
      <c r="DG243" s="392" t="str">
        <f>IF(COUNTIFS('[7]ROMM List'!$E$5:$E$736,다우기술!DG$4,'[7]ROMM List'!$AA$5:$AA$736,다우기술!$C243)&gt;0,DG$4,"")</f>
        <v/>
      </c>
      <c r="DH243" s="392" t="str">
        <f>IF(COUNTIFS('[7]ROMM List'!$E$5:$E$736,다우기술!DH$4,'[7]ROMM List'!$AA$5:$AA$736,다우기술!$C243)&gt;0,DH$4,"")</f>
        <v/>
      </c>
      <c r="DI243" s="392" t="str">
        <f>IF(COUNTIFS('[7]ROMM List'!$E$5:$E$736,다우기술!DI$4,'[7]ROMM List'!$AA$5:$AA$736,다우기술!$C243)&gt;0,DI$4,"")</f>
        <v/>
      </c>
      <c r="DJ243" s="392" t="str">
        <f>IF(COUNTIFS('[7]ROMM List'!$E$5:$E$736,다우기술!DJ$4,'[7]ROMM List'!$AA$5:$AA$736,다우기술!$C243)&gt;0,DJ$4,"")</f>
        <v/>
      </c>
      <c r="DK243" s="392" t="str">
        <f>IF(COUNTIFS('[7]ROMM List'!$E$5:$E$736,다우기술!DK$4,'[7]ROMM List'!$AA$5:$AA$736,다우기술!$C243)&gt;0,DK$4,"")</f>
        <v/>
      </c>
      <c r="DL243" s="392" t="str">
        <f t="shared" si="52"/>
        <v>재고자산매입채무</v>
      </c>
    </row>
    <row r="244" spans="1:175" s="392" customFormat="1" ht="93.6" hidden="1" customHeight="1">
      <c r="A244" s="453"/>
      <c r="B244" s="392" t="s">
        <v>3009</v>
      </c>
      <c r="C244" s="430" t="str">
        <f t="shared" si="44"/>
        <v>IN0104</v>
      </c>
      <c r="D244" s="430" t="s">
        <v>4902</v>
      </c>
      <c r="E244" s="430" t="s">
        <v>4913</v>
      </c>
      <c r="F244" s="431" t="s">
        <v>3575</v>
      </c>
      <c r="G244" s="431" t="s">
        <v>3047</v>
      </c>
      <c r="H244" s="454" t="s">
        <v>4930</v>
      </c>
      <c r="I244" s="455" t="s">
        <v>4931</v>
      </c>
      <c r="J244" s="456" t="s">
        <v>4932</v>
      </c>
      <c r="K244" s="457" t="s">
        <v>4933</v>
      </c>
      <c r="L244" s="458" t="str">
        <f>IF(VLOOKUP(BZ244,'[7]ROMM List'!$AB$5:$AC$736,2,0)&gt;0,"Y","N")</f>
        <v>Y</v>
      </c>
      <c r="M244" s="459" t="s">
        <v>143</v>
      </c>
      <c r="N244" s="460"/>
      <c r="O244" s="460"/>
      <c r="P244" s="460"/>
      <c r="Q244" s="460"/>
      <c r="R244" s="461"/>
      <c r="S244" s="459" t="s">
        <v>140</v>
      </c>
      <c r="T244" s="461" t="s">
        <v>131</v>
      </c>
      <c r="U244" s="459" t="str">
        <f>IF(COUNTIFS('[7]ROMM List'!$AA$5:$AA$736,다우기술!$C244,'[7]ROMM List'!K$5:K$736,"O")&gt;0,"O","")</f>
        <v/>
      </c>
      <c r="V244" s="460" t="str">
        <f>IF(COUNTIFS('[7]ROMM List'!$AA$5:$AA$736,다우기술!$C244,'[7]ROMM List'!L$5:L$736,"O")&gt;0,"O","")</f>
        <v>O</v>
      </c>
      <c r="W244" s="460" t="str">
        <f>IF(COUNTIFS('[7]ROMM List'!$AA$5:$AA$736,다우기술!$C244,'[7]ROMM List'!M$5:M$736,"O")&gt;0,"O","")</f>
        <v>O</v>
      </c>
      <c r="X244" s="460" t="str">
        <f>IF(COUNTIFS('[7]ROMM List'!$AA$5:$AA$736,다우기술!$C244,'[7]ROMM List'!N$5:N$736,"O")&gt;0,"O","")</f>
        <v/>
      </c>
      <c r="Y244" s="460" t="str">
        <f>IF(COUNTIFS('[7]ROMM List'!$AA$5:$AA$736,다우기술!$C244,'[7]ROMM List'!O$5:O$736,"O")&gt;0,"O","")</f>
        <v/>
      </c>
      <c r="Z244" s="460" t="str">
        <f>IF(COUNTIFS('[7]ROMM List'!$AA$5:$AA$736,다우기술!$C244,'[7]ROMM List'!P$5:P$736,"O")&gt;0,"O","")</f>
        <v/>
      </c>
      <c r="AA244" s="460" t="str">
        <f>IF(COUNTIFS('[7]ROMM List'!$AA$5:$AA$736,다우기술!$C244,'[7]ROMM List'!Q$5:Q$736,"O")&gt;0,"O","")</f>
        <v/>
      </c>
      <c r="AB244" s="460" t="str">
        <f>IF(COUNTIFS('[7]ROMM List'!$AA$5:$AA$736,다우기술!$C244,'[7]ROMM List'!R$5:R$736,"O")&gt;0,"O","")</f>
        <v/>
      </c>
      <c r="AC244" s="460" t="str">
        <f>IF(COUNTIFS('[7]ROMM List'!$AA$5:$AA$736,다우기술!$C244,'[7]ROMM List'!S$5:S$736,"O")&gt;0,"O","")</f>
        <v/>
      </c>
      <c r="AD244" s="460" t="str">
        <f>IF(COUNTIFS('[7]ROMM List'!$AA$5:$AA$736,다우기술!$C244,'[7]ROMM List'!T$5:T$736,"O")&gt;0,"O","")</f>
        <v/>
      </c>
      <c r="AE244" s="460" t="str">
        <f>IF(COUNTIFS('[7]ROMM List'!$AA$5:$AA$736,다우기술!$C244,'[7]ROMM List'!U$5:U$736,"O")&gt;0,"O","")</f>
        <v/>
      </c>
      <c r="AF244" s="460" t="str">
        <f>IF(COUNTIFS('[7]ROMM List'!$AA$5:$AA$736,다우기술!$C244,'[7]ROMM List'!V$5:V$736,"O")&gt;0,"O","")</f>
        <v/>
      </c>
      <c r="AG244" s="461" t="str">
        <f>IF(COUNTIFS('[7]ROMM List'!$AA$5:$AA$736,다우기술!$C244,'[7]ROMM List'!W$5:W$736,"O")&gt;0,"O","")</f>
        <v/>
      </c>
      <c r="AH244" s="462" t="s">
        <v>130</v>
      </c>
      <c r="AI244" s="458" t="str">
        <f t="shared" si="51"/>
        <v>재고자산매입채무</v>
      </c>
      <c r="AJ244" s="458" t="s">
        <v>4813</v>
      </c>
      <c r="AK244" s="458" t="s">
        <v>4813</v>
      </c>
      <c r="AL244" s="458" t="s">
        <v>4813</v>
      </c>
      <c r="AM244" s="458" t="s">
        <v>4813</v>
      </c>
      <c r="AN244" s="458" t="s">
        <v>3592</v>
      </c>
      <c r="AO244" s="458" t="s">
        <v>144</v>
      </c>
      <c r="AP244" s="463" t="s">
        <v>4868</v>
      </c>
      <c r="AQ244" s="458" t="s">
        <v>140</v>
      </c>
      <c r="AR244" s="454" t="s">
        <v>4021</v>
      </c>
      <c r="AS244" s="454" t="s">
        <v>4919</v>
      </c>
      <c r="AT244" s="464" t="s">
        <v>4934</v>
      </c>
      <c r="AU244" s="454" t="str">
        <f t="shared" si="49"/>
        <v>입고처리의 승인</v>
      </c>
      <c r="AV244" s="454" t="s">
        <v>4935</v>
      </c>
      <c r="AW244" s="455" t="s">
        <v>143</v>
      </c>
      <c r="AX244" s="460"/>
      <c r="AY244" s="460" t="s">
        <v>143</v>
      </c>
      <c r="AZ244" s="461"/>
      <c r="BA244" s="446" t="s">
        <v>4936</v>
      </c>
      <c r="BB244" s="446" t="str">
        <f>IF(COUNTIFS('[7]ROMM List'!$AA$5:$AA$736,다우기술!C244,'[7]ROMM List'!$AF$5:$AF$736,"Significant")&gt;0,"Significant",IF(COUNTIFS('[7]ROMM List'!$AA$5:$AA$736,다우기술!C244,'[7]ROMM List'!$AF$5:$AF$736,"Higher")&gt;0,"Higher","Lower"))</f>
        <v>Lower</v>
      </c>
      <c r="BC244" s="446" t="s">
        <v>140</v>
      </c>
      <c r="BD244" s="446" t="s">
        <v>130</v>
      </c>
      <c r="BE244" s="465" t="s">
        <v>131</v>
      </c>
      <c r="BF244" s="466" t="s">
        <v>140</v>
      </c>
      <c r="BG244" s="466" t="s">
        <v>135</v>
      </c>
      <c r="BH244" s="466" t="s">
        <v>135</v>
      </c>
      <c r="BI244" s="466" t="s">
        <v>135</v>
      </c>
      <c r="BJ244" s="466" t="s">
        <v>135</v>
      </c>
      <c r="BK244" s="466" t="s">
        <v>135</v>
      </c>
      <c r="BL244" s="466" t="s">
        <v>135</v>
      </c>
      <c r="BM244" s="466" t="s">
        <v>135</v>
      </c>
      <c r="BN244" s="467" t="s">
        <v>135</v>
      </c>
      <c r="BO244" s="446" t="str">
        <f t="shared" si="45"/>
        <v>Not Higher</v>
      </c>
      <c r="BP244" s="446">
        <f>SUMIFS([7]Note!$G$18:$G$65,[7]Note!$C$18:$C$65,다우기술!BB244,[7]Note!$F$18:$F$65,다우기술!BC244,[7]Note!$D$18:$D$65,다우기술!BO244)/IF(BD244="Y",1,IF(BD244="H",2,4))</f>
        <v>7</v>
      </c>
      <c r="BQ244" s="446" t="str">
        <f t="shared" si="56"/>
        <v>사업지원팀</v>
      </c>
      <c r="BR244" s="466"/>
      <c r="BS244" s="467" t="s">
        <v>143</v>
      </c>
      <c r="BT244" s="465"/>
      <c r="BU244" s="466"/>
      <c r="BV244" s="466"/>
      <c r="BW244" s="466" t="s">
        <v>143</v>
      </c>
      <c r="BX244" s="466"/>
      <c r="BY244" s="446"/>
      <c r="BZ244" s="392" t="str">
        <f t="shared" si="50"/>
        <v>재고_입고처리의 승인</v>
      </c>
      <c r="CA244" s="392" t="b">
        <f>VLOOKUP(BZ244,'[7]ROMM List'!$AB$5:$AB$736,1,0)=BZ244</f>
        <v>1</v>
      </c>
      <c r="CB244" s="392" t="str">
        <f t="shared" si="46"/>
        <v>IN0104</v>
      </c>
      <c r="CD244" s="470">
        <f t="shared" si="47"/>
        <v>0</v>
      </c>
      <c r="CF244" s="470">
        <f t="shared" si="48"/>
        <v>0</v>
      </c>
      <c r="CG244" s="470">
        <f t="shared" si="48"/>
        <v>0</v>
      </c>
      <c r="CH244" s="470">
        <f t="shared" si="48"/>
        <v>0</v>
      </c>
      <c r="CL244" s="392" t="str">
        <f>IF(COUNTIFS('[7]ROMM List'!$E$5:$E$736,다우기술!CL$4,'[7]ROMM List'!$AA$5:$AA$736,다우기술!$C244)&gt;0,CL$4,"")</f>
        <v/>
      </c>
      <c r="CM244" s="392" t="str">
        <f>IF(COUNTIFS('[7]ROMM List'!$E$5:$E$736,다우기술!CM$4,'[7]ROMM List'!$AA$5:$AA$736,다우기술!$C244)&gt;0,CM$4,"")</f>
        <v/>
      </c>
      <c r="CN244" s="392" t="str">
        <f>IF(COUNTIFS('[7]ROMM List'!$E$5:$E$736,다우기술!CN$4,'[7]ROMM List'!$AA$5:$AA$736,다우기술!$C244)&gt;0,CN$4,"")</f>
        <v>재고자산</v>
      </c>
      <c r="CO244" s="392" t="str">
        <f>IF(COUNTIFS('[7]ROMM List'!$E$5:$E$736,다우기술!CO$4,'[7]ROMM List'!$AA$5:$AA$736,다우기술!$C244)&gt;0,CO$4,"")</f>
        <v>매입채무</v>
      </c>
      <c r="CP244" s="392" t="str">
        <f>IF(COUNTIFS('[7]ROMM List'!$E$5:$E$736,다우기술!CP$4,'[7]ROMM List'!$AA$5:$AA$736,다우기술!$C244)&gt;0,CP$4,"")</f>
        <v/>
      </c>
      <c r="CQ244" s="392" t="str">
        <f>IF(COUNTIFS('[7]ROMM List'!$E$5:$E$736,다우기술!CQ$4,'[7]ROMM List'!$AA$5:$AA$736,다우기술!$C244)&gt;0,CQ$4,"")</f>
        <v/>
      </c>
      <c r="CR244" s="392" t="str">
        <f>IF(COUNTIFS('[7]ROMM List'!$E$5:$E$736,다우기술!CR$4,'[7]ROMM List'!$AA$5:$AA$736,다우기술!$C244)&gt;0,CR$4,"")</f>
        <v/>
      </c>
      <c r="CS244" s="392" t="str">
        <f>IF(COUNTIFS('[7]ROMM List'!$E$5:$E$736,다우기술!CS$4,'[7]ROMM List'!$AA$5:$AA$736,다우기술!$C244)&gt;0,CS$4,"")</f>
        <v/>
      </c>
      <c r="CT244" s="392" t="str">
        <f>IF(COUNTIFS('[7]ROMM List'!$E$5:$E$736,다우기술!CT$4,'[7]ROMM List'!$AA$5:$AA$736,다우기술!$C244)&gt;0,CT$4,"")</f>
        <v/>
      </c>
      <c r="CU244" s="392" t="str">
        <f>IF(COUNTIFS('[7]ROMM List'!$E$5:$E$736,다우기술!CU$4,'[7]ROMM List'!$AA$5:$AA$736,다우기술!$C244)&gt;0,CU$4,"")</f>
        <v/>
      </c>
      <c r="CV244" s="392" t="str">
        <f>IF(COUNTIFS('[7]ROMM List'!$E$5:$E$736,다우기술!CV$4,'[7]ROMM List'!$AA$5:$AA$736,다우기술!$C244)&gt;0,CV$4,"")</f>
        <v/>
      </c>
      <c r="CW244" s="392" t="str">
        <f>IF(COUNTIFS('[7]ROMM List'!$E$5:$E$736,다우기술!CW$4,'[7]ROMM List'!$AA$5:$AA$736,다우기술!$C244)&gt;0,CW$4,"")</f>
        <v/>
      </c>
      <c r="CX244" s="392" t="str">
        <f>IF(COUNTIFS('[7]ROMM List'!$E$5:$E$736,다우기술!CX$4,'[7]ROMM List'!$AA$5:$AA$736,다우기술!$C244)&gt;0,CX$4,"")</f>
        <v/>
      </c>
      <c r="CY244" s="392" t="str">
        <f>IF(COUNTIFS('[7]ROMM List'!$E$5:$E$736,다우기술!CY$4,'[7]ROMM List'!$AA$5:$AA$736,다우기술!$C244)&gt;0,CY$4,"")</f>
        <v/>
      </c>
      <c r="CZ244" s="392" t="str">
        <f>IF(COUNTIFS('[7]ROMM List'!$E$5:$E$736,다우기술!CZ$4,'[7]ROMM List'!$AA$5:$AA$736,다우기술!$C244)&gt;0,CZ$4,"")</f>
        <v/>
      </c>
      <c r="DA244" s="392" t="str">
        <f>IF(COUNTIFS('[7]ROMM List'!$E$5:$E$736,다우기술!DA$4,'[7]ROMM List'!$AA$5:$AA$736,다우기술!$C244)&gt;0,DA$4,"")</f>
        <v/>
      </c>
      <c r="DB244" s="392" t="str">
        <f>IF(COUNTIFS('[7]ROMM List'!$E$5:$E$736,다우기술!DB$4,'[7]ROMM List'!$AA$5:$AA$736,다우기술!$C244)&gt;0,DB$4,"")</f>
        <v/>
      </c>
      <c r="DC244" s="392" t="str">
        <f>IF(COUNTIFS('[7]ROMM List'!$E$5:$E$736,다우기술!DC$4,'[7]ROMM List'!$AA$5:$AA$736,다우기술!$C244)&gt;0,DC$4,"")</f>
        <v/>
      </c>
      <c r="DD244" s="392" t="str">
        <f>IF(COUNTIFS('[7]ROMM List'!$E$5:$E$736,다우기술!DD$4,'[7]ROMM List'!$AA$5:$AA$736,다우기술!$C244)&gt;0,DD$4,"")</f>
        <v/>
      </c>
      <c r="DE244" s="392" t="str">
        <f>IF(COUNTIFS('[7]ROMM List'!$E$5:$E$736,다우기술!DE$4,'[7]ROMM List'!$AA$5:$AA$736,다우기술!$C244)&gt;0,DE$4,"")</f>
        <v/>
      </c>
      <c r="DF244" s="392" t="str">
        <f>IF(COUNTIFS('[7]ROMM List'!$E$5:$E$736,다우기술!DF$4,'[7]ROMM List'!$AA$5:$AA$736,다우기술!$C244)&gt;0,DF$4,"")</f>
        <v/>
      </c>
      <c r="DG244" s="392" t="str">
        <f>IF(COUNTIFS('[7]ROMM List'!$E$5:$E$736,다우기술!DG$4,'[7]ROMM List'!$AA$5:$AA$736,다우기술!$C244)&gt;0,DG$4,"")</f>
        <v/>
      </c>
      <c r="DH244" s="392" t="str">
        <f>IF(COUNTIFS('[7]ROMM List'!$E$5:$E$736,다우기술!DH$4,'[7]ROMM List'!$AA$5:$AA$736,다우기술!$C244)&gt;0,DH$4,"")</f>
        <v/>
      </c>
      <c r="DI244" s="392" t="str">
        <f>IF(COUNTIFS('[7]ROMM List'!$E$5:$E$736,다우기술!DI$4,'[7]ROMM List'!$AA$5:$AA$736,다우기술!$C244)&gt;0,DI$4,"")</f>
        <v/>
      </c>
      <c r="DJ244" s="392" t="str">
        <f>IF(COUNTIFS('[7]ROMM List'!$E$5:$E$736,다우기술!DJ$4,'[7]ROMM List'!$AA$5:$AA$736,다우기술!$C244)&gt;0,DJ$4,"")</f>
        <v/>
      </c>
      <c r="DK244" s="392" t="str">
        <f>IF(COUNTIFS('[7]ROMM List'!$E$5:$E$736,다우기술!DK$4,'[7]ROMM List'!$AA$5:$AA$736,다우기술!$C244)&gt;0,DK$4,"")</f>
        <v/>
      </c>
      <c r="DL244" s="392" t="str">
        <f t="shared" si="52"/>
        <v>재고자산매입채무</v>
      </c>
    </row>
    <row r="245" spans="1:175" s="392" customFormat="1" ht="140.4" hidden="1" customHeight="1">
      <c r="A245" s="453"/>
      <c r="B245" s="392" t="s">
        <v>3009</v>
      </c>
      <c r="C245" s="430" t="str">
        <f t="shared" si="44"/>
        <v>IN0105</v>
      </c>
      <c r="D245" s="430" t="s">
        <v>4902</v>
      </c>
      <c r="E245" s="430" t="s">
        <v>4913</v>
      </c>
      <c r="F245" s="431" t="s">
        <v>3575</v>
      </c>
      <c r="G245" s="431" t="s">
        <v>3056</v>
      </c>
      <c r="H245" s="454" t="s">
        <v>4937</v>
      </c>
      <c r="I245" s="455" t="s">
        <v>4938</v>
      </c>
      <c r="J245" s="456" t="s">
        <v>4939</v>
      </c>
      <c r="K245" s="457" t="s">
        <v>4940</v>
      </c>
      <c r="L245" s="458" t="str">
        <f>IF(VLOOKUP(BZ245,'[7]ROMM List'!$AB$5:$AC$736,2,0)&gt;0,"Y","N")</f>
        <v>Y</v>
      </c>
      <c r="M245" s="459" t="s">
        <v>143</v>
      </c>
      <c r="N245" s="460"/>
      <c r="O245" s="460" t="s">
        <v>143</v>
      </c>
      <c r="P245" s="460"/>
      <c r="Q245" s="460"/>
      <c r="R245" s="461"/>
      <c r="S245" s="459" t="s">
        <v>142</v>
      </c>
      <c r="T245" s="461" t="s">
        <v>131</v>
      </c>
      <c r="U245" s="459" t="str">
        <f>IF(COUNTIFS('[7]ROMM List'!$AA$5:$AA$736,다우기술!$C245,'[7]ROMM List'!K$5:K$736,"O")&gt;0,"O","")</f>
        <v>O</v>
      </c>
      <c r="V245" s="460" t="str">
        <f>IF(COUNTIFS('[7]ROMM List'!$AA$5:$AA$736,다우기술!$C245,'[7]ROMM List'!L$5:L$736,"O")&gt;0,"O","")</f>
        <v>O</v>
      </c>
      <c r="W245" s="460" t="str">
        <f>IF(COUNTIFS('[7]ROMM List'!$AA$5:$AA$736,다우기술!$C245,'[7]ROMM List'!M$5:M$736,"O")&gt;0,"O","")</f>
        <v>O</v>
      </c>
      <c r="X245" s="460" t="str">
        <f>IF(COUNTIFS('[7]ROMM List'!$AA$5:$AA$736,다우기술!$C245,'[7]ROMM List'!N$5:N$736,"O")&gt;0,"O","")</f>
        <v/>
      </c>
      <c r="Y245" s="460" t="str">
        <f>IF(COUNTIFS('[7]ROMM List'!$AA$5:$AA$736,다우기술!$C245,'[7]ROMM List'!O$5:O$736,"O")&gt;0,"O","")</f>
        <v/>
      </c>
      <c r="Z245" s="460" t="str">
        <f>IF(COUNTIFS('[7]ROMM List'!$AA$5:$AA$736,다우기술!$C245,'[7]ROMM List'!P$5:P$736,"O")&gt;0,"O","")</f>
        <v/>
      </c>
      <c r="AA245" s="460" t="str">
        <f>IF(COUNTIFS('[7]ROMM List'!$AA$5:$AA$736,다우기술!$C245,'[7]ROMM List'!Q$5:Q$736,"O")&gt;0,"O","")</f>
        <v/>
      </c>
      <c r="AB245" s="460" t="str">
        <f>IF(COUNTIFS('[7]ROMM List'!$AA$5:$AA$736,다우기술!$C245,'[7]ROMM List'!R$5:R$736,"O")&gt;0,"O","")</f>
        <v/>
      </c>
      <c r="AC245" s="460" t="str">
        <f>IF(COUNTIFS('[7]ROMM List'!$AA$5:$AA$736,다우기술!$C245,'[7]ROMM List'!S$5:S$736,"O")&gt;0,"O","")</f>
        <v/>
      </c>
      <c r="AD245" s="460" t="str">
        <f>IF(COUNTIFS('[7]ROMM List'!$AA$5:$AA$736,다우기술!$C245,'[7]ROMM List'!T$5:T$736,"O")&gt;0,"O","")</f>
        <v/>
      </c>
      <c r="AE245" s="460" t="str">
        <f>IF(COUNTIFS('[7]ROMM List'!$AA$5:$AA$736,다우기술!$C245,'[7]ROMM List'!U$5:U$736,"O")&gt;0,"O","")</f>
        <v/>
      </c>
      <c r="AF245" s="460" t="str">
        <f>IF(COUNTIFS('[7]ROMM List'!$AA$5:$AA$736,다우기술!$C245,'[7]ROMM List'!V$5:V$736,"O")&gt;0,"O","")</f>
        <v/>
      </c>
      <c r="AG245" s="461" t="str">
        <f>IF(COUNTIFS('[7]ROMM List'!$AA$5:$AA$736,다우기술!$C245,'[7]ROMM List'!W$5:W$736,"O")&gt;0,"O","")</f>
        <v/>
      </c>
      <c r="AH245" s="462" t="s">
        <v>130</v>
      </c>
      <c r="AI245" s="458" t="str">
        <f t="shared" si="51"/>
        <v>매입채무</v>
      </c>
      <c r="AJ245" s="458" t="s">
        <v>4813</v>
      </c>
      <c r="AK245" s="458" t="s">
        <v>4813</v>
      </c>
      <c r="AL245" s="458" t="s">
        <v>4813</v>
      </c>
      <c r="AM245" s="458" t="s">
        <v>4813</v>
      </c>
      <c r="AN245" s="458" t="s">
        <v>3592</v>
      </c>
      <c r="AO245" s="458" t="s">
        <v>144</v>
      </c>
      <c r="AP245" s="463" t="s">
        <v>4868</v>
      </c>
      <c r="AQ245" s="458" t="s">
        <v>140</v>
      </c>
      <c r="AR245" s="454" t="s">
        <v>4021</v>
      </c>
      <c r="AS245" s="454" t="s">
        <v>4919</v>
      </c>
      <c r="AT245" s="464" t="s">
        <v>4941</v>
      </c>
      <c r="AU245" s="454" t="str">
        <f t="shared" si="49"/>
        <v>거래처에 대한 관리</v>
      </c>
      <c r="AV245" s="454" t="s">
        <v>4942</v>
      </c>
      <c r="AW245" s="455" t="s">
        <v>143</v>
      </c>
      <c r="AX245" s="460"/>
      <c r="AY245" s="460"/>
      <c r="AZ245" s="461" t="s">
        <v>143</v>
      </c>
      <c r="BA245" s="446" t="s">
        <v>144</v>
      </c>
      <c r="BB245" s="446" t="str">
        <f>IF(COUNTIFS('[7]ROMM List'!$AA$5:$AA$736,다우기술!C245,'[7]ROMM List'!$AF$5:$AF$736,"Significant")&gt;0,"Significant",IF(COUNTIFS('[7]ROMM List'!$AA$5:$AA$736,다우기술!C245,'[7]ROMM List'!$AF$5:$AF$736,"Higher")&gt;0,"Higher","Lower"))</f>
        <v>Lower</v>
      </c>
      <c r="BC245" s="446" t="s">
        <v>140</v>
      </c>
      <c r="BD245" s="446" t="s">
        <v>130</v>
      </c>
      <c r="BE245" s="465" t="s">
        <v>137</v>
      </c>
      <c r="BF245" s="466" t="s">
        <v>140</v>
      </c>
      <c r="BG245" s="466" t="s">
        <v>135</v>
      </c>
      <c r="BH245" s="466" t="s">
        <v>135</v>
      </c>
      <c r="BI245" s="466" t="s">
        <v>135</v>
      </c>
      <c r="BJ245" s="466" t="s">
        <v>135</v>
      </c>
      <c r="BK245" s="466" t="s">
        <v>135</v>
      </c>
      <c r="BL245" s="466" t="s">
        <v>133</v>
      </c>
      <c r="BM245" s="466" t="s">
        <v>135</v>
      </c>
      <c r="BN245" s="467" t="s">
        <v>135</v>
      </c>
      <c r="BO245" s="446" t="str">
        <f t="shared" si="45"/>
        <v>Not Higher</v>
      </c>
      <c r="BP245" s="446">
        <f>SUMIFS([7]Note!$G$18:$G$65,[7]Note!$C$18:$C$65,다우기술!BB245,[7]Note!$F$18:$F$65,다우기술!BC245,[7]Note!$D$18:$D$65,다우기술!BO245)/IF(BD245="Y",1,IF(BD245="H",2,4))</f>
        <v>7</v>
      </c>
      <c r="BQ245" s="446" t="str">
        <f t="shared" si="56"/>
        <v>사업지원팀</v>
      </c>
      <c r="BR245" s="466"/>
      <c r="BS245" s="467" t="s">
        <v>143</v>
      </c>
      <c r="BT245" s="465"/>
      <c r="BU245" s="466"/>
      <c r="BV245" s="466"/>
      <c r="BW245" s="466" t="s">
        <v>143</v>
      </c>
      <c r="BX245" s="466"/>
      <c r="BY245" s="446"/>
      <c r="BZ245" s="392" t="str">
        <f t="shared" si="50"/>
        <v>재고_거래처에 대한 관리</v>
      </c>
      <c r="CA245" s="392" t="b">
        <f>VLOOKUP(BZ245,'[7]ROMM List'!$AB$5:$AB$736,1,0)=BZ245</f>
        <v>1</v>
      </c>
      <c r="CB245" s="392" t="str">
        <f t="shared" si="46"/>
        <v>IN0105</v>
      </c>
      <c r="CD245" s="470">
        <f t="shared" si="47"/>
        <v>0</v>
      </c>
      <c r="CF245" s="470">
        <f t="shared" si="48"/>
        <v>0</v>
      </c>
      <c r="CG245" s="470">
        <f t="shared" si="48"/>
        <v>0</v>
      </c>
      <c r="CH245" s="470">
        <f t="shared" si="48"/>
        <v>0</v>
      </c>
      <c r="CL245" s="392" t="str">
        <f>IF(COUNTIFS('[7]ROMM List'!$E$5:$E$736,다우기술!CL$4,'[7]ROMM List'!$AA$5:$AA$736,다우기술!$C245)&gt;0,CL$4,"")</f>
        <v/>
      </c>
      <c r="CM245" s="392" t="str">
        <f>IF(COUNTIFS('[7]ROMM List'!$E$5:$E$736,다우기술!CM$4,'[7]ROMM List'!$AA$5:$AA$736,다우기술!$C245)&gt;0,CM$4,"")</f>
        <v/>
      </c>
      <c r="CN245" s="392" t="str">
        <f>IF(COUNTIFS('[7]ROMM List'!$E$5:$E$736,다우기술!CN$4,'[7]ROMM List'!$AA$5:$AA$736,다우기술!$C245)&gt;0,CN$4,"")</f>
        <v/>
      </c>
      <c r="CO245" s="392" t="str">
        <f>IF(COUNTIFS('[7]ROMM List'!$E$5:$E$736,다우기술!CO$4,'[7]ROMM List'!$AA$5:$AA$736,다우기술!$C245)&gt;0,CO$4,"")</f>
        <v>매입채무</v>
      </c>
      <c r="CP245" s="392" t="str">
        <f>IF(COUNTIFS('[7]ROMM List'!$E$5:$E$736,다우기술!CP$4,'[7]ROMM List'!$AA$5:$AA$736,다우기술!$C245)&gt;0,CP$4,"")</f>
        <v/>
      </c>
      <c r="CQ245" s="392" t="str">
        <f>IF(COUNTIFS('[7]ROMM List'!$E$5:$E$736,다우기술!CQ$4,'[7]ROMM List'!$AA$5:$AA$736,다우기술!$C245)&gt;0,CQ$4,"")</f>
        <v/>
      </c>
      <c r="CR245" s="392" t="str">
        <f>IF(COUNTIFS('[7]ROMM List'!$E$5:$E$736,다우기술!CR$4,'[7]ROMM List'!$AA$5:$AA$736,다우기술!$C245)&gt;0,CR$4,"")</f>
        <v/>
      </c>
      <c r="CS245" s="392" t="str">
        <f>IF(COUNTIFS('[7]ROMM List'!$E$5:$E$736,다우기술!CS$4,'[7]ROMM List'!$AA$5:$AA$736,다우기술!$C245)&gt;0,CS$4,"")</f>
        <v/>
      </c>
      <c r="CT245" s="392" t="str">
        <f>IF(COUNTIFS('[7]ROMM List'!$E$5:$E$736,다우기술!CT$4,'[7]ROMM List'!$AA$5:$AA$736,다우기술!$C245)&gt;0,CT$4,"")</f>
        <v/>
      </c>
      <c r="CU245" s="392" t="str">
        <f>IF(COUNTIFS('[7]ROMM List'!$E$5:$E$736,다우기술!CU$4,'[7]ROMM List'!$AA$5:$AA$736,다우기술!$C245)&gt;0,CU$4,"")</f>
        <v/>
      </c>
      <c r="CV245" s="392" t="str">
        <f>IF(COUNTIFS('[7]ROMM List'!$E$5:$E$736,다우기술!CV$4,'[7]ROMM List'!$AA$5:$AA$736,다우기술!$C245)&gt;0,CV$4,"")</f>
        <v/>
      </c>
      <c r="CW245" s="392" t="str">
        <f>IF(COUNTIFS('[7]ROMM List'!$E$5:$E$736,다우기술!CW$4,'[7]ROMM List'!$AA$5:$AA$736,다우기술!$C245)&gt;0,CW$4,"")</f>
        <v/>
      </c>
      <c r="CX245" s="392" t="str">
        <f>IF(COUNTIFS('[7]ROMM List'!$E$5:$E$736,다우기술!CX$4,'[7]ROMM List'!$AA$5:$AA$736,다우기술!$C245)&gt;0,CX$4,"")</f>
        <v/>
      </c>
      <c r="CY245" s="392" t="str">
        <f>IF(COUNTIFS('[7]ROMM List'!$E$5:$E$736,다우기술!CY$4,'[7]ROMM List'!$AA$5:$AA$736,다우기술!$C245)&gt;0,CY$4,"")</f>
        <v/>
      </c>
      <c r="CZ245" s="392" t="str">
        <f>IF(COUNTIFS('[7]ROMM List'!$E$5:$E$736,다우기술!CZ$4,'[7]ROMM List'!$AA$5:$AA$736,다우기술!$C245)&gt;0,CZ$4,"")</f>
        <v/>
      </c>
      <c r="DA245" s="392" t="str">
        <f>IF(COUNTIFS('[7]ROMM List'!$E$5:$E$736,다우기술!DA$4,'[7]ROMM List'!$AA$5:$AA$736,다우기술!$C245)&gt;0,DA$4,"")</f>
        <v/>
      </c>
      <c r="DB245" s="392" t="str">
        <f>IF(COUNTIFS('[7]ROMM List'!$E$5:$E$736,다우기술!DB$4,'[7]ROMM List'!$AA$5:$AA$736,다우기술!$C245)&gt;0,DB$4,"")</f>
        <v/>
      </c>
      <c r="DC245" s="392" t="str">
        <f>IF(COUNTIFS('[7]ROMM List'!$E$5:$E$736,다우기술!DC$4,'[7]ROMM List'!$AA$5:$AA$736,다우기술!$C245)&gt;0,DC$4,"")</f>
        <v/>
      </c>
      <c r="DD245" s="392" t="str">
        <f>IF(COUNTIFS('[7]ROMM List'!$E$5:$E$736,다우기술!DD$4,'[7]ROMM List'!$AA$5:$AA$736,다우기술!$C245)&gt;0,DD$4,"")</f>
        <v/>
      </c>
      <c r="DE245" s="392" t="str">
        <f>IF(COUNTIFS('[7]ROMM List'!$E$5:$E$736,다우기술!DE$4,'[7]ROMM List'!$AA$5:$AA$736,다우기술!$C245)&gt;0,DE$4,"")</f>
        <v/>
      </c>
      <c r="DF245" s="392" t="str">
        <f>IF(COUNTIFS('[7]ROMM List'!$E$5:$E$736,다우기술!DF$4,'[7]ROMM List'!$AA$5:$AA$736,다우기술!$C245)&gt;0,DF$4,"")</f>
        <v/>
      </c>
      <c r="DG245" s="392" t="str">
        <f>IF(COUNTIFS('[7]ROMM List'!$E$5:$E$736,다우기술!DG$4,'[7]ROMM List'!$AA$5:$AA$736,다우기술!$C245)&gt;0,DG$4,"")</f>
        <v/>
      </c>
      <c r="DH245" s="392" t="str">
        <f>IF(COUNTIFS('[7]ROMM List'!$E$5:$E$736,다우기술!DH$4,'[7]ROMM List'!$AA$5:$AA$736,다우기술!$C245)&gt;0,DH$4,"")</f>
        <v/>
      </c>
      <c r="DI245" s="392" t="str">
        <f>IF(COUNTIFS('[7]ROMM List'!$E$5:$E$736,다우기술!DI$4,'[7]ROMM List'!$AA$5:$AA$736,다우기술!$C245)&gt;0,DI$4,"")</f>
        <v/>
      </c>
      <c r="DJ245" s="392" t="str">
        <f>IF(COUNTIFS('[7]ROMM List'!$E$5:$E$736,다우기술!DJ$4,'[7]ROMM List'!$AA$5:$AA$736,다우기술!$C245)&gt;0,DJ$4,"")</f>
        <v/>
      </c>
      <c r="DK245" s="392" t="str">
        <f>IF(COUNTIFS('[7]ROMM List'!$E$5:$E$736,다우기술!DK$4,'[7]ROMM List'!$AA$5:$AA$736,다우기술!$C245)&gt;0,DK$4,"")</f>
        <v/>
      </c>
      <c r="DL245" s="392" t="str">
        <f t="shared" si="52"/>
        <v>매입채무</v>
      </c>
    </row>
    <row r="246" spans="1:175" s="392" customFormat="1" ht="109.2" hidden="1" customHeight="1">
      <c r="A246" s="453"/>
      <c r="B246" s="392" t="s">
        <v>3009</v>
      </c>
      <c r="C246" s="430" t="str">
        <f t="shared" si="44"/>
        <v>IN0201</v>
      </c>
      <c r="D246" s="430" t="s">
        <v>4943</v>
      </c>
      <c r="E246" s="430" t="s">
        <v>4913</v>
      </c>
      <c r="F246" s="431" t="s">
        <v>3599</v>
      </c>
      <c r="G246" s="431" t="s">
        <v>3292</v>
      </c>
      <c r="H246" s="454" t="s">
        <v>4944</v>
      </c>
      <c r="I246" s="455" t="s">
        <v>4945</v>
      </c>
      <c r="J246" s="456" t="s">
        <v>4946</v>
      </c>
      <c r="K246" s="457" t="s">
        <v>4947</v>
      </c>
      <c r="L246" s="458" t="str">
        <f>IF(VLOOKUP(BZ246,'[7]ROMM List'!$AB$5:$AC$736,2,0)&gt;0,"Y","N")</f>
        <v>N</v>
      </c>
      <c r="M246" s="459" t="s">
        <v>143</v>
      </c>
      <c r="N246" s="460"/>
      <c r="O246" s="460" t="s">
        <v>143</v>
      </c>
      <c r="P246" s="460"/>
      <c r="Q246" s="460"/>
      <c r="R246" s="461"/>
      <c r="S246" s="459" t="s">
        <v>142</v>
      </c>
      <c r="T246" s="461" t="s">
        <v>131</v>
      </c>
      <c r="U246" s="459" t="str">
        <f>IF(COUNTIFS('[7]ROMM List'!$AA$5:$AA$736,다우기술!$C246,'[7]ROMM List'!K$5:K$736,"O")&gt;0,"O","")</f>
        <v>O</v>
      </c>
      <c r="V246" s="460" t="str">
        <f>IF(COUNTIFS('[7]ROMM List'!$AA$5:$AA$736,다우기술!$C246,'[7]ROMM List'!L$5:L$736,"O")&gt;0,"O","")</f>
        <v>O</v>
      </c>
      <c r="W246" s="460" t="str">
        <f>IF(COUNTIFS('[7]ROMM List'!$AA$5:$AA$736,다우기술!$C246,'[7]ROMM List'!M$5:M$736,"O")&gt;0,"O","")</f>
        <v/>
      </c>
      <c r="X246" s="460" t="str">
        <f>IF(COUNTIFS('[7]ROMM List'!$AA$5:$AA$736,다우기술!$C246,'[7]ROMM List'!N$5:N$736,"O")&gt;0,"O","")</f>
        <v/>
      </c>
      <c r="Y246" s="460" t="str">
        <f>IF(COUNTIFS('[7]ROMM List'!$AA$5:$AA$736,다우기술!$C246,'[7]ROMM List'!O$5:O$736,"O")&gt;0,"O","")</f>
        <v/>
      </c>
      <c r="Z246" s="460" t="str">
        <f>IF(COUNTIFS('[7]ROMM List'!$AA$5:$AA$736,다우기술!$C246,'[7]ROMM List'!P$5:P$736,"O")&gt;0,"O","")</f>
        <v/>
      </c>
      <c r="AA246" s="460" t="str">
        <f>IF(COUNTIFS('[7]ROMM List'!$AA$5:$AA$736,다우기술!$C246,'[7]ROMM List'!Q$5:Q$736,"O")&gt;0,"O","")</f>
        <v/>
      </c>
      <c r="AB246" s="460" t="str">
        <f>IF(COUNTIFS('[7]ROMM List'!$AA$5:$AA$736,다우기술!$C246,'[7]ROMM List'!R$5:R$736,"O")&gt;0,"O","")</f>
        <v/>
      </c>
      <c r="AC246" s="460" t="str">
        <f>IF(COUNTIFS('[7]ROMM List'!$AA$5:$AA$736,다우기술!$C246,'[7]ROMM List'!S$5:S$736,"O")&gt;0,"O","")</f>
        <v/>
      </c>
      <c r="AD246" s="460" t="str">
        <f>IF(COUNTIFS('[7]ROMM List'!$AA$5:$AA$736,다우기술!$C246,'[7]ROMM List'!T$5:T$736,"O")&gt;0,"O","")</f>
        <v/>
      </c>
      <c r="AE246" s="460" t="str">
        <f>IF(COUNTIFS('[7]ROMM List'!$AA$5:$AA$736,다우기술!$C246,'[7]ROMM List'!U$5:U$736,"O")&gt;0,"O","")</f>
        <v/>
      </c>
      <c r="AF246" s="460" t="str">
        <f>IF(COUNTIFS('[7]ROMM List'!$AA$5:$AA$736,다우기술!$C246,'[7]ROMM List'!V$5:V$736,"O")&gt;0,"O","")</f>
        <v/>
      </c>
      <c r="AG246" s="461" t="str">
        <f>IF(COUNTIFS('[7]ROMM List'!$AA$5:$AA$736,다우기술!$C246,'[7]ROMM List'!W$5:W$736,"O")&gt;0,"O","")</f>
        <v/>
      </c>
      <c r="AH246" s="462" t="s">
        <v>130</v>
      </c>
      <c r="AI246" s="458" t="str">
        <f t="shared" si="51"/>
        <v>재고자산</v>
      </c>
      <c r="AJ246" s="458" t="s">
        <v>4813</v>
      </c>
      <c r="AK246" s="458" t="s">
        <v>4813</v>
      </c>
      <c r="AL246" s="458" t="s">
        <v>4813</v>
      </c>
      <c r="AM246" s="458" t="s">
        <v>4813</v>
      </c>
      <c r="AN246" s="458" t="s">
        <v>4948</v>
      </c>
      <c r="AO246" s="458" t="s">
        <v>144</v>
      </c>
      <c r="AP246" s="463" t="s">
        <v>144</v>
      </c>
      <c r="AQ246" s="458" t="s">
        <v>140</v>
      </c>
      <c r="AR246" s="454" t="s">
        <v>4021</v>
      </c>
      <c r="AS246" s="454" t="s">
        <v>4949</v>
      </c>
      <c r="AT246" s="464" t="s">
        <v>4950</v>
      </c>
      <c r="AU246" s="454" t="str">
        <f t="shared" si="49"/>
        <v>재고창고에의 접근제한</v>
      </c>
      <c r="AV246" s="454" t="s">
        <v>4951</v>
      </c>
      <c r="AW246" s="455" t="s">
        <v>143</v>
      </c>
      <c r="AX246" s="460"/>
      <c r="AY246" s="460"/>
      <c r="AZ246" s="461" t="s">
        <v>143</v>
      </c>
      <c r="BA246" s="446" t="s">
        <v>4952</v>
      </c>
      <c r="BB246" s="446" t="str">
        <f>IF(COUNTIFS('[7]ROMM List'!$AA$5:$AA$736,다우기술!C246,'[7]ROMM List'!$AF$5:$AF$736,"Significant")&gt;0,"Significant",IF(COUNTIFS('[7]ROMM List'!$AA$5:$AA$736,다우기술!C246,'[7]ROMM List'!$AF$5:$AF$736,"Higher")&gt;0,"Higher","Lower"))</f>
        <v>Lower</v>
      </c>
      <c r="BC246" s="446" t="s">
        <v>140</v>
      </c>
      <c r="BD246" s="446" t="s">
        <v>130</v>
      </c>
      <c r="BE246" s="465" t="s">
        <v>131</v>
      </c>
      <c r="BF246" s="466" t="s">
        <v>140</v>
      </c>
      <c r="BG246" s="466" t="s">
        <v>135</v>
      </c>
      <c r="BH246" s="466" t="s">
        <v>135</v>
      </c>
      <c r="BI246" s="466" t="s">
        <v>135</v>
      </c>
      <c r="BJ246" s="466" t="s">
        <v>135</v>
      </c>
      <c r="BK246" s="466" t="s">
        <v>135</v>
      </c>
      <c r="BL246" s="466" t="s">
        <v>135</v>
      </c>
      <c r="BM246" s="466" t="s">
        <v>135</v>
      </c>
      <c r="BN246" s="467" t="s">
        <v>135</v>
      </c>
      <c r="BO246" s="446" t="str">
        <f t="shared" si="45"/>
        <v>Not Higher</v>
      </c>
      <c r="BP246" s="446">
        <f>SUMIFS([7]Note!$G$18:$G$65,[7]Note!$C$18:$C$65,다우기술!BB246,[7]Note!$F$18:$F$65,다우기술!BC246,[7]Note!$D$18:$D$65,다우기술!BO246)/IF(BD246="Y",1,IF(BD246="H",2,4))</f>
        <v>7</v>
      </c>
      <c r="BQ246" s="446" t="str">
        <f t="shared" si="56"/>
        <v>사업지원팀</v>
      </c>
      <c r="BR246" s="466"/>
      <c r="BS246" s="467" t="s">
        <v>143</v>
      </c>
      <c r="BT246" s="465"/>
      <c r="BU246" s="466"/>
      <c r="BV246" s="466"/>
      <c r="BW246" s="466" t="s">
        <v>143</v>
      </c>
      <c r="BX246" s="466"/>
      <c r="BY246" s="446"/>
      <c r="BZ246" s="392" t="str">
        <f t="shared" si="50"/>
        <v>재고_재고창고에의 접근제한</v>
      </c>
      <c r="CA246" s="392" t="b">
        <f>VLOOKUP(BZ246,'[7]ROMM List'!$AB$5:$AB$736,1,0)=BZ246</f>
        <v>1</v>
      </c>
      <c r="CB246" s="392" t="str">
        <f t="shared" si="46"/>
        <v>IN0201</v>
      </c>
      <c r="CD246" s="470">
        <f t="shared" si="47"/>
        <v>0</v>
      </c>
      <c r="CF246" s="470">
        <f t="shared" si="48"/>
        <v>0</v>
      </c>
      <c r="CG246" s="470">
        <f t="shared" si="48"/>
        <v>0</v>
      </c>
      <c r="CH246" s="470">
        <f t="shared" si="48"/>
        <v>0</v>
      </c>
      <c r="CL246" s="392" t="str">
        <f>IF(COUNTIFS('[7]ROMM List'!$E$5:$E$736,다우기술!CL$4,'[7]ROMM List'!$AA$5:$AA$736,다우기술!$C246)&gt;0,CL$4,"")</f>
        <v/>
      </c>
      <c r="CM246" s="392" t="str">
        <f>IF(COUNTIFS('[7]ROMM List'!$E$5:$E$736,다우기술!CM$4,'[7]ROMM List'!$AA$5:$AA$736,다우기술!$C246)&gt;0,CM$4,"")</f>
        <v/>
      </c>
      <c r="CN246" s="392" t="str">
        <f>IF(COUNTIFS('[7]ROMM List'!$E$5:$E$736,다우기술!CN$4,'[7]ROMM List'!$AA$5:$AA$736,다우기술!$C246)&gt;0,CN$4,"")</f>
        <v>재고자산</v>
      </c>
      <c r="CO246" s="392" t="str">
        <f>IF(COUNTIFS('[7]ROMM List'!$E$5:$E$736,다우기술!CO$4,'[7]ROMM List'!$AA$5:$AA$736,다우기술!$C246)&gt;0,CO$4,"")</f>
        <v/>
      </c>
      <c r="CP246" s="392" t="str">
        <f>IF(COUNTIFS('[7]ROMM List'!$E$5:$E$736,다우기술!CP$4,'[7]ROMM List'!$AA$5:$AA$736,다우기술!$C246)&gt;0,CP$4,"")</f>
        <v/>
      </c>
      <c r="CQ246" s="392" t="str">
        <f>IF(COUNTIFS('[7]ROMM List'!$E$5:$E$736,다우기술!CQ$4,'[7]ROMM List'!$AA$5:$AA$736,다우기술!$C246)&gt;0,CQ$4,"")</f>
        <v/>
      </c>
      <c r="CR246" s="392" t="str">
        <f>IF(COUNTIFS('[7]ROMM List'!$E$5:$E$736,다우기술!CR$4,'[7]ROMM List'!$AA$5:$AA$736,다우기술!$C246)&gt;0,CR$4,"")</f>
        <v/>
      </c>
      <c r="CS246" s="392" t="str">
        <f>IF(COUNTIFS('[7]ROMM List'!$E$5:$E$736,다우기술!CS$4,'[7]ROMM List'!$AA$5:$AA$736,다우기술!$C246)&gt;0,CS$4,"")</f>
        <v/>
      </c>
      <c r="CT246" s="392" t="str">
        <f>IF(COUNTIFS('[7]ROMM List'!$E$5:$E$736,다우기술!CT$4,'[7]ROMM List'!$AA$5:$AA$736,다우기술!$C246)&gt;0,CT$4,"")</f>
        <v/>
      </c>
      <c r="CU246" s="392" t="str">
        <f>IF(COUNTIFS('[7]ROMM List'!$E$5:$E$736,다우기술!CU$4,'[7]ROMM List'!$AA$5:$AA$736,다우기술!$C246)&gt;0,CU$4,"")</f>
        <v/>
      </c>
      <c r="CV246" s="392" t="str">
        <f>IF(COUNTIFS('[7]ROMM List'!$E$5:$E$736,다우기술!CV$4,'[7]ROMM List'!$AA$5:$AA$736,다우기술!$C246)&gt;0,CV$4,"")</f>
        <v/>
      </c>
      <c r="CW246" s="392" t="str">
        <f>IF(COUNTIFS('[7]ROMM List'!$E$5:$E$736,다우기술!CW$4,'[7]ROMM List'!$AA$5:$AA$736,다우기술!$C246)&gt;0,CW$4,"")</f>
        <v/>
      </c>
      <c r="CX246" s="392" t="str">
        <f>IF(COUNTIFS('[7]ROMM List'!$E$5:$E$736,다우기술!CX$4,'[7]ROMM List'!$AA$5:$AA$736,다우기술!$C246)&gt;0,CX$4,"")</f>
        <v/>
      </c>
      <c r="CY246" s="392" t="str">
        <f>IF(COUNTIFS('[7]ROMM List'!$E$5:$E$736,다우기술!CY$4,'[7]ROMM List'!$AA$5:$AA$736,다우기술!$C246)&gt;0,CY$4,"")</f>
        <v/>
      </c>
      <c r="CZ246" s="392" t="str">
        <f>IF(COUNTIFS('[7]ROMM List'!$E$5:$E$736,다우기술!CZ$4,'[7]ROMM List'!$AA$5:$AA$736,다우기술!$C246)&gt;0,CZ$4,"")</f>
        <v/>
      </c>
      <c r="DA246" s="392" t="str">
        <f>IF(COUNTIFS('[7]ROMM List'!$E$5:$E$736,다우기술!DA$4,'[7]ROMM List'!$AA$5:$AA$736,다우기술!$C246)&gt;0,DA$4,"")</f>
        <v/>
      </c>
      <c r="DB246" s="392" t="str">
        <f>IF(COUNTIFS('[7]ROMM List'!$E$5:$E$736,다우기술!DB$4,'[7]ROMM List'!$AA$5:$AA$736,다우기술!$C246)&gt;0,DB$4,"")</f>
        <v/>
      </c>
      <c r="DC246" s="392" t="str">
        <f>IF(COUNTIFS('[7]ROMM List'!$E$5:$E$736,다우기술!DC$4,'[7]ROMM List'!$AA$5:$AA$736,다우기술!$C246)&gt;0,DC$4,"")</f>
        <v/>
      </c>
      <c r="DD246" s="392" t="str">
        <f>IF(COUNTIFS('[7]ROMM List'!$E$5:$E$736,다우기술!DD$4,'[7]ROMM List'!$AA$5:$AA$736,다우기술!$C246)&gt;0,DD$4,"")</f>
        <v/>
      </c>
      <c r="DE246" s="392" t="str">
        <f>IF(COUNTIFS('[7]ROMM List'!$E$5:$E$736,다우기술!DE$4,'[7]ROMM List'!$AA$5:$AA$736,다우기술!$C246)&gt;0,DE$4,"")</f>
        <v/>
      </c>
      <c r="DF246" s="392" t="str">
        <f>IF(COUNTIFS('[7]ROMM List'!$E$5:$E$736,다우기술!DF$4,'[7]ROMM List'!$AA$5:$AA$736,다우기술!$C246)&gt;0,DF$4,"")</f>
        <v/>
      </c>
      <c r="DG246" s="392" t="str">
        <f>IF(COUNTIFS('[7]ROMM List'!$E$5:$E$736,다우기술!DG$4,'[7]ROMM List'!$AA$5:$AA$736,다우기술!$C246)&gt;0,DG$4,"")</f>
        <v/>
      </c>
      <c r="DH246" s="392" t="str">
        <f>IF(COUNTIFS('[7]ROMM List'!$E$5:$E$736,다우기술!DH$4,'[7]ROMM List'!$AA$5:$AA$736,다우기술!$C246)&gt;0,DH$4,"")</f>
        <v/>
      </c>
      <c r="DI246" s="392" t="str">
        <f>IF(COUNTIFS('[7]ROMM List'!$E$5:$E$736,다우기술!DI$4,'[7]ROMM List'!$AA$5:$AA$736,다우기술!$C246)&gt;0,DI$4,"")</f>
        <v/>
      </c>
      <c r="DJ246" s="392" t="str">
        <f>IF(COUNTIFS('[7]ROMM List'!$E$5:$E$736,다우기술!DJ$4,'[7]ROMM List'!$AA$5:$AA$736,다우기술!$C246)&gt;0,DJ$4,"")</f>
        <v/>
      </c>
      <c r="DK246" s="392" t="str">
        <f>IF(COUNTIFS('[7]ROMM List'!$E$5:$E$736,다우기술!DK$4,'[7]ROMM List'!$AA$5:$AA$736,다우기술!$C246)&gt;0,DK$4,"")</f>
        <v/>
      </c>
      <c r="DL246" s="392" t="str">
        <f t="shared" si="52"/>
        <v>재고자산</v>
      </c>
    </row>
    <row r="247" spans="1:175" s="392" customFormat="1" ht="172.5" hidden="1" customHeight="1">
      <c r="A247" s="453"/>
      <c r="B247" s="392" t="s">
        <v>3009</v>
      </c>
      <c r="C247" s="430" t="str">
        <f t="shared" si="44"/>
        <v>IN0202</v>
      </c>
      <c r="D247" s="430" t="s">
        <v>4943</v>
      </c>
      <c r="E247" s="430" t="s">
        <v>4913</v>
      </c>
      <c r="F247" s="431" t="s">
        <v>3599</v>
      </c>
      <c r="G247" s="431" t="s">
        <v>3306</v>
      </c>
      <c r="H247" s="454" t="s">
        <v>4953</v>
      </c>
      <c r="I247" s="455" t="s">
        <v>4954</v>
      </c>
      <c r="J247" s="456" t="s">
        <v>4955</v>
      </c>
      <c r="K247" s="457" t="s">
        <v>4956</v>
      </c>
      <c r="L247" s="458" t="str">
        <f>IF(VLOOKUP(BZ247,'[7]ROMM List'!$AB$5:$AC$736,2,0)&gt;0,"Y","N")</f>
        <v>Y</v>
      </c>
      <c r="M247" s="459" t="s">
        <v>143</v>
      </c>
      <c r="N247" s="460"/>
      <c r="O247" s="460"/>
      <c r="P247" s="460"/>
      <c r="Q247" s="460" t="s">
        <v>143</v>
      </c>
      <c r="R247" s="461"/>
      <c r="S247" s="459" t="s">
        <v>140</v>
      </c>
      <c r="T247" s="461" t="s">
        <v>131</v>
      </c>
      <c r="U247" s="459" t="str">
        <f>IF(COUNTIFS('[7]ROMM List'!$AA$5:$AA$736,다우기술!$C247,'[7]ROMM List'!K$5:K$736,"O")&gt;0,"O","")</f>
        <v>O</v>
      </c>
      <c r="V247" s="460" t="str">
        <f>IF(COUNTIFS('[7]ROMM List'!$AA$5:$AA$736,다우기술!$C247,'[7]ROMM List'!L$5:L$736,"O")&gt;0,"O","")</f>
        <v>O</v>
      </c>
      <c r="W247" s="460" t="str">
        <f>IF(COUNTIFS('[7]ROMM List'!$AA$5:$AA$736,다우기술!$C247,'[7]ROMM List'!M$5:M$736,"O")&gt;0,"O","")</f>
        <v/>
      </c>
      <c r="X247" s="460" t="str">
        <f>IF(COUNTIFS('[7]ROMM List'!$AA$5:$AA$736,다우기술!$C247,'[7]ROMM List'!N$5:N$736,"O")&gt;0,"O","")</f>
        <v>O</v>
      </c>
      <c r="Y247" s="460" t="str">
        <f>IF(COUNTIFS('[7]ROMM List'!$AA$5:$AA$736,다우기술!$C247,'[7]ROMM List'!O$5:O$736,"O")&gt;0,"O","")</f>
        <v/>
      </c>
      <c r="Z247" s="460" t="str">
        <f>IF(COUNTIFS('[7]ROMM List'!$AA$5:$AA$736,다우기술!$C247,'[7]ROMM List'!P$5:P$736,"O")&gt;0,"O","")</f>
        <v>O</v>
      </c>
      <c r="AA247" s="460" t="str">
        <f>IF(COUNTIFS('[7]ROMM List'!$AA$5:$AA$736,다우기술!$C247,'[7]ROMM List'!Q$5:Q$736,"O")&gt;0,"O","")</f>
        <v/>
      </c>
      <c r="AB247" s="460" t="str">
        <f>IF(COUNTIFS('[7]ROMM List'!$AA$5:$AA$736,다우기술!$C247,'[7]ROMM List'!R$5:R$736,"O")&gt;0,"O","")</f>
        <v/>
      </c>
      <c r="AC247" s="460" t="str">
        <f>IF(COUNTIFS('[7]ROMM List'!$AA$5:$AA$736,다우기술!$C247,'[7]ROMM List'!S$5:S$736,"O")&gt;0,"O","")</f>
        <v/>
      </c>
      <c r="AD247" s="460" t="str">
        <f>IF(COUNTIFS('[7]ROMM List'!$AA$5:$AA$736,다우기술!$C247,'[7]ROMM List'!T$5:T$736,"O")&gt;0,"O","")</f>
        <v/>
      </c>
      <c r="AE247" s="460" t="str">
        <f>IF(COUNTIFS('[7]ROMM List'!$AA$5:$AA$736,다우기술!$C247,'[7]ROMM List'!U$5:U$736,"O")&gt;0,"O","")</f>
        <v/>
      </c>
      <c r="AF247" s="460" t="str">
        <f>IF(COUNTIFS('[7]ROMM List'!$AA$5:$AA$736,다우기술!$C247,'[7]ROMM List'!V$5:V$736,"O")&gt;0,"O","")</f>
        <v/>
      </c>
      <c r="AG247" s="461" t="str">
        <f>IF(COUNTIFS('[7]ROMM List'!$AA$5:$AA$736,다우기술!$C247,'[7]ROMM List'!W$5:W$736,"O")&gt;0,"O","")</f>
        <v/>
      </c>
      <c r="AH247" s="462" t="s">
        <v>130</v>
      </c>
      <c r="AI247" s="458" t="str">
        <f t="shared" si="51"/>
        <v>재고자산매출원가</v>
      </c>
      <c r="AJ247" s="458" t="s">
        <v>4813</v>
      </c>
      <c r="AK247" s="458" t="s">
        <v>4813</v>
      </c>
      <c r="AL247" s="458" t="s">
        <v>4813</v>
      </c>
      <c r="AM247" s="458" t="s">
        <v>4813</v>
      </c>
      <c r="AN247" s="458" t="s">
        <v>3592</v>
      </c>
      <c r="AO247" s="458" t="s">
        <v>4957</v>
      </c>
      <c r="AP247" s="463" t="s">
        <v>157</v>
      </c>
      <c r="AQ247" s="458" t="s">
        <v>131</v>
      </c>
      <c r="AR247" s="454" t="s">
        <v>4958</v>
      </c>
      <c r="AS247" s="454" t="s">
        <v>4959</v>
      </c>
      <c r="AT247" s="464" t="s">
        <v>4960</v>
      </c>
      <c r="AU247" s="454" t="str">
        <f t="shared" si="49"/>
        <v>재고실사결과의 문서화</v>
      </c>
      <c r="AV247" s="454" t="s">
        <v>4961</v>
      </c>
      <c r="AW247" s="455"/>
      <c r="AX247" s="460"/>
      <c r="AY247" s="460" t="s">
        <v>143</v>
      </c>
      <c r="AZ247" s="461"/>
      <c r="BA247" s="446" t="s">
        <v>4962</v>
      </c>
      <c r="BB247" s="446" t="str">
        <f>IF(COUNTIFS('[7]ROMM List'!$AA$5:$AA$736,다우기술!C247,'[7]ROMM List'!$AF$5:$AF$736,"Significant")&gt;0,"Significant",IF(COUNTIFS('[7]ROMM List'!$AA$5:$AA$736,다우기술!C247,'[7]ROMM List'!$AF$5:$AF$736,"Higher")&gt;0,"Higher","Lower"))</f>
        <v>Lower</v>
      </c>
      <c r="BC247" s="446" t="s">
        <v>131</v>
      </c>
      <c r="BD247" s="446" t="s">
        <v>130</v>
      </c>
      <c r="BE247" s="465" t="s">
        <v>131</v>
      </c>
      <c r="BF247" s="466" t="s">
        <v>131</v>
      </c>
      <c r="BG247" s="466" t="s">
        <v>135</v>
      </c>
      <c r="BH247" s="466" t="s">
        <v>135</v>
      </c>
      <c r="BI247" s="466" t="s">
        <v>135</v>
      </c>
      <c r="BJ247" s="466" t="s">
        <v>135</v>
      </c>
      <c r="BK247" s="466" t="s">
        <v>135</v>
      </c>
      <c r="BL247" s="466" t="s">
        <v>135</v>
      </c>
      <c r="BM247" s="466" t="s">
        <v>135</v>
      </c>
      <c r="BN247" s="467" t="s">
        <v>135</v>
      </c>
      <c r="BO247" s="446" t="str">
        <f t="shared" si="45"/>
        <v>Not Higher</v>
      </c>
      <c r="BP247" s="446">
        <f>SUMIFS([7]Note!$G$18:$G$65,[7]Note!$C$18:$C$65,다우기술!BB247,[7]Note!$F$18:$F$65,다우기술!BC247,[7]Note!$D$18:$D$65,다우기술!BO247)/IF(BD247="Y",1,IF(BD247="H",2,4))</f>
        <v>2</v>
      </c>
      <c r="BQ247" s="446" t="str">
        <f t="shared" si="56"/>
        <v>사업지원팀,재경팀</v>
      </c>
      <c r="BR247" s="466"/>
      <c r="BS247" s="467" t="s">
        <v>143</v>
      </c>
      <c r="BT247" s="465"/>
      <c r="BU247" s="466"/>
      <c r="BV247" s="466"/>
      <c r="BW247" s="466" t="s">
        <v>143</v>
      </c>
      <c r="BX247" s="466"/>
      <c r="BY247" s="446"/>
      <c r="BZ247" s="392" t="str">
        <f t="shared" si="50"/>
        <v>재고_재고실사결과의 문서화</v>
      </c>
      <c r="CA247" s="392" t="b">
        <f>VLOOKUP(BZ247,'[7]ROMM List'!$AB$5:$AB$736,1,0)=BZ247</f>
        <v>1</v>
      </c>
      <c r="CB247" s="392" t="str">
        <f t="shared" si="46"/>
        <v>IN0202</v>
      </c>
      <c r="CD247" s="470">
        <f t="shared" si="47"/>
        <v>0</v>
      </c>
      <c r="CE247" s="393"/>
      <c r="CF247" s="470">
        <f t="shared" si="48"/>
        <v>0</v>
      </c>
      <c r="CG247" s="470">
        <f t="shared" si="48"/>
        <v>0</v>
      </c>
      <c r="CH247" s="470">
        <f t="shared" si="48"/>
        <v>0</v>
      </c>
      <c r="CL247" s="392" t="str">
        <f>IF(COUNTIFS('[7]ROMM List'!$E$5:$E$736,다우기술!CL$4,'[7]ROMM List'!$AA$5:$AA$736,다우기술!$C247)&gt;0,CL$4,"")</f>
        <v/>
      </c>
      <c r="CM247" s="392" t="str">
        <f>IF(COUNTIFS('[7]ROMM List'!$E$5:$E$736,다우기술!CM$4,'[7]ROMM List'!$AA$5:$AA$736,다우기술!$C247)&gt;0,CM$4,"")</f>
        <v/>
      </c>
      <c r="CN247" s="392" t="str">
        <f>IF(COUNTIFS('[7]ROMM List'!$E$5:$E$736,다우기술!CN$4,'[7]ROMM List'!$AA$5:$AA$736,다우기술!$C247)&gt;0,CN$4,"")</f>
        <v>재고자산</v>
      </c>
      <c r="CO247" s="392" t="str">
        <f>IF(COUNTIFS('[7]ROMM List'!$E$5:$E$736,다우기술!CO$4,'[7]ROMM List'!$AA$5:$AA$736,다우기술!$C247)&gt;0,CO$4,"")</f>
        <v/>
      </c>
      <c r="CP247" s="392" t="str">
        <f>IF(COUNTIFS('[7]ROMM List'!$E$5:$E$736,다우기술!CP$4,'[7]ROMM List'!$AA$5:$AA$736,다우기술!$C247)&gt;0,CP$4,"")</f>
        <v>매출원가</v>
      </c>
      <c r="CQ247" s="392" t="str">
        <f>IF(COUNTIFS('[7]ROMM List'!$E$5:$E$736,다우기술!CQ$4,'[7]ROMM List'!$AA$5:$AA$736,다우기술!$C247)&gt;0,CQ$4,"")</f>
        <v/>
      </c>
      <c r="CR247" s="392" t="str">
        <f>IF(COUNTIFS('[7]ROMM List'!$E$5:$E$736,다우기술!CR$4,'[7]ROMM List'!$AA$5:$AA$736,다우기술!$C247)&gt;0,CR$4,"")</f>
        <v/>
      </c>
      <c r="CS247" s="392" t="str">
        <f>IF(COUNTIFS('[7]ROMM List'!$E$5:$E$736,다우기술!CS$4,'[7]ROMM List'!$AA$5:$AA$736,다우기술!$C247)&gt;0,CS$4,"")</f>
        <v/>
      </c>
      <c r="CT247" s="392" t="str">
        <f>IF(COUNTIFS('[7]ROMM List'!$E$5:$E$736,다우기술!CT$4,'[7]ROMM List'!$AA$5:$AA$736,다우기술!$C247)&gt;0,CT$4,"")</f>
        <v/>
      </c>
      <c r="CU247" s="392" t="str">
        <f>IF(COUNTIFS('[7]ROMM List'!$E$5:$E$736,다우기술!CU$4,'[7]ROMM List'!$AA$5:$AA$736,다우기술!$C247)&gt;0,CU$4,"")</f>
        <v/>
      </c>
      <c r="CV247" s="392" t="str">
        <f>IF(COUNTIFS('[7]ROMM List'!$E$5:$E$736,다우기술!CV$4,'[7]ROMM List'!$AA$5:$AA$736,다우기술!$C247)&gt;0,CV$4,"")</f>
        <v/>
      </c>
      <c r="CW247" s="392" t="str">
        <f>IF(COUNTIFS('[7]ROMM List'!$E$5:$E$736,다우기술!CW$4,'[7]ROMM List'!$AA$5:$AA$736,다우기술!$C247)&gt;0,CW$4,"")</f>
        <v/>
      </c>
      <c r="CX247" s="392" t="str">
        <f>IF(COUNTIFS('[7]ROMM List'!$E$5:$E$736,다우기술!CX$4,'[7]ROMM List'!$AA$5:$AA$736,다우기술!$C247)&gt;0,CX$4,"")</f>
        <v/>
      </c>
      <c r="CY247" s="392" t="str">
        <f>IF(COUNTIFS('[7]ROMM List'!$E$5:$E$736,다우기술!CY$4,'[7]ROMM List'!$AA$5:$AA$736,다우기술!$C247)&gt;0,CY$4,"")</f>
        <v/>
      </c>
      <c r="CZ247" s="392" t="str">
        <f>IF(COUNTIFS('[7]ROMM List'!$E$5:$E$736,다우기술!CZ$4,'[7]ROMM List'!$AA$5:$AA$736,다우기술!$C247)&gt;0,CZ$4,"")</f>
        <v/>
      </c>
      <c r="DA247" s="392" t="str">
        <f>IF(COUNTIFS('[7]ROMM List'!$E$5:$E$736,다우기술!DA$4,'[7]ROMM List'!$AA$5:$AA$736,다우기술!$C247)&gt;0,DA$4,"")</f>
        <v/>
      </c>
      <c r="DB247" s="392" t="str">
        <f>IF(COUNTIFS('[7]ROMM List'!$E$5:$E$736,다우기술!DB$4,'[7]ROMM List'!$AA$5:$AA$736,다우기술!$C247)&gt;0,DB$4,"")</f>
        <v/>
      </c>
      <c r="DC247" s="392" t="str">
        <f>IF(COUNTIFS('[7]ROMM List'!$E$5:$E$736,다우기술!DC$4,'[7]ROMM List'!$AA$5:$AA$736,다우기술!$C247)&gt;0,DC$4,"")</f>
        <v/>
      </c>
      <c r="DD247" s="392" t="str">
        <f>IF(COUNTIFS('[7]ROMM List'!$E$5:$E$736,다우기술!DD$4,'[7]ROMM List'!$AA$5:$AA$736,다우기술!$C247)&gt;0,DD$4,"")</f>
        <v/>
      </c>
      <c r="DE247" s="392" t="str">
        <f>IF(COUNTIFS('[7]ROMM List'!$E$5:$E$736,다우기술!DE$4,'[7]ROMM List'!$AA$5:$AA$736,다우기술!$C247)&gt;0,DE$4,"")</f>
        <v/>
      </c>
      <c r="DF247" s="392" t="str">
        <f>IF(COUNTIFS('[7]ROMM List'!$E$5:$E$736,다우기술!DF$4,'[7]ROMM List'!$AA$5:$AA$736,다우기술!$C247)&gt;0,DF$4,"")</f>
        <v/>
      </c>
      <c r="DG247" s="392" t="str">
        <f>IF(COUNTIFS('[7]ROMM List'!$E$5:$E$736,다우기술!DG$4,'[7]ROMM List'!$AA$5:$AA$736,다우기술!$C247)&gt;0,DG$4,"")</f>
        <v/>
      </c>
      <c r="DH247" s="392" t="str">
        <f>IF(COUNTIFS('[7]ROMM List'!$E$5:$E$736,다우기술!DH$4,'[7]ROMM List'!$AA$5:$AA$736,다우기술!$C247)&gt;0,DH$4,"")</f>
        <v/>
      </c>
      <c r="DI247" s="392" t="str">
        <f>IF(COUNTIFS('[7]ROMM List'!$E$5:$E$736,다우기술!DI$4,'[7]ROMM List'!$AA$5:$AA$736,다우기술!$C247)&gt;0,DI$4,"")</f>
        <v/>
      </c>
      <c r="DJ247" s="392" t="str">
        <f>IF(COUNTIFS('[7]ROMM List'!$E$5:$E$736,다우기술!DJ$4,'[7]ROMM List'!$AA$5:$AA$736,다우기술!$C247)&gt;0,DJ$4,"")</f>
        <v/>
      </c>
      <c r="DK247" s="392" t="str">
        <f>IF(COUNTIFS('[7]ROMM List'!$E$5:$E$736,다우기술!DK$4,'[7]ROMM List'!$AA$5:$AA$736,다우기술!$C247)&gt;0,DK$4,"")</f>
        <v/>
      </c>
      <c r="DL247" s="392" t="str">
        <f t="shared" si="52"/>
        <v>재고자산매출원가</v>
      </c>
    </row>
    <row r="248" spans="1:175" s="480" customFormat="1" ht="156" hidden="1" customHeight="1">
      <c r="A248" s="453"/>
      <c r="B248" s="392" t="s">
        <v>3009</v>
      </c>
      <c r="C248" s="430" t="str">
        <f t="shared" si="44"/>
        <v>IN0203</v>
      </c>
      <c r="D248" s="430" t="s">
        <v>4902</v>
      </c>
      <c r="E248" s="430" t="s">
        <v>4963</v>
      </c>
      <c r="F248" s="431" t="s">
        <v>3599</v>
      </c>
      <c r="G248" s="431" t="s">
        <v>3036</v>
      </c>
      <c r="H248" s="454" t="s">
        <v>4964</v>
      </c>
      <c r="I248" s="455" t="s">
        <v>4965</v>
      </c>
      <c r="J248" s="456" t="s">
        <v>4966</v>
      </c>
      <c r="K248" s="457" t="s">
        <v>4967</v>
      </c>
      <c r="L248" s="458" t="str">
        <f>IF(VLOOKUP(BZ248,'[7]ROMM List'!$AB$5:$AC$736,2,0)&gt;0,"Y","N")</f>
        <v>Y</v>
      </c>
      <c r="M248" s="459" t="s">
        <v>143</v>
      </c>
      <c r="N248" s="460" t="s">
        <v>143</v>
      </c>
      <c r="O248" s="460"/>
      <c r="P248" s="460"/>
      <c r="Q248" s="460"/>
      <c r="R248" s="461"/>
      <c r="S248" s="459" t="s">
        <v>140</v>
      </c>
      <c r="T248" s="461" t="s">
        <v>131</v>
      </c>
      <c r="U248" s="459" t="str">
        <f>IF(COUNTIFS('[7]ROMM List'!$AA$5:$AA$736,다우기술!$C248,'[7]ROMM List'!K$5:K$736,"O")&gt;0,"O","")</f>
        <v/>
      </c>
      <c r="V248" s="460" t="str">
        <f>IF(COUNTIFS('[7]ROMM List'!$AA$5:$AA$736,다우기술!$C248,'[7]ROMM List'!L$5:L$736,"O")&gt;0,"O","")</f>
        <v/>
      </c>
      <c r="W248" s="460" t="str">
        <f>IF(COUNTIFS('[7]ROMM List'!$AA$5:$AA$736,다우기술!$C248,'[7]ROMM List'!M$5:M$736,"O")&gt;0,"O","")</f>
        <v/>
      </c>
      <c r="X248" s="460" t="str">
        <f>IF(COUNTIFS('[7]ROMM List'!$AA$5:$AA$736,다우기술!$C248,'[7]ROMM List'!N$5:N$736,"O")&gt;0,"O","")</f>
        <v>O</v>
      </c>
      <c r="Y248" s="460" t="str">
        <f>IF(COUNTIFS('[7]ROMM List'!$AA$5:$AA$736,다우기술!$C248,'[7]ROMM List'!O$5:O$736,"O")&gt;0,"O","")</f>
        <v/>
      </c>
      <c r="Z248" s="460" t="str">
        <f>IF(COUNTIFS('[7]ROMM List'!$AA$5:$AA$736,다우기술!$C248,'[7]ROMM List'!P$5:P$736,"O")&gt;0,"O","")</f>
        <v>O</v>
      </c>
      <c r="AA248" s="460" t="str">
        <f>IF(COUNTIFS('[7]ROMM List'!$AA$5:$AA$736,다우기술!$C248,'[7]ROMM List'!Q$5:Q$736,"O")&gt;0,"O","")</f>
        <v/>
      </c>
      <c r="AB248" s="460" t="str">
        <f>IF(COUNTIFS('[7]ROMM List'!$AA$5:$AA$736,다우기술!$C248,'[7]ROMM List'!R$5:R$736,"O")&gt;0,"O","")</f>
        <v/>
      </c>
      <c r="AC248" s="460" t="str">
        <f>IF(COUNTIFS('[7]ROMM List'!$AA$5:$AA$736,다우기술!$C248,'[7]ROMM List'!S$5:S$736,"O")&gt;0,"O","")</f>
        <v/>
      </c>
      <c r="AD248" s="460" t="str">
        <f>IF(COUNTIFS('[7]ROMM List'!$AA$5:$AA$736,다우기술!$C248,'[7]ROMM List'!T$5:T$736,"O")&gt;0,"O","")</f>
        <v/>
      </c>
      <c r="AE248" s="460" t="str">
        <f>IF(COUNTIFS('[7]ROMM List'!$AA$5:$AA$736,다우기술!$C248,'[7]ROMM List'!U$5:U$736,"O")&gt;0,"O","")</f>
        <v/>
      </c>
      <c r="AF248" s="460" t="str">
        <f>IF(COUNTIFS('[7]ROMM List'!$AA$5:$AA$736,다우기술!$C248,'[7]ROMM List'!V$5:V$736,"O")&gt;0,"O","")</f>
        <v/>
      </c>
      <c r="AG248" s="461" t="str">
        <f>IF(COUNTIFS('[7]ROMM List'!$AA$5:$AA$736,다우기술!$C248,'[7]ROMM List'!W$5:W$736,"O")&gt;0,"O","")</f>
        <v/>
      </c>
      <c r="AH248" s="462" t="s">
        <v>130</v>
      </c>
      <c r="AI248" s="458" t="str">
        <f t="shared" si="51"/>
        <v>재고자산매출원가</v>
      </c>
      <c r="AJ248" s="458" t="s">
        <v>4968</v>
      </c>
      <c r="AK248" s="458" t="s">
        <v>4813</v>
      </c>
      <c r="AL248" s="458" t="s">
        <v>4969</v>
      </c>
      <c r="AM248" s="458" t="s">
        <v>4813</v>
      </c>
      <c r="AN248" s="458" t="s">
        <v>3592</v>
      </c>
      <c r="AO248" s="458" t="s">
        <v>4970</v>
      </c>
      <c r="AP248" s="463" t="s">
        <v>157</v>
      </c>
      <c r="AQ248" s="458" t="s">
        <v>131</v>
      </c>
      <c r="AR248" s="454" t="s">
        <v>4958</v>
      </c>
      <c r="AS248" s="454" t="s">
        <v>4959</v>
      </c>
      <c r="AT248" s="464" t="s">
        <v>4971</v>
      </c>
      <c r="AU248" s="454" t="str">
        <f t="shared" si="49"/>
        <v>제품및 원재료의 평가충당금 검토</v>
      </c>
      <c r="AV248" s="454" t="s">
        <v>4972</v>
      </c>
      <c r="AW248" s="455"/>
      <c r="AX248" s="460"/>
      <c r="AY248" s="460" t="s">
        <v>143</v>
      </c>
      <c r="AZ248" s="461"/>
      <c r="BA248" s="446" t="s">
        <v>4962</v>
      </c>
      <c r="BB248" s="446" t="str">
        <f>IF(COUNTIFS('[7]ROMM List'!$AA$5:$AA$736,다우기술!C248,'[7]ROMM List'!$AF$5:$AF$736,"Significant")&gt;0,"Significant",IF(COUNTIFS('[7]ROMM List'!$AA$5:$AA$736,다우기술!C248,'[7]ROMM List'!$AF$5:$AF$736,"Higher")&gt;0,"Higher","Lower"))</f>
        <v>Lower</v>
      </c>
      <c r="BC248" s="446" t="s">
        <v>131</v>
      </c>
      <c r="BD248" s="446" t="s">
        <v>130</v>
      </c>
      <c r="BE248" s="465" t="s">
        <v>131</v>
      </c>
      <c r="BF248" s="466" t="s">
        <v>131</v>
      </c>
      <c r="BG248" s="466" t="s">
        <v>135</v>
      </c>
      <c r="BH248" s="466" t="s">
        <v>135</v>
      </c>
      <c r="BI248" s="466" t="s">
        <v>135</v>
      </c>
      <c r="BJ248" s="466" t="s">
        <v>135</v>
      </c>
      <c r="BK248" s="466" t="s">
        <v>135</v>
      </c>
      <c r="BL248" s="466" t="s">
        <v>135</v>
      </c>
      <c r="BM248" s="466" t="s">
        <v>135</v>
      </c>
      <c r="BN248" s="467" t="s">
        <v>135</v>
      </c>
      <c r="BO248" s="446" t="str">
        <f t="shared" si="45"/>
        <v>Not Higher</v>
      </c>
      <c r="BP248" s="446">
        <f>SUMIFS([7]Note!$G$18:$G$65,[7]Note!$C$18:$C$65,다우기술!BB248,[7]Note!$F$18:$F$65,다우기술!BC248,[7]Note!$D$18:$D$65,다우기술!BO248)/IF(BD248="Y",1,IF(BD248="H",2,4))</f>
        <v>2</v>
      </c>
      <c r="BQ248" s="446" t="str">
        <f t="shared" si="56"/>
        <v>사업지원팀,재경팀</v>
      </c>
      <c r="BR248" s="466"/>
      <c r="BS248" s="467" t="s">
        <v>143</v>
      </c>
      <c r="BT248" s="465"/>
      <c r="BU248" s="466"/>
      <c r="BV248" s="466"/>
      <c r="BW248" s="466" t="s">
        <v>143</v>
      </c>
      <c r="BX248" s="466"/>
      <c r="BY248" s="446"/>
      <c r="BZ248" s="392" t="str">
        <f t="shared" si="50"/>
        <v>재고_제품및 원재료의 평가충당금 검토</v>
      </c>
      <c r="CA248" s="393" t="b">
        <f>VLOOKUP(BZ248,'[7]ROMM List'!$AB$5:$AB$736,1,0)=BZ248</f>
        <v>1</v>
      </c>
      <c r="CB248" s="393" t="str">
        <f t="shared" si="46"/>
        <v>IN0203</v>
      </c>
      <c r="CC248" s="393"/>
      <c r="CD248" s="479">
        <f t="shared" si="47"/>
        <v>1</v>
      </c>
      <c r="CE248" s="393" t="str">
        <f>VLOOKUP(C248,'[7]IUC List'!$D$5:$D$64,1,0)</f>
        <v>IN0203</v>
      </c>
      <c r="CF248" s="479">
        <f t="shared" si="48"/>
        <v>0</v>
      </c>
      <c r="CG248" s="479">
        <f t="shared" si="48"/>
        <v>1</v>
      </c>
      <c r="CH248" s="479">
        <f t="shared" si="48"/>
        <v>0</v>
      </c>
      <c r="CI248" s="393"/>
      <c r="CJ248" s="393"/>
      <c r="CK248" s="393"/>
      <c r="CL248" s="393" t="str">
        <f>IF(COUNTIFS('[7]ROMM List'!$E$5:$E$736,다우기술!CL$4,'[7]ROMM List'!$AA$5:$AA$736,다우기술!$C248)&gt;0,CL$4,"")</f>
        <v/>
      </c>
      <c r="CM248" s="393" t="str">
        <f>IF(COUNTIFS('[7]ROMM List'!$E$5:$E$736,다우기술!CM$4,'[7]ROMM List'!$AA$5:$AA$736,다우기술!$C248)&gt;0,CM$4,"")</f>
        <v/>
      </c>
      <c r="CN248" s="393" t="str">
        <f>IF(COUNTIFS('[7]ROMM List'!$E$5:$E$736,다우기술!CN$4,'[7]ROMM List'!$AA$5:$AA$736,다우기술!$C248)&gt;0,CN$4,"")</f>
        <v>재고자산</v>
      </c>
      <c r="CO248" s="393" t="str">
        <f>IF(COUNTIFS('[7]ROMM List'!$E$5:$E$736,다우기술!CO$4,'[7]ROMM List'!$AA$5:$AA$736,다우기술!$C248)&gt;0,CO$4,"")</f>
        <v/>
      </c>
      <c r="CP248" s="393" t="str">
        <f>IF(COUNTIFS('[7]ROMM List'!$E$5:$E$736,다우기술!CP$4,'[7]ROMM List'!$AA$5:$AA$736,다우기술!$C248)&gt;0,CP$4,"")</f>
        <v>매출원가</v>
      </c>
      <c r="CQ248" s="393" t="str">
        <f>IF(COUNTIFS('[7]ROMM List'!$E$5:$E$736,다우기술!CQ$4,'[7]ROMM List'!$AA$5:$AA$736,다우기술!$C248)&gt;0,CQ$4,"")</f>
        <v/>
      </c>
      <c r="CR248" s="393" t="str">
        <f>IF(COUNTIFS('[7]ROMM List'!$E$5:$E$736,다우기술!CR$4,'[7]ROMM List'!$AA$5:$AA$736,다우기술!$C248)&gt;0,CR$4,"")</f>
        <v/>
      </c>
      <c r="CS248" s="393" t="str">
        <f>IF(COUNTIFS('[7]ROMM List'!$E$5:$E$736,다우기술!CS$4,'[7]ROMM List'!$AA$5:$AA$736,다우기술!$C248)&gt;0,CS$4,"")</f>
        <v/>
      </c>
      <c r="CT248" s="393" t="str">
        <f>IF(COUNTIFS('[7]ROMM List'!$E$5:$E$736,다우기술!CT$4,'[7]ROMM List'!$AA$5:$AA$736,다우기술!$C248)&gt;0,CT$4,"")</f>
        <v/>
      </c>
      <c r="CU248" s="393" t="str">
        <f>IF(COUNTIFS('[7]ROMM List'!$E$5:$E$736,다우기술!CU$4,'[7]ROMM List'!$AA$5:$AA$736,다우기술!$C248)&gt;0,CU$4,"")</f>
        <v/>
      </c>
      <c r="CV248" s="393" t="str">
        <f>IF(COUNTIFS('[7]ROMM List'!$E$5:$E$736,다우기술!CV$4,'[7]ROMM List'!$AA$5:$AA$736,다우기술!$C248)&gt;0,CV$4,"")</f>
        <v/>
      </c>
      <c r="CW248" s="393" t="str">
        <f>IF(COUNTIFS('[7]ROMM List'!$E$5:$E$736,다우기술!CW$4,'[7]ROMM List'!$AA$5:$AA$736,다우기술!$C248)&gt;0,CW$4,"")</f>
        <v/>
      </c>
      <c r="CX248" s="393" t="str">
        <f>IF(COUNTIFS('[7]ROMM List'!$E$5:$E$736,다우기술!CX$4,'[7]ROMM List'!$AA$5:$AA$736,다우기술!$C248)&gt;0,CX$4,"")</f>
        <v/>
      </c>
      <c r="CY248" s="393" t="str">
        <f>IF(COUNTIFS('[7]ROMM List'!$E$5:$E$736,다우기술!CY$4,'[7]ROMM List'!$AA$5:$AA$736,다우기술!$C248)&gt;0,CY$4,"")</f>
        <v/>
      </c>
      <c r="CZ248" s="393" t="str">
        <f>IF(COUNTIFS('[7]ROMM List'!$E$5:$E$736,다우기술!CZ$4,'[7]ROMM List'!$AA$5:$AA$736,다우기술!$C248)&gt;0,CZ$4,"")</f>
        <v/>
      </c>
      <c r="DA248" s="393" t="str">
        <f>IF(COUNTIFS('[7]ROMM List'!$E$5:$E$736,다우기술!DA$4,'[7]ROMM List'!$AA$5:$AA$736,다우기술!$C248)&gt;0,DA$4,"")</f>
        <v/>
      </c>
      <c r="DB248" s="393" t="str">
        <f>IF(COUNTIFS('[7]ROMM List'!$E$5:$E$736,다우기술!DB$4,'[7]ROMM List'!$AA$5:$AA$736,다우기술!$C248)&gt;0,DB$4,"")</f>
        <v/>
      </c>
      <c r="DC248" s="393" t="str">
        <f>IF(COUNTIFS('[7]ROMM List'!$E$5:$E$736,다우기술!DC$4,'[7]ROMM List'!$AA$5:$AA$736,다우기술!$C248)&gt;0,DC$4,"")</f>
        <v/>
      </c>
      <c r="DD248" s="393" t="str">
        <f>IF(COUNTIFS('[7]ROMM List'!$E$5:$E$736,다우기술!DD$4,'[7]ROMM List'!$AA$5:$AA$736,다우기술!$C248)&gt;0,DD$4,"")</f>
        <v/>
      </c>
      <c r="DE248" s="393" t="str">
        <f>IF(COUNTIFS('[7]ROMM List'!$E$5:$E$736,다우기술!DE$4,'[7]ROMM List'!$AA$5:$AA$736,다우기술!$C248)&gt;0,DE$4,"")</f>
        <v/>
      </c>
      <c r="DF248" s="393" t="str">
        <f>IF(COUNTIFS('[7]ROMM List'!$E$5:$E$736,다우기술!DF$4,'[7]ROMM List'!$AA$5:$AA$736,다우기술!$C248)&gt;0,DF$4,"")</f>
        <v/>
      </c>
      <c r="DG248" s="393" t="str">
        <f>IF(COUNTIFS('[7]ROMM List'!$E$5:$E$736,다우기술!DG$4,'[7]ROMM List'!$AA$5:$AA$736,다우기술!$C248)&gt;0,DG$4,"")</f>
        <v/>
      </c>
      <c r="DH248" s="393" t="str">
        <f>IF(COUNTIFS('[7]ROMM List'!$E$5:$E$736,다우기술!DH$4,'[7]ROMM List'!$AA$5:$AA$736,다우기술!$C248)&gt;0,DH$4,"")</f>
        <v/>
      </c>
      <c r="DI248" s="393" t="str">
        <f>IF(COUNTIFS('[7]ROMM List'!$E$5:$E$736,다우기술!DI$4,'[7]ROMM List'!$AA$5:$AA$736,다우기술!$C248)&gt;0,DI$4,"")</f>
        <v/>
      </c>
      <c r="DJ248" s="393" t="str">
        <f>IF(COUNTIFS('[7]ROMM List'!$E$5:$E$736,다우기술!DJ$4,'[7]ROMM List'!$AA$5:$AA$736,다우기술!$C248)&gt;0,DJ$4,"")</f>
        <v/>
      </c>
      <c r="DK248" s="393" t="str">
        <f>IF(COUNTIFS('[7]ROMM List'!$E$5:$E$736,다우기술!DK$4,'[7]ROMM List'!$AA$5:$AA$736,다우기술!$C248)&gt;0,DK$4,"")</f>
        <v/>
      </c>
      <c r="DL248" s="393" t="str">
        <f t="shared" si="52"/>
        <v>재고자산매출원가</v>
      </c>
      <c r="DM248" s="393"/>
      <c r="DN248" s="393"/>
      <c r="DO248" s="393"/>
      <c r="DP248" s="393"/>
      <c r="DQ248" s="393"/>
      <c r="DR248" s="393"/>
      <c r="DS248" s="393"/>
      <c r="DT248" s="393"/>
      <c r="DU248" s="393"/>
      <c r="DV248" s="393"/>
      <c r="DW248" s="393"/>
      <c r="DX248" s="393"/>
      <c r="DY248" s="393"/>
      <c r="DZ248" s="393"/>
      <c r="EA248" s="393"/>
      <c r="EB248" s="393"/>
      <c r="EC248" s="393"/>
      <c r="ED248" s="393"/>
      <c r="EE248" s="393"/>
      <c r="EF248" s="393"/>
      <c r="EG248" s="393"/>
      <c r="EH248" s="393"/>
      <c r="EI248" s="393"/>
      <c r="EJ248" s="393"/>
      <c r="EK248" s="393"/>
      <c r="EL248" s="393"/>
      <c r="EM248" s="393"/>
      <c r="EN248" s="393"/>
      <c r="EO248" s="393"/>
      <c r="EP248" s="393"/>
      <c r="EQ248" s="393"/>
      <c r="ER248" s="393"/>
      <c r="ES248" s="393"/>
      <c r="ET248" s="393"/>
      <c r="EU248" s="393"/>
      <c r="EV248" s="393"/>
      <c r="EW248" s="393"/>
      <c r="EX248" s="393"/>
      <c r="EY248" s="393"/>
      <c r="EZ248" s="393"/>
      <c r="FA248" s="393"/>
      <c r="FB248" s="393"/>
      <c r="FC248" s="393"/>
      <c r="FD248" s="393"/>
      <c r="FE248" s="393"/>
      <c r="FF248" s="393"/>
      <c r="FG248" s="393"/>
      <c r="FH248" s="393"/>
      <c r="FI248" s="393"/>
      <c r="FJ248" s="393"/>
      <c r="FK248" s="393"/>
      <c r="FL248" s="393"/>
      <c r="FM248" s="393"/>
      <c r="FN248" s="393"/>
      <c r="FO248" s="393"/>
      <c r="FP248" s="393"/>
      <c r="FQ248" s="393"/>
      <c r="FR248" s="393"/>
      <c r="FS248" s="393"/>
    </row>
    <row r="249" spans="1:175" s="480" customFormat="1" ht="218.4" hidden="1" customHeight="1">
      <c r="A249" s="453"/>
      <c r="B249" s="392" t="s">
        <v>3009</v>
      </c>
      <c r="C249" s="430" t="str">
        <f t="shared" si="44"/>
        <v>IN0301</v>
      </c>
      <c r="D249" s="430" t="s">
        <v>4902</v>
      </c>
      <c r="E249" s="430" t="s">
        <v>4913</v>
      </c>
      <c r="F249" s="431" t="s">
        <v>3036</v>
      </c>
      <c r="G249" s="431" t="s">
        <v>3292</v>
      </c>
      <c r="H249" s="454" t="s">
        <v>4973</v>
      </c>
      <c r="I249" s="455" t="s">
        <v>4974</v>
      </c>
      <c r="J249" s="456" t="s">
        <v>4975</v>
      </c>
      <c r="K249" s="457" t="s">
        <v>4976</v>
      </c>
      <c r="L249" s="458" t="str">
        <f>IF(VLOOKUP(BZ249,'[7]ROMM List'!$AB$5:$AC$736,2,0)&gt;0,"Y","N")</f>
        <v>Y</v>
      </c>
      <c r="M249" s="459" t="s">
        <v>143</v>
      </c>
      <c r="N249" s="460"/>
      <c r="O249" s="460"/>
      <c r="P249" s="460"/>
      <c r="Q249" s="460" t="s">
        <v>143</v>
      </c>
      <c r="R249" s="461"/>
      <c r="S249" s="459" t="s">
        <v>140</v>
      </c>
      <c r="T249" s="461" t="s">
        <v>131</v>
      </c>
      <c r="U249" s="459" t="str">
        <f>IF(COUNTIFS('[7]ROMM List'!$AA$5:$AA$736,다우기술!$C249,'[7]ROMM List'!K$5:K$736,"O")&gt;0,"O","")</f>
        <v>O</v>
      </c>
      <c r="V249" s="460" t="str">
        <f>IF(COUNTIFS('[7]ROMM List'!$AA$5:$AA$736,다우기술!$C249,'[7]ROMM List'!L$5:L$736,"O")&gt;0,"O","")</f>
        <v>O</v>
      </c>
      <c r="W249" s="460" t="str">
        <f>IF(COUNTIFS('[7]ROMM List'!$AA$5:$AA$736,다우기술!$C249,'[7]ROMM List'!M$5:M$736,"O")&gt;0,"O","")</f>
        <v/>
      </c>
      <c r="X249" s="460" t="str">
        <f>IF(COUNTIFS('[7]ROMM List'!$AA$5:$AA$736,다우기술!$C249,'[7]ROMM List'!N$5:N$736,"O")&gt;0,"O","")</f>
        <v>O</v>
      </c>
      <c r="Y249" s="460" t="str">
        <f>IF(COUNTIFS('[7]ROMM List'!$AA$5:$AA$736,다우기술!$C249,'[7]ROMM List'!O$5:O$736,"O")&gt;0,"O","")</f>
        <v/>
      </c>
      <c r="Z249" s="460" t="str">
        <f>IF(COUNTIFS('[7]ROMM List'!$AA$5:$AA$736,다우기술!$C249,'[7]ROMM List'!P$5:P$736,"O")&gt;0,"O","")</f>
        <v>O</v>
      </c>
      <c r="AA249" s="460" t="str">
        <f>IF(COUNTIFS('[7]ROMM List'!$AA$5:$AA$736,다우기술!$C249,'[7]ROMM List'!Q$5:Q$736,"O")&gt;0,"O","")</f>
        <v/>
      </c>
      <c r="AB249" s="460" t="str">
        <f>IF(COUNTIFS('[7]ROMM List'!$AA$5:$AA$736,다우기술!$C249,'[7]ROMM List'!R$5:R$736,"O")&gt;0,"O","")</f>
        <v>O</v>
      </c>
      <c r="AC249" s="460" t="str">
        <f>IF(COUNTIFS('[7]ROMM List'!$AA$5:$AA$736,다우기술!$C249,'[7]ROMM List'!S$5:S$736,"O")&gt;0,"O","")</f>
        <v/>
      </c>
      <c r="AD249" s="460" t="str">
        <f>IF(COUNTIFS('[7]ROMM List'!$AA$5:$AA$736,다우기술!$C249,'[7]ROMM List'!T$5:T$736,"O")&gt;0,"O","")</f>
        <v/>
      </c>
      <c r="AE249" s="460" t="str">
        <f>IF(COUNTIFS('[7]ROMM List'!$AA$5:$AA$736,다우기술!$C249,'[7]ROMM List'!U$5:U$736,"O")&gt;0,"O","")</f>
        <v/>
      </c>
      <c r="AF249" s="460" t="str">
        <f>IF(COUNTIFS('[7]ROMM List'!$AA$5:$AA$736,다우기술!$C249,'[7]ROMM List'!V$5:V$736,"O")&gt;0,"O","")</f>
        <v/>
      </c>
      <c r="AG249" s="461" t="str">
        <f>IF(COUNTIFS('[7]ROMM List'!$AA$5:$AA$736,다우기술!$C249,'[7]ROMM List'!W$5:W$736,"O")&gt;0,"O","")</f>
        <v/>
      </c>
      <c r="AH249" s="462" t="s">
        <v>130</v>
      </c>
      <c r="AI249" s="458" t="str">
        <f t="shared" si="51"/>
        <v>재고자산매출원가</v>
      </c>
      <c r="AJ249" s="458" t="s">
        <v>144</v>
      </c>
      <c r="AK249" s="458" t="s">
        <v>144</v>
      </c>
      <c r="AL249" s="458" t="s">
        <v>144</v>
      </c>
      <c r="AM249" s="458" t="s">
        <v>144</v>
      </c>
      <c r="AN249" s="458" t="s">
        <v>3592</v>
      </c>
      <c r="AO249" s="458" t="s">
        <v>4977</v>
      </c>
      <c r="AP249" s="463" t="s">
        <v>157</v>
      </c>
      <c r="AQ249" s="458" t="s">
        <v>140</v>
      </c>
      <c r="AR249" s="454" t="s">
        <v>134</v>
      </c>
      <c r="AS249" s="454" t="s">
        <v>4919</v>
      </c>
      <c r="AT249" s="464" t="s">
        <v>4978</v>
      </c>
      <c r="AU249" s="454" t="str">
        <f t="shared" si="49"/>
        <v>출고기록의 완전성(그룹웨어)</v>
      </c>
      <c r="AV249" s="454" t="s">
        <v>4979</v>
      </c>
      <c r="AW249" s="455" t="s">
        <v>143</v>
      </c>
      <c r="AX249" s="460"/>
      <c r="AY249" s="460" t="s">
        <v>143</v>
      </c>
      <c r="AZ249" s="461"/>
      <c r="BA249" s="446" t="s">
        <v>4980</v>
      </c>
      <c r="BB249" s="446" t="str">
        <f>IF(COUNTIFS('[7]ROMM List'!$AA$5:$AA$736,다우기술!C249,'[7]ROMM List'!$AF$5:$AF$736,"Significant")&gt;0,"Significant",IF(COUNTIFS('[7]ROMM List'!$AA$5:$AA$736,다우기술!C249,'[7]ROMM List'!$AF$5:$AF$736,"Higher")&gt;0,"Higher","Lower"))</f>
        <v>Lower</v>
      </c>
      <c r="BC249" s="446" t="s">
        <v>140</v>
      </c>
      <c r="BD249" s="446" t="s">
        <v>130</v>
      </c>
      <c r="BE249" s="465" t="s">
        <v>131</v>
      </c>
      <c r="BF249" s="466" t="s">
        <v>135</v>
      </c>
      <c r="BG249" s="466" t="s">
        <v>135</v>
      </c>
      <c r="BH249" s="466" t="s">
        <v>135</v>
      </c>
      <c r="BI249" s="466" t="s">
        <v>135</v>
      </c>
      <c r="BJ249" s="466" t="s">
        <v>135</v>
      </c>
      <c r="BK249" s="466" t="s">
        <v>135</v>
      </c>
      <c r="BL249" s="466" t="s">
        <v>133</v>
      </c>
      <c r="BM249" s="466" t="s">
        <v>135</v>
      </c>
      <c r="BN249" s="467" t="s">
        <v>135</v>
      </c>
      <c r="BO249" s="446" t="str">
        <f t="shared" si="45"/>
        <v>Not Higher</v>
      </c>
      <c r="BP249" s="446">
        <f>SUMIFS([7]Note!$G$18:$G$65,[7]Note!$C$18:$C$65,다우기술!BB249,[7]Note!$F$18:$F$65,다우기술!BC249,[7]Note!$D$18:$D$65,다우기술!BO249)/IF(BD249="Y",1,IF(BD249="H",2,4))</f>
        <v>7</v>
      </c>
      <c r="BQ249" s="446" t="s">
        <v>134</v>
      </c>
      <c r="BR249" s="466"/>
      <c r="BS249" s="467" t="s">
        <v>143</v>
      </c>
      <c r="BT249" s="465"/>
      <c r="BU249" s="466"/>
      <c r="BV249" s="466"/>
      <c r="BW249" s="466" t="s">
        <v>143</v>
      </c>
      <c r="BX249" s="466"/>
      <c r="BY249" s="446"/>
      <c r="BZ249" s="392" t="str">
        <f t="shared" si="50"/>
        <v>재고_출고기록의 완전성(그룹웨어)</v>
      </c>
      <c r="CA249" s="393" t="b">
        <f>VLOOKUP(BZ249,'[7]ROMM List'!$AB$5:$AB$736,1,0)=BZ249</f>
        <v>1</v>
      </c>
      <c r="CB249" s="393" t="str">
        <f t="shared" si="46"/>
        <v>IN0301</v>
      </c>
      <c r="CC249" s="393"/>
      <c r="CD249" s="479">
        <f t="shared" si="47"/>
        <v>0</v>
      </c>
      <c r="CE249" s="392"/>
      <c r="CF249" s="479">
        <f t="shared" si="48"/>
        <v>0</v>
      </c>
      <c r="CG249" s="479">
        <f t="shared" si="48"/>
        <v>0</v>
      </c>
      <c r="CH249" s="479">
        <f t="shared" si="48"/>
        <v>0</v>
      </c>
      <c r="CI249" s="393"/>
      <c r="CJ249" s="393"/>
      <c r="CK249" s="393"/>
      <c r="CL249" s="393" t="str">
        <f>IF(COUNTIFS('[7]ROMM List'!$E$5:$E$736,다우기술!CL$4,'[7]ROMM List'!$AA$5:$AA$736,다우기술!$C249)&gt;0,CL$4,"")</f>
        <v/>
      </c>
      <c r="CM249" s="393" t="str">
        <f>IF(COUNTIFS('[7]ROMM List'!$E$5:$E$736,다우기술!CM$4,'[7]ROMM List'!$AA$5:$AA$736,다우기술!$C249)&gt;0,CM$4,"")</f>
        <v/>
      </c>
      <c r="CN249" s="393" t="str">
        <f>IF(COUNTIFS('[7]ROMM List'!$E$5:$E$736,다우기술!CN$4,'[7]ROMM List'!$AA$5:$AA$736,다우기술!$C249)&gt;0,CN$4,"")</f>
        <v>재고자산</v>
      </c>
      <c r="CO249" s="393" t="str">
        <f>IF(COUNTIFS('[7]ROMM List'!$E$5:$E$736,다우기술!CO$4,'[7]ROMM List'!$AA$5:$AA$736,다우기술!$C249)&gt;0,CO$4,"")</f>
        <v/>
      </c>
      <c r="CP249" s="393" t="str">
        <f>IF(COUNTIFS('[7]ROMM List'!$E$5:$E$736,다우기술!CP$4,'[7]ROMM List'!$AA$5:$AA$736,다우기술!$C249)&gt;0,CP$4,"")</f>
        <v>매출원가</v>
      </c>
      <c r="CQ249" s="393" t="str">
        <f>IF(COUNTIFS('[7]ROMM List'!$E$5:$E$736,다우기술!CQ$4,'[7]ROMM List'!$AA$5:$AA$736,다우기술!$C249)&gt;0,CQ$4,"")</f>
        <v/>
      </c>
      <c r="CR249" s="393" t="str">
        <f>IF(COUNTIFS('[7]ROMM List'!$E$5:$E$736,다우기술!CR$4,'[7]ROMM List'!$AA$5:$AA$736,다우기술!$C249)&gt;0,CR$4,"")</f>
        <v/>
      </c>
      <c r="CS249" s="393" t="str">
        <f>IF(COUNTIFS('[7]ROMM List'!$E$5:$E$736,다우기술!CS$4,'[7]ROMM List'!$AA$5:$AA$736,다우기술!$C249)&gt;0,CS$4,"")</f>
        <v/>
      </c>
      <c r="CT249" s="393" t="str">
        <f>IF(COUNTIFS('[7]ROMM List'!$E$5:$E$736,다우기술!CT$4,'[7]ROMM List'!$AA$5:$AA$736,다우기술!$C249)&gt;0,CT$4,"")</f>
        <v/>
      </c>
      <c r="CU249" s="393" t="str">
        <f>IF(COUNTIFS('[7]ROMM List'!$E$5:$E$736,다우기술!CU$4,'[7]ROMM List'!$AA$5:$AA$736,다우기술!$C249)&gt;0,CU$4,"")</f>
        <v/>
      </c>
      <c r="CV249" s="393" t="str">
        <f>IF(COUNTIFS('[7]ROMM List'!$E$5:$E$736,다우기술!CV$4,'[7]ROMM List'!$AA$5:$AA$736,다우기술!$C249)&gt;0,CV$4,"")</f>
        <v/>
      </c>
      <c r="CW249" s="393" t="str">
        <f>IF(COUNTIFS('[7]ROMM List'!$E$5:$E$736,다우기술!CW$4,'[7]ROMM List'!$AA$5:$AA$736,다우기술!$C249)&gt;0,CW$4,"")</f>
        <v/>
      </c>
      <c r="CX249" s="393" t="str">
        <f>IF(COUNTIFS('[7]ROMM List'!$E$5:$E$736,다우기술!CX$4,'[7]ROMM List'!$AA$5:$AA$736,다우기술!$C249)&gt;0,CX$4,"")</f>
        <v/>
      </c>
      <c r="CY249" s="393" t="str">
        <f>IF(COUNTIFS('[7]ROMM List'!$E$5:$E$736,다우기술!CY$4,'[7]ROMM List'!$AA$5:$AA$736,다우기술!$C249)&gt;0,CY$4,"")</f>
        <v/>
      </c>
      <c r="CZ249" s="393" t="str">
        <f>IF(COUNTIFS('[7]ROMM List'!$E$5:$E$736,다우기술!CZ$4,'[7]ROMM List'!$AA$5:$AA$736,다우기술!$C249)&gt;0,CZ$4,"")</f>
        <v/>
      </c>
      <c r="DA249" s="393" t="str">
        <f>IF(COUNTIFS('[7]ROMM List'!$E$5:$E$736,다우기술!DA$4,'[7]ROMM List'!$AA$5:$AA$736,다우기술!$C249)&gt;0,DA$4,"")</f>
        <v/>
      </c>
      <c r="DB249" s="393" t="str">
        <f>IF(COUNTIFS('[7]ROMM List'!$E$5:$E$736,다우기술!DB$4,'[7]ROMM List'!$AA$5:$AA$736,다우기술!$C249)&gt;0,DB$4,"")</f>
        <v/>
      </c>
      <c r="DC249" s="393" t="str">
        <f>IF(COUNTIFS('[7]ROMM List'!$E$5:$E$736,다우기술!DC$4,'[7]ROMM List'!$AA$5:$AA$736,다우기술!$C249)&gt;0,DC$4,"")</f>
        <v/>
      </c>
      <c r="DD249" s="393" t="str">
        <f>IF(COUNTIFS('[7]ROMM List'!$E$5:$E$736,다우기술!DD$4,'[7]ROMM List'!$AA$5:$AA$736,다우기술!$C249)&gt;0,DD$4,"")</f>
        <v/>
      </c>
      <c r="DE249" s="393" t="str">
        <f>IF(COUNTIFS('[7]ROMM List'!$E$5:$E$736,다우기술!DE$4,'[7]ROMM List'!$AA$5:$AA$736,다우기술!$C249)&gt;0,DE$4,"")</f>
        <v/>
      </c>
      <c r="DF249" s="393" t="str">
        <f>IF(COUNTIFS('[7]ROMM List'!$E$5:$E$736,다우기술!DF$4,'[7]ROMM List'!$AA$5:$AA$736,다우기술!$C249)&gt;0,DF$4,"")</f>
        <v/>
      </c>
      <c r="DG249" s="393" t="str">
        <f>IF(COUNTIFS('[7]ROMM List'!$E$5:$E$736,다우기술!DG$4,'[7]ROMM List'!$AA$5:$AA$736,다우기술!$C249)&gt;0,DG$4,"")</f>
        <v/>
      </c>
      <c r="DH249" s="393" t="str">
        <f>IF(COUNTIFS('[7]ROMM List'!$E$5:$E$736,다우기술!DH$4,'[7]ROMM List'!$AA$5:$AA$736,다우기술!$C249)&gt;0,DH$4,"")</f>
        <v/>
      </c>
      <c r="DI249" s="393" t="str">
        <f>IF(COUNTIFS('[7]ROMM List'!$E$5:$E$736,다우기술!DI$4,'[7]ROMM List'!$AA$5:$AA$736,다우기술!$C249)&gt;0,DI$4,"")</f>
        <v/>
      </c>
      <c r="DJ249" s="393" t="str">
        <f>IF(COUNTIFS('[7]ROMM List'!$E$5:$E$736,다우기술!DJ$4,'[7]ROMM List'!$AA$5:$AA$736,다우기술!$C249)&gt;0,DJ$4,"")</f>
        <v/>
      </c>
      <c r="DK249" s="393" t="str">
        <f>IF(COUNTIFS('[7]ROMM List'!$E$5:$E$736,다우기술!DK$4,'[7]ROMM List'!$AA$5:$AA$736,다우기술!$C249)&gt;0,DK$4,"")</f>
        <v/>
      </c>
      <c r="DL249" s="393" t="str">
        <f t="shared" si="52"/>
        <v>재고자산매출원가</v>
      </c>
      <c r="DM249" s="393"/>
      <c r="DN249" s="393"/>
      <c r="DO249" s="393"/>
      <c r="DP249" s="393"/>
      <c r="DQ249" s="393"/>
      <c r="DR249" s="393"/>
      <c r="DS249" s="393"/>
      <c r="DT249" s="393"/>
      <c r="DU249" s="393"/>
      <c r="DV249" s="393"/>
      <c r="DW249" s="393"/>
      <c r="DX249" s="393"/>
      <c r="DY249" s="393"/>
      <c r="DZ249" s="393"/>
      <c r="EA249" s="393"/>
      <c r="EB249" s="393"/>
      <c r="EC249" s="393"/>
      <c r="ED249" s="393"/>
      <c r="EE249" s="393"/>
      <c r="EF249" s="393"/>
      <c r="EG249" s="393"/>
      <c r="EH249" s="393"/>
      <c r="EI249" s="393"/>
      <c r="EJ249" s="393"/>
      <c r="EK249" s="393"/>
      <c r="EL249" s="393"/>
      <c r="EM249" s="393"/>
      <c r="EN249" s="393"/>
      <c r="EO249" s="393"/>
      <c r="EP249" s="393"/>
      <c r="EQ249" s="393"/>
      <c r="ER249" s="393"/>
      <c r="ES249" s="393"/>
      <c r="ET249" s="393"/>
      <c r="EU249" s="393"/>
      <c r="EV249" s="393"/>
      <c r="EW249" s="393"/>
      <c r="EX249" s="393"/>
      <c r="EY249" s="393"/>
      <c r="EZ249" s="393"/>
      <c r="FA249" s="393"/>
      <c r="FB249" s="393"/>
      <c r="FC249" s="393"/>
      <c r="FD249" s="393"/>
      <c r="FE249" s="393"/>
      <c r="FF249" s="393"/>
      <c r="FG249" s="393"/>
      <c r="FH249" s="393"/>
      <c r="FI249" s="393"/>
      <c r="FJ249" s="393"/>
      <c r="FK249" s="393"/>
      <c r="FL249" s="393"/>
      <c r="FM249" s="393"/>
      <c r="FN249" s="393"/>
      <c r="FO249" s="393"/>
      <c r="FP249" s="393"/>
      <c r="FQ249" s="393"/>
      <c r="FR249" s="393"/>
      <c r="FS249" s="393"/>
    </row>
    <row r="250" spans="1:175" s="480" customFormat="1" ht="156" hidden="1" customHeight="1">
      <c r="A250" s="453"/>
      <c r="B250" s="392" t="s">
        <v>3009</v>
      </c>
      <c r="C250" s="430" t="str">
        <f t="shared" si="44"/>
        <v>IN0302</v>
      </c>
      <c r="D250" s="430" t="s">
        <v>4902</v>
      </c>
      <c r="E250" s="430" t="s">
        <v>4913</v>
      </c>
      <c r="F250" s="431" t="s">
        <v>3036</v>
      </c>
      <c r="G250" s="431" t="s">
        <v>3306</v>
      </c>
      <c r="H250" s="454" t="s">
        <v>4973</v>
      </c>
      <c r="I250" s="455" t="s">
        <v>4974</v>
      </c>
      <c r="J250" s="456" t="s">
        <v>4981</v>
      </c>
      <c r="K250" s="457" t="s">
        <v>4982</v>
      </c>
      <c r="L250" s="458" t="str">
        <f>IF(VLOOKUP(BZ250,'[7]ROMM List'!$AB$5:$AC$736,2,0)&gt;0,"Y","N")</f>
        <v>Y</v>
      </c>
      <c r="M250" s="459" t="s">
        <v>143</v>
      </c>
      <c r="N250" s="460"/>
      <c r="O250" s="460"/>
      <c r="P250" s="460"/>
      <c r="Q250" s="460" t="s">
        <v>143</v>
      </c>
      <c r="R250" s="461"/>
      <c r="S250" s="459" t="s">
        <v>140</v>
      </c>
      <c r="T250" s="461" t="s">
        <v>131</v>
      </c>
      <c r="U250" s="459" t="str">
        <f>IF(COUNTIFS('[7]ROMM List'!$AA$5:$AA$736,다우기술!$C250,'[7]ROMM List'!K$5:K$736,"O")&gt;0,"O","")</f>
        <v>O</v>
      </c>
      <c r="V250" s="460" t="str">
        <f>IF(COUNTIFS('[7]ROMM List'!$AA$5:$AA$736,다우기술!$C250,'[7]ROMM List'!L$5:L$736,"O")&gt;0,"O","")</f>
        <v>O</v>
      </c>
      <c r="W250" s="460" t="str">
        <f>IF(COUNTIFS('[7]ROMM List'!$AA$5:$AA$736,다우기술!$C250,'[7]ROMM List'!M$5:M$736,"O")&gt;0,"O","")</f>
        <v/>
      </c>
      <c r="X250" s="460" t="str">
        <f>IF(COUNTIFS('[7]ROMM List'!$AA$5:$AA$736,다우기술!$C250,'[7]ROMM List'!N$5:N$736,"O")&gt;0,"O","")</f>
        <v>O</v>
      </c>
      <c r="Y250" s="460" t="str">
        <f>IF(COUNTIFS('[7]ROMM List'!$AA$5:$AA$736,다우기술!$C250,'[7]ROMM List'!O$5:O$736,"O")&gt;0,"O","")</f>
        <v/>
      </c>
      <c r="Z250" s="460" t="str">
        <f>IF(COUNTIFS('[7]ROMM List'!$AA$5:$AA$736,다우기술!$C250,'[7]ROMM List'!P$5:P$736,"O")&gt;0,"O","")</f>
        <v>O</v>
      </c>
      <c r="AA250" s="460" t="str">
        <f>IF(COUNTIFS('[7]ROMM List'!$AA$5:$AA$736,다우기술!$C250,'[7]ROMM List'!Q$5:Q$736,"O")&gt;0,"O","")</f>
        <v/>
      </c>
      <c r="AB250" s="460" t="str">
        <f>IF(COUNTIFS('[7]ROMM List'!$AA$5:$AA$736,다우기술!$C250,'[7]ROMM List'!R$5:R$736,"O")&gt;0,"O","")</f>
        <v>O</v>
      </c>
      <c r="AC250" s="460" t="str">
        <f>IF(COUNTIFS('[7]ROMM List'!$AA$5:$AA$736,다우기술!$C250,'[7]ROMM List'!S$5:S$736,"O")&gt;0,"O","")</f>
        <v/>
      </c>
      <c r="AD250" s="460" t="str">
        <f>IF(COUNTIFS('[7]ROMM List'!$AA$5:$AA$736,다우기술!$C250,'[7]ROMM List'!T$5:T$736,"O")&gt;0,"O","")</f>
        <v/>
      </c>
      <c r="AE250" s="460" t="str">
        <f>IF(COUNTIFS('[7]ROMM List'!$AA$5:$AA$736,다우기술!$C250,'[7]ROMM List'!U$5:U$736,"O")&gt;0,"O","")</f>
        <v/>
      </c>
      <c r="AF250" s="460" t="str">
        <f>IF(COUNTIFS('[7]ROMM List'!$AA$5:$AA$736,다우기술!$C250,'[7]ROMM List'!V$5:V$736,"O")&gt;0,"O","")</f>
        <v/>
      </c>
      <c r="AG250" s="461" t="str">
        <f>IF(COUNTIFS('[7]ROMM List'!$AA$5:$AA$736,다우기술!$C250,'[7]ROMM List'!W$5:W$736,"O")&gt;0,"O","")</f>
        <v/>
      </c>
      <c r="AH250" s="462" t="s">
        <v>130</v>
      </c>
      <c r="AI250" s="458" t="str">
        <f t="shared" si="51"/>
        <v>재고자산매출원가</v>
      </c>
      <c r="AJ250" s="458" t="s">
        <v>144</v>
      </c>
      <c r="AK250" s="458" t="s">
        <v>144</v>
      </c>
      <c r="AL250" s="458" t="s">
        <v>144</v>
      </c>
      <c r="AM250" s="458" t="s">
        <v>144</v>
      </c>
      <c r="AN250" s="458" t="s">
        <v>3592</v>
      </c>
      <c r="AO250" s="458" t="s">
        <v>4977</v>
      </c>
      <c r="AP250" s="463" t="s">
        <v>157</v>
      </c>
      <c r="AQ250" s="458" t="s">
        <v>140</v>
      </c>
      <c r="AR250" s="454" t="s">
        <v>134</v>
      </c>
      <c r="AS250" s="454" t="s">
        <v>4919</v>
      </c>
      <c r="AT250" s="464" t="s">
        <v>4983</v>
      </c>
      <c r="AU250" s="454" t="str">
        <f t="shared" si="49"/>
        <v>출고기록의 완전성(서비스)</v>
      </c>
      <c r="AV250" s="454" t="s">
        <v>4984</v>
      </c>
      <c r="AW250" s="455"/>
      <c r="AX250" s="460"/>
      <c r="AY250" s="460"/>
      <c r="AZ250" s="461"/>
      <c r="BA250" s="446" t="s">
        <v>4985</v>
      </c>
      <c r="BB250" s="446" t="str">
        <f>IF(COUNTIFS('[7]ROMM List'!$AA$5:$AA$736,다우기술!C250,'[7]ROMM List'!$AF$5:$AF$736,"Significant")&gt;0,"Significant",IF(COUNTIFS('[7]ROMM List'!$AA$5:$AA$736,다우기술!C250,'[7]ROMM List'!$AF$5:$AF$736,"Higher")&gt;0,"Higher","Lower"))</f>
        <v>Lower</v>
      </c>
      <c r="BC250" s="446" t="s">
        <v>143</v>
      </c>
      <c r="BD250" s="446" t="s">
        <v>130</v>
      </c>
      <c r="BE250" s="465" t="s">
        <v>131</v>
      </c>
      <c r="BF250" s="466" t="str">
        <f>BC250</f>
        <v>O</v>
      </c>
      <c r="BG250" s="466" t="s">
        <v>135</v>
      </c>
      <c r="BH250" s="466" t="s">
        <v>135</v>
      </c>
      <c r="BI250" s="466" t="s">
        <v>135</v>
      </c>
      <c r="BJ250" s="466" t="s">
        <v>135</v>
      </c>
      <c r="BK250" s="466" t="s">
        <v>135</v>
      </c>
      <c r="BL250" s="466" t="s">
        <v>135</v>
      </c>
      <c r="BM250" s="466" t="s">
        <v>135</v>
      </c>
      <c r="BN250" s="467" t="s">
        <v>135</v>
      </c>
      <c r="BO250" s="446" t="str">
        <f t="shared" si="45"/>
        <v>Not Higher</v>
      </c>
      <c r="BP250" s="446">
        <f>SUMIFS([7]Note!$G$18:$G$65,[7]Note!$C$18:$C$65,다우기술!BB250,[7]Note!$F$18:$F$65,다우기술!BC250,[7]Note!$D$18:$D$65,다우기술!BO250)/IF(BD250="Y",1,IF(BD250="H",2,4))</f>
        <v>10</v>
      </c>
      <c r="BQ250" s="446" t="str">
        <f>AR250</f>
        <v>재경팀</v>
      </c>
      <c r="BR250" s="466"/>
      <c r="BS250" s="467" t="s">
        <v>143</v>
      </c>
      <c r="BT250" s="465"/>
      <c r="BU250" s="466"/>
      <c r="BV250" s="466"/>
      <c r="BW250" s="466" t="s">
        <v>143</v>
      </c>
      <c r="BX250" s="466"/>
      <c r="BY250" s="446"/>
      <c r="BZ250" s="392" t="str">
        <f t="shared" si="50"/>
        <v>재고_출고기록의 완전성(서비스)</v>
      </c>
      <c r="CA250" s="393" t="b">
        <f>VLOOKUP(BZ250,'[7]ROMM List'!$AB$5:$AB$736,1,0)=BZ250</f>
        <v>1</v>
      </c>
      <c r="CB250" s="393" t="str">
        <f t="shared" si="46"/>
        <v>IN0302</v>
      </c>
      <c r="CC250" s="393"/>
      <c r="CD250" s="479">
        <f t="shared" si="47"/>
        <v>0</v>
      </c>
      <c r="CE250" s="392"/>
      <c r="CF250" s="479">
        <f t="shared" si="48"/>
        <v>0</v>
      </c>
      <c r="CG250" s="479">
        <f t="shared" si="48"/>
        <v>0</v>
      </c>
      <c r="CH250" s="479">
        <f t="shared" si="48"/>
        <v>0</v>
      </c>
      <c r="CI250" s="393"/>
      <c r="CJ250" s="393"/>
      <c r="CK250" s="393"/>
      <c r="CL250" s="393" t="str">
        <f>IF(COUNTIFS('[7]ROMM List'!$E$5:$E$736,다우기술!CL$4,'[7]ROMM List'!$AA$5:$AA$736,다우기술!$C250)&gt;0,CL$4,"")</f>
        <v/>
      </c>
      <c r="CM250" s="393" t="str">
        <f>IF(COUNTIFS('[7]ROMM List'!$E$5:$E$736,다우기술!CM$4,'[7]ROMM List'!$AA$5:$AA$736,다우기술!$C250)&gt;0,CM$4,"")</f>
        <v/>
      </c>
      <c r="CN250" s="393" t="str">
        <f>IF(COUNTIFS('[7]ROMM List'!$E$5:$E$736,다우기술!CN$4,'[7]ROMM List'!$AA$5:$AA$736,다우기술!$C250)&gt;0,CN$4,"")</f>
        <v>재고자산</v>
      </c>
      <c r="CO250" s="393" t="str">
        <f>IF(COUNTIFS('[7]ROMM List'!$E$5:$E$736,다우기술!CO$4,'[7]ROMM List'!$AA$5:$AA$736,다우기술!$C250)&gt;0,CO$4,"")</f>
        <v/>
      </c>
      <c r="CP250" s="393" t="str">
        <f>IF(COUNTIFS('[7]ROMM List'!$E$5:$E$736,다우기술!CP$4,'[7]ROMM List'!$AA$5:$AA$736,다우기술!$C250)&gt;0,CP$4,"")</f>
        <v>매출원가</v>
      </c>
      <c r="CQ250" s="393" t="str">
        <f>IF(COUNTIFS('[7]ROMM List'!$E$5:$E$736,다우기술!CQ$4,'[7]ROMM List'!$AA$5:$AA$736,다우기술!$C250)&gt;0,CQ$4,"")</f>
        <v/>
      </c>
      <c r="CR250" s="393" t="str">
        <f>IF(COUNTIFS('[7]ROMM List'!$E$5:$E$736,다우기술!CR$4,'[7]ROMM List'!$AA$5:$AA$736,다우기술!$C250)&gt;0,CR$4,"")</f>
        <v/>
      </c>
      <c r="CS250" s="393" t="str">
        <f>IF(COUNTIFS('[7]ROMM List'!$E$5:$E$736,다우기술!CS$4,'[7]ROMM List'!$AA$5:$AA$736,다우기술!$C250)&gt;0,CS$4,"")</f>
        <v/>
      </c>
      <c r="CT250" s="393" t="str">
        <f>IF(COUNTIFS('[7]ROMM List'!$E$5:$E$736,다우기술!CT$4,'[7]ROMM List'!$AA$5:$AA$736,다우기술!$C250)&gt;0,CT$4,"")</f>
        <v/>
      </c>
      <c r="CU250" s="393" t="str">
        <f>IF(COUNTIFS('[7]ROMM List'!$E$5:$E$736,다우기술!CU$4,'[7]ROMM List'!$AA$5:$AA$736,다우기술!$C250)&gt;0,CU$4,"")</f>
        <v/>
      </c>
      <c r="CV250" s="393" t="str">
        <f>IF(COUNTIFS('[7]ROMM List'!$E$5:$E$736,다우기술!CV$4,'[7]ROMM List'!$AA$5:$AA$736,다우기술!$C250)&gt;0,CV$4,"")</f>
        <v/>
      </c>
      <c r="CW250" s="393" t="str">
        <f>IF(COUNTIFS('[7]ROMM List'!$E$5:$E$736,다우기술!CW$4,'[7]ROMM List'!$AA$5:$AA$736,다우기술!$C250)&gt;0,CW$4,"")</f>
        <v/>
      </c>
      <c r="CX250" s="393" t="str">
        <f>IF(COUNTIFS('[7]ROMM List'!$E$5:$E$736,다우기술!CX$4,'[7]ROMM List'!$AA$5:$AA$736,다우기술!$C250)&gt;0,CX$4,"")</f>
        <v/>
      </c>
      <c r="CY250" s="393" t="str">
        <f>IF(COUNTIFS('[7]ROMM List'!$E$5:$E$736,다우기술!CY$4,'[7]ROMM List'!$AA$5:$AA$736,다우기술!$C250)&gt;0,CY$4,"")</f>
        <v/>
      </c>
      <c r="CZ250" s="393" t="str">
        <f>IF(COUNTIFS('[7]ROMM List'!$E$5:$E$736,다우기술!CZ$4,'[7]ROMM List'!$AA$5:$AA$736,다우기술!$C250)&gt;0,CZ$4,"")</f>
        <v/>
      </c>
      <c r="DA250" s="393" t="str">
        <f>IF(COUNTIFS('[7]ROMM List'!$E$5:$E$736,다우기술!DA$4,'[7]ROMM List'!$AA$5:$AA$736,다우기술!$C250)&gt;0,DA$4,"")</f>
        <v/>
      </c>
      <c r="DB250" s="393" t="str">
        <f>IF(COUNTIFS('[7]ROMM List'!$E$5:$E$736,다우기술!DB$4,'[7]ROMM List'!$AA$5:$AA$736,다우기술!$C250)&gt;0,DB$4,"")</f>
        <v/>
      </c>
      <c r="DC250" s="393" t="str">
        <f>IF(COUNTIFS('[7]ROMM List'!$E$5:$E$736,다우기술!DC$4,'[7]ROMM List'!$AA$5:$AA$736,다우기술!$C250)&gt;0,DC$4,"")</f>
        <v/>
      </c>
      <c r="DD250" s="393" t="str">
        <f>IF(COUNTIFS('[7]ROMM List'!$E$5:$E$736,다우기술!DD$4,'[7]ROMM List'!$AA$5:$AA$736,다우기술!$C250)&gt;0,DD$4,"")</f>
        <v/>
      </c>
      <c r="DE250" s="393" t="str">
        <f>IF(COUNTIFS('[7]ROMM List'!$E$5:$E$736,다우기술!DE$4,'[7]ROMM List'!$AA$5:$AA$736,다우기술!$C250)&gt;0,DE$4,"")</f>
        <v/>
      </c>
      <c r="DF250" s="393" t="str">
        <f>IF(COUNTIFS('[7]ROMM List'!$E$5:$E$736,다우기술!DF$4,'[7]ROMM List'!$AA$5:$AA$736,다우기술!$C250)&gt;0,DF$4,"")</f>
        <v/>
      </c>
      <c r="DG250" s="393" t="str">
        <f>IF(COUNTIFS('[7]ROMM List'!$E$5:$E$736,다우기술!DG$4,'[7]ROMM List'!$AA$5:$AA$736,다우기술!$C250)&gt;0,DG$4,"")</f>
        <v/>
      </c>
      <c r="DH250" s="393" t="str">
        <f>IF(COUNTIFS('[7]ROMM List'!$E$5:$E$736,다우기술!DH$4,'[7]ROMM List'!$AA$5:$AA$736,다우기술!$C250)&gt;0,DH$4,"")</f>
        <v/>
      </c>
      <c r="DI250" s="393" t="str">
        <f>IF(COUNTIFS('[7]ROMM List'!$E$5:$E$736,다우기술!DI$4,'[7]ROMM List'!$AA$5:$AA$736,다우기술!$C250)&gt;0,DI$4,"")</f>
        <v/>
      </c>
      <c r="DJ250" s="393" t="str">
        <f>IF(COUNTIFS('[7]ROMM List'!$E$5:$E$736,다우기술!DJ$4,'[7]ROMM List'!$AA$5:$AA$736,다우기술!$C250)&gt;0,DJ$4,"")</f>
        <v/>
      </c>
      <c r="DK250" s="393" t="str">
        <f>IF(COUNTIFS('[7]ROMM List'!$E$5:$E$736,다우기술!DK$4,'[7]ROMM List'!$AA$5:$AA$736,다우기술!$C250)&gt;0,DK$4,"")</f>
        <v/>
      </c>
      <c r="DL250" s="393" t="str">
        <f t="shared" si="52"/>
        <v>재고자산매출원가</v>
      </c>
      <c r="DM250" s="393"/>
      <c r="DN250" s="393"/>
      <c r="DO250" s="393"/>
      <c r="DP250" s="393"/>
      <c r="DQ250" s="393"/>
      <c r="DR250" s="393"/>
      <c r="DS250" s="393"/>
      <c r="DT250" s="393"/>
      <c r="DU250" s="393"/>
      <c r="DV250" s="393"/>
      <c r="DW250" s="393"/>
      <c r="DX250" s="393"/>
      <c r="DY250" s="393"/>
      <c r="DZ250" s="393"/>
      <c r="EA250" s="393"/>
      <c r="EB250" s="393"/>
      <c r="EC250" s="393"/>
      <c r="ED250" s="393"/>
      <c r="EE250" s="393"/>
      <c r="EF250" s="393"/>
      <c r="EG250" s="393"/>
      <c r="EH250" s="393"/>
      <c r="EI250" s="393"/>
      <c r="EJ250" s="393"/>
      <c r="EK250" s="393"/>
      <c r="EL250" s="393"/>
      <c r="EM250" s="393"/>
      <c r="EN250" s="393"/>
      <c r="EO250" s="393"/>
      <c r="EP250" s="393"/>
      <c r="EQ250" s="393"/>
      <c r="ER250" s="393"/>
      <c r="ES250" s="393"/>
      <c r="ET250" s="393"/>
      <c r="EU250" s="393"/>
      <c r="EV250" s="393"/>
      <c r="EW250" s="393"/>
      <c r="EX250" s="393"/>
      <c r="EY250" s="393"/>
      <c r="EZ250" s="393"/>
      <c r="FA250" s="393"/>
      <c r="FB250" s="393"/>
      <c r="FC250" s="393"/>
      <c r="FD250" s="393"/>
      <c r="FE250" s="393"/>
      <c r="FF250" s="393"/>
      <c r="FG250" s="393"/>
      <c r="FH250" s="393"/>
      <c r="FI250" s="393"/>
      <c r="FJ250" s="393"/>
      <c r="FK250" s="393"/>
      <c r="FL250" s="393"/>
      <c r="FM250" s="393"/>
      <c r="FN250" s="393"/>
      <c r="FO250" s="393"/>
      <c r="FP250" s="393"/>
      <c r="FQ250" s="393"/>
      <c r="FR250" s="393"/>
      <c r="FS250" s="393"/>
    </row>
    <row r="251" spans="1:175" s="480" customFormat="1" ht="171.6" hidden="1" customHeight="1">
      <c r="A251" s="453"/>
      <c r="B251" s="392" t="s">
        <v>3009</v>
      </c>
      <c r="C251" s="430" t="str">
        <f t="shared" si="44"/>
        <v>IN0303</v>
      </c>
      <c r="D251" s="430" t="s">
        <v>4902</v>
      </c>
      <c r="E251" s="430" t="s">
        <v>4913</v>
      </c>
      <c r="F251" s="431" t="s">
        <v>3036</v>
      </c>
      <c r="G251" s="431" t="s">
        <v>3036</v>
      </c>
      <c r="H251" s="454" t="s">
        <v>4973</v>
      </c>
      <c r="I251" s="455" t="s">
        <v>4974</v>
      </c>
      <c r="J251" s="456" t="s">
        <v>4986</v>
      </c>
      <c r="K251" s="457" t="s">
        <v>4987</v>
      </c>
      <c r="L251" s="458" t="str">
        <f>IF(VLOOKUP(BZ251,'[7]ROMM List'!$AB$5:$AC$736,2,0)&gt;0,"Y","N")</f>
        <v>Y</v>
      </c>
      <c r="M251" s="459" t="s">
        <v>143</v>
      </c>
      <c r="N251" s="460"/>
      <c r="O251" s="460"/>
      <c r="P251" s="460"/>
      <c r="Q251" s="460" t="s">
        <v>143</v>
      </c>
      <c r="R251" s="461"/>
      <c r="S251" s="459" t="s">
        <v>140</v>
      </c>
      <c r="T251" s="461" t="s">
        <v>131</v>
      </c>
      <c r="U251" s="459" t="str">
        <f>IF(COUNTIFS('[7]ROMM List'!$AA$5:$AA$736,다우기술!$C251,'[7]ROMM List'!K$5:K$736,"O")&gt;0,"O","")</f>
        <v>O</v>
      </c>
      <c r="V251" s="460" t="str">
        <f>IF(COUNTIFS('[7]ROMM List'!$AA$5:$AA$736,다우기술!$C251,'[7]ROMM List'!L$5:L$736,"O")&gt;0,"O","")</f>
        <v>O</v>
      </c>
      <c r="W251" s="460" t="str">
        <f>IF(COUNTIFS('[7]ROMM List'!$AA$5:$AA$736,다우기술!$C251,'[7]ROMM List'!M$5:M$736,"O")&gt;0,"O","")</f>
        <v/>
      </c>
      <c r="X251" s="460" t="str">
        <f>IF(COUNTIFS('[7]ROMM List'!$AA$5:$AA$736,다우기술!$C251,'[7]ROMM List'!N$5:N$736,"O")&gt;0,"O","")</f>
        <v>O</v>
      </c>
      <c r="Y251" s="460" t="str">
        <f>IF(COUNTIFS('[7]ROMM List'!$AA$5:$AA$736,다우기술!$C251,'[7]ROMM List'!O$5:O$736,"O")&gt;0,"O","")</f>
        <v/>
      </c>
      <c r="Z251" s="460" t="str">
        <f>IF(COUNTIFS('[7]ROMM List'!$AA$5:$AA$736,다우기술!$C251,'[7]ROMM List'!P$5:P$736,"O")&gt;0,"O","")</f>
        <v>O</v>
      </c>
      <c r="AA251" s="460" t="str">
        <f>IF(COUNTIFS('[7]ROMM List'!$AA$5:$AA$736,다우기술!$C251,'[7]ROMM List'!Q$5:Q$736,"O")&gt;0,"O","")</f>
        <v/>
      </c>
      <c r="AB251" s="460" t="str">
        <f>IF(COUNTIFS('[7]ROMM List'!$AA$5:$AA$736,다우기술!$C251,'[7]ROMM List'!R$5:R$736,"O")&gt;0,"O","")</f>
        <v>O</v>
      </c>
      <c r="AC251" s="460" t="str">
        <f>IF(COUNTIFS('[7]ROMM List'!$AA$5:$AA$736,다우기술!$C251,'[7]ROMM List'!S$5:S$736,"O")&gt;0,"O","")</f>
        <v/>
      </c>
      <c r="AD251" s="460" t="str">
        <f>IF(COUNTIFS('[7]ROMM List'!$AA$5:$AA$736,다우기술!$C251,'[7]ROMM List'!T$5:T$736,"O")&gt;0,"O","")</f>
        <v/>
      </c>
      <c r="AE251" s="460" t="str">
        <f>IF(COUNTIFS('[7]ROMM List'!$AA$5:$AA$736,다우기술!$C251,'[7]ROMM List'!U$5:U$736,"O")&gt;0,"O","")</f>
        <v/>
      </c>
      <c r="AF251" s="460" t="str">
        <f>IF(COUNTIFS('[7]ROMM List'!$AA$5:$AA$736,다우기술!$C251,'[7]ROMM List'!V$5:V$736,"O")&gt;0,"O","")</f>
        <v/>
      </c>
      <c r="AG251" s="461" t="str">
        <f>IF(COUNTIFS('[7]ROMM List'!$AA$5:$AA$736,다우기술!$C251,'[7]ROMM List'!W$5:W$736,"O")&gt;0,"O","")</f>
        <v/>
      </c>
      <c r="AH251" s="462" t="s">
        <v>130</v>
      </c>
      <c r="AI251" s="458" t="str">
        <f t="shared" si="51"/>
        <v>재고자산매출원가</v>
      </c>
      <c r="AJ251" s="458" t="s">
        <v>144</v>
      </c>
      <c r="AK251" s="458" t="s">
        <v>144</v>
      </c>
      <c r="AL251" s="458" t="s">
        <v>144</v>
      </c>
      <c r="AM251" s="458" t="s">
        <v>144</v>
      </c>
      <c r="AN251" s="458" t="s">
        <v>3592</v>
      </c>
      <c r="AO251" s="458" t="s">
        <v>4977</v>
      </c>
      <c r="AP251" s="463" t="s">
        <v>157</v>
      </c>
      <c r="AQ251" s="458" t="s">
        <v>140</v>
      </c>
      <c r="AR251" s="454" t="s">
        <v>134</v>
      </c>
      <c r="AS251" s="454" t="s">
        <v>4919</v>
      </c>
      <c r="AT251" s="464" t="s">
        <v>4988</v>
      </c>
      <c r="AU251" s="454" t="str">
        <f t="shared" si="49"/>
        <v>출고기록의 완전성(프로젝트)</v>
      </c>
      <c r="AV251" s="454" t="s">
        <v>4989</v>
      </c>
      <c r="AW251" s="455"/>
      <c r="AX251" s="460"/>
      <c r="AY251" s="460"/>
      <c r="AZ251" s="461"/>
      <c r="BA251" s="446" t="s">
        <v>4990</v>
      </c>
      <c r="BB251" s="446" t="str">
        <f>IF(COUNTIFS('[7]ROMM List'!$AA$5:$AA$736,다우기술!C251,'[7]ROMM List'!$AF$5:$AF$736,"Significant")&gt;0,"Significant",IF(COUNTIFS('[7]ROMM List'!$AA$5:$AA$736,다우기술!C251,'[7]ROMM List'!$AF$5:$AF$736,"Higher")&gt;0,"Higher","Lower"))</f>
        <v>Lower</v>
      </c>
      <c r="BC251" s="446" t="s">
        <v>143</v>
      </c>
      <c r="BD251" s="446" t="s">
        <v>130</v>
      </c>
      <c r="BE251" s="465" t="s">
        <v>131</v>
      </c>
      <c r="BF251" s="466" t="str">
        <f>BC251</f>
        <v>O</v>
      </c>
      <c r="BG251" s="466" t="s">
        <v>135</v>
      </c>
      <c r="BH251" s="466" t="s">
        <v>135</v>
      </c>
      <c r="BI251" s="466" t="s">
        <v>135</v>
      </c>
      <c r="BJ251" s="466" t="s">
        <v>135</v>
      </c>
      <c r="BK251" s="466" t="s">
        <v>135</v>
      </c>
      <c r="BL251" s="466" t="s">
        <v>135</v>
      </c>
      <c r="BM251" s="466" t="s">
        <v>135</v>
      </c>
      <c r="BN251" s="467" t="s">
        <v>135</v>
      </c>
      <c r="BO251" s="446" t="str">
        <f t="shared" si="45"/>
        <v>Not Higher</v>
      </c>
      <c r="BP251" s="446">
        <f>SUMIFS([7]Note!$G$18:$G$65,[7]Note!$C$18:$C$65,다우기술!BB251,[7]Note!$F$18:$F$65,다우기술!BC251,[7]Note!$D$18:$D$65,다우기술!BO251)/IF(BD251="Y",1,IF(BD251="H",2,4))</f>
        <v>10</v>
      </c>
      <c r="BQ251" s="446" t="str">
        <f>AR251</f>
        <v>재경팀</v>
      </c>
      <c r="BR251" s="466"/>
      <c r="BS251" s="467" t="s">
        <v>143</v>
      </c>
      <c r="BT251" s="465"/>
      <c r="BU251" s="466"/>
      <c r="BV251" s="466"/>
      <c r="BW251" s="466" t="s">
        <v>143</v>
      </c>
      <c r="BX251" s="466"/>
      <c r="BY251" s="446"/>
      <c r="BZ251" s="392" t="str">
        <f t="shared" si="50"/>
        <v>재고_출고기록의 완전성(프로젝트)</v>
      </c>
      <c r="CA251" s="393" t="b">
        <f>VLOOKUP(BZ251,'[7]ROMM List'!$AB$5:$AB$736,1,0)=BZ251</f>
        <v>1</v>
      </c>
      <c r="CB251" s="393" t="str">
        <f t="shared" si="46"/>
        <v>IN0303</v>
      </c>
      <c r="CC251" s="393"/>
      <c r="CD251" s="479">
        <f t="shared" si="47"/>
        <v>0</v>
      </c>
      <c r="CE251" s="392"/>
      <c r="CF251" s="479">
        <f t="shared" si="48"/>
        <v>0</v>
      </c>
      <c r="CG251" s="479">
        <f t="shared" si="48"/>
        <v>0</v>
      </c>
      <c r="CH251" s="479">
        <f t="shared" si="48"/>
        <v>0</v>
      </c>
      <c r="CI251" s="393"/>
      <c r="CJ251" s="393"/>
      <c r="CK251" s="393"/>
      <c r="CL251" s="393" t="str">
        <f>IF(COUNTIFS('[7]ROMM List'!$E$5:$E$736,다우기술!CL$4,'[7]ROMM List'!$AA$5:$AA$736,다우기술!$C251)&gt;0,CL$4,"")</f>
        <v/>
      </c>
      <c r="CM251" s="393" t="str">
        <f>IF(COUNTIFS('[7]ROMM List'!$E$5:$E$736,다우기술!CM$4,'[7]ROMM List'!$AA$5:$AA$736,다우기술!$C251)&gt;0,CM$4,"")</f>
        <v/>
      </c>
      <c r="CN251" s="393" t="str">
        <f>IF(COUNTIFS('[7]ROMM List'!$E$5:$E$736,다우기술!CN$4,'[7]ROMM List'!$AA$5:$AA$736,다우기술!$C251)&gt;0,CN$4,"")</f>
        <v>재고자산</v>
      </c>
      <c r="CO251" s="393" t="str">
        <f>IF(COUNTIFS('[7]ROMM List'!$E$5:$E$736,다우기술!CO$4,'[7]ROMM List'!$AA$5:$AA$736,다우기술!$C251)&gt;0,CO$4,"")</f>
        <v/>
      </c>
      <c r="CP251" s="393" t="str">
        <f>IF(COUNTIFS('[7]ROMM List'!$E$5:$E$736,다우기술!CP$4,'[7]ROMM List'!$AA$5:$AA$736,다우기술!$C251)&gt;0,CP$4,"")</f>
        <v>매출원가</v>
      </c>
      <c r="CQ251" s="393" t="str">
        <f>IF(COUNTIFS('[7]ROMM List'!$E$5:$E$736,다우기술!CQ$4,'[7]ROMM List'!$AA$5:$AA$736,다우기술!$C251)&gt;0,CQ$4,"")</f>
        <v/>
      </c>
      <c r="CR251" s="393" t="str">
        <f>IF(COUNTIFS('[7]ROMM List'!$E$5:$E$736,다우기술!CR$4,'[7]ROMM List'!$AA$5:$AA$736,다우기술!$C251)&gt;0,CR$4,"")</f>
        <v/>
      </c>
      <c r="CS251" s="393" t="str">
        <f>IF(COUNTIFS('[7]ROMM List'!$E$5:$E$736,다우기술!CS$4,'[7]ROMM List'!$AA$5:$AA$736,다우기술!$C251)&gt;0,CS$4,"")</f>
        <v/>
      </c>
      <c r="CT251" s="393" t="str">
        <f>IF(COUNTIFS('[7]ROMM List'!$E$5:$E$736,다우기술!CT$4,'[7]ROMM List'!$AA$5:$AA$736,다우기술!$C251)&gt;0,CT$4,"")</f>
        <v/>
      </c>
      <c r="CU251" s="393" t="str">
        <f>IF(COUNTIFS('[7]ROMM List'!$E$5:$E$736,다우기술!CU$4,'[7]ROMM List'!$AA$5:$AA$736,다우기술!$C251)&gt;0,CU$4,"")</f>
        <v/>
      </c>
      <c r="CV251" s="393" t="str">
        <f>IF(COUNTIFS('[7]ROMM List'!$E$5:$E$736,다우기술!CV$4,'[7]ROMM List'!$AA$5:$AA$736,다우기술!$C251)&gt;0,CV$4,"")</f>
        <v/>
      </c>
      <c r="CW251" s="393" t="str">
        <f>IF(COUNTIFS('[7]ROMM List'!$E$5:$E$736,다우기술!CW$4,'[7]ROMM List'!$AA$5:$AA$736,다우기술!$C251)&gt;0,CW$4,"")</f>
        <v/>
      </c>
      <c r="CX251" s="393" t="str">
        <f>IF(COUNTIFS('[7]ROMM List'!$E$5:$E$736,다우기술!CX$4,'[7]ROMM List'!$AA$5:$AA$736,다우기술!$C251)&gt;0,CX$4,"")</f>
        <v/>
      </c>
      <c r="CY251" s="393" t="str">
        <f>IF(COUNTIFS('[7]ROMM List'!$E$5:$E$736,다우기술!CY$4,'[7]ROMM List'!$AA$5:$AA$736,다우기술!$C251)&gt;0,CY$4,"")</f>
        <v/>
      </c>
      <c r="CZ251" s="393" t="str">
        <f>IF(COUNTIFS('[7]ROMM List'!$E$5:$E$736,다우기술!CZ$4,'[7]ROMM List'!$AA$5:$AA$736,다우기술!$C251)&gt;0,CZ$4,"")</f>
        <v/>
      </c>
      <c r="DA251" s="393" t="str">
        <f>IF(COUNTIFS('[7]ROMM List'!$E$5:$E$736,다우기술!DA$4,'[7]ROMM List'!$AA$5:$AA$736,다우기술!$C251)&gt;0,DA$4,"")</f>
        <v/>
      </c>
      <c r="DB251" s="393" t="str">
        <f>IF(COUNTIFS('[7]ROMM List'!$E$5:$E$736,다우기술!DB$4,'[7]ROMM List'!$AA$5:$AA$736,다우기술!$C251)&gt;0,DB$4,"")</f>
        <v/>
      </c>
      <c r="DC251" s="393" t="str">
        <f>IF(COUNTIFS('[7]ROMM List'!$E$5:$E$736,다우기술!DC$4,'[7]ROMM List'!$AA$5:$AA$736,다우기술!$C251)&gt;0,DC$4,"")</f>
        <v/>
      </c>
      <c r="DD251" s="393" t="str">
        <f>IF(COUNTIFS('[7]ROMM List'!$E$5:$E$736,다우기술!DD$4,'[7]ROMM List'!$AA$5:$AA$736,다우기술!$C251)&gt;0,DD$4,"")</f>
        <v/>
      </c>
      <c r="DE251" s="393" t="str">
        <f>IF(COUNTIFS('[7]ROMM List'!$E$5:$E$736,다우기술!DE$4,'[7]ROMM List'!$AA$5:$AA$736,다우기술!$C251)&gt;0,DE$4,"")</f>
        <v/>
      </c>
      <c r="DF251" s="393" t="str">
        <f>IF(COUNTIFS('[7]ROMM List'!$E$5:$E$736,다우기술!DF$4,'[7]ROMM List'!$AA$5:$AA$736,다우기술!$C251)&gt;0,DF$4,"")</f>
        <v/>
      </c>
      <c r="DG251" s="393" t="str">
        <f>IF(COUNTIFS('[7]ROMM List'!$E$5:$E$736,다우기술!DG$4,'[7]ROMM List'!$AA$5:$AA$736,다우기술!$C251)&gt;0,DG$4,"")</f>
        <v/>
      </c>
      <c r="DH251" s="393" t="str">
        <f>IF(COUNTIFS('[7]ROMM List'!$E$5:$E$736,다우기술!DH$4,'[7]ROMM List'!$AA$5:$AA$736,다우기술!$C251)&gt;0,DH$4,"")</f>
        <v/>
      </c>
      <c r="DI251" s="393" t="str">
        <f>IF(COUNTIFS('[7]ROMM List'!$E$5:$E$736,다우기술!DI$4,'[7]ROMM List'!$AA$5:$AA$736,다우기술!$C251)&gt;0,DI$4,"")</f>
        <v/>
      </c>
      <c r="DJ251" s="393" t="str">
        <f>IF(COUNTIFS('[7]ROMM List'!$E$5:$E$736,다우기술!DJ$4,'[7]ROMM List'!$AA$5:$AA$736,다우기술!$C251)&gt;0,DJ$4,"")</f>
        <v/>
      </c>
      <c r="DK251" s="393" t="str">
        <f>IF(COUNTIFS('[7]ROMM List'!$E$5:$E$736,다우기술!DK$4,'[7]ROMM List'!$AA$5:$AA$736,다우기술!$C251)&gt;0,DK$4,"")</f>
        <v/>
      </c>
      <c r="DL251" s="393" t="str">
        <f t="shared" si="52"/>
        <v>재고자산매출원가</v>
      </c>
      <c r="DM251" s="393"/>
      <c r="DN251" s="393"/>
      <c r="DO251" s="393"/>
      <c r="DP251" s="393"/>
      <c r="DQ251" s="393"/>
      <c r="DR251" s="393"/>
      <c r="DS251" s="393"/>
      <c r="DT251" s="393"/>
      <c r="DU251" s="393"/>
      <c r="DV251" s="393"/>
      <c r="DW251" s="393"/>
      <c r="DX251" s="393"/>
      <c r="DY251" s="393"/>
      <c r="DZ251" s="393"/>
      <c r="EA251" s="393"/>
      <c r="EB251" s="393"/>
      <c r="EC251" s="393"/>
      <c r="ED251" s="393"/>
      <c r="EE251" s="393"/>
      <c r="EF251" s="393"/>
      <c r="EG251" s="393"/>
      <c r="EH251" s="393"/>
      <c r="EI251" s="393"/>
      <c r="EJ251" s="393"/>
      <c r="EK251" s="393"/>
      <c r="EL251" s="393"/>
      <c r="EM251" s="393"/>
      <c r="EN251" s="393"/>
      <c r="EO251" s="393"/>
      <c r="EP251" s="393"/>
      <c r="EQ251" s="393"/>
      <c r="ER251" s="393"/>
      <c r="ES251" s="393"/>
      <c r="ET251" s="393"/>
      <c r="EU251" s="393"/>
      <c r="EV251" s="393"/>
      <c r="EW251" s="393"/>
      <c r="EX251" s="393"/>
      <c r="EY251" s="393"/>
      <c r="EZ251" s="393"/>
      <c r="FA251" s="393"/>
      <c r="FB251" s="393"/>
      <c r="FC251" s="393"/>
      <c r="FD251" s="393"/>
      <c r="FE251" s="393"/>
      <c r="FF251" s="393"/>
      <c r="FG251" s="393"/>
      <c r="FH251" s="393"/>
      <c r="FI251" s="393"/>
      <c r="FJ251" s="393"/>
      <c r="FK251" s="393"/>
      <c r="FL251" s="393"/>
      <c r="FM251" s="393"/>
      <c r="FN251" s="393"/>
      <c r="FO251" s="393"/>
      <c r="FP251" s="393"/>
      <c r="FQ251" s="393"/>
      <c r="FR251" s="393"/>
      <c r="FS251" s="393"/>
    </row>
    <row r="252" spans="1:175" s="480" customFormat="1" ht="158.4" hidden="1">
      <c r="A252" s="453"/>
      <c r="B252" s="392" t="s">
        <v>3009</v>
      </c>
      <c r="C252" s="430" t="str">
        <f t="shared" si="44"/>
        <v>IN0304</v>
      </c>
      <c r="D252" s="430" t="s">
        <v>4943</v>
      </c>
      <c r="E252" s="430" t="s">
        <v>4913</v>
      </c>
      <c r="F252" s="431" t="s">
        <v>3036</v>
      </c>
      <c r="G252" s="431" t="s">
        <v>3047</v>
      </c>
      <c r="H252" s="454" t="s">
        <v>4973</v>
      </c>
      <c r="I252" s="455" t="s">
        <v>4974</v>
      </c>
      <c r="J252" s="456" t="s">
        <v>4991</v>
      </c>
      <c r="K252" s="457" t="s">
        <v>4992</v>
      </c>
      <c r="L252" s="458" t="str">
        <f>IF(VLOOKUP(BZ252,'[7]ROMM List'!$AB$5:$AC$736,2,0)&gt;0,"Y","N")</f>
        <v>Y</v>
      </c>
      <c r="M252" s="459" t="s">
        <v>143</v>
      </c>
      <c r="N252" s="460"/>
      <c r="O252" s="460" t="s">
        <v>143</v>
      </c>
      <c r="P252" s="460"/>
      <c r="Q252" s="460"/>
      <c r="R252" s="461"/>
      <c r="S252" s="459" t="s">
        <v>140</v>
      </c>
      <c r="T252" s="461" t="s">
        <v>137</v>
      </c>
      <c r="U252" s="459" t="str">
        <f>IF(COUNTIFS('[7]ROMM List'!$AA$5:$AA$736,다우기술!$C252,'[7]ROMM List'!K$5:K$736,"O")&gt;0,"O","")</f>
        <v>O</v>
      </c>
      <c r="V252" s="460" t="str">
        <f>IF(COUNTIFS('[7]ROMM List'!$AA$5:$AA$736,다우기술!$C252,'[7]ROMM List'!L$5:L$736,"O")&gt;0,"O","")</f>
        <v>O</v>
      </c>
      <c r="W252" s="460" t="str">
        <f>IF(COUNTIFS('[7]ROMM List'!$AA$5:$AA$736,다우기술!$C252,'[7]ROMM List'!M$5:M$736,"O")&gt;0,"O","")</f>
        <v/>
      </c>
      <c r="X252" s="460" t="str">
        <f>IF(COUNTIFS('[7]ROMM List'!$AA$5:$AA$736,다우기술!$C252,'[7]ROMM List'!N$5:N$736,"O")&gt;0,"O","")</f>
        <v>O</v>
      </c>
      <c r="Y252" s="460" t="str">
        <f>IF(COUNTIFS('[7]ROMM List'!$AA$5:$AA$736,다우기술!$C252,'[7]ROMM List'!O$5:O$736,"O")&gt;0,"O","")</f>
        <v/>
      </c>
      <c r="Z252" s="460" t="str">
        <f>IF(COUNTIFS('[7]ROMM List'!$AA$5:$AA$736,다우기술!$C252,'[7]ROMM List'!P$5:P$736,"O")&gt;0,"O","")</f>
        <v>O</v>
      </c>
      <c r="AA252" s="460" t="str">
        <f>IF(COUNTIFS('[7]ROMM List'!$AA$5:$AA$736,다우기술!$C252,'[7]ROMM List'!Q$5:Q$736,"O")&gt;0,"O","")</f>
        <v/>
      </c>
      <c r="AB252" s="460" t="str">
        <f>IF(COUNTIFS('[7]ROMM List'!$AA$5:$AA$736,다우기술!$C252,'[7]ROMM List'!R$5:R$736,"O")&gt;0,"O","")</f>
        <v>O</v>
      </c>
      <c r="AC252" s="460" t="str">
        <f>IF(COUNTIFS('[7]ROMM List'!$AA$5:$AA$736,다우기술!$C252,'[7]ROMM List'!S$5:S$736,"O")&gt;0,"O","")</f>
        <v/>
      </c>
      <c r="AD252" s="460" t="str">
        <f>IF(COUNTIFS('[7]ROMM List'!$AA$5:$AA$736,다우기술!$C252,'[7]ROMM List'!T$5:T$736,"O")&gt;0,"O","")</f>
        <v/>
      </c>
      <c r="AE252" s="460" t="str">
        <f>IF(COUNTIFS('[7]ROMM List'!$AA$5:$AA$736,다우기술!$C252,'[7]ROMM List'!U$5:U$736,"O")&gt;0,"O","")</f>
        <v/>
      </c>
      <c r="AF252" s="460" t="str">
        <f>IF(COUNTIFS('[7]ROMM List'!$AA$5:$AA$736,다우기술!$C252,'[7]ROMM List'!V$5:V$736,"O")&gt;0,"O","")</f>
        <v/>
      </c>
      <c r="AG252" s="461" t="str">
        <f>IF(COUNTIFS('[7]ROMM List'!$AA$5:$AA$736,다우기술!$C252,'[7]ROMM List'!W$5:W$736,"O")&gt;0,"O","")</f>
        <v/>
      </c>
      <c r="AH252" s="462" t="s">
        <v>129</v>
      </c>
      <c r="AI252" s="458" t="str">
        <f t="shared" si="51"/>
        <v>재고자산매출원가</v>
      </c>
      <c r="AJ252" s="458" t="s">
        <v>144</v>
      </c>
      <c r="AK252" s="458" t="s">
        <v>144</v>
      </c>
      <c r="AL252" s="458" t="s">
        <v>144</v>
      </c>
      <c r="AM252" s="458" t="s">
        <v>144</v>
      </c>
      <c r="AN252" s="458" t="s">
        <v>3592</v>
      </c>
      <c r="AO252" s="458" t="s">
        <v>144</v>
      </c>
      <c r="AP252" s="463" t="s">
        <v>157</v>
      </c>
      <c r="AQ252" s="458" t="s">
        <v>4993</v>
      </c>
      <c r="AR252" s="454" t="s">
        <v>4631</v>
      </c>
      <c r="AS252" s="454" t="s">
        <v>4632</v>
      </c>
      <c r="AT252" s="464" t="s">
        <v>4994</v>
      </c>
      <c r="AU252" s="454" t="str">
        <f t="shared" si="49"/>
        <v>출고기록의 완전성(원재료 및 상품)</v>
      </c>
      <c r="AV252" s="454" t="s">
        <v>4995</v>
      </c>
      <c r="AW252" s="455"/>
      <c r="AX252" s="460"/>
      <c r="AY252" s="460"/>
      <c r="AZ252" s="461"/>
      <c r="BA252" s="446" t="s">
        <v>144</v>
      </c>
      <c r="BB252" s="446" t="str">
        <f>IF(COUNTIFS('[7]ROMM List'!$AA$5:$AA$736,다우기술!C252,'[7]ROMM List'!$AF$5:$AF$736,"Significant")&gt;0,"Significant",IF(COUNTIFS('[7]ROMM List'!$AA$5:$AA$736,다우기술!C252,'[7]ROMM List'!$AF$5:$AF$736,"Higher")&gt;0,"Higher","Lower"))</f>
        <v>Lower</v>
      </c>
      <c r="BC252" s="446" t="s">
        <v>3582</v>
      </c>
      <c r="BD252" s="446" t="s">
        <v>130</v>
      </c>
      <c r="BE252" s="465" t="s">
        <v>137</v>
      </c>
      <c r="BF252" s="466" t="str">
        <f>BC252</f>
        <v>Auto</v>
      </c>
      <c r="BG252" s="466" t="s">
        <v>135</v>
      </c>
      <c r="BH252" s="466" t="s">
        <v>135</v>
      </c>
      <c r="BI252" s="466" t="s">
        <v>135</v>
      </c>
      <c r="BJ252" s="466" t="s">
        <v>135</v>
      </c>
      <c r="BK252" s="466" t="s">
        <v>135</v>
      </c>
      <c r="BL252" s="466" t="s">
        <v>135</v>
      </c>
      <c r="BM252" s="466" t="s">
        <v>135</v>
      </c>
      <c r="BN252" s="467" t="s">
        <v>135</v>
      </c>
      <c r="BO252" s="446" t="str">
        <f t="shared" si="45"/>
        <v>Not Higher</v>
      </c>
      <c r="BP252" s="446">
        <f>SUMIFS([7]Note!$G$18:$G$65,[7]Note!$C$18:$C$65,다우기술!BB252,[7]Note!$F$18:$F$65,다우기술!BC252,[7]Note!$D$18:$D$65,다우기술!BO252)/IF(BD252="Y",1,IF(BD252="H",2,4))</f>
        <v>1</v>
      </c>
      <c r="BQ252" s="446" t="str">
        <f>AR252</f>
        <v>사업지원팀</v>
      </c>
      <c r="BR252" s="466"/>
      <c r="BS252" s="467" t="s">
        <v>143</v>
      </c>
      <c r="BT252" s="465"/>
      <c r="BU252" s="466"/>
      <c r="BV252" s="466"/>
      <c r="BW252" s="466" t="s">
        <v>143</v>
      </c>
      <c r="BX252" s="466"/>
      <c r="BY252" s="446"/>
      <c r="BZ252" s="392" t="str">
        <f t="shared" si="50"/>
        <v>재고_출고기록의 완전성(원재료 및 상품)</v>
      </c>
      <c r="CA252" s="393" t="b">
        <f>VLOOKUP(BZ252,'[7]ROMM List'!$AB$5:$AB$736,1,0)=BZ252</f>
        <v>1</v>
      </c>
      <c r="CB252" s="393" t="str">
        <f t="shared" si="46"/>
        <v>IN0304</v>
      </c>
      <c r="CC252" s="393"/>
      <c r="CD252" s="479">
        <f t="shared" si="47"/>
        <v>0</v>
      </c>
      <c r="CE252" s="392"/>
      <c r="CF252" s="479">
        <f t="shared" si="48"/>
        <v>0</v>
      </c>
      <c r="CG252" s="479">
        <f t="shared" si="48"/>
        <v>0</v>
      </c>
      <c r="CH252" s="479">
        <f t="shared" si="48"/>
        <v>0</v>
      </c>
      <c r="CI252" s="393"/>
      <c r="CJ252" s="393"/>
      <c r="CK252" s="393"/>
      <c r="CL252" s="393" t="str">
        <f>IF(COUNTIFS('[7]ROMM List'!$E$5:$E$736,다우기술!CL$4,'[7]ROMM List'!$AA$5:$AA$736,다우기술!$C252)&gt;0,CL$4,"")</f>
        <v/>
      </c>
      <c r="CM252" s="393" t="str">
        <f>IF(COUNTIFS('[7]ROMM List'!$E$5:$E$736,다우기술!CM$4,'[7]ROMM List'!$AA$5:$AA$736,다우기술!$C252)&gt;0,CM$4,"")</f>
        <v/>
      </c>
      <c r="CN252" s="393" t="str">
        <f>IF(COUNTIFS('[7]ROMM List'!$E$5:$E$736,다우기술!CN$4,'[7]ROMM List'!$AA$5:$AA$736,다우기술!$C252)&gt;0,CN$4,"")</f>
        <v>재고자산</v>
      </c>
      <c r="CO252" s="393" t="str">
        <f>IF(COUNTIFS('[7]ROMM List'!$E$5:$E$736,다우기술!CO$4,'[7]ROMM List'!$AA$5:$AA$736,다우기술!$C252)&gt;0,CO$4,"")</f>
        <v/>
      </c>
      <c r="CP252" s="393" t="str">
        <f>IF(COUNTIFS('[7]ROMM List'!$E$5:$E$736,다우기술!CP$4,'[7]ROMM List'!$AA$5:$AA$736,다우기술!$C252)&gt;0,CP$4,"")</f>
        <v>매출원가</v>
      </c>
      <c r="CQ252" s="393" t="str">
        <f>IF(COUNTIFS('[7]ROMM List'!$E$5:$E$736,다우기술!CQ$4,'[7]ROMM List'!$AA$5:$AA$736,다우기술!$C252)&gt;0,CQ$4,"")</f>
        <v/>
      </c>
      <c r="CR252" s="393" t="str">
        <f>IF(COUNTIFS('[7]ROMM List'!$E$5:$E$736,다우기술!CR$4,'[7]ROMM List'!$AA$5:$AA$736,다우기술!$C252)&gt;0,CR$4,"")</f>
        <v/>
      </c>
      <c r="CS252" s="393" t="str">
        <f>IF(COUNTIFS('[7]ROMM List'!$E$5:$E$736,다우기술!CS$4,'[7]ROMM List'!$AA$5:$AA$736,다우기술!$C252)&gt;0,CS$4,"")</f>
        <v/>
      </c>
      <c r="CT252" s="393" t="str">
        <f>IF(COUNTIFS('[7]ROMM List'!$E$5:$E$736,다우기술!CT$4,'[7]ROMM List'!$AA$5:$AA$736,다우기술!$C252)&gt;0,CT$4,"")</f>
        <v/>
      </c>
      <c r="CU252" s="393" t="str">
        <f>IF(COUNTIFS('[7]ROMM List'!$E$5:$E$736,다우기술!CU$4,'[7]ROMM List'!$AA$5:$AA$736,다우기술!$C252)&gt;0,CU$4,"")</f>
        <v/>
      </c>
      <c r="CV252" s="393" t="str">
        <f>IF(COUNTIFS('[7]ROMM List'!$E$5:$E$736,다우기술!CV$4,'[7]ROMM List'!$AA$5:$AA$736,다우기술!$C252)&gt;0,CV$4,"")</f>
        <v/>
      </c>
      <c r="CW252" s="393" t="str">
        <f>IF(COUNTIFS('[7]ROMM List'!$E$5:$E$736,다우기술!CW$4,'[7]ROMM List'!$AA$5:$AA$736,다우기술!$C252)&gt;0,CW$4,"")</f>
        <v/>
      </c>
      <c r="CX252" s="393" t="str">
        <f>IF(COUNTIFS('[7]ROMM List'!$E$5:$E$736,다우기술!CX$4,'[7]ROMM List'!$AA$5:$AA$736,다우기술!$C252)&gt;0,CX$4,"")</f>
        <v/>
      </c>
      <c r="CY252" s="393" t="str">
        <f>IF(COUNTIFS('[7]ROMM List'!$E$5:$E$736,다우기술!CY$4,'[7]ROMM List'!$AA$5:$AA$736,다우기술!$C252)&gt;0,CY$4,"")</f>
        <v/>
      </c>
      <c r="CZ252" s="393" t="str">
        <f>IF(COUNTIFS('[7]ROMM List'!$E$5:$E$736,다우기술!CZ$4,'[7]ROMM List'!$AA$5:$AA$736,다우기술!$C252)&gt;0,CZ$4,"")</f>
        <v/>
      </c>
      <c r="DA252" s="393" t="str">
        <f>IF(COUNTIFS('[7]ROMM List'!$E$5:$E$736,다우기술!DA$4,'[7]ROMM List'!$AA$5:$AA$736,다우기술!$C252)&gt;0,DA$4,"")</f>
        <v/>
      </c>
      <c r="DB252" s="393" t="str">
        <f>IF(COUNTIFS('[7]ROMM List'!$E$5:$E$736,다우기술!DB$4,'[7]ROMM List'!$AA$5:$AA$736,다우기술!$C252)&gt;0,DB$4,"")</f>
        <v/>
      </c>
      <c r="DC252" s="393" t="str">
        <f>IF(COUNTIFS('[7]ROMM List'!$E$5:$E$736,다우기술!DC$4,'[7]ROMM List'!$AA$5:$AA$736,다우기술!$C252)&gt;0,DC$4,"")</f>
        <v/>
      </c>
      <c r="DD252" s="393" t="str">
        <f>IF(COUNTIFS('[7]ROMM List'!$E$5:$E$736,다우기술!DD$4,'[7]ROMM List'!$AA$5:$AA$736,다우기술!$C252)&gt;0,DD$4,"")</f>
        <v/>
      </c>
      <c r="DE252" s="393" t="str">
        <f>IF(COUNTIFS('[7]ROMM List'!$E$5:$E$736,다우기술!DE$4,'[7]ROMM List'!$AA$5:$AA$736,다우기술!$C252)&gt;0,DE$4,"")</f>
        <v/>
      </c>
      <c r="DF252" s="393" t="str">
        <f>IF(COUNTIFS('[7]ROMM List'!$E$5:$E$736,다우기술!DF$4,'[7]ROMM List'!$AA$5:$AA$736,다우기술!$C252)&gt;0,DF$4,"")</f>
        <v/>
      </c>
      <c r="DG252" s="393" t="str">
        <f>IF(COUNTIFS('[7]ROMM List'!$E$5:$E$736,다우기술!DG$4,'[7]ROMM List'!$AA$5:$AA$736,다우기술!$C252)&gt;0,DG$4,"")</f>
        <v/>
      </c>
      <c r="DH252" s="393" t="str">
        <f>IF(COUNTIFS('[7]ROMM List'!$E$5:$E$736,다우기술!DH$4,'[7]ROMM List'!$AA$5:$AA$736,다우기술!$C252)&gt;0,DH$4,"")</f>
        <v/>
      </c>
      <c r="DI252" s="393" t="str">
        <f>IF(COUNTIFS('[7]ROMM List'!$E$5:$E$736,다우기술!DI$4,'[7]ROMM List'!$AA$5:$AA$736,다우기술!$C252)&gt;0,DI$4,"")</f>
        <v/>
      </c>
      <c r="DJ252" s="393" t="str">
        <f>IF(COUNTIFS('[7]ROMM List'!$E$5:$E$736,다우기술!DJ$4,'[7]ROMM List'!$AA$5:$AA$736,다우기술!$C252)&gt;0,DJ$4,"")</f>
        <v/>
      </c>
      <c r="DK252" s="393" t="str">
        <f>IF(COUNTIFS('[7]ROMM List'!$E$5:$E$736,다우기술!DK$4,'[7]ROMM List'!$AA$5:$AA$736,다우기술!$C252)&gt;0,DK$4,"")</f>
        <v/>
      </c>
      <c r="DL252" s="393" t="str">
        <f t="shared" si="52"/>
        <v>재고자산매출원가</v>
      </c>
      <c r="DM252" s="393"/>
      <c r="DN252" s="393"/>
      <c r="DO252" s="393"/>
      <c r="DP252" s="393"/>
      <c r="DQ252" s="393"/>
      <c r="DR252" s="393"/>
      <c r="DS252" s="393"/>
      <c r="DT252" s="393"/>
      <c r="DU252" s="393"/>
      <c r="DV252" s="393"/>
      <c r="DW252" s="393"/>
      <c r="DX252" s="393"/>
      <c r="DY252" s="393"/>
      <c r="DZ252" s="393"/>
      <c r="EA252" s="393"/>
      <c r="EB252" s="393"/>
      <c r="EC252" s="393"/>
      <c r="ED252" s="393"/>
      <c r="EE252" s="393"/>
      <c r="EF252" s="393"/>
      <c r="EG252" s="393"/>
      <c r="EH252" s="393"/>
      <c r="EI252" s="393"/>
      <c r="EJ252" s="393"/>
      <c r="EK252" s="393"/>
      <c r="EL252" s="393"/>
      <c r="EM252" s="393"/>
      <c r="EN252" s="393"/>
      <c r="EO252" s="393"/>
      <c r="EP252" s="393"/>
      <c r="EQ252" s="393"/>
      <c r="ER252" s="393"/>
      <c r="ES252" s="393"/>
      <c r="ET252" s="393"/>
      <c r="EU252" s="393"/>
      <c r="EV252" s="393"/>
      <c r="EW252" s="393"/>
      <c r="EX252" s="393"/>
      <c r="EY252" s="393"/>
      <c r="EZ252" s="393"/>
      <c r="FA252" s="393"/>
      <c r="FB252" s="393"/>
      <c r="FC252" s="393"/>
      <c r="FD252" s="393"/>
      <c r="FE252" s="393"/>
      <c r="FF252" s="393"/>
      <c r="FG252" s="393"/>
      <c r="FH252" s="393"/>
      <c r="FI252" s="393"/>
      <c r="FJ252" s="393"/>
      <c r="FK252" s="393"/>
      <c r="FL252" s="393"/>
      <c r="FM252" s="393"/>
      <c r="FN252" s="393"/>
      <c r="FO252" s="393"/>
      <c r="FP252" s="393"/>
      <c r="FQ252" s="393"/>
      <c r="FR252" s="393"/>
      <c r="FS252" s="393"/>
    </row>
    <row r="253" spans="1:175" s="480" customFormat="1" ht="124.95" hidden="1" customHeight="1">
      <c r="A253" s="453"/>
      <c r="B253" s="392" t="s">
        <v>3009</v>
      </c>
      <c r="C253" s="430" t="str">
        <f t="shared" si="44"/>
        <v>IN0305</v>
      </c>
      <c r="D253" s="430" t="s">
        <v>4943</v>
      </c>
      <c r="E253" s="430" t="s">
        <v>4913</v>
      </c>
      <c r="F253" s="431" t="s">
        <v>3036</v>
      </c>
      <c r="G253" s="431" t="s">
        <v>3056</v>
      </c>
      <c r="H253" s="454" t="s">
        <v>4973</v>
      </c>
      <c r="I253" s="455" t="s">
        <v>4974</v>
      </c>
      <c r="J253" s="456" t="s">
        <v>4996</v>
      </c>
      <c r="K253" s="457" t="s">
        <v>4997</v>
      </c>
      <c r="L253" s="458" t="str">
        <f>IF(VLOOKUP(BZ253,'[7]ROMM List'!$AB$5:$AC$736,2,0)&gt;0,"Y","N")</f>
        <v>N</v>
      </c>
      <c r="M253" s="459" t="s">
        <v>143</v>
      </c>
      <c r="N253" s="460"/>
      <c r="O253" s="460"/>
      <c r="P253" s="460"/>
      <c r="Q253" s="460"/>
      <c r="R253" s="461"/>
      <c r="S253" s="459" t="s">
        <v>142</v>
      </c>
      <c r="T253" s="461" t="s">
        <v>131</v>
      </c>
      <c r="U253" s="459" t="str">
        <f>IF(COUNTIFS('[7]ROMM List'!$AA$5:$AA$736,다우기술!$C253,'[7]ROMM List'!K$5:K$736,"O")&gt;0,"O","")</f>
        <v>O</v>
      </c>
      <c r="V253" s="460" t="str">
        <f>IF(COUNTIFS('[7]ROMM List'!$AA$5:$AA$736,다우기술!$C253,'[7]ROMM List'!L$5:L$736,"O")&gt;0,"O","")</f>
        <v>O</v>
      </c>
      <c r="W253" s="460" t="str">
        <f>IF(COUNTIFS('[7]ROMM List'!$AA$5:$AA$736,다우기술!$C253,'[7]ROMM List'!M$5:M$736,"O")&gt;0,"O","")</f>
        <v/>
      </c>
      <c r="X253" s="460" t="str">
        <f>IF(COUNTIFS('[7]ROMM List'!$AA$5:$AA$736,다우기술!$C253,'[7]ROMM List'!N$5:N$736,"O")&gt;0,"O","")</f>
        <v/>
      </c>
      <c r="Y253" s="460" t="str">
        <f>IF(COUNTIFS('[7]ROMM List'!$AA$5:$AA$736,다우기술!$C253,'[7]ROMM List'!O$5:O$736,"O")&gt;0,"O","")</f>
        <v>O</v>
      </c>
      <c r="Z253" s="460" t="str">
        <f>IF(COUNTIFS('[7]ROMM List'!$AA$5:$AA$736,다우기술!$C253,'[7]ROMM List'!P$5:P$736,"O")&gt;0,"O","")</f>
        <v>O</v>
      </c>
      <c r="AA253" s="460" t="str">
        <f>IF(COUNTIFS('[7]ROMM List'!$AA$5:$AA$736,다우기술!$C253,'[7]ROMM List'!Q$5:Q$736,"O")&gt;0,"O","")</f>
        <v>O</v>
      </c>
      <c r="AB253" s="460" t="str">
        <f>IF(COUNTIFS('[7]ROMM List'!$AA$5:$AA$736,다우기술!$C253,'[7]ROMM List'!R$5:R$736,"O")&gt;0,"O","")</f>
        <v>O</v>
      </c>
      <c r="AC253" s="460" t="str">
        <f>IF(COUNTIFS('[7]ROMM List'!$AA$5:$AA$736,다우기술!$C253,'[7]ROMM List'!S$5:S$736,"O")&gt;0,"O","")</f>
        <v/>
      </c>
      <c r="AD253" s="460" t="str">
        <f>IF(COUNTIFS('[7]ROMM List'!$AA$5:$AA$736,다우기술!$C253,'[7]ROMM List'!T$5:T$736,"O")&gt;0,"O","")</f>
        <v/>
      </c>
      <c r="AE253" s="460" t="str">
        <f>IF(COUNTIFS('[7]ROMM List'!$AA$5:$AA$736,다우기술!$C253,'[7]ROMM List'!U$5:U$736,"O")&gt;0,"O","")</f>
        <v/>
      </c>
      <c r="AF253" s="460" t="str">
        <f>IF(COUNTIFS('[7]ROMM List'!$AA$5:$AA$736,다우기술!$C253,'[7]ROMM List'!V$5:V$736,"O")&gt;0,"O","")</f>
        <v/>
      </c>
      <c r="AG253" s="461" t="str">
        <f>IF(COUNTIFS('[7]ROMM List'!$AA$5:$AA$736,다우기술!$C253,'[7]ROMM List'!W$5:W$736,"O")&gt;0,"O","")</f>
        <v/>
      </c>
      <c r="AH253" s="462" t="s">
        <v>130</v>
      </c>
      <c r="AI253" s="458" t="str">
        <f t="shared" si="51"/>
        <v>재고자산매출원가판관비</v>
      </c>
      <c r="AJ253" s="458" t="s">
        <v>144</v>
      </c>
      <c r="AK253" s="458" t="s">
        <v>144</v>
      </c>
      <c r="AL253" s="458" t="s">
        <v>144</v>
      </c>
      <c r="AM253" s="458" t="s">
        <v>144</v>
      </c>
      <c r="AN253" s="458" t="s">
        <v>3592</v>
      </c>
      <c r="AO253" s="458" t="s">
        <v>4147</v>
      </c>
      <c r="AP253" s="463" t="s">
        <v>157</v>
      </c>
      <c r="AQ253" s="458" t="s">
        <v>140</v>
      </c>
      <c r="AR253" s="454" t="s">
        <v>4021</v>
      </c>
      <c r="AS253" s="454" t="s">
        <v>4919</v>
      </c>
      <c r="AT253" s="464" t="s">
        <v>4998</v>
      </c>
      <c r="AU253" s="454" t="str">
        <f t="shared" si="49"/>
        <v>출고의 사용처 변경시 승인</v>
      </c>
      <c r="AV253" s="454" t="s">
        <v>4999</v>
      </c>
      <c r="AW253" s="455" t="s">
        <v>143</v>
      </c>
      <c r="AX253" s="460"/>
      <c r="AY253" s="460" t="s">
        <v>143</v>
      </c>
      <c r="AZ253" s="461"/>
      <c r="BA253" s="446" t="s">
        <v>5000</v>
      </c>
      <c r="BB253" s="446" t="str">
        <f>IF(COUNTIFS('[7]ROMM List'!$AA$5:$AA$736,다우기술!C253,'[7]ROMM List'!$AF$5:$AF$736,"Significant")&gt;0,"Significant",IF(COUNTIFS('[7]ROMM List'!$AA$5:$AA$736,다우기술!C253,'[7]ROMM List'!$AF$5:$AF$736,"Higher")&gt;0,"Higher","Lower"))</f>
        <v>Lower</v>
      </c>
      <c r="BC253" s="446" t="s">
        <v>140</v>
      </c>
      <c r="BD253" s="446" t="s">
        <v>130</v>
      </c>
      <c r="BE253" s="465" t="s">
        <v>137</v>
      </c>
      <c r="BF253" s="466" t="s">
        <v>135</v>
      </c>
      <c r="BG253" s="466" t="s">
        <v>135</v>
      </c>
      <c r="BH253" s="466" t="s">
        <v>135</v>
      </c>
      <c r="BI253" s="466" t="s">
        <v>135</v>
      </c>
      <c r="BJ253" s="466" t="s">
        <v>135</v>
      </c>
      <c r="BK253" s="466" t="s">
        <v>135</v>
      </c>
      <c r="BL253" s="466" t="s">
        <v>133</v>
      </c>
      <c r="BM253" s="466" t="s">
        <v>133</v>
      </c>
      <c r="BN253" s="467" t="s">
        <v>135</v>
      </c>
      <c r="BO253" s="446" t="str">
        <f t="shared" si="45"/>
        <v>Not Higher</v>
      </c>
      <c r="BP253" s="446">
        <f>SUMIFS([7]Note!$G$18:$G$65,[7]Note!$C$18:$C$65,다우기술!BB253,[7]Note!$F$18:$F$65,다우기술!BC253,[7]Note!$D$18:$D$65,다우기술!BO253)/IF(BD253="Y",1,IF(BD253="H",2,4))</f>
        <v>7</v>
      </c>
      <c r="BQ253" s="446" t="s">
        <v>4021</v>
      </c>
      <c r="BR253" s="466"/>
      <c r="BS253" s="467" t="s">
        <v>143</v>
      </c>
      <c r="BT253" s="465"/>
      <c r="BU253" s="466"/>
      <c r="BV253" s="466"/>
      <c r="BW253" s="466" t="s">
        <v>143</v>
      </c>
      <c r="BX253" s="466"/>
      <c r="BY253" s="446"/>
      <c r="BZ253" s="392" t="str">
        <f t="shared" si="50"/>
        <v>재고_출고의 사용처 변경시 승인</v>
      </c>
      <c r="CA253" s="393" t="b">
        <f>VLOOKUP(BZ253,'[7]ROMM List'!$AB$5:$AB$736,1,0)=BZ253</f>
        <v>1</v>
      </c>
      <c r="CB253" s="393" t="str">
        <f t="shared" si="46"/>
        <v>IN0305</v>
      </c>
      <c r="CC253" s="393"/>
      <c r="CD253" s="479">
        <f t="shared" si="47"/>
        <v>0</v>
      </c>
      <c r="CE253" s="392"/>
      <c r="CF253" s="479">
        <f t="shared" si="48"/>
        <v>0</v>
      </c>
      <c r="CG253" s="479">
        <f t="shared" si="48"/>
        <v>0</v>
      </c>
      <c r="CH253" s="479">
        <f t="shared" si="48"/>
        <v>0</v>
      </c>
      <c r="CI253" s="393"/>
      <c r="CJ253" s="393"/>
      <c r="CK253" s="393"/>
      <c r="CL253" s="393" t="str">
        <f>IF(COUNTIFS('[7]ROMM List'!$E$5:$E$736,다우기술!CL$4,'[7]ROMM List'!$AA$5:$AA$736,다우기술!$C253)&gt;0,CL$4,"")</f>
        <v/>
      </c>
      <c r="CM253" s="393" t="str">
        <f>IF(COUNTIFS('[7]ROMM List'!$E$5:$E$736,다우기술!CM$4,'[7]ROMM List'!$AA$5:$AA$736,다우기술!$C253)&gt;0,CM$4,"")</f>
        <v/>
      </c>
      <c r="CN253" s="393" t="str">
        <f>IF(COUNTIFS('[7]ROMM List'!$E$5:$E$736,다우기술!CN$4,'[7]ROMM List'!$AA$5:$AA$736,다우기술!$C253)&gt;0,CN$4,"")</f>
        <v>재고자산</v>
      </c>
      <c r="CO253" s="393" t="str">
        <f>IF(COUNTIFS('[7]ROMM List'!$E$5:$E$736,다우기술!CO$4,'[7]ROMM List'!$AA$5:$AA$736,다우기술!$C253)&gt;0,CO$4,"")</f>
        <v/>
      </c>
      <c r="CP253" s="393" t="str">
        <f>IF(COUNTIFS('[7]ROMM List'!$E$5:$E$736,다우기술!CP$4,'[7]ROMM List'!$AA$5:$AA$736,다우기술!$C253)&gt;0,CP$4,"")</f>
        <v>매출원가</v>
      </c>
      <c r="CQ253" s="393" t="str">
        <f>IF(COUNTIFS('[7]ROMM List'!$E$5:$E$736,다우기술!CQ$4,'[7]ROMM List'!$AA$5:$AA$736,다우기술!$C253)&gt;0,CQ$4,"")</f>
        <v/>
      </c>
      <c r="CR253" s="393" t="str">
        <f>IF(COUNTIFS('[7]ROMM List'!$E$5:$E$736,다우기술!CR$4,'[7]ROMM List'!$AA$5:$AA$736,다우기술!$C253)&gt;0,CR$4,"")</f>
        <v/>
      </c>
      <c r="CS253" s="393" t="str">
        <f>IF(COUNTIFS('[7]ROMM List'!$E$5:$E$736,다우기술!CS$4,'[7]ROMM List'!$AA$5:$AA$736,다우기술!$C253)&gt;0,CS$4,"")</f>
        <v/>
      </c>
      <c r="CT253" s="393" t="str">
        <f>IF(COUNTIFS('[7]ROMM List'!$E$5:$E$736,다우기술!CT$4,'[7]ROMM List'!$AA$5:$AA$736,다우기술!$C253)&gt;0,CT$4,"")</f>
        <v/>
      </c>
      <c r="CU253" s="393" t="str">
        <f>IF(COUNTIFS('[7]ROMM List'!$E$5:$E$736,다우기술!CU$4,'[7]ROMM List'!$AA$5:$AA$736,다우기술!$C253)&gt;0,CU$4,"")</f>
        <v/>
      </c>
      <c r="CV253" s="393" t="str">
        <f>IF(COUNTIFS('[7]ROMM List'!$E$5:$E$736,다우기술!CV$4,'[7]ROMM List'!$AA$5:$AA$736,다우기술!$C253)&gt;0,CV$4,"")</f>
        <v/>
      </c>
      <c r="CW253" s="393" t="str">
        <f>IF(COUNTIFS('[7]ROMM List'!$E$5:$E$736,다우기술!CW$4,'[7]ROMM List'!$AA$5:$AA$736,다우기술!$C253)&gt;0,CW$4,"")</f>
        <v/>
      </c>
      <c r="CX253" s="393" t="str">
        <f>IF(COUNTIFS('[7]ROMM List'!$E$5:$E$736,다우기술!CX$4,'[7]ROMM List'!$AA$5:$AA$736,다우기술!$C253)&gt;0,CX$4,"")</f>
        <v>판관비</v>
      </c>
      <c r="CY253" s="393" t="str">
        <f>IF(COUNTIFS('[7]ROMM List'!$E$5:$E$736,다우기술!CY$4,'[7]ROMM List'!$AA$5:$AA$736,다우기술!$C253)&gt;0,CY$4,"")</f>
        <v/>
      </c>
      <c r="CZ253" s="393" t="str">
        <f>IF(COUNTIFS('[7]ROMM List'!$E$5:$E$736,다우기술!CZ$4,'[7]ROMM List'!$AA$5:$AA$736,다우기술!$C253)&gt;0,CZ$4,"")</f>
        <v/>
      </c>
      <c r="DA253" s="393" t="str">
        <f>IF(COUNTIFS('[7]ROMM List'!$E$5:$E$736,다우기술!DA$4,'[7]ROMM List'!$AA$5:$AA$736,다우기술!$C253)&gt;0,DA$4,"")</f>
        <v/>
      </c>
      <c r="DB253" s="393" t="str">
        <f>IF(COUNTIFS('[7]ROMM List'!$E$5:$E$736,다우기술!DB$4,'[7]ROMM List'!$AA$5:$AA$736,다우기술!$C253)&gt;0,DB$4,"")</f>
        <v/>
      </c>
      <c r="DC253" s="393" t="str">
        <f>IF(COUNTIFS('[7]ROMM List'!$E$5:$E$736,다우기술!DC$4,'[7]ROMM List'!$AA$5:$AA$736,다우기술!$C253)&gt;0,DC$4,"")</f>
        <v/>
      </c>
      <c r="DD253" s="393" t="str">
        <f>IF(COUNTIFS('[7]ROMM List'!$E$5:$E$736,다우기술!DD$4,'[7]ROMM List'!$AA$5:$AA$736,다우기술!$C253)&gt;0,DD$4,"")</f>
        <v/>
      </c>
      <c r="DE253" s="393" t="str">
        <f>IF(COUNTIFS('[7]ROMM List'!$E$5:$E$736,다우기술!DE$4,'[7]ROMM List'!$AA$5:$AA$736,다우기술!$C253)&gt;0,DE$4,"")</f>
        <v/>
      </c>
      <c r="DF253" s="393" t="str">
        <f>IF(COUNTIFS('[7]ROMM List'!$E$5:$E$736,다우기술!DF$4,'[7]ROMM List'!$AA$5:$AA$736,다우기술!$C253)&gt;0,DF$4,"")</f>
        <v/>
      </c>
      <c r="DG253" s="393" t="str">
        <f>IF(COUNTIFS('[7]ROMM List'!$E$5:$E$736,다우기술!DG$4,'[7]ROMM List'!$AA$5:$AA$736,다우기술!$C253)&gt;0,DG$4,"")</f>
        <v/>
      </c>
      <c r="DH253" s="393" t="str">
        <f>IF(COUNTIFS('[7]ROMM List'!$E$5:$E$736,다우기술!DH$4,'[7]ROMM List'!$AA$5:$AA$736,다우기술!$C253)&gt;0,DH$4,"")</f>
        <v/>
      </c>
      <c r="DI253" s="393" t="str">
        <f>IF(COUNTIFS('[7]ROMM List'!$E$5:$E$736,다우기술!DI$4,'[7]ROMM List'!$AA$5:$AA$736,다우기술!$C253)&gt;0,DI$4,"")</f>
        <v/>
      </c>
      <c r="DJ253" s="393" t="str">
        <f>IF(COUNTIFS('[7]ROMM List'!$E$5:$E$736,다우기술!DJ$4,'[7]ROMM List'!$AA$5:$AA$736,다우기술!$C253)&gt;0,DJ$4,"")</f>
        <v/>
      </c>
      <c r="DK253" s="393" t="str">
        <f>IF(COUNTIFS('[7]ROMM List'!$E$5:$E$736,다우기술!DK$4,'[7]ROMM List'!$AA$5:$AA$736,다우기술!$C253)&gt;0,DK$4,"")</f>
        <v/>
      </c>
      <c r="DL253" s="393" t="str">
        <f t="shared" si="52"/>
        <v>재고자산매출원가판관비</v>
      </c>
      <c r="DM253" s="393"/>
      <c r="DN253" s="393"/>
      <c r="DO253" s="393"/>
      <c r="DP253" s="393"/>
      <c r="DQ253" s="393"/>
      <c r="DR253" s="393"/>
      <c r="DS253" s="393"/>
      <c r="DT253" s="393"/>
      <c r="DU253" s="393"/>
      <c r="DV253" s="393"/>
      <c r="DW253" s="393"/>
      <c r="DX253" s="393"/>
      <c r="DY253" s="393"/>
      <c r="DZ253" s="393"/>
      <c r="EA253" s="393"/>
      <c r="EB253" s="393"/>
      <c r="EC253" s="393"/>
      <c r="ED253" s="393"/>
      <c r="EE253" s="393"/>
      <c r="EF253" s="393"/>
      <c r="EG253" s="393"/>
      <c r="EH253" s="393"/>
      <c r="EI253" s="393"/>
      <c r="EJ253" s="393"/>
      <c r="EK253" s="393"/>
      <c r="EL253" s="393"/>
      <c r="EM253" s="393"/>
      <c r="EN253" s="393"/>
      <c r="EO253" s="393"/>
      <c r="EP253" s="393"/>
      <c r="EQ253" s="393"/>
      <c r="ER253" s="393"/>
      <c r="ES253" s="393"/>
      <c r="ET253" s="393"/>
      <c r="EU253" s="393"/>
      <c r="EV253" s="393"/>
      <c r="EW253" s="393"/>
      <c r="EX253" s="393"/>
      <c r="EY253" s="393"/>
      <c r="EZ253" s="393"/>
      <c r="FA253" s="393"/>
      <c r="FB253" s="393"/>
      <c r="FC253" s="393"/>
      <c r="FD253" s="393"/>
      <c r="FE253" s="393"/>
      <c r="FF253" s="393"/>
      <c r="FG253" s="393"/>
      <c r="FH253" s="393"/>
      <c r="FI253" s="393"/>
      <c r="FJ253" s="393"/>
      <c r="FK253" s="393"/>
      <c r="FL253" s="393"/>
      <c r="FM253" s="393"/>
      <c r="FN253" s="393"/>
      <c r="FO253" s="393"/>
      <c r="FP253" s="393"/>
      <c r="FQ253" s="393"/>
      <c r="FR253" s="393"/>
      <c r="FS253" s="393"/>
    </row>
    <row r="254" spans="1:175" s="480" customFormat="1" ht="296.25" hidden="1" customHeight="1">
      <c r="A254" s="453"/>
      <c r="B254" s="392" t="s">
        <v>3009</v>
      </c>
      <c r="C254" s="430" t="str">
        <f t="shared" si="44"/>
        <v>FA0101</v>
      </c>
      <c r="D254" s="430" t="s">
        <v>5001</v>
      </c>
      <c r="E254" s="430" t="s">
        <v>5002</v>
      </c>
      <c r="F254" s="431" t="s">
        <v>3575</v>
      </c>
      <c r="G254" s="431" t="s">
        <v>3575</v>
      </c>
      <c r="H254" s="454" t="s">
        <v>5003</v>
      </c>
      <c r="I254" s="455" t="s">
        <v>5004</v>
      </c>
      <c r="J254" s="481" t="s">
        <v>5005</v>
      </c>
      <c r="K254" s="457" t="s">
        <v>5006</v>
      </c>
      <c r="L254" s="458" t="str">
        <f>IF(VLOOKUP(BZ254,'[7]ROMM List'!$AB$5:$AC$736,2,0)&gt;0,"Y","N")</f>
        <v>Y</v>
      </c>
      <c r="M254" s="459" t="s">
        <v>143</v>
      </c>
      <c r="N254" s="460"/>
      <c r="O254" s="460"/>
      <c r="P254" s="460"/>
      <c r="Q254" s="460"/>
      <c r="R254" s="461"/>
      <c r="S254" s="459" t="s">
        <v>140</v>
      </c>
      <c r="T254" s="461" t="s">
        <v>131</v>
      </c>
      <c r="U254" s="459" t="str">
        <f>IF(COUNTIFS('[7]ROMM List'!$AA$5:$AA$736,다우기술!$C254,'[7]ROMM List'!K$5:K$736,"O")&gt;0,"O","")</f>
        <v>O</v>
      </c>
      <c r="V254" s="460" t="str">
        <f>IF(COUNTIFS('[7]ROMM List'!$AA$5:$AA$736,다우기술!$C254,'[7]ROMM List'!L$5:L$736,"O")&gt;0,"O","")</f>
        <v>O</v>
      </c>
      <c r="W254" s="460" t="str">
        <f>IF(COUNTIFS('[7]ROMM List'!$AA$5:$AA$736,다우기술!$C254,'[7]ROMM List'!M$5:M$736,"O")&gt;0,"O","")</f>
        <v/>
      </c>
      <c r="X254" s="460" t="str">
        <f>IF(COUNTIFS('[7]ROMM List'!$AA$5:$AA$736,다우기술!$C254,'[7]ROMM List'!N$5:N$736,"O")&gt;0,"O","")</f>
        <v/>
      </c>
      <c r="Y254" s="460" t="str">
        <f>IF(COUNTIFS('[7]ROMM List'!$AA$5:$AA$736,다우기술!$C254,'[7]ROMM List'!O$5:O$736,"O")&gt;0,"O","")</f>
        <v/>
      </c>
      <c r="Z254" s="460" t="str">
        <f>IF(COUNTIFS('[7]ROMM List'!$AA$5:$AA$736,다우기술!$C254,'[7]ROMM List'!P$5:P$736,"O")&gt;0,"O","")</f>
        <v/>
      </c>
      <c r="AA254" s="460" t="str">
        <f>IF(COUNTIFS('[7]ROMM List'!$AA$5:$AA$736,다우기술!$C254,'[7]ROMM List'!Q$5:Q$736,"O")&gt;0,"O","")</f>
        <v/>
      </c>
      <c r="AB254" s="460" t="str">
        <f>IF(COUNTIFS('[7]ROMM List'!$AA$5:$AA$736,다우기술!$C254,'[7]ROMM List'!R$5:R$736,"O")&gt;0,"O","")</f>
        <v/>
      </c>
      <c r="AC254" s="460" t="str">
        <f>IF(COUNTIFS('[7]ROMM List'!$AA$5:$AA$736,다우기술!$C254,'[7]ROMM List'!S$5:S$736,"O")&gt;0,"O","")</f>
        <v/>
      </c>
      <c r="AD254" s="460" t="str">
        <f>IF(COUNTIFS('[7]ROMM List'!$AA$5:$AA$736,다우기술!$C254,'[7]ROMM List'!T$5:T$736,"O")&gt;0,"O","")</f>
        <v/>
      </c>
      <c r="AE254" s="460" t="str">
        <f>IF(COUNTIFS('[7]ROMM List'!$AA$5:$AA$736,다우기술!$C254,'[7]ROMM List'!U$5:U$736,"O")&gt;0,"O","")</f>
        <v/>
      </c>
      <c r="AF254" s="460" t="str">
        <f>IF(COUNTIFS('[7]ROMM List'!$AA$5:$AA$736,다우기술!$C254,'[7]ROMM List'!V$5:V$736,"O")&gt;0,"O","")</f>
        <v/>
      </c>
      <c r="AG254" s="461" t="str">
        <f>IF(COUNTIFS('[7]ROMM List'!$AA$5:$AA$736,다우기술!$C254,'[7]ROMM List'!W$5:W$736,"O")&gt;0,"O","")</f>
        <v/>
      </c>
      <c r="AH254" s="462" t="s">
        <v>4440</v>
      </c>
      <c r="AI254" s="458" t="str">
        <f t="shared" si="51"/>
        <v>유형자산/투자부동산무형자산</v>
      </c>
      <c r="AJ254" s="458" t="s">
        <v>5007</v>
      </c>
      <c r="AK254" s="458" t="s">
        <v>5007</v>
      </c>
      <c r="AL254" s="458" t="s">
        <v>5007</v>
      </c>
      <c r="AM254" s="458" t="s">
        <v>5007</v>
      </c>
      <c r="AN254" s="458" t="s">
        <v>3592</v>
      </c>
      <c r="AO254" s="458" t="s">
        <v>5008</v>
      </c>
      <c r="AP254" s="463" t="s">
        <v>4868</v>
      </c>
      <c r="AQ254" s="458" t="s">
        <v>131</v>
      </c>
      <c r="AR254" s="454" t="s">
        <v>3018</v>
      </c>
      <c r="AS254" s="454" t="s">
        <v>5009</v>
      </c>
      <c r="AT254" s="464" t="s">
        <v>5010</v>
      </c>
      <c r="AU254" s="454" t="str">
        <f t="shared" si="49"/>
        <v>유무형자산 구매의 승인</v>
      </c>
      <c r="AV254" s="454" t="s">
        <v>5011</v>
      </c>
      <c r="AW254" s="455" t="s">
        <v>143</v>
      </c>
      <c r="AX254" s="460"/>
      <c r="AY254" s="460" t="s">
        <v>3025</v>
      </c>
      <c r="AZ254" s="461"/>
      <c r="BA254" s="446" t="s">
        <v>5012</v>
      </c>
      <c r="BB254" s="446" t="str">
        <f>IF(COUNTIFS('[7]ROMM List'!$AA$5:$AA$736,다우기술!C254,'[7]ROMM List'!$AF$5:$AF$736,"Significant")&gt;0,"Significant",IF(COUNTIFS('[7]ROMM List'!$AA$5:$AA$736,다우기술!C254,'[7]ROMM List'!$AF$5:$AF$736,"Higher")&gt;0,"Higher","Lower"))</f>
        <v>Lower</v>
      </c>
      <c r="BC254" s="446" t="s">
        <v>131</v>
      </c>
      <c r="BD254" s="446" t="s">
        <v>130</v>
      </c>
      <c r="BE254" s="465" t="s">
        <v>131</v>
      </c>
      <c r="BF254" s="466" t="str">
        <f t="shared" ref="BF254:BF270" si="57">BC254</f>
        <v>M</v>
      </c>
      <c r="BG254" s="466" t="s">
        <v>135</v>
      </c>
      <c r="BH254" s="466" t="s">
        <v>135</v>
      </c>
      <c r="BI254" s="466" t="s">
        <v>135</v>
      </c>
      <c r="BJ254" s="466" t="s">
        <v>135</v>
      </c>
      <c r="BK254" s="466" t="s">
        <v>135</v>
      </c>
      <c r="BL254" s="466" t="s">
        <v>4159</v>
      </c>
      <c r="BM254" s="466" t="s">
        <v>135</v>
      </c>
      <c r="BN254" s="467" t="s">
        <v>135</v>
      </c>
      <c r="BO254" s="446" t="str">
        <f t="shared" si="45"/>
        <v>Not Higher</v>
      </c>
      <c r="BP254" s="446">
        <f>SUMIFS([7]Note!$G$18:$G$65,[7]Note!$C$18:$C$65,다우기술!BB254,[7]Note!$F$18:$F$65,다우기술!BC254,[7]Note!$D$18:$D$65,다우기술!BO254)/IF(BD254="Y",1,IF(BD254="H",2,4))</f>
        <v>2</v>
      </c>
      <c r="BQ254" s="446" t="str">
        <f t="shared" ref="BQ254:BQ261" si="58">AR254</f>
        <v>N/A</v>
      </c>
      <c r="BR254" s="466"/>
      <c r="BS254" s="467" t="s">
        <v>143</v>
      </c>
      <c r="BT254" s="465"/>
      <c r="BU254" s="466"/>
      <c r="BV254" s="466"/>
      <c r="BW254" s="466" t="s">
        <v>143</v>
      </c>
      <c r="BX254" s="466"/>
      <c r="BY254" s="446"/>
      <c r="BZ254" s="392" t="str">
        <f t="shared" si="50"/>
        <v>유무형_유무형자산 구매의 승인</v>
      </c>
      <c r="CA254" s="393" t="b">
        <f>VLOOKUP(BZ254,'[7]ROMM List'!$AB$5:$AB$736,1,0)=BZ254</f>
        <v>1</v>
      </c>
      <c r="CB254" s="393" t="str">
        <f t="shared" si="46"/>
        <v>FA0101</v>
      </c>
      <c r="CC254" s="393"/>
      <c r="CD254" s="479">
        <f t="shared" si="47"/>
        <v>0</v>
      </c>
      <c r="CE254" s="392"/>
      <c r="CF254" s="479">
        <f t="shared" si="48"/>
        <v>0</v>
      </c>
      <c r="CG254" s="479">
        <f t="shared" si="48"/>
        <v>0</v>
      </c>
      <c r="CH254" s="479">
        <f t="shared" si="48"/>
        <v>0</v>
      </c>
      <c r="CI254" s="393"/>
      <c r="CJ254" s="393"/>
      <c r="CK254" s="393"/>
      <c r="CL254" s="393" t="str">
        <f>IF(COUNTIFS('[7]ROMM List'!$E$5:$E$736,다우기술!CL$4,'[7]ROMM List'!$AA$5:$AA$736,다우기술!$C254)&gt;0,CL$4,"")</f>
        <v/>
      </c>
      <c r="CM254" s="393" t="str">
        <f>IF(COUNTIFS('[7]ROMM List'!$E$5:$E$736,다우기술!CM$4,'[7]ROMM List'!$AA$5:$AA$736,다우기술!$C254)&gt;0,CM$4,"")</f>
        <v/>
      </c>
      <c r="CN254" s="393" t="str">
        <f>IF(COUNTIFS('[7]ROMM List'!$E$5:$E$736,다우기술!CN$4,'[7]ROMM List'!$AA$5:$AA$736,다우기술!$C254)&gt;0,CN$4,"")</f>
        <v/>
      </c>
      <c r="CO254" s="393" t="str">
        <f>IF(COUNTIFS('[7]ROMM List'!$E$5:$E$736,다우기술!CO$4,'[7]ROMM List'!$AA$5:$AA$736,다우기술!$C254)&gt;0,CO$4,"")</f>
        <v/>
      </c>
      <c r="CP254" s="393" t="str">
        <f>IF(COUNTIFS('[7]ROMM List'!$E$5:$E$736,다우기술!CP$4,'[7]ROMM List'!$AA$5:$AA$736,다우기술!$C254)&gt;0,CP$4,"")</f>
        <v/>
      </c>
      <c r="CQ254" s="393" t="str">
        <f>IF(COUNTIFS('[7]ROMM List'!$E$5:$E$736,다우기술!CQ$4,'[7]ROMM List'!$AA$5:$AA$736,다우기술!$C254)&gt;0,CQ$4,"")</f>
        <v/>
      </c>
      <c r="CR254" s="393" t="str">
        <f>IF(COUNTIFS('[7]ROMM List'!$E$5:$E$736,다우기술!CR$4,'[7]ROMM List'!$AA$5:$AA$736,다우기술!$C254)&gt;0,CR$4,"")</f>
        <v/>
      </c>
      <c r="CS254" s="393" t="str">
        <f>IF(COUNTIFS('[7]ROMM List'!$E$5:$E$736,다우기술!CS$4,'[7]ROMM List'!$AA$5:$AA$736,다우기술!$C254)&gt;0,CS$4,"")</f>
        <v>유형자산/투자부동산</v>
      </c>
      <c r="CT254" s="393" t="str">
        <f>IF(COUNTIFS('[7]ROMM List'!$E$5:$E$736,다우기술!CT$4,'[7]ROMM List'!$AA$5:$AA$736,다우기술!$C254)&gt;0,CT$4,"")</f>
        <v>무형자산</v>
      </c>
      <c r="CU254" s="393" t="str">
        <f>IF(COUNTIFS('[7]ROMM List'!$E$5:$E$736,다우기술!CU$4,'[7]ROMM List'!$AA$5:$AA$736,다우기술!$C254)&gt;0,CU$4,"")</f>
        <v/>
      </c>
      <c r="CV254" s="393" t="str">
        <f>IF(COUNTIFS('[7]ROMM List'!$E$5:$E$736,다우기술!CV$4,'[7]ROMM List'!$AA$5:$AA$736,다우기술!$C254)&gt;0,CV$4,"")</f>
        <v/>
      </c>
      <c r="CW254" s="393" t="str">
        <f>IF(COUNTIFS('[7]ROMM List'!$E$5:$E$736,다우기술!CW$4,'[7]ROMM List'!$AA$5:$AA$736,다우기술!$C254)&gt;0,CW$4,"")</f>
        <v/>
      </c>
      <c r="CX254" s="393" t="str">
        <f>IF(COUNTIFS('[7]ROMM List'!$E$5:$E$736,다우기술!CX$4,'[7]ROMM List'!$AA$5:$AA$736,다우기술!$C254)&gt;0,CX$4,"")</f>
        <v/>
      </c>
      <c r="CY254" s="393" t="str">
        <f>IF(COUNTIFS('[7]ROMM List'!$E$5:$E$736,다우기술!CY$4,'[7]ROMM List'!$AA$5:$AA$736,다우기술!$C254)&gt;0,CY$4,"")</f>
        <v/>
      </c>
      <c r="CZ254" s="393" t="str">
        <f>IF(COUNTIFS('[7]ROMM List'!$E$5:$E$736,다우기술!CZ$4,'[7]ROMM List'!$AA$5:$AA$736,다우기술!$C254)&gt;0,CZ$4,"")</f>
        <v/>
      </c>
      <c r="DA254" s="393" t="str">
        <f>IF(COUNTIFS('[7]ROMM List'!$E$5:$E$736,다우기술!DA$4,'[7]ROMM List'!$AA$5:$AA$736,다우기술!$C254)&gt;0,DA$4,"")</f>
        <v/>
      </c>
      <c r="DB254" s="393" t="str">
        <f>IF(COUNTIFS('[7]ROMM List'!$E$5:$E$736,다우기술!DB$4,'[7]ROMM List'!$AA$5:$AA$736,다우기술!$C254)&gt;0,DB$4,"")</f>
        <v/>
      </c>
      <c r="DC254" s="393" t="str">
        <f>IF(COUNTIFS('[7]ROMM List'!$E$5:$E$736,다우기술!DC$4,'[7]ROMM List'!$AA$5:$AA$736,다우기술!$C254)&gt;0,DC$4,"")</f>
        <v/>
      </c>
      <c r="DD254" s="393" t="str">
        <f>IF(COUNTIFS('[7]ROMM List'!$E$5:$E$736,다우기술!DD$4,'[7]ROMM List'!$AA$5:$AA$736,다우기술!$C254)&gt;0,DD$4,"")</f>
        <v/>
      </c>
      <c r="DE254" s="393" t="str">
        <f>IF(COUNTIFS('[7]ROMM List'!$E$5:$E$736,다우기술!DE$4,'[7]ROMM List'!$AA$5:$AA$736,다우기술!$C254)&gt;0,DE$4,"")</f>
        <v/>
      </c>
      <c r="DF254" s="393" t="str">
        <f>IF(COUNTIFS('[7]ROMM List'!$E$5:$E$736,다우기술!DF$4,'[7]ROMM List'!$AA$5:$AA$736,다우기술!$C254)&gt;0,DF$4,"")</f>
        <v/>
      </c>
      <c r="DG254" s="393" t="str">
        <f>IF(COUNTIFS('[7]ROMM List'!$E$5:$E$736,다우기술!DG$4,'[7]ROMM List'!$AA$5:$AA$736,다우기술!$C254)&gt;0,DG$4,"")</f>
        <v/>
      </c>
      <c r="DH254" s="393" t="str">
        <f>IF(COUNTIFS('[7]ROMM List'!$E$5:$E$736,다우기술!DH$4,'[7]ROMM List'!$AA$5:$AA$736,다우기술!$C254)&gt;0,DH$4,"")</f>
        <v/>
      </c>
      <c r="DI254" s="393" t="str">
        <f>IF(COUNTIFS('[7]ROMM List'!$E$5:$E$736,다우기술!DI$4,'[7]ROMM List'!$AA$5:$AA$736,다우기술!$C254)&gt;0,DI$4,"")</f>
        <v/>
      </c>
      <c r="DJ254" s="393" t="str">
        <f>IF(COUNTIFS('[7]ROMM List'!$E$5:$E$736,다우기술!DJ$4,'[7]ROMM List'!$AA$5:$AA$736,다우기술!$C254)&gt;0,DJ$4,"")</f>
        <v/>
      </c>
      <c r="DK254" s="393" t="str">
        <f>IF(COUNTIFS('[7]ROMM List'!$E$5:$E$736,다우기술!DK$4,'[7]ROMM List'!$AA$5:$AA$736,다우기술!$C254)&gt;0,DK$4,"")</f>
        <v/>
      </c>
      <c r="DL254" s="393" t="str">
        <f t="shared" si="52"/>
        <v>유형자산/투자부동산무형자산</v>
      </c>
      <c r="DM254" s="393"/>
      <c r="DN254" s="393"/>
      <c r="DO254" s="393"/>
      <c r="DP254" s="393"/>
      <c r="DQ254" s="393"/>
      <c r="DR254" s="393"/>
      <c r="DS254" s="393"/>
      <c r="DT254" s="393"/>
      <c r="DU254" s="393"/>
      <c r="DV254" s="393"/>
      <c r="DW254" s="393"/>
      <c r="DX254" s="393"/>
      <c r="DY254" s="393"/>
      <c r="DZ254" s="393"/>
      <c r="EA254" s="393"/>
      <c r="EB254" s="393"/>
      <c r="EC254" s="393"/>
      <c r="ED254" s="393"/>
      <c r="EE254" s="393"/>
      <c r="EF254" s="393"/>
      <c r="EG254" s="393"/>
      <c r="EH254" s="393"/>
      <c r="EI254" s="393"/>
      <c r="EJ254" s="393"/>
      <c r="EK254" s="393"/>
      <c r="EL254" s="393"/>
      <c r="EM254" s="393"/>
      <c r="EN254" s="393"/>
      <c r="EO254" s="393"/>
      <c r="EP254" s="393"/>
      <c r="EQ254" s="393"/>
      <c r="ER254" s="393"/>
      <c r="ES254" s="393"/>
      <c r="ET254" s="393"/>
      <c r="EU254" s="393"/>
      <c r="EV254" s="393"/>
      <c r="EW254" s="393"/>
      <c r="EX254" s="393"/>
      <c r="EY254" s="393"/>
      <c r="EZ254" s="393"/>
      <c r="FA254" s="393"/>
      <c r="FB254" s="393"/>
      <c r="FC254" s="393"/>
      <c r="FD254" s="393"/>
      <c r="FE254" s="393"/>
      <c r="FF254" s="393"/>
      <c r="FG254" s="393"/>
      <c r="FH254" s="393"/>
      <c r="FI254" s="393"/>
      <c r="FJ254" s="393"/>
      <c r="FK254" s="393"/>
      <c r="FL254" s="393"/>
      <c r="FM254" s="393"/>
      <c r="FN254" s="393"/>
      <c r="FO254" s="393"/>
      <c r="FP254" s="393"/>
      <c r="FQ254" s="393"/>
      <c r="FR254" s="393"/>
      <c r="FS254" s="393"/>
    </row>
    <row r="255" spans="1:175" s="480" customFormat="1" ht="171.6" hidden="1">
      <c r="A255" s="453"/>
      <c r="B255" s="392" t="s">
        <v>3009</v>
      </c>
      <c r="C255" s="430" t="str">
        <f t="shared" si="44"/>
        <v>FA0102</v>
      </c>
      <c r="D255" s="430" t="s">
        <v>5001</v>
      </c>
      <c r="E255" s="430" t="s">
        <v>5002</v>
      </c>
      <c r="F255" s="431" t="s">
        <v>3292</v>
      </c>
      <c r="G255" s="431" t="s">
        <v>3599</v>
      </c>
      <c r="H255" s="454" t="s">
        <v>5013</v>
      </c>
      <c r="I255" s="455" t="s">
        <v>5014</v>
      </c>
      <c r="J255" s="481" t="s">
        <v>5015</v>
      </c>
      <c r="K255" s="457" t="s">
        <v>5016</v>
      </c>
      <c r="L255" s="458" t="str">
        <f>IF(VLOOKUP(BZ255,'[7]ROMM List'!$AB$5:$AC$736,2,0)&gt;0,"Y","N")</f>
        <v>N</v>
      </c>
      <c r="M255" s="459" t="s">
        <v>143</v>
      </c>
      <c r="N255" s="460"/>
      <c r="O255" s="460"/>
      <c r="P255" s="460"/>
      <c r="Q255" s="460"/>
      <c r="R255" s="461"/>
      <c r="S255" s="459" t="s">
        <v>140</v>
      </c>
      <c r="T255" s="461" t="s">
        <v>137</v>
      </c>
      <c r="U255" s="459" t="str">
        <f>IF(COUNTIFS('[7]ROMM List'!$AA$5:$AA$736,다우기술!$C255,'[7]ROMM List'!K$5:K$736,"O")&gt;0,"O","")</f>
        <v/>
      </c>
      <c r="V255" s="460" t="str">
        <f>IF(COUNTIFS('[7]ROMM List'!$AA$5:$AA$736,다우기술!$C255,'[7]ROMM List'!L$5:L$736,"O")&gt;0,"O","")</f>
        <v/>
      </c>
      <c r="W255" s="460" t="str">
        <f>IF(COUNTIFS('[7]ROMM List'!$AA$5:$AA$736,다우기술!$C255,'[7]ROMM List'!M$5:M$736,"O")&gt;0,"O","")</f>
        <v>O</v>
      </c>
      <c r="X255" s="460" t="str">
        <f>IF(COUNTIFS('[7]ROMM List'!$AA$5:$AA$736,다우기술!$C255,'[7]ROMM List'!N$5:N$736,"O")&gt;0,"O","")</f>
        <v>O</v>
      </c>
      <c r="Y255" s="460" t="str">
        <f>IF(COUNTIFS('[7]ROMM List'!$AA$5:$AA$736,다우기술!$C255,'[7]ROMM List'!O$5:O$736,"O")&gt;0,"O","")</f>
        <v/>
      </c>
      <c r="Z255" s="460" t="str">
        <f>IF(COUNTIFS('[7]ROMM List'!$AA$5:$AA$736,다우기술!$C255,'[7]ROMM List'!P$5:P$736,"O")&gt;0,"O","")</f>
        <v/>
      </c>
      <c r="AA255" s="460" t="str">
        <f>IF(COUNTIFS('[7]ROMM List'!$AA$5:$AA$736,다우기술!$C255,'[7]ROMM List'!Q$5:Q$736,"O")&gt;0,"O","")</f>
        <v>O</v>
      </c>
      <c r="AB255" s="460" t="str">
        <f>IF(COUNTIFS('[7]ROMM List'!$AA$5:$AA$736,다우기술!$C255,'[7]ROMM List'!R$5:R$736,"O")&gt;0,"O","")</f>
        <v/>
      </c>
      <c r="AC255" s="460" t="str">
        <f>IF(COUNTIFS('[7]ROMM List'!$AA$5:$AA$736,다우기술!$C255,'[7]ROMM List'!S$5:S$736,"O")&gt;0,"O","")</f>
        <v/>
      </c>
      <c r="AD255" s="460" t="str">
        <f>IF(COUNTIFS('[7]ROMM List'!$AA$5:$AA$736,다우기술!$C255,'[7]ROMM List'!T$5:T$736,"O")&gt;0,"O","")</f>
        <v/>
      </c>
      <c r="AE255" s="460" t="str">
        <f>IF(COUNTIFS('[7]ROMM List'!$AA$5:$AA$736,다우기술!$C255,'[7]ROMM List'!U$5:U$736,"O")&gt;0,"O","")</f>
        <v/>
      </c>
      <c r="AF255" s="460" t="str">
        <f>IF(COUNTIFS('[7]ROMM List'!$AA$5:$AA$736,다우기술!$C255,'[7]ROMM List'!V$5:V$736,"O")&gt;0,"O","")</f>
        <v/>
      </c>
      <c r="AG255" s="461" t="str">
        <f>IF(COUNTIFS('[7]ROMM List'!$AA$5:$AA$736,다우기술!$C255,'[7]ROMM List'!W$5:W$736,"O")&gt;0,"O","")</f>
        <v/>
      </c>
      <c r="AH255" s="462" t="s">
        <v>4440</v>
      </c>
      <c r="AI255" s="458" t="str">
        <f t="shared" si="51"/>
        <v>유형자산/투자부동산</v>
      </c>
      <c r="AJ255" s="458" t="s">
        <v>5007</v>
      </c>
      <c r="AK255" s="458" t="s">
        <v>5007</v>
      </c>
      <c r="AL255" s="458" t="s">
        <v>5007</v>
      </c>
      <c r="AM255" s="458" t="s">
        <v>5007</v>
      </c>
      <c r="AN255" s="458" t="s">
        <v>3592</v>
      </c>
      <c r="AO255" s="458" t="s">
        <v>5008</v>
      </c>
      <c r="AP255" s="463" t="s">
        <v>3638</v>
      </c>
      <c r="AQ255" s="458" t="s">
        <v>3582</v>
      </c>
      <c r="AR255" s="454" t="s">
        <v>5017</v>
      </c>
      <c r="AS255" s="454" t="s">
        <v>4833</v>
      </c>
      <c r="AT255" s="464" t="s">
        <v>5018</v>
      </c>
      <c r="AU255" s="454" t="str">
        <f t="shared" si="49"/>
        <v>예산 범위 내의 구매 주문</v>
      </c>
      <c r="AV255" s="454" t="s">
        <v>5019</v>
      </c>
      <c r="AW255" s="455"/>
      <c r="AX255" s="460"/>
      <c r="AY255" s="460"/>
      <c r="AZ255" s="461"/>
      <c r="BA255" s="446" t="s">
        <v>3018</v>
      </c>
      <c r="BB255" s="446" t="str">
        <f>IF(COUNTIFS('[7]ROMM List'!$AA$5:$AA$736,다우기술!C255,'[7]ROMM List'!$AF$5:$AF$736,"Significant")&gt;0,"Significant",IF(COUNTIFS('[7]ROMM List'!$AA$5:$AA$736,다우기술!C255,'[7]ROMM List'!$AF$5:$AF$736,"Higher")&gt;0,"Higher","Lower"))</f>
        <v>Lower</v>
      </c>
      <c r="BC255" s="446" t="s">
        <v>3582</v>
      </c>
      <c r="BD255" s="446" t="s">
        <v>130</v>
      </c>
      <c r="BE255" s="465" t="s">
        <v>131</v>
      </c>
      <c r="BF255" s="466" t="str">
        <f t="shared" si="57"/>
        <v>Auto</v>
      </c>
      <c r="BG255" s="466" t="s">
        <v>135</v>
      </c>
      <c r="BH255" s="466" t="s">
        <v>135</v>
      </c>
      <c r="BI255" s="466" t="s">
        <v>135</v>
      </c>
      <c r="BJ255" s="466" t="s">
        <v>135</v>
      </c>
      <c r="BK255" s="466" t="s">
        <v>135</v>
      </c>
      <c r="BL255" s="466" t="s">
        <v>135</v>
      </c>
      <c r="BM255" s="466" t="s">
        <v>135</v>
      </c>
      <c r="BN255" s="467" t="s">
        <v>135</v>
      </c>
      <c r="BO255" s="446" t="str">
        <f t="shared" si="45"/>
        <v>Not Higher</v>
      </c>
      <c r="BP255" s="446">
        <f>SUMIFS([7]Note!$G$18:$G$65,[7]Note!$C$18:$C$65,다우기술!BB255,[7]Note!$F$18:$F$65,다우기술!BC255,[7]Note!$D$18:$D$65,다우기술!BO255)/IF(BD255="Y",1,IF(BD255="H",2,4))</f>
        <v>1</v>
      </c>
      <c r="BQ255" s="446" t="str">
        <f t="shared" si="58"/>
        <v>총무팀, 사업지원팀</v>
      </c>
      <c r="BR255" s="466"/>
      <c r="BS255" s="467" t="s">
        <v>143</v>
      </c>
      <c r="BT255" s="465"/>
      <c r="BU255" s="466"/>
      <c r="BV255" s="466"/>
      <c r="BW255" s="466" t="s">
        <v>143</v>
      </c>
      <c r="BX255" s="466"/>
      <c r="BY255" s="446"/>
      <c r="BZ255" s="392" t="str">
        <f t="shared" si="50"/>
        <v>유무형_예산 범위 내의 구매 주문</v>
      </c>
      <c r="CA255" s="393" t="b">
        <f>VLOOKUP(BZ255,'[7]ROMM List'!$AB$5:$AB$736,1,0)=BZ255</f>
        <v>1</v>
      </c>
      <c r="CB255" s="393" t="str">
        <f t="shared" si="46"/>
        <v>FA0102</v>
      </c>
      <c r="CC255" s="393"/>
      <c r="CD255" s="479">
        <f t="shared" si="47"/>
        <v>0</v>
      </c>
      <c r="CE255" s="392"/>
      <c r="CF255" s="479">
        <f t="shared" si="48"/>
        <v>0</v>
      </c>
      <c r="CG255" s="479">
        <f t="shared" si="48"/>
        <v>0</v>
      </c>
      <c r="CH255" s="479">
        <f t="shared" si="48"/>
        <v>0</v>
      </c>
      <c r="CI255" s="393"/>
      <c r="CJ255" s="393"/>
      <c r="CK255" s="393"/>
      <c r="CL255" s="393" t="str">
        <f>IF(COUNTIFS('[7]ROMM List'!$E$5:$E$736,다우기술!CL$4,'[7]ROMM List'!$AA$5:$AA$736,다우기술!$C255)&gt;0,CL$4,"")</f>
        <v/>
      </c>
      <c r="CM255" s="393" t="str">
        <f>IF(COUNTIFS('[7]ROMM List'!$E$5:$E$736,다우기술!CM$4,'[7]ROMM List'!$AA$5:$AA$736,다우기술!$C255)&gt;0,CM$4,"")</f>
        <v/>
      </c>
      <c r="CN255" s="393" t="str">
        <f>IF(COUNTIFS('[7]ROMM List'!$E$5:$E$736,다우기술!CN$4,'[7]ROMM List'!$AA$5:$AA$736,다우기술!$C255)&gt;0,CN$4,"")</f>
        <v/>
      </c>
      <c r="CO255" s="393" t="str">
        <f>IF(COUNTIFS('[7]ROMM List'!$E$5:$E$736,다우기술!CO$4,'[7]ROMM List'!$AA$5:$AA$736,다우기술!$C255)&gt;0,CO$4,"")</f>
        <v/>
      </c>
      <c r="CP255" s="393" t="str">
        <f>IF(COUNTIFS('[7]ROMM List'!$E$5:$E$736,다우기술!CP$4,'[7]ROMM List'!$AA$5:$AA$736,다우기술!$C255)&gt;0,CP$4,"")</f>
        <v/>
      </c>
      <c r="CQ255" s="393" t="str">
        <f>IF(COUNTIFS('[7]ROMM List'!$E$5:$E$736,다우기술!CQ$4,'[7]ROMM List'!$AA$5:$AA$736,다우기술!$C255)&gt;0,CQ$4,"")</f>
        <v/>
      </c>
      <c r="CR255" s="393" t="str">
        <f>IF(COUNTIFS('[7]ROMM List'!$E$5:$E$736,다우기술!CR$4,'[7]ROMM List'!$AA$5:$AA$736,다우기술!$C255)&gt;0,CR$4,"")</f>
        <v/>
      </c>
      <c r="CS255" s="393" t="str">
        <f>IF(COUNTIFS('[7]ROMM List'!$E$5:$E$736,다우기술!CS$4,'[7]ROMM List'!$AA$5:$AA$736,다우기술!$C255)&gt;0,CS$4,"")</f>
        <v>유형자산/투자부동산</v>
      </c>
      <c r="CT255" s="393" t="str">
        <f>IF(COUNTIFS('[7]ROMM List'!$E$5:$E$736,다우기술!CT$4,'[7]ROMM List'!$AA$5:$AA$736,다우기술!$C255)&gt;0,CT$4,"")</f>
        <v/>
      </c>
      <c r="CU255" s="393" t="str">
        <f>IF(COUNTIFS('[7]ROMM List'!$E$5:$E$736,다우기술!CU$4,'[7]ROMM List'!$AA$5:$AA$736,다우기술!$C255)&gt;0,CU$4,"")</f>
        <v/>
      </c>
      <c r="CV255" s="393" t="str">
        <f>IF(COUNTIFS('[7]ROMM List'!$E$5:$E$736,다우기술!CV$4,'[7]ROMM List'!$AA$5:$AA$736,다우기술!$C255)&gt;0,CV$4,"")</f>
        <v/>
      </c>
      <c r="CW255" s="393" t="str">
        <f>IF(COUNTIFS('[7]ROMM List'!$E$5:$E$736,다우기술!CW$4,'[7]ROMM List'!$AA$5:$AA$736,다우기술!$C255)&gt;0,CW$4,"")</f>
        <v/>
      </c>
      <c r="CX255" s="393" t="str">
        <f>IF(COUNTIFS('[7]ROMM List'!$E$5:$E$736,다우기술!CX$4,'[7]ROMM List'!$AA$5:$AA$736,다우기술!$C255)&gt;0,CX$4,"")</f>
        <v/>
      </c>
      <c r="CY255" s="393" t="str">
        <f>IF(COUNTIFS('[7]ROMM List'!$E$5:$E$736,다우기술!CY$4,'[7]ROMM List'!$AA$5:$AA$736,다우기술!$C255)&gt;0,CY$4,"")</f>
        <v/>
      </c>
      <c r="CZ255" s="393" t="str">
        <f>IF(COUNTIFS('[7]ROMM List'!$E$5:$E$736,다우기술!CZ$4,'[7]ROMM List'!$AA$5:$AA$736,다우기술!$C255)&gt;0,CZ$4,"")</f>
        <v/>
      </c>
      <c r="DA255" s="393" t="str">
        <f>IF(COUNTIFS('[7]ROMM List'!$E$5:$E$736,다우기술!DA$4,'[7]ROMM List'!$AA$5:$AA$736,다우기술!$C255)&gt;0,DA$4,"")</f>
        <v/>
      </c>
      <c r="DB255" s="393" t="str">
        <f>IF(COUNTIFS('[7]ROMM List'!$E$5:$E$736,다우기술!DB$4,'[7]ROMM List'!$AA$5:$AA$736,다우기술!$C255)&gt;0,DB$4,"")</f>
        <v/>
      </c>
      <c r="DC255" s="393" t="str">
        <f>IF(COUNTIFS('[7]ROMM List'!$E$5:$E$736,다우기술!DC$4,'[7]ROMM List'!$AA$5:$AA$736,다우기술!$C255)&gt;0,DC$4,"")</f>
        <v/>
      </c>
      <c r="DD255" s="393" t="str">
        <f>IF(COUNTIFS('[7]ROMM List'!$E$5:$E$736,다우기술!DD$4,'[7]ROMM List'!$AA$5:$AA$736,다우기술!$C255)&gt;0,DD$4,"")</f>
        <v/>
      </c>
      <c r="DE255" s="393" t="str">
        <f>IF(COUNTIFS('[7]ROMM List'!$E$5:$E$736,다우기술!DE$4,'[7]ROMM List'!$AA$5:$AA$736,다우기술!$C255)&gt;0,DE$4,"")</f>
        <v/>
      </c>
      <c r="DF255" s="393" t="str">
        <f>IF(COUNTIFS('[7]ROMM List'!$E$5:$E$736,다우기술!DF$4,'[7]ROMM List'!$AA$5:$AA$736,다우기술!$C255)&gt;0,DF$4,"")</f>
        <v/>
      </c>
      <c r="DG255" s="393" t="str">
        <f>IF(COUNTIFS('[7]ROMM List'!$E$5:$E$736,다우기술!DG$4,'[7]ROMM List'!$AA$5:$AA$736,다우기술!$C255)&gt;0,DG$4,"")</f>
        <v/>
      </c>
      <c r="DH255" s="393" t="str">
        <f>IF(COUNTIFS('[7]ROMM List'!$E$5:$E$736,다우기술!DH$4,'[7]ROMM List'!$AA$5:$AA$736,다우기술!$C255)&gt;0,DH$4,"")</f>
        <v/>
      </c>
      <c r="DI255" s="393" t="str">
        <f>IF(COUNTIFS('[7]ROMM List'!$E$5:$E$736,다우기술!DI$4,'[7]ROMM List'!$AA$5:$AA$736,다우기술!$C255)&gt;0,DI$4,"")</f>
        <v/>
      </c>
      <c r="DJ255" s="393" t="str">
        <f>IF(COUNTIFS('[7]ROMM List'!$E$5:$E$736,다우기술!DJ$4,'[7]ROMM List'!$AA$5:$AA$736,다우기술!$C255)&gt;0,DJ$4,"")</f>
        <v/>
      </c>
      <c r="DK255" s="393" t="str">
        <f>IF(COUNTIFS('[7]ROMM List'!$E$5:$E$736,다우기술!DK$4,'[7]ROMM List'!$AA$5:$AA$736,다우기술!$C255)&gt;0,DK$4,"")</f>
        <v/>
      </c>
      <c r="DL255" s="393" t="str">
        <f t="shared" si="52"/>
        <v>유형자산/투자부동산</v>
      </c>
      <c r="DM255" s="393"/>
      <c r="DN255" s="393"/>
      <c r="DO255" s="393"/>
      <c r="DP255" s="393"/>
      <c r="DQ255" s="393"/>
      <c r="DR255" s="393"/>
      <c r="DS255" s="393"/>
      <c r="DT255" s="393"/>
      <c r="DU255" s="393"/>
      <c r="DV255" s="393"/>
      <c r="DW255" s="393"/>
      <c r="DX255" s="393"/>
      <c r="DY255" s="393"/>
      <c r="DZ255" s="393"/>
      <c r="EA255" s="393"/>
      <c r="EB255" s="393"/>
      <c r="EC255" s="393"/>
      <c r="ED255" s="393"/>
      <c r="EE255" s="393"/>
      <c r="EF255" s="393"/>
      <c r="EG255" s="393"/>
      <c r="EH255" s="393"/>
      <c r="EI255" s="393"/>
      <c r="EJ255" s="393"/>
      <c r="EK255" s="393"/>
      <c r="EL255" s="393"/>
      <c r="EM255" s="393"/>
      <c r="EN255" s="393"/>
      <c r="EO255" s="393"/>
      <c r="EP255" s="393"/>
      <c r="EQ255" s="393"/>
      <c r="ER255" s="393"/>
      <c r="ES255" s="393"/>
      <c r="ET255" s="393"/>
      <c r="EU255" s="393"/>
      <c r="EV255" s="393"/>
      <c r="EW255" s="393"/>
      <c r="EX255" s="393"/>
      <c r="EY255" s="393"/>
      <c r="EZ255" s="393"/>
      <c r="FA255" s="393"/>
      <c r="FB255" s="393"/>
      <c r="FC255" s="393"/>
      <c r="FD255" s="393"/>
      <c r="FE255" s="393"/>
      <c r="FF255" s="393"/>
      <c r="FG255" s="393"/>
      <c r="FH255" s="393"/>
      <c r="FI255" s="393"/>
      <c r="FJ255" s="393"/>
      <c r="FK255" s="393"/>
      <c r="FL255" s="393"/>
      <c r="FM255" s="393"/>
      <c r="FN255" s="393"/>
      <c r="FO255" s="393"/>
      <c r="FP255" s="393"/>
      <c r="FQ255" s="393"/>
      <c r="FR255" s="393"/>
      <c r="FS255" s="393"/>
    </row>
    <row r="256" spans="1:175" s="480" customFormat="1" ht="316.8" hidden="1">
      <c r="A256" s="453"/>
      <c r="B256" s="392" t="s">
        <v>3009</v>
      </c>
      <c r="C256" s="430" t="str">
        <f t="shared" si="44"/>
        <v>FA0103</v>
      </c>
      <c r="D256" s="430" t="s">
        <v>5001</v>
      </c>
      <c r="E256" s="430" t="s">
        <v>5002</v>
      </c>
      <c r="F256" s="431" t="s">
        <v>3575</v>
      </c>
      <c r="G256" s="431" t="s">
        <v>3036</v>
      </c>
      <c r="H256" s="454" t="s">
        <v>5020</v>
      </c>
      <c r="I256" s="455" t="s">
        <v>5021</v>
      </c>
      <c r="J256" s="456" t="s">
        <v>5022</v>
      </c>
      <c r="K256" s="457" t="s">
        <v>5023</v>
      </c>
      <c r="L256" s="458" t="str">
        <f>IF(VLOOKUP(BZ256,'[7]ROMM List'!$AB$5:$AC$736,2,0)&gt;0,"Y","N")</f>
        <v>N</v>
      </c>
      <c r="M256" s="459"/>
      <c r="N256" s="460"/>
      <c r="O256" s="460"/>
      <c r="P256" s="460"/>
      <c r="Q256" s="460" t="s">
        <v>143</v>
      </c>
      <c r="R256" s="461"/>
      <c r="S256" s="459" t="s">
        <v>140</v>
      </c>
      <c r="T256" s="461" t="s">
        <v>131</v>
      </c>
      <c r="U256" s="459" t="str">
        <f>IF(COUNTIFS('[7]ROMM List'!$AA$5:$AA$736,다우기술!$C256,'[7]ROMM List'!K$5:K$736,"O")&gt;0,"O","")</f>
        <v>O</v>
      </c>
      <c r="V256" s="460" t="str">
        <f>IF(COUNTIFS('[7]ROMM List'!$AA$5:$AA$736,다우기술!$C256,'[7]ROMM List'!L$5:L$736,"O")&gt;0,"O","")</f>
        <v>O</v>
      </c>
      <c r="W256" s="460" t="str">
        <f>IF(COUNTIFS('[7]ROMM List'!$AA$5:$AA$736,다우기술!$C256,'[7]ROMM List'!M$5:M$736,"O")&gt;0,"O","")</f>
        <v>O</v>
      </c>
      <c r="X256" s="460" t="str">
        <f>IF(COUNTIFS('[7]ROMM List'!$AA$5:$AA$736,다우기술!$C256,'[7]ROMM List'!N$5:N$736,"O")&gt;0,"O","")</f>
        <v/>
      </c>
      <c r="Y256" s="460" t="str">
        <f>IF(COUNTIFS('[7]ROMM List'!$AA$5:$AA$736,다우기술!$C256,'[7]ROMM List'!O$5:O$736,"O")&gt;0,"O","")</f>
        <v/>
      </c>
      <c r="Z256" s="460" t="str">
        <f>IF(COUNTIFS('[7]ROMM List'!$AA$5:$AA$736,다우기술!$C256,'[7]ROMM List'!P$5:P$736,"O")&gt;0,"O","")</f>
        <v/>
      </c>
      <c r="AA256" s="460" t="str">
        <f>IF(COUNTIFS('[7]ROMM List'!$AA$5:$AA$736,다우기술!$C256,'[7]ROMM List'!Q$5:Q$736,"O")&gt;0,"O","")</f>
        <v>O</v>
      </c>
      <c r="AB256" s="460" t="str">
        <f>IF(COUNTIFS('[7]ROMM List'!$AA$5:$AA$736,다우기술!$C256,'[7]ROMM List'!R$5:R$736,"O")&gt;0,"O","")</f>
        <v/>
      </c>
      <c r="AC256" s="460" t="str">
        <f>IF(COUNTIFS('[7]ROMM List'!$AA$5:$AA$736,다우기술!$C256,'[7]ROMM List'!S$5:S$736,"O")&gt;0,"O","")</f>
        <v/>
      </c>
      <c r="AD256" s="460" t="str">
        <f>IF(COUNTIFS('[7]ROMM List'!$AA$5:$AA$736,다우기술!$C256,'[7]ROMM List'!T$5:T$736,"O")&gt;0,"O","")</f>
        <v/>
      </c>
      <c r="AE256" s="460" t="str">
        <f>IF(COUNTIFS('[7]ROMM List'!$AA$5:$AA$736,다우기술!$C256,'[7]ROMM List'!U$5:U$736,"O")&gt;0,"O","")</f>
        <v/>
      </c>
      <c r="AF256" s="460" t="str">
        <f>IF(COUNTIFS('[7]ROMM List'!$AA$5:$AA$736,다우기술!$C256,'[7]ROMM List'!V$5:V$736,"O")&gt;0,"O","")</f>
        <v/>
      </c>
      <c r="AG256" s="461" t="str">
        <f>IF(COUNTIFS('[7]ROMM List'!$AA$5:$AA$736,다우기술!$C256,'[7]ROMM List'!W$5:W$736,"O")&gt;0,"O","")</f>
        <v/>
      </c>
      <c r="AH256" s="462" t="s">
        <v>4440</v>
      </c>
      <c r="AI256" s="458" t="str">
        <f t="shared" si="51"/>
        <v>유형자산/투자부동산무형자산기타부채</v>
      </c>
      <c r="AJ256" s="458" t="s">
        <v>5007</v>
      </c>
      <c r="AK256" s="458" t="s">
        <v>5007</v>
      </c>
      <c r="AL256" s="458" t="s">
        <v>5007</v>
      </c>
      <c r="AM256" s="458" t="s">
        <v>5007</v>
      </c>
      <c r="AN256" s="458" t="s">
        <v>3592</v>
      </c>
      <c r="AO256" s="458" t="s">
        <v>5024</v>
      </c>
      <c r="AP256" s="463" t="s">
        <v>4868</v>
      </c>
      <c r="AQ256" s="458" t="s">
        <v>131</v>
      </c>
      <c r="AR256" s="454" t="s">
        <v>5025</v>
      </c>
      <c r="AS256" s="454" t="s">
        <v>5026</v>
      </c>
      <c r="AT256" s="464" t="s">
        <v>5027</v>
      </c>
      <c r="AU256" s="454" t="str">
        <f t="shared" si="49"/>
        <v>입고된 유무형자산(전산장비)의 검수</v>
      </c>
      <c r="AV256" s="454" t="s">
        <v>5028</v>
      </c>
      <c r="AW256" s="455"/>
      <c r="AX256" s="460"/>
      <c r="AY256" s="460"/>
      <c r="AZ256" s="461" t="s">
        <v>3025</v>
      </c>
      <c r="BA256" s="446" t="s">
        <v>5029</v>
      </c>
      <c r="BB256" s="446" t="str">
        <f>IF(COUNTIFS('[7]ROMM List'!$AA$5:$AA$736,다우기술!C256,'[7]ROMM List'!$AF$5:$AF$736,"Significant")&gt;0,"Significant",IF(COUNTIFS('[7]ROMM List'!$AA$5:$AA$736,다우기술!C256,'[7]ROMM List'!$AF$5:$AF$736,"Higher")&gt;0,"Higher","Lower"))</f>
        <v>Lower</v>
      </c>
      <c r="BC256" s="446" t="s">
        <v>131</v>
      </c>
      <c r="BD256" s="446" t="s">
        <v>130</v>
      </c>
      <c r="BE256" s="465" t="s">
        <v>131</v>
      </c>
      <c r="BF256" s="466" t="str">
        <f t="shared" si="57"/>
        <v>M</v>
      </c>
      <c r="BG256" s="466" t="s">
        <v>135</v>
      </c>
      <c r="BH256" s="466" t="s">
        <v>133</v>
      </c>
      <c r="BI256" s="466" t="s">
        <v>135</v>
      </c>
      <c r="BJ256" s="466" t="s">
        <v>135</v>
      </c>
      <c r="BK256" s="466" t="s">
        <v>135</v>
      </c>
      <c r="BL256" s="466" t="s">
        <v>133</v>
      </c>
      <c r="BM256" s="466" t="s">
        <v>135</v>
      </c>
      <c r="BN256" s="467" t="s">
        <v>135</v>
      </c>
      <c r="BO256" s="446" t="str">
        <f t="shared" si="45"/>
        <v>Not Higher</v>
      </c>
      <c r="BP256" s="446">
        <f>SUMIFS([7]Note!$G$18:$G$65,[7]Note!$C$18:$C$65,다우기술!BB256,[7]Note!$F$18:$F$65,다우기술!BC256,[7]Note!$D$18:$D$65,다우기술!BO256)/IF(BD256="Y",1,IF(BD256="H",2,4))</f>
        <v>2</v>
      </c>
      <c r="BQ256" s="446" t="str">
        <f t="shared" si="58"/>
        <v>총무팀,인프라운영사업본부, 사업지원팀</v>
      </c>
      <c r="BR256" s="466"/>
      <c r="BS256" s="467" t="s">
        <v>143</v>
      </c>
      <c r="BT256" s="465"/>
      <c r="BU256" s="466"/>
      <c r="BV256" s="466"/>
      <c r="BW256" s="466" t="s">
        <v>143</v>
      </c>
      <c r="BX256" s="466"/>
      <c r="BY256" s="446"/>
      <c r="BZ256" s="392" t="str">
        <f t="shared" si="50"/>
        <v>유무형_입고된 유무형자산(전산장비)의 검수</v>
      </c>
      <c r="CA256" s="393" t="b">
        <f>VLOOKUP(BZ256,'[7]ROMM List'!$AB$5:$AB$736,1,0)=BZ256</f>
        <v>1</v>
      </c>
      <c r="CB256" s="393" t="str">
        <f t="shared" si="46"/>
        <v>FA0103</v>
      </c>
      <c r="CC256" s="393"/>
      <c r="CD256" s="479">
        <f t="shared" si="47"/>
        <v>0</v>
      </c>
      <c r="CE256" s="392"/>
      <c r="CF256" s="479">
        <f t="shared" si="48"/>
        <v>0</v>
      </c>
      <c r="CG256" s="479">
        <f t="shared" si="48"/>
        <v>0</v>
      </c>
      <c r="CH256" s="479">
        <f t="shared" si="48"/>
        <v>0</v>
      </c>
      <c r="CI256" s="393"/>
      <c r="CJ256" s="393"/>
      <c r="CK256" s="393"/>
      <c r="CL256" s="393" t="str">
        <f>IF(COUNTIFS('[7]ROMM List'!$E$5:$E$736,다우기술!CL$4,'[7]ROMM List'!$AA$5:$AA$736,다우기술!$C256)&gt;0,CL$4,"")</f>
        <v/>
      </c>
      <c r="CM256" s="393" t="str">
        <f>IF(COUNTIFS('[7]ROMM List'!$E$5:$E$736,다우기술!CM$4,'[7]ROMM List'!$AA$5:$AA$736,다우기술!$C256)&gt;0,CM$4,"")</f>
        <v/>
      </c>
      <c r="CN256" s="393" t="str">
        <f>IF(COUNTIFS('[7]ROMM List'!$E$5:$E$736,다우기술!CN$4,'[7]ROMM List'!$AA$5:$AA$736,다우기술!$C256)&gt;0,CN$4,"")</f>
        <v/>
      </c>
      <c r="CO256" s="393" t="str">
        <f>IF(COUNTIFS('[7]ROMM List'!$E$5:$E$736,다우기술!CO$4,'[7]ROMM List'!$AA$5:$AA$736,다우기술!$C256)&gt;0,CO$4,"")</f>
        <v/>
      </c>
      <c r="CP256" s="393" t="str">
        <f>IF(COUNTIFS('[7]ROMM List'!$E$5:$E$736,다우기술!CP$4,'[7]ROMM List'!$AA$5:$AA$736,다우기술!$C256)&gt;0,CP$4,"")</f>
        <v/>
      </c>
      <c r="CQ256" s="393" t="str">
        <f>IF(COUNTIFS('[7]ROMM List'!$E$5:$E$736,다우기술!CQ$4,'[7]ROMM List'!$AA$5:$AA$736,다우기술!$C256)&gt;0,CQ$4,"")</f>
        <v/>
      </c>
      <c r="CR256" s="393" t="str">
        <f>IF(COUNTIFS('[7]ROMM List'!$E$5:$E$736,다우기술!CR$4,'[7]ROMM List'!$AA$5:$AA$736,다우기술!$C256)&gt;0,CR$4,"")</f>
        <v/>
      </c>
      <c r="CS256" s="393" t="str">
        <f>IF(COUNTIFS('[7]ROMM List'!$E$5:$E$736,다우기술!CS$4,'[7]ROMM List'!$AA$5:$AA$736,다우기술!$C256)&gt;0,CS$4,"")</f>
        <v>유형자산/투자부동산</v>
      </c>
      <c r="CT256" s="393" t="str">
        <f>IF(COUNTIFS('[7]ROMM List'!$E$5:$E$736,다우기술!CT$4,'[7]ROMM List'!$AA$5:$AA$736,다우기술!$C256)&gt;0,CT$4,"")</f>
        <v>무형자산</v>
      </c>
      <c r="CU256" s="393" t="str">
        <f>IF(COUNTIFS('[7]ROMM List'!$E$5:$E$736,다우기술!CU$4,'[7]ROMM List'!$AA$5:$AA$736,다우기술!$C256)&gt;0,CU$4,"")</f>
        <v/>
      </c>
      <c r="CV256" s="393" t="str">
        <f>IF(COUNTIFS('[7]ROMM List'!$E$5:$E$736,다우기술!CV$4,'[7]ROMM List'!$AA$5:$AA$736,다우기술!$C256)&gt;0,CV$4,"")</f>
        <v/>
      </c>
      <c r="CW256" s="393" t="str">
        <f>IF(COUNTIFS('[7]ROMM List'!$E$5:$E$736,다우기술!CW$4,'[7]ROMM List'!$AA$5:$AA$736,다우기술!$C256)&gt;0,CW$4,"")</f>
        <v>기타부채</v>
      </c>
      <c r="CX256" s="393" t="str">
        <f>IF(COUNTIFS('[7]ROMM List'!$E$5:$E$736,다우기술!CX$4,'[7]ROMM List'!$AA$5:$AA$736,다우기술!$C256)&gt;0,CX$4,"")</f>
        <v/>
      </c>
      <c r="CY256" s="393" t="str">
        <f>IF(COUNTIFS('[7]ROMM List'!$E$5:$E$736,다우기술!CY$4,'[7]ROMM List'!$AA$5:$AA$736,다우기술!$C256)&gt;0,CY$4,"")</f>
        <v/>
      </c>
      <c r="CZ256" s="393" t="str">
        <f>IF(COUNTIFS('[7]ROMM List'!$E$5:$E$736,다우기술!CZ$4,'[7]ROMM List'!$AA$5:$AA$736,다우기술!$C256)&gt;0,CZ$4,"")</f>
        <v/>
      </c>
      <c r="DA256" s="393" t="str">
        <f>IF(COUNTIFS('[7]ROMM List'!$E$5:$E$736,다우기술!DA$4,'[7]ROMM List'!$AA$5:$AA$736,다우기술!$C256)&gt;0,DA$4,"")</f>
        <v/>
      </c>
      <c r="DB256" s="393" t="str">
        <f>IF(COUNTIFS('[7]ROMM List'!$E$5:$E$736,다우기술!DB$4,'[7]ROMM List'!$AA$5:$AA$736,다우기술!$C256)&gt;0,DB$4,"")</f>
        <v/>
      </c>
      <c r="DC256" s="393" t="str">
        <f>IF(COUNTIFS('[7]ROMM List'!$E$5:$E$736,다우기술!DC$4,'[7]ROMM List'!$AA$5:$AA$736,다우기술!$C256)&gt;0,DC$4,"")</f>
        <v/>
      </c>
      <c r="DD256" s="393" t="str">
        <f>IF(COUNTIFS('[7]ROMM List'!$E$5:$E$736,다우기술!DD$4,'[7]ROMM List'!$AA$5:$AA$736,다우기술!$C256)&gt;0,DD$4,"")</f>
        <v/>
      </c>
      <c r="DE256" s="393" t="str">
        <f>IF(COUNTIFS('[7]ROMM List'!$E$5:$E$736,다우기술!DE$4,'[7]ROMM List'!$AA$5:$AA$736,다우기술!$C256)&gt;0,DE$4,"")</f>
        <v/>
      </c>
      <c r="DF256" s="393" t="str">
        <f>IF(COUNTIFS('[7]ROMM List'!$E$5:$E$736,다우기술!DF$4,'[7]ROMM List'!$AA$5:$AA$736,다우기술!$C256)&gt;0,DF$4,"")</f>
        <v/>
      </c>
      <c r="DG256" s="393" t="str">
        <f>IF(COUNTIFS('[7]ROMM List'!$E$5:$E$736,다우기술!DG$4,'[7]ROMM List'!$AA$5:$AA$736,다우기술!$C256)&gt;0,DG$4,"")</f>
        <v/>
      </c>
      <c r="DH256" s="393" t="str">
        <f>IF(COUNTIFS('[7]ROMM List'!$E$5:$E$736,다우기술!DH$4,'[7]ROMM List'!$AA$5:$AA$736,다우기술!$C256)&gt;0,DH$4,"")</f>
        <v/>
      </c>
      <c r="DI256" s="393" t="str">
        <f>IF(COUNTIFS('[7]ROMM List'!$E$5:$E$736,다우기술!DI$4,'[7]ROMM List'!$AA$5:$AA$736,다우기술!$C256)&gt;0,DI$4,"")</f>
        <v/>
      </c>
      <c r="DJ256" s="393" t="str">
        <f>IF(COUNTIFS('[7]ROMM List'!$E$5:$E$736,다우기술!DJ$4,'[7]ROMM List'!$AA$5:$AA$736,다우기술!$C256)&gt;0,DJ$4,"")</f>
        <v/>
      </c>
      <c r="DK256" s="393" t="str">
        <f>IF(COUNTIFS('[7]ROMM List'!$E$5:$E$736,다우기술!DK$4,'[7]ROMM List'!$AA$5:$AA$736,다우기술!$C256)&gt;0,DK$4,"")</f>
        <v/>
      </c>
      <c r="DL256" s="393" t="str">
        <f t="shared" si="52"/>
        <v>유형자산/투자부동산무형자산기타부채</v>
      </c>
      <c r="DM256" s="393"/>
      <c r="DN256" s="393"/>
      <c r="DO256" s="393"/>
      <c r="DP256" s="393"/>
      <c r="DQ256" s="393"/>
      <c r="DR256" s="393"/>
      <c r="DS256" s="393"/>
      <c r="DT256" s="393"/>
      <c r="DU256" s="393"/>
      <c r="DV256" s="393"/>
      <c r="DW256" s="393"/>
      <c r="DX256" s="393"/>
      <c r="DY256" s="393"/>
      <c r="DZ256" s="393"/>
      <c r="EA256" s="393"/>
      <c r="EB256" s="393"/>
      <c r="EC256" s="393"/>
      <c r="ED256" s="393"/>
      <c r="EE256" s="393"/>
      <c r="EF256" s="393"/>
      <c r="EG256" s="393"/>
      <c r="EH256" s="393"/>
      <c r="EI256" s="393"/>
      <c r="EJ256" s="393"/>
      <c r="EK256" s="393"/>
      <c r="EL256" s="393"/>
      <c r="EM256" s="393"/>
      <c r="EN256" s="393"/>
      <c r="EO256" s="393"/>
      <c r="EP256" s="393"/>
      <c r="EQ256" s="393"/>
      <c r="ER256" s="393"/>
      <c r="ES256" s="393"/>
      <c r="ET256" s="393"/>
      <c r="EU256" s="393"/>
      <c r="EV256" s="393"/>
      <c r="EW256" s="393"/>
      <c r="EX256" s="393"/>
      <c r="EY256" s="393"/>
      <c r="EZ256" s="393"/>
      <c r="FA256" s="393"/>
      <c r="FB256" s="393"/>
      <c r="FC256" s="393"/>
      <c r="FD256" s="393"/>
      <c r="FE256" s="393"/>
      <c r="FF256" s="393"/>
      <c r="FG256" s="393"/>
      <c r="FH256" s="393"/>
      <c r="FI256" s="393"/>
      <c r="FJ256" s="393"/>
      <c r="FK256" s="393"/>
      <c r="FL256" s="393"/>
      <c r="FM256" s="393"/>
      <c r="FN256" s="393"/>
      <c r="FO256" s="393"/>
      <c r="FP256" s="393"/>
      <c r="FQ256" s="393"/>
      <c r="FR256" s="393"/>
      <c r="FS256" s="393"/>
    </row>
    <row r="257" spans="1:175" s="480" customFormat="1" ht="105.6" hidden="1">
      <c r="A257" s="453"/>
      <c r="B257" s="392" t="s">
        <v>3009</v>
      </c>
      <c r="C257" s="430" t="str">
        <f t="shared" si="44"/>
        <v>FA0104</v>
      </c>
      <c r="D257" s="430" t="s">
        <v>5001</v>
      </c>
      <c r="E257" s="430" t="s">
        <v>5002</v>
      </c>
      <c r="F257" s="431" t="s">
        <v>3292</v>
      </c>
      <c r="G257" s="431" t="s">
        <v>3047</v>
      </c>
      <c r="H257" s="454" t="s">
        <v>5030</v>
      </c>
      <c r="I257" s="455" t="s">
        <v>5031</v>
      </c>
      <c r="J257" s="456" t="s">
        <v>5032</v>
      </c>
      <c r="K257" s="457" t="s">
        <v>5033</v>
      </c>
      <c r="L257" s="458" t="str">
        <f>IF(VLOOKUP(BZ257,'[7]ROMM List'!$AB$5:$AC$736,2,0)&gt;0,"Y","N")</f>
        <v>Y</v>
      </c>
      <c r="M257" s="459" t="s">
        <v>143</v>
      </c>
      <c r="N257" s="460"/>
      <c r="O257" s="460"/>
      <c r="P257" s="460"/>
      <c r="Q257" s="460" t="s">
        <v>143</v>
      </c>
      <c r="R257" s="461"/>
      <c r="S257" s="459" t="s">
        <v>142</v>
      </c>
      <c r="T257" s="461" t="s">
        <v>131</v>
      </c>
      <c r="U257" s="459" t="str">
        <f>IF(COUNTIFS('[7]ROMM List'!$AA$5:$AA$736,다우기술!$C257,'[7]ROMM List'!K$5:K$736,"O")&gt;0,"O","")</f>
        <v>O</v>
      </c>
      <c r="V257" s="460" t="str">
        <f>IF(COUNTIFS('[7]ROMM List'!$AA$5:$AA$736,다우기술!$C257,'[7]ROMM List'!L$5:L$736,"O")&gt;0,"O","")</f>
        <v>O</v>
      </c>
      <c r="W257" s="460" t="str">
        <f>IF(COUNTIFS('[7]ROMM List'!$AA$5:$AA$736,다우기술!$C257,'[7]ROMM List'!M$5:M$736,"O")&gt;0,"O","")</f>
        <v>O</v>
      </c>
      <c r="X257" s="460" t="str">
        <f>IF(COUNTIFS('[7]ROMM List'!$AA$5:$AA$736,다우기술!$C257,'[7]ROMM List'!N$5:N$736,"O")&gt;0,"O","")</f>
        <v>O</v>
      </c>
      <c r="Y257" s="460" t="str">
        <f>IF(COUNTIFS('[7]ROMM List'!$AA$5:$AA$736,다우기술!$C257,'[7]ROMM List'!O$5:O$736,"O")&gt;0,"O","")</f>
        <v/>
      </c>
      <c r="Z257" s="460" t="str">
        <f>IF(COUNTIFS('[7]ROMM List'!$AA$5:$AA$736,다우기술!$C257,'[7]ROMM List'!P$5:P$736,"O")&gt;0,"O","")</f>
        <v/>
      </c>
      <c r="AA257" s="460" t="str">
        <f>IF(COUNTIFS('[7]ROMM List'!$AA$5:$AA$736,다우기술!$C257,'[7]ROMM List'!Q$5:Q$736,"O")&gt;0,"O","")</f>
        <v>O</v>
      </c>
      <c r="AB257" s="460" t="str">
        <f>IF(COUNTIFS('[7]ROMM List'!$AA$5:$AA$736,다우기술!$C257,'[7]ROMM List'!R$5:R$736,"O")&gt;0,"O","")</f>
        <v/>
      </c>
      <c r="AC257" s="460" t="str">
        <f>IF(COUNTIFS('[7]ROMM List'!$AA$5:$AA$736,다우기술!$C257,'[7]ROMM List'!S$5:S$736,"O")&gt;0,"O","")</f>
        <v/>
      </c>
      <c r="AD257" s="460" t="str">
        <f>IF(COUNTIFS('[7]ROMM List'!$AA$5:$AA$736,다우기술!$C257,'[7]ROMM List'!T$5:T$736,"O")&gt;0,"O","")</f>
        <v/>
      </c>
      <c r="AE257" s="460" t="str">
        <f>IF(COUNTIFS('[7]ROMM List'!$AA$5:$AA$736,다우기술!$C257,'[7]ROMM List'!U$5:U$736,"O")&gt;0,"O","")</f>
        <v/>
      </c>
      <c r="AF257" s="460" t="str">
        <f>IF(COUNTIFS('[7]ROMM List'!$AA$5:$AA$736,다우기술!$C257,'[7]ROMM List'!V$5:V$736,"O")&gt;0,"O","")</f>
        <v>O</v>
      </c>
      <c r="AG257" s="461" t="str">
        <f>IF(COUNTIFS('[7]ROMM List'!$AA$5:$AA$736,다우기술!$C257,'[7]ROMM List'!W$5:W$736,"O")&gt;0,"O","")</f>
        <v/>
      </c>
      <c r="AH257" s="462" t="s">
        <v>4440</v>
      </c>
      <c r="AI257" s="458" t="str">
        <f t="shared" si="51"/>
        <v>유형자산/투자부동산</v>
      </c>
      <c r="AJ257" s="458" t="s">
        <v>5007</v>
      </c>
      <c r="AK257" s="458" t="s">
        <v>5007</v>
      </c>
      <c r="AL257" s="458" t="s">
        <v>5007</v>
      </c>
      <c r="AM257" s="458" t="s">
        <v>5007</v>
      </c>
      <c r="AN257" s="458" t="s">
        <v>3592</v>
      </c>
      <c r="AO257" s="458" t="s">
        <v>5034</v>
      </c>
      <c r="AP257" s="463" t="s">
        <v>4868</v>
      </c>
      <c r="AQ257" s="458" t="s">
        <v>131</v>
      </c>
      <c r="AR257" s="454" t="s">
        <v>3791</v>
      </c>
      <c r="AS257" s="454" t="s">
        <v>5026</v>
      </c>
      <c r="AT257" s="464" t="s">
        <v>5035</v>
      </c>
      <c r="AU257" s="454" t="str">
        <f t="shared" si="49"/>
        <v>유무형자산 입고회계처리의 정확성 확인</v>
      </c>
      <c r="AV257" s="454" t="s">
        <v>5036</v>
      </c>
      <c r="AW257" s="455" t="s">
        <v>143</v>
      </c>
      <c r="AX257" s="460"/>
      <c r="AY257" s="460" t="s">
        <v>3025</v>
      </c>
      <c r="AZ257" s="461"/>
      <c r="BA257" s="446" t="s">
        <v>5037</v>
      </c>
      <c r="BB257" s="446" t="str">
        <f>IF(COUNTIFS('[7]ROMM List'!$AA$5:$AA$736,다우기술!C257,'[7]ROMM List'!$AF$5:$AF$736,"Significant")&gt;0,"Significant",IF(COUNTIFS('[7]ROMM List'!$AA$5:$AA$736,다우기술!C257,'[7]ROMM List'!$AF$5:$AF$736,"Higher")&gt;0,"Higher","Lower"))</f>
        <v>Lower</v>
      </c>
      <c r="BC257" s="446" t="s">
        <v>131</v>
      </c>
      <c r="BD257" s="446" t="s">
        <v>130</v>
      </c>
      <c r="BE257" s="465" t="s">
        <v>131</v>
      </c>
      <c r="BF257" s="466" t="str">
        <f t="shared" si="57"/>
        <v>M</v>
      </c>
      <c r="BG257" s="466" t="s">
        <v>135</v>
      </c>
      <c r="BH257" s="466" t="s">
        <v>135</v>
      </c>
      <c r="BI257" s="466" t="s">
        <v>135</v>
      </c>
      <c r="BJ257" s="466" t="s">
        <v>135</v>
      </c>
      <c r="BK257" s="466" t="s">
        <v>135</v>
      </c>
      <c r="BL257" s="466" t="s">
        <v>135</v>
      </c>
      <c r="BM257" s="466" t="s">
        <v>135</v>
      </c>
      <c r="BN257" s="467" t="s">
        <v>135</v>
      </c>
      <c r="BO257" s="446" t="str">
        <f t="shared" si="45"/>
        <v>Not Higher</v>
      </c>
      <c r="BP257" s="446">
        <f>SUMIFS([7]Note!$G$18:$G$65,[7]Note!$C$18:$C$65,다우기술!BB257,[7]Note!$F$18:$F$65,다우기술!BC257,[7]Note!$D$18:$D$65,다우기술!BO257)/IF(BD257="Y",1,IF(BD257="H",2,4))</f>
        <v>2</v>
      </c>
      <c r="BQ257" s="446" t="str">
        <f t="shared" si="58"/>
        <v>재경팀</v>
      </c>
      <c r="BR257" s="466"/>
      <c r="BS257" s="467" t="s">
        <v>143</v>
      </c>
      <c r="BT257" s="465"/>
      <c r="BU257" s="466"/>
      <c r="BV257" s="466"/>
      <c r="BW257" s="466" t="s">
        <v>143</v>
      </c>
      <c r="BX257" s="466"/>
      <c r="BY257" s="446"/>
      <c r="BZ257" s="392" t="str">
        <f t="shared" si="50"/>
        <v>유무형_유무형자산 입고회계처리의 정확성 확인</v>
      </c>
      <c r="CA257" s="393" t="b">
        <f>VLOOKUP(BZ257,'[7]ROMM List'!$AB$5:$AB$736,1,0)=BZ257</f>
        <v>1</v>
      </c>
      <c r="CB257" s="393" t="str">
        <f t="shared" si="46"/>
        <v>FA0104</v>
      </c>
      <c r="CC257" s="393"/>
      <c r="CD257" s="479">
        <f t="shared" si="47"/>
        <v>0</v>
      </c>
      <c r="CE257" s="392"/>
      <c r="CF257" s="479">
        <f t="shared" si="48"/>
        <v>0</v>
      </c>
      <c r="CG257" s="479">
        <f t="shared" si="48"/>
        <v>0</v>
      </c>
      <c r="CH257" s="479">
        <f t="shared" si="48"/>
        <v>0</v>
      </c>
      <c r="CI257" s="393"/>
      <c r="CJ257" s="393"/>
      <c r="CK257" s="393"/>
      <c r="CL257" s="393" t="str">
        <f>IF(COUNTIFS('[7]ROMM List'!$E$5:$E$736,다우기술!CL$4,'[7]ROMM List'!$AA$5:$AA$736,다우기술!$C257)&gt;0,CL$4,"")</f>
        <v/>
      </c>
      <c r="CM257" s="393" t="str">
        <f>IF(COUNTIFS('[7]ROMM List'!$E$5:$E$736,다우기술!CM$4,'[7]ROMM List'!$AA$5:$AA$736,다우기술!$C257)&gt;0,CM$4,"")</f>
        <v/>
      </c>
      <c r="CN257" s="393" t="str">
        <f>IF(COUNTIFS('[7]ROMM List'!$E$5:$E$736,다우기술!CN$4,'[7]ROMM List'!$AA$5:$AA$736,다우기술!$C257)&gt;0,CN$4,"")</f>
        <v/>
      </c>
      <c r="CO257" s="393" t="str">
        <f>IF(COUNTIFS('[7]ROMM List'!$E$5:$E$736,다우기술!CO$4,'[7]ROMM List'!$AA$5:$AA$736,다우기술!$C257)&gt;0,CO$4,"")</f>
        <v/>
      </c>
      <c r="CP257" s="393" t="str">
        <f>IF(COUNTIFS('[7]ROMM List'!$E$5:$E$736,다우기술!CP$4,'[7]ROMM List'!$AA$5:$AA$736,다우기술!$C257)&gt;0,CP$4,"")</f>
        <v/>
      </c>
      <c r="CQ257" s="393" t="str">
        <f>IF(COUNTIFS('[7]ROMM List'!$E$5:$E$736,다우기술!CQ$4,'[7]ROMM List'!$AA$5:$AA$736,다우기술!$C257)&gt;0,CQ$4,"")</f>
        <v/>
      </c>
      <c r="CR257" s="393" t="str">
        <f>IF(COUNTIFS('[7]ROMM List'!$E$5:$E$736,다우기술!CR$4,'[7]ROMM List'!$AA$5:$AA$736,다우기술!$C257)&gt;0,CR$4,"")</f>
        <v/>
      </c>
      <c r="CS257" s="393" t="str">
        <f>IF(COUNTIFS('[7]ROMM List'!$E$5:$E$736,다우기술!CS$4,'[7]ROMM List'!$AA$5:$AA$736,다우기술!$C257)&gt;0,CS$4,"")</f>
        <v>유형자산/투자부동산</v>
      </c>
      <c r="CT257" s="393" t="str">
        <f>IF(COUNTIFS('[7]ROMM List'!$E$5:$E$736,다우기술!CT$4,'[7]ROMM List'!$AA$5:$AA$736,다우기술!$C257)&gt;0,CT$4,"")</f>
        <v/>
      </c>
      <c r="CU257" s="393" t="str">
        <f>IF(COUNTIFS('[7]ROMM List'!$E$5:$E$736,다우기술!CU$4,'[7]ROMM List'!$AA$5:$AA$736,다우기술!$C257)&gt;0,CU$4,"")</f>
        <v/>
      </c>
      <c r="CV257" s="393" t="str">
        <f>IF(COUNTIFS('[7]ROMM List'!$E$5:$E$736,다우기술!CV$4,'[7]ROMM List'!$AA$5:$AA$736,다우기술!$C257)&gt;0,CV$4,"")</f>
        <v/>
      </c>
      <c r="CW257" s="393" t="str">
        <f>IF(COUNTIFS('[7]ROMM List'!$E$5:$E$736,다우기술!CW$4,'[7]ROMM List'!$AA$5:$AA$736,다우기술!$C257)&gt;0,CW$4,"")</f>
        <v/>
      </c>
      <c r="CX257" s="393" t="str">
        <f>IF(COUNTIFS('[7]ROMM List'!$E$5:$E$736,다우기술!CX$4,'[7]ROMM List'!$AA$5:$AA$736,다우기술!$C257)&gt;0,CX$4,"")</f>
        <v/>
      </c>
      <c r="CY257" s="393" t="str">
        <f>IF(COUNTIFS('[7]ROMM List'!$E$5:$E$736,다우기술!CY$4,'[7]ROMM List'!$AA$5:$AA$736,다우기술!$C257)&gt;0,CY$4,"")</f>
        <v/>
      </c>
      <c r="CZ257" s="393" t="str">
        <f>IF(COUNTIFS('[7]ROMM List'!$E$5:$E$736,다우기술!CZ$4,'[7]ROMM List'!$AA$5:$AA$736,다우기술!$C257)&gt;0,CZ$4,"")</f>
        <v/>
      </c>
      <c r="DA257" s="393" t="str">
        <f>IF(COUNTIFS('[7]ROMM List'!$E$5:$E$736,다우기술!DA$4,'[7]ROMM List'!$AA$5:$AA$736,다우기술!$C257)&gt;0,DA$4,"")</f>
        <v/>
      </c>
      <c r="DB257" s="393" t="str">
        <f>IF(COUNTIFS('[7]ROMM List'!$E$5:$E$736,다우기술!DB$4,'[7]ROMM List'!$AA$5:$AA$736,다우기술!$C257)&gt;0,DB$4,"")</f>
        <v/>
      </c>
      <c r="DC257" s="393" t="str">
        <f>IF(COUNTIFS('[7]ROMM List'!$E$5:$E$736,다우기술!DC$4,'[7]ROMM List'!$AA$5:$AA$736,다우기술!$C257)&gt;0,DC$4,"")</f>
        <v/>
      </c>
      <c r="DD257" s="393" t="str">
        <f>IF(COUNTIFS('[7]ROMM List'!$E$5:$E$736,다우기술!DD$4,'[7]ROMM List'!$AA$5:$AA$736,다우기술!$C257)&gt;0,DD$4,"")</f>
        <v/>
      </c>
      <c r="DE257" s="393" t="str">
        <f>IF(COUNTIFS('[7]ROMM List'!$E$5:$E$736,다우기술!DE$4,'[7]ROMM List'!$AA$5:$AA$736,다우기술!$C257)&gt;0,DE$4,"")</f>
        <v/>
      </c>
      <c r="DF257" s="393" t="str">
        <f>IF(COUNTIFS('[7]ROMM List'!$E$5:$E$736,다우기술!DF$4,'[7]ROMM List'!$AA$5:$AA$736,다우기술!$C257)&gt;0,DF$4,"")</f>
        <v/>
      </c>
      <c r="DG257" s="393" t="str">
        <f>IF(COUNTIFS('[7]ROMM List'!$E$5:$E$736,다우기술!DG$4,'[7]ROMM List'!$AA$5:$AA$736,다우기술!$C257)&gt;0,DG$4,"")</f>
        <v/>
      </c>
      <c r="DH257" s="393" t="str">
        <f>IF(COUNTIFS('[7]ROMM List'!$E$5:$E$736,다우기술!DH$4,'[7]ROMM List'!$AA$5:$AA$736,다우기술!$C257)&gt;0,DH$4,"")</f>
        <v/>
      </c>
      <c r="DI257" s="393" t="str">
        <f>IF(COUNTIFS('[7]ROMM List'!$E$5:$E$736,다우기술!DI$4,'[7]ROMM List'!$AA$5:$AA$736,다우기술!$C257)&gt;0,DI$4,"")</f>
        <v/>
      </c>
      <c r="DJ257" s="393" t="str">
        <f>IF(COUNTIFS('[7]ROMM List'!$E$5:$E$736,다우기술!DJ$4,'[7]ROMM List'!$AA$5:$AA$736,다우기술!$C257)&gt;0,DJ$4,"")</f>
        <v/>
      </c>
      <c r="DK257" s="393" t="str">
        <f>IF(COUNTIFS('[7]ROMM List'!$E$5:$E$736,다우기술!DK$4,'[7]ROMM List'!$AA$5:$AA$736,다우기술!$C257)&gt;0,DK$4,"")</f>
        <v/>
      </c>
      <c r="DL257" s="393" t="str">
        <f t="shared" si="52"/>
        <v>유형자산/투자부동산</v>
      </c>
      <c r="DM257" s="393"/>
      <c r="DN257" s="393"/>
      <c r="DO257" s="393"/>
      <c r="DP257" s="393"/>
      <c r="DQ257" s="393"/>
      <c r="DR257" s="393"/>
      <c r="DS257" s="393"/>
      <c r="DT257" s="393"/>
      <c r="DU257" s="393"/>
      <c r="DV257" s="393"/>
      <c r="DW257" s="393"/>
      <c r="DX257" s="393"/>
      <c r="DY257" s="393"/>
      <c r="DZ257" s="393"/>
      <c r="EA257" s="393"/>
      <c r="EB257" s="393"/>
      <c r="EC257" s="393"/>
      <c r="ED257" s="393"/>
      <c r="EE257" s="393"/>
      <c r="EF257" s="393"/>
      <c r="EG257" s="393"/>
      <c r="EH257" s="393"/>
      <c r="EI257" s="393"/>
      <c r="EJ257" s="393"/>
      <c r="EK257" s="393"/>
      <c r="EL257" s="393"/>
      <c r="EM257" s="393"/>
      <c r="EN257" s="393"/>
      <c r="EO257" s="393"/>
      <c r="EP257" s="393"/>
      <c r="EQ257" s="393"/>
      <c r="ER257" s="393"/>
      <c r="ES257" s="393"/>
      <c r="ET257" s="393"/>
      <c r="EU257" s="393"/>
      <c r="EV257" s="393"/>
      <c r="EW257" s="393"/>
      <c r="EX257" s="393"/>
      <c r="EY257" s="393"/>
      <c r="EZ257" s="393"/>
      <c r="FA257" s="393"/>
      <c r="FB257" s="393"/>
      <c r="FC257" s="393"/>
      <c r="FD257" s="393"/>
      <c r="FE257" s="393"/>
      <c r="FF257" s="393"/>
      <c r="FG257" s="393"/>
      <c r="FH257" s="393"/>
      <c r="FI257" s="393"/>
      <c r="FJ257" s="393"/>
      <c r="FK257" s="393"/>
      <c r="FL257" s="393"/>
      <c r="FM257" s="393"/>
      <c r="FN257" s="393"/>
      <c r="FO257" s="393"/>
      <c r="FP257" s="393"/>
      <c r="FQ257" s="393"/>
      <c r="FR257" s="393"/>
      <c r="FS257" s="393"/>
    </row>
    <row r="258" spans="1:175" s="480" customFormat="1" ht="145.19999999999999" hidden="1">
      <c r="A258" s="453"/>
      <c r="B258" s="392" t="s">
        <v>3009</v>
      </c>
      <c r="C258" s="430" t="str">
        <f t="shared" si="44"/>
        <v>FA0201</v>
      </c>
      <c r="D258" s="430" t="s">
        <v>5001</v>
      </c>
      <c r="E258" s="430" t="s">
        <v>5002</v>
      </c>
      <c r="F258" s="431" t="s">
        <v>3599</v>
      </c>
      <c r="G258" s="431" t="s">
        <v>3575</v>
      </c>
      <c r="H258" s="454" t="s">
        <v>5038</v>
      </c>
      <c r="I258" s="455" t="s">
        <v>5039</v>
      </c>
      <c r="J258" s="456" t="s">
        <v>5040</v>
      </c>
      <c r="K258" s="457" t="s">
        <v>5041</v>
      </c>
      <c r="L258" s="458" t="str">
        <f>IF(VLOOKUP(BZ258,'[7]ROMM List'!$AB$5:$AC$736,2,0)&gt;0,"Y","N")</f>
        <v>N</v>
      </c>
      <c r="M258" s="459"/>
      <c r="N258" s="460" t="s">
        <v>143</v>
      </c>
      <c r="O258" s="460"/>
      <c r="P258" s="460"/>
      <c r="Q258" s="460"/>
      <c r="R258" s="461"/>
      <c r="S258" s="459" t="s">
        <v>142</v>
      </c>
      <c r="T258" s="461" t="s">
        <v>3902</v>
      </c>
      <c r="U258" s="459" t="str">
        <f>IF(COUNTIFS('[7]ROMM List'!$AA$5:$AA$736,다우기술!$C258,'[7]ROMM List'!K$5:K$736,"O")&gt;0,"O","")</f>
        <v/>
      </c>
      <c r="V258" s="460" t="str">
        <f>IF(COUNTIFS('[7]ROMM List'!$AA$5:$AA$736,다우기술!$C258,'[7]ROMM List'!L$5:L$736,"O")&gt;0,"O","")</f>
        <v/>
      </c>
      <c r="W258" s="460" t="str">
        <f>IF(COUNTIFS('[7]ROMM List'!$AA$5:$AA$736,다우기술!$C258,'[7]ROMM List'!M$5:M$736,"O")&gt;0,"O","")</f>
        <v>O</v>
      </c>
      <c r="X258" s="460" t="str">
        <f>IF(COUNTIFS('[7]ROMM List'!$AA$5:$AA$736,다우기술!$C258,'[7]ROMM List'!N$5:N$736,"O")&gt;0,"O","")</f>
        <v>O</v>
      </c>
      <c r="Y258" s="460" t="str">
        <f>IF(COUNTIFS('[7]ROMM List'!$AA$5:$AA$736,다우기술!$C258,'[7]ROMM List'!O$5:O$736,"O")&gt;0,"O","")</f>
        <v/>
      </c>
      <c r="Z258" s="460" t="str">
        <f>IF(COUNTIFS('[7]ROMM List'!$AA$5:$AA$736,다우기술!$C258,'[7]ROMM List'!P$5:P$736,"O")&gt;0,"O","")</f>
        <v/>
      </c>
      <c r="AA258" s="460" t="str">
        <f>IF(COUNTIFS('[7]ROMM List'!$AA$5:$AA$736,다우기술!$C258,'[7]ROMM List'!Q$5:Q$736,"O")&gt;0,"O","")</f>
        <v>O</v>
      </c>
      <c r="AB258" s="460" t="str">
        <f>IF(COUNTIFS('[7]ROMM List'!$AA$5:$AA$736,다우기술!$C258,'[7]ROMM List'!R$5:R$736,"O")&gt;0,"O","")</f>
        <v/>
      </c>
      <c r="AC258" s="460" t="str">
        <f>IF(COUNTIFS('[7]ROMM List'!$AA$5:$AA$736,다우기술!$C258,'[7]ROMM List'!S$5:S$736,"O")&gt;0,"O","")</f>
        <v/>
      </c>
      <c r="AD258" s="460" t="str">
        <f>IF(COUNTIFS('[7]ROMM List'!$AA$5:$AA$736,다우기술!$C258,'[7]ROMM List'!T$5:T$736,"O")&gt;0,"O","")</f>
        <v/>
      </c>
      <c r="AE258" s="460" t="str">
        <f>IF(COUNTIFS('[7]ROMM List'!$AA$5:$AA$736,다우기술!$C258,'[7]ROMM List'!U$5:U$736,"O")&gt;0,"O","")</f>
        <v/>
      </c>
      <c r="AF258" s="460" t="str">
        <f>IF(COUNTIFS('[7]ROMM List'!$AA$5:$AA$736,다우기술!$C258,'[7]ROMM List'!V$5:V$736,"O")&gt;0,"O","")</f>
        <v/>
      </c>
      <c r="AG258" s="461" t="str">
        <f>IF(COUNTIFS('[7]ROMM List'!$AA$5:$AA$736,다우기술!$C258,'[7]ROMM List'!W$5:W$736,"O")&gt;0,"O","")</f>
        <v/>
      </c>
      <c r="AH258" s="462" t="s">
        <v>3718</v>
      </c>
      <c r="AI258" s="458" t="str">
        <f t="shared" si="51"/>
        <v>유형자산/투자부동산무형자산</v>
      </c>
      <c r="AJ258" s="458" t="s">
        <v>144</v>
      </c>
      <c r="AK258" s="458" t="s">
        <v>144</v>
      </c>
      <c r="AL258" s="458" t="s">
        <v>144</v>
      </c>
      <c r="AM258" s="458" t="s">
        <v>144</v>
      </c>
      <c r="AN258" s="458" t="s">
        <v>3592</v>
      </c>
      <c r="AO258" s="458" t="s">
        <v>5042</v>
      </c>
      <c r="AP258" s="463" t="s">
        <v>4495</v>
      </c>
      <c r="AQ258" s="458" t="s">
        <v>3582</v>
      </c>
      <c r="AR258" s="454" t="s">
        <v>134</v>
      </c>
      <c r="AS258" s="454" t="s">
        <v>5043</v>
      </c>
      <c r="AT258" s="464" t="s">
        <v>5044</v>
      </c>
      <c r="AU258" s="454" t="str">
        <f t="shared" si="49"/>
        <v>감가상각비의 자동계산</v>
      </c>
      <c r="AV258" s="454" t="s">
        <v>5045</v>
      </c>
      <c r="AW258" s="455"/>
      <c r="AX258" s="460"/>
      <c r="AY258" s="460"/>
      <c r="AZ258" s="461" t="s">
        <v>143</v>
      </c>
      <c r="BA258" s="446" t="s">
        <v>5046</v>
      </c>
      <c r="BB258" s="446" t="str">
        <f>IF(COUNTIFS('[7]ROMM List'!$AA$5:$AA$736,다우기술!C258,'[7]ROMM List'!$AF$5:$AF$736,"Significant")&gt;0,"Significant",IF(COUNTIFS('[7]ROMM List'!$AA$5:$AA$736,다우기술!C258,'[7]ROMM List'!$AF$5:$AF$736,"Higher")&gt;0,"Higher","Lower"))</f>
        <v>Lower</v>
      </c>
      <c r="BC258" s="446" t="str">
        <f>AQ258</f>
        <v>Auto</v>
      </c>
      <c r="BD258" s="446" t="s">
        <v>130</v>
      </c>
      <c r="BE258" s="465" t="s">
        <v>131</v>
      </c>
      <c r="BF258" s="466" t="str">
        <f t="shared" si="57"/>
        <v>Auto</v>
      </c>
      <c r="BG258" s="466" t="s">
        <v>135</v>
      </c>
      <c r="BH258" s="466" t="s">
        <v>135</v>
      </c>
      <c r="BI258" s="466" t="s">
        <v>135</v>
      </c>
      <c r="BJ258" s="466" t="s">
        <v>135</v>
      </c>
      <c r="BK258" s="466" t="s">
        <v>135</v>
      </c>
      <c r="BL258" s="466" t="s">
        <v>133</v>
      </c>
      <c r="BM258" s="466" t="s">
        <v>135</v>
      </c>
      <c r="BN258" s="467" t="s">
        <v>135</v>
      </c>
      <c r="BO258" s="446" t="str">
        <f t="shared" si="45"/>
        <v>Not Higher</v>
      </c>
      <c r="BP258" s="446">
        <f>SUMIFS([7]Note!$G$18:$G$65,[7]Note!$C$18:$C$65,다우기술!BB258,[7]Note!$F$18:$F$65,다우기술!BC258,[7]Note!$D$18:$D$65,다우기술!BO258)/IF(BD258="Y",1,IF(BD258="H",2,4))</f>
        <v>1</v>
      </c>
      <c r="BQ258" s="446" t="str">
        <f t="shared" si="58"/>
        <v>재경팀</v>
      </c>
      <c r="BR258" s="466"/>
      <c r="BS258" s="467" t="s">
        <v>143</v>
      </c>
      <c r="BT258" s="465"/>
      <c r="BU258" s="466"/>
      <c r="BV258" s="466"/>
      <c r="BW258" s="466" t="s">
        <v>143</v>
      </c>
      <c r="BX258" s="466"/>
      <c r="BY258" s="446"/>
      <c r="BZ258" s="392" t="str">
        <f t="shared" si="50"/>
        <v>유무형_감가상각비의 자동계산</v>
      </c>
      <c r="CA258" s="393" t="b">
        <f>VLOOKUP(BZ258,'[7]ROMM List'!$AB$5:$AB$736,1,0)=BZ258</f>
        <v>1</v>
      </c>
      <c r="CB258" s="393" t="str">
        <f t="shared" si="46"/>
        <v>FA0201</v>
      </c>
      <c r="CC258" s="393"/>
      <c r="CD258" s="479">
        <f t="shared" si="47"/>
        <v>0</v>
      </c>
      <c r="CE258" s="392"/>
      <c r="CF258" s="479">
        <f t="shared" si="48"/>
        <v>0</v>
      </c>
      <c r="CG258" s="479">
        <f t="shared" si="48"/>
        <v>0</v>
      </c>
      <c r="CH258" s="479">
        <f t="shared" si="48"/>
        <v>0</v>
      </c>
      <c r="CI258" s="393"/>
      <c r="CJ258" s="393"/>
      <c r="CK258" s="393"/>
      <c r="CL258" s="393" t="str">
        <f>IF(COUNTIFS('[7]ROMM List'!$E$5:$E$736,다우기술!CL$4,'[7]ROMM List'!$AA$5:$AA$736,다우기술!$C258)&gt;0,CL$4,"")</f>
        <v/>
      </c>
      <c r="CM258" s="393" t="str">
        <f>IF(COUNTIFS('[7]ROMM List'!$E$5:$E$736,다우기술!CM$4,'[7]ROMM List'!$AA$5:$AA$736,다우기술!$C258)&gt;0,CM$4,"")</f>
        <v/>
      </c>
      <c r="CN258" s="393" t="str">
        <f>IF(COUNTIFS('[7]ROMM List'!$E$5:$E$736,다우기술!CN$4,'[7]ROMM List'!$AA$5:$AA$736,다우기술!$C258)&gt;0,CN$4,"")</f>
        <v/>
      </c>
      <c r="CO258" s="393" t="str">
        <f>IF(COUNTIFS('[7]ROMM List'!$E$5:$E$736,다우기술!CO$4,'[7]ROMM List'!$AA$5:$AA$736,다우기술!$C258)&gt;0,CO$4,"")</f>
        <v/>
      </c>
      <c r="CP258" s="393" t="str">
        <f>IF(COUNTIFS('[7]ROMM List'!$E$5:$E$736,다우기술!CP$4,'[7]ROMM List'!$AA$5:$AA$736,다우기술!$C258)&gt;0,CP$4,"")</f>
        <v/>
      </c>
      <c r="CQ258" s="393" t="str">
        <f>IF(COUNTIFS('[7]ROMM List'!$E$5:$E$736,다우기술!CQ$4,'[7]ROMM List'!$AA$5:$AA$736,다우기술!$C258)&gt;0,CQ$4,"")</f>
        <v/>
      </c>
      <c r="CR258" s="393" t="str">
        <f>IF(COUNTIFS('[7]ROMM List'!$E$5:$E$736,다우기술!CR$4,'[7]ROMM List'!$AA$5:$AA$736,다우기술!$C258)&gt;0,CR$4,"")</f>
        <v/>
      </c>
      <c r="CS258" s="393" t="str">
        <f>IF(COUNTIFS('[7]ROMM List'!$E$5:$E$736,다우기술!CS$4,'[7]ROMM List'!$AA$5:$AA$736,다우기술!$C258)&gt;0,CS$4,"")</f>
        <v>유형자산/투자부동산</v>
      </c>
      <c r="CT258" s="393" t="str">
        <f>IF(COUNTIFS('[7]ROMM List'!$E$5:$E$736,다우기술!CT$4,'[7]ROMM List'!$AA$5:$AA$736,다우기술!$C258)&gt;0,CT$4,"")</f>
        <v>무형자산</v>
      </c>
      <c r="CU258" s="393" t="str">
        <f>IF(COUNTIFS('[7]ROMM List'!$E$5:$E$736,다우기술!CU$4,'[7]ROMM List'!$AA$5:$AA$736,다우기술!$C258)&gt;0,CU$4,"")</f>
        <v/>
      </c>
      <c r="CV258" s="393" t="str">
        <f>IF(COUNTIFS('[7]ROMM List'!$E$5:$E$736,다우기술!CV$4,'[7]ROMM List'!$AA$5:$AA$736,다우기술!$C258)&gt;0,CV$4,"")</f>
        <v/>
      </c>
      <c r="CW258" s="393" t="str">
        <f>IF(COUNTIFS('[7]ROMM List'!$E$5:$E$736,다우기술!CW$4,'[7]ROMM List'!$AA$5:$AA$736,다우기술!$C258)&gt;0,CW$4,"")</f>
        <v/>
      </c>
      <c r="CX258" s="393" t="str">
        <f>IF(COUNTIFS('[7]ROMM List'!$E$5:$E$736,다우기술!CX$4,'[7]ROMM List'!$AA$5:$AA$736,다우기술!$C258)&gt;0,CX$4,"")</f>
        <v/>
      </c>
      <c r="CY258" s="393" t="str">
        <f>IF(COUNTIFS('[7]ROMM List'!$E$5:$E$736,다우기술!CY$4,'[7]ROMM List'!$AA$5:$AA$736,다우기술!$C258)&gt;0,CY$4,"")</f>
        <v/>
      </c>
      <c r="CZ258" s="393" t="str">
        <f>IF(COUNTIFS('[7]ROMM List'!$E$5:$E$736,다우기술!CZ$4,'[7]ROMM List'!$AA$5:$AA$736,다우기술!$C258)&gt;0,CZ$4,"")</f>
        <v/>
      </c>
      <c r="DA258" s="393" t="str">
        <f>IF(COUNTIFS('[7]ROMM List'!$E$5:$E$736,다우기술!DA$4,'[7]ROMM List'!$AA$5:$AA$736,다우기술!$C258)&gt;0,DA$4,"")</f>
        <v/>
      </c>
      <c r="DB258" s="393" t="str">
        <f>IF(COUNTIFS('[7]ROMM List'!$E$5:$E$736,다우기술!DB$4,'[7]ROMM List'!$AA$5:$AA$736,다우기술!$C258)&gt;0,DB$4,"")</f>
        <v/>
      </c>
      <c r="DC258" s="393" t="str">
        <f>IF(COUNTIFS('[7]ROMM List'!$E$5:$E$736,다우기술!DC$4,'[7]ROMM List'!$AA$5:$AA$736,다우기술!$C258)&gt;0,DC$4,"")</f>
        <v/>
      </c>
      <c r="DD258" s="393" t="str">
        <f>IF(COUNTIFS('[7]ROMM List'!$E$5:$E$736,다우기술!DD$4,'[7]ROMM List'!$AA$5:$AA$736,다우기술!$C258)&gt;0,DD$4,"")</f>
        <v/>
      </c>
      <c r="DE258" s="393" t="str">
        <f>IF(COUNTIFS('[7]ROMM List'!$E$5:$E$736,다우기술!DE$4,'[7]ROMM List'!$AA$5:$AA$736,다우기술!$C258)&gt;0,DE$4,"")</f>
        <v/>
      </c>
      <c r="DF258" s="393" t="str">
        <f>IF(COUNTIFS('[7]ROMM List'!$E$5:$E$736,다우기술!DF$4,'[7]ROMM List'!$AA$5:$AA$736,다우기술!$C258)&gt;0,DF$4,"")</f>
        <v/>
      </c>
      <c r="DG258" s="393" t="str">
        <f>IF(COUNTIFS('[7]ROMM List'!$E$5:$E$736,다우기술!DG$4,'[7]ROMM List'!$AA$5:$AA$736,다우기술!$C258)&gt;0,DG$4,"")</f>
        <v/>
      </c>
      <c r="DH258" s="393" t="str">
        <f>IF(COUNTIFS('[7]ROMM List'!$E$5:$E$736,다우기술!DH$4,'[7]ROMM List'!$AA$5:$AA$736,다우기술!$C258)&gt;0,DH$4,"")</f>
        <v/>
      </c>
      <c r="DI258" s="393" t="str">
        <f>IF(COUNTIFS('[7]ROMM List'!$E$5:$E$736,다우기술!DI$4,'[7]ROMM List'!$AA$5:$AA$736,다우기술!$C258)&gt;0,DI$4,"")</f>
        <v/>
      </c>
      <c r="DJ258" s="393" t="str">
        <f>IF(COUNTIFS('[7]ROMM List'!$E$5:$E$736,다우기술!DJ$4,'[7]ROMM List'!$AA$5:$AA$736,다우기술!$C258)&gt;0,DJ$4,"")</f>
        <v/>
      </c>
      <c r="DK258" s="393" t="str">
        <f>IF(COUNTIFS('[7]ROMM List'!$E$5:$E$736,다우기술!DK$4,'[7]ROMM List'!$AA$5:$AA$736,다우기술!$C258)&gt;0,DK$4,"")</f>
        <v/>
      </c>
      <c r="DL258" s="393" t="str">
        <f t="shared" si="52"/>
        <v>유형자산/투자부동산무형자산</v>
      </c>
      <c r="DM258" s="393"/>
      <c r="DN258" s="393"/>
      <c r="DO258" s="393"/>
      <c r="DP258" s="393"/>
      <c r="DQ258" s="393"/>
      <c r="DR258" s="393"/>
      <c r="DS258" s="393"/>
      <c r="DT258" s="393"/>
      <c r="DU258" s="393"/>
      <c r="DV258" s="393"/>
      <c r="DW258" s="393"/>
      <c r="DX258" s="393"/>
      <c r="DY258" s="393"/>
      <c r="DZ258" s="393"/>
      <c r="EA258" s="393"/>
      <c r="EB258" s="393"/>
      <c r="EC258" s="393"/>
      <c r="ED258" s="393"/>
      <c r="EE258" s="393"/>
      <c r="EF258" s="393"/>
      <c r="EG258" s="393"/>
      <c r="EH258" s="393"/>
      <c r="EI258" s="393"/>
      <c r="EJ258" s="393"/>
      <c r="EK258" s="393"/>
      <c r="EL258" s="393"/>
      <c r="EM258" s="393"/>
      <c r="EN258" s="393"/>
      <c r="EO258" s="393"/>
      <c r="EP258" s="393"/>
      <c r="EQ258" s="393"/>
      <c r="ER258" s="393"/>
      <c r="ES258" s="393"/>
      <c r="ET258" s="393"/>
      <c r="EU258" s="393"/>
      <c r="EV258" s="393"/>
      <c r="EW258" s="393"/>
      <c r="EX258" s="393"/>
      <c r="EY258" s="393"/>
      <c r="EZ258" s="393"/>
      <c r="FA258" s="393"/>
      <c r="FB258" s="393"/>
      <c r="FC258" s="393"/>
      <c r="FD258" s="393"/>
      <c r="FE258" s="393"/>
      <c r="FF258" s="393"/>
      <c r="FG258" s="393"/>
      <c r="FH258" s="393"/>
      <c r="FI258" s="393"/>
      <c r="FJ258" s="393"/>
      <c r="FK258" s="393"/>
      <c r="FL258" s="393"/>
      <c r="FM258" s="393"/>
      <c r="FN258" s="393"/>
      <c r="FO258" s="393"/>
      <c r="FP258" s="393"/>
      <c r="FQ258" s="393"/>
      <c r="FR258" s="393"/>
      <c r="FS258" s="393"/>
    </row>
    <row r="259" spans="1:175" s="480" customFormat="1" ht="92.4" hidden="1">
      <c r="A259" s="453"/>
      <c r="B259" s="392" t="s">
        <v>3009</v>
      </c>
      <c r="C259" s="430" t="str">
        <f t="shared" si="44"/>
        <v>FA0202</v>
      </c>
      <c r="D259" s="430" t="s">
        <v>5001</v>
      </c>
      <c r="E259" s="430" t="s">
        <v>5002</v>
      </c>
      <c r="F259" s="431" t="s">
        <v>3599</v>
      </c>
      <c r="G259" s="431" t="s">
        <v>3306</v>
      </c>
      <c r="H259" s="454" t="s">
        <v>5038</v>
      </c>
      <c r="I259" s="455" t="s">
        <v>5047</v>
      </c>
      <c r="J259" s="456" t="s">
        <v>5048</v>
      </c>
      <c r="K259" s="457" t="s">
        <v>5049</v>
      </c>
      <c r="L259" s="458" t="str">
        <f>IF(VLOOKUP(BZ259,'[7]ROMM List'!$AB$5:$AC$736,2,0)&gt;0,"Y","N")</f>
        <v>Y</v>
      </c>
      <c r="M259" s="459" t="s">
        <v>143</v>
      </c>
      <c r="N259" s="460" t="s">
        <v>143</v>
      </c>
      <c r="O259" s="460"/>
      <c r="P259" s="460" t="s">
        <v>143</v>
      </c>
      <c r="Q259" s="460"/>
      <c r="R259" s="461"/>
      <c r="S259" s="459" t="s">
        <v>140</v>
      </c>
      <c r="T259" s="461" t="s">
        <v>4201</v>
      </c>
      <c r="U259" s="459" t="str">
        <f>IF(COUNTIFS('[7]ROMM List'!$AA$5:$AA$736,다우기술!$C259,'[7]ROMM List'!K$5:K$736,"O")&gt;0,"O","")</f>
        <v/>
      </c>
      <c r="V259" s="460" t="str">
        <f>IF(COUNTIFS('[7]ROMM List'!$AA$5:$AA$736,다우기술!$C259,'[7]ROMM List'!L$5:L$736,"O")&gt;0,"O","")</f>
        <v/>
      </c>
      <c r="W259" s="460" t="str">
        <f>IF(COUNTIFS('[7]ROMM List'!$AA$5:$AA$736,다우기술!$C259,'[7]ROMM List'!M$5:M$736,"O")&gt;0,"O","")</f>
        <v>O</v>
      </c>
      <c r="X259" s="460" t="str">
        <f>IF(COUNTIFS('[7]ROMM List'!$AA$5:$AA$736,다우기술!$C259,'[7]ROMM List'!N$5:N$736,"O")&gt;0,"O","")</f>
        <v>O</v>
      </c>
      <c r="Y259" s="460" t="str">
        <f>IF(COUNTIFS('[7]ROMM List'!$AA$5:$AA$736,다우기술!$C259,'[7]ROMM List'!O$5:O$736,"O")&gt;0,"O","")</f>
        <v/>
      </c>
      <c r="Z259" s="460" t="str">
        <f>IF(COUNTIFS('[7]ROMM List'!$AA$5:$AA$736,다우기술!$C259,'[7]ROMM List'!P$5:P$736,"O")&gt;0,"O","")</f>
        <v>O</v>
      </c>
      <c r="AA259" s="460" t="str">
        <f>IF(COUNTIFS('[7]ROMM List'!$AA$5:$AA$736,다우기술!$C259,'[7]ROMM List'!Q$5:Q$736,"O")&gt;0,"O","")</f>
        <v>O</v>
      </c>
      <c r="AB259" s="460" t="str">
        <f>IF(COUNTIFS('[7]ROMM List'!$AA$5:$AA$736,다우기술!$C259,'[7]ROMM List'!R$5:R$736,"O")&gt;0,"O","")</f>
        <v/>
      </c>
      <c r="AC259" s="460" t="str">
        <f>IF(COUNTIFS('[7]ROMM List'!$AA$5:$AA$736,다우기술!$C259,'[7]ROMM List'!S$5:S$736,"O")&gt;0,"O","")</f>
        <v/>
      </c>
      <c r="AD259" s="460" t="str">
        <f>IF(COUNTIFS('[7]ROMM List'!$AA$5:$AA$736,다우기술!$C259,'[7]ROMM List'!T$5:T$736,"O")&gt;0,"O","")</f>
        <v/>
      </c>
      <c r="AE259" s="460" t="str">
        <f>IF(COUNTIFS('[7]ROMM List'!$AA$5:$AA$736,다우기술!$C259,'[7]ROMM List'!U$5:U$736,"O")&gt;0,"O","")</f>
        <v/>
      </c>
      <c r="AF259" s="460" t="str">
        <f>IF(COUNTIFS('[7]ROMM List'!$AA$5:$AA$736,다우기술!$C259,'[7]ROMM List'!V$5:V$736,"O")&gt;0,"O","")</f>
        <v/>
      </c>
      <c r="AG259" s="461" t="str">
        <f>IF(COUNTIFS('[7]ROMM List'!$AA$5:$AA$736,다우기술!$C259,'[7]ROMM List'!W$5:W$736,"O")&gt;0,"O","")</f>
        <v/>
      </c>
      <c r="AH259" s="462" t="s">
        <v>4440</v>
      </c>
      <c r="AI259" s="458" t="str">
        <f t="shared" si="51"/>
        <v>유형자산/투자부동산무형자산판관비</v>
      </c>
      <c r="AJ259" s="458" t="s">
        <v>144</v>
      </c>
      <c r="AK259" s="458" t="s">
        <v>144</v>
      </c>
      <c r="AL259" s="458" t="s">
        <v>144</v>
      </c>
      <c r="AM259" s="458" t="s">
        <v>144</v>
      </c>
      <c r="AN259" s="458" t="s">
        <v>3592</v>
      </c>
      <c r="AO259" s="458" t="s">
        <v>5050</v>
      </c>
      <c r="AP259" s="463" t="s">
        <v>3638</v>
      </c>
      <c r="AQ259" s="458" t="s">
        <v>131</v>
      </c>
      <c r="AR259" s="454" t="s">
        <v>134</v>
      </c>
      <c r="AS259" s="454" t="s">
        <v>189</v>
      </c>
      <c r="AT259" s="464" t="s">
        <v>5051</v>
      </c>
      <c r="AU259" s="454" t="str">
        <f t="shared" si="49"/>
        <v>감가상각비 회계처리의 정확성 확인</v>
      </c>
      <c r="AV259" s="454" t="s">
        <v>5052</v>
      </c>
      <c r="AW259" s="455"/>
      <c r="AX259" s="460"/>
      <c r="AY259" s="460" t="s">
        <v>143</v>
      </c>
      <c r="AZ259" s="461" t="s">
        <v>3025</v>
      </c>
      <c r="BA259" s="446" t="s">
        <v>5053</v>
      </c>
      <c r="BB259" s="446" t="str">
        <f>IF(COUNTIFS('[7]ROMM List'!$AA$5:$AA$736,다우기술!C259,'[7]ROMM List'!$AF$5:$AF$736,"Significant")&gt;0,"Significant",IF(COUNTIFS('[7]ROMM List'!$AA$5:$AA$736,다우기술!C259,'[7]ROMM List'!$AF$5:$AF$736,"Higher")&gt;0,"Higher","Lower"))</f>
        <v>Lower</v>
      </c>
      <c r="BC259" s="446" t="str">
        <f>AQ259</f>
        <v>M</v>
      </c>
      <c r="BD259" s="446" t="s">
        <v>130</v>
      </c>
      <c r="BE259" s="465" t="s">
        <v>137</v>
      </c>
      <c r="BF259" s="466" t="str">
        <f t="shared" si="57"/>
        <v>M</v>
      </c>
      <c r="BG259" s="466" t="s">
        <v>135</v>
      </c>
      <c r="BH259" s="466" t="s">
        <v>135</v>
      </c>
      <c r="BI259" s="466" t="s">
        <v>135</v>
      </c>
      <c r="BJ259" s="466" t="s">
        <v>135</v>
      </c>
      <c r="BK259" s="466" t="s">
        <v>135</v>
      </c>
      <c r="BL259" s="466" t="s">
        <v>133</v>
      </c>
      <c r="BM259" s="466" t="s">
        <v>135</v>
      </c>
      <c r="BN259" s="467" t="s">
        <v>135</v>
      </c>
      <c r="BO259" s="446" t="str">
        <f t="shared" si="45"/>
        <v>Not Higher</v>
      </c>
      <c r="BP259" s="446">
        <f>SUMIFS([7]Note!$G$18:$G$65,[7]Note!$C$18:$C$65,다우기술!BB259,[7]Note!$F$18:$F$65,다우기술!BC259,[7]Note!$D$18:$D$65,다우기술!BO259)/IF(BD259="Y",1,IF(BD259="H",2,4))</f>
        <v>2</v>
      </c>
      <c r="BQ259" s="446" t="str">
        <f t="shared" si="58"/>
        <v>재경팀</v>
      </c>
      <c r="BR259" s="466"/>
      <c r="BS259" s="467" t="s">
        <v>143</v>
      </c>
      <c r="BT259" s="465"/>
      <c r="BU259" s="466"/>
      <c r="BV259" s="466"/>
      <c r="BW259" s="466" t="s">
        <v>143</v>
      </c>
      <c r="BX259" s="466"/>
      <c r="BY259" s="446"/>
      <c r="BZ259" s="392" t="str">
        <f t="shared" si="50"/>
        <v>유무형_감가상각비 회계처리의 정확성 확인</v>
      </c>
      <c r="CA259" s="393" t="b">
        <f>VLOOKUP(BZ259,'[7]ROMM List'!$AB$5:$AB$736,1,0)=BZ259</f>
        <v>1</v>
      </c>
      <c r="CB259" s="393" t="str">
        <f t="shared" si="46"/>
        <v>FA0202</v>
      </c>
      <c r="CC259" s="393"/>
      <c r="CD259" s="479">
        <f t="shared" si="47"/>
        <v>0</v>
      </c>
      <c r="CE259" s="392"/>
      <c r="CF259" s="479">
        <f t="shared" si="48"/>
        <v>0</v>
      </c>
      <c r="CG259" s="479">
        <f t="shared" si="48"/>
        <v>0</v>
      </c>
      <c r="CH259" s="479">
        <f t="shared" si="48"/>
        <v>0</v>
      </c>
      <c r="CI259" s="393"/>
      <c r="CJ259" s="393"/>
      <c r="CK259" s="393"/>
      <c r="CL259" s="393" t="str">
        <f>IF(COUNTIFS('[7]ROMM List'!$E$5:$E$736,다우기술!CL$4,'[7]ROMM List'!$AA$5:$AA$736,다우기술!$C259)&gt;0,CL$4,"")</f>
        <v/>
      </c>
      <c r="CM259" s="393" t="str">
        <f>IF(COUNTIFS('[7]ROMM List'!$E$5:$E$736,다우기술!CM$4,'[7]ROMM List'!$AA$5:$AA$736,다우기술!$C259)&gt;0,CM$4,"")</f>
        <v/>
      </c>
      <c r="CN259" s="393" t="str">
        <f>IF(COUNTIFS('[7]ROMM List'!$E$5:$E$736,다우기술!CN$4,'[7]ROMM List'!$AA$5:$AA$736,다우기술!$C259)&gt;0,CN$4,"")</f>
        <v/>
      </c>
      <c r="CO259" s="393" t="str">
        <f>IF(COUNTIFS('[7]ROMM List'!$E$5:$E$736,다우기술!CO$4,'[7]ROMM List'!$AA$5:$AA$736,다우기술!$C259)&gt;0,CO$4,"")</f>
        <v/>
      </c>
      <c r="CP259" s="393" t="str">
        <f>IF(COUNTIFS('[7]ROMM List'!$E$5:$E$736,다우기술!CP$4,'[7]ROMM List'!$AA$5:$AA$736,다우기술!$C259)&gt;0,CP$4,"")</f>
        <v/>
      </c>
      <c r="CQ259" s="393" t="str">
        <f>IF(COUNTIFS('[7]ROMM List'!$E$5:$E$736,다우기술!CQ$4,'[7]ROMM List'!$AA$5:$AA$736,다우기술!$C259)&gt;0,CQ$4,"")</f>
        <v/>
      </c>
      <c r="CR259" s="393" t="str">
        <f>IF(COUNTIFS('[7]ROMM List'!$E$5:$E$736,다우기술!CR$4,'[7]ROMM List'!$AA$5:$AA$736,다우기술!$C259)&gt;0,CR$4,"")</f>
        <v/>
      </c>
      <c r="CS259" s="393" t="str">
        <f>IF(COUNTIFS('[7]ROMM List'!$E$5:$E$736,다우기술!CS$4,'[7]ROMM List'!$AA$5:$AA$736,다우기술!$C259)&gt;0,CS$4,"")</f>
        <v>유형자산/투자부동산</v>
      </c>
      <c r="CT259" s="393" t="str">
        <f>IF(COUNTIFS('[7]ROMM List'!$E$5:$E$736,다우기술!CT$4,'[7]ROMM List'!$AA$5:$AA$736,다우기술!$C259)&gt;0,CT$4,"")</f>
        <v>무형자산</v>
      </c>
      <c r="CU259" s="393" t="str">
        <f>IF(COUNTIFS('[7]ROMM List'!$E$5:$E$736,다우기술!CU$4,'[7]ROMM List'!$AA$5:$AA$736,다우기술!$C259)&gt;0,CU$4,"")</f>
        <v/>
      </c>
      <c r="CV259" s="393" t="str">
        <f>IF(COUNTIFS('[7]ROMM List'!$E$5:$E$736,다우기술!CV$4,'[7]ROMM List'!$AA$5:$AA$736,다우기술!$C259)&gt;0,CV$4,"")</f>
        <v/>
      </c>
      <c r="CW259" s="393" t="str">
        <f>IF(COUNTIFS('[7]ROMM List'!$E$5:$E$736,다우기술!CW$4,'[7]ROMM List'!$AA$5:$AA$736,다우기술!$C259)&gt;0,CW$4,"")</f>
        <v/>
      </c>
      <c r="CX259" s="393" t="str">
        <f>IF(COUNTIFS('[7]ROMM List'!$E$5:$E$736,다우기술!CX$4,'[7]ROMM List'!$AA$5:$AA$736,다우기술!$C259)&gt;0,CX$4,"")</f>
        <v>판관비</v>
      </c>
      <c r="CY259" s="393" t="str">
        <f>IF(COUNTIFS('[7]ROMM List'!$E$5:$E$736,다우기술!CY$4,'[7]ROMM List'!$AA$5:$AA$736,다우기술!$C259)&gt;0,CY$4,"")</f>
        <v/>
      </c>
      <c r="CZ259" s="393" t="str">
        <f>IF(COUNTIFS('[7]ROMM List'!$E$5:$E$736,다우기술!CZ$4,'[7]ROMM List'!$AA$5:$AA$736,다우기술!$C259)&gt;0,CZ$4,"")</f>
        <v/>
      </c>
      <c r="DA259" s="393" t="str">
        <f>IF(COUNTIFS('[7]ROMM List'!$E$5:$E$736,다우기술!DA$4,'[7]ROMM List'!$AA$5:$AA$736,다우기술!$C259)&gt;0,DA$4,"")</f>
        <v/>
      </c>
      <c r="DB259" s="393" t="str">
        <f>IF(COUNTIFS('[7]ROMM List'!$E$5:$E$736,다우기술!DB$4,'[7]ROMM List'!$AA$5:$AA$736,다우기술!$C259)&gt;0,DB$4,"")</f>
        <v/>
      </c>
      <c r="DC259" s="393" t="str">
        <f>IF(COUNTIFS('[7]ROMM List'!$E$5:$E$736,다우기술!DC$4,'[7]ROMM List'!$AA$5:$AA$736,다우기술!$C259)&gt;0,DC$4,"")</f>
        <v/>
      </c>
      <c r="DD259" s="393" t="str">
        <f>IF(COUNTIFS('[7]ROMM List'!$E$5:$E$736,다우기술!DD$4,'[7]ROMM List'!$AA$5:$AA$736,다우기술!$C259)&gt;0,DD$4,"")</f>
        <v/>
      </c>
      <c r="DE259" s="393" t="str">
        <f>IF(COUNTIFS('[7]ROMM List'!$E$5:$E$736,다우기술!DE$4,'[7]ROMM List'!$AA$5:$AA$736,다우기술!$C259)&gt;0,DE$4,"")</f>
        <v/>
      </c>
      <c r="DF259" s="393" t="str">
        <f>IF(COUNTIFS('[7]ROMM List'!$E$5:$E$736,다우기술!DF$4,'[7]ROMM List'!$AA$5:$AA$736,다우기술!$C259)&gt;0,DF$4,"")</f>
        <v/>
      </c>
      <c r="DG259" s="393" t="str">
        <f>IF(COUNTIFS('[7]ROMM List'!$E$5:$E$736,다우기술!DG$4,'[7]ROMM List'!$AA$5:$AA$736,다우기술!$C259)&gt;0,DG$4,"")</f>
        <v/>
      </c>
      <c r="DH259" s="393" t="str">
        <f>IF(COUNTIFS('[7]ROMM List'!$E$5:$E$736,다우기술!DH$4,'[7]ROMM List'!$AA$5:$AA$736,다우기술!$C259)&gt;0,DH$4,"")</f>
        <v/>
      </c>
      <c r="DI259" s="393" t="str">
        <f>IF(COUNTIFS('[7]ROMM List'!$E$5:$E$736,다우기술!DI$4,'[7]ROMM List'!$AA$5:$AA$736,다우기술!$C259)&gt;0,DI$4,"")</f>
        <v/>
      </c>
      <c r="DJ259" s="393" t="str">
        <f>IF(COUNTIFS('[7]ROMM List'!$E$5:$E$736,다우기술!DJ$4,'[7]ROMM List'!$AA$5:$AA$736,다우기술!$C259)&gt;0,DJ$4,"")</f>
        <v/>
      </c>
      <c r="DK259" s="393" t="str">
        <f>IF(COUNTIFS('[7]ROMM List'!$E$5:$E$736,다우기술!DK$4,'[7]ROMM List'!$AA$5:$AA$736,다우기술!$C259)&gt;0,DK$4,"")</f>
        <v/>
      </c>
      <c r="DL259" s="393" t="str">
        <f t="shared" si="52"/>
        <v>유형자산/투자부동산무형자산판관비</v>
      </c>
      <c r="DM259" s="393"/>
      <c r="DN259" s="393"/>
      <c r="DO259" s="393"/>
      <c r="DP259" s="393"/>
      <c r="DQ259" s="393"/>
      <c r="DR259" s="393"/>
      <c r="DS259" s="393"/>
      <c r="DT259" s="393"/>
      <c r="DU259" s="393"/>
      <c r="DV259" s="393"/>
      <c r="DW259" s="393"/>
      <c r="DX259" s="393"/>
      <c r="DY259" s="393"/>
      <c r="DZ259" s="393"/>
      <c r="EA259" s="393"/>
      <c r="EB259" s="393"/>
      <c r="EC259" s="393"/>
      <c r="ED259" s="393"/>
      <c r="EE259" s="393"/>
      <c r="EF259" s="393"/>
      <c r="EG259" s="393"/>
      <c r="EH259" s="393"/>
      <c r="EI259" s="393"/>
      <c r="EJ259" s="393"/>
      <c r="EK259" s="393"/>
      <c r="EL259" s="393"/>
      <c r="EM259" s="393"/>
      <c r="EN259" s="393"/>
      <c r="EO259" s="393"/>
      <c r="EP259" s="393"/>
      <c r="EQ259" s="393"/>
      <c r="ER259" s="393"/>
      <c r="ES259" s="393"/>
      <c r="ET259" s="393"/>
      <c r="EU259" s="393"/>
      <c r="EV259" s="393"/>
      <c r="EW259" s="393"/>
      <c r="EX259" s="393"/>
      <c r="EY259" s="393"/>
      <c r="EZ259" s="393"/>
      <c r="FA259" s="393"/>
      <c r="FB259" s="393"/>
      <c r="FC259" s="393"/>
      <c r="FD259" s="393"/>
      <c r="FE259" s="393"/>
      <c r="FF259" s="393"/>
      <c r="FG259" s="393"/>
      <c r="FH259" s="393"/>
      <c r="FI259" s="393"/>
      <c r="FJ259" s="393"/>
      <c r="FK259" s="393"/>
      <c r="FL259" s="393"/>
      <c r="FM259" s="393"/>
      <c r="FN259" s="393"/>
      <c r="FO259" s="393"/>
      <c r="FP259" s="393"/>
      <c r="FQ259" s="393"/>
      <c r="FR259" s="393"/>
      <c r="FS259" s="393"/>
    </row>
    <row r="260" spans="1:175" s="480" customFormat="1" ht="105.6" hidden="1">
      <c r="A260" s="453"/>
      <c r="B260" s="392" t="s">
        <v>3009</v>
      </c>
      <c r="C260" s="430" t="str">
        <f t="shared" si="44"/>
        <v>FA0203</v>
      </c>
      <c r="D260" s="430" t="s">
        <v>5001</v>
      </c>
      <c r="E260" s="430" t="s">
        <v>5002</v>
      </c>
      <c r="F260" s="431" t="s">
        <v>3599</v>
      </c>
      <c r="G260" s="431" t="s">
        <v>3036</v>
      </c>
      <c r="H260" s="454" t="s">
        <v>5054</v>
      </c>
      <c r="I260" s="455" t="s">
        <v>5055</v>
      </c>
      <c r="J260" s="456" t="s">
        <v>5056</v>
      </c>
      <c r="K260" s="457" t="s">
        <v>5057</v>
      </c>
      <c r="L260" s="458" t="str">
        <f>IF(VLOOKUP(BZ260,'[7]ROMM List'!$AB$5:$AC$736,2,0)&gt;0,"Y","N")</f>
        <v>Y</v>
      </c>
      <c r="M260" s="459"/>
      <c r="N260" s="460" t="s">
        <v>143</v>
      </c>
      <c r="O260" s="460"/>
      <c r="P260" s="460" t="s">
        <v>143</v>
      </c>
      <c r="Q260" s="460"/>
      <c r="R260" s="461"/>
      <c r="S260" s="459" t="s">
        <v>142</v>
      </c>
      <c r="T260" s="461" t="s">
        <v>3902</v>
      </c>
      <c r="U260" s="459" t="str">
        <f>IF(COUNTIFS('[7]ROMM List'!$AA$5:$AA$736,다우기술!$C260,'[7]ROMM List'!K$5:K$736,"O")&gt;0,"O","")</f>
        <v/>
      </c>
      <c r="V260" s="460" t="str">
        <f>IF(COUNTIFS('[7]ROMM List'!$AA$5:$AA$736,다우기술!$C260,'[7]ROMM List'!L$5:L$736,"O")&gt;0,"O","")</f>
        <v/>
      </c>
      <c r="W260" s="460" t="str">
        <f>IF(COUNTIFS('[7]ROMM List'!$AA$5:$AA$736,다우기술!$C260,'[7]ROMM List'!M$5:M$736,"O")&gt;0,"O","")</f>
        <v>O</v>
      </c>
      <c r="X260" s="460" t="str">
        <f>IF(COUNTIFS('[7]ROMM List'!$AA$5:$AA$736,다우기술!$C260,'[7]ROMM List'!N$5:N$736,"O")&gt;0,"O","")</f>
        <v>O</v>
      </c>
      <c r="Y260" s="460" t="str">
        <f>IF(COUNTIFS('[7]ROMM List'!$AA$5:$AA$736,다우기술!$C260,'[7]ROMM List'!O$5:O$736,"O")&gt;0,"O","")</f>
        <v/>
      </c>
      <c r="Z260" s="460" t="str">
        <f>IF(COUNTIFS('[7]ROMM List'!$AA$5:$AA$736,다우기술!$C260,'[7]ROMM List'!P$5:P$736,"O")&gt;0,"O","")</f>
        <v>O</v>
      </c>
      <c r="AA260" s="460" t="str">
        <f>IF(COUNTIFS('[7]ROMM List'!$AA$5:$AA$736,다우기술!$C260,'[7]ROMM List'!Q$5:Q$736,"O")&gt;0,"O","")</f>
        <v>O</v>
      </c>
      <c r="AB260" s="460" t="str">
        <f>IF(COUNTIFS('[7]ROMM List'!$AA$5:$AA$736,다우기술!$C260,'[7]ROMM List'!R$5:R$736,"O")&gt;0,"O","")</f>
        <v/>
      </c>
      <c r="AC260" s="460" t="str">
        <f>IF(COUNTIFS('[7]ROMM List'!$AA$5:$AA$736,다우기술!$C260,'[7]ROMM List'!S$5:S$736,"O")&gt;0,"O","")</f>
        <v/>
      </c>
      <c r="AD260" s="460" t="str">
        <f>IF(COUNTIFS('[7]ROMM List'!$AA$5:$AA$736,다우기술!$C260,'[7]ROMM List'!T$5:T$736,"O")&gt;0,"O","")</f>
        <v/>
      </c>
      <c r="AE260" s="460" t="str">
        <f>IF(COUNTIFS('[7]ROMM List'!$AA$5:$AA$736,다우기술!$C260,'[7]ROMM List'!U$5:U$736,"O")&gt;0,"O","")</f>
        <v/>
      </c>
      <c r="AF260" s="460" t="str">
        <f>IF(COUNTIFS('[7]ROMM List'!$AA$5:$AA$736,다우기술!$C260,'[7]ROMM List'!V$5:V$736,"O")&gt;0,"O","")</f>
        <v/>
      </c>
      <c r="AG260" s="461" t="str">
        <f>IF(COUNTIFS('[7]ROMM List'!$AA$5:$AA$736,다우기술!$C260,'[7]ROMM List'!W$5:W$736,"O")&gt;0,"O","")</f>
        <v/>
      </c>
      <c r="AH260" s="462" t="s">
        <v>130</v>
      </c>
      <c r="AI260" s="458" t="str">
        <f t="shared" si="51"/>
        <v>유형자산/투자부동산무형자산판관비</v>
      </c>
      <c r="AJ260" s="458" t="s">
        <v>144</v>
      </c>
      <c r="AK260" s="458" t="s">
        <v>144</v>
      </c>
      <c r="AL260" s="458" t="s">
        <v>144</v>
      </c>
      <c r="AM260" s="458" t="s">
        <v>144</v>
      </c>
      <c r="AN260" s="458" t="s">
        <v>3592</v>
      </c>
      <c r="AO260" s="458" t="s">
        <v>5058</v>
      </c>
      <c r="AP260" s="463" t="s">
        <v>4868</v>
      </c>
      <c r="AQ260" s="458" t="s">
        <v>136</v>
      </c>
      <c r="AR260" s="454" t="s">
        <v>134</v>
      </c>
      <c r="AS260" s="454" t="s">
        <v>5059</v>
      </c>
      <c r="AT260" s="464" t="s">
        <v>5060</v>
      </c>
      <c r="AU260" s="454" t="str">
        <f t="shared" si="49"/>
        <v>감가상각비 원가배부의 정확성 확인</v>
      </c>
      <c r="AV260" s="454" t="s">
        <v>5061</v>
      </c>
      <c r="AW260" s="455"/>
      <c r="AX260" s="460"/>
      <c r="AY260" s="460" t="s">
        <v>3025</v>
      </c>
      <c r="AZ260" s="461"/>
      <c r="BA260" s="446" t="s">
        <v>5037</v>
      </c>
      <c r="BB260" s="446" t="str">
        <f>IF(COUNTIFS('[7]ROMM List'!$AA$5:$AA$736,다우기술!C260,'[7]ROMM List'!$AF$5:$AF$736,"Significant")&gt;0,"Significant",IF(COUNTIFS('[7]ROMM List'!$AA$5:$AA$736,다우기술!C260,'[7]ROMM List'!$AF$5:$AF$736,"Higher")&gt;0,"Higher","Lower"))</f>
        <v>Lower</v>
      </c>
      <c r="BC260" s="446" t="str">
        <f>AQ260</f>
        <v>Q</v>
      </c>
      <c r="BD260" s="446" t="s">
        <v>130</v>
      </c>
      <c r="BE260" s="465" t="s">
        <v>131</v>
      </c>
      <c r="BF260" s="466" t="str">
        <f t="shared" si="57"/>
        <v>Q</v>
      </c>
      <c r="BG260" s="466" t="s">
        <v>135</v>
      </c>
      <c r="BH260" s="466" t="s">
        <v>133</v>
      </c>
      <c r="BI260" s="466" t="s">
        <v>133</v>
      </c>
      <c r="BJ260" s="466" t="s">
        <v>135</v>
      </c>
      <c r="BK260" s="466" t="s">
        <v>135</v>
      </c>
      <c r="BL260" s="466" t="s">
        <v>133</v>
      </c>
      <c r="BM260" s="466" t="s">
        <v>135</v>
      </c>
      <c r="BN260" s="467" t="s">
        <v>135</v>
      </c>
      <c r="BO260" s="446" t="str">
        <f t="shared" si="45"/>
        <v>Not Higher</v>
      </c>
      <c r="BP260" s="446">
        <f>SUMIFS([7]Note!$G$18:$G$65,[7]Note!$C$18:$C$65,다우기술!BB260,[7]Note!$F$18:$F$65,다우기술!BC260,[7]Note!$D$18:$D$65,다우기술!BO260)/IF(BD260="Y",1,IF(BD260="H",2,4))</f>
        <v>2</v>
      </c>
      <c r="BQ260" s="446" t="str">
        <f t="shared" si="58"/>
        <v>재경팀</v>
      </c>
      <c r="BR260" s="466"/>
      <c r="BS260" s="467" t="s">
        <v>143</v>
      </c>
      <c r="BT260" s="465"/>
      <c r="BU260" s="466"/>
      <c r="BV260" s="466"/>
      <c r="BW260" s="466" t="s">
        <v>143</v>
      </c>
      <c r="BX260" s="466"/>
      <c r="BY260" s="446"/>
      <c r="BZ260" s="392" t="str">
        <f t="shared" si="50"/>
        <v>유무형_감가상각비 원가배부의 정확성 확인</v>
      </c>
      <c r="CA260" s="393" t="b">
        <f>VLOOKUP(BZ260,'[7]ROMM List'!$AB$5:$AB$736,1,0)=BZ260</f>
        <v>1</v>
      </c>
      <c r="CB260" s="393" t="str">
        <f t="shared" si="46"/>
        <v>FA0203</v>
      </c>
      <c r="CC260" s="393"/>
      <c r="CD260" s="479">
        <f t="shared" si="47"/>
        <v>0</v>
      </c>
      <c r="CE260" s="392"/>
      <c r="CF260" s="479">
        <f t="shared" si="48"/>
        <v>0</v>
      </c>
      <c r="CG260" s="479">
        <f t="shared" si="48"/>
        <v>0</v>
      </c>
      <c r="CH260" s="479">
        <f t="shared" si="48"/>
        <v>0</v>
      </c>
      <c r="CI260" s="393"/>
      <c r="CJ260" s="393"/>
      <c r="CK260" s="393"/>
      <c r="CL260" s="393" t="str">
        <f>IF(COUNTIFS('[7]ROMM List'!$E$5:$E$736,다우기술!CL$4,'[7]ROMM List'!$AA$5:$AA$736,다우기술!$C260)&gt;0,CL$4,"")</f>
        <v/>
      </c>
      <c r="CM260" s="393" t="str">
        <f>IF(COUNTIFS('[7]ROMM List'!$E$5:$E$736,다우기술!CM$4,'[7]ROMM List'!$AA$5:$AA$736,다우기술!$C260)&gt;0,CM$4,"")</f>
        <v/>
      </c>
      <c r="CN260" s="393" t="str">
        <f>IF(COUNTIFS('[7]ROMM List'!$E$5:$E$736,다우기술!CN$4,'[7]ROMM List'!$AA$5:$AA$736,다우기술!$C260)&gt;0,CN$4,"")</f>
        <v/>
      </c>
      <c r="CO260" s="393" t="str">
        <f>IF(COUNTIFS('[7]ROMM List'!$E$5:$E$736,다우기술!CO$4,'[7]ROMM List'!$AA$5:$AA$736,다우기술!$C260)&gt;0,CO$4,"")</f>
        <v/>
      </c>
      <c r="CP260" s="393" t="str">
        <f>IF(COUNTIFS('[7]ROMM List'!$E$5:$E$736,다우기술!CP$4,'[7]ROMM List'!$AA$5:$AA$736,다우기술!$C260)&gt;0,CP$4,"")</f>
        <v/>
      </c>
      <c r="CQ260" s="393" t="str">
        <f>IF(COUNTIFS('[7]ROMM List'!$E$5:$E$736,다우기술!CQ$4,'[7]ROMM List'!$AA$5:$AA$736,다우기술!$C260)&gt;0,CQ$4,"")</f>
        <v/>
      </c>
      <c r="CR260" s="393" t="str">
        <f>IF(COUNTIFS('[7]ROMM List'!$E$5:$E$736,다우기술!CR$4,'[7]ROMM List'!$AA$5:$AA$736,다우기술!$C260)&gt;0,CR$4,"")</f>
        <v/>
      </c>
      <c r="CS260" s="393" t="str">
        <f>IF(COUNTIFS('[7]ROMM List'!$E$5:$E$736,다우기술!CS$4,'[7]ROMM List'!$AA$5:$AA$736,다우기술!$C260)&gt;0,CS$4,"")</f>
        <v>유형자산/투자부동산</v>
      </c>
      <c r="CT260" s="393" t="str">
        <f>IF(COUNTIFS('[7]ROMM List'!$E$5:$E$736,다우기술!CT$4,'[7]ROMM List'!$AA$5:$AA$736,다우기술!$C260)&gt;0,CT$4,"")</f>
        <v>무형자산</v>
      </c>
      <c r="CU260" s="393" t="str">
        <f>IF(COUNTIFS('[7]ROMM List'!$E$5:$E$736,다우기술!CU$4,'[7]ROMM List'!$AA$5:$AA$736,다우기술!$C260)&gt;0,CU$4,"")</f>
        <v/>
      </c>
      <c r="CV260" s="393" t="str">
        <f>IF(COUNTIFS('[7]ROMM List'!$E$5:$E$736,다우기술!CV$4,'[7]ROMM List'!$AA$5:$AA$736,다우기술!$C260)&gt;0,CV$4,"")</f>
        <v/>
      </c>
      <c r="CW260" s="393" t="str">
        <f>IF(COUNTIFS('[7]ROMM List'!$E$5:$E$736,다우기술!CW$4,'[7]ROMM List'!$AA$5:$AA$736,다우기술!$C260)&gt;0,CW$4,"")</f>
        <v/>
      </c>
      <c r="CX260" s="393" t="str">
        <f>IF(COUNTIFS('[7]ROMM List'!$E$5:$E$736,다우기술!CX$4,'[7]ROMM List'!$AA$5:$AA$736,다우기술!$C260)&gt;0,CX$4,"")</f>
        <v>판관비</v>
      </c>
      <c r="CY260" s="393" t="str">
        <f>IF(COUNTIFS('[7]ROMM List'!$E$5:$E$736,다우기술!CY$4,'[7]ROMM List'!$AA$5:$AA$736,다우기술!$C260)&gt;0,CY$4,"")</f>
        <v/>
      </c>
      <c r="CZ260" s="393" t="str">
        <f>IF(COUNTIFS('[7]ROMM List'!$E$5:$E$736,다우기술!CZ$4,'[7]ROMM List'!$AA$5:$AA$736,다우기술!$C260)&gt;0,CZ$4,"")</f>
        <v/>
      </c>
      <c r="DA260" s="393" t="str">
        <f>IF(COUNTIFS('[7]ROMM List'!$E$5:$E$736,다우기술!DA$4,'[7]ROMM List'!$AA$5:$AA$736,다우기술!$C260)&gt;0,DA$4,"")</f>
        <v/>
      </c>
      <c r="DB260" s="393" t="str">
        <f>IF(COUNTIFS('[7]ROMM List'!$E$5:$E$736,다우기술!DB$4,'[7]ROMM List'!$AA$5:$AA$736,다우기술!$C260)&gt;0,DB$4,"")</f>
        <v/>
      </c>
      <c r="DC260" s="393" t="str">
        <f>IF(COUNTIFS('[7]ROMM List'!$E$5:$E$736,다우기술!DC$4,'[7]ROMM List'!$AA$5:$AA$736,다우기술!$C260)&gt;0,DC$4,"")</f>
        <v/>
      </c>
      <c r="DD260" s="393" t="str">
        <f>IF(COUNTIFS('[7]ROMM List'!$E$5:$E$736,다우기술!DD$4,'[7]ROMM List'!$AA$5:$AA$736,다우기술!$C260)&gt;0,DD$4,"")</f>
        <v/>
      </c>
      <c r="DE260" s="393" t="str">
        <f>IF(COUNTIFS('[7]ROMM List'!$E$5:$E$736,다우기술!DE$4,'[7]ROMM List'!$AA$5:$AA$736,다우기술!$C260)&gt;0,DE$4,"")</f>
        <v/>
      </c>
      <c r="DF260" s="393" t="str">
        <f>IF(COUNTIFS('[7]ROMM List'!$E$5:$E$736,다우기술!DF$4,'[7]ROMM List'!$AA$5:$AA$736,다우기술!$C260)&gt;0,DF$4,"")</f>
        <v/>
      </c>
      <c r="DG260" s="393" t="str">
        <f>IF(COUNTIFS('[7]ROMM List'!$E$5:$E$736,다우기술!DG$4,'[7]ROMM List'!$AA$5:$AA$736,다우기술!$C260)&gt;0,DG$4,"")</f>
        <v/>
      </c>
      <c r="DH260" s="393" t="str">
        <f>IF(COUNTIFS('[7]ROMM List'!$E$5:$E$736,다우기술!DH$4,'[7]ROMM List'!$AA$5:$AA$736,다우기술!$C260)&gt;0,DH$4,"")</f>
        <v/>
      </c>
      <c r="DI260" s="393" t="str">
        <f>IF(COUNTIFS('[7]ROMM List'!$E$5:$E$736,다우기술!DI$4,'[7]ROMM List'!$AA$5:$AA$736,다우기술!$C260)&gt;0,DI$4,"")</f>
        <v/>
      </c>
      <c r="DJ260" s="393" t="str">
        <f>IF(COUNTIFS('[7]ROMM List'!$E$5:$E$736,다우기술!DJ$4,'[7]ROMM List'!$AA$5:$AA$736,다우기술!$C260)&gt;0,DJ$4,"")</f>
        <v/>
      </c>
      <c r="DK260" s="393" t="str">
        <f>IF(COUNTIFS('[7]ROMM List'!$E$5:$E$736,다우기술!DK$4,'[7]ROMM List'!$AA$5:$AA$736,다우기술!$C260)&gt;0,DK$4,"")</f>
        <v/>
      </c>
      <c r="DL260" s="393" t="str">
        <f t="shared" si="52"/>
        <v>유형자산/투자부동산무형자산판관비</v>
      </c>
      <c r="DM260" s="393"/>
      <c r="DN260" s="393"/>
      <c r="DO260" s="393"/>
      <c r="DP260" s="393"/>
      <c r="DQ260" s="393"/>
      <c r="DR260" s="393"/>
      <c r="DS260" s="393"/>
      <c r="DT260" s="393"/>
      <c r="DU260" s="393"/>
      <c r="DV260" s="393"/>
      <c r="DW260" s="393"/>
      <c r="DX260" s="393"/>
      <c r="DY260" s="393"/>
      <c r="DZ260" s="393"/>
      <c r="EA260" s="393"/>
      <c r="EB260" s="393"/>
      <c r="EC260" s="393"/>
      <c r="ED260" s="393"/>
      <c r="EE260" s="393"/>
      <c r="EF260" s="393"/>
      <c r="EG260" s="393"/>
      <c r="EH260" s="393"/>
      <c r="EI260" s="393"/>
      <c r="EJ260" s="393"/>
      <c r="EK260" s="393"/>
      <c r="EL260" s="393"/>
      <c r="EM260" s="393"/>
      <c r="EN260" s="393"/>
      <c r="EO260" s="393"/>
      <c r="EP260" s="393"/>
      <c r="EQ260" s="393"/>
      <c r="ER260" s="393"/>
      <c r="ES260" s="393"/>
      <c r="ET260" s="393"/>
      <c r="EU260" s="393"/>
      <c r="EV260" s="393"/>
      <c r="EW260" s="393"/>
      <c r="EX260" s="393"/>
      <c r="EY260" s="393"/>
      <c r="EZ260" s="393"/>
      <c r="FA260" s="393"/>
      <c r="FB260" s="393"/>
      <c r="FC260" s="393"/>
      <c r="FD260" s="393"/>
      <c r="FE260" s="393"/>
      <c r="FF260" s="393"/>
      <c r="FG260" s="393"/>
      <c r="FH260" s="393"/>
      <c r="FI260" s="393"/>
      <c r="FJ260" s="393"/>
      <c r="FK260" s="393"/>
      <c r="FL260" s="393"/>
      <c r="FM260" s="393"/>
      <c r="FN260" s="393"/>
      <c r="FO260" s="393"/>
      <c r="FP260" s="393"/>
      <c r="FQ260" s="393"/>
      <c r="FR260" s="393"/>
      <c r="FS260" s="393"/>
    </row>
    <row r="261" spans="1:175" s="480" customFormat="1" ht="132" hidden="1">
      <c r="A261" s="453"/>
      <c r="B261" s="392" t="s">
        <v>3009</v>
      </c>
      <c r="C261" s="430" t="str">
        <f t="shared" ref="C261:C324" si="59">D261&amp;F261&amp;G261</f>
        <v>FA0204</v>
      </c>
      <c r="D261" s="430" t="s">
        <v>5001</v>
      </c>
      <c r="E261" s="430" t="s">
        <v>5002</v>
      </c>
      <c r="F261" s="431" t="s">
        <v>3599</v>
      </c>
      <c r="G261" s="431" t="s">
        <v>3047</v>
      </c>
      <c r="H261" s="454" t="s">
        <v>5062</v>
      </c>
      <c r="I261" s="455" t="s">
        <v>5063</v>
      </c>
      <c r="J261" s="456" t="s">
        <v>5064</v>
      </c>
      <c r="K261" s="457" t="s">
        <v>5065</v>
      </c>
      <c r="L261" s="458" t="str">
        <f>IF(VLOOKUP(BZ261,'[7]ROMM List'!$AB$5:$AC$736,2,0)&gt;0,"Y","N")</f>
        <v>N</v>
      </c>
      <c r="M261" s="459" t="s">
        <v>143</v>
      </c>
      <c r="N261" s="460"/>
      <c r="O261" s="460" t="s">
        <v>143</v>
      </c>
      <c r="P261" s="460"/>
      <c r="Q261" s="460" t="s">
        <v>143</v>
      </c>
      <c r="R261" s="461"/>
      <c r="S261" s="459" t="s">
        <v>140</v>
      </c>
      <c r="T261" s="461" t="s">
        <v>4201</v>
      </c>
      <c r="U261" s="459" t="str">
        <f>IF(COUNTIFS('[7]ROMM List'!$AA$5:$AA$736,다우기술!$C261,'[7]ROMM List'!K$5:K$736,"O")&gt;0,"O","")</f>
        <v>O</v>
      </c>
      <c r="V261" s="460" t="str">
        <f>IF(COUNTIFS('[7]ROMM List'!$AA$5:$AA$736,다우기술!$C261,'[7]ROMM List'!L$5:L$736,"O")&gt;0,"O","")</f>
        <v>O</v>
      </c>
      <c r="W261" s="460" t="str">
        <f>IF(COUNTIFS('[7]ROMM List'!$AA$5:$AA$736,다우기술!$C261,'[7]ROMM List'!M$5:M$736,"O")&gt;0,"O","")</f>
        <v/>
      </c>
      <c r="X261" s="460" t="str">
        <f>IF(COUNTIFS('[7]ROMM List'!$AA$5:$AA$736,다우기술!$C261,'[7]ROMM List'!N$5:N$736,"O")&gt;0,"O","")</f>
        <v/>
      </c>
      <c r="Y261" s="460" t="str">
        <f>IF(COUNTIFS('[7]ROMM List'!$AA$5:$AA$736,다우기술!$C261,'[7]ROMM List'!O$5:O$736,"O")&gt;0,"O","")</f>
        <v/>
      </c>
      <c r="Z261" s="460" t="str">
        <f>IF(COUNTIFS('[7]ROMM List'!$AA$5:$AA$736,다우기술!$C261,'[7]ROMM List'!P$5:P$736,"O")&gt;0,"O","")</f>
        <v/>
      </c>
      <c r="AA261" s="460" t="str">
        <f>IF(COUNTIFS('[7]ROMM List'!$AA$5:$AA$736,다우기술!$C261,'[7]ROMM List'!Q$5:Q$736,"O")&gt;0,"O","")</f>
        <v/>
      </c>
      <c r="AB261" s="460" t="str">
        <f>IF(COUNTIFS('[7]ROMM List'!$AA$5:$AA$736,다우기술!$C261,'[7]ROMM List'!R$5:R$736,"O")&gt;0,"O","")</f>
        <v/>
      </c>
      <c r="AC261" s="460" t="str">
        <f>IF(COUNTIFS('[7]ROMM List'!$AA$5:$AA$736,다우기술!$C261,'[7]ROMM List'!S$5:S$736,"O")&gt;0,"O","")</f>
        <v/>
      </c>
      <c r="AD261" s="460" t="str">
        <f>IF(COUNTIFS('[7]ROMM List'!$AA$5:$AA$736,다우기술!$C261,'[7]ROMM List'!T$5:T$736,"O")&gt;0,"O","")</f>
        <v/>
      </c>
      <c r="AE261" s="460" t="str">
        <f>IF(COUNTIFS('[7]ROMM List'!$AA$5:$AA$736,다우기술!$C261,'[7]ROMM List'!U$5:U$736,"O")&gt;0,"O","")</f>
        <v/>
      </c>
      <c r="AF261" s="460" t="str">
        <f>IF(COUNTIFS('[7]ROMM List'!$AA$5:$AA$736,다우기술!$C261,'[7]ROMM List'!V$5:V$736,"O")&gt;0,"O","")</f>
        <v>O</v>
      </c>
      <c r="AG261" s="461" t="str">
        <f>IF(COUNTIFS('[7]ROMM List'!$AA$5:$AA$736,다우기술!$C261,'[7]ROMM List'!W$5:W$736,"O")&gt;0,"O","")</f>
        <v/>
      </c>
      <c r="AH261" s="462" t="s">
        <v>4440</v>
      </c>
      <c r="AI261" s="458" t="str">
        <f t="shared" si="51"/>
        <v>유형자산/투자부동산</v>
      </c>
      <c r="AJ261" s="458" t="s">
        <v>144</v>
      </c>
      <c r="AK261" s="458" t="s">
        <v>144</v>
      </c>
      <c r="AL261" s="458" t="s">
        <v>144</v>
      </c>
      <c r="AM261" s="458" t="s">
        <v>144</v>
      </c>
      <c r="AN261" s="458" t="s">
        <v>5066</v>
      </c>
      <c r="AO261" s="458" t="s">
        <v>5067</v>
      </c>
      <c r="AP261" s="463" t="s">
        <v>3638</v>
      </c>
      <c r="AQ261" s="458" t="s">
        <v>4201</v>
      </c>
      <c r="AR261" s="454" t="s">
        <v>5068</v>
      </c>
      <c r="AS261" s="454" t="s">
        <v>5069</v>
      </c>
      <c r="AT261" s="464" t="s">
        <v>5070</v>
      </c>
      <c r="AU261" s="454" t="str">
        <f t="shared" si="49"/>
        <v>유무형자산의 정확하고 완전한 관리</v>
      </c>
      <c r="AV261" s="454" t="s">
        <v>5071</v>
      </c>
      <c r="AW261" s="455"/>
      <c r="AX261" s="460"/>
      <c r="AY261" s="460"/>
      <c r="AZ261" s="461" t="s">
        <v>143</v>
      </c>
      <c r="BA261" s="446" t="s">
        <v>5072</v>
      </c>
      <c r="BB261" s="446" t="str">
        <f>IF(COUNTIFS('[7]ROMM List'!$AA$5:$AA$736,다우기술!C261,'[7]ROMM List'!$AF$5:$AF$736,"Significant")&gt;0,"Significant",IF(COUNTIFS('[7]ROMM List'!$AA$5:$AA$736,다우기술!C261,'[7]ROMM List'!$AF$5:$AF$736,"Higher")&gt;0,"Higher","Lower"))</f>
        <v>Lower</v>
      </c>
      <c r="BC261" s="446" t="str">
        <f>AQ261</f>
        <v>M</v>
      </c>
      <c r="BD261" s="446" t="s">
        <v>130</v>
      </c>
      <c r="BE261" s="465" t="s">
        <v>137</v>
      </c>
      <c r="BF261" s="466" t="str">
        <f t="shared" si="57"/>
        <v>M</v>
      </c>
      <c r="BG261" s="466" t="s">
        <v>135</v>
      </c>
      <c r="BH261" s="466" t="s">
        <v>133</v>
      </c>
      <c r="BI261" s="466" t="s">
        <v>135</v>
      </c>
      <c r="BJ261" s="466" t="s">
        <v>135</v>
      </c>
      <c r="BK261" s="466" t="s">
        <v>135</v>
      </c>
      <c r="BL261" s="466" t="s">
        <v>133</v>
      </c>
      <c r="BM261" s="466" t="s">
        <v>135</v>
      </c>
      <c r="BN261" s="467" t="s">
        <v>135</v>
      </c>
      <c r="BO261" s="446" t="str">
        <f t="shared" ref="BO261:BO324" si="60">+IF(BE261="A","Not Higher",IF(COUNTIF(BF261:BN261,"H")&gt;4,"Higher","Not Higher"))</f>
        <v>Not Higher</v>
      </c>
      <c r="BP261" s="446">
        <f>SUMIFS([7]Note!$G$18:$G$65,[7]Note!$C$18:$C$65,다우기술!BB261,[7]Note!$F$18:$F$65,다우기술!BC261,[7]Note!$D$18:$D$65,다우기술!BO261)/IF(BD261="Y",1,IF(BD261="H",2,4))</f>
        <v>2</v>
      </c>
      <c r="BQ261" s="446" t="str">
        <f t="shared" si="58"/>
        <v>재경팀,
경영지원팀</v>
      </c>
      <c r="BR261" s="466"/>
      <c r="BS261" s="467" t="s">
        <v>143</v>
      </c>
      <c r="BT261" s="465"/>
      <c r="BU261" s="466"/>
      <c r="BV261" s="466"/>
      <c r="BW261" s="466" t="s">
        <v>143</v>
      </c>
      <c r="BX261" s="466"/>
      <c r="BY261" s="446"/>
      <c r="BZ261" s="392" t="str">
        <f t="shared" si="50"/>
        <v>유무형_유무형자산의 정확하고 완전한 관리</v>
      </c>
      <c r="CA261" s="393" t="b">
        <f>VLOOKUP(BZ261,'[7]ROMM List'!$AB$5:$AB$736,1,0)=BZ261</f>
        <v>1</v>
      </c>
      <c r="CB261" s="393" t="str">
        <f t="shared" ref="CB261:CB324" si="61">C261</f>
        <v>FA0204</v>
      </c>
      <c r="CC261" s="393"/>
      <c r="CD261" s="479">
        <f t="shared" ref="CD261:CD324" si="62">IF(AJ261="N/A",,1)</f>
        <v>0</v>
      </c>
      <c r="CE261" s="392"/>
      <c r="CF261" s="479">
        <f t="shared" ref="CF261:CH324" si="63">IF(AK261="N/A",,1)</f>
        <v>0</v>
      </c>
      <c r="CG261" s="479">
        <f t="shared" si="63"/>
        <v>0</v>
      </c>
      <c r="CH261" s="479">
        <f t="shared" si="63"/>
        <v>0</v>
      </c>
      <c r="CI261" s="393"/>
      <c r="CJ261" s="393"/>
      <c r="CK261" s="393"/>
      <c r="CL261" s="393" t="str">
        <f>IF(COUNTIFS('[7]ROMM List'!$E$5:$E$736,다우기술!CL$4,'[7]ROMM List'!$AA$5:$AA$736,다우기술!$C261)&gt;0,CL$4,"")</f>
        <v/>
      </c>
      <c r="CM261" s="393" t="str">
        <f>IF(COUNTIFS('[7]ROMM List'!$E$5:$E$736,다우기술!CM$4,'[7]ROMM List'!$AA$5:$AA$736,다우기술!$C261)&gt;0,CM$4,"")</f>
        <v/>
      </c>
      <c r="CN261" s="393" t="str">
        <f>IF(COUNTIFS('[7]ROMM List'!$E$5:$E$736,다우기술!CN$4,'[7]ROMM List'!$AA$5:$AA$736,다우기술!$C261)&gt;0,CN$4,"")</f>
        <v/>
      </c>
      <c r="CO261" s="393" t="str">
        <f>IF(COUNTIFS('[7]ROMM List'!$E$5:$E$736,다우기술!CO$4,'[7]ROMM List'!$AA$5:$AA$736,다우기술!$C261)&gt;0,CO$4,"")</f>
        <v/>
      </c>
      <c r="CP261" s="393" t="str">
        <f>IF(COUNTIFS('[7]ROMM List'!$E$5:$E$736,다우기술!CP$4,'[7]ROMM List'!$AA$5:$AA$736,다우기술!$C261)&gt;0,CP$4,"")</f>
        <v/>
      </c>
      <c r="CQ261" s="393" t="str">
        <f>IF(COUNTIFS('[7]ROMM List'!$E$5:$E$736,다우기술!CQ$4,'[7]ROMM List'!$AA$5:$AA$736,다우기술!$C261)&gt;0,CQ$4,"")</f>
        <v/>
      </c>
      <c r="CR261" s="393" t="str">
        <f>IF(COUNTIFS('[7]ROMM List'!$E$5:$E$736,다우기술!CR$4,'[7]ROMM List'!$AA$5:$AA$736,다우기술!$C261)&gt;0,CR$4,"")</f>
        <v/>
      </c>
      <c r="CS261" s="393" t="str">
        <f>IF(COUNTIFS('[7]ROMM List'!$E$5:$E$736,다우기술!CS$4,'[7]ROMM List'!$AA$5:$AA$736,다우기술!$C261)&gt;0,CS$4,"")</f>
        <v>유형자산/투자부동산</v>
      </c>
      <c r="CT261" s="393" t="str">
        <f>IF(COUNTIFS('[7]ROMM List'!$E$5:$E$736,다우기술!CT$4,'[7]ROMM List'!$AA$5:$AA$736,다우기술!$C261)&gt;0,CT$4,"")</f>
        <v/>
      </c>
      <c r="CU261" s="393" t="str">
        <f>IF(COUNTIFS('[7]ROMM List'!$E$5:$E$736,다우기술!CU$4,'[7]ROMM List'!$AA$5:$AA$736,다우기술!$C261)&gt;0,CU$4,"")</f>
        <v/>
      </c>
      <c r="CV261" s="393" t="str">
        <f>IF(COUNTIFS('[7]ROMM List'!$E$5:$E$736,다우기술!CV$4,'[7]ROMM List'!$AA$5:$AA$736,다우기술!$C261)&gt;0,CV$4,"")</f>
        <v/>
      </c>
      <c r="CW261" s="393" t="str">
        <f>IF(COUNTIFS('[7]ROMM List'!$E$5:$E$736,다우기술!CW$4,'[7]ROMM List'!$AA$5:$AA$736,다우기술!$C261)&gt;0,CW$4,"")</f>
        <v/>
      </c>
      <c r="CX261" s="393" t="str">
        <f>IF(COUNTIFS('[7]ROMM List'!$E$5:$E$736,다우기술!CX$4,'[7]ROMM List'!$AA$5:$AA$736,다우기술!$C261)&gt;0,CX$4,"")</f>
        <v/>
      </c>
      <c r="CY261" s="393" t="str">
        <f>IF(COUNTIFS('[7]ROMM List'!$E$5:$E$736,다우기술!CY$4,'[7]ROMM List'!$AA$5:$AA$736,다우기술!$C261)&gt;0,CY$4,"")</f>
        <v/>
      </c>
      <c r="CZ261" s="393" t="str">
        <f>IF(COUNTIFS('[7]ROMM List'!$E$5:$E$736,다우기술!CZ$4,'[7]ROMM List'!$AA$5:$AA$736,다우기술!$C261)&gt;0,CZ$4,"")</f>
        <v/>
      </c>
      <c r="DA261" s="393" t="str">
        <f>IF(COUNTIFS('[7]ROMM List'!$E$5:$E$736,다우기술!DA$4,'[7]ROMM List'!$AA$5:$AA$736,다우기술!$C261)&gt;0,DA$4,"")</f>
        <v/>
      </c>
      <c r="DB261" s="393" t="str">
        <f>IF(COUNTIFS('[7]ROMM List'!$E$5:$E$736,다우기술!DB$4,'[7]ROMM List'!$AA$5:$AA$736,다우기술!$C261)&gt;0,DB$4,"")</f>
        <v/>
      </c>
      <c r="DC261" s="393" t="str">
        <f>IF(COUNTIFS('[7]ROMM List'!$E$5:$E$736,다우기술!DC$4,'[7]ROMM List'!$AA$5:$AA$736,다우기술!$C261)&gt;0,DC$4,"")</f>
        <v/>
      </c>
      <c r="DD261" s="393" t="str">
        <f>IF(COUNTIFS('[7]ROMM List'!$E$5:$E$736,다우기술!DD$4,'[7]ROMM List'!$AA$5:$AA$736,다우기술!$C261)&gt;0,DD$4,"")</f>
        <v/>
      </c>
      <c r="DE261" s="393" t="str">
        <f>IF(COUNTIFS('[7]ROMM List'!$E$5:$E$736,다우기술!DE$4,'[7]ROMM List'!$AA$5:$AA$736,다우기술!$C261)&gt;0,DE$4,"")</f>
        <v/>
      </c>
      <c r="DF261" s="393" t="str">
        <f>IF(COUNTIFS('[7]ROMM List'!$E$5:$E$736,다우기술!DF$4,'[7]ROMM List'!$AA$5:$AA$736,다우기술!$C261)&gt;0,DF$4,"")</f>
        <v/>
      </c>
      <c r="DG261" s="393" t="str">
        <f>IF(COUNTIFS('[7]ROMM List'!$E$5:$E$736,다우기술!DG$4,'[7]ROMM List'!$AA$5:$AA$736,다우기술!$C261)&gt;0,DG$4,"")</f>
        <v/>
      </c>
      <c r="DH261" s="393" t="str">
        <f>IF(COUNTIFS('[7]ROMM List'!$E$5:$E$736,다우기술!DH$4,'[7]ROMM List'!$AA$5:$AA$736,다우기술!$C261)&gt;0,DH$4,"")</f>
        <v/>
      </c>
      <c r="DI261" s="393" t="str">
        <f>IF(COUNTIFS('[7]ROMM List'!$E$5:$E$736,다우기술!DI$4,'[7]ROMM List'!$AA$5:$AA$736,다우기술!$C261)&gt;0,DI$4,"")</f>
        <v/>
      </c>
      <c r="DJ261" s="393" t="str">
        <f>IF(COUNTIFS('[7]ROMM List'!$E$5:$E$736,다우기술!DJ$4,'[7]ROMM List'!$AA$5:$AA$736,다우기술!$C261)&gt;0,DJ$4,"")</f>
        <v/>
      </c>
      <c r="DK261" s="393" t="str">
        <f>IF(COUNTIFS('[7]ROMM List'!$E$5:$E$736,다우기술!DK$4,'[7]ROMM List'!$AA$5:$AA$736,다우기술!$C261)&gt;0,DK$4,"")</f>
        <v/>
      </c>
      <c r="DL261" s="393" t="str">
        <f t="shared" si="52"/>
        <v>유형자산/투자부동산</v>
      </c>
      <c r="DM261" s="393"/>
      <c r="DN261" s="393"/>
      <c r="DO261" s="393"/>
      <c r="DP261" s="393"/>
      <c r="DQ261" s="393"/>
      <c r="DR261" s="393"/>
      <c r="DS261" s="393"/>
      <c r="DT261" s="393"/>
      <c r="DU261" s="393"/>
      <c r="DV261" s="393"/>
      <c r="DW261" s="393"/>
      <c r="DX261" s="393"/>
      <c r="DY261" s="393"/>
      <c r="DZ261" s="393"/>
      <c r="EA261" s="393"/>
      <c r="EB261" s="393"/>
      <c r="EC261" s="393"/>
      <c r="ED261" s="393"/>
      <c r="EE261" s="393"/>
      <c r="EF261" s="393"/>
      <c r="EG261" s="393"/>
      <c r="EH261" s="393"/>
      <c r="EI261" s="393"/>
      <c r="EJ261" s="393"/>
      <c r="EK261" s="393"/>
      <c r="EL261" s="393"/>
      <c r="EM261" s="393"/>
      <c r="EN261" s="393"/>
      <c r="EO261" s="393"/>
      <c r="EP261" s="393"/>
      <c r="EQ261" s="393"/>
      <c r="ER261" s="393"/>
      <c r="ES261" s="393"/>
      <c r="ET261" s="393"/>
      <c r="EU261" s="393"/>
      <c r="EV261" s="393"/>
      <c r="EW261" s="393"/>
      <c r="EX261" s="393"/>
      <c r="EY261" s="393"/>
      <c r="EZ261" s="393"/>
      <c r="FA261" s="393"/>
      <c r="FB261" s="393"/>
      <c r="FC261" s="393"/>
      <c r="FD261" s="393"/>
      <c r="FE261" s="393"/>
      <c r="FF261" s="393"/>
      <c r="FG261" s="393"/>
      <c r="FH261" s="393"/>
      <c r="FI261" s="393"/>
      <c r="FJ261" s="393"/>
      <c r="FK261" s="393"/>
      <c r="FL261" s="393"/>
      <c r="FM261" s="393"/>
      <c r="FN261" s="393"/>
      <c r="FO261" s="393"/>
      <c r="FP261" s="393"/>
      <c r="FQ261" s="393"/>
      <c r="FR261" s="393"/>
      <c r="FS261" s="393"/>
    </row>
    <row r="262" spans="1:175" s="480" customFormat="1" ht="118.8" hidden="1">
      <c r="A262" s="453"/>
      <c r="B262" s="392" t="s">
        <v>3009</v>
      </c>
      <c r="C262" s="430" t="str">
        <f t="shared" si="59"/>
        <v>FA0205</v>
      </c>
      <c r="D262" s="430" t="s">
        <v>5001</v>
      </c>
      <c r="E262" s="430" t="s">
        <v>5002</v>
      </c>
      <c r="F262" s="431" t="s">
        <v>3599</v>
      </c>
      <c r="G262" s="431" t="s">
        <v>3056</v>
      </c>
      <c r="H262" s="454" t="s">
        <v>5073</v>
      </c>
      <c r="I262" s="455" t="s">
        <v>5074</v>
      </c>
      <c r="J262" s="481" t="s">
        <v>5075</v>
      </c>
      <c r="K262" s="457" t="s">
        <v>5076</v>
      </c>
      <c r="L262" s="458" t="s">
        <v>130</v>
      </c>
      <c r="M262" s="459" t="s">
        <v>143</v>
      </c>
      <c r="N262" s="460"/>
      <c r="O262" s="460"/>
      <c r="P262" s="460"/>
      <c r="Q262" s="460"/>
      <c r="R262" s="461"/>
      <c r="S262" s="459" t="s">
        <v>140</v>
      </c>
      <c r="T262" s="461" t="s">
        <v>131</v>
      </c>
      <c r="U262" s="459" t="s">
        <v>143</v>
      </c>
      <c r="V262" s="460" t="s">
        <v>143</v>
      </c>
      <c r="W262" s="460" t="s">
        <v>143</v>
      </c>
      <c r="X262" s="460"/>
      <c r="Y262" s="460" t="s">
        <v>143</v>
      </c>
      <c r="Z262" s="460" t="s">
        <v>143</v>
      </c>
      <c r="AA262" s="460" t="s">
        <v>143</v>
      </c>
      <c r="AB262" s="460" t="s">
        <v>143</v>
      </c>
      <c r="AC262" s="460"/>
      <c r="AD262" s="460"/>
      <c r="AE262" s="460"/>
      <c r="AF262" s="460"/>
      <c r="AG262" s="461"/>
      <c r="AH262" s="462" t="s">
        <v>130</v>
      </c>
      <c r="AI262" s="458" t="str">
        <f t="shared" si="51"/>
        <v>유형자산/투자부동산</v>
      </c>
      <c r="AJ262" s="458" t="s">
        <v>4813</v>
      </c>
      <c r="AK262" s="458" t="s">
        <v>4813</v>
      </c>
      <c r="AL262" s="458" t="s">
        <v>4813</v>
      </c>
      <c r="AM262" s="458" t="s">
        <v>4813</v>
      </c>
      <c r="AN262" s="458" t="s">
        <v>3592</v>
      </c>
      <c r="AO262" s="458" t="s">
        <v>5008</v>
      </c>
      <c r="AP262" s="463" t="s">
        <v>4868</v>
      </c>
      <c r="AQ262" s="458" t="s">
        <v>131</v>
      </c>
      <c r="AR262" s="454" t="s">
        <v>204</v>
      </c>
      <c r="AS262" s="454" t="s">
        <v>204</v>
      </c>
      <c r="AT262" s="464" t="s">
        <v>5077</v>
      </c>
      <c r="AU262" s="454" t="str">
        <f t="shared" ref="AU262:AU325" si="64">J262</f>
        <v>건설중인자산의 정확하고 완전한 관리</v>
      </c>
      <c r="AV262" s="454" t="s">
        <v>5078</v>
      </c>
      <c r="AW262" s="455" t="s">
        <v>143</v>
      </c>
      <c r="AX262" s="460"/>
      <c r="AY262" s="460" t="s">
        <v>143</v>
      </c>
      <c r="AZ262" s="461"/>
      <c r="BA262" s="446" t="s">
        <v>5079</v>
      </c>
      <c r="BB262" s="446" t="str">
        <f>IF(COUNTIFS('[7]ROMM List'!$AA$5:$AA$736,다우기술!C262,'[7]ROMM List'!$AF$5:$AF$736,"Significant")&gt;0,"Significant",IF(COUNTIFS('[7]ROMM List'!$AA$5:$AA$736,다우기술!C262,'[7]ROMM List'!$AF$5:$AF$736,"Higher")&gt;0,"Higher","Lower"))</f>
        <v>Lower</v>
      </c>
      <c r="BC262" s="446" t="s">
        <v>131</v>
      </c>
      <c r="BD262" s="446" t="s">
        <v>130</v>
      </c>
      <c r="BE262" s="465" t="s">
        <v>131</v>
      </c>
      <c r="BF262" s="466" t="s">
        <v>131</v>
      </c>
      <c r="BG262" s="466" t="s">
        <v>135</v>
      </c>
      <c r="BH262" s="466" t="s">
        <v>135</v>
      </c>
      <c r="BI262" s="466" t="s">
        <v>135</v>
      </c>
      <c r="BJ262" s="466" t="s">
        <v>135</v>
      </c>
      <c r="BK262" s="466" t="s">
        <v>135</v>
      </c>
      <c r="BL262" s="466" t="s">
        <v>133</v>
      </c>
      <c r="BM262" s="466" t="s">
        <v>135</v>
      </c>
      <c r="BN262" s="467" t="s">
        <v>135</v>
      </c>
      <c r="BO262" s="446" t="str">
        <f t="shared" si="60"/>
        <v>Not Higher</v>
      </c>
      <c r="BP262" s="446">
        <f>SUMIFS([7]Note!$G$18:$G$65,[7]Note!$C$18:$C$65,다우기술!BB262,[7]Note!$F$18:$F$65,다우기술!BC262,[7]Note!$D$18:$D$65,다우기술!BO262)/IF(BD262="Y",1,IF(BD262="H",2,4))</f>
        <v>2</v>
      </c>
      <c r="BQ262" s="446">
        <v>0</v>
      </c>
      <c r="BR262" s="466"/>
      <c r="BS262" s="467" t="s">
        <v>143</v>
      </c>
      <c r="BT262" s="465"/>
      <c r="BU262" s="466"/>
      <c r="BV262" s="466"/>
      <c r="BW262" s="466" t="s">
        <v>143</v>
      </c>
      <c r="BX262" s="466"/>
      <c r="BY262" s="446"/>
      <c r="BZ262" s="392" t="str">
        <f t="shared" ref="BZ262:BZ325" si="65">E262&amp;"_"&amp;J262</f>
        <v>유무형_건설중인자산의 정확하고 완전한 관리</v>
      </c>
      <c r="CA262" s="393" t="b">
        <f>VLOOKUP(BZ262,'[7]ROMM List'!$AB$5:$AB$736,1,0)=BZ262</f>
        <v>1</v>
      </c>
      <c r="CB262" s="393" t="str">
        <f t="shared" si="61"/>
        <v>FA0205</v>
      </c>
      <c r="CC262" s="393"/>
      <c r="CD262" s="479">
        <f t="shared" si="62"/>
        <v>0</v>
      </c>
      <c r="CE262" s="392"/>
      <c r="CF262" s="479">
        <f t="shared" si="63"/>
        <v>0</v>
      </c>
      <c r="CG262" s="479">
        <f t="shared" si="63"/>
        <v>0</v>
      </c>
      <c r="CH262" s="479">
        <f t="shared" si="63"/>
        <v>0</v>
      </c>
      <c r="CI262" s="393"/>
      <c r="CJ262" s="393"/>
      <c r="CK262" s="393"/>
      <c r="CL262" s="393" t="str">
        <f>IF(COUNTIFS('[7]ROMM List'!$E$5:$E$736,다우기술!CL$4,'[7]ROMM List'!$AA$5:$AA$736,다우기술!$C262)&gt;0,CL$4,"")</f>
        <v/>
      </c>
      <c r="CM262" s="393" t="str">
        <f>IF(COUNTIFS('[7]ROMM List'!$E$5:$E$736,다우기술!CM$4,'[7]ROMM List'!$AA$5:$AA$736,다우기술!$C262)&gt;0,CM$4,"")</f>
        <v/>
      </c>
      <c r="CN262" s="393" t="str">
        <f>IF(COUNTIFS('[7]ROMM List'!$E$5:$E$736,다우기술!CN$4,'[7]ROMM List'!$AA$5:$AA$736,다우기술!$C262)&gt;0,CN$4,"")</f>
        <v/>
      </c>
      <c r="CO262" s="393" t="str">
        <f>IF(COUNTIFS('[7]ROMM List'!$E$5:$E$736,다우기술!CO$4,'[7]ROMM List'!$AA$5:$AA$736,다우기술!$C262)&gt;0,CO$4,"")</f>
        <v/>
      </c>
      <c r="CP262" s="393" t="str">
        <f>IF(COUNTIFS('[7]ROMM List'!$E$5:$E$736,다우기술!CP$4,'[7]ROMM List'!$AA$5:$AA$736,다우기술!$C262)&gt;0,CP$4,"")</f>
        <v/>
      </c>
      <c r="CQ262" s="393" t="str">
        <f>IF(COUNTIFS('[7]ROMM List'!$E$5:$E$736,다우기술!CQ$4,'[7]ROMM List'!$AA$5:$AA$736,다우기술!$C262)&gt;0,CQ$4,"")</f>
        <v/>
      </c>
      <c r="CR262" s="393" t="str">
        <f>IF(COUNTIFS('[7]ROMM List'!$E$5:$E$736,다우기술!CR$4,'[7]ROMM List'!$AA$5:$AA$736,다우기술!$C262)&gt;0,CR$4,"")</f>
        <v/>
      </c>
      <c r="CS262" s="393" t="str">
        <f>IF(COUNTIFS('[7]ROMM List'!$E$5:$E$736,다우기술!CS$4,'[7]ROMM List'!$AA$5:$AA$736,다우기술!$C262)&gt;0,CS$4,"")</f>
        <v>유형자산/투자부동산</v>
      </c>
      <c r="CT262" s="393" t="str">
        <f>IF(COUNTIFS('[7]ROMM List'!$E$5:$E$736,다우기술!CT$4,'[7]ROMM List'!$AA$5:$AA$736,다우기술!$C262)&gt;0,CT$4,"")</f>
        <v/>
      </c>
      <c r="CU262" s="393" t="str">
        <f>IF(COUNTIFS('[7]ROMM List'!$E$5:$E$736,다우기술!CU$4,'[7]ROMM List'!$AA$5:$AA$736,다우기술!$C262)&gt;0,CU$4,"")</f>
        <v/>
      </c>
      <c r="CV262" s="393" t="str">
        <f>IF(COUNTIFS('[7]ROMM List'!$E$5:$E$736,다우기술!CV$4,'[7]ROMM List'!$AA$5:$AA$736,다우기술!$C262)&gt;0,CV$4,"")</f>
        <v/>
      </c>
      <c r="CW262" s="393" t="str">
        <f>IF(COUNTIFS('[7]ROMM List'!$E$5:$E$736,다우기술!CW$4,'[7]ROMM List'!$AA$5:$AA$736,다우기술!$C262)&gt;0,CW$4,"")</f>
        <v/>
      </c>
      <c r="CX262" s="393" t="str">
        <f>IF(COUNTIFS('[7]ROMM List'!$E$5:$E$736,다우기술!CX$4,'[7]ROMM List'!$AA$5:$AA$736,다우기술!$C262)&gt;0,CX$4,"")</f>
        <v/>
      </c>
      <c r="CY262" s="393" t="str">
        <f>IF(COUNTIFS('[7]ROMM List'!$E$5:$E$736,다우기술!CY$4,'[7]ROMM List'!$AA$5:$AA$736,다우기술!$C262)&gt;0,CY$4,"")</f>
        <v/>
      </c>
      <c r="CZ262" s="393" t="str">
        <f>IF(COUNTIFS('[7]ROMM List'!$E$5:$E$736,다우기술!CZ$4,'[7]ROMM List'!$AA$5:$AA$736,다우기술!$C262)&gt;0,CZ$4,"")</f>
        <v/>
      </c>
      <c r="DA262" s="393" t="str">
        <f>IF(COUNTIFS('[7]ROMM List'!$E$5:$E$736,다우기술!DA$4,'[7]ROMM List'!$AA$5:$AA$736,다우기술!$C262)&gt;0,DA$4,"")</f>
        <v/>
      </c>
      <c r="DB262" s="393" t="str">
        <f>IF(COUNTIFS('[7]ROMM List'!$E$5:$E$736,다우기술!DB$4,'[7]ROMM List'!$AA$5:$AA$736,다우기술!$C262)&gt;0,DB$4,"")</f>
        <v/>
      </c>
      <c r="DC262" s="393" t="str">
        <f>IF(COUNTIFS('[7]ROMM List'!$E$5:$E$736,다우기술!DC$4,'[7]ROMM List'!$AA$5:$AA$736,다우기술!$C262)&gt;0,DC$4,"")</f>
        <v/>
      </c>
      <c r="DD262" s="393" t="str">
        <f>IF(COUNTIFS('[7]ROMM List'!$E$5:$E$736,다우기술!DD$4,'[7]ROMM List'!$AA$5:$AA$736,다우기술!$C262)&gt;0,DD$4,"")</f>
        <v/>
      </c>
      <c r="DE262" s="393" t="str">
        <f>IF(COUNTIFS('[7]ROMM List'!$E$5:$E$736,다우기술!DE$4,'[7]ROMM List'!$AA$5:$AA$736,다우기술!$C262)&gt;0,DE$4,"")</f>
        <v/>
      </c>
      <c r="DF262" s="393" t="str">
        <f>IF(COUNTIFS('[7]ROMM List'!$E$5:$E$736,다우기술!DF$4,'[7]ROMM List'!$AA$5:$AA$736,다우기술!$C262)&gt;0,DF$4,"")</f>
        <v/>
      </c>
      <c r="DG262" s="393" t="str">
        <f>IF(COUNTIFS('[7]ROMM List'!$E$5:$E$736,다우기술!DG$4,'[7]ROMM List'!$AA$5:$AA$736,다우기술!$C262)&gt;0,DG$4,"")</f>
        <v/>
      </c>
      <c r="DH262" s="393" t="str">
        <f>IF(COUNTIFS('[7]ROMM List'!$E$5:$E$736,다우기술!DH$4,'[7]ROMM List'!$AA$5:$AA$736,다우기술!$C262)&gt;0,DH$4,"")</f>
        <v/>
      </c>
      <c r="DI262" s="393" t="str">
        <f>IF(COUNTIFS('[7]ROMM List'!$E$5:$E$736,다우기술!DI$4,'[7]ROMM List'!$AA$5:$AA$736,다우기술!$C262)&gt;0,DI$4,"")</f>
        <v/>
      </c>
      <c r="DJ262" s="393" t="str">
        <f>IF(COUNTIFS('[7]ROMM List'!$E$5:$E$736,다우기술!DJ$4,'[7]ROMM List'!$AA$5:$AA$736,다우기술!$C262)&gt;0,DJ$4,"")</f>
        <v/>
      </c>
      <c r="DK262" s="393" t="str">
        <f>IF(COUNTIFS('[7]ROMM List'!$E$5:$E$736,다우기술!DK$4,'[7]ROMM List'!$AA$5:$AA$736,다우기술!$C262)&gt;0,DK$4,"")</f>
        <v/>
      </c>
      <c r="DL262" s="393" t="str">
        <f t="shared" si="52"/>
        <v>유형자산/투자부동산</v>
      </c>
      <c r="DM262" s="393"/>
      <c r="DN262" s="393"/>
      <c r="DO262" s="393"/>
      <c r="DP262" s="393"/>
      <c r="DQ262" s="393"/>
      <c r="DR262" s="393"/>
      <c r="DS262" s="393"/>
      <c r="DT262" s="393"/>
      <c r="DU262" s="393"/>
      <c r="DV262" s="393"/>
      <c r="DW262" s="393"/>
      <c r="DX262" s="393"/>
      <c r="DY262" s="393"/>
      <c r="DZ262" s="393"/>
      <c r="EA262" s="393"/>
      <c r="EB262" s="393"/>
      <c r="EC262" s="393"/>
      <c r="ED262" s="393"/>
      <c r="EE262" s="393"/>
      <c r="EF262" s="393"/>
      <c r="EG262" s="393"/>
      <c r="EH262" s="393"/>
      <c r="EI262" s="393"/>
      <c r="EJ262" s="393"/>
      <c r="EK262" s="393"/>
      <c r="EL262" s="393"/>
      <c r="EM262" s="393"/>
      <c r="EN262" s="393"/>
      <c r="EO262" s="393"/>
      <c r="EP262" s="393"/>
      <c r="EQ262" s="393"/>
      <c r="ER262" s="393"/>
      <c r="ES262" s="393"/>
      <c r="ET262" s="393"/>
      <c r="EU262" s="393"/>
      <c r="EV262" s="393"/>
      <c r="EW262" s="393"/>
      <c r="EX262" s="393"/>
      <c r="EY262" s="393"/>
      <c r="EZ262" s="393"/>
      <c r="FA262" s="393"/>
      <c r="FB262" s="393"/>
      <c r="FC262" s="393"/>
      <c r="FD262" s="393"/>
      <c r="FE262" s="393"/>
      <c r="FF262" s="393"/>
      <c r="FG262" s="393"/>
      <c r="FH262" s="393"/>
      <c r="FI262" s="393"/>
      <c r="FJ262" s="393"/>
      <c r="FK262" s="393"/>
      <c r="FL262" s="393"/>
      <c r="FM262" s="393"/>
      <c r="FN262" s="393"/>
      <c r="FO262" s="393"/>
      <c r="FP262" s="393"/>
      <c r="FQ262" s="393"/>
      <c r="FR262" s="393"/>
      <c r="FS262" s="393"/>
    </row>
    <row r="263" spans="1:175" s="480" customFormat="1" ht="184.8" hidden="1">
      <c r="A263" s="453"/>
      <c r="B263" s="392" t="s">
        <v>3009</v>
      </c>
      <c r="C263" s="430" t="str">
        <f t="shared" si="59"/>
        <v>FA0206</v>
      </c>
      <c r="D263" s="430" t="s">
        <v>5001</v>
      </c>
      <c r="E263" s="430" t="s">
        <v>5002</v>
      </c>
      <c r="F263" s="431" t="s">
        <v>3599</v>
      </c>
      <c r="G263" s="431" t="s">
        <v>3064</v>
      </c>
      <c r="H263" s="454" t="s">
        <v>5080</v>
      </c>
      <c r="I263" s="455" t="s">
        <v>5081</v>
      </c>
      <c r="J263" s="456" t="s">
        <v>5082</v>
      </c>
      <c r="K263" s="457" t="s">
        <v>5083</v>
      </c>
      <c r="L263" s="458" t="str">
        <f>IF(VLOOKUP(BZ263,'[7]ROMM List'!$AB$5:$AC$736,2,0)&gt;0,"Y","N")</f>
        <v>Y</v>
      </c>
      <c r="M263" s="459" t="s">
        <v>3025</v>
      </c>
      <c r="N263" s="460" t="s">
        <v>143</v>
      </c>
      <c r="O263" s="460"/>
      <c r="P263" s="460" t="s">
        <v>143</v>
      </c>
      <c r="Q263" s="460" t="s">
        <v>143</v>
      </c>
      <c r="R263" s="461"/>
      <c r="S263" s="459" t="s">
        <v>140</v>
      </c>
      <c r="T263" s="461" t="s">
        <v>4201</v>
      </c>
      <c r="U263" s="459" t="str">
        <f>IF(COUNTIFS('[7]ROMM List'!$AA$5:$AA$736,다우기술!$C263,'[7]ROMM List'!K$5:K$736,"O")&gt;0,"O","")</f>
        <v>O</v>
      </c>
      <c r="V263" s="460" t="str">
        <f>IF(COUNTIFS('[7]ROMM List'!$AA$5:$AA$736,다우기술!$C263,'[7]ROMM List'!L$5:L$736,"O")&gt;0,"O","")</f>
        <v>O</v>
      </c>
      <c r="W263" s="460" t="str">
        <f>IF(COUNTIFS('[7]ROMM List'!$AA$5:$AA$736,다우기술!$C263,'[7]ROMM List'!M$5:M$736,"O")&gt;0,"O","")</f>
        <v/>
      </c>
      <c r="X263" s="460" t="str">
        <f>IF(COUNTIFS('[7]ROMM List'!$AA$5:$AA$736,다우기술!$C263,'[7]ROMM List'!N$5:N$736,"O")&gt;0,"O","")</f>
        <v/>
      </c>
      <c r="Y263" s="460" t="str">
        <f>IF(COUNTIFS('[7]ROMM List'!$AA$5:$AA$736,다우기술!$C263,'[7]ROMM List'!O$5:O$736,"O")&gt;0,"O","")</f>
        <v/>
      </c>
      <c r="Z263" s="460" t="str">
        <f>IF(COUNTIFS('[7]ROMM List'!$AA$5:$AA$736,다우기술!$C263,'[7]ROMM List'!P$5:P$736,"O")&gt;0,"O","")</f>
        <v/>
      </c>
      <c r="AA263" s="460" t="str">
        <f>IF(COUNTIFS('[7]ROMM List'!$AA$5:$AA$736,다우기술!$C263,'[7]ROMM List'!Q$5:Q$736,"O")&gt;0,"O","")</f>
        <v/>
      </c>
      <c r="AB263" s="460" t="str">
        <f>IF(COUNTIFS('[7]ROMM List'!$AA$5:$AA$736,다우기술!$C263,'[7]ROMM List'!R$5:R$736,"O")&gt;0,"O","")</f>
        <v/>
      </c>
      <c r="AC263" s="460" t="str">
        <f>IF(COUNTIFS('[7]ROMM List'!$AA$5:$AA$736,다우기술!$C263,'[7]ROMM List'!S$5:S$736,"O")&gt;0,"O","")</f>
        <v/>
      </c>
      <c r="AD263" s="460" t="str">
        <f>IF(COUNTIFS('[7]ROMM List'!$AA$5:$AA$736,다우기술!$C263,'[7]ROMM List'!T$5:T$736,"O")&gt;0,"O","")</f>
        <v/>
      </c>
      <c r="AE263" s="460" t="str">
        <f>IF(COUNTIFS('[7]ROMM List'!$AA$5:$AA$736,다우기술!$C263,'[7]ROMM List'!U$5:U$736,"O")&gt;0,"O","")</f>
        <v/>
      </c>
      <c r="AF263" s="460" t="str">
        <f>IF(COUNTIFS('[7]ROMM List'!$AA$5:$AA$736,다우기술!$C263,'[7]ROMM List'!V$5:V$736,"O")&gt;0,"O","")</f>
        <v/>
      </c>
      <c r="AG263" s="461" t="str">
        <f>IF(COUNTIFS('[7]ROMM List'!$AA$5:$AA$736,다우기술!$C263,'[7]ROMM List'!W$5:W$736,"O")&gt;0,"O","")</f>
        <v/>
      </c>
      <c r="AH263" s="462" t="s">
        <v>4440</v>
      </c>
      <c r="AI263" s="458" t="str">
        <f t="shared" ref="AI263:AI326" si="66">DL263</f>
        <v>유형자산/투자부동산</v>
      </c>
      <c r="AJ263" s="458" t="s">
        <v>2767</v>
      </c>
      <c r="AK263" s="458" t="s">
        <v>144</v>
      </c>
      <c r="AL263" s="458" t="s">
        <v>144</v>
      </c>
      <c r="AM263" s="458" t="s">
        <v>144</v>
      </c>
      <c r="AN263" s="458" t="s">
        <v>3592</v>
      </c>
      <c r="AO263" s="458" t="s">
        <v>144</v>
      </c>
      <c r="AP263" s="463" t="s">
        <v>5084</v>
      </c>
      <c r="AQ263" s="458" t="s">
        <v>5085</v>
      </c>
      <c r="AR263" s="454" t="s">
        <v>5086</v>
      </c>
      <c r="AS263" s="454" t="s">
        <v>5087</v>
      </c>
      <c r="AT263" s="464" t="s">
        <v>5088</v>
      </c>
      <c r="AU263" s="454" t="str">
        <f t="shared" si="64"/>
        <v>유형자산 실사</v>
      </c>
      <c r="AV263" s="454" t="s">
        <v>5089</v>
      </c>
      <c r="AW263" s="455"/>
      <c r="AX263" s="460"/>
      <c r="AY263" s="460"/>
      <c r="AZ263" s="461" t="s">
        <v>3025</v>
      </c>
      <c r="BA263" s="446" t="s">
        <v>5090</v>
      </c>
      <c r="BB263" s="446" t="str">
        <f>IF(COUNTIFS('[7]ROMM List'!$AA$5:$AA$736,다우기술!C263,'[7]ROMM List'!$AF$5:$AF$736,"Significant")&gt;0,"Significant",IF(COUNTIFS('[7]ROMM List'!$AA$5:$AA$736,다우기술!C263,'[7]ROMM List'!$AF$5:$AF$736,"Higher")&gt;0,"Higher","Lower"))</f>
        <v>Lower</v>
      </c>
      <c r="BC263" s="446" t="str">
        <f>AQ263</f>
        <v>S</v>
      </c>
      <c r="BD263" s="446" t="s">
        <v>4440</v>
      </c>
      <c r="BE263" s="465" t="s">
        <v>4201</v>
      </c>
      <c r="BF263" s="466" t="str">
        <f t="shared" si="57"/>
        <v>S</v>
      </c>
      <c r="BG263" s="466" t="s">
        <v>5091</v>
      </c>
      <c r="BH263" s="466" t="s">
        <v>4159</v>
      </c>
      <c r="BI263" s="466" t="s">
        <v>5091</v>
      </c>
      <c r="BJ263" s="466" t="s">
        <v>5091</v>
      </c>
      <c r="BK263" s="466" t="s">
        <v>5091</v>
      </c>
      <c r="BL263" s="466" t="s">
        <v>133</v>
      </c>
      <c r="BM263" s="466" t="s">
        <v>5091</v>
      </c>
      <c r="BN263" s="467" t="s">
        <v>5091</v>
      </c>
      <c r="BO263" s="446" t="str">
        <f t="shared" si="60"/>
        <v>Not Higher</v>
      </c>
      <c r="BP263" s="446">
        <f>SUMIFS([7]Note!$G$18:$G$65,[7]Note!$C$18:$C$65,다우기술!BB263,[7]Note!$F$18:$F$65,다우기술!BC263,[7]Note!$D$18:$D$65,다우기술!BO263)/IF(BD263="Y",1,IF(BD263="H",2,4))</f>
        <v>1</v>
      </c>
      <c r="BQ263" s="446" t="str">
        <f>AR263</f>
        <v>총무팀
재경팀</v>
      </c>
      <c r="BR263" s="466"/>
      <c r="BS263" s="467" t="s">
        <v>143</v>
      </c>
      <c r="BT263" s="465"/>
      <c r="BU263" s="466"/>
      <c r="BV263" s="466"/>
      <c r="BW263" s="466" t="s">
        <v>143</v>
      </c>
      <c r="BX263" s="466"/>
      <c r="BY263" s="446"/>
      <c r="BZ263" s="392" t="str">
        <f t="shared" si="65"/>
        <v>유무형_유형자산 실사</v>
      </c>
      <c r="CA263" s="393" t="b">
        <f>VLOOKUP(BZ263,'[7]ROMM List'!$AB$5:$AB$736,1,0)=BZ263</f>
        <v>1</v>
      </c>
      <c r="CB263" s="393" t="str">
        <f t="shared" si="61"/>
        <v>FA0206</v>
      </c>
      <c r="CC263" s="393"/>
      <c r="CD263" s="479">
        <f t="shared" si="62"/>
        <v>0</v>
      </c>
      <c r="CE263" s="392"/>
      <c r="CF263" s="479">
        <f t="shared" si="63"/>
        <v>0</v>
      </c>
      <c r="CG263" s="479">
        <f t="shared" si="63"/>
        <v>0</v>
      </c>
      <c r="CH263" s="479">
        <f t="shared" si="63"/>
        <v>0</v>
      </c>
      <c r="CI263" s="393"/>
      <c r="CJ263" s="393"/>
      <c r="CK263" s="393"/>
      <c r="CL263" s="393" t="str">
        <f>IF(COUNTIFS('[7]ROMM List'!$E$5:$E$736,다우기술!CL$4,'[7]ROMM List'!$AA$5:$AA$736,다우기술!$C263)&gt;0,CL$4,"")</f>
        <v/>
      </c>
      <c r="CM263" s="393" t="str">
        <f>IF(COUNTIFS('[7]ROMM List'!$E$5:$E$736,다우기술!CM$4,'[7]ROMM List'!$AA$5:$AA$736,다우기술!$C263)&gt;0,CM$4,"")</f>
        <v/>
      </c>
      <c r="CN263" s="393" t="str">
        <f>IF(COUNTIFS('[7]ROMM List'!$E$5:$E$736,다우기술!CN$4,'[7]ROMM List'!$AA$5:$AA$736,다우기술!$C263)&gt;0,CN$4,"")</f>
        <v/>
      </c>
      <c r="CO263" s="393" t="str">
        <f>IF(COUNTIFS('[7]ROMM List'!$E$5:$E$736,다우기술!CO$4,'[7]ROMM List'!$AA$5:$AA$736,다우기술!$C263)&gt;0,CO$4,"")</f>
        <v/>
      </c>
      <c r="CP263" s="393" t="str">
        <f>IF(COUNTIFS('[7]ROMM List'!$E$5:$E$736,다우기술!CP$4,'[7]ROMM List'!$AA$5:$AA$736,다우기술!$C263)&gt;0,CP$4,"")</f>
        <v/>
      </c>
      <c r="CQ263" s="393" t="str">
        <f>IF(COUNTIFS('[7]ROMM List'!$E$5:$E$736,다우기술!CQ$4,'[7]ROMM List'!$AA$5:$AA$736,다우기술!$C263)&gt;0,CQ$4,"")</f>
        <v/>
      </c>
      <c r="CR263" s="393" t="str">
        <f>IF(COUNTIFS('[7]ROMM List'!$E$5:$E$736,다우기술!CR$4,'[7]ROMM List'!$AA$5:$AA$736,다우기술!$C263)&gt;0,CR$4,"")</f>
        <v/>
      </c>
      <c r="CS263" s="393" t="str">
        <f>IF(COUNTIFS('[7]ROMM List'!$E$5:$E$736,다우기술!CS$4,'[7]ROMM List'!$AA$5:$AA$736,다우기술!$C263)&gt;0,CS$4,"")</f>
        <v>유형자산/투자부동산</v>
      </c>
      <c r="CT263" s="393" t="str">
        <f>IF(COUNTIFS('[7]ROMM List'!$E$5:$E$736,다우기술!CT$4,'[7]ROMM List'!$AA$5:$AA$736,다우기술!$C263)&gt;0,CT$4,"")</f>
        <v/>
      </c>
      <c r="CU263" s="393" t="str">
        <f>IF(COUNTIFS('[7]ROMM List'!$E$5:$E$736,다우기술!CU$4,'[7]ROMM List'!$AA$5:$AA$736,다우기술!$C263)&gt;0,CU$4,"")</f>
        <v/>
      </c>
      <c r="CV263" s="393" t="str">
        <f>IF(COUNTIFS('[7]ROMM List'!$E$5:$E$736,다우기술!CV$4,'[7]ROMM List'!$AA$5:$AA$736,다우기술!$C263)&gt;0,CV$4,"")</f>
        <v/>
      </c>
      <c r="CW263" s="393" t="str">
        <f>IF(COUNTIFS('[7]ROMM List'!$E$5:$E$736,다우기술!CW$4,'[7]ROMM List'!$AA$5:$AA$736,다우기술!$C263)&gt;0,CW$4,"")</f>
        <v/>
      </c>
      <c r="CX263" s="393" t="str">
        <f>IF(COUNTIFS('[7]ROMM List'!$E$5:$E$736,다우기술!CX$4,'[7]ROMM List'!$AA$5:$AA$736,다우기술!$C263)&gt;0,CX$4,"")</f>
        <v/>
      </c>
      <c r="CY263" s="393" t="str">
        <f>IF(COUNTIFS('[7]ROMM List'!$E$5:$E$736,다우기술!CY$4,'[7]ROMM List'!$AA$5:$AA$736,다우기술!$C263)&gt;0,CY$4,"")</f>
        <v/>
      </c>
      <c r="CZ263" s="393" t="str">
        <f>IF(COUNTIFS('[7]ROMM List'!$E$5:$E$736,다우기술!CZ$4,'[7]ROMM List'!$AA$5:$AA$736,다우기술!$C263)&gt;0,CZ$4,"")</f>
        <v/>
      </c>
      <c r="DA263" s="393" t="str">
        <f>IF(COUNTIFS('[7]ROMM List'!$E$5:$E$736,다우기술!DA$4,'[7]ROMM List'!$AA$5:$AA$736,다우기술!$C263)&gt;0,DA$4,"")</f>
        <v/>
      </c>
      <c r="DB263" s="393" t="str">
        <f>IF(COUNTIFS('[7]ROMM List'!$E$5:$E$736,다우기술!DB$4,'[7]ROMM List'!$AA$5:$AA$736,다우기술!$C263)&gt;0,DB$4,"")</f>
        <v/>
      </c>
      <c r="DC263" s="393" t="str">
        <f>IF(COUNTIFS('[7]ROMM List'!$E$5:$E$736,다우기술!DC$4,'[7]ROMM List'!$AA$5:$AA$736,다우기술!$C263)&gt;0,DC$4,"")</f>
        <v/>
      </c>
      <c r="DD263" s="393" t="str">
        <f>IF(COUNTIFS('[7]ROMM List'!$E$5:$E$736,다우기술!DD$4,'[7]ROMM List'!$AA$5:$AA$736,다우기술!$C263)&gt;0,DD$4,"")</f>
        <v/>
      </c>
      <c r="DE263" s="393" t="str">
        <f>IF(COUNTIFS('[7]ROMM List'!$E$5:$E$736,다우기술!DE$4,'[7]ROMM List'!$AA$5:$AA$736,다우기술!$C263)&gt;0,DE$4,"")</f>
        <v/>
      </c>
      <c r="DF263" s="393" t="str">
        <f>IF(COUNTIFS('[7]ROMM List'!$E$5:$E$736,다우기술!DF$4,'[7]ROMM List'!$AA$5:$AA$736,다우기술!$C263)&gt;0,DF$4,"")</f>
        <v/>
      </c>
      <c r="DG263" s="393" t="str">
        <f>IF(COUNTIFS('[7]ROMM List'!$E$5:$E$736,다우기술!DG$4,'[7]ROMM List'!$AA$5:$AA$736,다우기술!$C263)&gt;0,DG$4,"")</f>
        <v/>
      </c>
      <c r="DH263" s="393" t="str">
        <f>IF(COUNTIFS('[7]ROMM List'!$E$5:$E$736,다우기술!DH$4,'[7]ROMM List'!$AA$5:$AA$736,다우기술!$C263)&gt;0,DH$4,"")</f>
        <v/>
      </c>
      <c r="DI263" s="393" t="str">
        <f>IF(COUNTIFS('[7]ROMM List'!$E$5:$E$736,다우기술!DI$4,'[7]ROMM List'!$AA$5:$AA$736,다우기술!$C263)&gt;0,DI$4,"")</f>
        <v/>
      </c>
      <c r="DJ263" s="393" t="str">
        <f>IF(COUNTIFS('[7]ROMM List'!$E$5:$E$736,다우기술!DJ$4,'[7]ROMM List'!$AA$5:$AA$736,다우기술!$C263)&gt;0,DJ$4,"")</f>
        <v/>
      </c>
      <c r="DK263" s="393" t="str">
        <f>IF(COUNTIFS('[7]ROMM List'!$E$5:$E$736,다우기술!DK$4,'[7]ROMM List'!$AA$5:$AA$736,다우기술!$C263)&gt;0,DK$4,"")</f>
        <v/>
      </c>
      <c r="DL263" s="393" t="str">
        <f t="shared" ref="DL263:DL326" si="67">CL263&amp;CM263&amp;CN263&amp;CO263&amp;CP263&amp;CQ263&amp;CR263&amp;CS263&amp;CT263&amp;CU263&amp;CV263&amp;CW263&amp;CX263&amp;CY263&amp;CZ263&amp;DA263&amp;DB263&amp;DC263&amp;DD263&amp;DE263&amp;DF263&amp;DG263&amp;DH263&amp;DI263&amp;DJ263&amp;DK263</f>
        <v>유형자산/투자부동산</v>
      </c>
      <c r="DM263" s="393"/>
      <c r="DN263" s="393"/>
      <c r="DO263" s="393"/>
      <c r="DP263" s="393"/>
      <c r="DQ263" s="393"/>
      <c r="DR263" s="393"/>
      <c r="DS263" s="393"/>
      <c r="DT263" s="393"/>
      <c r="DU263" s="393"/>
      <c r="DV263" s="393"/>
      <c r="DW263" s="393"/>
      <c r="DX263" s="393"/>
      <c r="DY263" s="393"/>
      <c r="DZ263" s="393"/>
      <c r="EA263" s="393"/>
      <c r="EB263" s="393"/>
      <c r="EC263" s="393"/>
      <c r="ED263" s="393"/>
      <c r="EE263" s="393"/>
      <c r="EF263" s="393"/>
      <c r="EG263" s="393"/>
      <c r="EH263" s="393"/>
      <c r="EI263" s="393"/>
      <c r="EJ263" s="393"/>
      <c r="EK263" s="393"/>
      <c r="EL263" s="393"/>
      <c r="EM263" s="393"/>
      <c r="EN263" s="393"/>
      <c r="EO263" s="393"/>
      <c r="EP263" s="393"/>
      <c r="EQ263" s="393"/>
      <c r="ER263" s="393"/>
      <c r="ES263" s="393"/>
      <c r="ET263" s="393"/>
      <c r="EU263" s="393"/>
      <c r="EV263" s="393"/>
      <c r="EW263" s="393"/>
      <c r="EX263" s="393"/>
      <c r="EY263" s="393"/>
      <c r="EZ263" s="393"/>
      <c r="FA263" s="393"/>
      <c r="FB263" s="393"/>
      <c r="FC263" s="393"/>
      <c r="FD263" s="393"/>
      <c r="FE263" s="393"/>
      <c r="FF263" s="393"/>
      <c r="FG263" s="393"/>
      <c r="FH263" s="393"/>
      <c r="FI263" s="393"/>
      <c r="FJ263" s="393"/>
      <c r="FK263" s="393"/>
      <c r="FL263" s="393"/>
      <c r="FM263" s="393"/>
      <c r="FN263" s="393"/>
      <c r="FO263" s="393"/>
      <c r="FP263" s="393"/>
      <c r="FQ263" s="393"/>
      <c r="FR263" s="393"/>
      <c r="FS263" s="393"/>
    </row>
    <row r="264" spans="1:175" s="480" customFormat="1" ht="79.2" hidden="1">
      <c r="A264" s="453"/>
      <c r="B264" s="392" t="s">
        <v>3009</v>
      </c>
      <c r="C264" s="430" t="str">
        <f t="shared" si="59"/>
        <v>FA0207</v>
      </c>
      <c r="D264" s="430" t="s">
        <v>5001</v>
      </c>
      <c r="E264" s="430" t="s">
        <v>5002</v>
      </c>
      <c r="F264" s="431" t="s">
        <v>3599</v>
      </c>
      <c r="G264" s="431" t="s">
        <v>3073</v>
      </c>
      <c r="H264" s="454" t="s">
        <v>5092</v>
      </c>
      <c r="I264" s="455" t="s">
        <v>5093</v>
      </c>
      <c r="J264" s="456" t="s">
        <v>5094</v>
      </c>
      <c r="K264" s="457" t="s">
        <v>5095</v>
      </c>
      <c r="L264" s="458" t="str">
        <f>IF(VLOOKUP(BZ264,'[7]ROMM List'!$AB$5:$AC$736,2,0)&gt;0,"Y","N")</f>
        <v>Y</v>
      </c>
      <c r="M264" s="459" t="s">
        <v>143</v>
      </c>
      <c r="N264" s="460" t="s">
        <v>143</v>
      </c>
      <c r="O264" s="460"/>
      <c r="P264" s="460"/>
      <c r="Q264" s="460"/>
      <c r="R264" s="461"/>
      <c r="S264" s="459" t="s">
        <v>3972</v>
      </c>
      <c r="T264" s="461" t="s">
        <v>4201</v>
      </c>
      <c r="U264" s="459" t="str">
        <f>IF(COUNTIFS('[7]ROMM List'!$AA$5:$AA$736,다우기술!$C264,'[7]ROMM List'!K$5:K$736,"O")&gt;0,"O","")</f>
        <v/>
      </c>
      <c r="V264" s="460" t="str">
        <f>IF(COUNTIFS('[7]ROMM List'!$AA$5:$AA$736,다우기술!$C264,'[7]ROMM List'!L$5:L$736,"O")&gt;0,"O","")</f>
        <v/>
      </c>
      <c r="W264" s="460" t="str">
        <f>IF(COUNTIFS('[7]ROMM List'!$AA$5:$AA$736,다우기술!$C264,'[7]ROMM List'!M$5:M$736,"O")&gt;0,"O","")</f>
        <v>O</v>
      </c>
      <c r="X264" s="460" t="str">
        <f>IF(COUNTIFS('[7]ROMM List'!$AA$5:$AA$736,다우기술!$C264,'[7]ROMM List'!N$5:N$736,"O")&gt;0,"O","")</f>
        <v>O</v>
      </c>
      <c r="Y264" s="460" t="str">
        <f>IF(COUNTIFS('[7]ROMM List'!$AA$5:$AA$736,다우기술!$C264,'[7]ROMM List'!O$5:O$736,"O")&gt;0,"O","")</f>
        <v/>
      </c>
      <c r="Z264" s="460" t="str">
        <f>IF(COUNTIFS('[7]ROMM List'!$AA$5:$AA$736,다우기술!$C264,'[7]ROMM List'!P$5:P$736,"O")&gt;0,"O","")</f>
        <v/>
      </c>
      <c r="AA264" s="460" t="str">
        <f>IF(COUNTIFS('[7]ROMM List'!$AA$5:$AA$736,다우기술!$C264,'[7]ROMM List'!Q$5:Q$736,"O")&gt;0,"O","")</f>
        <v>O</v>
      </c>
      <c r="AB264" s="460" t="str">
        <f>IF(COUNTIFS('[7]ROMM List'!$AA$5:$AA$736,다우기술!$C264,'[7]ROMM List'!R$5:R$736,"O")&gt;0,"O","")</f>
        <v/>
      </c>
      <c r="AC264" s="460" t="str">
        <f>IF(COUNTIFS('[7]ROMM List'!$AA$5:$AA$736,다우기술!$C264,'[7]ROMM List'!S$5:S$736,"O")&gt;0,"O","")</f>
        <v/>
      </c>
      <c r="AD264" s="460" t="str">
        <f>IF(COUNTIFS('[7]ROMM List'!$AA$5:$AA$736,다우기술!$C264,'[7]ROMM List'!T$5:T$736,"O")&gt;0,"O","")</f>
        <v/>
      </c>
      <c r="AE264" s="460" t="str">
        <f>IF(COUNTIFS('[7]ROMM List'!$AA$5:$AA$736,다우기술!$C264,'[7]ROMM List'!U$5:U$736,"O")&gt;0,"O","")</f>
        <v/>
      </c>
      <c r="AF264" s="460" t="str">
        <f>IF(COUNTIFS('[7]ROMM List'!$AA$5:$AA$736,다우기술!$C264,'[7]ROMM List'!V$5:V$736,"O")&gt;0,"O","")</f>
        <v/>
      </c>
      <c r="AG264" s="461" t="str">
        <f>IF(COUNTIFS('[7]ROMM List'!$AA$5:$AA$736,다우기술!$C264,'[7]ROMM List'!W$5:W$736,"O")&gt;0,"O","")</f>
        <v/>
      </c>
      <c r="AH264" s="462" t="s">
        <v>4440</v>
      </c>
      <c r="AI264" s="458" t="str">
        <f t="shared" si="66"/>
        <v>유형자산/투자부동산</v>
      </c>
      <c r="AJ264" s="458" t="s">
        <v>2767</v>
      </c>
      <c r="AK264" s="458" t="s">
        <v>144</v>
      </c>
      <c r="AL264" s="458" t="s">
        <v>144</v>
      </c>
      <c r="AM264" s="458" t="s">
        <v>144</v>
      </c>
      <c r="AN264" s="458" t="s">
        <v>3592</v>
      </c>
      <c r="AO264" s="458" t="s">
        <v>5096</v>
      </c>
      <c r="AP264" s="463" t="s">
        <v>3638</v>
      </c>
      <c r="AQ264" s="458" t="s">
        <v>137</v>
      </c>
      <c r="AR264" s="454" t="s">
        <v>5086</v>
      </c>
      <c r="AS264" s="454" t="s">
        <v>5097</v>
      </c>
      <c r="AT264" s="464" t="s">
        <v>5098</v>
      </c>
      <c r="AU264" s="454" t="str">
        <f t="shared" si="64"/>
        <v>자본적지출과 수익적지출에 대한 검토 및 승인</v>
      </c>
      <c r="AV264" s="454" t="s">
        <v>5099</v>
      </c>
      <c r="AW264" s="455"/>
      <c r="AX264" s="460"/>
      <c r="AY264" s="460" t="s">
        <v>143</v>
      </c>
      <c r="AZ264" s="461"/>
      <c r="BA264" s="446" t="s">
        <v>5100</v>
      </c>
      <c r="BB264" s="446" t="str">
        <f>IF(COUNTIFS('[7]ROMM List'!$AA$5:$AA$736,다우기술!C264,'[7]ROMM List'!$AF$5:$AF$736,"Significant")&gt;0,"Significant",IF(COUNTIFS('[7]ROMM List'!$AA$5:$AA$736,다우기술!C264,'[7]ROMM List'!$AF$5:$AF$736,"Higher")&gt;0,"Higher","Lower"))</f>
        <v>Lower</v>
      </c>
      <c r="BC264" s="446" t="str">
        <f>AQ264</f>
        <v>A</v>
      </c>
      <c r="BD264" s="446" t="s">
        <v>4440</v>
      </c>
      <c r="BE264" s="465" t="s">
        <v>4201</v>
      </c>
      <c r="BF264" s="466" t="str">
        <f t="shared" si="57"/>
        <v>A</v>
      </c>
      <c r="BG264" s="466" t="s">
        <v>5091</v>
      </c>
      <c r="BH264" s="466" t="s">
        <v>5091</v>
      </c>
      <c r="BI264" s="466" t="s">
        <v>4159</v>
      </c>
      <c r="BJ264" s="466" t="s">
        <v>135</v>
      </c>
      <c r="BK264" s="466" t="s">
        <v>135</v>
      </c>
      <c r="BL264" s="466" t="s">
        <v>133</v>
      </c>
      <c r="BM264" s="466" t="s">
        <v>135</v>
      </c>
      <c r="BN264" s="467" t="s">
        <v>135</v>
      </c>
      <c r="BO264" s="446" t="str">
        <f t="shared" si="60"/>
        <v>Not Higher</v>
      </c>
      <c r="BP264" s="446">
        <f>SUMIFS([7]Note!$G$18:$G$65,[7]Note!$C$18:$C$65,다우기술!BB264,[7]Note!$F$18:$F$65,다우기술!BC264,[7]Note!$D$18:$D$65,다우기술!BO264)/IF(BD264="Y",1,IF(BD264="H",2,4))</f>
        <v>1</v>
      </c>
      <c r="BQ264" s="446" t="str">
        <f>AR264</f>
        <v>총무팀
재경팀</v>
      </c>
      <c r="BR264" s="466"/>
      <c r="BS264" s="467" t="s">
        <v>143</v>
      </c>
      <c r="BT264" s="465"/>
      <c r="BU264" s="466"/>
      <c r="BV264" s="466"/>
      <c r="BW264" s="466" t="s">
        <v>143</v>
      </c>
      <c r="BX264" s="466"/>
      <c r="BY264" s="446"/>
      <c r="BZ264" s="392" t="str">
        <f t="shared" si="65"/>
        <v>유무형_자본적지출과 수익적지출에 대한 검토 및 승인</v>
      </c>
      <c r="CA264" s="393" t="b">
        <f>VLOOKUP(BZ264,'[7]ROMM List'!$AB$5:$AB$736,1,0)=BZ264</f>
        <v>1</v>
      </c>
      <c r="CB264" s="393" t="str">
        <f t="shared" si="61"/>
        <v>FA0207</v>
      </c>
      <c r="CC264" s="393"/>
      <c r="CD264" s="479">
        <f t="shared" si="62"/>
        <v>0</v>
      </c>
      <c r="CE264" s="392"/>
      <c r="CF264" s="479">
        <f t="shared" si="63"/>
        <v>0</v>
      </c>
      <c r="CG264" s="479">
        <f t="shared" si="63"/>
        <v>0</v>
      </c>
      <c r="CH264" s="479">
        <f t="shared" si="63"/>
        <v>0</v>
      </c>
      <c r="CI264" s="393"/>
      <c r="CJ264" s="393"/>
      <c r="CK264" s="393"/>
      <c r="CL264" s="393" t="str">
        <f>IF(COUNTIFS('[7]ROMM List'!$E$5:$E$736,다우기술!CL$4,'[7]ROMM List'!$AA$5:$AA$736,다우기술!$C264)&gt;0,CL$4,"")</f>
        <v/>
      </c>
      <c r="CM264" s="393" t="str">
        <f>IF(COUNTIFS('[7]ROMM List'!$E$5:$E$736,다우기술!CM$4,'[7]ROMM List'!$AA$5:$AA$736,다우기술!$C264)&gt;0,CM$4,"")</f>
        <v/>
      </c>
      <c r="CN264" s="393" t="str">
        <f>IF(COUNTIFS('[7]ROMM List'!$E$5:$E$736,다우기술!CN$4,'[7]ROMM List'!$AA$5:$AA$736,다우기술!$C264)&gt;0,CN$4,"")</f>
        <v/>
      </c>
      <c r="CO264" s="393" t="str">
        <f>IF(COUNTIFS('[7]ROMM List'!$E$5:$E$736,다우기술!CO$4,'[7]ROMM List'!$AA$5:$AA$736,다우기술!$C264)&gt;0,CO$4,"")</f>
        <v/>
      </c>
      <c r="CP264" s="393" t="str">
        <f>IF(COUNTIFS('[7]ROMM List'!$E$5:$E$736,다우기술!CP$4,'[7]ROMM List'!$AA$5:$AA$736,다우기술!$C264)&gt;0,CP$4,"")</f>
        <v/>
      </c>
      <c r="CQ264" s="393" t="str">
        <f>IF(COUNTIFS('[7]ROMM List'!$E$5:$E$736,다우기술!CQ$4,'[7]ROMM List'!$AA$5:$AA$736,다우기술!$C264)&gt;0,CQ$4,"")</f>
        <v/>
      </c>
      <c r="CR264" s="393" t="str">
        <f>IF(COUNTIFS('[7]ROMM List'!$E$5:$E$736,다우기술!CR$4,'[7]ROMM List'!$AA$5:$AA$736,다우기술!$C264)&gt;0,CR$4,"")</f>
        <v/>
      </c>
      <c r="CS264" s="393" t="str">
        <f>IF(COUNTIFS('[7]ROMM List'!$E$5:$E$736,다우기술!CS$4,'[7]ROMM List'!$AA$5:$AA$736,다우기술!$C264)&gt;0,CS$4,"")</f>
        <v>유형자산/투자부동산</v>
      </c>
      <c r="CT264" s="393" t="str">
        <f>IF(COUNTIFS('[7]ROMM List'!$E$5:$E$736,다우기술!CT$4,'[7]ROMM List'!$AA$5:$AA$736,다우기술!$C264)&gt;0,CT$4,"")</f>
        <v/>
      </c>
      <c r="CU264" s="393" t="str">
        <f>IF(COUNTIFS('[7]ROMM List'!$E$5:$E$736,다우기술!CU$4,'[7]ROMM List'!$AA$5:$AA$736,다우기술!$C264)&gt;0,CU$4,"")</f>
        <v/>
      </c>
      <c r="CV264" s="393" t="str">
        <f>IF(COUNTIFS('[7]ROMM List'!$E$5:$E$736,다우기술!CV$4,'[7]ROMM List'!$AA$5:$AA$736,다우기술!$C264)&gt;0,CV$4,"")</f>
        <v/>
      </c>
      <c r="CW264" s="393" t="str">
        <f>IF(COUNTIFS('[7]ROMM List'!$E$5:$E$736,다우기술!CW$4,'[7]ROMM List'!$AA$5:$AA$736,다우기술!$C264)&gt;0,CW$4,"")</f>
        <v/>
      </c>
      <c r="CX264" s="393" t="str">
        <f>IF(COUNTIFS('[7]ROMM List'!$E$5:$E$736,다우기술!CX$4,'[7]ROMM List'!$AA$5:$AA$736,다우기술!$C264)&gt;0,CX$4,"")</f>
        <v/>
      </c>
      <c r="CY264" s="393" t="str">
        <f>IF(COUNTIFS('[7]ROMM List'!$E$5:$E$736,다우기술!CY$4,'[7]ROMM List'!$AA$5:$AA$736,다우기술!$C264)&gt;0,CY$4,"")</f>
        <v/>
      </c>
      <c r="CZ264" s="393" t="str">
        <f>IF(COUNTIFS('[7]ROMM List'!$E$5:$E$736,다우기술!CZ$4,'[7]ROMM List'!$AA$5:$AA$736,다우기술!$C264)&gt;0,CZ$4,"")</f>
        <v/>
      </c>
      <c r="DA264" s="393" t="str">
        <f>IF(COUNTIFS('[7]ROMM List'!$E$5:$E$736,다우기술!DA$4,'[7]ROMM List'!$AA$5:$AA$736,다우기술!$C264)&gt;0,DA$4,"")</f>
        <v/>
      </c>
      <c r="DB264" s="393" t="str">
        <f>IF(COUNTIFS('[7]ROMM List'!$E$5:$E$736,다우기술!DB$4,'[7]ROMM List'!$AA$5:$AA$736,다우기술!$C264)&gt;0,DB$4,"")</f>
        <v/>
      </c>
      <c r="DC264" s="393" t="str">
        <f>IF(COUNTIFS('[7]ROMM List'!$E$5:$E$736,다우기술!DC$4,'[7]ROMM List'!$AA$5:$AA$736,다우기술!$C264)&gt;0,DC$4,"")</f>
        <v/>
      </c>
      <c r="DD264" s="393" t="str">
        <f>IF(COUNTIFS('[7]ROMM List'!$E$5:$E$736,다우기술!DD$4,'[7]ROMM List'!$AA$5:$AA$736,다우기술!$C264)&gt;0,DD$4,"")</f>
        <v/>
      </c>
      <c r="DE264" s="393" t="str">
        <f>IF(COUNTIFS('[7]ROMM List'!$E$5:$E$736,다우기술!DE$4,'[7]ROMM List'!$AA$5:$AA$736,다우기술!$C264)&gt;0,DE$4,"")</f>
        <v/>
      </c>
      <c r="DF264" s="393" t="str">
        <f>IF(COUNTIFS('[7]ROMM List'!$E$5:$E$736,다우기술!DF$4,'[7]ROMM List'!$AA$5:$AA$736,다우기술!$C264)&gt;0,DF$4,"")</f>
        <v/>
      </c>
      <c r="DG264" s="393" t="str">
        <f>IF(COUNTIFS('[7]ROMM List'!$E$5:$E$736,다우기술!DG$4,'[7]ROMM List'!$AA$5:$AA$736,다우기술!$C264)&gt;0,DG$4,"")</f>
        <v/>
      </c>
      <c r="DH264" s="393" t="str">
        <f>IF(COUNTIFS('[7]ROMM List'!$E$5:$E$736,다우기술!DH$4,'[7]ROMM List'!$AA$5:$AA$736,다우기술!$C264)&gt;0,DH$4,"")</f>
        <v/>
      </c>
      <c r="DI264" s="393" t="str">
        <f>IF(COUNTIFS('[7]ROMM List'!$E$5:$E$736,다우기술!DI$4,'[7]ROMM List'!$AA$5:$AA$736,다우기술!$C264)&gt;0,DI$4,"")</f>
        <v/>
      </c>
      <c r="DJ264" s="393" t="str">
        <f>IF(COUNTIFS('[7]ROMM List'!$E$5:$E$736,다우기술!DJ$4,'[7]ROMM List'!$AA$5:$AA$736,다우기술!$C264)&gt;0,DJ$4,"")</f>
        <v/>
      </c>
      <c r="DK264" s="393" t="str">
        <f>IF(COUNTIFS('[7]ROMM List'!$E$5:$E$736,다우기술!DK$4,'[7]ROMM List'!$AA$5:$AA$736,다우기술!$C264)&gt;0,DK$4,"")</f>
        <v/>
      </c>
      <c r="DL264" s="393" t="str">
        <f t="shared" si="67"/>
        <v>유형자산/투자부동산</v>
      </c>
      <c r="DM264" s="393"/>
      <c r="DN264" s="393"/>
      <c r="DO264" s="393"/>
      <c r="DP264" s="393"/>
      <c r="DQ264" s="393"/>
      <c r="DR264" s="393"/>
      <c r="DS264" s="393"/>
      <c r="DT264" s="393"/>
      <c r="DU264" s="393"/>
      <c r="DV264" s="393"/>
      <c r="DW264" s="393"/>
      <c r="DX264" s="393"/>
      <c r="DY264" s="393"/>
      <c r="DZ264" s="393"/>
      <c r="EA264" s="393"/>
      <c r="EB264" s="393"/>
      <c r="EC264" s="393"/>
      <c r="ED264" s="393"/>
      <c r="EE264" s="393"/>
      <c r="EF264" s="393"/>
      <c r="EG264" s="393"/>
      <c r="EH264" s="393"/>
      <c r="EI264" s="393"/>
      <c r="EJ264" s="393"/>
      <c r="EK264" s="393"/>
      <c r="EL264" s="393"/>
      <c r="EM264" s="393"/>
      <c r="EN264" s="393"/>
      <c r="EO264" s="393"/>
      <c r="EP264" s="393"/>
      <c r="EQ264" s="393"/>
      <c r="ER264" s="393"/>
      <c r="ES264" s="393"/>
      <c r="ET264" s="393"/>
      <c r="EU264" s="393"/>
      <c r="EV264" s="393"/>
      <c r="EW264" s="393"/>
      <c r="EX264" s="393"/>
      <c r="EY264" s="393"/>
      <c r="EZ264" s="393"/>
      <c r="FA264" s="393"/>
      <c r="FB264" s="393"/>
      <c r="FC264" s="393"/>
      <c r="FD264" s="393"/>
      <c r="FE264" s="393"/>
      <c r="FF264" s="393"/>
      <c r="FG264" s="393"/>
      <c r="FH264" s="393"/>
      <c r="FI264" s="393"/>
      <c r="FJ264" s="393"/>
      <c r="FK264" s="393"/>
      <c r="FL264" s="393"/>
      <c r="FM264" s="393"/>
      <c r="FN264" s="393"/>
      <c r="FO264" s="393"/>
      <c r="FP264" s="393"/>
      <c r="FQ264" s="393"/>
      <c r="FR264" s="393"/>
      <c r="FS264" s="393"/>
    </row>
    <row r="265" spans="1:175" s="480" customFormat="1" ht="290.39999999999998" hidden="1">
      <c r="A265" s="453"/>
      <c r="B265" s="392" t="s">
        <v>3009</v>
      </c>
      <c r="C265" s="430" t="str">
        <f t="shared" si="59"/>
        <v>FA0208</v>
      </c>
      <c r="D265" s="430" t="s">
        <v>5001</v>
      </c>
      <c r="E265" s="430" t="s">
        <v>5002</v>
      </c>
      <c r="F265" s="431" t="s">
        <v>3599</v>
      </c>
      <c r="G265" s="431" t="s">
        <v>3083</v>
      </c>
      <c r="H265" s="454" t="s">
        <v>5101</v>
      </c>
      <c r="I265" s="455" t="s">
        <v>5102</v>
      </c>
      <c r="J265" s="456" t="s">
        <v>5103</v>
      </c>
      <c r="K265" s="457" t="s">
        <v>5104</v>
      </c>
      <c r="L265" s="458" t="str">
        <f>IF(VLOOKUP(BZ265,'[7]ROMM List'!$AB$5:$AC$736,2,0)&gt;0,"Y","N")</f>
        <v>Y</v>
      </c>
      <c r="M265" s="459" t="s">
        <v>143</v>
      </c>
      <c r="N265" s="460"/>
      <c r="O265" s="460"/>
      <c r="P265" s="460" t="s">
        <v>143</v>
      </c>
      <c r="Q265" s="460"/>
      <c r="R265" s="461" t="s">
        <v>143</v>
      </c>
      <c r="S265" s="459" t="s">
        <v>3972</v>
      </c>
      <c r="T265" s="461" t="s">
        <v>4201</v>
      </c>
      <c r="U265" s="459" t="str">
        <f>IF(COUNTIFS('[7]ROMM List'!$AA$5:$AA$736,다우기술!$C265,'[7]ROMM List'!K$5:K$736,"O")&gt;0,"O","")</f>
        <v/>
      </c>
      <c r="V265" s="460" t="str">
        <f>IF(COUNTIFS('[7]ROMM List'!$AA$5:$AA$736,다우기술!$C265,'[7]ROMM List'!L$5:L$736,"O")&gt;0,"O","")</f>
        <v>O</v>
      </c>
      <c r="W265" s="460" t="str">
        <f>IF(COUNTIFS('[7]ROMM List'!$AA$5:$AA$736,다우기술!$C265,'[7]ROMM List'!M$5:M$736,"O")&gt;0,"O","")</f>
        <v/>
      </c>
      <c r="X265" s="460" t="str">
        <f>IF(COUNTIFS('[7]ROMM List'!$AA$5:$AA$736,다우기술!$C265,'[7]ROMM List'!N$5:N$736,"O")&gt;0,"O","")</f>
        <v>O</v>
      </c>
      <c r="Y265" s="460" t="str">
        <f>IF(COUNTIFS('[7]ROMM List'!$AA$5:$AA$736,다우기술!$C265,'[7]ROMM List'!O$5:O$736,"O")&gt;0,"O","")</f>
        <v/>
      </c>
      <c r="Z265" s="460" t="str">
        <f>IF(COUNTIFS('[7]ROMM List'!$AA$5:$AA$736,다우기술!$C265,'[7]ROMM List'!P$5:P$736,"O")&gt;0,"O","")</f>
        <v/>
      </c>
      <c r="AA265" s="460" t="str">
        <f>IF(COUNTIFS('[7]ROMM List'!$AA$5:$AA$736,다우기술!$C265,'[7]ROMM List'!Q$5:Q$736,"O")&gt;0,"O","")</f>
        <v>O</v>
      </c>
      <c r="AB265" s="460" t="str">
        <f>IF(COUNTIFS('[7]ROMM List'!$AA$5:$AA$736,다우기술!$C265,'[7]ROMM List'!R$5:R$736,"O")&gt;0,"O","")</f>
        <v/>
      </c>
      <c r="AC265" s="460" t="str">
        <f>IF(COUNTIFS('[7]ROMM List'!$AA$5:$AA$736,다우기술!$C265,'[7]ROMM List'!S$5:S$736,"O")&gt;0,"O","")</f>
        <v/>
      </c>
      <c r="AD265" s="460" t="str">
        <f>IF(COUNTIFS('[7]ROMM List'!$AA$5:$AA$736,다우기술!$C265,'[7]ROMM List'!T$5:T$736,"O")&gt;0,"O","")</f>
        <v/>
      </c>
      <c r="AE265" s="460" t="str">
        <f>IF(COUNTIFS('[7]ROMM List'!$AA$5:$AA$736,다우기술!$C265,'[7]ROMM List'!U$5:U$736,"O")&gt;0,"O","")</f>
        <v/>
      </c>
      <c r="AF265" s="460" t="str">
        <f>IF(COUNTIFS('[7]ROMM List'!$AA$5:$AA$736,다우기술!$C265,'[7]ROMM List'!V$5:V$736,"O")&gt;0,"O","")</f>
        <v/>
      </c>
      <c r="AG265" s="461" t="str">
        <f>IF(COUNTIFS('[7]ROMM List'!$AA$5:$AA$736,다우기술!$C265,'[7]ROMM List'!W$5:W$736,"O")&gt;0,"O","")</f>
        <v/>
      </c>
      <c r="AH265" s="462" t="s">
        <v>4440</v>
      </c>
      <c r="AI265" s="458" t="str">
        <f t="shared" si="66"/>
        <v>유형자산/투자부동산무형자산</v>
      </c>
      <c r="AJ265" s="458" t="s">
        <v>5105</v>
      </c>
      <c r="AK265" s="458" t="s">
        <v>143</v>
      </c>
      <c r="AL265" s="458" t="s">
        <v>5105</v>
      </c>
      <c r="AM265" s="458" t="s">
        <v>144</v>
      </c>
      <c r="AN265" s="458" t="s">
        <v>3592</v>
      </c>
      <c r="AO265" s="458" t="s">
        <v>144</v>
      </c>
      <c r="AP265" s="463" t="s">
        <v>3638</v>
      </c>
      <c r="AQ265" s="458" t="s">
        <v>137</v>
      </c>
      <c r="AR265" s="454" t="s">
        <v>5106</v>
      </c>
      <c r="AS265" s="454" t="s">
        <v>4148</v>
      </c>
      <c r="AT265" s="482" t="s">
        <v>5107</v>
      </c>
      <c r="AU265" s="454" t="str">
        <f t="shared" si="64"/>
        <v>유무형자산 손상검토 및 승인</v>
      </c>
      <c r="AV265" s="454" t="s">
        <v>5108</v>
      </c>
      <c r="AW265" s="455"/>
      <c r="AX265" s="460"/>
      <c r="AY265" s="460" t="s">
        <v>143</v>
      </c>
      <c r="AZ265" s="461" t="s">
        <v>143</v>
      </c>
      <c r="BA265" s="446" t="s">
        <v>5109</v>
      </c>
      <c r="BB265" s="446" t="str">
        <f>IF(COUNTIFS('[7]ROMM List'!$AA$5:$AA$736,다우기술!C265,'[7]ROMM List'!$AF$5:$AF$736,"Significant")&gt;0,"Significant",IF(COUNTIFS('[7]ROMM List'!$AA$5:$AA$736,다우기술!C265,'[7]ROMM List'!$AF$5:$AF$736,"Higher")&gt;0,"Higher","Lower"))</f>
        <v>Lower</v>
      </c>
      <c r="BC265" s="446" t="str">
        <f>AQ265</f>
        <v>A</v>
      </c>
      <c r="BD265" s="446" t="s">
        <v>4440</v>
      </c>
      <c r="BE265" s="465" t="s">
        <v>4201</v>
      </c>
      <c r="BF265" s="466" t="str">
        <f t="shared" si="57"/>
        <v>A</v>
      </c>
      <c r="BG265" s="466" t="s">
        <v>5091</v>
      </c>
      <c r="BH265" s="466" t="s">
        <v>4159</v>
      </c>
      <c r="BI265" s="466" t="s">
        <v>4159</v>
      </c>
      <c r="BJ265" s="466" t="s">
        <v>5091</v>
      </c>
      <c r="BK265" s="466" t="s">
        <v>5091</v>
      </c>
      <c r="BL265" s="466" t="s">
        <v>133</v>
      </c>
      <c r="BM265" s="466" t="s">
        <v>5091</v>
      </c>
      <c r="BN265" s="467" t="s">
        <v>4159</v>
      </c>
      <c r="BO265" s="446" t="str">
        <f t="shared" si="60"/>
        <v>Not Higher</v>
      </c>
      <c r="BP265" s="446">
        <f>SUMIFS([7]Note!$G$18:$G$65,[7]Note!$C$18:$C$65,다우기술!BB265,[7]Note!$F$18:$F$65,다우기술!BC265,[7]Note!$D$18:$D$65,다우기술!BO265)/IF(BD265="Y",1,IF(BD265="H",2,4))</f>
        <v>1</v>
      </c>
      <c r="BQ265" s="446" t="str">
        <f>AR265</f>
        <v xml:space="preserve"> 재경팀</v>
      </c>
      <c r="BR265" s="466"/>
      <c r="BS265" s="467" t="s">
        <v>143</v>
      </c>
      <c r="BT265" s="465"/>
      <c r="BU265" s="466"/>
      <c r="BV265" s="466"/>
      <c r="BW265" s="466" t="s">
        <v>143</v>
      </c>
      <c r="BX265" s="466"/>
      <c r="BY265" s="446"/>
      <c r="BZ265" s="392" t="str">
        <f t="shared" si="65"/>
        <v>유무형_유무형자산 손상검토 및 승인</v>
      </c>
      <c r="CA265" s="393" t="b">
        <f>VLOOKUP(BZ265,'[7]ROMM List'!$AB$5:$AB$736,1,0)=BZ265</f>
        <v>1</v>
      </c>
      <c r="CB265" s="393" t="str">
        <f t="shared" si="61"/>
        <v>FA0208</v>
      </c>
      <c r="CC265" s="393"/>
      <c r="CD265" s="479">
        <f t="shared" si="62"/>
        <v>1</v>
      </c>
      <c r="CE265" s="392" t="str">
        <f>VLOOKUP(C265,'[7]IUC List'!$D$5:$D$64,1,0)</f>
        <v>FA0208</v>
      </c>
      <c r="CF265" s="479">
        <f t="shared" si="63"/>
        <v>1</v>
      </c>
      <c r="CG265" s="479">
        <f t="shared" si="63"/>
        <v>1</v>
      </c>
      <c r="CH265" s="479">
        <f t="shared" si="63"/>
        <v>0</v>
      </c>
      <c r="CI265" s="393"/>
      <c r="CJ265" s="393"/>
      <c r="CK265" s="393"/>
      <c r="CL265" s="393" t="str">
        <f>IF(COUNTIFS('[7]ROMM List'!$E$5:$E$736,다우기술!CL$4,'[7]ROMM List'!$AA$5:$AA$736,다우기술!$C265)&gt;0,CL$4,"")</f>
        <v/>
      </c>
      <c r="CM265" s="393" t="str">
        <f>IF(COUNTIFS('[7]ROMM List'!$E$5:$E$736,다우기술!CM$4,'[7]ROMM List'!$AA$5:$AA$736,다우기술!$C265)&gt;0,CM$4,"")</f>
        <v/>
      </c>
      <c r="CN265" s="393" t="str">
        <f>IF(COUNTIFS('[7]ROMM List'!$E$5:$E$736,다우기술!CN$4,'[7]ROMM List'!$AA$5:$AA$736,다우기술!$C265)&gt;0,CN$4,"")</f>
        <v/>
      </c>
      <c r="CO265" s="393" t="str">
        <f>IF(COUNTIFS('[7]ROMM List'!$E$5:$E$736,다우기술!CO$4,'[7]ROMM List'!$AA$5:$AA$736,다우기술!$C265)&gt;0,CO$4,"")</f>
        <v/>
      </c>
      <c r="CP265" s="393" t="str">
        <f>IF(COUNTIFS('[7]ROMM List'!$E$5:$E$736,다우기술!CP$4,'[7]ROMM List'!$AA$5:$AA$736,다우기술!$C265)&gt;0,CP$4,"")</f>
        <v/>
      </c>
      <c r="CQ265" s="393" t="str">
        <f>IF(COUNTIFS('[7]ROMM List'!$E$5:$E$736,다우기술!CQ$4,'[7]ROMM List'!$AA$5:$AA$736,다우기술!$C265)&gt;0,CQ$4,"")</f>
        <v/>
      </c>
      <c r="CR265" s="393" t="str">
        <f>IF(COUNTIFS('[7]ROMM List'!$E$5:$E$736,다우기술!CR$4,'[7]ROMM List'!$AA$5:$AA$736,다우기술!$C265)&gt;0,CR$4,"")</f>
        <v/>
      </c>
      <c r="CS265" s="393" t="str">
        <f>IF(COUNTIFS('[7]ROMM List'!$E$5:$E$736,다우기술!CS$4,'[7]ROMM List'!$AA$5:$AA$736,다우기술!$C265)&gt;0,CS$4,"")</f>
        <v>유형자산/투자부동산</v>
      </c>
      <c r="CT265" s="393" t="str">
        <f>IF(COUNTIFS('[7]ROMM List'!$E$5:$E$736,다우기술!CT$4,'[7]ROMM List'!$AA$5:$AA$736,다우기술!$C265)&gt;0,CT$4,"")</f>
        <v>무형자산</v>
      </c>
      <c r="CU265" s="393" t="str">
        <f>IF(COUNTIFS('[7]ROMM List'!$E$5:$E$736,다우기술!CU$4,'[7]ROMM List'!$AA$5:$AA$736,다우기술!$C265)&gt;0,CU$4,"")</f>
        <v/>
      </c>
      <c r="CV265" s="393" t="str">
        <f>IF(COUNTIFS('[7]ROMM List'!$E$5:$E$736,다우기술!CV$4,'[7]ROMM List'!$AA$5:$AA$736,다우기술!$C265)&gt;0,CV$4,"")</f>
        <v/>
      </c>
      <c r="CW265" s="393" t="str">
        <f>IF(COUNTIFS('[7]ROMM List'!$E$5:$E$736,다우기술!CW$4,'[7]ROMM List'!$AA$5:$AA$736,다우기술!$C265)&gt;0,CW$4,"")</f>
        <v/>
      </c>
      <c r="CX265" s="393" t="str">
        <f>IF(COUNTIFS('[7]ROMM List'!$E$5:$E$736,다우기술!CX$4,'[7]ROMM List'!$AA$5:$AA$736,다우기술!$C265)&gt;0,CX$4,"")</f>
        <v/>
      </c>
      <c r="CY265" s="393" t="str">
        <f>IF(COUNTIFS('[7]ROMM List'!$E$5:$E$736,다우기술!CY$4,'[7]ROMM List'!$AA$5:$AA$736,다우기술!$C265)&gt;0,CY$4,"")</f>
        <v/>
      </c>
      <c r="CZ265" s="393" t="str">
        <f>IF(COUNTIFS('[7]ROMM List'!$E$5:$E$736,다우기술!CZ$4,'[7]ROMM List'!$AA$5:$AA$736,다우기술!$C265)&gt;0,CZ$4,"")</f>
        <v/>
      </c>
      <c r="DA265" s="393" t="str">
        <f>IF(COUNTIFS('[7]ROMM List'!$E$5:$E$736,다우기술!DA$4,'[7]ROMM List'!$AA$5:$AA$736,다우기술!$C265)&gt;0,DA$4,"")</f>
        <v/>
      </c>
      <c r="DB265" s="393" t="str">
        <f>IF(COUNTIFS('[7]ROMM List'!$E$5:$E$736,다우기술!DB$4,'[7]ROMM List'!$AA$5:$AA$736,다우기술!$C265)&gt;0,DB$4,"")</f>
        <v/>
      </c>
      <c r="DC265" s="393" t="str">
        <f>IF(COUNTIFS('[7]ROMM List'!$E$5:$E$736,다우기술!DC$4,'[7]ROMM List'!$AA$5:$AA$736,다우기술!$C265)&gt;0,DC$4,"")</f>
        <v/>
      </c>
      <c r="DD265" s="393" t="str">
        <f>IF(COUNTIFS('[7]ROMM List'!$E$5:$E$736,다우기술!DD$4,'[7]ROMM List'!$AA$5:$AA$736,다우기술!$C265)&gt;0,DD$4,"")</f>
        <v/>
      </c>
      <c r="DE265" s="393" t="str">
        <f>IF(COUNTIFS('[7]ROMM List'!$E$5:$E$736,다우기술!DE$4,'[7]ROMM List'!$AA$5:$AA$736,다우기술!$C265)&gt;0,DE$4,"")</f>
        <v/>
      </c>
      <c r="DF265" s="393" t="str">
        <f>IF(COUNTIFS('[7]ROMM List'!$E$5:$E$736,다우기술!DF$4,'[7]ROMM List'!$AA$5:$AA$736,다우기술!$C265)&gt;0,DF$4,"")</f>
        <v/>
      </c>
      <c r="DG265" s="393" t="str">
        <f>IF(COUNTIFS('[7]ROMM List'!$E$5:$E$736,다우기술!DG$4,'[7]ROMM List'!$AA$5:$AA$736,다우기술!$C265)&gt;0,DG$4,"")</f>
        <v/>
      </c>
      <c r="DH265" s="393" t="str">
        <f>IF(COUNTIFS('[7]ROMM List'!$E$5:$E$736,다우기술!DH$4,'[7]ROMM List'!$AA$5:$AA$736,다우기술!$C265)&gt;0,DH$4,"")</f>
        <v/>
      </c>
      <c r="DI265" s="393" t="str">
        <f>IF(COUNTIFS('[7]ROMM List'!$E$5:$E$736,다우기술!DI$4,'[7]ROMM List'!$AA$5:$AA$736,다우기술!$C265)&gt;0,DI$4,"")</f>
        <v/>
      </c>
      <c r="DJ265" s="393" t="str">
        <f>IF(COUNTIFS('[7]ROMM List'!$E$5:$E$736,다우기술!DJ$4,'[7]ROMM List'!$AA$5:$AA$736,다우기술!$C265)&gt;0,DJ$4,"")</f>
        <v/>
      </c>
      <c r="DK265" s="393" t="str">
        <f>IF(COUNTIFS('[7]ROMM List'!$E$5:$E$736,다우기술!DK$4,'[7]ROMM List'!$AA$5:$AA$736,다우기술!$C265)&gt;0,DK$4,"")</f>
        <v/>
      </c>
      <c r="DL265" s="393" t="str">
        <f t="shared" si="67"/>
        <v>유형자산/투자부동산무형자산</v>
      </c>
      <c r="DM265" s="393"/>
      <c r="DN265" s="393"/>
      <c r="DO265" s="393"/>
      <c r="DP265" s="393"/>
      <c r="DQ265" s="393"/>
      <c r="DR265" s="393"/>
      <c r="DS265" s="393"/>
      <c r="DT265" s="393"/>
      <c r="DU265" s="393"/>
      <c r="DV265" s="393"/>
      <c r="DW265" s="393"/>
      <c r="DX265" s="393"/>
      <c r="DY265" s="393"/>
      <c r="DZ265" s="393"/>
      <c r="EA265" s="393"/>
      <c r="EB265" s="393"/>
      <c r="EC265" s="393"/>
      <c r="ED265" s="393"/>
      <c r="EE265" s="393"/>
      <c r="EF265" s="393"/>
      <c r="EG265" s="393"/>
      <c r="EH265" s="393"/>
      <c r="EI265" s="393"/>
      <c r="EJ265" s="393"/>
      <c r="EK265" s="393"/>
      <c r="EL265" s="393"/>
      <c r="EM265" s="393"/>
      <c r="EN265" s="393"/>
      <c r="EO265" s="393"/>
      <c r="EP265" s="393"/>
      <c r="EQ265" s="393"/>
      <c r="ER265" s="393"/>
      <c r="ES265" s="393"/>
      <c r="ET265" s="393"/>
      <c r="EU265" s="393"/>
      <c r="EV265" s="393"/>
      <c r="EW265" s="393"/>
      <c r="EX265" s="393"/>
      <c r="EY265" s="393"/>
      <c r="EZ265" s="393"/>
      <c r="FA265" s="393"/>
      <c r="FB265" s="393"/>
      <c r="FC265" s="393"/>
      <c r="FD265" s="393"/>
      <c r="FE265" s="393"/>
      <c r="FF265" s="393"/>
      <c r="FG265" s="393"/>
      <c r="FH265" s="393"/>
      <c r="FI265" s="393"/>
      <c r="FJ265" s="393"/>
      <c r="FK265" s="393"/>
      <c r="FL265" s="393"/>
      <c r="FM265" s="393"/>
      <c r="FN265" s="393"/>
      <c r="FO265" s="393"/>
      <c r="FP265" s="393"/>
      <c r="FQ265" s="393"/>
      <c r="FR265" s="393"/>
      <c r="FS265" s="393"/>
    </row>
    <row r="266" spans="1:175" s="480" customFormat="1" ht="171.6" hidden="1">
      <c r="A266" s="453"/>
      <c r="B266" s="392" t="s">
        <v>3009</v>
      </c>
      <c r="C266" s="430" t="str">
        <f t="shared" si="59"/>
        <v>FA0209</v>
      </c>
      <c r="D266" s="430" t="s">
        <v>5001</v>
      </c>
      <c r="E266" s="430" t="s">
        <v>5002</v>
      </c>
      <c r="F266" s="431" t="s">
        <v>3599</v>
      </c>
      <c r="G266" s="431" t="s">
        <v>3091</v>
      </c>
      <c r="H266" s="454" t="s">
        <v>5110</v>
      </c>
      <c r="I266" s="455" t="s">
        <v>5111</v>
      </c>
      <c r="J266" s="456" t="s">
        <v>5112</v>
      </c>
      <c r="K266" s="457" t="s">
        <v>5113</v>
      </c>
      <c r="L266" s="458" t="str">
        <f>IF(VLOOKUP(BZ266,'[7]ROMM List'!$AB$5:$AC$736,2,0)&gt;0,"Y","N")</f>
        <v>Y</v>
      </c>
      <c r="M266" s="459" t="s">
        <v>143</v>
      </c>
      <c r="N266" s="460" t="s">
        <v>143</v>
      </c>
      <c r="O266" s="460"/>
      <c r="P266" s="460"/>
      <c r="Q266" s="460" t="s">
        <v>143</v>
      </c>
      <c r="R266" s="461"/>
      <c r="S266" s="459" t="s">
        <v>3972</v>
      </c>
      <c r="T266" s="461" t="s">
        <v>4201</v>
      </c>
      <c r="U266" s="459" t="str">
        <f>IF(COUNTIFS('[7]ROMM List'!$AA$5:$AA$736,다우기술!$C266,'[7]ROMM List'!K$5:K$736,"O")&gt;0,"O","")</f>
        <v/>
      </c>
      <c r="V266" s="460" t="str">
        <f>IF(COUNTIFS('[7]ROMM List'!$AA$5:$AA$736,다우기술!$C266,'[7]ROMM List'!L$5:L$736,"O")&gt;0,"O","")</f>
        <v/>
      </c>
      <c r="W266" s="460" t="str">
        <f>IF(COUNTIFS('[7]ROMM List'!$AA$5:$AA$736,다우기술!$C266,'[7]ROMM List'!M$5:M$736,"O")&gt;0,"O","")</f>
        <v/>
      </c>
      <c r="X266" s="460" t="str">
        <f>IF(COUNTIFS('[7]ROMM List'!$AA$5:$AA$736,다우기술!$C266,'[7]ROMM List'!N$5:N$736,"O")&gt;0,"O","")</f>
        <v>O</v>
      </c>
      <c r="Y266" s="460" t="str">
        <f>IF(COUNTIFS('[7]ROMM List'!$AA$5:$AA$736,다우기술!$C266,'[7]ROMM List'!O$5:O$736,"O")&gt;0,"O","")</f>
        <v/>
      </c>
      <c r="Z266" s="460" t="str">
        <f>IF(COUNTIFS('[7]ROMM List'!$AA$5:$AA$736,다우기술!$C266,'[7]ROMM List'!P$5:P$736,"O")&gt;0,"O","")</f>
        <v/>
      </c>
      <c r="AA266" s="460" t="str">
        <f>IF(COUNTIFS('[7]ROMM List'!$AA$5:$AA$736,다우기술!$C266,'[7]ROMM List'!Q$5:Q$736,"O")&gt;0,"O","")</f>
        <v/>
      </c>
      <c r="AB266" s="460" t="str">
        <f>IF(COUNTIFS('[7]ROMM List'!$AA$5:$AA$736,다우기술!$C266,'[7]ROMM List'!R$5:R$736,"O")&gt;0,"O","")</f>
        <v/>
      </c>
      <c r="AC266" s="460" t="str">
        <f>IF(COUNTIFS('[7]ROMM List'!$AA$5:$AA$736,다우기술!$C266,'[7]ROMM List'!S$5:S$736,"O")&gt;0,"O","")</f>
        <v/>
      </c>
      <c r="AD266" s="460" t="str">
        <f>IF(COUNTIFS('[7]ROMM List'!$AA$5:$AA$736,다우기술!$C266,'[7]ROMM List'!T$5:T$736,"O")&gt;0,"O","")</f>
        <v/>
      </c>
      <c r="AE266" s="460" t="str">
        <f>IF(COUNTIFS('[7]ROMM List'!$AA$5:$AA$736,다우기술!$C266,'[7]ROMM List'!U$5:U$736,"O")&gt;0,"O","")</f>
        <v/>
      </c>
      <c r="AF266" s="460" t="str">
        <f>IF(COUNTIFS('[7]ROMM List'!$AA$5:$AA$736,다우기술!$C266,'[7]ROMM List'!V$5:V$736,"O")&gt;0,"O","")</f>
        <v/>
      </c>
      <c r="AG266" s="461" t="str">
        <f>IF(COUNTIFS('[7]ROMM List'!$AA$5:$AA$736,다우기술!$C266,'[7]ROMM List'!W$5:W$736,"O")&gt;0,"O","")</f>
        <v/>
      </c>
      <c r="AH266" s="462" t="s">
        <v>130</v>
      </c>
      <c r="AI266" s="458" t="str">
        <f t="shared" si="66"/>
        <v>유형자산/투자부동산</v>
      </c>
      <c r="AJ266" s="458" t="s">
        <v>5114</v>
      </c>
      <c r="AK266" s="458" t="s">
        <v>144</v>
      </c>
      <c r="AL266" s="458" t="s">
        <v>5114</v>
      </c>
      <c r="AM266" s="458" t="s">
        <v>144</v>
      </c>
      <c r="AN266" s="458" t="s">
        <v>3592</v>
      </c>
      <c r="AO266" s="458" t="s">
        <v>144</v>
      </c>
      <c r="AP266" s="463" t="s">
        <v>3638</v>
      </c>
      <c r="AQ266" s="458" t="s">
        <v>136</v>
      </c>
      <c r="AR266" s="454" t="s">
        <v>2911</v>
      </c>
      <c r="AS266" s="454" t="s">
        <v>5115</v>
      </c>
      <c r="AT266" s="464" t="s">
        <v>5116</v>
      </c>
      <c r="AU266" s="454" t="str">
        <f t="shared" si="64"/>
        <v>금융비용자본화에 대한 승인절차확인.</v>
      </c>
      <c r="AV266" s="454" t="s">
        <v>5117</v>
      </c>
      <c r="AW266" s="455"/>
      <c r="AX266" s="460"/>
      <c r="AY266" s="460" t="s">
        <v>143</v>
      </c>
      <c r="AZ266" s="461"/>
      <c r="BA266" s="446" t="s">
        <v>5118</v>
      </c>
      <c r="BB266" s="446" t="str">
        <f>IF(COUNTIFS('[7]ROMM List'!$AA$5:$AA$736,다우기술!C266,'[7]ROMM List'!$AF$5:$AF$736,"Significant")&gt;0,"Significant",IF(COUNTIFS('[7]ROMM List'!$AA$5:$AA$736,다우기술!C266,'[7]ROMM List'!$AF$5:$AF$736,"Higher")&gt;0,"Higher","Lower"))</f>
        <v>Lower</v>
      </c>
      <c r="BC266" s="446" t="str">
        <f>AQ266</f>
        <v>Q</v>
      </c>
      <c r="BD266" s="446" t="s">
        <v>4440</v>
      </c>
      <c r="BE266" s="465" t="s">
        <v>4201</v>
      </c>
      <c r="BF266" s="466" t="str">
        <f t="shared" si="57"/>
        <v>Q</v>
      </c>
      <c r="BG266" s="466" t="s">
        <v>5091</v>
      </c>
      <c r="BH266" s="466" t="s">
        <v>5091</v>
      </c>
      <c r="BI266" s="466" t="s">
        <v>5091</v>
      </c>
      <c r="BJ266" s="466" t="s">
        <v>5091</v>
      </c>
      <c r="BK266" s="466" t="s">
        <v>5091</v>
      </c>
      <c r="BL266" s="466" t="s">
        <v>133</v>
      </c>
      <c r="BM266" s="466" t="s">
        <v>5091</v>
      </c>
      <c r="BN266" s="467" t="s">
        <v>5091</v>
      </c>
      <c r="BO266" s="446" t="str">
        <f t="shared" si="60"/>
        <v>Not Higher</v>
      </c>
      <c r="BP266" s="446">
        <f>SUMIFS([7]Note!$G$18:$G$65,[7]Note!$C$18:$C$65,다우기술!BB266,[7]Note!$F$18:$F$65,다우기술!BC266,[7]Note!$D$18:$D$65,다우기술!BO266)/IF(BD266="Y",1,IF(BD266="H",2,4))</f>
        <v>2</v>
      </c>
      <c r="BQ266" s="446" t="str">
        <f>AR266</f>
        <v>재경팀</v>
      </c>
      <c r="BR266" s="466"/>
      <c r="BS266" s="467" t="s">
        <v>143</v>
      </c>
      <c r="BT266" s="465"/>
      <c r="BU266" s="466"/>
      <c r="BV266" s="466"/>
      <c r="BW266" s="466" t="s">
        <v>143</v>
      </c>
      <c r="BX266" s="466"/>
      <c r="BY266" s="446"/>
      <c r="BZ266" s="392" t="str">
        <f t="shared" si="65"/>
        <v>유무형_금융비용자본화에 대한 승인절차확인.</v>
      </c>
      <c r="CA266" s="393" t="b">
        <f>VLOOKUP(BZ266,'[7]ROMM List'!$AB$5:$AB$736,1,0)=BZ266</f>
        <v>1</v>
      </c>
      <c r="CB266" s="393" t="str">
        <f t="shared" si="61"/>
        <v>FA0209</v>
      </c>
      <c r="CC266" s="393"/>
      <c r="CD266" s="479">
        <f t="shared" si="62"/>
        <v>1</v>
      </c>
      <c r="CE266" s="392" t="str">
        <f>VLOOKUP(C266,'[7]IUC List'!$D$5:$D$64,1,0)</f>
        <v>FA0209</v>
      </c>
      <c r="CF266" s="479">
        <f t="shared" si="63"/>
        <v>0</v>
      </c>
      <c r="CG266" s="479">
        <f t="shared" si="63"/>
        <v>1</v>
      </c>
      <c r="CH266" s="479">
        <f t="shared" si="63"/>
        <v>0</v>
      </c>
      <c r="CI266" s="393"/>
      <c r="CJ266" s="393"/>
      <c r="CK266" s="393"/>
      <c r="CL266" s="393" t="str">
        <f>IF(COUNTIFS('[7]ROMM List'!$E$5:$E$736,다우기술!CL$4,'[7]ROMM List'!$AA$5:$AA$736,다우기술!$C266)&gt;0,CL$4,"")</f>
        <v/>
      </c>
      <c r="CM266" s="393" t="str">
        <f>IF(COUNTIFS('[7]ROMM List'!$E$5:$E$736,다우기술!CM$4,'[7]ROMM List'!$AA$5:$AA$736,다우기술!$C266)&gt;0,CM$4,"")</f>
        <v/>
      </c>
      <c r="CN266" s="393" t="str">
        <f>IF(COUNTIFS('[7]ROMM List'!$E$5:$E$736,다우기술!CN$4,'[7]ROMM List'!$AA$5:$AA$736,다우기술!$C266)&gt;0,CN$4,"")</f>
        <v/>
      </c>
      <c r="CO266" s="393" t="str">
        <f>IF(COUNTIFS('[7]ROMM List'!$E$5:$E$736,다우기술!CO$4,'[7]ROMM List'!$AA$5:$AA$736,다우기술!$C266)&gt;0,CO$4,"")</f>
        <v/>
      </c>
      <c r="CP266" s="393" t="str">
        <f>IF(COUNTIFS('[7]ROMM List'!$E$5:$E$736,다우기술!CP$4,'[7]ROMM List'!$AA$5:$AA$736,다우기술!$C266)&gt;0,CP$4,"")</f>
        <v/>
      </c>
      <c r="CQ266" s="393" t="str">
        <f>IF(COUNTIFS('[7]ROMM List'!$E$5:$E$736,다우기술!CQ$4,'[7]ROMM List'!$AA$5:$AA$736,다우기술!$C266)&gt;0,CQ$4,"")</f>
        <v/>
      </c>
      <c r="CR266" s="393" t="str">
        <f>IF(COUNTIFS('[7]ROMM List'!$E$5:$E$736,다우기술!CR$4,'[7]ROMM List'!$AA$5:$AA$736,다우기술!$C266)&gt;0,CR$4,"")</f>
        <v/>
      </c>
      <c r="CS266" s="393" t="str">
        <f>IF(COUNTIFS('[7]ROMM List'!$E$5:$E$736,다우기술!CS$4,'[7]ROMM List'!$AA$5:$AA$736,다우기술!$C266)&gt;0,CS$4,"")</f>
        <v>유형자산/투자부동산</v>
      </c>
      <c r="CT266" s="393" t="str">
        <f>IF(COUNTIFS('[7]ROMM List'!$E$5:$E$736,다우기술!CT$4,'[7]ROMM List'!$AA$5:$AA$736,다우기술!$C266)&gt;0,CT$4,"")</f>
        <v/>
      </c>
      <c r="CU266" s="393" t="str">
        <f>IF(COUNTIFS('[7]ROMM List'!$E$5:$E$736,다우기술!CU$4,'[7]ROMM List'!$AA$5:$AA$736,다우기술!$C266)&gt;0,CU$4,"")</f>
        <v/>
      </c>
      <c r="CV266" s="393" t="str">
        <f>IF(COUNTIFS('[7]ROMM List'!$E$5:$E$736,다우기술!CV$4,'[7]ROMM List'!$AA$5:$AA$736,다우기술!$C266)&gt;0,CV$4,"")</f>
        <v/>
      </c>
      <c r="CW266" s="393" t="str">
        <f>IF(COUNTIFS('[7]ROMM List'!$E$5:$E$736,다우기술!CW$4,'[7]ROMM List'!$AA$5:$AA$736,다우기술!$C266)&gt;0,CW$4,"")</f>
        <v/>
      </c>
      <c r="CX266" s="393" t="str">
        <f>IF(COUNTIFS('[7]ROMM List'!$E$5:$E$736,다우기술!CX$4,'[7]ROMM List'!$AA$5:$AA$736,다우기술!$C266)&gt;0,CX$4,"")</f>
        <v/>
      </c>
      <c r="CY266" s="393" t="str">
        <f>IF(COUNTIFS('[7]ROMM List'!$E$5:$E$736,다우기술!CY$4,'[7]ROMM List'!$AA$5:$AA$736,다우기술!$C266)&gt;0,CY$4,"")</f>
        <v/>
      </c>
      <c r="CZ266" s="393" t="str">
        <f>IF(COUNTIFS('[7]ROMM List'!$E$5:$E$736,다우기술!CZ$4,'[7]ROMM List'!$AA$5:$AA$736,다우기술!$C266)&gt;0,CZ$4,"")</f>
        <v/>
      </c>
      <c r="DA266" s="393" t="str">
        <f>IF(COUNTIFS('[7]ROMM List'!$E$5:$E$736,다우기술!DA$4,'[7]ROMM List'!$AA$5:$AA$736,다우기술!$C266)&gt;0,DA$4,"")</f>
        <v/>
      </c>
      <c r="DB266" s="393" t="str">
        <f>IF(COUNTIFS('[7]ROMM List'!$E$5:$E$736,다우기술!DB$4,'[7]ROMM List'!$AA$5:$AA$736,다우기술!$C266)&gt;0,DB$4,"")</f>
        <v/>
      </c>
      <c r="DC266" s="393" t="str">
        <f>IF(COUNTIFS('[7]ROMM List'!$E$5:$E$736,다우기술!DC$4,'[7]ROMM List'!$AA$5:$AA$736,다우기술!$C266)&gt;0,DC$4,"")</f>
        <v/>
      </c>
      <c r="DD266" s="393" t="str">
        <f>IF(COUNTIFS('[7]ROMM List'!$E$5:$E$736,다우기술!DD$4,'[7]ROMM List'!$AA$5:$AA$736,다우기술!$C266)&gt;0,DD$4,"")</f>
        <v/>
      </c>
      <c r="DE266" s="393" t="str">
        <f>IF(COUNTIFS('[7]ROMM List'!$E$5:$E$736,다우기술!DE$4,'[7]ROMM List'!$AA$5:$AA$736,다우기술!$C266)&gt;0,DE$4,"")</f>
        <v/>
      </c>
      <c r="DF266" s="393" t="str">
        <f>IF(COUNTIFS('[7]ROMM List'!$E$5:$E$736,다우기술!DF$4,'[7]ROMM List'!$AA$5:$AA$736,다우기술!$C266)&gt;0,DF$4,"")</f>
        <v/>
      </c>
      <c r="DG266" s="393" t="str">
        <f>IF(COUNTIFS('[7]ROMM List'!$E$5:$E$736,다우기술!DG$4,'[7]ROMM List'!$AA$5:$AA$736,다우기술!$C266)&gt;0,DG$4,"")</f>
        <v/>
      </c>
      <c r="DH266" s="393" t="str">
        <f>IF(COUNTIFS('[7]ROMM List'!$E$5:$E$736,다우기술!DH$4,'[7]ROMM List'!$AA$5:$AA$736,다우기술!$C266)&gt;0,DH$4,"")</f>
        <v/>
      </c>
      <c r="DI266" s="393" t="str">
        <f>IF(COUNTIFS('[7]ROMM List'!$E$5:$E$736,다우기술!DI$4,'[7]ROMM List'!$AA$5:$AA$736,다우기술!$C266)&gt;0,DI$4,"")</f>
        <v/>
      </c>
      <c r="DJ266" s="393" t="str">
        <f>IF(COUNTIFS('[7]ROMM List'!$E$5:$E$736,다우기술!DJ$4,'[7]ROMM List'!$AA$5:$AA$736,다우기술!$C266)&gt;0,DJ$4,"")</f>
        <v/>
      </c>
      <c r="DK266" s="393" t="str">
        <f>IF(COUNTIFS('[7]ROMM List'!$E$5:$E$736,다우기술!DK$4,'[7]ROMM List'!$AA$5:$AA$736,다우기술!$C266)&gt;0,DK$4,"")</f>
        <v/>
      </c>
      <c r="DL266" s="393" t="str">
        <f t="shared" si="67"/>
        <v>유형자산/투자부동산</v>
      </c>
      <c r="DM266" s="393"/>
      <c r="DN266" s="393"/>
      <c r="DO266" s="393"/>
      <c r="DP266" s="393"/>
      <c r="DQ266" s="393"/>
      <c r="DR266" s="393"/>
      <c r="DS266" s="393"/>
      <c r="DT266" s="393"/>
      <c r="DU266" s="393"/>
      <c r="DV266" s="393"/>
      <c r="DW266" s="393"/>
      <c r="DX266" s="393"/>
      <c r="DY266" s="393"/>
      <c r="DZ266" s="393"/>
      <c r="EA266" s="393"/>
      <c r="EB266" s="393"/>
      <c r="EC266" s="393"/>
      <c r="ED266" s="393"/>
      <c r="EE266" s="393"/>
      <c r="EF266" s="393"/>
      <c r="EG266" s="393"/>
      <c r="EH266" s="393"/>
      <c r="EI266" s="393"/>
      <c r="EJ266" s="393"/>
      <c r="EK266" s="393"/>
      <c r="EL266" s="393"/>
      <c r="EM266" s="393"/>
      <c r="EN266" s="393"/>
      <c r="EO266" s="393"/>
      <c r="EP266" s="393"/>
      <c r="EQ266" s="393"/>
      <c r="ER266" s="393"/>
      <c r="ES266" s="393"/>
      <c r="ET266" s="393"/>
      <c r="EU266" s="393"/>
      <c r="EV266" s="393"/>
      <c r="EW266" s="393"/>
      <c r="EX266" s="393"/>
      <c r="EY266" s="393"/>
      <c r="EZ266" s="393"/>
      <c r="FA266" s="393"/>
      <c r="FB266" s="393"/>
      <c r="FC266" s="393"/>
      <c r="FD266" s="393"/>
      <c r="FE266" s="393"/>
      <c r="FF266" s="393"/>
      <c r="FG266" s="393"/>
      <c r="FH266" s="393"/>
      <c r="FI266" s="393"/>
      <c r="FJ266" s="393"/>
      <c r="FK266" s="393"/>
      <c r="FL266" s="393"/>
      <c r="FM266" s="393"/>
      <c r="FN266" s="393"/>
      <c r="FO266" s="393"/>
      <c r="FP266" s="393"/>
      <c r="FQ266" s="393"/>
      <c r="FR266" s="393"/>
      <c r="FS266" s="393"/>
    </row>
    <row r="267" spans="1:175" s="480" customFormat="1" ht="79.2" hidden="1">
      <c r="A267" s="453"/>
      <c r="B267" s="392" t="s">
        <v>3009</v>
      </c>
      <c r="C267" s="430" t="str">
        <f t="shared" si="59"/>
        <v>FA0210</v>
      </c>
      <c r="D267" s="430" t="s">
        <v>5001</v>
      </c>
      <c r="E267" s="430" t="s">
        <v>5002</v>
      </c>
      <c r="F267" s="431" t="s">
        <v>3599</v>
      </c>
      <c r="G267" s="431" t="s">
        <v>3099</v>
      </c>
      <c r="H267" s="454" t="s">
        <v>5119</v>
      </c>
      <c r="I267" s="455" t="s">
        <v>5120</v>
      </c>
      <c r="J267" s="481" t="s">
        <v>5121</v>
      </c>
      <c r="K267" s="457" t="s">
        <v>5122</v>
      </c>
      <c r="L267" s="458" t="s">
        <v>130</v>
      </c>
      <c r="M267" s="459" t="s">
        <v>143</v>
      </c>
      <c r="N267" s="460"/>
      <c r="O267" s="460"/>
      <c r="P267" s="460"/>
      <c r="Q267" s="460"/>
      <c r="R267" s="461"/>
      <c r="S267" s="459" t="s">
        <v>140</v>
      </c>
      <c r="T267" s="461" t="s">
        <v>131</v>
      </c>
      <c r="U267" s="459"/>
      <c r="V267" s="460"/>
      <c r="W267" s="460"/>
      <c r="X267" s="460"/>
      <c r="Y267" s="460"/>
      <c r="Z267" s="460" t="s">
        <v>143</v>
      </c>
      <c r="AA267" s="460" t="s">
        <v>143</v>
      </c>
      <c r="AB267" s="460"/>
      <c r="AC267" s="460"/>
      <c r="AD267" s="460"/>
      <c r="AE267" s="460"/>
      <c r="AF267" s="460"/>
      <c r="AG267" s="461"/>
      <c r="AH267" s="462" t="s">
        <v>130</v>
      </c>
      <c r="AI267" s="458" t="str">
        <f t="shared" si="66"/>
        <v>유형자산/투자부동산</v>
      </c>
      <c r="AJ267" s="458" t="s">
        <v>4813</v>
      </c>
      <c r="AK267" s="458" t="s">
        <v>4813</v>
      </c>
      <c r="AL267" s="458" t="s">
        <v>4813</v>
      </c>
      <c r="AM267" s="458" t="s">
        <v>4813</v>
      </c>
      <c r="AN267" s="458" t="s">
        <v>3592</v>
      </c>
      <c r="AO267" s="458" t="s">
        <v>5123</v>
      </c>
      <c r="AP267" s="463" t="s">
        <v>5124</v>
      </c>
      <c r="AQ267" s="458" t="s">
        <v>131</v>
      </c>
      <c r="AR267" s="454" t="s">
        <v>5125</v>
      </c>
      <c r="AS267" s="454" t="s">
        <v>5097</v>
      </c>
      <c r="AT267" s="464" t="s">
        <v>5126</v>
      </c>
      <c r="AU267" s="454" t="str">
        <f t="shared" si="64"/>
        <v>유무형자산(임대자산) 변경</v>
      </c>
      <c r="AV267" s="454" t="s">
        <v>5127</v>
      </c>
      <c r="AW267" s="455" t="s">
        <v>143</v>
      </c>
      <c r="AX267" s="460"/>
      <c r="AY267" s="460" t="s">
        <v>143</v>
      </c>
      <c r="AZ267" s="461"/>
      <c r="BA267" s="446" t="s">
        <v>5128</v>
      </c>
      <c r="BB267" s="446" t="str">
        <f>IF(COUNTIFS('[7]ROMM List'!$AA$5:$AA$736,다우기술!C267,'[7]ROMM List'!$AF$5:$AF$736,"Significant")&gt;0,"Significant",IF(COUNTIFS('[7]ROMM List'!$AA$5:$AA$736,다우기술!C267,'[7]ROMM List'!$AF$5:$AF$736,"Higher")&gt;0,"Higher","Lower"))</f>
        <v>Lower</v>
      </c>
      <c r="BC267" s="446" t="s">
        <v>131</v>
      </c>
      <c r="BD267" s="446" t="s">
        <v>130</v>
      </c>
      <c r="BE267" s="465" t="s">
        <v>131</v>
      </c>
      <c r="BF267" s="466" t="s">
        <v>131</v>
      </c>
      <c r="BG267" s="466" t="s">
        <v>135</v>
      </c>
      <c r="BH267" s="466" t="s">
        <v>135</v>
      </c>
      <c r="BI267" s="466" t="s">
        <v>135</v>
      </c>
      <c r="BJ267" s="466" t="s">
        <v>135</v>
      </c>
      <c r="BK267" s="466" t="s">
        <v>135</v>
      </c>
      <c r="BL267" s="466" t="s">
        <v>135</v>
      </c>
      <c r="BM267" s="466" t="s">
        <v>135</v>
      </c>
      <c r="BN267" s="467" t="s">
        <v>135</v>
      </c>
      <c r="BO267" s="446" t="str">
        <f t="shared" si="60"/>
        <v>Not Higher</v>
      </c>
      <c r="BP267" s="446">
        <f>SUMIFS([7]Note!$G$18:$G$65,[7]Note!$C$18:$C$65,다우기술!BB267,[7]Note!$F$18:$F$65,다우기술!BC267,[7]Note!$D$18:$D$65,다우기술!BO267)/IF(BD267="Y",1,IF(BD267="H",2,4))</f>
        <v>2</v>
      </c>
      <c r="BQ267" s="446" t="s">
        <v>5129</v>
      </c>
      <c r="BR267" s="466"/>
      <c r="BS267" s="467" t="s">
        <v>143</v>
      </c>
      <c r="BT267" s="465"/>
      <c r="BU267" s="466"/>
      <c r="BV267" s="466"/>
      <c r="BW267" s="466" t="s">
        <v>143</v>
      </c>
      <c r="BX267" s="466"/>
      <c r="BY267" s="446"/>
      <c r="BZ267" s="392" t="str">
        <f t="shared" si="65"/>
        <v>유무형_유무형자산(임대자산) 변경</v>
      </c>
      <c r="CA267" s="393" t="b">
        <f>VLOOKUP(BZ267,'[7]ROMM List'!$AB$5:$AB$736,1,0)=BZ267</f>
        <v>1</v>
      </c>
      <c r="CB267" s="393" t="str">
        <f t="shared" si="61"/>
        <v>FA0210</v>
      </c>
      <c r="CC267" s="393"/>
      <c r="CD267" s="479">
        <f t="shared" si="62"/>
        <v>0</v>
      </c>
      <c r="CE267" s="392"/>
      <c r="CF267" s="479">
        <f t="shared" si="63"/>
        <v>0</v>
      </c>
      <c r="CG267" s="479">
        <f t="shared" si="63"/>
        <v>0</v>
      </c>
      <c r="CH267" s="479">
        <f t="shared" si="63"/>
        <v>0</v>
      </c>
      <c r="CI267" s="393"/>
      <c r="CJ267" s="393"/>
      <c r="CK267" s="393"/>
      <c r="CL267" s="393" t="str">
        <f>IF(COUNTIFS('[7]ROMM List'!$E$5:$E$736,다우기술!CL$4,'[7]ROMM List'!$AA$5:$AA$736,다우기술!$C267)&gt;0,CL$4,"")</f>
        <v/>
      </c>
      <c r="CM267" s="393" t="str">
        <f>IF(COUNTIFS('[7]ROMM List'!$E$5:$E$736,다우기술!CM$4,'[7]ROMM List'!$AA$5:$AA$736,다우기술!$C267)&gt;0,CM$4,"")</f>
        <v/>
      </c>
      <c r="CN267" s="393" t="str">
        <f>IF(COUNTIFS('[7]ROMM List'!$E$5:$E$736,다우기술!CN$4,'[7]ROMM List'!$AA$5:$AA$736,다우기술!$C267)&gt;0,CN$4,"")</f>
        <v/>
      </c>
      <c r="CO267" s="393" t="str">
        <f>IF(COUNTIFS('[7]ROMM List'!$E$5:$E$736,다우기술!CO$4,'[7]ROMM List'!$AA$5:$AA$736,다우기술!$C267)&gt;0,CO$4,"")</f>
        <v/>
      </c>
      <c r="CP267" s="393" t="str">
        <f>IF(COUNTIFS('[7]ROMM List'!$E$5:$E$736,다우기술!CP$4,'[7]ROMM List'!$AA$5:$AA$736,다우기술!$C267)&gt;0,CP$4,"")</f>
        <v/>
      </c>
      <c r="CQ267" s="393" t="str">
        <f>IF(COUNTIFS('[7]ROMM List'!$E$5:$E$736,다우기술!CQ$4,'[7]ROMM List'!$AA$5:$AA$736,다우기술!$C267)&gt;0,CQ$4,"")</f>
        <v/>
      </c>
      <c r="CR267" s="393" t="str">
        <f>IF(COUNTIFS('[7]ROMM List'!$E$5:$E$736,다우기술!CR$4,'[7]ROMM List'!$AA$5:$AA$736,다우기술!$C267)&gt;0,CR$4,"")</f>
        <v/>
      </c>
      <c r="CS267" s="393" t="str">
        <f>IF(COUNTIFS('[7]ROMM List'!$E$5:$E$736,다우기술!CS$4,'[7]ROMM List'!$AA$5:$AA$736,다우기술!$C267)&gt;0,CS$4,"")</f>
        <v>유형자산/투자부동산</v>
      </c>
      <c r="CT267" s="393" t="str">
        <f>IF(COUNTIFS('[7]ROMM List'!$E$5:$E$736,다우기술!CT$4,'[7]ROMM List'!$AA$5:$AA$736,다우기술!$C267)&gt;0,CT$4,"")</f>
        <v/>
      </c>
      <c r="CU267" s="393" t="str">
        <f>IF(COUNTIFS('[7]ROMM List'!$E$5:$E$736,다우기술!CU$4,'[7]ROMM List'!$AA$5:$AA$736,다우기술!$C267)&gt;0,CU$4,"")</f>
        <v/>
      </c>
      <c r="CV267" s="393" t="str">
        <f>IF(COUNTIFS('[7]ROMM List'!$E$5:$E$736,다우기술!CV$4,'[7]ROMM List'!$AA$5:$AA$736,다우기술!$C267)&gt;0,CV$4,"")</f>
        <v/>
      </c>
      <c r="CW267" s="393" t="str">
        <f>IF(COUNTIFS('[7]ROMM List'!$E$5:$E$736,다우기술!CW$4,'[7]ROMM List'!$AA$5:$AA$736,다우기술!$C267)&gt;0,CW$4,"")</f>
        <v/>
      </c>
      <c r="CX267" s="393" t="str">
        <f>IF(COUNTIFS('[7]ROMM List'!$E$5:$E$736,다우기술!CX$4,'[7]ROMM List'!$AA$5:$AA$736,다우기술!$C267)&gt;0,CX$4,"")</f>
        <v/>
      </c>
      <c r="CY267" s="393" t="str">
        <f>IF(COUNTIFS('[7]ROMM List'!$E$5:$E$736,다우기술!CY$4,'[7]ROMM List'!$AA$5:$AA$736,다우기술!$C267)&gt;0,CY$4,"")</f>
        <v/>
      </c>
      <c r="CZ267" s="393" t="str">
        <f>IF(COUNTIFS('[7]ROMM List'!$E$5:$E$736,다우기술!CZ$4,'[7]ROMM List'!$AA$5:$AA$736,다우기술!$C267)&gt;0,CZ$4,"")</f>
        <v/>
      </c>
      <c r="DA267" s="393" t="str">
        <f>IF(COUNTIFS('[7]ROMM List'!$E$5:$E$736,다우기술!DA$4,'[7]ROMM List'!$AA$5:$AA$736,다우기술!$C267)&gt;0,DA$4,"")</f>
        <v/>
      </c>
      <c r="DB267" s="393" t="str">
        <f>IF(COUNTIFS('[7]ROMM List'!$E$5:$E$736,다우기술!DB$4,'[7]ROMM List'!$AA$5:$AA$736,다우기술!$C267)&gt;0,DB$4,"")</f>
        <v/>
      </c>
      <c r="DC267" s="393" t="str">
        <f>IF(COUNTIFS('[7]ROMM List'!$E$5:$E$736,다우기술!DC$4,'[7]ROMM List'!$AA$5:$AA$736,다우기술!$C267)&gt;0,DC$4,"")</f>
        <v/>
      </c>
      <c r="DD267" s="393" t="str">
        <f>IF(COUNTIFS('[7]ROMM List'!$E$5:$E$736,다우기술!DD$4,'[7]ROMM List'!$AA$5:$AA$736,다우기술!$C267)&gt;0,DD$4,"")</f>
        <v/>
      </c>
      <c r="DE267" s="393" t="str">
        <f>IF(COUNTIFS('[7]ROMM List'!$E$5:$E$736,다우기술!DE$4,'[7]ROMM List'!$AA$5:$AA$736,다우기술!$C267)&gt;0,DE$4,"")</f>
        <v/>
      </c>
      <c r="DF267" s="393" t="str">
        <f>IF(COUNTIFS('[7]ROMM List'!$E$5:$E$736,다우기술!DF$4,'[7]ROMM List'!$AA$5:$AA$736,다우기술!$C267)&gt;0,DF$4,"")</f>
        <v/>
      </c>
      <c r="DG267" s="393" t="str">
        <f>IF(COUNTIFS('[7]ROMM List'!$E$5:$E$736,다우기술!DG$4,'[7]ROMM List'!$AA$5:$AA$736,다우기술!$C267)&gt;0,DG$4,"")</f>
        <v/>
      </c>
      <c r="DH267" s="393" t="str">
        <f>IF(COUNTIFS('[7]ROMM List'!$E$5:$E$736,다우기술!DH$4,'[7]ROMM List'!$AA$5:$AA$736,다우기술!$C267)&gt;0,DH$4,"")</f>
        <v/>
      </c>
      <c r="DI267" s="393" t="str">
        <f>IF(COUNTIFS('[7]ROMM List'!$E$5:$E$736,다우기술!DI$4,'[7]ROMM List'!$AA$5:$AA$736,다우기술!$C267)&gt;0,DI$4,"")</f>
        <v/>
      </c>
      <c r="DJ267" s="393" t="str">
        <f>IF(COUNTIFS('[7]ROMM List'!$E$5:$E$736,다우기술!DJ$4,'[7]ROMM List'!$AA$5:$AA$736,다우기술!$C267)&gt;0,DJ$4,"")</f>
        <v/>
      </c>
      <c r="DK267" s="393" t="str">
        <f>IF(COUNTIFS('[7]ROMM List'!$E$5:$E$736,다우기술!DK$4,'[7]ROMM List'!$AA$5:$AA$736,다우기술!$C267)&gt;0,DK$4,"")</f>
        <v/>
      </c>
      <c r="DL267" s="393" t="str">
        <f t="shared" si="67"/>
        <v>유형자산/투자부동산</v>
      </c>
      <c r="DM267" s="393"/>
      <c r="DN267" s="393"/>
      <c r="DO267" s="393"/>
      <c r="DP267" s="393"/>
      <c r="DQ267" s="393"/>
      <c r="DR267" s="393"/>
      <c r="DS267" s="393"/>
      <c r="DT267" s="393"/>
      <c r="DU267" s="393"/>
      <c r="DV267" s="393"/>
      <c r="DW267" s="393"/>
      <c r="DX267" s="393"/>
      <c r="DY267" s="393"/>
      <c r="DZ267" s="393"/>
      <c r="EA267" s="393"/>
      <c r="EB267" s="393"/>
      <c r="EC267" s="393"/>
      <c r="ED267" s="393"/>
      <c r="EE267" s="393"/>
      <c r="EF267" s="393"/>
      <c r="EG267" s="393"/>
      <c r="EH267" s="393"/>
      <c r="EI267" s="393"/>
      <c r="EJ267" s="393"/>
      <c r="EK267" s="393"/>
      <c r="EL267" s="393"/>
      <c r="EM267" s="393"/>
      <c r="EN267" s="393"/>
      <c r="EO267" s="393"/>
      <c r="EP267" s="393"/>
      <c r="EQ267" s="393"/>
      <c r="ER267" s="393"/>
      <c r="ES267" s="393"/>
      <c r="ET267" s="393"/>
      <c r="EU267" s="393"/>
      <c r="EV267" s="393"/>
      <c r="EW267" s="393"/>
      <c r="EX267" s="393"/>
      <c r="EY267" s="393"/>
      <c r="EZ267" s="393"/>
      <c r="FA267" s="393"/>
      <c r="FB267" s="393"/>
      <c r="FC267" s="393"/>
      <c r="FD267" s="393"/>
      <c r="FE267" s="393"/>
      <c r="FF267" s="393"/>
      <c r="FG267" s="393"/>
      <c r="FH267" s="393"/>
      <c r="FI267" s="393"/>
      <c r="FJ267" s="393"/>
      <c r="FK267" s="393"/>
      <c r="FL267" s="393"/>
      <c r="FM267" s="393"/>
      <c r="FN267" s="393"/>
      <c r="FO267" s="393"/>
      <c r="FP267" s="393"/>
      <c r="FQ267" s="393"/>
      <c r="FR267" s="393"/>
      <c r="FS267" s="393"/>
    </row>
    <row r="268" spans="1:175" s="480" customFormat="1" ht="79.2" hidden="1">
      <c r="A268" s="453"/>
      <c r="B268" s="392" t="s">
        <v>3009</v>
      </c>
      <c r="C268" s="430" t="str">
        <f t="shared" si="59"/>
        <v>FA0211</v>
      </c>
      <c r="D268" s="430" t="s">
        <v>5001</v>
      </c>
      <c r="E268" s="430" t="s">
        <v>5002</v>
      </c>
      <c r="F268" s="431" t="s">
        <v>3599</v>
      </c>
      <c r="G268" s="431" t="s">
        <v>3108</v>
      </c>
      <c r="H268" s="454" t="s">
        <v>5130</v>
      </c>
      <c r="I268" s="455" t="s">
        <v>5131</v>
      </c>
      <c r="J268" s="456" t="s">
        <v>5132</v>
      </c>
      <c r="K268" s="457" t="s">
        <v>5133</v>
      </c>
      <c r="L268" s="458" t="s">
        <v>4440</v>
      </c>
      <c r="M268" s="459"/>
      <c r="N268" s="460"/>
      <c r="O268" s="460"/>
      <c r="P268" s="460" t="s">
        <v>143</v>
      </c>
      <c r="Q268" s="460" t="s">
        <v>143</v>
      </c>
      <c r="R268" s="461"/>
      <c r="S268" s="459" t="s">
        <v>3972</v>
      </c>
      <c r="T268" s="461" t="s">
        <v>4201</v>
      </c>
      <c r="U268" s="459" t="str">
        <f>IF(COUNTIFS('[7]ROMM List'!$AA$5:$AA$736,다우기술!$C268,'[7]ROMM List'!K$5:K$736,"O")&gt;0,"O","")</f>
        <v>O</v>
      </c>
      <c r="V268" s="460" t="str">
        <f>IF(COUNTIFS('[7]ROMM List'!$AA$5:$AA$736,다우기술!$C268,'[7]ROMM List'!L$5:L$736,"O")&gt;0,"O","")</f>
        <v>O</v>
      </c>
      <c r="W268" s="460" t="str">
        <f>IF(COUNTIFS('[7]ROMM List'!$AA$5:$AA$736,다우기술!$C268,'[7]ROMM List'!M$5:M$736,"O")&gt;0,"O","")</f>
        <v/>
      </c>
      <c r="X268" s="460" t="str">
        <f>IF(COUNTIFS('[7]ROMM List'!$AA$5:$AA$736,다우기술!$C268,'[7]ROMM List'!N$5:N$736,"O")&gt;0,"O","")</f>
        <v>O</v>
      </c>
      <c r="Y268" s="460" t="str">
        <f>IF(COUNTIFS('[7]ROMM List'!$AA$5:$AA$736,다우기술!$C268,'[7]ROMM List'!O$5:O$736,"O")&gt;0,"O","")</f>
        <v/>
      </c>
      <c r="Z268" s="460" t="str">
        <f>IF(COUNTIFS('[7]ROMM List'!$AA$5:$AA$736,다우기술!$C268,'[7]ROMM List'!P$5:P$736,"O")&gt;0,"O","")</f>
        <v/>
      </c>
      <c r="AA268" s="460" t="str">
        <f>IF(COUNTIFS('[7]ROMM List'!$AA$5:$AA$736,다우기술!$C268,'[7]ROMM List'!Q$5:Q$736,"O")&gt;0,"O","")</f>
        <v/>
      </c>
      <c r="AB268" s="460" t="str">
        <f>IF(COUNTIFS('[7]ROMM List'!$AA$5:$AA$736,다우기술!$C268,'[7]ROMM List'!R$5:R$736,"O")&gt;0,"O","")</f>
        <v>O</v>
      </c>
      <c r="AC268" s="460" t="str">
        <f>IF(COUNTIFS('[7]ROMM List'!$AA$5:$AA$736,다우기술!$C268,'[7]ROMM List'!S$5:S$736,"O")&gt;0,"O","")</f>
        <v>O</v>
      </c>
      <c r="AD268" s="460" t="str">
        <f>IF(COUNTIFS('[7]ROMM List'!$AA$5:$AA$736,다우기술!$C268,'[7]ROMM List'!T$5:T$736,"O")&gt;0,"O","")</f>
        <v/>
      </c>
      <c r="AE268" s="460" t="str">
        <f>IF(COUNTIFS('[7]ROMM List'!$AA$5:$AA$736,다우기술!$C268,'[7]ROMM List'!U$5:U$736,"O")&gt;0,"O","")</f>
        <v/>
      </c>
      <c r="AF268" s="460" t="str">
        <f>IF(COUNTIFS('[7]ROMM List'!$AA$5:$AA$736,다우기술!$C268,'[7]ROMM List'!V$5:V$736,"O")&gt;0,"O","")</f>
        <v/>
      </c>
      <c r="AG268" s="461" t="str">
        <f>IF(COUNTIFS('[7]ROMM List'!$AA$5:$AA$736,다우기술!$C268,'[7]ROMM List'!W$5:W$736,"O")&gt;0,"O","")</f>
        <v/>
      </c>
      <c r="AH268" s="462" t="s">
        <v>129</v>
      </c>
      <c r="AI268" s="458" t="str">
        <f t="shared" si="66"/>
        <v>무형자산</v>
      </c>
      <c r="AJ268" s="458" t="s">
        <v>5134</v>
      </c>
      <c r="AK268" s="458" t="s">
        <v>144</v>
      </c>
      <c r="AL268" s="458" t="s">
        <v>5135</v>
      </c>
      <c r="AM268" s="458" t="s">
        <v>144</v>
      </c>
      <c r="AN268" s="458" t="s">
        <v>3592</v>
      </c>
      <c r="AO268" s="458" t="s">
        <v>5136</v>
      </c>
      <c r="AP268" s="463" t="s">
        <v>3638</v>
      </c>
      <c r="AQ268" s="458" t="s">
        <v>137</v>
      </c>
      <c r="AR268" s="454" t="s">
        <v>3791</v>
      </c>
      <c r="AS268" s="454" t="s">
        <v>4148</v>
      </c>
      <c r="AT268" s="464" t="s">
        <v>5137</v>
      </c>
      <c r="AU268" s="454" t="str">
        <f t="shared" si="64"/>
        <v>적정한 개발비의 승인</v>
      </c>
      <c r="AV268" s="454" t="s">
        <v>5138</v>
      </c>
      <c r="AW268" s="455"/>
      <c r="AX268" s="460"/>
      <c r="AY268" s="460" t="s">
        <v>143</v>
      </c>
      <c r="AZ268" s="461"/>
      <c r="BA268" s="446" t="s">
        <v>5139</v>
      </c>
      <c r="BB268" s="446" t="str">
        <f>IF(COUNTIFS('[7]ROMM List'!$AA$5:$AA$736,다우기술!C268,'[7]ROMM List'!$AF$5:$AF$736,"Significant")&gt;0,"Significant",IF(COUNTIFS('[7]ROMM List'!$AA$5:$AA$736,다우기술!C268,'[7]ROMM List'!$AF$5:$AF$736,"Higher")&gt;0,"Higher","Lower"))</f>
        <v>Lower</v>
      </c>
      <c r="BC268" s="446" t="str">
        <f>AQ268</f>
        <v>A</v>
      </c>
      <c r="BD268" s="446" t="s">
        <v>130</v>
      </c>
      <c r="BE268" s="465" t="s">
        <v>131</v>
      </c>
      <c r="BF268" s="466" t="str">
        <f t="shared" si="57"/>
        <v>A</v>
      </c>
      <c r="BG268" s="466" t="s">
        <v>135</v>
      </c>
      <c r="BH268" s="466" t="s">
        <v>133</v>
      </c>
      <c r="BI268" s="466" t="s">
        <v>133</v>
      </c>
      <c r="BJ268" s="466" t="s">
        <v>135</v>
      </c>
      <c r="BK268" s="466" t="s">
        <v>135</v>
      </c>
      <c r="BL268" s="466" t="s">
        <v>133</v>
      </c>
      <c r="BM268" s="466" t="s">
        <v>135</v>
      </c>
      <c r="BN268" s="467" t="s">
        <v>135</v>
      </c>
      <c r="BO268" s="446" t="str">
        <f t="shared" si="60"/>
        <v>Not Higher</v>
      </c>
      <c r="BP268" s="446">
        <f>SUMIFS([7]Note!$G$18:$G$65,[7]Note!$C$18:$C$65,다우기술!BB268,[7]Note!$F$18:$F$65,다우기술!BC268,[7]Note!$D$18:$D$65,다우기술!BO268)/IF(BD268="Y",1,IF(BD268="H",2,4))</f>
        <v>1</v>
      </c>
      <c r="BQ268" s="446" t="str">
        <f>AR268</f>
        <v>재경팀</v>
      </c>
      <c r="BR268" s="466"/>
      <c r="BS268" s="467" t="s">
        <v>143</v>
      </c>
      <c r="BT268" s="465"/>
      <c r="BU268" s="466"/>
      <c r="BV268" s="466"/>
      <c r="BW268" s="466" t="s">
        <v>143</v>
      </c>
      <c r="BX268" s="466"/>
      <c r="BY268" s="446"/>
      <c r="BZ268" s="392" t="str">
        <f t="shared" si="65"/>
        <v>유무형_적정한 개발비의 승인</v>
      </c>
      <c r="CA268" s="393" t="b">
        <f>VLOOKUP(BZ268,'[7]ROMM List'!$AB$5:$AB$736,1,0)=BZ268</f>
        <v>1</v>
      </c>
      <c r="CB268" s="393" t="str">
        <f t="shared" si="61"/>
        <v>FA0211</v>
      </c>
      <c r="CC268" s="393"/>
      <c r="CD268" s="479">
        <f t="shared" si="62"/>
        <v>1</v>
      </c>
      <c r="CE268" s="392" t="str">
        <f>VLOOKUP(C268,'[7]IUC List'!$D$5:$D$64,1,0)</f>
        <v>FA0211</v>
      </c>
      <c r="CF268" s="479">
        <f t="shared" si="63"/>
        <v>0</v>
      </c>
      <c r="CG268" s="479">
        <f t="shared" si="63"/>
        <v>1</v>
      </c>
      <c r="CH268" s="479">
        <f t="shared" si="63"/>
        <v>0</v>
      </c>
      <c r="CI268" s="393"/>
      <c r="CJ268" s="393"/>
      <c r="CK268" s="393"/>
      <c r="CL268" s="393" t="str">
        <f>IF(COUNTIFS('[7]ROMM List'!$E$5:$E$736,다우기술!CL$4,'[7]ROMM List'!$AA$5:$AA$736,다우기술!$C268)&gt;0,CL$4,"")</f>
        <v/>
      </c>
      <c r="CM268" s="393" t="str">
        <f>IF(COUNTIFS('[7]ROMM List'!$E$5:$E$736,다우기술!CM$4,'[7]ROMM List'!$AA$5:$AA$736,다우기술!$C268)&gt;0,CM$4,"")</f>
        <v/>
      </c>
      <c r="CN268" s="393" t="str">
        <f>IF(COUNTIFS('[7]ROMM List'!$E$5:$E$736,다우기술!CN$4,'[7]ROMM List'!$AA$5:$AA$736,다우기술!$C268)&gt;0,CN$4,"")</f>
        <v/>
      </c>
      <c r="CO268" s="393" t="str">
        <f>IF(COUNTIFS('[7]ROMM List'!$E$5:$E$736,다우기술!CO$4,'[7]ROMM List'!$AA$5:$AA$736,다우기술!$C268)&gt;0,CO$4,"")</f>
        <v/>
      </c>
      <c r="CP268" s="393" t="str">
        <f>IF(COUNTIFS('[7]ROMM List'!$E$5:$E$736,다우기술!CP$4,'[7]ROMM List'!$AA$5:$AA$736,다우기술!$C268)&gt;0,CP$4,"")</f>
        <v/>
      </c>
      <c r="CQ268" s="393" t="str">
        <f>IF(COUNTIFS('[7]ROMM List'!$E$5:$E$736,다우기술!CQ$4,'[7]ROMM List'!$AA$5:$AA$736,다우기술!$C268)&gt;0,CQ$4,"")</f>
        <v/>
      </c>
      <c r="CR268" s="393" t="str">
        <f>IF(COUNTIFS('[7]ROMM List'!$E$5:$E$736,다우기술!CR$4,'[7]ROMM List'!$AA$5:$AA$736,다우기술!$C268)&gt;0,CR$4,"")</f>
        <v/>
      </c>
      <c r="CS268" s="393" t="str">
        <f>IF(COUNTIFS('[7]ROMM List'!$E$5:$E$736,다우기술!CS$4,'[7]ROMM List'!$AA$5:$AA$736,다우기술!$C268)&gt;0,CS$4,"")</f>
        <v/>
      </c>
      <c r="CT268" s="393" t="str">
        <f>IF(COUNTIFS('[7]ROMM List'!$E$5:$E$736,다우기술!CT$4,'[7]ROMM List'!$AA$5:$AA$736,다우기술!$C268)&gt;0,CT$4,"")</f>
        <v>무형자산</v>
      </c>
      <c r="CU268" s="393" t="str">
        <f>IF(COUNTIFS('[7]ROMM List'!$E$5:$E$736,다우기술!CU$4,'[7]ROMM List'!$AA$5:$AA$736,다우기술!$C268)&gt;0,CU$4,"")</f>
        <v/>
      </c>
      <c r="CV268" s="393" t="str">
        <f>IF(COUNTIFS('[7]ROMM List'!$E$5:$E$736,다우기술!CV$4,'[7]ROMM List'!$AA$5:$AA$736,다우기술!$C268)&gt;0,CV$4,"")</f>
        <v/>
      </c>
      <c r="CW268" s="393" t="str">
        <f>IF(COUNTIFS('[7]ROMM List'!$E$5:$E$736,다우기술!CW$4,'[7]ROMM List'!$AA$5:$AA$736,다우기술!$C268)&gt;0,CW$4,"")</f>
        <v/>
      </c>
      <c r="CX268" s="393" t="str">
        <f>IF(COUNTIFS('[7]ROMM List'!$E$5:$E$736,다우기술!CX$4,'[7]ROMM List'!$AA$5:$AA$736,다우기술!$C268)&gt;0,CX$4,"")</f>
        <v/>
      </c>
      <c r="CY268" s="393" t="str">
        <f>IF(COUNTIFS('[7]ROMM List'!$E$5:$E$736,다우기술!CY$4,'[7]ROMM List'!$AA$5:$AA$736,다우기술!$C268)&gt;0,CY$4,"")</f>
        <v/>
      </c>
      <c r="CZ268" s="393" t="str">
        <f>IF(COUNTIFS('[7]ROMM List'!$E$5:$E$736,다우기술!CZ$4,'[7]ROMM List'!$AA$5:$AA$736,다우기술!$C268)&gt;0,CZ$4,"")</f>
        <v/>
      </c>
      <c r="DA268" s="393" t="str">
        <f>IF(COUNTIFS('[7]ROMM List'!$E$5:$E$736,다우기술!DA$4,'[7]ROMM List'!$AA$5:$AA$736,다우기술!$C268)&gt;0,DA$4,"")</f>
        <v/>
      </c>
      <c r="DB268" s="393" t="str">
        <f>IF(COUNTIFS('[7]ROMM List'!$E$5:$E$736,다우기술!DB$4,'[7]ROMM List'!$AA$5:$AA$736,다우기술!$C268)&gt;0,DB$4,"")</f>
        <v/>
      </c>
      <c r="DC268" s="393" t="str">
        <f>IF(COUNTIFS('[7]ROMM List'!$E$5:$E$736,다우기술!DC$4,'[7]ROMM List'!$AA$5:$AA$736,다우기술!$C268)&gt;0,DC$4,"")</f>
        <v/>
      </c>
      <c r="DD268" s="393" t="str">
        <f>IF(COUNTIFS('[7]ROMM List'!$E$5:$E$736,다우기술!DD$4,'[7]ROMM List'!$AA$5:$AA$736,다우기술!$C268)&gt;0,DD$4,"")</f>
        <v/>
      </c>
      <c r="DE268" s="393" t="str">
        <f>IF(COUNTIFS('[7]ROMM List'!$E$5:$E$736,다우기술!DE$4,'[7]ROMM List'!$AA$5:$AA$736,다우기술!$C268)&gt;0,DE$4,"")</f>
        <v/>
      </c>
      <c r="DF268" s="393" t="str">
        <f>IF(COUNTIFS('[7]ROMM List'!$E$5:$E$736,다우기술!DF$4,'[7]ROMM List'!$AA$5:$AA$736,다우기술!$C268)&gt;0,DF$4,"")</f>
        <v/>
      </c>
      <c r="DG268" s="393" t="str">
        <f>IF(COUNTIFS('[7]ROMM List'!$E$5:$E$736,다우기술!DG$4,'[7]ROMM List'!$AA$5:$AA$736,다우기술!$C268)&gt;0,DG$4,"")</f>
        <v/>
      </c>
      <c r="DH268" s="393" t="str">
        <f>IF(COUNTIFS('[7]ROMM List'!$E$5:$E$736,다우기술!DH$4,'[7]ROMM List'!$AA$5:$AA$736,다우기술!$C268)&gt;0,DH$4,"")</f>
        <v/>
      </c>
      <c r="DI268" s="393" t="str">
        <f>IF(COUNTIFS('[7]ROMM List'!$E$5:$E$736,다우기술!DI$4,'[7]ROMM List'!$AA$5:$AA$736,다우기술!$C268)&gt;0,DI$4,"")</f>
        <v/>
      </c>
      <c r="DJ268" s="393" t="str">
        <f>IF(COUNTIFS('[7]ROMM List'!$E$5:$E$736,다우기술!DJ$4,'[7]ROMM List'!$AA$5:$AA$736,다우기술!$C268)&gt;0,DJ$4,"")</f>
        <v/>
      </c>
      <c r="DK268" s="393" t="str">
        <f>IF(COUNTIFS('[7]ROMM List'!$E$5:$E$736,다우기술!DK$4,'[7]ROMM List'!$AA$5:$AA$736,다우기술!$C268)&gt;0,DK$4,"")</f>
        <v/>
      </c>
      <c r="DL268" s="393" t="str">
        <f t="shared" si="67"/>
        <v>무형자산</v>
      </c>
      <c r="DM268" s="393"/>
      <c r="DN268" s="393"/>
      <c r="DO268" s="393"/>
      <c r="DP268" s="393"/>
      <c r="DQ268" s="393"/>
      <c r="DR268" s="393"/>
      <c r="DS268" s="393"/>
      <c r="DT268" s="393"/>
      <c r="DU268" s="393"/>
      <c r="DV268" s="393"/>
      <c r="DW268" s="393"/>
      <c r="DX268" s="393"/>
      <c r="DY268" s="393"/>
      <c r="DZ268" s="393"/>
      <c r="EA268" s="393"/>
      <c r="EB268" s="393"/>
      <c r="EC268" s="393"/>
      <c r="ED268" s="393"/>
      <c r="EE268" s="393"/>
      <c r="EF268" s="393"/>
      <c r="EG268" s="393"/>
      <c r="EH268" s="393"/>
      <c r="EI268" s="393"/>
      <c r="EJ268" s="393"/>
      <c r="EK268" s="393"/>
      <c r="EL268" s="393"/>
      <c r="EM268" s="393"/>
      <c r="EN268" s="393"/>
      <c r="EO268" s="393"/>
      <c r="EP268" s="393"/>
      <c r="EQ268" s="393"/>
      <c r="ER268" s="393"/>
      <c r="ES268" s="393"/>
      <c r="ET268" s="393"/>
      <c r="EU268" s="393"/>
      <c r="EV268" s="393"/>
      <c r="EW268" s="393"/>
      <c r="EX268" s="393"/>
      <c r="EY268" s="393"/>
      <c r="EZ268" s="393"/>
      <c r="FA268" s="393"/>
      <c r="FB268" s="393"/>
      <c r="FC268" s="393"/>
      <c r="FD268" s="393"/>
      <c r="FE268" s="393"/>
      <c r="FF268" s="393"/>
      <c r="FG268" s="393"/>
      <c r="FH268" s="393"/>
      <c r="FI268" s="393"/>
      <c r="FJ268" s="393"/>
      <c r="FK268" s="393"/>
      <c r="FL268" s="393"/>
      <c r="FM268" s="393"/>
      <c r="FN268" s="393"/>
      <c r="FO268" s="393"/>
      <c r="FP268" s="393"/>
      <c r="FQ268" s="393"/>
      <c r="FR268" s="393"/>
      <c r="FS268" s="393"/>
    </row>
    <row r="269" spans="1:175" s="480" customFormat="1" ht="92.4" hidden="1">
      <c r="A269" s="453"/>
      <c r="B269" s="392" t="s">
        <v>3009</v>
      </c>
      <c r="C269" s="430" t="str">
        <f t="shared" si="59"/>
        <v>FA0301</v>
      </c>
      <c r="D269" s="430" t="s">
        <v>5001</v>
      </c>
      <c r="E269" s="430" t="s">
        <v>5002</v>
      </c>
      <c r="F269" s="431" t="s">
        <v>3614</v>
      </c>
      <c r="G269" s="431" t="s">
        <v>3575</v>
      </c>
      <c r="H269" s="454" t="s">
        <v>5140</v>
      </c>
      <c r="I269" s="455" t="s">
        <v>5141</v>
      </c>
      <c r="J269" s="456" t="s">
        <v>5142</v>
      </c>
      <c r="K269" s="457" t="s">
        <v>5143</v>
      </c>
      <c r="L269" s="458" t="str">
        <f>IF(VLOOKUP(BZ269,'[7]ROMM List'!$AB$5:$AC$736,2,0)&gt;0,"Y","N")</f>
        <v>N</v>
      </c>
      <c r="M269" s="459" t="s">
        <v>143</v>
      </c>
      <c r="N269" s="460"/>
      <c r="O269" s="460"/>
      <c r="P269" s="460"/>
      <c r="Q269" s="460" t="s">
        <v>143</v>
      </c>
      <c r="R269" s="461"/>
      <c r="S269" s="459" t="s">
        <v>142</v>
      </c>
      <c r="T269" s="461" t="s">
        <v>131</v>
      </c>
      <c r="U269" s="459" t="str">
        <f>IF(COUNTIFS('[7]ROMM List'!$AA$5:$AA$736,다우기술!$C269,'[7]ROMM List'!K$5:K$736,"O")&gt;0,"O","")</f>
        <v/>
      </c>
      <c r="V269" s="460" t="str">
        <f>IF(COUNTIFS('[7]ROMM List'!$AA$5:$AA$736,다우기술!$C269,'[7]ROMM List'!L$5:L$736,"O")&gt;0,"O","")</f>
        <v/>
      </c>
      <c r="W269" s="460" t="str">
        <f>IF(COUNTIFS('[7]ROMM List'!$AA$5:$AA$736,다우기술!$C269,'[7]ROMM List'!M$5:M$736,"O")&gt;0,"O","")</f>
        <v/>
      </c>
      <c r="X269" s="460" t="str">
        <f>IF(COUNTIFS('[7]ROMM List'!$AA$5:$AA$736,다우기술!$C269,'[7]ROMM List'!N$5:N$736,"O")&gt;0,"O","")</f>
        <v/>
      </c>
      <c r="Y269" s="460" t="str">
        <f>IF(COUNTIFS('[7]ROMM List'!$AA$5:$AA$736,다우기술!$C269,'[7]ROMM List'!O$5:O$736,"O")&gt;0,"O","")</f>
        <v>O</v>
      </c>
      <c r="Z269" s="460" t="str">
        <f>IF(COUNTIFS('[7]ROMM List'!$AA$5:$AA$736,다우기술!$C269,'[7]ROMM List'!P$5:P$736,"O")&gt;0,"O","")</f>
        <v>O</v>
      </c>
      <c r="AA269" s="460" t="str">
        <f>IF(COUNTIFS('[7]ROMM List'!$AA$5:$AA$736,다우기술!$C269,'[7]ROMM List'!Q$5:Q$736,"O")&gt;0,"O","")</f>
        <v>O</v>
      </c>
      <c r="AB269" s="460" t="str">
        <f>IF(COUNTIFS('[7]ROMM List'!$AA$5:$AA$736,다우기술!$C269,'[7]ROMM List'!R$5:R$736,"O")&gt;0,"O","")</f>
        <v/>
      </c>
      <c r="AC269" s="460" t="str">
        <f>IF(COUNTIFS('[7]ROMM List'!$AA$5:$AA$736,다우기술!$C269,'[7]ROMM List'!S$5:S$736,"O")&gt;0,"O","")</f>
        <v/>
      </c>
      <c r="AD269" s="460" t="str">
        <f>IF(COUNTIFS('[7]ROMM List'!$AA$5:$AA$736,다우기술!$C269,'[7]ROMM List'!T$5:T$736,"O")&gt;0,"O","")</f>
        <v/>
      </c>
      <c r="AE269" s="460" t="str">
        <f>IF(COUNTIFS('[7]ROMM List'!$AA$5:$AA$736,다우기술!$C269,'[7]ROMM List'!U$5:U$736,"O")&gt;0,"O","")</f>
        <v/>
      </c>
      <c r="AF269" s="460" t="str">
        <f>IF(COUNTIFS('[7]ROMM List'!$AA$5:$AA$736,다우기술!$C269,'[7]ROMM List'!V$5:V$736,"O")&gt;0,"O","")</f>
        <v/>
      </c>
      <c r="AG269" s="461" t="str">
        <f>IF(COUNTIFS('[7]ROMM List'!$AA$5:$AA$736,다우기술!$C269,'[7]ROMM List'!W$5:W$736,"O")&gt;0,"O","")</f>
        <v/>
      </c>
      <c r="AH269" s="462" t="s">
        <v>5144</v>
      </c>
      <c r="AI269" s="458" t="str">
        <f t="shared" si="66"/>
        <v>유형자산/투자부동산무형자산</v>
      </c>
      <c r="AJ269" s="458" t="s">
        <v>144</v>
      </c>
      <c r="AK269" s="458" t="s">
        <v>144</v>
      </c>
      <c r="AL269" s="458" t="s">
        <v>144</v>
      </c>
      <c r="AM269" s="458" t="s">
        <v>144</v>
      </c>
      <c r="AN269" s="458" t="s">
        <v>3592</v>
      </c>
      <c r="AO269" s="458" t="s">
        <v>5145</v>
      </c>
      <c r="AP269" s="463" t="s">
        <v>4868</v>
      </c>
      <c r="AQ269" s="458" t="s">
        <v>5146</v>
      </c>
      <c r="AR269" s="454" t="s">
        <v>5147</v>
      </c>
      <c r="AS269" s="454" t="s">
        <v>4132</v>
      </c>
      <c r="AT269" s="464" t="s">
        <v>5148</v>
      </c>
      <c r="AU269" s="454" t="str">
        <f t="shared" si="64"/>
        <v>유무형자산 처분가격의 정당성 확인</v>
      </c>
      <c r="AV269" s="454" t="s">
        <v>5149</v>
      </c>
      <c r="AW269" s="455"/>
      <c r="AX269" s="460"/>
      <c r="AY269" s="460" t="s">
        <v>3025</v>
      </c>
      <c r="AZ269" s="461"/>
      <c r="BA269" s="446" t="s">
        <v>5150</v>
      </c>
      <c r="BB269" s="446" t="str">
        <f>IF(COUNTIFS('[7]ROMM List'!$AA$5:$AA$736,다우기술!C269,'[7]ROMM List'!$AF$5:$AF$736,"Significant")&gt;0,"Significant",IF(COUNTIFS('[7]ROMM List'!$AA$5:$AA$736,다우기술!C269,'[7]ROMM List'!$AF$5:$AF$736,"Higher")&gt;0,"Higher","Lower"))</f>
        <v>Lower</v>
      </c>
      <c r="BC269" s="446" t="str">
        <f>AQ269</f>
        <v>Q</v>
      </c>
      <c r="BD269" s="446" t="s">
        <v>130</v>
      </c>
      <c r="BE269" s="465" t="s">
        <v>131</v>
      </c>
      <c r="BF269" s="466" t="str">
        <f t="shared" si="57"/>
        <v>Q</v>
      </c>
      <c r="BG269" s="466" t="s">
        <v>135</v>
      </c>
      <c r="BH269" s="466" t="s">
        <v>135</v>
      </c>
      <c r="BI269" s="466" t="s">
        <v>135</v>
      </c>
      <c r="BJ269" s="466" t="s">
        <v>135</v>
      </c>
      <c r="BK269" s="466" t="s">
        <v>135</v>
      </c>
      <c r="BL269" s="466" t="s">
        <v>135</v>
      </c>
      <c r="BM269" s="466" t="s">
        <v>135</v>
      </c>
      <c r="BN269" s="467" t="s">
        <v>135</v>
      </c>
      <c r="BO269" s="446" t="str">
        <f t="shared" si="60"/>
        <v>Not Higher</v>
      </c>
      <c r="BP269" s="446">
        <f>SUMIFS([7]Note!$G$18:$G$65,[7]Note!$C$18:$C$65,다우기술!BB269,[7]Note!$F$18:$F$65,다우기술!BC269,[7]Note!$D$18:$D$65,다우기술!BO269)/IF(BD269="Y",1,IF(BD269="H",2,4))</f>
        <v>2</v>
      </c>
      <c r="BQ269" s="446" t="str">
        <f>AR269</f>
        <v>경영지원본부</v>
      </c>
      <c r="BR269" s="466"/>
      <c r="BS269" s="467" t="s">
        <v>143</v>
      </c>
      <c r="BT269" s="465"/>
      <c r="BU269" s="466"/>
      <c r="BV269" s="466"/>
      <c r="BW269" s="466" t="s">
        <v>143</v>
      </c>
      <c r="BX269" s="466"/>
      <c r="BY269" s="446"/>
      <c r="BZ269" s="392" t="str">
        <f t="shared" si="65"/>
        <v>유무형_유무형자산 처분가격의 정당성 확인</v>
      </c>
      <c r="CA269" s="393" t="b">
        <f>VLOOKUP(BZ269,'[7]ROMM List'!$AB$5:$AB$736,1,0)=BZ269</f>
        <v>1</v>
      </c>
      <c r="CB269" s="393" t="str">
        <f t="shared" si="61"/>
        <v>FA0301</v>
      </c>
      <c r="CC269" s="393"/>
      <c r="CD269" s="479">
        <f t="shared" si="62"/>
        <v>0</v>
      </c>
      <c r="CE269" s="392"/>
      <c r="CF269" s="479">
        <f t="shared" si="63"/>
        <v>0</v>
      </c>
      <c r="CG269" s="479">
        <f t="shared" si="63"/>
        <v>0</v>
      </c>
      <c r="CH269" s="479">
        <f t="shared" si="63"/>
        <v>0</v>
      </c>
      <c r="CI269" s="393"/>
      <c r="CJ269" s="393"/>
      <c r="CK269" s="393"/>
      <c r="CL269" s="393" t="str">
        <f>IF(COUNTIFS('[7]ROMM List'!$E$5:$E$736,다우기술!CL$4,'[7]ROMM List'!$AA$5:$AA$736,다우기술!$C269)&gt;0,CL$4,"")</f>
        <v/>
      </c>
      <c r="CM269" s="393" t="str">
        <f>IF(COUNTIFS('[7]ROMM List'!$E$5:$E$736,다우기술!CM$4,'[7]ROMM List'!$AA$5:$AA$736,다우기술!$C269)&gt;0,CM$4,"")</f>
        <v/>
      </c>
      <c r="CN269" s="393" t="str">
        <f>IF(COUNTIFS('[7]ROMM List'!$E$5:$E$736,다우기술!CN$4,'[7]ROMM List'!$AA$5:$AA$736,다우기술!$C269)&gt;0,CN$4,"")</f>
        <v/>
      </c>
      <c r="CO269" s="393" t="str">
        <f>IF(COUNTIFS('[7]ROMM List'!$E$5:$E$736,다우기술!CO$4,'[7]ROMM List'!$AA$5:$AA$736,다우기술!$C269)&gt;0,CO$4,"")</f>
        <v/>
      </c>
      <c r="CP269" s="393" t="str">
        <f>IF(COUNTIFS('[7]ROMM List'!$E$5:$E$736,다우기술!CP$4,'[7]ROMM List'!$AA$5:$AA$736,다우기술!$C269)&gt;0,CP$4,"")</f>
        <v/>
      </c>
      <c r="CQ269" s="393" t="str">
        <f>IF(COUNTIFS('[7]ROMM List'!$E$5:$E$736,다우기술!CQ$4,'[7]ROMM List'!$AA$5:$AA$736,다우기술!$C269)&gt;0,CQ$4,"")</f>
        <v/>
      </c>
      <c r="CR269" s="393" t="str">
        <f>IF(COUNTIFS('[7]ROMM List'!$E$5:$E$736,다우기술!CR$4,'[7]ROMM List'!$AA$5:$AA$736,다우기술!$C269)&gt;0,CR$4,"")</f>
        <v/>
      </c>
      <c r="CS269" s="393" t="str">
        <f>IF(COUNTIFS('[7]ROMM List'!$E$5:$E$736,다우기술!CS$4,'[7]ROMM List'!$AA$5:$AA$736,다우기술!$C269)&gt;0,CS$4,"")</f>
        <v>유형자산/투자부동산</v>
      </c>
      <c r="CT269" s="393" t="str">
        <f>IF(COUNTIFS('[7]ROMM List'!$E$5:$E$736,다우기술!CT$4,'[7]ROMM List'!$AA$5:$AA$736,다우기술!$C269)&gt;0,CT$4,"")</f>
        <v>무형자산</v>
      </c>
      <c r="CU269" s="393" t="str">
        <f>IF(COUNTIFS('[7]ROMM List'!$E$5:$E$736,다우기술!CU$4,'[7]ROMM List'!$AA$5:$AA$736,다우기술!$C269)&gt;0,CU$4,"")</f>
        <v/>
      </c>
      <c r="CV269" s="393" t="str">
        <f>IF(COUNTIFS('[7]ROMM List'!$E$5:$E$736,다우기술!CV$4,'[7]ROMM List'!$AA$5:$AA$736,다우기술!$C269)&gt;0,CV$4,"")</f>
        <v/>
      </c>
      <c r="CW269" s="393" t="str">
        <f>IF(COUNTIFS('[7]ROMM List'!$E$5:$E$736,다우기술!CW$4,'[7]ROMM List'!$AA$5:$AA$736,다우기술!$C269)&gt;0,CW$4,"")</f>
        <v/>
      </c>
      <c r="CX269" s="393" t="str">
        <f>IF(COUNTIFS('[7]ROMM List'!$E$5:$E$736,다우기술!CX$4,'[7]ROMM List'!$AA$5:$AA$736,다우기술!$C269)&gt;0,CX$4,"")</f>
        <v/>
      </c>
      <c r="CY269" s="393" t="str">
        <f>IF(COUNTIFS('[7]ROMM List'!$E$5:$E$736,다우기술!CY$4,'[7]ROMM List'!$AA$5:$AA$736,다우기술!$C269)&gt;0,CY$4,"")</f>
        <v/>
      </c>
      <c r="CZ269" s="393" t="str">
        <f>IF(COUNTIFS('[7]ROMM List'!$E$5:$E$736,다우기술!CZ$4,'[7]ROMM List'!$AA$5:$AA$736,다우기술!$C269)&gt;0,CZ$4,"")</f>
        <v/>
      </c>
      <c r="DA269" s="393" t="str">
        <f>IF(COUNTIFS('[7]ROMM List'!$E$5:$E$736,다우기술!DA$4,'[7]ROMM List'!$AA$5:$AA$736,다우기술!$C269)&gt;0,DA$4,"")</f>
        <v/>
      </c>
      <c r="DB269" s="393" t="str">
        <f>IF(COUNTIFS('[7]ROMM List'!$E$5:$E$736,다우기술!DB$4,'[7]ROMM List'!$AA$5:$AA$736,다우기술!$C269)&gt;0,DB$4,"")</f>
        <v/>
      </c>
      <c r="DC269" s="393" t="str">
        <f>IF(COUNTIFS('[7]ROMM List'!$E$5:$E$736,다우기술!DC$4,'[7]ROMM List'!$AA$5:$AA$736,다우기술!$C269)&gt;0,DC$4,"")</f>
        <v/>
      </c>
      <c r="DD269" s="393" t="str">
        <f>IF(COUNTIFS('[7]ROMM List'!$E$5:$E$736,다우기술!DD$4,'[7]ROMM List'!$AA$5:$AA$736,다우기술!$C269)&gt;0,DD$4,"")</f>
        <v/>
      </c>
      <c r="DE269" s="393" t="str">
        <f>IF(COUNTIFS('[7]ROMM List'!$E$5:$E$736,다우기술!DE$4,'[7]ROMM List'!$AA$5:$AA$736,다우기술!$C269)&gt;0,DE$4,"")</f>
        <v/>
      </c>
      <c r="DF269" s="393" t="str">
        <f>IF(COUNTIFS('[7]ROMM List'!$E$5:$E$736,다우기술!DF$4,'[7]ROMM List'!$AA$5:$AA$736,다우기술!$C269)&gt;0,DF$4,"")</f>
        <v/>
      </c>
      <c r="DG269" s="393" t="str">
        <f>IF(COUNTIFS('[7]ROMM List'!$E$5:$E$736,다우기술!DG$4,'[7]ROMM List'!$AA$5:$AA$736,다우기술!$C269)&gt;0,DG$4,"")</f>
        <v/>
      </c>
      <c r="DH269" s="393" t="str">
        <f>IF(COUNTIFS('[7]ROMM List'!$E$5:$E$736,다우기술!DH$4,'[7]ROMM List'!$AA$5:$AA$736,다우기술!$C269)&gt;0,DH$4,"")</f>
        <v/>
      </c>
      <c r="DI269" s="393" t="str">
        <f>IF(COUNTIFS('[7]ROMM List'!$E$5:$E$736,다우기술!DI$4,'[7]ROMM List'!$AA$5:$AA$736,다우기술!$C269)&gt;0,DI$4,"")</f>
        <v/>
      </c>
      <c r="DJ269" s="393" t="str">
        <f>IF(COUNTIFS('[7]ROMM List'!$E$5:$E$736,다우기술!DJ$4,'[7]ROMM List'!$AA$5:$AA$736,다우기술!$C269)&gt;0,DJ$4,"")</f>
        <v/>
      </c>
      <c r="DK269" s="393" t="str">
        <f>IF(COUNTIFS('[7]ROMM List'!$E$5:$E$736,다우기술!DK$4,'[7]ROMM List'!$AA$5:$AA$736,다우기술!$C269)&gt;0,DK$4,"")</f>
        <v/>
      </c>
      <c r="DL269" s="393" t="str">
        <f t="shared" si="67"/>
        <v>유형자산/투자부동산무형자산</v>
      </c>
      <c r="DM269" s="393"/>
      <c r="DN269" s="393"/>
      <c r="DO269" s="393"/>
      <c r="DP269" s="393"/>
      <c r="DQ269" s="393"/>
      <c r="DR269" s="393"/>
      <c r="DS269" s="393"/>
      <c r="DT269" s="393"/>
      <c r="DU269" s="393"/>
      <c r="DV269" s="393"/>
      <c r="DW269" s="393"/>
      <c r="DX269" s="393"/>
      <c r="DY269" s="393"/>
      <c r="DZ269" s="393"/>
      <c r="EA269" s="393"/>
      <c r="EB269" s="393"/>
      <c r="EC269" s="393"/>
      <c r="ED269" s="393"/>
      <c r="EE269" s="393"/>
      <c r="EF269" s="393"/>
      <c r="EG269" s="393"/>
      <c r="EH269" s="393"/>
      <c r="EI269" s="393"/>
      <c r="EJ269" s="393"/>
      <c r="EK269" s="393"/>
      <c r="EL269" s="393"/>
      <c r="EM269" s="393"/>
      <c r="EN269" s="393"/>
      <c r="EO269" s="393"/>
      <c r="EP269" s="393"/>
      <c r="EQ269" s="393"/>
      <c r="ER269" s="393"/>
      <c r="ES269" s="393"/>
      <c r="ET269" s="393"/>
      <c r="EU269" s="393"/>
      <c r="EV269" s="393"/>
      <c r="EW269" s="393"/>
      <c r="EX269" s="393"/>
      <c r="EY269" s="393"/>
      <c r="EZ269" s="393"/>
      <c r="FA269" s="393"/>
      <c r="FB269" s="393"/>
      <c r="FC269" s="393"/>
      <c r="FD269" s="393"/>
      <c r="FE269" s="393"/>
      <c r="FF269" s="393"/>
      <c r="FG269" s="393"/>
      <c r="FH269" s="393"/>
      <c r="FI269" s="393"/>
      <c r="FJ269" s="393"/>
      <c r="FK269" s="393"/>
      <c r="FL269" s="393"/>
      <c r="FM269" s="393"/>
      <c r="FN269" s="393"/>
      <c r="FO269" s="393"/>
      <c r="FP269" s="393"/>
      <c r="FQ269" s="393"/>
      <c r="FR269" s="393"/>
      <c r="FS269" s="393"/>
    </row>
    <row r="270" spans="1:175" s="480" customFormat="1" ht="79.2" hidden="1">
      <c r="A270" s="453"/>
      <c r="B270" s="392" t="s">
        <v>3009</v>
      </c>
      <c r="C270" s="430" t="str">
        <f t="shared" si="59"/>
        <v>FA0302</v>
      </c>
      <c r="D270" s="430" t="s">
        <v>5001</v>
      </c>
      <c r="E270" s="430" t="s">
        <v>5002</v>
      </c>
      <c r="F270" s="431" t="s">
        <v>3614</v>
      </c>
      <c r="G270" s="431" t="s">
        <v>3306</v>
      </c>
      <c r="H270" s="454" t="s">
        <v>5151</v>
      </c>
      <c r="I270" s="455" t="s">
        <v>5152</v>
      </c>
      <c r="J270" s="481" t="s">
        <v>5153</v>
      </c>
      <c r="K270" s="457" t="s">
        <v>5154</v>
      </c>
      <c r="L270" s="458" t="str">
        <f>IF(VLOOKUP(BZ270,'[7]ROMM List'!$AB$5:$AC$736,2,0)&gt;0,"Y","N")</f>
        <v>Y</v>
      </c>
      <c r="M270" s="459" t="s">
        <v>143</v>
      </c>
      <c r="N270" s="460"/>
      <c r="O270" s="460"/>
      <c r="P270" s="460"/>
      <c r="Q270" s="460" t="s">
        <v>143</v>
      </c>
      <c r="R270" s="461"/>
      <c r="S270" s="459" t="s">
        <v>142</v>
      </c>
      <c r="T270" s="461" t="s">
        <v>131</v>
      </c>
      <c r="U270" s="459" t="str">
        <f>IF(COUNTIFS('[7]ROMM List'!$AA$5:$AA$736,다우기술!$C270,'[7]ROMM List'!K$5:K$736,"O")&gt;0,"O","")</f>
        <v>O</v>
      </c>
      <c r="V270" s="460" t="str">
        <f>IF(COUNTIFS('[7]ROMM List'!$AA$5:$AA$736,다우기술!$C270,'[7]ROMM List'!L$5:L$736,"O")&gt;0,"O","")</f>
        <v>O</v>
      </c>
      <c r="W270" s="460" t="str">
        <f>IF(COUNTIFS('[7]ROMM List'!$AA$5:$AA$736,다우기술!$C270,'[7]ROMM List'!M$5:M$736,"O")&gt;0,"O","")</f>
        <v/>
      </c>
      <c r="X270" s="460" t="str">
        <f>IF(COUNTIFS('[7]ROMM List'!$AA$5:$AA$736,다우기술!$C270,'[7]ROMM List'!N$5:N$736,"O")&gt;0,"O","")</f>
        <v/>
      </c>
      <c r="Y270" s="460" t="str">
        <f>IF(COUNTIFS('[7]ROMM List'!$AA$5:$AA$736,다우기술!$C270,'[7]ROMM List'!O$5:O$736,"O")&gt;0,"O","")</f>
        <v>O</v>
      </c>
      <c r="Z270" s="460" t="str">
        <f>IF(COUNTIFS('[7]ROMM List'!$AA$5:$AA$736,다우기술!$C270,'[7]ROMM List'!P$5:P$736,"O")&gt;0,"O","")</f>
        <v>O</v>
      </c>
      <c r="AA270" s="460" t="str">
        <f>IF(COUNTIFS('[7]ROMM List'!$AA$5:$AA$736,다우기술!$C270,'[7]ROMM List'!Q$5:Q$736,"O")&gt;0,"O","")</f>
        <v>O</v>
      </c>
      <c r="AB270" s="460" t="str">
        <f>IF(COUNTIFS('[7]ROMM List'!$AA$5:$AA$736,다우기술!$C270,'[7]ROMM List'!R$5:R$736,"O")&gt;0,"O","")</f>
        <v/>
      </c>
      <c r="AC270" s="460" t="str">
        <f>IF(COUNTIFS('[7]ROMM List'!$AA$5:$AA$736,다우기술!$C270,'[7]ROMM List'!S$5:S$736,"O")&gt;0,"O","")</f>
        <v/>
      </c>
      <c r="AD270" s="460" t="str">
        <f>IF(COUNTIFS('[7]ROMM List'!$AA$5:$AA$736,다우기술!$C270,'[7]ROMM List'!T$5:T$736,"O")&gt;0,"O","")</f>
        <v/>
      </c>
      <c r="AE270" s="460" t="str">
        <f>IF(COUNTIFS('[7]ROMM List'!$AA$5:$AA$736,다우기술!$C270,'[7]ROMM List'!U$5:U$736,"O")&gt;0,"O","")</f>
        <v/>
      </c>
      <c r="AF270" s="460" t="str">
        <f>IF(COUNTIFS('[7]ROMM List'!$AA$5:$AA$736,다우기술!$C270,'[7]ROMM List'!V$5:V$736,"O")&gt;0,"O","")</f>
        <v/>
      </c>
      <c r="AG270" s="461" t="str">
        <f>IF(COUNTIFS('[7]ROMM List'!$AA$5:$AA$736,다우기술!$C270,'[7]ROMM List'!W$5:W$736,"O")&gt;0,"O","")</f>
        <v/>
      </c>
      <c r="AH270" s="462" t="s">
        <v>4440</v>
      </c>
      <c r="AI270" s="458" t="str">
        <f t="shared" si="66"/>
        <v>유형자산/투자부동산무형자산</v>
      </c>
      <c r="AJ270" s="458" t="s">
        <v>144</v>
      </c>
      <c r="AK270" s="458" t="s">
        <v>144</v>
      </c>
      <c r="AL270" s="458" t="s">
        <v>144</v>
      </c>
      <c r="AM270" s="458" t="s">
        <v>144</v>
      </c>
      <c r="AN270" s="458" t="s">
        <v>3592</v>
      </c>
      <c r="AO270" s="458" t="s">
        <v>5155</v>
      </c>
      <c r="AP270" s="463" t="s">
        <v>4868</v>
      </c>
      <c r="AQ270" s="458" t="s">
        <v>5146</v>
      </c>
      <c r="AR270" s="454" t="s">
        <v>5147</v>
      </c>
      <c r="AS270" s="454" t="s">
        <v>4132</v>
      </c>
      <c r="AT270" s="464" t="s">
        <v>5156</v>
      </c>
      <c r="AU270" s="454" t="str">
        <f t="shared" si="64"/>
        <v>유무형자산 처분/폐기의 승인</v>
      </c>
      <c r="AV270" s="454" t="s">
        <v>5157</v>
      </c>
      <c r="AW270" s="455"/>
      <c r="AX270" s="460"/>
      <c r="AY270" s="460" t="s">
        <v>143</v>
      </c>
      <c r="AZ270" s="461"/>
      <c r="BA270" s="446" t="s">
        <v>5150</v>
      </c>
      <c r="BB270" s="446" t="str">
        <f>IF(COUNTIFS('[7]ROMM List'!$AA$5:$AA$736,다우기술!C270,'[7]ROMM List'!$AF$5:$AF$736,"Significant")&gt;0,"Significant",IF(COUNTIFS('[7]ROMM List'!$AA$5:$AA$736,다우기술!C270,'[7]ROMM List'!$AF$5:$AF$736,"Higher")&gt;0,"Higher","Lower"))</f>
        <v>Lower</v>
      </c>
      <c r="BC270" s="446" t="str">
        <f>AQ270</f>
        <v>Q</v>
      </c>
      <c r="BD270" s="446" t="s">
        <v>130</v>
      </c>
      <c r="BE270" s="465" t="s">
        <v>131</v>
      </c>
      <c r="BF270" s="466" t="str">
        <f t="shared" si="57"/>
        <v>Q</v>
      </c>
      <c r="BG270" s="466" t="s">
        <v>135</v>
      </c>
      <c r="BH270" s="466" t="s">
        <v>135</v>
      </c>
      <c r="BI270" s="466" t="s">
        <v>135</v>
      </c>
      <c r="BJ270" s="466" t="s">
        <v>135</v>
      </c>
      <c r="BK270" s="466" t="s">
        <v>135</v>
      </c>
      <c r="BL270" s="466" t="s">
        <v>135</v>
      </c>
      <c r="BM270" s="466" t="s">
        <v>135</v>
      </c>
      <c r="BN270" s="467" t="s">
        <v>135</v>
      </c>
      <c r="BO270" s="446" t="str">
        <f t="shared" si="60"/>
        <v>Not Higher</v>
      </c>
      <c r="BP270" s="446">
        <f>SUMIFS([7]Note!$G$18:$G$65,[7]Note!$C$18:$C$65,다우기술!BB270,[7]Note!$F$18:$F$65,다우기술!BC270,[7]Note!$D$18:$D$65,다우기술!BO270)/IF(BD270="Y",1,IF(BD270="H",2,4))</f>
        <v>2</v>
      </c>
      <c r="BQ270" s="446" t="str">
        <f>AR270</f>
        <v>경영지원본부</v>
      </c>
      <c r="BR270" s="466"/>
      <c r="BS270" s="467" t="s">
        <v>143</v>
      </c>
      <c r="BT270" s="465"/>
      <c r="BU270" s="466"/>
      <c r="BV270" s="466"/>
      <c r="BW270" s="466" t="s">
        <v>143</v>
      </c>
      <c r="BX270" s="466"/>
      <c r="BY270" s="446"/>
      <c r="BZ270" s="392" t="str">
        <f t="shared" si="65"/>
        <v>유무형_유무형자산 처분/폐기의 승인</v>
      </c>
      <c r="CA270" s="393" t="b">
        <f>VLOOKUP(BZ270,'[7]ROMM List'!$AB$5:$AB$736,1,0)=BZ270</f>
        <v>1</v>
      </c>
      <c r="CB270" s="393" t="str">
        <f t="shared" si="61"/>
        <v>FA0302</v>
      </c>
      <c r="CC270" s="393"/>
      <c r="CD270" s="479">
        <f t="shared" si="62"/>
        <v>0</v>
      </c>
      <c r="CE270" s="392"/>
      <c r="CF270" s="479">
        <f t="shared" si="63"/>
        <v>0</v>
      </c>
      <c r="CG270" s="479">
        <f t="shared" si="63"/>
        <v>0</v>
      </c>
      <c r="CH270" s="479">
        <f t="shared" si="63"/>
        <v>0</v>
      </c>
      <c r="CI270" s="393"/>
      <c r="CJ270" s="393"/>
      <c r="CK270" s="393"/>
      <c r="CL270" s="393" t="str">
        <f>IF(COUNTIFS('[7]ROMM List'!$E$5:$E$736,다우기술!CL$4,'[7]ROMM List'!$AA$5:$AA$736,다우기술!$C270)&gt;0,CL$4,"")</f>
        <v/>
      </c>
      <c r="CM270" s="393" t="str">
        <f>IF(COUNTIFS('[7]ROMM List'!$E$5:$E$736,다우기술!CM$4,'[7]ROMM List'!$AA$5:$AA$736,다우기술!$C270)&gt;0,CM$4,"")</f>
        <v/>
      </c>
      <c r="CN270" s="393" t="str">
        <f>IF(COUNTIFS('[7]ROMM List'!$E$5:$E$736,다우기술!CN$4,'[7]ROMM List'!$AA$5:$AA$736,다우기술!$C270)&gt;0,CN$4,"")</f>
        <v/>
      </c>
      <c r="CO270" s="393" t="str">
        <f>IF(COUNTIFS('[7]ROMM List'!$E$5:$E$736,다우기술!CO$4,'[7]ROMM List'!$AA$5:$AA$736,다우기술!$C270)&gt;0,CO$4,"")</f>
        <v/>
      </c>
      <c r="CP270" s="393" t="str">
        <f>IF(COUNTIFS('[7]ROMM List'!$E$5:$E$736,다우기술!CP$4,'[7]ROMM List'!$AA$5:$AA$736,다우기술!$C270)&gt;0,CP$4,"")</f>
        <v/>
      </c>
      <c r="CQ270" s="393" t="str">
        <f>IF(COUNTIFS('[7]ROMM List'!$E$5:$E$736,다우기술!CQ$4,'[7]ROMM List'!$AA$5:$AA$736,다우기술!$C270)&gt;0,CQ$4,"")</f>
        <v/>
      </c>
      <c r="CR270" s="393" t="str">
        <f>IF(COUNTIFS('[7]ROMM List'!$E$5:$E$736,다우기술!CR$4,'[7]ROMM List'!$AA$5:$AA$736,다우기술!$C270)&gt;0,CR$4,"")</f>
        <v/>
      </c>
      <c r="CS270" s="393" t="str">
        <f>IF(COUNTIFS('[7]ROMM List'!$E$5:$E$736,다우기술!CS$4,'[7]ROMM List'!$AA$5:$AA$736,다우기술!$C270)&gt;0,CS$4,"")</f>
        <v>유형자산/투자부동산</v>
      </c>
      <c r="CT270" s="393" t="str">
        <f>IF(COUNTIFS('[7]ROMM List'!$E$5:$E$736,다우기술!CT$4,'[7]ROMM List'!$AA$5:$AA$736,다우기술!$C270)&gt;0,CT$4,"")</f>
        <v>무형자산</v>
      </c>
      <c r="CU270" s="393" t="str">
        <f>IF(COUNTIFS('[7]ROMM List'!$E$5:$E$736,다우기술!CU$4,'[7]ROMM List'!$AA$5:$AA$736,다우기술!$C270)&gt;0,CU$4,"")</f>
        <v/>
      </c>
      <c r="CV270" s="393" t="str">
        <f>IF(COUNTIFS('[7]ROMM List'!$E$5:$E$736,다우기술!CV$4,'[7]ROMM List'!$AA$5:$AA$736,다우기술!$C270)&gt;0,CV$4,"")</f>
        <v/>
      </c>
      <c r="CW270" s="393" t="str">
        <f>IF(COUNTIFS('[7]ROMM List'!$E$5:$E$736,다우기술!CW$4,'[7]ROMM List'!$AA$5:$AA$736,다우기술!$C270)&gt;0,CW$4,"")</f>
        <v/>
      </c>
      <c r="CX270" s="393" t="str">
        <f>IF(COUNTIFS('[7]ROMM List'!$E$5:$E$736,다우기술!CX$4,'[7]ROMM List'!$AA$5:$AA$736,다우기술!$C270)&gt;0,CX$4,"")</f>
        <v/>
      </c>
      <c r="CY270" s="393" t="str">
        <f>IF(COUNTIFS('[7]ROMM List'!$E$5:$E$736,다우기술!CY$4,'[7]ROMM List'!$AA$5:$AA$736,다우기술!$C270)&gt;0,CY$4,"")</f>
        <v/>
      </c>
      <c r="CZ270" s="393" t="str">
        <f>IF(COUNTIFS('[7]ROMM List'!$E$5:$E$736,다우기술!CZ$4,'[7]ROMM List'!$AA$5:$AA$736,다우기술!$C270)&gt;0,CZ$4,"")</f>
        <v/>
      </c>
      <c r="DA270" s="393" t="str">
        <f>IF(COUNTIFS('[7]ROMM List'!$E$5:$E$736,다우기술!DA$4,'[7]ROMM List'!$AA$5:$AA$736,다우기술!$C270)&gt;0,DA$4,"")</f>
        <v/>
      </c>
      <c r="DB270" s="393" t="str">
        <f>IF(COUNTIFS('[7]ROMM List'!$E$5:$E$736,다우기술!DB$4,'[7]ROMM List'!$AA$5:$AA$736,다우기술!$C270)&gt;0,DB$4,"")</f>
        <v/>
      </c>
      <c r="DC270" s="393" t="str">
        <f>IF(COUNTIFS('[7]ROMM List'!$E$5:$E$736,다우기술!DC$4,'[7]ROMM List'!$AA$5:$AA$736,다우기술!$C270)&gt;0,DC$4,"")</f>
        <v/>
      </c>
      <c r="DD270" s="393" t="str">
        <f>IF(COUNTIFS('[7]ROMM List'!$E$5:$E$736,다우기술!DD$4,'[7]ROMM List'!$AA$5:$AA$736,다우기술!$C270)&gt;0,DD$4,"")</f>
        <v/>
      </c>
      <c r="DE270" s="393" t="str">
        <f>IF(COUNTIFS('[7]ROMM List'!$E$5:$E$736,다우기술!DE$4,'[7]ROMM List'!$AA$5:$AA$736,다우기술!$C270)&gt;0,DE$4,"")</f>
        <v/>
      </c>
      <c r="DF270" s="393" t="str">
        <f>IF(COUNTIFS('[7]ROMM List'!$E$5:$E$736,다우기술!DF$4,'[7]ROMM List'!$AA$5:$AA$736,다우기술!$C270)&gt;0,DF$4,"")</f>
        <v/>
      </c>
      <c r="DG270" s="393" t="str">
        <f>IF(COUNTIFS('[7]ROMM List'!$E$5:$E$736,다우기술!DG$4,'[7]ROMM List'!$AA$5:$AA$736,다우기술!$C270)&gt;0,DG$4,"")</f>
        <v/>
      </c>
      <c r="DH270" s="393" t="str">
        <f>IF(COUNTIFS('[7]ROMM List'!$E$5:$E$736,다우기술!DH$4,'[7]ROMM List'!$AA$5:$AA$736,다우기술!$C270)&gt;0,DH$4,"")</f>
        <v/>
      </c>
      <c r="DI270" s="393" t="str">
        <f>IF(COUNTIFS('[7]ROMM List'!$E$5:$E$736,다우기술!DI$4,'[7]ROMM List'!$AA$5:$AA$736,다우기술!$C270)&gt;0,DI$4,"")</f>
        <v/>
      </c>
      <c r="DJ270" s="393" t="str">
        <f>IF(COUNTIFS('[7]ROMM List'!$E$5:$E$736,다우기술!DJ$4,'[7]ROMM List'!$AA$5:$AA$736,다우기술!$C270)&gt;0,DJ$4,"")</f>
        <v/>
      </c>
      <c r="DK270" s="393" t="str">
        <f>IF(COUNTIFS('[7]ROMM List'!$E$5:$E$736,다우기술!DK$4,'[7]ROMM List'!$AA$5:$AA$736,다우기술!$C270)&gt;0,DK$4,"")</f>
        <v/>
      </c>
      <c r="DL270" s="393" t="str">
        <f t="shared" si="67"/>
        <v>유형자산/투자부동산무형자산</v>
      </c>
      <c r="DM270" s="393"/>
      <c r="DN270" s="393"/>
      <c r="DO270" s="393"/>
      <c r="DP270" s="393"/>
      <c r="DQ270" s="393"/>
      <c r="DR270" s="393"/>
      <c r="DS270" s="393"/>
      <c r="DT270" s="393"/>
      <c r="DU270" s="393"/>
      <c r="DV270" s="393"/>
      <c r="DW270" s="393"/>
      <c r="DX270" s="393"/>
      <c r="DY270" s="393"/>
      <c r="DZ270" s="393"/>
      <c r="EA270" s="393"/>
      <c r="EB270" s="393"/>
      <c r="EC270" s="393"/>
      <c r="ED270" s="393"/>
      <c r="EE270" s="393"/>
      <c r="EF270" s="393"/>
      <c r="EG270" s="393"/>
      <c r="EH270" s="393"/>
      <c r="EI270" s="393"/>
      <c r="EJ270" s="393"/>
      <c r="EK270" s="393"/>
      <c r="EL270" s="393"/>
      <c r="EM270" s="393"/>
      <c r="EN270" s="393"/>
      <c r="EO270" s="393"/>
      <c r="EP270" s="393"/>
      <c r="EQ270" s="393"/>
      <c r="ER270" s="393"/>
      <c r="ES270" s="393"/>
      <c r="ET270" s="393"/>
      <c r="EU270" s="393"/>
      <c r="EV270" s="393"/>
      <c r="EW270" s="393"/>
      <c r="EX270" s="393"/>
      <c r="EY270" s="393"/>
      <c r="EZ270" s="393"/>
      <c r="FA270" s="393"/>
      <c r="FB270" s="393"/>
      <c r="FC270" s="393"/>
      <c r="FD270" s="393"/>
      <c r="FE270" s="393"/>
      <c r="FF270" s="393"/>
      <c r="FG270" s="393"/>
      <c r="FH270" s="393"/>
      <c r="FI270" s="393"/>
      <c r="FJ270" s="393"/>
      <c r="FK270" s="393"/>
      <c r="FL270" s="393"/>
      <c r="FM270" s="393"/>
      <c r="FN270" s="393"/>
      <c r="FO270" s="393"/>
      <c r="FP270" s="393"/>
      <c r="FQ270" s="393"/>
      <c r="FR270" s="393"/>
      <c r="FS270" s="393"/>
    </row>
    <row r="271" spans="1:175" s="480" customFormat="1" ht="145.19999999999999" hidden="1">
      <c r="A271" s="453"/>
      <c r="B271" s="392" t="s">
        <v>3009</v>
      </c>
      <c r="C271" s="430" t="str">
        <f t="shared" si="59"/>
        <v>FA0401</v>
      </c>
      <c r="D271" s="430" t="s">
        <v>5001</v>
      </c>
      <c r="E271" s="430" t="s">
        <v>5002</v>
      </c>
      <c r="F271" s="431" t="s">
        <v>3641</v>
      </c>
      <c r="G271" s="431" t="s">
        <v>3575</v>
      </c>
      <c r="H271" s="454" t="s">
        <v>5158</v>
      </c>
      <c r="I271" s="455" t="s">
        <v>5159</v>
      </c>
      <c r="J271" s="456" t="s">
        <v>5160</v>
      </c>
      <c r="K271" s="457" t="s">
        <v>5161</v>
      </c>
      <c r="L271" s="458" t="str">
        <f>IF(VLOOKUP(BZ271,'[7]ROMM List'!$AB$5:$AC$736,2,0)&gt;0,"Y","N")</f>
        <v>Y</v>
      </c>
      <c r="M271" s="459" t="s">
        <v>143</v>
      </c>
      <c r="N271" s="460" t="s">
        <v>143</v>
      </c>
      <c r="O271" s="460"/>
      <c r="P271" s="460"/>
      <c r="Q271" s="460" t="s">
        <v>143</v>
      </c>
      <c r="R271" s="461"/>
      <c r="S271" s="459" t="s">
        <v>142</v>
      </c>
      <c r="T271" s="461" t="s">
        <v>131</v>
      </c>
      <c r="U271" s="459" t="str">
        <f>IF(COUNTIFS('[7]ROMM List'!$AA$5:$AA$736,다우기술!$C271,'[7]ROMM List'!K$5:K$736,"O")&gt;0,"O","")</f>
        <v>O</v>
      </c>
      <c r="V271" s="460" t="str">
        <f>IF(COUNTIFS('[7]ROMM List'!$AA$5:$AA$736,다우기술!$C271,'[7]ROMM List'!L$5:L$736,"O")&gt;0,"O","")</f>
        <v>O</v>
      </c>
      <c r="W271" s="460" t="str">
        <f>IF(COUNTIFS('[7]ROMM List'!$AA$5:$AA$736,다우기술!$C271,'[7]ROMM List'!M$5:M$736,"O")&gt;0,"O","")</f>
        <v>O</v>
      </c>
      <c r="X271" s="460" t="str">
        <f>IF(COUNTIFS('[7]ROMM List'!$AA$5:$AA$736,다우기술!$C271,'[7]ROMM List'!N$5:N$736,"O")&gt;0,"O","")</f>
        <v>O</v>
      </c>
      <c r="Y271" s="460" t="str">
        <f>IF(COUNTIFS('[7]ROMM List'!$AA$5:$AA$736,다우기술!$C271,'[7]ROMM List'!O$5:O$736,"O")&gt;0,"O","")</f>
        <v/>
      </c>
      <c r="Z271" s="460" t="str">
        <f>IF(COUNTIFS('[7]ROMM List'!$AA$5:$AA$736,다우기술!$C271,'[7]ROMM List'!P$5:P$736,"O")&gt;0,"O","")</f>
        <v/>
      </c>
      <c r="AA271" s="460" t="str">
        <f>IF(COUNTIFS('[7]ROMM List'!$AA$5:$AA$736,다우기술!$C271,'[7]ROMM List'!Q$5:Q$736,"O")&gt;0,"O","")</f>
        <v/>
      </c>
      <c r="AB271" s="460" t="str">
        <f>IF(COUNTIFS('[7]ROMM List'!$AA$5:$AA$736,다우기술!$C271,'[7]ROMM List'!R$5:R$736,"O")&gt;0,"O","")</f>
        <v/>
      </c>
      <c r="AC271" s="460" t="str">
        <f>IF(COUNTIFS('[7]ROMM List'!$AA$5:$AA$736,다우기술!$C271,'[7]ROMM List'!S$5:S$736,"O")&gt;0,"O","")</f>
        <v/>
      </c>
      <c r="AD271" s="460" t="str">
        <f>IF(COUNTIFS('[7]ROMM List'!$AA$5:$AA$736,다우기술!$C271,'[7]ROMM List'!T$5:T$736,"O")&gt;0,"O","")</f>
        <v/>
      </c>
      <c r="AE271" s="460" t="str">
        <f>IF(COUNTIFS('[7]ROMM List'!$AA$5:$AA$736,다우기술!$C271,'[7]ROMM List'!U$5:U$736,"O")&gt;0,"O","")</f>
        <v/>
      </c>
      <c r="AF271" s="460" t="str">
        <f>IF(COUNTIFS('[7]ROMM List'!$AA$5:$AA$736,다우기술!$C271,'[7]ROMM List'!V$5:V$736,"O")&gt;0,"O","")</f>
        <v/>
      </c>
      <c r="AG271" s="461" t="str">
        <f>IF(COUNTIFS('[7]ROMM List'!$AA$5:$AA$736,다우기술!$C271,'[7]ROMM List'!W$5:W$736,"O")&gt;0,"O","")</f>
        <v/>
      </c>
      <c r="AH271" s="462" t="s">
        <v>130</v>
      </c>
      <c r="AI271" s="458" t="str">
        <f t="shared" si="66"/>
        <v>사용권자산/리스부채</v>
      </c>
      <c r="AJ271" s="458" t="s">
        <v>5162</v>
      </c>
      <c r="AK271" s="458" t="s">
        <v>144</v>
      </c>
      <c r="AL271" s="458" t="s">
        <v>5163</v>
      </c>
      <c r="AM271" s="458" t="s">
        <v>144</v>
      </c>
      <c r="AN271" s="458" t="s">
        <v>3592</v>
      </c>
      <c r="AO271" s="458" t="s">
        <v>144</v>
      </c>
      <c r="AP271" s="463" t="s">
        <v>4868</v>
      </c>
      <c r="AQ271" s="458" t="s">
        <v>136</v>
      </c>
      <c r="AR271" s="454" t="s">
        <v>5164</v>
      </c>
      <c r="AS271" s="454" t="s">
        <v>5165</v>
      </c>
      <c r="AT271" s="464" t="s">
        <v>5166</v>
      </c>
      <c r="AU271" s="454" t="str">
        <f t="shared" si="64"/>
        <v>리스계약의 검토 및 승인</v>
      </c>
      <c r="AV271" s="454" t="s">
        <v>5167</v>
      </c>
      <c r="AW271" s="455"/>
      <c r="AX271" s="460"/>
      <c r="AY271" s="460" t="s">
        <v>3025</v>
      </c>
      <c r="AZ271" s="461"/>
      <c r="BA271" s="446" t="s">
        <v>5168</v>
      </c>
      <c r="BB271" s="446" t="str">
        <f>IF(COUNTIFS('[7]ROMM List'!$AA$5:$AA$736,다우기술!C271,'[7]ROMM List'!$AF$5:$AF$736,"Significant")&gt;0,"Significant",IF(COUNTIFS('[7]ROMM List'!$AA$5:$AA$736,다우기술!C271,'[7]ROMM List'!$AF$5:$AF$736,"Higher")&gt;0,"Higher","Lower"))</f>
        <v>Higher</v>
      </c>
      <c r="BC271" s="446" t="str">
        <f>AQ271</f>
        <v>Q</v>
      </c>
      <c r="BD271" s="446" t="s">
        <v>130</v>
      </c>
      <c r="BE271" s="465" t="s">
        <v>131</v>
      </c>
      <c r="BF271" s="466" t="str">
        <f>AQ271</f>
        <v>Q</v>
      </c>
      <c r="BG271" s="466" t="s">
        <v>135</v>
      </c>
      <c r="BH271" s="466" t="s">
        <v>135</v>
      </c>
      <c r="BI271" s="466" t="s">
        <v>135</v>
      </c>
      <c r="BJ271" s="466" t="s">
        <v>135</v>
      </c>
      <c r="BK271" s="466" t="s">
        <v>135</v>
      </c>
      <c r="BL271" s="466" t="s">
        <v>135</v>
      </c>
      <c r="BM271" s="466" t="s">
        <v>135</v>
      </c>
      <c r="BN271" s="467" t="s">
        <v>135</v>
      </c>
      <c r="BO271" s="446" t="str">
        <f t="shared" si="60"/>
        <v>Not Higher</v>
      </c>
      <c r="BP271" s="446">
        <f>SUMIFS([7]Note!$G$18:$G$65,[7]Note!$C$18:$C$65,다우기술!BB271,[7]Note!$F$18:$F$65,다우기술!BC271,[7]Note!$D$18:$D$65,다우기술!BO271)/IF(BD271="Y",1,IF(BD271="H",2,4))</f>
        <v>2</v>
      </c>
      <c r="BQ271" s="446" t="str">
        <f>AR271</f>
        <v>법무팀, 총무팀,사업지원팀, 재경팀</v>
      </c>
      <c r="BR271" s="466"/>
      <c r="BS271" s="467" t="s">
        <v>143</v>
      </c>
      <c r="BT271" s="465"/>
      <c r="BU271" s="466"/>
      <c r="BV271" s="466"/>
      <c r="BW271" s="466" t="s">
        <v>143</v>
      </c>
      <c r="BX271" s="466"/>
      <c r="BY271" s="446"/>
      <c r="BZ271" s="392" t="str">
        <f t="shared" si="65"/>
        <v>유무형_리스계약의 검토 및 승인</v>
      </c>
      <c r="CA271" s="393" t="b">
        <f>VLOOKUP(BZ271,'[7]ROMM List'!$AB$5:$AB$736,1,0)=BZ271</f>
        <v>1</v>
      </c>
      <c r="CB271" s="393" t="str">
        <f t="shared" si="61"/>
        <v>FA0401</v>
      </c>
      <c r="CC271" s="393"/>
      <c r="CD271" s="479">
        <f t="shared" si="62"/>
        <v>1</v>
      </c>
      <c r="CE271" s="392" t="str">
        <f>VLOOKUP(C271,'[7]IUC List'!$D$5:$D$64,1,0)</f>
        <v>FA0401</v>
      </c>
      <c r="CF271" s="479">
        <f t="shared" si="63"/>
        <v>0</v>
      </c>
      <c r="CG271" s="479">
        <f t="shared" si="63"/>
        <v>1</v>
      </c>
      <c r="CH271" s="479">
        <f t="shared" si="63"/>
        <v>0</v>
      </c>
      <c r="CI271" s="393"/>
      <c r="CJ271" s="393"/>
      <c r="CK271" s="393"/>
      <c r="CL271" s="393" t="str">
        <f>IF(COUNTIFS('[7]ROMM List'!$E$5:$E$736,다우기술!CL$4,'[7]ROMM List'!$AA$5:$AA$736,다우기술!$C271)&gt;0,CL$4,"")</f>
        <v/>
      </c>
      <c r="CM271" s="393" t="str">
        <f>IF(COUNTIFS('[7]ROMM List'!$E$5:$E$736,다우기술!CM$4,'[7]ROMM List'!$AA$5:$AA$736,다우기술!$C271)&gt;0,CM$4,"")</f>
        <v/>
      </c>
      <c r="CN271" s="393" t="str">
        <f>IF(COUNTIFS('[7]ROMM List'!$E$5:$E$736,다우기술!CN$4,'[7]ROMM List'!$AA$5:$AA$736,다우기술!$C271)&gt;0,CN$4,"")</f>
        <v/>
      </c>
      <c r="CO271" s="393" t="str">
        <f>IF(COUNTIFS('[7]ROMM List'!$E$5:$E$736,다우기술!CO$4,'[7]ROMM List'!$AA$5:$AA$736,다우기술!$C271)&gt;0,CO$4,"")</f>
        <v/>
      </c>
      <c r="CP271" s="393" t="str">
        <f>IF(COUNTIFS('[7]ROMM List'!$E$5:$E$736,다우기술!CP$4,'[7]ROMM List'!$AA$5:$AA$736,다우기술!$C271)&gt;0,CP$4,"")</f>
        <v/>
      </c>
      <c r="CQ271" s="393" t="str">
        <f>IF(COUNTIFS('[7]ROMM List'!$E$5:$E$736,다우기술!CQ$4,'[7]ROMM List'!$AA$5:$AA$736,다우기술!$C271)&gt;0,CQ$4,"")</f>
        <v/>
      </c>
      <c r="CR271" s="393" t="str">
        <f>IF(COUNTIFS('[7]ROMM List'!$E$5:$E$736,다우기술!CR$4,'[7]ROMM List'!$AA$5:$AA$736,다우기술!$C271)&gt;0,CR$4,"")</f>
        <v/>
      </c>
      <c r="CS271" s="393" t="str">
        <f>IF(COUNTIFS('[7]ROMM List'!$E$5:$E$736,다우기술!CS$4,'[7]ROMM List'!$AA$5:$AA$736,다우기술!$C271)&gt;0,CS$4,"")</f>
        <v/>
      </c>
      <c r="CT271" s="393" t="str">
        <f>IF(COUNTIFS('[7]ROMM List'!$E$5:$E$736,다우기술!CT$4,'[7]ROMM List'!$AA$5:$AA$736,다우기술!$C271)&gt;0,CT$4,"")</f>
        <v/>
      </c>
      <c r="CU271" s="393" t="str">
        <f>IF(COUNTIFS('[7]ROMM List'!$E$5:$E$736,다우기술!CU$4,'[7]ROMM List'!$AA$5:$AA$736,다우기술!$C271)&gt;0,CU$4,"")</f>
        <v/>
      </c>
      <c r="CV271" s="393" t="str">
        <f>IF(COUNTIFS('[7]ROMM List'!$E$5:$E$736,다우기술!CV$4,'[7]ROMM List'!$AA$5:$AA$736,다우기술!$C271)&gt;0,CV$4,"")</f>
        <v/>
      </c>
      <c r="CW271" s="393" t="str">
        <f>IF(COUNTIFS('[7]ROMM List'!$E$5:$E$736,다우기술!CW$4,'[7]ROMM List'!$AA$5:$AA$736,다우기술!$C271)&gt;0,CW$4,"")</f>
        <v/>
      </c>
      <c r="CX271" s="393" t="str">
        <f>IF(COUNTIFS('[7]ROMM List'!$E$5:$E$736,다우기술!CX$4,'[7]ROMM List'!$AA$5:$AA$736,다우기술!$C271)&gt;0,CX$4,"")</f>
        <v/>
      </c>
      <c r="CY271" s="393" t="str">
        <f>IF(COUNTIFS('[7]ROMM List'!$E$5:$E$736,다우기술!CY$4,'[7]ROMM List'!$AA$5:$AA$736,다우기술!$C271)&gt;0,CY$4,"")</f>
        <v/>
      </c>
      <c r="CZ271" s="393" t="str">
        <f>IF(COUNTIFS('[7]ROMM List'!$E$5:$E$736,다우기술!CZ$4,'[7]ROMM List'!$AA$5:$AA$736,다우기술!$C271)&gt;0,CZ$4,"")</f>
        <v/>
      </c>
      <c r="DA271" s="393" t="str">
        <f>IF(COUNTIFS('[7]ROMM List'!$E$5:$E$736,다우기술!DA$4,'[7]ROMM List'!$AA$5:$AA$736,다우기술!$C271)&gt;0,DA$4,"")</f>
        <v/>
      </c>
      <c r="DB271" s="393" t="str">
        <f>IF(COUNTIFS('[7]ROMM List'!$E$5:$E$736,다우기술!DB$4,'[7]ROMM List'!$AA$5:$AA$736,다우기술!$C271)&gt;0,DB$4,"")</f>
        <v/>
      </c>
      <c r="DC271" s="393" t="str">
        <f>IF(COUNTIFS('[7]ROMM List'!$E$5:$E$736,다우기술!DC$4,'[7]ROMM List'!$AA$5:$AA$736,다우기술!$C271)&gt;0,DC$4,"")</f>
        <v/>
      </c>
      <c r="DD271" s="393" t="str">
        <f>IF(COUNTIFS('[7]ROMM List'!$E$5:$E$736,다우기술!DD$4,'[7]ROMM List'!$AA$5:$AA$736,다우기술!$C271)&gt;0,DD$4,"")</f>
        <v/>
      </c>
      <c r="DE271" s="393" t="str">
        <f>IF(COUNTIFS('[7]ROMM List'!$E$5:$E$736,다우기술!DE$4,'[7]ROMM List'!$AA$5:$AA$736,다우기술!$C271)&gt;0,DE$4,"")</f>
        <v/>
      </c>
      <c r="DF271" s="393" t="str">
        <f>IF(COUNTIFS('[7]ROMM List'!$E$5:$E$736,다우기술!DF$4,'[7]ROMM List'!$AA$5:$AA$736,다우기술!$C271)&gt;0,DF$4,"")</f>
        <v/>
      </c>
      <c r="DG271" s="393" t="str">
        <f>IF(COUNTIFS('[7]ROMM List'!$E$5:$E$736,다우기술!DG$4,'[7]ROMM List'!$AA$5:$AA$736,다우기술!$C271)&gt;0,DG$4,"")</f>
        <v/>
      </c>
      <c r="DH271" s="393" t="str">
        <f>IF(COUNTIFS('[7]ROMM List'!$E$5:$E$736,다우기술!DH$4,'[7]ROMM List'!$AA$5:$AA$736,다우기술!$C271)&gt;0,DH$4,"")</f>
        <v/>
      </c>
      <c r="DI271" s="393" t="str">
        <f>IF(COUNTIFS('[7]ROMM List'!$E$5:$E$736,다우기술!DI$4,'[7]ROMM List'!$AA$5:$AA$736,다우기술!$C271)&gt;0,DI$4,"")</f>
        <v/>
      </c>
      <c r="DJ271" s="393" t="str">
        <f>IF(COUNTIFS('[7]ROMM List'!$E$5:$E$736,다우기술!DJ$4,'[7]ROMM List'!$AA$5:$AA$736,다우기술!$C271)&gt;0,DJ$4,"")</f>
        <v>사용권자산/리스부채</v>
      </c>
      <c r="DK271" s="393" t="str">
        <f>IF(COUNTIFS('[7]ROMM List'!$E$5:$E$736,다우기술!DK$4,'[7]ROMM List'!$AA$5:$AA$736,다우기술!$C271)&gt;0,DK$4,"")</f>
        <v/>
      </c>
      <c r="DL271" s="393" t="str">
        <f t="shared" si="67"/>
        <v>사용권자산/리스부채</v>
      </c>
      <c r="DM271" s="393"/>
      <c r="DN271" s="393"/>
      <c r="DO271" s="393"/>
      <c r="DP271" s="393"/>
      <c r="DQ271" s="393"/>
      <c r="DR271" s="393"/>
      <c r="DS271" s="393"/>
      <c r="DT271" s="393"/>
      <c r="DU271" s="393"/>
      <c r="DV271" s="393"/>
      <c r="DW271" s="393"/>
      <c r="DX271" s="393"/>
      <c r="DY271" s="393"/>
      <c r="DZ271" s="393"/>
      <c r="EA271" s="393"/>
      <c r="EB271" s="393"/>
      <c r="EC271" s="393"/>
      <c r="ED271" s="393"/>
      <c r="EE271" s="393"/>
      <c r="EF271" s="393"/>
      <c r="EG271" s="393"/>
      <c r="EH271" s="393"/>
      <c r="EI271" s="393"/>
      <c r="EJ271" s="393"/>
      <c r="EK271" s="393"/>
      <c r="EL271" s="393"/>
      <c r="EM271" s="393"/>
      <c r="EN271" s="393"/>
      <c r="EO271" s="393"/>
      <c r="EP271" s="393"/>
      <c r="EQ271" s="393"/>
      <c r="ER271" s="393"/>
      <c r="ES271" s="393"/>
      <c r="ET271" s="393"/>
      <c r="EU271" s="393"/>
      <c r="EV271" s="393"/>
      <c r="EW271" s="393"/>
      <c r="EX271" s="393"/>
      <c r="EY271" s="393"/>
      <c r="EZ271" s="393"/>
      <c r="FA271" s="393"/>
      <c r="FB271" s="393"/>
      <c r="FC271" s="393"/>
      <c r="FD271" s="393"/>
      <c r="FE271" s="393"/>
      <c r="FF271" s="393"/>
      <c r="FG271" s="393"/>
      <c r="FH271" s="393"/>
      <c r="FI271" s="393"/>
      <c r="FJ271" s="393"/>
      <c r="FK271" s="393"/>
      <c r="FL271" s="393"/>
      <c r="FM271" s="393"/>
      <c r="FN271" s="393"/>
      <c r="FO271" s="393"/>
      <c r="FP271" s="393"/>
      <c r="FQ271" s="393"/>
      <c r="FR271" s="393"/>
      <c r="FS271" s="393"/>
    </row>
    <row r="272" spans="1:175" s="480" customFormat="1" ht="184.8" hidden="1">
      <c r="A272" s="453"/>
      <c r="B272" s="392" t="s">
        <v>3009</v>
      </c>
      <c r="C272" s="430" t="str">
        <f t="shared" si="59"/>
        <v>FA0402</v>
      </c>
      <c r="D272" s="430" t="s">
        <v>5001</v>
      </c>
      <c r="E272" s="430" t="s">
        <v>5002</v>
      </c>
      <c r="F272" s="431" t="s">
        <v>3641</v>
      </c>
      <c r="G272" s="431" t="s">
        <v>3306</v>
      </c>
      <c r="H272" s="454" t="s">
        <v>5169</v>
      </c>
      <c r="I272" s="455" t="s">
        <v>5170</v>
      </c>
      <c r="J272" s="481" t="s">
        <v>5171</v>
      </c>
      <c r="K272" s="457" t="s">
        <v>5172</v>
      </c>
      <c r="L272" s="458" t="s">
        <v>130</v>
      </c>
      <c r="M272" s="459" t="s">
        <v>143</v>
      </c>
      <c r="N272" s="460"/>
      <c r="O272" s="460"/>
      <c r="P272" s="460"/>
      <c r="Q272" s="460" t="s">
        <v>143</v>
      </c>
      <c r="R272" s="461"/>
      <c r="S272" s="459" t="s">
        <v>142</v>
      </c>
      <c r="T272" s="461" t="s">
        <v>131</v>
      </c>
      <c r="U272" s="459"/>
      <c r="V272" s="460"/>
      <c r="W272" s="460"/>
      <c r="X272" s="460"/>
      <c r="Y272" s="460"/>
      <c r="Z272" s="460"/>
      <c r="AA272" s="460"/>
      <c r="AB272" s="460"/>
      <c r="AC272" s="460"/>
      <c r="AD272" s="460"/>
      <c r="AE272" s="460"/>
      <c r="AF272" s="460"/>
      <c r="AG272" s="461"/>
      <c r="AH272" s="462" t="s">
        <v>129</v>
      </c>
      <c r="AI272" s="458" t="str">
        <f t="shared" si="66"/>
        <v>사용권자산/리스부채</v>
      </c>
      <c r="AJ272" s="458" t="s">
        <v>5163</v>
      </c>
      <c r="AK272" s="458" t="s">
        <v>144</v>
      </c>
      <c r="AL272" s="458" t="s">
        <v>5163</v>
      </c>
      <c r="AM272" s="458" t="s">
        <v>144</v>
      </c>
      <c r="AN272" s="458" t="s">
        <v>3592</v>
      </c>
      <c r="AO272" s="458" t="s">
        <v>144</v>
      </c>
      <c r="AP272" s="463" t="s">
        <v>3638</v>
      </c>
      <c r="AQ272" s="458" t="s">
        <v>136</v>
      </c>
      <c r="AR272" s="454" t="s">
        <v>134</v>
      </c>
      <c r="AS272" s="454" t="s">
        <v>4833</v>
      </c>
      <c r="AT272" s="464" t="s">
        <v>5172</v>
      </c>
      <c r="AU272" s="454" t="str">
        <f t="shared" si="64"/>
        <v>리스자산의 유동성 분류 및 지급승인</v>
      </c>
      <c r="AV272" s="454" t="s">
        <v>5173</v>
      </c>
      <c r="AW272" s="455"/>
      <c r="AX272" s="460" t="s">
        <v>143</v>
      </c>
      <c r="AY272" s="460"/>
      <c r="AZ272" s="461" t="s">
        <v>5174</v>
      </c>
      <c r="BA272" s="446" t="s">
        <v>181</v>
      </c>
      <c r="BB272" s="446" t="str">
        <f>IF(COUNTIFS('[7]ROMM List'!$AA$5:$AA$736,다우기술!C272,'[7]ROMM List'!$AF$5:$AF$736,"Significant")&gt;0,"Significant",IF(COUNTIFS('[7]ROMM List'!$AA$5:$AA$736,다우기술!C272,'[7]ROMM List'!$AF$5:$AF$736,"Higher")&gt;0,"Higher","Lower"))</f>
        <v>Higher</v>
      </c>
      <c r="BC272" s="446" t="str">
        <f>AQ272</f>
        <v>Q</v>
      </c>
      <c r="BD272" s="446" t="s">
        <v>130</v>
      </c>
      <c r="BE272" s="465" t="s">
        <v>131</v>
      </c>
      <c r="BF272" s="466" t="s">
        <v>135</v>
      </c>
      <c r="BG272" s="466" t="s">
        <v>135</v>
      </c>
      <c r="BH272" s="466" t="s">
        <v>135</v>
      </c>
      <c r="BI272" s="466" t="s">
        <v>135</v>
      </c>
      <c r="BJ272" s="466" t="s">
        <v>135</v>
      </c>
      <c r="BK272" s="466" t="s">
        <v>135</v>
      </c>
      <c r="BL272" s="466" t="s">
        <v>135</v>
      </c>
      <c r="BM272" s="466" t="s">
        <v>135</v>
      </c>
      <c r="BN272" s="467" t="s">
        <v>120</v>
      </c>
      <c r="BO272" s="446" t="str">
        <f t="shared" si="60"/>
        <v>Not Higher</v>
      </c>
      <c r="BP272" s="446">
        <f>SUMIFS([7]Note!$G$18:$G$65,[7]Note!$C$18:$C$65,다우기술!BB272,[7]Note!$F$18:$F$65,다우기술!BC272,[7]Note!$D$18:$D$65,다우기술!BO272)/IF(BD272="Y",1,IF(BD272="H",2,4))</f>
        <v>2</v>
      </c>
      <c r="BQ272" s="446" t="str">
        <f>AR272</f>
        <v>재경팀</v>
      </c>
      <c r="BR272" s="466"/>
      <c r="BS272" s="467" t="s">
        <v>143</v>
      </c>
      <c r="BT272" s="465"/>
      <c r="BU272" s="466"/>
      <c r="BV272" s="466"/>
      <c r="BW272" s="466" t="s">
        <v>143</v>
      </c>
      <c r="BX272" s="466"/>
      <c r="BY272" s="446"/>
      <c r="BZ272" s="392" t="str">
        <f t="shared" si="65"/>
        <v>유무형_리스자산의 유동성 분류 및 지급승인</v>
      </c>
      <c r="CA272" s="393" t="b">
        <f>VLOOKUP(BZ272,'[7]ROMM List'!$AB$5:$AB$736,1,0)=BZ272</f>
        <v>1</v>
      </c>
      <c r="CB272" s="393" t="str">
        <f t="shared" si="61"/>
        <v>FA0402</v>
      </c>
      <c r="CC272" s="393"/>
      <c r="CD272" s="479">
        <f t="shared" si="62"/>
        <v>1</v>
      </c>
      <c r="CE272" s="392" t="str">
        <f>VLOOKUP(C272,'[7]IUC List'!$D$5:$D$64,1,0)</f>
        <v>FA0402</v>
      </c>
      <c r="CF272" s="479">
        <f t="shared" si="63"/>
        <v>0</v>
      </c>
      <c r="CG272" s="479">
        <f t="shared" si="63"/>
        <v>1</v>
      </c>
      <c r="CH272" s="479">
        <f t="shared" si="63"/>
        <v>0</v>
      </c>
      <c r="CI272" s="393"/>
      <c r="CJ272" s="393"/>
      <c r="CK272" s="393"/>
      <c r="CL272" s="393" t="str">
        <f>IF(COUNTIFS('[7]ROMM List'!$E$5:$E$736,다우기술!CL$4,'[7]ROMM List'!$AA$5:$AA$736,다우기술!$C272)&gt;0,CL$4,"")</f>
        <v/>
      </c>
      <c r="CM272" s="393" t="str">
        <f>IF(COUNTIFS('[7]ROMM List'!$E$5:$E$736,다우기술!CM$4,'[7]ROMM List'!$AA$5:$AA$736,다우기술!$C272)&gt;0,CM$4,"")</f>
        <v/>
      </c>
      <c r="CN272" s="393" t="str">
        <f>IF(COUNTIFS('[7]ROMM List'!$E$5:$E$736,다우기술!CN$4,'[7]ROMM List'!$AA$5:$AA$736,다우기술!$C272)&gt;0,CN$4,"")</f>
        <v/>
      </c>
      <c r="CO272" s="393" t="str">
        <f>IF(COUNTIFS('[7]ROMM List'!$E$5:$E$736,다우기술!CO$4,'[7]ROMM List'!$AA$5:$AA$736,다우기술!$C272)&gt;0,CO$4,"")</f>
        <v/>
      </c>
      <c r="CP272" s="393" t="str">
        <f>IF(COUNTIFS('[7]ROMM List'!$E$5:$E$736,다우기술!CP$4,'[7]ROMM List'!$AA$5:$AA$736,다우기술!$C272)&gt;0,CP$4,"")</f>
        <v/>
      </c>
      <c r="CQ272" s="393" t="str">
        <f>IF(COUNTIFS('[7]ROMM List'!$E$5:$E$736,다우기술!CQ$4,'[7]ROMM List'!$AA$5:$AA$736,다우기술!$C272)&gt;0,CQ$4,"")</f>
        <v/>
      </c>
      <c r="CR272" s="393" t="str">
        <f>IF(COUNTIFS('[7]ROMM List'!$E$5:$E$736,다우기술!CR$4,'[7]ROMM List'!$AA$5:$AA$736,다우기술!$C272)&gt;0,CR$4,"")</f>
        <v/>
      </c>
      <c r="CS272" s="393" t="str">
        <f>IF(COUNTIFS('[7]ROMM List'!$E$5:$E$736,다우기술!CS$4,'[7]ROMM List'!$AA$5:$AA$736,다우기술!$C272)&gt;0,CS$4,"")</f>
        <v/>
      </c>
      <c r="CT272" s="393" t="str">
        <f>IF(COUNTIFS('[7]ROMM List'!$E$5:$E$736,다우기술!CT$4,'[7]ROMM List'!$AA$5:$AA$736,다우기술!$C272)&gt;0,CT$4,"")</f>
        <v/>
      </c>
      <c r="CU272" s="393" t="str">
        <f>IF(COUNTIFS('[7]ROMM List'!$E$5:$E$736,다우기술!CU$4,'[7]ROMM List'!$AA$5:$AA$736,다우기술!$C272)&gt;0,CU$4,"")</f>
        <v/>
      </c>
      <c r="CV272" s="393" t="str">
        <f>IF(COUNTIFS('[7]ROMM List'!$E$5:$E$736,다우기술!CV$4,'[7]ROMM List'!$AA$5:$AA$736,다우기술!$C272)&gt;0,CV$4,"")</f>
        <v/>
      </c>
      <c r="CW272" s="393" t="str">
        <f>IF(COUNTIFS('[7]ROMM List'!$E$5:$E$736,다우기술!CW$4,'[7]ROMM List'!$AA$5:$AA$736,다우기술!$C272)&gt;0,CW$4,"")</f>
        <v/>
      </c>
      <c r="CX272" s="393" t="str">
        <f>IF(COUNTIFS('[7]ROMM List'!$E$5:$E$736,다우기술!CX$4,'[7]ROMM List'!$AA$5:$AA$736,다우기술!$C272)&gt;0,CX$4,"")</f>
        <v/>
      </c>
      <c r="CY272" s="393" t="str">
        <f>IF(COUNTIFS('[7]ROMM List'!$E$5:$E$736,다우기술!CY$4,'[7]ROMM List'!$AA$5:$AA$736,다우기술!$C272)&gt;0,CY$4,"")</f>
        <v/>
      </c>
      <c r="CZ272" s="393" t="str">
        <f>IF(COUNTIFS('[7]ROMM List'!$E$5:$E$736,다우기술!CZ$4,'[7]ROMM List'!$AA$5:$AA$736,다우기술!$C272)&gt;0,CZ$4,"")</f>
        <v/>
      </c>
      <c r="DA272" s="393" t="str">
        <f>IF(COUNTIFS('[7]ROMM List'!$E$5:$E$736,다우기술!DA$4,'[7]ROMM List'!$AA$5:$AA$736,다우기술!$C272)&gt;0,DA$4,"")</f>
        <v/>
      </c>
      <c r="DB272" s="393" t="str">
        <f>IF(COUNTIFS('[7]ROMM List'!$E$5:$E$736,다우기술!DB$4,'[7]ROMM List'!$AA$5:$AA$736,다우기술!$C272)&gt;0,DB$4,"")</f>
        <v/>
      </c>
      <c r="DC272" s="393" t="str">
        <f>IF(COUNTIFS('[7]ROMM List'!$E$5:$E$736,다우기술!DC$4,'[7]ROMM List'!$AA$5:$AA$736,다우기술!$C272)&gt;0,DC$4,"")</f>
        <v/>
      </c>
      <c r="DD272" s="393" t="str">
        <f>IF(COUNTIFS('[7]ROMM List'!$E$5:$E$736,다우기술!DD$4,'[7]ROMM List'!$AA$5:$AA$736,다우기술!$C272)&gt;0,DD$4,"")</f>
        <v/>
      </c>
      <c r="DE272" s="393" t="str">
        <f>IF(COUNTIFS('[7]ROMM List'!$E$5:$E$736,다우기술!DE$4,'[7]ROMM List'!$AA$5:$AA$736,다우기술!$C272)&gt;0,DE$4,"")</f>
        <v/>
      </c>
      <c r="DF272" s="393" t="str">
        <f>IF(COUNTIFS('[7]ROMM List'!$E$5:$E$736,다우기술!DF$4,'[7]ROMM List'!$AA$5:$AA$736,다우기술!$C272)&gt;0,DF$4,"")</f>
        <v/>
      </c>
      <c r="DG272" s="393" t="str">
        <f>IF(COUNTIFS('[7]ROMM List'!$E$5:$E$736,다우기술!DG$4,'[7]ROMM List'!$AA$5:$AA$736,다우기술!$C272)&gt;0,DG$4,"")</f>
        <v/>
      </c>
      <c r="DH272" s="393" t="str">
        <f>IF(COUNTIFS('[7]ROMM List'!$E$5:$E$736,다우기술!DH$4,'[7]ROMM List'!$AA$5:$AA$736,다우기술!$C272)&gt;0,DH$4,"")</f>
        <v/>
      </c>
      <c r="DI272" s="393" t="str">
        <f>IF(COUNTIFS('[7]ROMM List'!$E$5:$E$736,다우기술!DI$4,'[7]ROMM List'!$AA$5:$AA$736,다우기술!$C272)&gt;0,DI$4,"")</f>
        <v/>
      </c>
      <c r="DJ272" s="393" t="str">
        <f>IF(COUNTIFS('[7]ROMM List'!$E$5:$E$736,다우기술!DJ$4,'[7]ROMM List'!$AA$5:$AA$736,다우기술!$C272)&gt;0,DJ$4,"")</f>
        <v>사용권자산/리스부채</v>
      </c>
      <c r="DK272" s="393" t="str">
        <f>IF(COUNTIFS('[7]ROMM List'!$E$5:$E$736,다우기술!DK$4,'[7]ROMM List'!$AA$5:$AA$736,다우기술!$C272)&gt;0,DK$4,"")</f>
        <v/>
      </c>
      <c r="DL272" s="393" t="str">
        <f t="shared" si="67"/>
        <v>사용권자산/리스부채</v>
      </c>
      <c r="DM272" s="393"/>
      <c r="DN272" s="393"/>
      <c r="DO272" s="393"/>
      <c r="DP272" s="393"/>
      <c r="DQ272" s="393"/>
      <c r="DR272" s="393"/>
      <c r="DS272" s="393"/>
      <c r="DT272" s="393"/>
      <c r="DU272" s="393"/>
      <c r="DV272" s="393"/>
      <c r="DW272" s="393"/>
      <c r="DX272" s="393"/>
      <c r="DY272" s="393"/>
      <c r="DZ272" s="393"/>
      <c r="EA272" s="393"/>
      <c r="EB272" s="393"/>
      <c r="EC272" s="393"/>
      <c r="ED272" s="393"/>
      <c r="EE272" s="393"/>
      <c r="EF272" s="393"/>
      <c r="EG272" s="393"/>
      <c r="EH272" s="393"/>
      <c r="EI272" s="393"/>
      <c r="EJ272" s="393"/>
      <c r="EK272" s="393"/>
      <c r="EL272" s="393"/>
      <c r="EM272" s="393"/>
      <c r="EN272" s="393"/>
      <c r="EO272" s="393"/>
      <c r="EP272" s="393"/>
      <c r="EQ272" s="393"/>
      <c r="ER272" s="393"/>
      <c r="ES272" s="393"/>
      <c r="ET272" s="393"/>
      <c r="EU272" s="393"/>
      <c r="EV272" s="393"/>
      <c r="EW272" s="393"/>
      <c r="EX272" s="393"/>
      <c r="EY272" s="393"/>
      <c r="EZ272" s="393"/>
      <c r="FA272" s="393"/>
      <c r="FB272" s="393"/>
      <c r="FC272" s="393"/>
      <c r="FD272" s="393"/>
      <c r="FE272" s="393"/>
      <c r="FF272" s="393"/>
      <c r="FG272" s="393"/>
      <c r="FH272" s="393"/>
      <c r="FI272" s="393"/>
      <c r="FJ272" s="393"/>
      <c r="FK272" s="393"/>
      <c r="FL272" s="393"/>
      <c r="FM272" s="393"/>
      <c r="FN272" s="393"/>
      <c r="FO272" s="393"/>
      <c r="FP272" s="393"/>
      <c r="FQ272" s="393"/>
      <c r="FR272" s="393"/>
      <c r="FS272" s="393"/>
    </row>
    <row r="273" spans="1:175" s="480" customFormat="1" ht="118.8" hidden="1">
      <c r="A273" s="453"/>
      <c r="B273" s="392" t="s">
        <v>3009</v>
      </c>
      <c r="C273" s="430" t="str">
        <f t="shared" si="59"/>
        <v>FA0403</v>
      </c>
      <c r="D273" s="430" t="s">
        <v>5001</v>
      </c>
      <c r="E273" s="430" t="s">
        <v>5002</v>
      </c>
      <c r="F273" s="431" t="s">
        <v>3047</v>
      </c>
      <c r="G273" s="431" t="s">
        <v>3036</v>
      </c>
      <c r="H273" s="454" t="s">
        <v>5175</v>
      </c>
      <c r="I273" s="455" t="s">
        <v>5176</v>
      </c>
      <c r="J273" s="456" t="s">
        <v>5177</v>
      </c>
      <c r="K273" s="457" t="s">
        <v>5178</v>
      </c>
      <c r="L273" s="458" t="str">
        <f>IF(VLOOKUP(BZ273,'[7]ROMM List'!$AB$5:$AC$736,2,0)&gt;0,"Y","N")</f>
        <v>Y</v>
      </c>
      <c r="M273" s="459" t="s">
        <v>143</v>
      </c>
      <c r="N273" s="460" t="s">
        <v>143</v>
      </c>
      <c r="O273" s="460"/>
      <c r="P273" s="460" t="s">
        <v>143</v>
      </c>
      <c r="Q273" s="460"/>
      <c r="R273" s="461"/>
      <c r="S273" s="459" t="s">
        <v>142</v>
      </c>
      <c r="T273" s="461" t="s">
        <v>131</v>
      </c>
      <c r="U273" s="459" t="str">
        <f>IF(COUNTIFS('[7]ROMM List'!$AA$5:$AA$736,다우기술!$C273,'[7]ROMM List'!K$5:K$736,"O")&gt;0,"O","")</f>
        <v/>
      </c>
      <c r="V273" s="460" t="str">
        <f>IF(COUNTIFS('[7]ROMM List'!$AA$5:$AA$736,다우기술!$C273,'[7]ROMM List'!L$5:L$736,"O")&gt;0,"O","")</f>
        <v/>
      </c>
      <c r="W273" s="460" t="str">
        <f>IF(COUNTIFS('[7]ROMM List'!$AA$5:$AA$736,다우기술!$C273,'[7]ROMM List'!M$5:M$736,"O")&gt;0,"O","")</f>
        <v/>
      </c>
      <c r="X273" s="460" t="str">
        <f>IF(COUNTIFS('[7]ROMM List'!$AA$5:$AA$736,다우기술!$C273,'[7]ROMM List'!N$5:N$736,"O")&gt;0,"O","")</f>
        <v>O</v>
      </c>
      <c r="Y273" s="460" t="str">
        <f>IF(COUNTIFS('[7]ROMM List'!$AA$5:$AA$736,다우기술!$C273,'[7]ROMM List'!O$5:O$736,"O")&gt;0,"O","")</f>
        <v>O</v>
      </c>
      <c r="Z273" s="460" t="str">
        <f>IF(COUNTIFS('[7]ROMM List'!$AA$5:$AA$736,다우기술!$C273,'[7]ROMM List'!P$5:P$736,"O")&gt;0,"O","")</f>
        <v>O</v>
      </c>
      <c r="AA273" s="460" t="str">
        <f>IF(COUNTIFS('[7]ROMM List'!$AA$5:$AA$736,다우기술!$C273,'[7]ROMM List'!Q$5:Q$736,"O")&gt;0,"O","")</f>
        <v>O</v>
      </c>
      <c r="AB273" s="460" t="str">
        <f>IF(COUNTIFS('[7]ROMM List'!$AA$5:$AA$736,다우기술!$C273,'[7]ROMM List'!R$5:R$736,"O")&gt;0,"O","")</f>
        <v>O</v>
      </c>
      <c r="AC273" s="460" t="str">
        <f>IF(COUNTIFS('[7]ROMM List'!$AA$5:$AA$736,다우기술!$C273,'[7]ROMM List'!S$5:S$736,"O")&gt;0,"O","")</f>
        <v>O</v>
      </c>
      <c r="AD273" s="460" t="str">
        <f>IF(COUNTIFS('[7]ROMM List'!$AA$5:$AA$736,다우기술!$C273,'[7]ROMM List'!T$5:T$736,"O")&gt;0,"O","")</f>
        <v/>
      </c>
      <c r="AE273" s="460" t="str">
        <f>IF(COUNTIFS('[7]ROMM List'!$AA$5:$AA$736,다우기술!$C273,'[7]ROMM List'!U$5:U$736,"O")&gt;0,"O","")</f>
        <v/>
      </c>
      <c r="AF273" s="460" t="str">
        <f>IF(COUNTIFS('[7]ROMM List'!$AA$5:$AA$736,다우기술!$C273,'[7]ROMM List'!V$5:V$736,"O")&gt;0,"O","")</f>
        <v/>
      </c>
      <c r="AG273" s="461" t="str">
        <f>IF(COUNTIFS('[7]ROMM List'!$AA$5:$AA$736,다우기술!$C273,'[7]ROMM List'!W$5:W$736,"O")&gt;0,"O","")</f>
        <v/>
      </c>
      <c r="AH273" s="462" t="s">
        <v>130</v>
      </c>
      <c r="AI273" s="458" t="str">
        <f t="shared" si="66"/>
        <v>사용권자산/리스부채</v>
      </c>
      <c r="AJ273" s="458" t="s">
        <v>144</v>
      </c>
      <c r="AK273" s="458" t="s">
        <v>144</v>
      </c>
      <c r="AL273" s="458" t="s">
        <v>144</v>
      </c>
      <c r="AM273" s="458" t="s">
        <v>144</v>
      </c>
      <c r="AN273" s="458" t="s">
        <v>3592</v>
      </c>
      <c r="AO273" s="458" t="s">
        <v>144</v>
      </c>
      <c r="AP273" s="463" t="s">
        <v>3638</v>
      </c>
      <c r="AQ273" s="458" t="s">
        <v>4201</v>
      </c>
      <c r="AR273" s="454" t="s">
        <v>134</v>
      </c>
      <c r="AS273" s="454" t="s">
        <v>5179</v>
      </c>
      <c r="AT273" s="464" t="s">
        <v>5180</v>
      </c>
      <c r="AU273" s="454" t="str">
        <f t="shared" si="64"/>
        <v>사용권자산 리스부채 및 이자비용등의  계산 및 기표</v>
      </c>
      <c r="AV273" s="454" t="s">
        <v>5181</v>
      </c>
      <c r="AW273" s="455"/>
      <c r="AX273" s="460"/>
      <c r="AY273" s="460" t="s">
        <v>143</v>
      </c>
      <c r="AZ273" s="461"/>
      <c r="BA273" s="446" t="s">
        <v>5182</v>
      </c>
      <c r="BB273" s="446" t="str">
        <f>IF(COUNTIFS('[7]ROMM List'!$AA$5:$AA$736,다우기술!C273,'[7]ROMM List'!$AF$5:$AF$736,"Significant")&gt;0,"Significant",IF(COUNTIFS('[7]ROMM List'!$AA$5:$AA$736,다우기술!C273,'[7]ROMM List'!$AF$5:$AF$736,"Higher")&gt;0,"Higher","Lower"))</f>
        <v>Higher</v>
      </c>
      <c r="BC273" s="446" t="s">
        <v>4201</v>
      </c>
      <c r="BD273" s="446" t="s">
        <v>130</v>
      </c>
      <c r="BE273" s="465" t="s">
        <v>131</v>
      </c>
      <c r="BF273" s="466" t="s">
        <v>136</v>
      </c>
      <c r="BG273" s="466" t="s">
        <v>133</v>
      </c>
      <c r="BH273" s="466" t="s">
        <v>135</v>
      </c>
      <c r="BI273" s="466" t="s">
        <v>135</v>
      </c>
      <c r="BJ273" s="466" t="s">
        <v>135</v>
      </c>
      <c r="BK273" s="466" t="s">
        <v>135</v>
      </c>
      <c r="BL273" s="466" t="s">
        <v>133</v>
      </c>
      <c r="BM273" s="466" t="s">
        <v>135</v>
      </c>
      <c r="BN273" s="467" t="s">
        <v>133</v>
      </c>
      <c r="BO273" s="446" t="str">
        <f t="shared" si="60"/>
        <v>Not Higher</v>
      </c>
      <c r="BP273" s="446">
        <f>SUMIFS([7]Note!$G$18:$G$65,[7]Note!$C$18:$C$65,다우기술!BB273,[7]Note!$F$18:$F$65,다우기술!BC273,[7]Note!$D$18:$D$65,다우기술!BO273)/IF(BD273="Y",1,IF(BD273="H",2,4))</f>
        <v>2</v>
      </c>
      <c r="BQ273" s="446" t="s">
        <v>134</v>
      </c>
      <c r="BR273" s="466"/>
      <c r="BS273" s="467" t="s">
        <v>143</v>
      </c>
      <c r="BT273" s="465"/>
      <c r="BU273" s="466"/>
      <c r="BV273" s="466"/>
      <c r="BW273" s="466" t="s">
        <v>143</v>
      </c>
      <c r="BX273" s="466"/>
      <c r="BY273" s="446"/>
      <c r="BZ273" s="392" t="str">
        <f t="shared" si="65"/>
        <v>유무형_사용권자산 리스부채 및 이자비용등의  계산 및 기표</v>
      </c>
      <c r="CA273" s="393" t="b">
        <f>VLOOKUP(BZ273,'[7]ROMM List'!$AB$5:$AB$736,1,0)=BZ273</f>
        <v>1</v>
      </c>
      <c r="CB273" s="393" t="str">
        <f t="shared" si="61"/>
        <v>FA0403</v>
      </c>
      <c r="CC273" s="393"/>
      <c r="CD273" s="479">
        <f t="shared" si="62"/>
        <v>0</v>
      </c>
      <c r="CE273" s="392"/>
      <c r="CF273" s="479">
        <f t="shared" si="63"/>
        <v>0</v>
      </c>
      <c r="CG273" s="479">
        <f t="shared" si="63"/>
        <v>0</v>
      </c>
      <c r="CH273" s="479">
        <f t="shared" si="63"/>
        <v>0</v>
      </c>
      <c r="CI273" s="393"/>
      <c r="CJ273" s="393"/>
      <c r="CK273" s="393"/>
      <c r="CL273" s="393" t="str">
        <f>IF(COUNTIFS('[7]ROMM List'!$E$5:$E$736,다우기술!CL$4,'[7]ROMM List'!$AA$5:$AA$736,다우기술!$C273)&gt;0,CL$4,"")</f>
        <v/>
      </c>
      <c r="CM273" s="393" t="str">
        <f>IF(COUNTIFS('[7]ROMM List'!$E$5:$E$736,다우기술!CM$4,'[7]ROMM List'!$AA$5:$AA$736,다우기술!$C273)&gt;0,CM$4,"")</f>
        <v/>
      </c>
      <c r="CN273" s="393" t="str">
        <f>IF(COUNTIFS('[7]ROMM List'!$E$5:$E$736,다우기술!CN$4,'[7]ROMM List'!$AA$5:$AA$736,다우기술!$C273)&gt;0,CN$4,"")</f>
        <v/>
      </c>
      <c r="CO273" s="393" t="str">
        <f>IF(COUNTIFS('[7]ROMM List'!$E$5:$E$736,다우기술!CO$4,'[7]ROMM List'!$AA$5:$AA$736,다우기술!$C273)&gt;0,CO$4,"")</f>
        <v/>
      </c>
      <c r="CP273" s="393" t="str">
        <f>IF(COUNTIFS('[7]ROMM List'!$E$5:$E$736,다우기술!CP$4,'[7]ROMM List'!$AA$5:$AA$736,다우기술!$C273)&gt;0,CP$4,"")</f>
        <v/>
      </c>
      <c r="CQ273" s="393" t="str">
        <f>IF(COUNTIFS('[7]ROMM List'!$E$5:$E$736,다우기술!CQ$4,'[7]ROMM List'!$AA$5:$AA$736,다우기술!$C273)&gt;0,CQ$4,"")</f>
        <v/>
      </c>
      <c r="CR273" s="393" t="str">
        <f>IF(COUNTIFS('[7]ROMM List'!$E$5:$E$736,다우기술!CR$4,'[7]ROMM List'!$AA$5:$AA$736,다우기술!$C273)&gt;0,CR$4,"")</f>
        <v/>
      </c>
      <c r="CS273" s="393" t="str">
        <f>IF(COUNTIFS('[7]ROMM List'!$E$5:$E$736,다우기술!CS$4,'[7]ROMM List'!$AA$5:$AA$736,다우기술!$C273)&gt;0,CS$4,"")</f>
        <v/>
      </c>
      <c r="CT273" s="393" t="str">
        <f>IF(COUNTIFS('[7]ROMM List'!$E$5:$E$736,다우기술!CT$4,'[7]ROMM List'!$AA$5:$AA$736,다우기술!$C273)&gt;0,CT$4,"")</f>
        <v/>
      </c>
      <c r="CU273" s="393" t="str">
        <f>IF(COUNTIFS('[7]ROMM List'!$E$5:$E$736,다우기술!CU$4,'[7]ROMM List'!$AA$5:$AA$736,다우기술!$C273)&gt;0,CU$4,"")</f>
        <v/>
      </c>
      <c r="CV273" s="393" t="str">
        <f>IF(COUNTIFS('[7]ROMM List'!$E$5:$E$736,다우기술!CV$4,'[7]ROMM List'!$AA$5:$AA$736,다우기술!$C273)&gt;0,CV$4,"")</f>
        <v/>
      </c>
      <c r="CW273" s="393" t="str">
        <f>IF(COUNTIFS('[7]ROMM List'!$E$5:$E$736,다우기술!CW$4,'[7]ROMM List'!$AA$5:$AA$736,다우기술!$C273)&gt;0,CW$4,"")</f>
        <v/>
      </c>
      <c r="CX273" s="393" t="str">
        <f>IF(COUNTIFS('[7]ROMM List'!$E$5:$E$736,다우기술!CX$4,'[7]ROMM List'!$AA$5:$AA$736,다우기술!$C273)&gt;0,CX$4,"")</f>
        <v/>
      </c>
      <c r="CY273" s="393" t="str">
        <f>IF(COUNTIFS('[7]ROMM List'!$E$5:$E$736,다우기술!CY$4,'[7]ROMM List'!$AA$5:$AA$736,다우기술!$C273)&gt;0,CY$4,"")</f>
        <v/>
      </c>
      <c r="CZ273" s="393" t="str">
        <f>IF(COUNTIFS('[7]ROMM List'!$E$5:$E$736,다우기술!CZ$4,'[7]ROMM List'!$AA$5:$AA$736,다우기술!$C273)&gt;0,CZ$4,"")</f>
        <v/>
      </c>
      <c r="DA273" s="393" t="str">
        <f>IF(COUNTIFS('[7]ROMM List'!$E$5:$E$736,다우기술!DA$4,'[7]ROMM List'!$AA$5:$AA$736,다우기술!$C273)&gt;0,DA$4,"")</f>
        <v/>
      </c>
      <c r="DB273" s="393" t="str">
        <f>IF(COUNTIFS('[7]ROMM List'!$E$5:$E$736,다우기술!DB$4,'[7]ROMM List'!$AA$5:$AA$736,다우기술!$C273)&gt;0,DB$4,"")</f>
        <v/>
      </c>
      <c r="DC273" s="393" t="str">
        <f>IF(COUNTIFS('[7]ROMM List'!$E$5:$E$736,다우기술!DC$4,'[7]ROMM List'!$AA$5:$AA$736,다우기술!$C273)&gt;0,DC$4,"")</f>
        <v/>
      </c>
      <c r="DD273" s="393" t="str">
        <f>IF(COUNTIFS('[7]ROMM List'!$E$5:$E$736,다우기술!DD$4,'[7]ROMM List'!$AA$5:$AA$736,다우기술!$C273)&gt;0,DD$4,"")</f>
        <v/>
      </c>
      <c r="DE273" s="393" t="str">
        <f>IF(COUNTIFS('[7]ROMM List'!$E$5:$E$736,다우기술!DE$4,'[7]ROMM List'!$AA$5:$AA$736,다우기술!$C273)&gt;0,DE$4,"")</f>
        <v/>
      </c>
      <c r="DF273" s="393" t="str">
        <f>IF(COUNTIFS('[7]ROMM List'!$E$5:$E$736,다우기술!DF$4,'[7]ROMM List'!$AA$5:$AA$736,다우기술!$C273)&gt;0,DF$4,"")</f>
        <v/>
      </c>
      <c r="DG273" s="393" t="str">
        <f>IF(COUNTIFS('[7]ROMM List'!$E$5:$E$736,다우기술!DG$4,'[7]ROMM List'!$AA$5:$AA$736,다우기술!$C273)&gt;0,DG$4,"")</f>
        <v/>
      </c>
      <c r="DH273" s="393" t="str">
        <f>IF(COUNTIFS('[7]ROMM List'!$E$5:$E$736,다우기술!DH$4,'[7]ROMM List'!$AA$5:$AA$736,다우기술!$C273)&gt;0,DH$4,"")</f>
        <v/>
      </c>
      <c r="DI273" s="393" t="str">
        <f>IF(COUNTIFS('[7]ROMM List'!$E$5:$E$736,다우기술!DI$4,'[7]ROMM List'!$AA$5:$AA$736,다우기술!$C273)&gt;0,DI$4,"")</f>
        <v/>
      </c>
      <c r="DJ273" s="393" t="str">
        <f>IF(COUNTIFS('[7]ROMM List'!$E$5:$E$736,다우기술!DJ$4,'[7]ROMM List'!$AA$5:$AA$736,다우기술!$C273)&gt;0,DJ$4,"")</f>
        <v>사용권자산/리스부채</v>
      </c>
      <c r="DK273" s="393" t="str">
        <f>IF(COUNTIFS('[7]ROMM List'!$E$5:$E$736,다우기술!DK$4,'[7]ROMM List'!$AA$5:$AA$736,다우기술!$C273)&gt;0,DK$4,"")</f>
        <v/>
      </c>
      <c r="DL273" s="393" t="str">
        <f t="shared" si="67"/>
        <v>사용권자산/리스부채</v>
      </c>
      <c r="DM273" s="393"/>
      <c r="DN273" s="393"/>
      <c r="DO273" s="393"/>
      <c r="DP273" s="393"/>
      <c r="DQ273" s="393"/>
      <c r="DR273" s="393"/>
      <c r="DS273" s="393"/>
      <c r="DT273" s="393"/>
      <c r="DU273" s="393"/>
      <c r="DV273" s="393"/>
      <c r="DW273" s="393"/>
      <c r="DX273" s="393"/>
      <c r="DY273" s="393"/>
      <c r="DZ273" s="393"/>
      <c r="EA273" s="393"/>
      <c r="EB273" s="393"/>
      <c r="EC273" s="393"/>
      <c r="ED273" s="393"/>
      <c r="EE273" s="393"/>
      <c r="EF273" s="393"/>
      <c r="EG273" s="393"/>
      <c r="EH273" s="393"/>
      <c r="EI273" s="393"/>
      <c r="EJ273" s="393"/>
      <c r="EK273" s="393"/>
      <c r="EL273" s="393"/>
      <c r="EM273" s="393"/>
      <c r="EN273" s="393"/>
      <c r="EO273" s="393"/>
      <c r="EP273" s="393"/>
      <c r="EQ273" s="393"/>
      <c r="ER273" s="393"/>
      <c r="ES273" s="393"/>
      <c r="ET273" s="393"/>
      <c r="EU273" s="393"/>
      <c r="EV273" s="393"/>
      <c r="EW273" s="393"/>
      <c r="EX273" s="393"/>
      <c r="EY273" s="393"/>
      <c r="EZ273" s="393"/>
      <c r="FA273" s="393"/>
      <c r="FB273" s="393"/>
      <c r="FC273" s="393"/>
      <c r="FD273" s="393"/>
      <c r="FE273" s="393"/>
      <c r="FF273" s="393"/>
      <c r="FG273" s="393"/>
      <c r="FH273" s="393"/>
      <c r="FI273" s="393"/>
      <c r="FJ273" s="393"/>
      <c r="FK273" s="393"/>
      <c r="FL273" s="393"/>
      <c r="FM273" s="393"/>
      <c r="FN273" s="393"/>
      <c r="FO273" s="393"/>
      <c r="FP273" s="393"/>
      <c r="FQ273" s="393"/>
      <c r="FR273" s="393"/>
      <c r="FS273" s="393"/>
    </row>
    <row r="274" spans="1:175" s="392" customFormat="1" ht="187.2" hidden="1" customHeight="1">
      <c r="A274" s="453"/>
      <c r="B274" s="392" t="s">
        <v>3009</v>
      </c>
      <c r="C274" s="430" t="str">
        <f t="shared" si="59"/>
        <v>TR0101</v>
      </c>
      <c r="D274" s="430" t="s">
        <v>5183</v>
      </c>
      <c r="E274" s="430" t="s">
        <v>152</v>
      </c>
      <c r="F274" s="431" t="s">
        <v>3575</v>
      </c>
      <c r="G274" s="431" t="s">
        <v>3575</v>
      </c>
      <c r="H274" s="454" t="s">
        <v>5184</v>
      </c>
      <c r="I274" s="483" t="s">
        <v>5185</v>
      </c>
      <c r="J274" s="456" t="s">
        <v>5186</v>
      </c>
      <c r="K274" s="484" t="s">
        <v>5187</v>
      </c>
      <c r="L274" s="458" t="str">
        <f>IF(VLOOKUP(BZ274,'[7]ROMM List'!$AB$5:$AC$736,2,0)&gt;0,"Y","N")</f>
        <v>N</v>
      </c>
      <c r="M274" s="459" t="s">
        <v>143</v>
      </c>
      <c r="N274" s="460"/>
      <c r="O274" s="460"/>
      <c r="P274" s="460"/>
      <c r="Q274" s="460"/>
      <c r="R274" s="461"/>
      <c r="S274" s="459" t="s">
        <v>142</v>
      </c>
      <c r="T274" s="461" t="s">
        <v>131</v>
      </c>
      <c r="U274" s="459" t="str">
        <f>IF(COUNTIFS('[7]ROMM List'!$AA$5:$AA$736,다우기술!$C274,'[7]ROMM List'!K$5:K$736,"O")&gt;0,"O","")</f>
        <v>O</v>
      </c>
      <c r="V274" s="460" t="str">
        <f>IF(COUNTIFS('[7]ROMM List'!$AA$5:$AA$736,다우기술!$C274,'[7]ROMM List'!L$5:L$736,"O")&gt;0,"O","")</f>
        <v>O</v>
      </c>
      <c r="W274" s="460" t="str">
        <f>IF(COUNTIFS('[7]ROMM List'!$AA$5:$AA$736,다우기술!$C274,'[7]ROMM List'!M$5:M$736,"O")&gt;0,"O","")</f>
        <v>O</v>
      </c>
      <c r="X274" s="460" t="str">
        <f>IF(COUNTIFS('[7]ROMM List'!$AA$5:$AA$736,다우기술!$C274,'[7]ROMM List'!N$5:N$736,"O")&gt;0,"O","")</f>
        <v/>
      </c>
      <c r="Y274" s="460" t="str">
        <f>IF(COUNTIFS('[7]ROMM List'!$AA$5:$AA$736,다우기술!$C274,'[7]ROMM List'!O$5:O$736,"O")&gt;0,"O","")</f>
        <v/>
      </c>
      <c r="Z274" s="460" t="str">
        <f>IF(COUNTIFS('[7]ROMM List'!$AA$5:$AA$736,다우기술!$C274,'[7]ROMM List'!P$5:P$736,"O")&gt;0,"O","")</f>
        <v/>
      </c>
      <c r="AA274" s="460" t="str">
        <f>IF(COUNTIFS('[7]ROMM List'!$AA$5:$AA$736,다우기술!$C274,'[7]ROMM List'!Q$5:Q$736,"O")&gt;0,"O","")</f>
        <v/>
      </c>
      <c r="AB274" s="460" t="str">
        <f>IF(COUNTIFS('[7]ROMM List'!$AA$5:$AA$736,다우기술!$C274,'[7]ROMM List'!R$5:R$736,"O")&gt;0,"O","")</f>
        <v/>
      </c>
      <c r="AC274" s="460" t="str">
        <f>IF(COUNTIFS('[7]ROMM List'!$AA$5:$AA$736,다우기술!$C274,'[7]ROMM List'!S$5:S$736,"O")&gt;0,"O","")</f>
        <v/>
      </c>
      <c r="AD274" s="460" t="str">
        <f>IF(COUNTIFS('[7]ROMM List'!$AA$5:$AA$736,다우기술!$C274,'[7]ROMM List'!T$5:T$736,"O")&gt;0,"O","")</f>
        <v/>
      </c>
      <c r="AE274" s="460" t="str">
        <f>IF(COUNTIFS('[7]ROMM List'!$AA$5:$AA$736,다우기술!$C274,'[7]ROMM List'!U$5:U$736,"O")&gt;0,"O","")</f>
        <v/>
      </c>
      <c r="AF274" s="460" t="str">
        <f>IF(COUNTIFS('[7]ROMM List'!$AA$5:$AA$736,다우기술!$C274,'[7]ROMM List'!V$5:V$736,"O")&gt;0,"O","")</f>
        <v/>
      </c>
      <c r="AG274" s="461" t="str">
        <f>IF(COUNTIFS('[7]ROMM List'!$AA$5:$AA$736,다우기술!$C274,'[7]ROMM List'!W$5:W$736,"O")&gt;0,"O","")</f>
        <v/>
      </c>
      <c r="AH274" s="462" t="s">
        <v>129</v>
      </c>
      <c r="AI274" s="458" t="str">
        <f t="shared" si="66"/>
        <v>현금및현금성자산</v>
      </c>
      <c r="AJ274" s="458" t="s">
        <v>144</v>
      </c>
      <c r="AK274" s="458" t="s">
        <v>144</v>
      </c>
      <c r="AL274" s="458" t="s">
        <v>144</v>
      </c>
      <c r="AM274" s="458" t="s">
        <v>144</v>
      </c>
      <c r="AN274" s="458" t="s">
        <v>3018</v>
      </c>
      <c r="AO274" s="458" t="s">
        <v>5188</v>
      </c>
      <c r="AP274" s="463" t="s">
        <v>3629</v>
      </c>
      <c r="AQ274" s="458" t="s">
        <v>131</v>
      </c>
      <c r="AR274" s="454" t="s">
        <v>3791</v>
      </c>
      <c r="AS274" s="454" t="s">
        <v>5189</v>
      </c>
      <c r="AT274" s="485" t="s">
        <v>5190</v>
      </c>
      <c r="AU274" s="454" t="str">
        <f t="shared" si="64"/>
        <v>예산에 대한 승인</v>
      </c>
      <c r="AV274" s="454" t="s">
        <v>5191</v>
      </c>
      <c r="AW274" s="455"/>
      <c r="AX274" s="460"/>
      <c r="AY274" s="460" t="s">
        <v>3025</v>
      </c>
      <c r="AZ274" s="461"/>
      <c r="BA274" s="446" t="s">
        <v>5192</v>
      </c>
      <c r="BB274" s="446" t="str">
        <f>IF(COUNTIFS('[7]ROMM List'!$AA$5:$AA$736,다우기술!C274,'[7]ROMM List'!$AF$5:$AF$736,"Significant")&gt;0,"Significant",IF(COUNTIFS('[7]ROMM List'!$AA$5:$AA$736,다우기술!C274,'[7]ROMM List'!$AF$5:$AF$736,"Higher")&gt;0,"Higher","Lower"))</f>
        <v>Lower</v>
      </c>
      <c r="BC274" s="446" t="str">
        <f>AQ274</f>
        <v>M</v>
      </c>
      <c r="BD274" s="446" t="s">
        <v>130</v>
      </c>
      <c r="BE274" s="465" t="s">
        <v>131</v>
      </c>
      <c r="BF274" s="466" t="str">
        <f>BC274</f>
        <v>M</v>
      </c>
      <c r="BG274" s="466" t="s">
        <v>135</v>
      </c>
      <c r="BH274" s="466" t="s">
        <v>135</v>
      </c>
      <c r="BI274" s="466" t="s">
        <v>135</v>
      </c>
      <c r="BJ274" s="466" t="s">
        <v>135</v>
      </c>
      <c r="BK274" s="466" t="s">
        <v>135</v>
      </c>
      <c r="BL274" s="466" t="s">
        <v>135</v>
      </c>
      <c r="BM274" s="466" t="s">
        <v>135</v>
      </c>
      <c r="BN274" s="467" t="s">
        <v>135</v>
      </c>
      <c r="BO274" s="446" t="str">
        <f t="shared" si="60"/>
        <v>Not Higher</v>
      </c>
      <c r="BP274" s="446">
        <f>SUMIFS([7]Note!$G$18:$G$65,[7]Note!$C$18:$C$65,다우기술!BB274,[7]Note!$F$18:$F$65,다우기술!BC274,[7]Note!$D$18:$D$65,다우기술!BO274)/IF(BD274="Y",1,IF(BD274="H",2,4))</f>
        <v>2</v>
      </c>
      <c r="BQ274" s="446" t="str">
        <f>AR274</f>
        <v>재경팀</v>
      </c>
      <c r="BR274" s="466"/>
      <c r="BS274" s="467" t="s">
        <v>143</v>
      </c>
      <c r="BT274" s="465"/>
      <c r="BU274" s="466"/>
      <c r="BV274" s="466"/>
      <c r="BW274" s="466" t="s">
        <v>143</v>
      </c>
      <c r="BX274" s="466"/>
      <c r="BY274" s="446"/>
      <c r="BZ274" s="392" t="str">
        <f t="shared" si="65"/>
        <v>자금_예산에 대한 승인</v>
      </c>
      <c r="CA274" s="392" t="b">
        <f>VLOOKUP(BZ274,'[7]ROMM List'!$AB$5:$AB$736,1,0)=BZ274</f>
        <v>1</v>
      </c>
      <c r="CB274" s="392" t="str">
        <f t="shared" si="61"/>
        <v>TR0101</v>
      </c>
      <c r="CD274" s="470">
        <f t="shared" si="62"/>
        <v>0</v>
      </c>
      <c r="CF274" s="470">
        <f t="shared" si="63"/>
        <v>0</v>
      </c>
      <c r="CG274" s="470">
        <f t="shared" si="63"/>
        <v>0</v>
      </c>
      <c r="CH274" s="470">
        <f t="shared" si="63"/>
        <v>0</v>
      </c>
      <c r="CL274" s="392" t="str">
        <f>IF(COUNTIFS('[7]ROMM List'!$E$5:$E$736,다우기술!CL$4,'[7]ROMM List'!$AA$5:$AA$736,다우기술!$C274)&gt;0,CL$4,"")</f>
        <v/>
      </c>
      <c r="CM274" s="392" t="str">
        <f>IF(COUNTIFS('[7]ROMM List'!$E$5:$E$736,다우기술!CM$4,'[7]ROMM List'!$AA$5:$AA$736,다우기술!$C274)&gt;0,CM$4,"")</f>
        <v/>
      </c>
      <c r="CN274" s="392" t="str">
        <f>IF(COUNTIFS('[7]ROMM List'!$E$5:$E$736,다우기술!CN$4,'[7]ROMM List'!$AA$5:$AA$736,다우기술!$C274)&gt;0,CN$4,"")</f>
        <v/>
      </c>
      <c r="CO274" s="392" t="str">
        <f>IF(COUNTIFS('[7]ROMM List'!$E$5:$E$736,다우기술!CO$4,'[7]ROMM List'!$AA$5:$AA$736,다우기술!$C274)&gt;0,CO$4,"")</f>
        <v/>
      </c>
      <c r="CP274" s="392" t="str">
        <f>IF(COUNTIFS('[7]ROMM List'!$E$5:$E$736,다우기술!CP$4,'[7]ROMM List'!$AA$5:$AA$736,다우기술!$C274)&gt;0,CP$4,"")</f>
        <v/>
      </c>
      <c r="CQ274" s="392" t="str">
        <f>IF(COUNTIFS('[7]ROMM List'!$E$5:$E$736,다우기술!CQ$4,'[7]ROMM List'!$AA$5:$AA$736,다우기술!$C274)&gt;0,CQ$4,"")</f>
        <v/>
      </c>
      <c r="CR274" s="392" t="str">
        <f>IF(COUNTIFS('[7]ROMM List'!$E$5:$E$736,다우기술!CR$4,'[7]ROMM List'!$AA$5:$AA$736,다우기술!$C274)&gt;0,CR$4,"")</f>
        <v/>
      </c>
      <c r="CS274" s="392" t="str">
        <f>IF(COUNTIFS('[7]ROMM List'!$E$5:$E$736,다우기술!CS$4,'[7]ROMM List'!$AA$5:$AA$736,다우기술!$C274)&gt;0,CS$4,"")</f>
        <v/>
      </c>
      <c r="CT274" s="392" t="str">
        <f>IF(COUNTIFS('[7]ROMM List'!$E$5:$E$736,다우기술!CT$4,'[7]ROMM List'!$AA$5:$AA$736,다우기술!$C274)&gt;0,CT$4,"")</f>
        <v/>
      </c>
      <c r="CU274" s="392" t="str">
        <f>IF(COUNTIFS('[7]ROMM List'!$E$5:$E$736,다우기술!CU$4,'[7]ROMM List'!$AA$5:$AA$736,다우기술!$C274)&gt;0,CU$4,"")</f>
        <v/>
      </c>
      <c r="CV274" s="392" t="str">
        <f>IF(COUNTIFS('[7]ROMM List'!$E$5:$E$736,다우기술!CV$4,'[7]ROMM List'!$AA$5:$AA$736,다우기술!$C274)&gt;0,CV$4,"")</f>
        <v/>
      </c>
      <c r="CW274" s="392" t="str">
        <f>IF(COUNTIFS('[7]ROMM List'!$E$5:$E$736,다우기술!CW$4,'[7]ROMM List'!$AA$5:$AA$736,다우기술!$C274)&gt;0,CW$4,"")</f>
        <v/>
      </c>
      <c r="CX274" s="392" t="str">
        <f>IF(COUNTIFS('[7]ROMM List'!$E$5:$E$736,다우기술!CX$4,'[7]ROMM List'!$AA$5:$AA$736,다우기술!$C274)&gt;0,CX$4,"")</f>
        <v/>
      </c>
      <c r="CY274" s="392" t="str">
        <f>IF(COUNTIFS('[7]ROMM List'!$E$5:$E$736,다우기술!CY$4,'[7]ROMM List'!$AA$5:$AA$736,다우기술!$C274)&gt;0,CY$4,"")</f>
        <v/>
      </c>
      <c r="CZ274" s="392" t="str">
        <f>IF(COUNTIFS('[7]ROMM List'!$E$5:$E$736,다우기술!CZ$4,'[7]ROMM List'!$AA$5:$AA$736,다우기술!$C274)&gt;0,CZ$4,"")</f>
        <v/>
      </c>
      <c r="DA274" s="392" t="str">
        <f>IF(COUNTIFS('[7]ROMM List'!$E$5:$E$736,다우기술!DA$4,'[7]ROMM List'!$AA$5:$AA$736,다우기술!$C274)&gt;0,DA$4,"")</f>
        <v/>
      </c>
      <c r="DB274" s="392" t="str">
        <f>IF(COUNTIFS('[7]ROMM List'!$E$5:$E$736,다우기술!DB$4,'[7]ROMM List'!$AA$5:$AA$736,다우기술!$C274)&gt;0,DB$4,"")</f>
        <v/>
      </c>
      <c r="DC274" s="392" t="str">
        <f>IF(COUNTIFS('[7]ROMM List'!$E$5:$E$736,다우기술!DC$4,'[7]ROMM List'!$AA$5:$AA$736,다우기술!$C274)&gt;0,DC$4,"")</f>
        <v/>
      </c>
      <c r="DD274" s="392" t="str">
        <f>IF(COUNTIFS('[7]ROMM List'!$E$5:$E$736,다우기술!DD$4,'[7]ROMM List'!$AA$5:$AA$736,다우기술!$C274)&gt;0,DD$4,"")</f>
        <v/>
      </c>
      <c r="DE274" s="392" t="str">
        <f>IF(COUNTIFS('[7]ROMM List'!$E$5:$E$736,다우기술!DE$4,'[7]ROMM List'!$AA$5:$AA$736,다우기술!$C274)&gt;0,DE$4,"")</f>
        <v>현금및현금성자산</v>
      </c>
      <c r="DF274" s="392" t="str">
        <f>IF(COUNTIFS('[7]ROMM List'!$E$5:$E$736,다우기술!DF$4,'[7]ROMM List'!$AA$5:$AA$736,다우기술!$C274)&gt;0,DF$4,"")</f>
        <v/>
      </c>
      <c r="DG274" s="392" t="str">
        <f>IF(COUNTIFS('[7]ROMM List'!$E$5:$E$736,다우기술!DG$4,'[7]ROMM List'!$AA$5:$AA$736,다우기술!$C274)&gt;0,DG$4,"")</f>
        <v/>
      </c>
      <c r="DH274" s="392" t="str">
        <f>IF(COUNTIFS('[7]ROMM List'!$E$5:$E$736,다우기술!DH$4,'[7]ROMM List'!$AA$5:$AA$736,다우기술!$C274)&gt;0,DH$4,"")</f>
        <v/>
      </c>
      <c r="DI274" s="392" t="str">
        <f>IF(COUNTIFS('[7]ROMM List'!$E$5:$E$736,다우기술!DI$4,'[7]ROMM List'!$AA$5:$AA$736,다우기술!$C274)&gt;0,DI$4,"")</f>
        <v/>
      </c>
      <c r="DJ274" s="392" t="str">
        <f>IF(COUNTIFS('[7]ROMM List'!$E$5:$E$736,다우기술!DJ$4,'[7]ROMM List'!$AA$5:$AA$736,다우기술!$C274)&gt;0,DJ$4,"")</f>
        <v/>
      </c>
      <c r="DK274" s="392" t="str">
        <f>IF(COUNTIFS('[7]ROMM List'!$E$5:$E$736,다우기술!DK$4,'[7]ROMM List'!$AA$5:$AA$736,다우기술!$C274)&gt;0,DK$4,"")</f>
        <v/>
      </c>
      <c r="DL274" s="392" t="str">
        <f t="shared" si="67"/>
        <v>현금및현금성자산</v>
      </c>
    </row>
    <row r="275" spans="1:175" s="392" customFormat="1" ht="218.4" hidden="1" customHeight="1">
      <c r="A275" s="453"/>
      <c r="B275" s="392" t="s">
        <v>3009</v>
      </c>
      <c r="C275" s="430" t="str">
        <f t="shared" si="59"/>
        <v>TR0102</v>
      </c>
      <c r="D275" s="430" t="s">
        <v>5183</v>
      </c>
      <c r="E275" s="430" t="s">
        <v>152</v>
      </c>
      <c r="F275" s="431" t="s">
        <v>3575</v>
      </c>
      <c r="G275" s="431" t="s">
        <v>3306</v>
      </c>
      <c r="H275" s="454" t="s">
        <v>5193</v>
      </c>
      <c r="I275" s="483" t="s">
        <v>5185</v>
      </c>
      <c r="J275" s="456" t="s">
        <v>5194</v>
      </c>
      <c r="K275" s="484" t="s">
        <v>5195</v>
      </c>
      <c r="L275" s="458" t="str">
        <f>IF(VLOOKUP(BZ275,'[7]ROMM List'!$AB$5:$AC$736,2,0)&gt;0,"Y","N")</f>
        <v>N</v>
      </c>
      <c r="M275" s="459" t="s">
        <v>143</v>
      </c>
      <c r="N275" s="460"/>
      <c r="O275" s="460"/>
      <c r="P275" s="460"/>
      <c r="Q275" s="460"/>
      <c r="R275" s="461"/>
      <c r="S275" s="459" t="s">
        <v>142</v>
      </c>
      <c r="T275" s="461" t="s">
        <v>131</v>
      </c>
      <c r="U275" s="459" t="str">
        <f>IF(COUNTIFS('[7]ROMM List'!$AA$5:$AA$736,다우기술!$C275,'[7]ROMM List'!K$5:K$736,"O")&gt;0,"O","")</f>
        <v>O</v>
      </c>
      <c r="V275" s="460" t="str">
        <f>IF(COUNTIFS('[7]ROMM List'!$AA$5:$AA$736,다우기술!$C275,'[7]ROMM List'!L$5:L$736,"O")&gt;0,"O","")</f>
        <v>O</v>
      </c>
      <c r="W275" s="460" t="str">
        <f>IF(COUNTIFS('[7]ROMM List'!$AA$5:$AA$736,다우기술!$C275,'[7]ROMM List'!M$5:M$736,"O")&gt;0,"O","")</f>
        <v>O</v>
      </c>
      <c r="X275" s="460" t="str">
        <f>IF(COUNTIFS('[7]ROMM List'!$AA$5:$AA$736,다우기술!$C275,'[7]ROMM List'!N$5:N$736,"O")&gt;0,"O","")</f>
        <v/>
      </c>
      <c r="Y275" s="460" t="str">
        <f>IF(COUNTIFS('[7]ROMM List'!$AA$5:$AA$736,다우기술!$C275,'[7]ROMM List'!O$5:O$736,"O")&gt;0,"O","")</f>
        <v/>
      </c>
      <c r="Z275" s="460" t="str">
        <f>IF(COUNTIFS('[7]ROMM List'!$AA$5:$AA$736,다우기술!$C275,'[7]ROMM List'!P$5:P$736,"O")&gt;0,"O","")</f>
        <v/>
      </c>
      <c r="AA275" s="460" t="str">
        <f>IF(COUNTIFS('[7]ROMM List'!$AA$5:$AA$736,다우기술!$C275,'[7]ROMM List'!Q$5:Q$736,"O")&gt;0,"O","")</f>
        <v/>
      </c>
      <c r="AB275" s="460" t="str">
        <f>IF(COUNTIFS('[7]ROMM List'!$AA$5:$AA$736,다우기술!$C275,'[7]ROMM List'!R$5:R$736,"O")&gt;0,"O","")</f>
        <v/>
      </c>
      <c r="AC275" s="460" t="str">
        <f>IF(COUNTIFS('[7]ROMM List'!$AA$5:$AA$736,다우기술!$C275,'[7]ROMM List'!S$5:S$736,"O")&gt;0,"O","")</f>
        <v/>
      </c>
      <c r="AD275" s="460" t="str">
        <f>IF(COUNTIFS('[7]ROMM List'!$AA$5:$AA$736,다우기술!$C275,'[7]ROMM List'!T$5:T$736,"O")&gt;0,"O","")</f>
        <v/>
      </c>
      <c r="AE275" s="460" t="str">
        <f>IF(COUNTIFS('[7]ROMM List'!$AA$5:$AA$736,다우기술!$C275,'[7]ROMM List'!U$5:U$736,"O")&gt;0,"O","")</f>
        <v/>
      </c>
      <c r="AF275" s="460" t="str">
        <f>IF(COUNTIFS('[7]ROMM List'!$AA$5:$AA$736,다우기술!$C275,'[7]ROMM List'!V$5:V$736,"O")&gt;0,"O","")</f>
        <v/>
      </c>
      <c r="AG275" s="461" t="str">
        <f>IF(COUNTIFS('[7]ROMM List'!$AA$5:$AA$736,다우기술!$C275,'[7]ROMM List'!W$5:W$736,"O")&gt;0,"O","")</f>
        <v/>
      </c>
      <c r="AH275" s="462" t="s">
        <v>129</v>
      </c>
      <c r="AI275" s="458" t="str">
        <f t="shared" si="66"/>
        <v>현금및현금성자산</v>
      </c>
      <c r="AJ275" s="458" t="s">
        <v>144</v>
      </c>
      <c r="AK275" s="458" t="s">
        <v>144</v>
      </c>
      <c r="AL275" s="458" t="s">
        <v>144</v>
      </c>
      <c r="AM275" s="458" t="s">
        <v>144</v>
      </c>
      <c r="AN275" s="458" t="s">
        <v>3018</v>
      </c>
      <c r="AO275" s="458" t="s">
        <v>5188</v>
      </c>
      <c r="AP275" s="463" t="s">
        <v>3629</v>
      </c>
      <c r="AQ275" s="458" t="s">
        <v>137</v>
      </c>
      <c r="AR275" s="454" t="s">
        <v>5196</v>
      </c>
      <c r="AS275" s="454" t="s">
        <v>5197</v>
      </c>
      <c r="AT275" s="485" t="s">
        <v>5198</v>
      </c>
      <c r="AU275" s="454" t="str">
        <f t="shared" si="64"/>
        <v>기간별자금계획의 승인</v>
      </c>
      <c r="AV275" s="454" t="s">
        <v>5199</v>
      </c>
      <c r="AW275" s="455"/>
      <c r="AX275" s="460"/>
      <c r="AY275" s="460" t="s">
        <v>3025</v>
      </c>
      <c r="AZ275" s="461"/>
      <c r="BA275" s="446" t="s">
        <v>5188</v>
      </c>
      <c r="BB275" s="446" t="str">
        <f>IF(COUNTIFS('[7]ROMM List'!$AA$5:$AA$736,다우기술!C275,'[7]ROMM List'!$AF$5:$AF$736,"Significant")&gt;0,"Significant",IF(COUNTIFS('[7]ROMM List'!$AA$5:$AA$736,다우기술!C275,'[7]ROMM List'!$AF$5:$AF$736,"Higher")&gt;0,"Higher","Lower"))</f>
        <v>Lower</v>
      </c>
      <c r="BC275" s="446" t="str">
        <f>AQ275</f>
        <v>A</v>
      </c>
      <c r="BD275" s="446" t="s">
        <v>130</v>
      </c>
      <c r="BE275" s="465" t="s">
        <v>131</v>
      </c>
      <c r="BF275" s="466" t="str">
        <f>BC275</f>
        <v>A</v>
      </c>
      <c r="BG275" s="466" t="s">
        <v>135</v>
      </c>
      <c r="BH275" s="466" t="s">
        <v>135</v>
      </c>
      <c r="BI275" s="466" t="s">
        <v>135</v>
      </c>
      <c r="BJ275" s="466" t="s">
        <v>135</v>
      </c>
      <c r="BK275" s="466" t="s">
        <v>135</v>
      </c>
      <c r="BL275" s="466" t="s">
        <v>135</v>
      </c>
      <c r="BM275" s="466" t="s">
        <v>135</v>
      </c>
      <c r="BN275" s="467" t="s">
        <v>135</v>
      </c>
      <c r="BO275" s="446" t="str">
        <f t="shared" si="60"/>
        <v>Not Higher</v>
      </c>
      <c r="BP275" s="446">
        <f>SUMIFS([7]Note!$G$18:$G$65,[7]Note!$C$18:$C$65,다우기술!BB275,[7]Note!$F$18:$F$65,다우기술!BC275,[7]Note!$D$18:$D$65,다우기술!BO275)/IF(BD275="Y",1,IF(BD275="H",2,4))</f>
        <v>1</v>
      </c>
      <c r="BQ275" s="446" t="str">
        <f>AR275</f>
        <v>기획팀</v>
      </c>
      <c r="BR275" s="466"/>
      <c r="BS275" s="467" t="s">
        <v>143</v>
      </c>
      <c r="BT275" s="465"/>
      <c r="BU275" s="466"/>
      <c r="BV275" s="466"/>
      <c r="BW275" s="466" t="s">
        <v>143</v>
      </c>
      <c r="BX275" s="466"/>
      <c r="BY275" s="446"/>
      <c r="BZ275" s="392" t="str">
        <f t="shared" si="65"/>
        <v>자금_기간별자금계획의 승인</v>
      </c>
      <c r="CA275" s="392" t="b">
        <f>VLOOKUP(BZ275,'[7]ROMM List'!$AB$5:$AB$736,1,0)=BZ275</f>
        <v>1</v>
      </c>
      <c r="CB275" s="392" t="str">
        <f t="shared" si="61"/>
        <v>TR0102</v>
      </c>
      <c r="CD275" s="470">
        <f t="shared" si="62"/>
        <v>0</v>
      </c>
      <c r="CF275" s="470">
        <f t="shared" si="63"/>
        <v>0</v>
      </c>
      <c r="CG275" s="470">
        <f t="shared" si="63"/>
        <v>0</v>
      </c>
      <c r="CH275" s="470">
        <f t="shared" si="63"/>
        <v>0</v>
      </c>
      <c r="CL275" s="392" t="str">
        <f>IF(COUNTIFS('[7]ROMM List'!$E$5:$E$736,다우기술!CL$4,'[7]ROMM List'!$AA$5:$AA$736,다우기술!$C275)&gt;0,CL$4,"")</f>
        <v/>
      </c>
      <c r="CM275" s="392" t="str">
        <f>IF(COUNTIFS('[7]ROMM List'!$E$5:$E$736,다우기술!CM$4,'[7]ROMM List'!$AA$5:$AA$736,다우기술!$C275)&gt;0,CM$4,"")</f>
        <v/>
      </c>
      <c r="CN275" s="392" t="str">
        <f>IF(COUNTIFS('[7]ROMM List'!$E$5:$E$736,다우기술!CN$4,'[7]ROMM List'!$AA$5:$AA$736,다우기술!$C275)&gt;0,CN$4,"")</f>
        <v/>
      </c>
      <c r="CO275" s="392" t="str">
        <f>IF(COUNTIFS('[7]ROMM List'!$E$5:$E$736,다우기술!CO$4,'[7]ROMM List'!$AA$5:$AA$736,다우기술!$C275)&gt;0,CO$4,"")</f>
        <v/>
      </c>
      <c r="CP275" s="392" t="str">
        <f>IF(COUNTIFS('[7]ROMM List'!$E$5:$E$736,다우기술!CP$4,'[7]ROMM List'!$AA$5:$AA$736,다우기술!$C275)&gt;0,CP$4,"")</f>
        <v/>
      </c>
      <c r="CQ275" s="392" t="str">
        <f>IF(COUNTIFS('[7]ROMM List'!$E$5:$E$736,다우기술!CQ$4,'[7]ROMM List'!$AA$5:$AA$736,다우기술!$C275)&gt;0,CQ$4,"")</f>
        <v/>
      </c>
      <c r="CR275" s="392" t="str">
        <f>IF(COUNTIFS('[7]ROMM List'!$E$5:$E$736,다우기술!CR$4,'[7]ROMM List'!$AA$5:$AA$736,다우기술!$C275)&gt;0,CR$4,"")</f>
        <v/>
      </c>
      <c r="CS275" s="392" t="str">
        <f>IF(COUNTIFS('[7]ROMM List'!$E$5:$E$736,다우기술!CS$4,'[7]ROMM List'!$AA$5:$AA$736,다우기술!$C275)&gt;0,CS$4,"")</f>
        <v/>
      </c>
      <c r="CT275" s="392" t="str">
        <f>IF(COUNTIFS('[7]ROMM List'!$E$5:$E$736,다우기술!CT$4,'[7]ROMM List'!$AA$5:$AA$736,다우기술!$C275)&gt;0,CT$4,"")</f>
        <v/>
      </c>
      <c r="CU275" s="392" t="str">
        <f>IF(COUNTIFS('[7]ROMM List'!$E$5:$E$736,다우기술!CU$4,'[7]ROMM List'!$AA$5:$AA$736,다우기술!$C275)&gt;0,CU$4,"")</f>
        <v/>
      </c>
      <c r="CV275" s="392" t="str">
        <f>IF(COUNTIFS('[7]ROMM List'!$E$5:$E$736,다우기술!CV$4,'[7]ROMM List'!$AA$5:$AA$736,다우기술!$C275)&gt;0,CV$4,"")</f>
        <v/>
      </c>
      <c r="CW275" s="392" t="str">
        <f>IF(COUNTIFS('[7]ROMM List'!$E$5:$E$736,다우기술!CW$4,'[7]ROMM List'!$AA$5:$AA$736,다우기술!$C275)&gt;0,CW$4,"")</f>
        <v/>
      </c>
      <c r="CX275" s="392" t="str">
        <f>IF(COUNTIFS('[7]ROMM List'!$E$5:$E$736,다우기술!CX$4,'[7]ROMM List'!$AA$5:$AA$736,다우기술!$C275)&gt;0,CX$4,"")</f>
        <v/>
      </c>
      <c r="CY275" s="392" t="str">
        <f>IF(COUNTIFS('[7]ROMM List'!$E$5:$E$736,다우기술!CY$4,'[7]ROMM List'!$AA$5:$AA$736,다우기술!$C275)&gt;0,CY$4,"")</f>
        <v/>
      </c>
      <c r="CZ275" s="392" t="str">
        <f>IF(COUNTIFS('[7]ROMM List'!$E$5:$E$736,다우기술!CZ$4,'[7]ROMM List'!$AA$5:$AA$736,다우기술!$C275)&gt;0,CZ$4,"")</f>
        <v/>
      </c>
      <c r="DA275" s="392" t="str">
        <f>IF(COUNTIFS('[7]ROMM List'!$E$5:$E$736,다우기술!DA$4,'[7]ROMM List'!$AA$5:$AA$736,다우기술!$C275)&gt;0,DA$4,"")</f>
        <v/>
      </c>
      <c r="DB275" s="392" t="str">
        <f>IF(COUNTIFS('[7]ROMM List'!$E$5:$E$736,다우기술!DB$4,'[7]ROMM List'!$AA$5:$AA$736,다우기술!$C275)&gt;0,DB$4,"")</f>
        <v/>
      </c>
      <c r="DC275" s="392" t="str">
        <f>IF(COUNTIFS('[7]ROMM List'!$E$5:$E$736,다우기술!DC$4,'[7]ROMM List'!$AA$5:$AA$736,다우기술!$C275)&gt;0,DC$4,"")</f>
        <v/>
      </c>
      <c r="DD275" s="392" t="str">
        <f>IF(COUNTIFS('[7]ROMM List'!$E$5:$E$736,다우기술!DD$4,'[7]ROMM List'!$AA$5:$AA$736,다우기술!$C275)&gt;0,DD$4,"")</f>
        <v/>
      </c>
      <c r="DE275" s="392" t="str">
        <f>IF(COUNTIFS('[7]ROMM List'!$E$5:$E$736,다우기술!DE$4,'[7]ROMM List'!$AA$5:$AA$736,다우기술!$C275)&gt;0,DE$4,"")</f>
        <v>현금및현금성자산</v>
      </c>
      <c r="DF275" s="392" t="str">
        <f>IF(COUNTIFS('[7]ROMM List'!$E$5:$E$736,다우기술!DF$4,'[7]ROMM List'!$AA$5:$AA$736,다우기술!$C275)&gt;0,DF$4,"")</f>
        <v/>
      </c>
      <c r="DG275" s="392" t="str">
        <f>IF(COUNTIFS('[7]ROMM List'!$E$5:$E$736,다우기술!DG$4,'[7]ROMM List'!$AA$5:$AA$736,다우기술!$C275)&gt;0,DG$4,"")</f>
        <v/>
      </c>
      <c r="DH275" s="392" t="str">
        <f>IF(COUNTIFS('[7]ROMM List'!$E$5:$E$736,다우기술!DH$4,'[7]ROMM List'!$AA$5:$AA$736,다우기술!$C275)&gt;0,DH$4,"")</f>
        <v/>
      </c>
      <c r="DI275" s="392" t="str">
        <f>IF(COUNTIFS('[7]ROMM List'!$E$5:$E$736,다우기술!DI$4,'[7]ROMM List'!$AA$5:$AA$736,다우기술!$C275)&gt;0,DI$4,"")</f>
        <v/>
      </c>
      <c r="DJ275" s="392" t="str">
        <f>IF(COUNTIFS('[7]ROMM List'!$E$5:$E$736,다우기술!DJ$4,'[7]ROMM List'!$AA$5:$AA$736,다우기술!$C275)&gt;0,DJ$4,"")</f>
        <v/>
      </c>
      <c r="DK275" s="392" t="str">
        <f>IF(COUNTIFS('[7]ROMM List'!$E$5:$E$736,다우기술!DK$4,'[7]ROMM List'!$AA$5:$AA$736,다우기술!$C275)&gt;0,DK$4,"")</f>
        <v/>
      </c>
      <c r="DL275" s="392" t="str">
        <f t="shared" si="67"/>
        <v>현금및현금성자산</v>
      </c>
    </row>
    <row r="276" spans="1:175" s="392" customFormat="1" ht="202.95" hidden="1" customHeight="1">
      <c r="A276" s="453"/>
      <c r="B276" s="392" t="s">
        <v>3009</v>
      </c>
      <c r="C276" s="430" t="str">
        <f t="shared" si="59"/>
        <v>TR0103</v>
      </c>
      <c r="D276" s="430" t="s">
        <v>5183</v>
      </c>
      <c r="E276" s="430" t="s">
        <v>152</v>
      </c>
      <c r="F276" s="431" t="s">
        <v>3575</v>
      </c>
      <c r="G276" s="431" t="s">
        <v>3614</v>
      </c>
      <c r="H276" s="454" t="s">
        <v>5200</v>
      </c>
      <c r="I276" s="483" t="s">
        <v>5185</v>
      </c>
      <c r="J276" s="456" t="s">
        <v>5201</v>
      </c>
      <c r="K276" s="484" t="s">
        <v>5202</v>
      </c>
      <c r="L276" s="458" t="str">
        <f>IF(VLOOKUP(BZ276,'[7]ROMM List'!$AB$5:$AC$736,2,0)&gt;0,"Y","N")</f>
        <v>N</v>
      </c>
      <c r="M276" s="459" t="s">
        <v>143</v>
      </c>
      <c r="N276" s="460"/>
      <c r="O276" s="460"/>
      <c r="P276" s="460"/>
      <c r="Q276" s="460"/>
      <c r="R276" s="461"/>
      <c r="S276" s="459" t="s">
        <v>142</v>
      </c>
      <c r="T276" s="461" t="s">
        <v>137</v>
      </c>
      <c r="U276" s="459" t="str">
        <f>IF(COUNTIFS('[7]ROMM List'!$AA$5:$AA$736,다우기술!$C276,'[7]ROMM List'!K$5:K$736,"O")&gt;0,"O","")</f>
        <v>O</v>
      </c>
      <c r="V276" s="460" t="str">
        <f>IF(COUNTIFS('[7]ROMM List'!$AA$5:$AA$736,다우기술!$C276,'[7]ROMM List'!L$5:L$736,"O")&gt;0,"O","")</f>
        <v>O</v>
      </c>
      <c r="W276" s="460" t="str">
        <f>IF(COUNTIFS('[7]ROMM List'!$AA$5:$AA$736,다우기술!$C276,'[7]ROMM List'!M$5:M$736,"O")&gt;0,"O","")</f>
        <v>O</v>
      </c>
      <c r="X276" s="460" t="str">
        <f>IF(COUNTIFS('[7]ROMM List'!$AA$5:$AA$736,다우기술!$C276,'[7]ROMM List'!N$5:N$736,"O")&gt;0,"O","")</f>
        <v/>
      </c>
      <c r="Y276" s="460" t="str">
        <f>IF(COUNTIFS('[7]ROMM List'!$AA$5:$AA$736,다우기술!$C276,'[7]ROMM List'!O$5:O$736,"O")&gt;0,"O","")</f>
        <v/>
      </c>
      <c r="Z276" s="460" t="str">
        <f>IF(COUNTIFS('[7]ROMM List'!$AA$5:$AA$736,다우기술!$C276,'[7]ROMM List'!P$5:P$736,"O")&gt;0,"O","")</f>
        <v/>
      </c>
      <c r="AA276" s="460" t="str">
        <f>IF(COUNTIFS('[7]ROMM List'!$AA$5:$AA$736,다우기술!$C276,'[7]ROMM List'!Q$5:Q$736,"O")&gt;0,"O","")</f>
        <v/>
      </c>
      <c r="AB276" s="460" t="str">
        <f>IF(COUNTIFS('[7]ROMM List'!$AA$5:$AA$736,다우기술!$C276,'[7]ROMM List'!R$5:R$736,"O")&gt;0,"O","")</f>
        <v/>
      </c>
      <c r="AC276" s="460" t="str">
        <f>IF(COUNTIFS('[7]ROMM List'!$AA$5:$AA$736,다우기술!$C276,'[7]ROMM List'!S$5:S$736,"O")&gt;0,"O","")</f>
        <v/>
      </c>
      <c r="AD276" s="460" t="str">
        <f>IF(COUNTIFS('[7]ROMM List'!$AA$5:$AA$736,다우기술!$C276,'[7]ROMM List'!T$5:T$736,"O")&gt;0,"O","")</f>
        <v/>
      </c>
      <c r="AE276" s="460" t="str">
        <f>IF(COUNTIFS('[7]ROMM List'!$AA$5:$AA$736,다우기술!$C276,'[7]ROMM List'!U$5:U$736,"O")&gt;0,"O","")</f>
        <v/>
      </c>
      <c r="AF276" s="460" t="str">
        <f>IF(COUNTIFS('[7]ROMM List'!$AA$5:$AA$736,다우기술!$C276,'[7]ROMM List'!V$5:V$736,"O")&gt;0,"O","")</f>
        <v/>
      </c>
      <c r="AG276" s="461" t="str">
        <f>IF(COUNTIFS('[7]ROMM List'!$AA$5:$AA$736,다우기술!$C276,'[7]ROMM List'!W$5:W$736,"O")&gt;0,"O","")</f>
        <v/>
      </c>
      <c r="AH276" s="462" t="s">
        <v>129</v>
      </c>
      <c r="AI276" s="458" t="str">
        <f t="shared" si="66"/>
        <v>현금및현금성자산</v>
      </c>
      <c r="AJ276" s="458" t="s">
        <v>144</v>
      </c>
      <c r="AK276" s="458" t="s">
        <v>144</v>
      </c>
      <c r="AL276" s="458" t="s">
        <v>144</v>
      </c>
      <c r="AM276" s="458" t="s">
        <v>144</v>
      </c>
      <c r="AN276" s="458" t="s">
        <v>3018</v>
      </c>
      <c r="AO276" s="458" t="s">
        <v>5203</v>
      </c>
      <c r="AP276" s="463" t="s">
        <v>5084</v>
      </c>
      <c r="AQ276" s="458" t="s">
        <v>3582</v>
      </c>
      <c r="AR276" s="454" t="s">
        <v>3791</v>
      </c>
      <c r="AS276" s="454" t="s">
        <v>5189</v>
      </c>
      <c r="AT276" s="485" t="s">
        <v>5204</v>
      </c>
      <c r="AU276" s="454" t="str">
        <f t="shared" si="64"/>
        <v>예산초과집행의 사전통제</v>
      </c>
      <c r="AV276" s="454" t="s">
        <v>5205</v>
      </c>
      <c r="AW276" s="455"/>
      <c r="AX276" s="460"/>
      <c r="AY276" s="460" t="s">
        <v>3025</v>
      </c>
      <c r="AZ276" s="461"/>
      <c r="BA276" s="446" t="s">
        <v>3018</v>
      </c>
      <c r="BB276" s="446" t="str">
        <f>IF(COUNTIFS('[7]ROMM List'!$AA$5:$AA$736,다우기술!C276,'[7]ROMM List'!$AF$5:$AF$736,"Significant")&gt;0,"Significant",IF(COUNTIFS('[7]ROMM List'!$AA$5:$AA$736,다우기술!C276,'[7]ROMM List'!$AF$5:$AF$736,"Higher")&gt;0,"Higher","Lower"))</f>
        <v>Lower</v>
      </c>
      <c r="BC276" s="446" t="str">
        <f>AQ276</f>
        <v>Auto</v>
      </c>
      <c r="BD276" s="446" t="s">
        <v>130</v>
      </c>
      <c r="BE276" s="465" t="s">
        <v>137</v>
      </c>
      <c r="BF276" s="466" t="str">
        <f>BC276</f>
        <v>Auto</v>
      </c>
      <c r="BG276" s="466" t="s">
        <v>135</v>
      </c>
      <c r="BH276" s="466" t="s">
        <v>135</v>
      </c>
      <c r="BI276" s="466" t="s">
        <v>135</v>
      </c>
      <c r="BJ276" s="466" t="s">
        <v>135</v>
      </c>
      <c r="BK276" s="466" t="s">
        <v>135</v>
      </c>
      <c r="BL276" s="466" t="s">
        <v>135</v>
      </c>
      <c r="BM276" s="466" t="s">
        <v>135</v>
      </c>
      <c r="BN276" s="467" t="s">
        <v>135</v>
      </c>
      <c r="BO276" s="446" t="str">
        <f t="shared" si="60"/>
        <v>Not Higher</v>
      </c>
      <c r="BP276" s="446">
        <f>SUMIFS([7]Note!$G$18:$G$65,[7]Note!$C$18:$C$65,다우기술!BB276,[7]Note!$F$18:$F$65,다우기술!BC276,[7]Note!$D$18:$D$65,다우기술!BO276)/IF(BD276="Y",1,IF(BD276="H",2,4))</f>
        <v>1</v>
      </c>
      <c r="BQ276" s="446" t="str">
        <f>AR276</f>
        <v>재경팀</v>
      </c>
      <c r="BR276" s="466"/>
      <c r="BS276" s="467" t="s">
        <v>143</v>
      </c>
      <c r="BT276" s="465"/>
      <c r="BU276" s="466"/>
      <c r="BV276" s="466"/>
      <c r="BW276" s="466" t="s">
        <v>143</v>
      </c>
      <c r="BX276" s="466"/>
      <c r="BY276" s="446"/>
      <c r="BZ276" s="392" t="str">
        <f t="shared" si="65"/>
        <v>자금_예산초과집행의 사전통제</v>
      </c>
      <c r="CA276" s="392" t="b">
        <f>VLOOKUP(BZ276,'[7]ROMM List'!$AB$5:$AB$736,1,0)=BZ276</f>
        <v>1</v>
      </c>
      <c r="CB276" s="392" t="str">
        <f t="shared" si="61"/>
        <v>TR0103</v>
      </c>
      <c r="CD276" s="470">
        <f t="shared" si="62"/>
        <v>0</v>
      </c>
      <c r="CF276" s="470">
        <f t="shared" si="63"/>
        <v>0</v>
      </c>
      <c r="CG276" s="470">
        <f t="shared" si="63"/>
        <v>0</v>
      </c>
      <c r="CH276" s="470">
        <f t="shared" si="63"/>
        <v>0</v>
      </c>
      <c r="CL276" s="392" t="str">
        <f>IF(COUNTIFS('[7]ROMM List'!$E$5:$E$736,다우기술!CL$4,'[7]ROMM List'!$AA$5:$AA$736,다우기술!$C276)&gt;0,CL$4,"")</f>
        <v/>
      </c>
      <c r="CM276" s="392" t="str">
        <f>IF(COUNTIFS('[7]ROMM List'!$E$5:$E$736,다우기술!CM$4,'[7]ROMM List'!$AA$5:$AA$736,다우기술!$C276)&gt;0,CM$4,"")</f>
        <v/>
      </c>
      <c r="CN276" s="392" t="str">
        <f>IF(COUNTIFS('[7]ROMM List'!$E$5:$E$736,다우기술!CN$4,'[7]ROMM List'!$AA$5:$AA$736,다우기술!$C276)&gt;0,CN$4,"")</f>
        <v/>
      </c>
      <c r="CO276" s="392" t="str">
        <f>IF(COUNTIFS('[7]ROMM List'!$E$5:$E$736,다우기술!CO$4,'[7]ROMM List'!$AA$5:$AA$736,다우기술!$C276)&gt;0,CO$4,"")</f>
        <v/>
      </c>
      <c r="CP276" s="392" t="str">
        <f>IF(COUNTIFS('[7]ROMM List'!$E$5:$E$736,다우기술!CP$4,'[7]ROMM List'!$AA$5:$AA$736,다우기술!$C276)&gt;0,CP$4,"")</f>
        <v/>
      </c>
      <c r="CQ276" s="392" t="str">
        <f>IF(COUNTIFS('[7]ROMM List'!$E$5:$E$736,다우기술!CQ$4,'[7]ROMM List'!$AA$5:$AA$736,다우기술!$C276)&gt;0,CQ$4,"")</f>
        <v/>
      </c>
      <c r="CR276" s="392" t="str">
        <f>IF(COUNTIFS('[7]ROMM List'!$E$5:$E$736,다우기술!CR$4,'[7]ROMM List'!$AA$5:$AA$736,다우기술!$C276)&gt;0,CR$4,"")</f>
        <v/>
      </c>
      <c r="CS276" s="392" t="str">
        <f>IF(COUNTIFS('[7]ROMM List'!$E$5:$E$736,다우기술!CS$4,'[7]ROMM List'!$AA$5:$AA$736,다우기술!$C276)&gt;0,CS$4,"")</f>
        <v/>
      </c>
      <c r="CT276" s="392" t="str">
        <f>IF(COUNTIFS('[7]ROMM List'!$E$5:$E$736,다우기술!CT$4,'[7]ROMM List'!$AA$5:$AA$736,다우기술!$C276)&gt;0,CT$4,"")</f>
        <v/>
      </c>
      <c r="CU276" s="392" t="str">
        <f>IF(COUNTIFS('[7]ROMM List'!$E$5:$E$736,다우기술!CU$4,'[7]ROMM List'!$AA$5:$AA$736,다우기술!$C276)&gt;0,CU$4,"")</f>
        <v/>
      </c>
      <c r="CV276" s="392" t="str">
        <f>IF(COUNTIFS('[7]ROMM List'!$E$5:$E$736,다우기술!CV$4,'[7]ROMM List'!$AA$5:$AA$736,다우기술!$C276)&gt;0,CV$4,"")</f>
        <v/>
      </c>
      <c r="CW276" s="392" t="str">
        <f>IF(COUNTIFS('[7]ROMM List'!$E$5:$E$736,다우기술!CW$4,'[7]ROMM List'!$AA$5:$AA$736,다우기술!$C276)&gt;0,CW$4,"")</f>
        <v/>
      </c>
      <c r="CX276" s="392" t="str">
        <f>IF(COUNTIFS('[7]ROMM List'!$E$5:$E$736,다우기술!CX$4,'[7]ROMM List'!$AA$5:$AA$736,다우기술!$C276)&gt;0,CX$4,"")</f>
        <v/>
      </c>
      <c r="CY276" s="392" t="str">
        <f>IF(COUNTIFS('[7]ROMM List'!$E$5:$E$736,다우기술!CY$4,'[7]ROMM List'!$AA$5:$AA$736,다우기술!$C276)&gt;0,CY$4,"")</f>
        <v/>
      </c>
      <c r="CZ276" s="392" t="str">
        <f>IF(COUNTIFS('[7]ROMM List'!$E$5:$E$736,다우기술!CZ$4,'[7]ROMM List'!$AA$5:$AA$736,다우기술!$C276)&gt;0,CZ$4,"")</f>
        <v/>
      </c>
      <c r="DA276" s="392" t="str">
        <f>IF(COUNTIFS('[7]ROMM List'!$E$5:$E$736,다우기술!DA$4,'[7]ROMM List'!$AA$5:$AA$736,다우기술!$C276)&gt;0,DA$4,"")</f>
        <v/>
      </c>
      <c r="DB276" s="392" t="str">
        <f>IF(COUNTIFS('[7]ROMM List'!$E$5:$E$736,다우기술!DB$4,'[7]ROMM List'!$AA$5:$AA$736,다우기술!$C276)&gt;0,DB$4,"")</f>
        <v/>
      </c>
      <c r="DC276" s="392" t="str">
        <f>IF(COUNTIFS('[7]ROMM List'!$E$5:$E$736,다우기술!DC$4,'[7]ROMM List'!$AA$5:$AA$736,다우기술!$C276)&gt;0,DC$4,"")</f>
        <v/>
      </c>
      <c r="DD276" s="392" t="str">
        <f>IF(COUNTIFS('[7]ROMM List'!$E$5:$E$736,다우기술!DD$4,'[7]ROMM List'!$AA$5:$AA$736,다우기술!$C276)&gt;0,DD$4,"")</f>
        <v/>
      </c>
      <c r="DE276" s="392" t="str">
        <f>IF(COUNTIFS('[7]ROMM List'!$E$5:$E$736,다우기술!DE$4,'[7]ROMM List'!$AA$5:$AA$736,다우기술!$C276)&gt;0,DE$4,"")</f>
        <v>현금및현금성자산</v>
      </c>
      <c r="DF276" s="392" t="str">
        <f>IF(COUNTIFS('[7]ROMM List'!$E$5:$E$736,다우기술!DF$4,'[7]ROMM List'!$AA$5:$AA$736,다우기술!$C276)&gt;0,DF$4,"")</f>
        <v/>
      </c>
      <c r="DG276" s="392" t="str">
        <f>IF(COUNTIFS('[7]ROMM List'!$E$5:$E$736,다우기술!DG$4,'[7]ROMM List'!$AA$5:$AA$736,다우기술!$C276)&gt;0,DG$4,"")</f>
        <v/>
      </c>
      <c r="DH276" s="392" t="str">
        <f>IF(COUNTIFS('[7]ROMM List'!$E$5:$E$736,다우기술!DH$4,'[7]ROMM List'!$AA$5:$AA$736,다우기술!$C276)&gt;0,DH$4,"")</f>
        <v/>
      </c>
      <c r="DI276" s="392" t="str">
        <f>IF(COUNTIFS('[7]ROMM List'!$E$5:$E$736,다우기술!DI$4,'[7]ROMM List'!$AA$5:$AA$736,다우기술!$C276)&gt;0,DI$4,"")</f>
        <v/>
      </c>
      <c r="DJ276" s="392" t="str">
        <f>IF(COUNTIFS('[7]ROMM List'!$E$5:$E$736,다우기술!DJ$4,'[7]ROMM List'!$AA$5:$AA$736,다우기술!$C276)&gt;0,DJ$4,"")</f>
        <v/>
      </c>
      <c r="DK276" s="392" t="str">
        <f>IF(COUNTIFS('[7]ROMM List'!$E$5:$E$736,다우기술!DK$4,'[7]ROMM List'!$AA$5:$AA$736,다우기술!$C276)&gt;0,DK$4,"")</f>
        <v/>
      </c>
      <c r="DL276" s="392" t="str">
        <f t="shared" si="67"/>
        <v>현금및현금성자산</v>
      </c>
    </row>
    <row r="277" spans="1:175" s="392" customFormat="1" ht="140.4" hidden="1" customHeight="1">
      <c r="A277" s="471" t="s">
        <v>3290</v>
      </c>
      <c r="B277" s="392" t="s">
        <v>3009</v>
      </c>
      <c r="C277" s="486" t="str">
        <f t="shared" si="59"/>
        <v>TR0201</v>
      </c>
      <c r="D277" s="486" t="s">
        <v>5183</v>
      </c>
      <c r="E277" s="486" t="s">
        <v>152</v>
      </c>
      <c r="F277" s="487" t="s">
        <v>3599</v>
      </c>
      <c r="G277" s="487" t="s">
        <v>3575</v>
      </c>
      <c r="H277" s="454" t="s">
        <v>5206</v>
      </c>
      <c r="I277" s="455" t="s">
        <v>5207</v>
      </c>
      <c r="J277" s="456" t="s">
        <v>5208</v>
      </c>
      <c r="K277" s="457" t="s">
        <v>5209</v>
      </c>
      <c r="L277" s="458" t="str">
        <f>IF(VLOOKUP(BZ277,'[7]ROMM List'!$AB$5:$AC$736,2,0)&gt;0,"Y","N")</f>
        <v>N</v>
      </c>
      <c r="M277" s="459" t="s">
        <v>3025</v>
      </c>
      <c r="N277" s="460"/>
      <c r="O277" s="460"/>
      <c r="P277" s="460"/>
      <c r="Q277" s="460"/>
      <c r="R277" s="461"/>
      <c r="S277" s="459" t="s">
        <v>3847</v>
      </c>
      <c r="T277" s="461" t="s">
        <v>4201</v>
      </c>
      <c r="U277" s="459" t="str">
        <f>IF(COUNTIFS('[7]ROMM List'!$AA$5:$AA$736,다우기술!$C277,'[7]ROMM List'!K$5:K$736,"O")&gt;0,"O","")</f>
        <v/>
      </c>
      <c r="V277" s="460" t="str">
        <f>IF(COUNTIFS('[7]ROMM List'!$AA$5:$AA$736,다우기술!$C277,'[7]ROMM List'!L$5:L$736,"O")&gt;0,"O","")</f>
        <v/>
      </c>
      <c r="W277" s="460" t="str">
        <f>IF(COUNTIFS('[7]ROMM List'!$AA$5:$AA$736,다우기술!$C277,'[7]ROMM List'!M$5:M$736,"O")&gt;0,"O","")</f>
        <v>O</v>
      </c>
      <c r="X277" s="460" t="str">
        <f>IF(COUNTIFS('[7]ROMM List'!$AA$5:$AA$736,다우기술!$C277,'[7]ROMM List'!N$5:N$736,"O")&gt;0,"O","")</f>
        <v/>
      </c>
      <c r="Y277" s="460" t="str">
        <f>IF(COUNTIFS('[7]ROMM List'!$AA$5:$AA$736,다우기술!$C277,'[7]ROMM List'!O$5:O$736,"O")&gt;0,"O","")</f>
        <v/>
      </c>
      <c r="Z277" s="460" t="str">
        <f>IF(COUNTIFS('[7]ROMM List'!$AA$5:$AA$736,다우기술!$C277,'[7]ROMM List'!P$5:P$736,"O")&gt;0,"O","")</f>
        <v/>
      </c>
      <c r="AA277" s="460" t="str">
        <f>IF(COUNTIFS('[7]ROMM List'!$AA$5:$AA$736,다우기술!$C277,'[7]ROMM List'!Q$5:Q$736,"O")&gt;0,"O","")</f>
        <v/>
      </c>
      <c r="AB277" s="460" t="str">
        <f>IF(COUNTIFS('[7]ROMM List'!$AA$5:$AA$736,다우기술!$C277,'[7]ROMM List'!R$5:R$736,"O")&gt;0,"O","")</f>
        <v/>
      </c>
      <c r="AC277" s="460" t="str">
        <f>IF(COUNTIFS('[7]ROMM List'!$AA$5:$AA$736,다우기술!$C277,'[7]ROMM List'!S$5:S$736,"O")&gt;0,"O","")</f>
        <v/>
      </c>
      <c r="AD277" s="460" t="str">
        <f>IF(COUNTIFS('[7]ROMM List'!$AA$5:$AA$736,다우기술!$C277,'[7]ROMM List'!T$5:T$736,"O")&gt;0,"O","")</f>
        <v/>
      </c>
      <c r="AE277" s="460" t="str">
        <f>IF(COUNTIFS('[7]ROMM List'!$AA$5:$AA$736,다우기술!$C277,'[7]ROMM List'!U$5:U$736,"O")&gt;0,"O","")</f>
        <v/>
      </c>
      <c r="AF277" s="460" t="str">
        <f>IF(COUNTIFS('[7]ROMM List'!$AA$5:$AA$736,다우기술!$C277,'[7]ROMM List'!V$5:V$736,"O")&gt;0,"O","")</f>
        <v/>
      </c>
      <c r="AG277" s="461" t="str">
        <f>IF(COUNTIFS('[7]ROMM List'!$AA$5:$AA$736,다우기술!$C277,'[7]ROMM List'!W$5:W$736,"O")&gt;0,"O","")</f>
        <v/>
      </c>
      <c r="AH277" s="462" t="s">
        <v>130</v>
      </c>
      <c r="AI277" s="458" t="str">
        <f t="shared" si="66"/>
        <v>투자자산</v>
      </c>
      <c r="AJ277" s="458" t="s">
        <v>144</v>
      </c>
      <c r="AK277" s="458" t="s">
        <v>144</v>
      </c>
      <c r="AL277" s="458" t="s">
        <v>144</v>
      </c>
      <c r="AM277" s="458" t="s">
        <v>144</v>
      </c>
      <c r="AN277" s="458" t="s">
        <v>3018</v>
      </c>
      <c r="AO277" s="458" t="s">
        <v>5210</v>
      </c>
      <c r="AP277" s="463" t="s">
        <v>5084</v>
      </c>
      <c r="AQ277" s="458" t="s">
        <v>136</v>
      </c>
      <c r="AR277" s="454" t="s">
        <v>3791</v>
      </c>
      <c r="AS277" s="454" t="s">
        <v>5211</v>
      </c>
      <c r="AT277" s="488" t="s">
        <v>5212</v>
      </c>
      <c r="AU277" s="454" t="str">
        <f t="shared" si="64"/>
        <v>투자자산의 취득 승인</v>
      </c>
      <c r="AV277" s="454" t="s">
        <v>5213</v>
      </c>
      <c r="AW277" s="455"/>
      <c r="AX277" s="460" t="s">
        <v>3025</v>
      </c>
      <c r="AY277" s="460"/>
      <c r="AZ277" s="461"/>
      <c r="BA277" s="446" t="s">
        <v>5214</v>
      </c>
      <c r="BB277" s="446" t="str">
        <f>IF(COUNTIFS('[7]ROMM List'!$AA$5:$AA$736,다우기술!C277,'[7]ROMM List'!$AF$5:$AF$736,"Significant")&gt;0,"Significant",IF(COUNTIFS('[7]ROMM List'!$AA$5:$AA$736,다우기술!C277,'[7]ROMM List'!$AF$5:$AF$736,"Higher")&gt;0,"Higher","Lower"))</f>
        <v>Lower</v>
      </c>
      <c r="BC277" s="446" t="s">
        <v>4201</v>
      </c>
      <c r="BD277" s="446" t="s">
        <v>4440</v>
      </c>
      <c r="BE277" s="465" t="s">
        <v>131</v>
      </c>
      <c r="BF277" s="466" t="s">
        <v>135</v>
      </c>
      <c r="BG277" s="466" t="s">
        <v>135</v>
      </c>
      <c r="BH277" s="466" t="s">
        <v>135</v>
      </c>
      <c r="BI277" s="466" t="s">
        <v>135</v>
      </c>
      <c r="BJ277" s="466" t="s">
        <v>135</v>
      </c>
      <c r="BK277" s="466" t="s">
        <v>135</v>
      </c>
      <c r="BL277" s="466" t="s">
        <v>135</v>
      </c>
      <c r="BM277" s="466" t="s">
        <v>135</v>
      </c>
      <c r="BN277" s="467" t="s">
        <v>135</v>
      </c>
      <c r="BO277" s="446" t="str">
        <f t="shared" si="60"/>
        <v>Not Higher</v>
      </c>
      <c r="BP277" s="446">
        <f>SUMIFS([7]Note!$G$18:$G$65,[7]Note!$C$18:$C$65,다우기술!BB277,[7]Note!$F$18:$F$65,다우기술!BC277,[7]Note!$D$18:$D$65,다우기술!BO277)/IF(BD277="Y",1,IF(BD277="H",2,4))</f>
        <v>2</v>
      </c>
      <c r="BQ277" s="446" t="s">
        <v>3791</v>
      </c>
      <c r="BR277" s="466"/>
      <c r="BS277" s="467" t="s">
        <v>143</v>
      </c>
      <c r="BT277" s="465"/>
      <c r="BU277" s="466"/>
      <c r="BV277" s="466"/>
      <c r="BW277" s="466" t="s">
        <v>143</v>
      </c>
      <c r="BX277" s="466"/>
      <c r="BY277" s="446"/>
      <c r="BZ277" s="392" t="str">
        <f t="shared" si="65"/>
        <v>자금_투자자산의 취득 승인</v>
      </c>
      <c r="CA277" s="392" t="b">
        <f>VLOOKUP(BZ277,'[7]ROMM List'!$AB$5:$AB$736,1,0)=BZ277</f>
        <v>1</v>
      </c>
      <c r="CB277" s="392" t="str">
        <f t="shared" si="61"/>
        <v>TR0201</v>
      </c>
      <c r="CD277" s="470">
        <f t="shared" si="62"/>
        <v>0</v>
      </c>
      <c r="CF277" s="470">
        <f t="shared" si="63"/>
        <v>0</v>
      </c>
      <c r="CG277" s="470">
        <f t="shared" si="63"/>
        <v>0</v>
      </c>
      <c r="CH277" s="470">
        <f t="shared" si="63"/>
        <v>0</v>
      </c>
      <c r="CL277" s="392" t="str">
        <f>IF(COUNTIFS('[7]ROMM List'!$E$5:$E$736,다우기술!CL$4,'[7]ROMM List'!$AA$5:$AA$736,다우기술!$C277)&gt;0,CL$4,"")</f>
        <v/>
      </c>
      <c r="CM277" s="392" t="str">
        <f>IF(COUNTIFS('[7]ROMM List'!$E$5:$E$736,다우기술!CM$4,'[7]ROMM List'!$AA$5:$AA$736,다우기술!$C277)&gt;0,CM$4,"")</f>
        <v/>
      </c>
      <c r="CN277" s="392" t="str">
        <f>IF(COUNTIFS('[7]ROMM List'!$E$5:$E$736,다우기술!CN$4,'[7]ROMM List'!$AA$5:$AA$736,다우기술!$C277)&gt;0,CN$4,"")</f>
        <v/>
      </c>
      <c r="CO277" s="392" t="str">
        <f>IF(COUNTIFS('[7]ROMM List'!$E$5:$E$736,다우기술!CO$4,'[7]ROMM List'!$AA$5:$AA$736,다우기술!$C277)&gt;0,CO$4,"")</f>
        <v/>
      </c>
      <c r="CP277" s="392" t="str">
        <f>IF(COUNTIFS('[7]ROMM List'!$E$5:$E$736,다우기술!CP$4,'[7]ROMM List'!$AA$5:$AA$736,다우기술!$C277)&gt;0,CP$4,"")</f>
        <v/>
      </c>
      <c r="CQ277" s="392" t="str">
        <f>IF(COUNTIFS('[7]ROMM List'!$E$5:$E$736,다우기술!CQ$4,'[7]ROMM List'!$AA$5:$AA$736,다우기술!$C277)&gt;0,CQ$4,"")</f>
        <v/>
      </c>
      <c r="CR277" s="392" t="str">
        <f>IF(COUNTIFS('[7]ROMM List'!$E$5:$E$736,다우기술!CR$4,'[7]ROMM List'!$AA$5:$AA$736,다우기술!$C277)&gt;0,CR$4,"")</f>
        <v>투자자산</v>
      </c>
      <c r="CS277" s="392" t="str">
        <f>IF(COUNTIFS('[7]ROMM List'!$E$5:$E$736,다우기술!CS$4,'[7]ROMM List'!$AA$5:$AA$736,다우기술!$C277)&gt;0,CS$4,"")</f>
        <v/>
      </c>
      <c r="CT277" s="392" t="str">
        <f>IF(COUNTIFS('[7]ROMM List'!$E$5:$E$736,다우기술!CT$4,'[7]ROMM List'!$AA$5:$AA$736,다우기술!$C277)&gt;0,CT$4,"")</f>
        <v/>
      </c>
      <c r="CU277" s="392" t="str">
        <f>IF(COUNTIFS('[7]ROMM List'!$E$5:$E$736,다우기술!CU$4,'[7]ROMM List'!$AA$5:$AA$736,다우기술!$C277)&gt;0,CU$4,"")</f>
        <v/>
      </c>
      <c r="CV277" s="392" t="str">
        <f>IF(COUNTIFS('[7]ROMM List'!$E$5:$E$736,다우기술!CV$4,'[7]ROMM List'!$AA$5:$AA$736,다우기술!$C277)&gt;0,CV$4,"")</f>
        <v/>
      </c>
      <c r="CW277" s="392" t="str">
        <f>IF(COUNTIFS('[7]ROMM List'!$E$5:$E$736,다우기술!CW$4,'[7]ROMM List'!$AA$5:$AA$736,다우기술!$C277)&gt;0,CW$4,"")</f>
        <v/>
      </c>
      <c r="CX277" s="392" t="str">
        <f>IF(COUNTIFS('[7]ROMM List'!$E$5:$E$736,다우기술!CX$4,'[7]ROMM List'!$AA$5:$AA$736,다우기술!$C277)&gt;0,CX$4,"")</f>
        <v/>
      </c>
      <c r="CY277" s="392" t="str">
        <f>IF(COUNTIFS('[7]ROMM List'!$E$5:$E$736,다우기술!CY$4,'[7]ROMM List'!$AA$5:$AA$736,다우기술!$C277)&gt;0,CY$4,"")</f>
        <v/>
      </c>
      <c r="CZ277" s="392" t="str">
        <f>IF(COUNTIFS('[7]ROMM List'!$E$5:$E$736,다우기술!CZ$4,'[7]ROMM List'!$AA$5:$AA$736,다우기술!$C277)&gt;0,CZ$4,"")</f>
        <v/>
      </c>
      <c r="DA277" s="392" t="str">
        <f>IF(COUNTIFS('[7]ROMM List'!$E$5:$E$736,다우기술!DA$4,'[7]ROMM List'!$AA$5:$AA$736,다우기술!$C277)&gt;0,DA$4,"")</f>
        <v/>
      </c>
      <c r="DB277" s="392" t="str">
        <f>IF(COUNTIFS('[7]ROMM List'!$E$5:$E$736,다우기술!DB$4,'[7]ROMM List'!$AA$5:$AA$736,다우기술!$C277)&gt;0,DB$4,"")</f>
        <v/>
      </c>
      <c r="DC277" s="392" t="str">
        <f>IF(COUNTIFS('[7]ROMM List'!$E$5:$E$736,다우기술!DC$4,'[7]ROMM List'!$AA$5:$AA$736,다우기술!$C277)&gt;0,DC$4,"")</f>
        <v/>
      </c>
      <c r="DD277" s="392" t="str">
        <f>IF(COUNTIFS('[7]ROMM List'!$E$5:$E$736,다우기술!DD$4,'[7]ROMM List'!$AA$5:$AA$736,다우기술!$C277)&gt;0,DD$4,"")</f>
        <v/>
      </c>
      <c r="DE277" s="392" t="str">
        <f>IF(COUNTIFS('[7]ROMM List'!$E$5:$E$736,다우기술!DE$4,'[7]ROMM List'!$AA$5:$AA$736,다우기술!$C277)&gt;0,DE$4,"")</f>
        <v/>
      </c>
      <c r="DF277" s="392" t="str">
        <f>IF(COUNTIFS('[7]ROMM List'!$E$5:$E$736,다우기술!DF$4,'[7]ROMM List'!$AA$5:$AA$736,다우기술!$C277)&gt;0,DF$4,"")</f>
        <v/>
      </c>
      <c r="DG277" s="392" t="str">
        <f>IF(COUNTIFS('[7]ROMM List'!$E$5:$E$736,다우기술!DG$4,'[7]ROMM List'!$AA$5:$AA$736,다우기술!$C277)&gt;0,DG$4,"")</f>
        <v/>
      </c>
      <c r="DH277" s="392" t="str">
        <f>IF(COUNTIFS('[7]ROMM List'!$E$5:$E$736,다우기술!DH$4,'[7]ROMM List'!$AA$5:$AA$736,다우기술!$C277)&gt;0,DH$4,"")</f>
        <v/>
      </c>
      <c r="DI277" s="392" t="str">
        <f>IF(COUNTIFS('[7]ROMM List'!$E$5:$E$736,다우기술!DI$4,'[7]ROMM List'!$AA$5:$AA$736,다우기술!$C277)&gt;0,DI$4,"")</f>
        <v/>
      </c>
      <c r="DJ277" s="392" t="str">
        <f>IF(COUNTIFS('[7]ROMM List'!$E$5:$E$736,다우기술!DJ$4,'[7]ROMM List'!$AA$5:$AA$736,다우기술!$C277)&gt;0,DJ$4,"")</f>
        <v/>
      </c>
      <c r="DK277" s="392" t="str">
        <f>IF(COUNTIFS('[7]ROMM List'!$E$5:$E$736,다우기술!DK$4,'[7]ROMM List'!$AA$5:$AA$736,다우기술!$C277)&gt;0,DK$4,"")</f>
        <v/>
      </c>
      <c r="DL277" s="392" t="str">
        <f t="shared" si="67"/>
        <v>투자자산</v>
      </c>
    </row>
    <row r="278" spans="1:175" s="392" customFormat="1" ht="145.19999999999999" hidden="1" customHeight="1">
      <c r="A278" s="453"/>
      <c r="B278" s="392" t="s">
        <v>3009</v>
      </c>
      <c r="C278" s="489" t="str">
        <f t="shared" si="59"/>
        <v>TR0202</v>
      </c>
      <c r="D278" s="489" t="s">
        <v>5183</v>
      </c>
      <c r="E278" s="489" t="s">
        <v>152</v>
      </c>
      <c r="F278" s="489" t="s">
        <v>3599</v>
      </c>
      <c r="G278" s="489" t="s">
        <v>3599</v>
      </c>
      <c r="H278" s="490" t="s">
        <v>5215</v>
      </c>
      <c r="I278" s="491" t="s">
        <v>5216</v>
      </c>
      <c r="J278" s="456" t="s">
        <v>5217</v>
      </c>
      <c r="K278" s="457" t="s">
        <v>5218</v>
      </c>
      <c r="L278" s="490" t="str">
        <f>IF(VLOOKUP(BZ278,'[7]ROMM List'!$AB$5:$AC$736,2,0)&gt;0,"Y","N")</f>
        <v>Y</v>
      </c>
      <c r="M278" s="459"/>
      <c r="N278" s="460"/>
      <c r="O278" s="460"/>
      <c r="P278" s="460"/>
      <c r="Q278" s="460" t="s">
        <v>3025</v>
      </c>
      <c r="R278" s="461"/>
      <c r="S278" s="459" t="s">
        <v>3972</v>
      </c>
      <c r="T278" s="461" t="s">
        <v>4201</v>
      </c>
      <c r="U278" s="492" t="str">
        <f>IF(COUNTIFS('[7]ROMM List'!$AA$5:$AA$736,다우기술!$C278,'[7]ROMM List'!K$5:K$736,"O")&gt;0,"O","")</f>
        <v>O</v>
      </c>
      <c r="V278" s="493" t="str">
        <f>IF(COUNTIFS('[7]ROMM List'!$AA$5:$AA$736,다우기술!$C278,'[7]ROMM List'!L$5:L$736,"O")&gt;0,"O","")</f>
        <v>O</v>
      </c>
      <c r="W278" s="493" t="str">
        <f>IF(COUNTIFS('[7]ROMM List'!$AA$5:$AA$736,다우기술!$C278,'[7]ROMM List'!M$5:M$736,"O")&gt;0,"O","")</f>
        <v>O</v>
      </c>
      <c r="X278" s="493" t="str">
        <f>IF(COUNTIFS('[7]ROMM List'!$AA$5:$AA$736,다우기술!$C278,'[7]ROMM List'!N$5:N$736,"O")&gt;0,"O","")</f>
        <v>O</v>
      </c>
      <c r="Y278" s="493" t="str">
        <f>IF(COUNTIFS('[7]ROMM List'!$AA$5:$AA$736,다우기술!$C278,'[7]ROMM List'!O$5:O$736,"O")&gt;0,"O","")</f>
        <v/>
      </c>
      <c r="Z278" s="493" t="str">
        <f>IF(COUNTIFS('[7]ROMM List'!$AA$5:$AA$736,다우기술!$C278,'[7]ROMM List'!P$5:P$736,"O")&gt;0,"O","")</f>
        <v/>
      </c>
      <c r="AA278" s="493" t="str">
        <f>IF(COUNTIFS('[7]ROMM List'!$AA$5:$AA$736,다우기술!$C278,'[7]ROMM List'!Q$5:Q$736,"O")&gt;0,"O","")</f>
        <v>O</v>
      </c>
      <c r="AB278" s="493" t="str">
        <f>IF(COUNTIFS('[7]ROMM List'!$AA$5:$AA$736,다우기술!$C278,'[7]ROMM List'!R$5:R$736,"O")&gt;0,"O","")</f>
        <v/>
      </c>
      <c r="AC278" s="493" t="str">
        <f>IF(COUNTIFS('[7]ROMM List'!$AA$5:$AA$736,다우기술!$C278,'[7]ROMM List'!S$5:S$736,"O")&gt;0,"O","")</f>
        <v/>
      </c>
      <c r="AD278" s="493" t="str">
        <f>IF(COUNTIFS('[7]ROMM List'!$AA$5:$AA$736,다우기술!$C278,'[7]ROMM List'!T$5:T$736,"O")&gt;0,"O","")</f>
        <v/>
      </c>
      <c r="AE278" s="493" t="str">
        <f>IF(COUNTIFS('[7]ROMM List'!$AA$5:$AA$736,다우기술!$C278,'[7]ROMM List'!U$5:U$736,"O")&gt;0,"O","")</f>
        <v/>
      </c>
      <c r="AF278" s="493" t="str">
        <f>IF(COUNTIFS('[7]ROMM List'!$AA$5:$AA$736,다우기술!$C278,'[7]ROMM List'!V$5:V$736,"O")&gt;0,"O","")</f>
        <v/>
      </c>
      <c r="AG278" s="494" t="str">
        <f>IF(COUNTIFS('[7]ROMM List'!$AA$5:$AA$736,다우기술!$C278,'[7]ROMM List'!W$5:W$736,"O")&gt;0,"O","")</f>
        <v/>
      </c>
      <c r="AH278" s="495" t="s">
        <v>129</v>
      </c>
      <c r="AI278" s="495" t="str">
        <f t="shared" si="66"/>
        <v>투자자산현금및현금성자산</v>
      </c>
      <c r="AJ278" s="495" t="s">
        <v>5219</v>
      </c>
      <c r="AK278" s="495" t="s">
        <v>3018</v>
      </c>
      <c r="AL278" s="495" t="s">
        <v>5219</v>
      </c>
      <c r="AM278" s="495" t="s">
        <v>3018</v>
      </c>
      <c r="AN278" s="495" t="s">
        <v>3018</v>
      </c>
      <c r="AO278" s="495" t="s">
        <v>5219</v>
      </c>
      <c r="AP278" s="495" t="s">
        <v>4495</v>
      </c>
      <c r="AQ278" s="495" t="s">
        <v>4201</v>
      </c>
      <c r="AR278" s="495" t="s">
        <v>3791</v>
      </c>
      <c r="AS278" s="495" t="s">
        <v>5211</v>
      </c>
      <c r="AT278" s="496" t="s">
        <v>5220</v>
      </c>
      <c r="AU278" s="495" t="str">
        <f t="shared" si="64"/>
        <v>투자자산의 금융기관 월말 잔액 조회</v>
      </c>
      <c r="AV278" s="495" t="s">
        <v>5221</v>
      </c>
      <c r="AW278" s="492"/>
      <c r="AX278" s="493" t="s">
        <v>3025</v>
      </c>
      <c r="AY278" s="493"/>
      <c r="AZ278" s="494"/>
      <c r="BA278" s="495" t="s">
        <v>5214</v>
      </c>
      <c r="BB278" s="495" t="str">
        <f>IF(COUNTIFS('[7]ROMM List'!$AA$5:$AA$736,다우기술!C278,'[7]ROMM List'!$AF$5:$AF$736,"Significant")&gt;0,"Significant",IF(COUNTIFS('[7]ROMM List'!$AA$5:$AA$736,다우기술!C278,'[7]ROMM List'!$AF$5:$AF$736,"Higher")&gt;0,"Higher","Lower"))</f>
        <v>Lower</v>
      </c>
      <c r="BC278" s="495" t="s">
        <v>4201</v>
      </c>
      <c r="BD278" s="495" t="s">
        <v>4440</v>
      </c>
      <c r="BE278" s="497" t="s">
        <v>131</v>
      </c>
      <c r="BF278" s="493" t="s">
        <v>5091</v>
      </c>
      <c r="BG278" s="493" t="s">
        <v>5091</v>
      </c>
      <c r="BH278" s="493" t="s">
        <v>5091</v>
      </c>
      <c r="BI278" s="493" t="s">
        <v>5091</v>
      </c>
      <c r="BJ278" s="493" t="s">
        <v>5091</v>
      </c>
      <c r="BK278" s="493" t="s">
        <v>5091</v>
      </c>
      <c r="BL278" s="493" t="s">
        <v>5091</v>
      </c>
      <c r="BM278" s="493" t="s">
        <v>5091</v>
      </c>
      <c r="BN278" s="494" t="s">
        <v>135</v>
      </c>
      <c r="BO278" s="495" t="str">
        <f t="shared" si="60"/>
        <v>Not Higher</v>
      </c>
      <c r="BP278" s="495">
        <f>SUMIFS([7]Note!$G$18:$G$65,[7]Note!$C$18:$C$65,다우기술!BB278,[7]Note!$F$18:$F$65,다우기술!BC278,[7]Note!$D$18:$D$65,다우기술!BO278)/IF(BD278="Y",1,IF(BD278="H",2,4))</f>
        <v>2</v>
      </c>
      <c r="BQ278" s="495" t="s">
        <v>3791</v>
      </c>
      <c r="BR278" s="497"/>
      <c r="BS278" s="498" t="s">
        <v>143</v>
      </c>
      <c r="BT278" s="497"/>
      <c r="BU278" s="499"/>
      <c r="BV278" s="499"/>
      <c r="BW278" s="499" t="s">
        <v>143</v>
      </c>
      <c r="BX278" s="498"/>
      <c r="BY278" s="495"/>
      <c r="BZ278" s="392" t="str">
        <f t="shared" si="65"/>
        <v>자금_투자자산의 금융기관 월말 잔액 조회</v>
      </c>
      <c r="CA278" s="392" t="b">
        <f>VLOOKUP(BZ278,'[7]ROMM List'!$AB$5:$AB$736,1,0)=BZ278</f>
        <v>1</v>
      </c>
      <c r="CB278" s="392" t="str">
        <f t="shared" si="61"/>
        <v>TR0202</v>
      </c>
      <c r="CD278" s="470">
        <f t="shared" si="62"/>
        <v>1</v>
      </c>
      <c r="CE278" s="393" t="str">
        <f>VLOOKUP(C278,'[7]IUC List'!$D$5:$D$64,1,0)</f>
        <v>TR0202</v>
      </c>
      <c r="CF278" s="470">
        <f t="shared" si="63"/>
        <v>0</v>
      </c>
      <c r="CG278" s="470">
        <f t="shared" si="63"/>
        <v>1</v>
      </c>
      <c r="CH278" s="470">
        <f t="shared" si="63"/>
        <v>0</v>
      </c>
      <c r="CL278" s="392" t="str">
        <f>IF(COUNTIFS('[7]ROMM List'!$E$5:$E$736,다우기술!CL$4,'[7]ROMM List'!$AA$5:$AA$736,다우기술!$C278)&gt;0,CL$4,"")</f>
        <v/>
      </c>
      <c r="CM278" s="392" t="str">
        <f>IF(COUNTIFS('[7]ROMM List'!$E$5:$E$736,다우기술!CM$4,'[7]ROMM List'!$AA$5:$AA$736,다우기술!$C278)&gt;0,CM$4,"")</f>
        <v/>
      </c>
      <c r="CN278" s="392" t="str">
        <f>IF(COUNTIFS('[7]ROMM List'!$E$5:$E$736,다우기술!CN$4,'[7]ROMM List'!$AA$5:$AA$736,다우기술!$C278)&gt;0,CN$4,"")</f>
        <v/>
      </c>
      <c r="CO278" s="392" t="str">
        <f>IF(COUNTIFS('[7]ROMM List'!$E$5:$E$736,다우기술!CO$4,'[7]ROMM List'!$AA$5:$AA$736,다우기술!$C278)&gt;0,CO$4,"")</f>
        <v/>
      </c>
      <c r="CP278" s="392" t="str">
        <f>IF(COUNTIFS('[7]ROMM List'!$E$5:$E$736,다우기술!CP$4,'[7]ROMM List'!$AA$5:$AA$736,다우기술!$C278)&gt;0,CP$4,"")</f>
        <v/>
      </c>
      <c r="CQ278" s="392" t="str">
        <f>IF(COUNTIFS('[7]ROMM List'!$E$5:$E$736,다우기술!CQ$4,'[7]ROMM List'!$AA$5:$AA$736,다우기술!$C278)&gt;0,CQ$4,"")</f>
        <v/>
      </c>
      <c r="CR278" s="392" t="str">
        <f>IF(COUNTIFS('[7]ROMM List'!$E$5:$E$736,다우기술!CR$4,'[7]ROMM List'!$AA$5:$AA$736,다우기술!$C278)&gt;0,CR$4,"")</f>
        <v>투자자산</v>
      </c>
      <c r="CS278" s="392" t="str">
        <f>IF(COUNTIFS('[7]ROMM List'!$E$5:$E$736,다우기술!CS$4,'[7]ROMM List'!$AA$5:$AA$736,다우기술!$C278)&gt;0,CS$4,"")</f>
        <v/>
      </c>
      <c r="CT278" s="392" t="str">
        <f>IF(COUNTIFS('[7]ROMM List'!$E$5:$E$736,다우기술!CT$4,'[7]ROMM List'!$AA$5:$AA$736,다우기술!$C278)&gt;0,CT$4,"")</f>
        <v/>
      </c>
      <c r="CU278" s="392" t="str">
        <f>IF(COUNTIFS('[7]ROMM List'!$E$5:$E$736,다우기술!CU$4,'[7]ROMM List'!$AA$5:$AA$736,다우기술!$C278)&gt;0,CU$4,"")</f>
        <v/>
      </c>
      <c r="CV278" s="392" t="str">
        <f>IF(COUNTIFS('[7]ROMM List'!$E$5:$E$736,다우기술!CV$4,'[7]ROMM List'!$AA$5:$AA$736,다우기술!$C278)&gt;0,CV$4,"")</f>
        <v/>
      </c>
      <c r="CW278" s="392" t="str">
        <f>IF(COUNTIFS('[7]ROMM List'!$E$5:$E$736,다우기술!CW$4,'[7]ROMM List'!$AA$5:$AA$736,다우기술!$C278)&gt;0,CW$4,"")</f>
        <v/>
      </c>
      <c r="CX278" s="392" t="str">
        <f>IF(COUNTIFS('[7]ROMM List'!$E$5:$E$736,다우기술!CX$4,'[7]ROMM List'!$AA$5:$AA$736,다우기술!$C278)&gt;0,CX$4,"")</f>
        <v/>
      </c>
      <c r="CY278" s="392" t="str">
        <f>IF(COUNTIFS('[7]ROMM List'!$E$5:$E$736,다우기술!CY$4,'[7]ROMM List'!$AA$5:$AA$736,다우기술!$C278)&gt;0,CY$4,"")</f>
        <v/>
      </c>
      <c r="CZ278" s="392" t="str">
        <f>IF(COUNTIFS('[7]ROMM List'!$E$5:$E$736,다우기술!CZ$4,'[7]ROMM List'!$AA$5:$AA$736,다우기술!$C278)&gt;0,CZ$4,"")</f>
        <v/>
      </c>
      <c r="DA278" s="392" t="str">
        <f>IF(COUNTIFS('[7]ROMM List'!$E$5:$E$736,다우기술!DA$4,'[7]ROMM List'!$AA$5:$AA$736,다우기술!$C278)&gt;0,DA$4,"")</f>
        <v/>
      </c>
      <c r="DB278" s="392" t="str">
        <f>IF(COUNTIFS('[7]ROMM List'!$E$5:$E$736,다우기술!DB$4,'[7]ROMM List'!$AA$5:$AA$736,다우기술!$C278)&gt;0,DB$4,"")</f>
        <v/>
      </c>
      <c r="DC278" s="392" t="str">
        <f>IF(COUNTIFS('[7]ROMM List'!$E$5:$E$736,다우기술!DC$4,'[7]ROMM List'!$AA$5:$AA$736,다우기술!$C278)&gt;0,DC$4,"")</f>
        <v/>
      </c>
      <c r="DD278" s="392" t="str">
        <f>IF(COUNTIFS('[7]ROMM List'!$E$5:$E$736,다우기술!DD$4,'[7]ROMM List'!$AA$5:$AA$736,다우기술!$C278)&gt;0,DD$4,"")</f>
        <v/>
      </c>
      <c r="DE278" s="392" t="str">
        <f>IF(COUNTIFS('[7]ROMM List'!$E$5:$E$736,다우기술!DE$4,'[7]ROMM List'!$AA$5:$AA$736,다우기술!$C278)&gt;0,DE$4,"")</f>
        <v>현금및현금성자산</v>
      </c>
      <c r="DF278" s="392" t="str">
        <f>IF(COUNTIFS('[7]ROMM List'!$E$5:$E$736,다우기술!DF$4,'[7]ROMM List'!$AA$5:$AA$736,다우기술!$C278)&gt;0,DF$4,"")</f>
        <v/>
      </c>
      <c r="DG278" s="392" t="str">
        <f>IF(COUNTIFS('[7]ROMM List'!$E$5:$E$736,다우기술!DG$4,'[7]ROMM List'!$AA$5:$AA$736,다우기술!$C278)&gt;0,DG$4,"")</f>
        <v/>
      </c>
      <c r="DH278" s="392" t="str">
        <f>IF(COUNTIFS('[7]ROMM List'!$E$5:$E$736,다우기술!DH$4,'[7]ROMM List'!$AA$5:$AA$736,다우기술!$C278)&gt;0,DH$4,"")</f>
        <v/>
      </c>
      <c r="DI278" s="392" t="str">
        <f>IF(COUNTIFS('[7]ROMM List'!$E$5:$E$736,다우기술!DI$4,'[7]ROMM List'!$AA$5:$AA$736,다우기술!$C278)&gt;0,DI$4,"")</f>
        <v/>
      </c>
      <c r="DJ278" s="392" t="str">
        <f>IF(COUNTIFS('[7]ROMM List'!$E$5:$E$736,다우기술!DJ$4,'[7]ROMM List'!$AA$5:$AA$736,다우기술!$C278)&gt;0,DJ$4,"")</f>
        <v/>
      </c>
      <c r="DK278" s="392" t="str">
        <f>IF(COUNTIFS('[7]ROMM List'!$E$5:$E$736,다우기술!DK$4,'[7]ROMM List'!$AA$5:$AA$736,다우기술!$C278)&gt;0,DK$4,"")</f>
        <v/>
      </c>
      <c r="DL278" s="392" t="str">
        <f t="shared" si="67"/>
        <v>투자자산현금및현금성자산</v>
      </c>
    </row>
    <row r="279" spans="1:175" s="392" customFormat="1" ht="140.4" hidden="1" customHeight="1">
      <c r="A279" s="453"/>
      <c r="B279" s="392" t="s">
        <v>3009</v>
      </c>
      <c r="C279" s="489" t="str">
        <f t="shared" si="59"/>
        <v>TR0203</v>
      </c>
      <c r="D279" s="489" t="s">
        <v>5183</v>
      </c>
      <c r="E279" s="489" t="s">
        <v>152</v>
      </c>
      <c r="F279" s="500" t="s">
        <v>3599</v>
      </c>
      <c r="G279" s="500" t="s">
        <v>3614</v>
      </c>
      <c r="H279" s="501" t="s">
        <v>5222</v>
      </c>
      <c r="I279" s="491" t="s">
        <v>5223</v>
      </c>
      <c r="J279" s="456" t="s">
        <v>5224</v>
      </c>
      <c r="K279" s="502" t="s">
        <v>5225</v>
      </c>
      <c r="L279" s="446" t="str">
        <f>IF(VLOOKUP(BZ279,'[7]ROMM List'!$AB$5:$AC$736,2,0)&gt;0,"Y","N")</f>
        <v>N</v>
      </c>
      <c r="M279" s="459" t="s">
        <v>3025</v>
      </c>
      <c r="N279" s="460"/>
      <c r="O279" s="460"/>
      <c r="P279" s="460"/>
      <c r="Q279" s="460"/>
      <c r="R279" s="461"/>
      <c r="S279" s="459" t="s">
        <v>3972</v>
      </c>
      <c r="T279" s="461" t="s">
        <v>4201</v>
      </c>
      <c r="U279" s="459" t="str">
        <f>IF(COUNTIFS('[7]ROMM List'!$AA$5:$AA$736,다우기술!$C279,'[7]ROMM List'!K$5:K$736,"O")&gt;0,"O","")</f>
        <v/>
      </c>
      <c r="V279" s="460" t="str">
        <f>IF(COUNTIFS('[7]ROMM List'!$AA$5:$AA$736,다우기술!$C279,'[7]ROMM List'!L$5:L$736,"O")&gt;0,"O","")</f>
        <v/>
      </c>
      <c r="W279" s="460" t="str">
        <f>IF(COUNTIFS('[7]ROMM List'!$AA$5:$AA$736,다우기술!$C279,'[7]ROMM List'!M$5:M$736,"O")&gt;0,"O","")</f>
        <v>O</v>
      </c>
      <c r="X279" s="460" t="str">
        <f>IF(COUNTIFS('[7]ROMM List'!$AA$5:$AA$736,다우기술!$C279,'[7]ROMM List'!N$5:N$736,"O")&gt;0,"O","")</f>
        <v/>
      </c>
      <c r="Y279" s="460" t="str">
        <f>IF(COUNTIFS('[7]ROMM List'!$AA$5:$AA$736,다우기술!$C279,'[7]ROMM List'!O$5:O$736,"O")&gt;0,"O","")</f>
        <v/>
      </c>
      <c r="Z279" s="460" t="str">
        <f>IF(COUNTIFS('[7]ROMM List'!$AA$5:$AA$736,다우기술!$C279,'[7]ROMM List'!P$5:P$736,"O")&gt;0,"O","")</f>
        <v/>
      </c>
      <c r="AA279" s="460" t="str">
        <f>IF(COUNTIFS('[7]ROMM List'!$AA$5:$AA$736,다우기술!$C279,'[7]ROMM List'!Q$5:Q$736,"O")&gt;0,"O","")</f>
        <v/>
      </c>
      <c r="AB279" s="460" t="str">
        <f>IF(COUNTIFS('[7]ROMM List'!$AA$5:$AA$736,다우기술!$C279,'[7]ROMM List'!R$5:R$736,"O")&gt;0,"O","")</f>
        <v/>
      </c>
      <c r="AC279" s="460" t="str">
        <f>IF(COUNTIFS('[7]ROMM List'!$AA$5:$AA$736,다우기술!$C279,'[7]ROMM List'!S$5:S$736,"O")&gt;0,"O","")</f>
        <v/>
      </c>
      <c r="AD279" s="460" t="str">
        <f>IF(COUNTIFS('[7]ROMM List'!$AA$5:$AA$736,다우기술!$C279,'[7]ROMM List'!T$5:T$736,"O")&gt;0,"O","")</f>
        <v/>
      </c>
      <c r="AE279" s="460" t="str">
        <f>IF(COUNTIFS('[7]ROMM List'!$AA$5:$AA$736,다우기술!$C279,'[7]ROMM List'!U$5:U$736,"O")&gt;0,"O","")</f>
        <v/>
      </c>
      <c r="AF279" s="460" t="str">
        <f>IF(COUNTIFS('[7]ROMM List'!$AA$5:$AA$736,다우기술!$C279,'[7]ROMM List'!V$5:V$736,"O")&gt;0,"O","")</f>
        <v/>
      </c>
      <c r="AG279" s="461" t="str">
        <f>IF(COUNTIFS('[7]ROMM List'!$AA$5:$AA$736,다우기술!$C279,'[7]ROMM List'!W$5:W$736,"O")&gt;0,"O","")</f>
        <v/>
      </c>
      <c r="AH279" s="462" t="s">
        <v>130</v>
      </c>
      <c r="AI279" s="458" t="str">
        <f t="shared" si="66"/>
        <v>투자자산</v>
      </c>
      <c r="AJ279" s="458" t="s">
        <v>5226</v>
      </c>
      <c r="AK279" s="458" t="s">
        <v>144</v>
      </c>
      <c r="AL279" s="458" t="s">
        <v>5227</v>
      </c>
      <c r="AM279" s="458" t="s">
        <v>144</v>
      </c>
      <c r="AN279" s="458" t="s">
        <v>3018</v>
      </c>
      <c r="AO279" s="458" t="s">
        <v>5226</v>
      </c>
      <c r="AP279" s="463" t="s">
        <v>3629</v>
      </c>
      <c r="AQ279" s="458" t="s">
        <v>131</v>
      </c>
      <c r="AR279" s="454" t="s">
        <v>3791</v>
      </c>
      <c r="AS279" s="454" t="s">
        <v>5211</v>
      </c>
      <c r="AT279" s="488" t="s">
        <v>5228</v>
      </c>
      <c r="AU279" s="454" t="str">
        <f t="shared" si="64"/>
        <v>월 자금현황 보고</v>
      </c>
      <c r="AV279" s="454" t="s">
        <v>5229</v>
      </c>
      <c r="AW279" s="455"/>
      <c r="AX279" s="460" t="s">
        <v>3025</v>
      </c>
      <c r="AY279" s="460"/>
      <c r="AZ279" s="461"/>
      <c r="BA279" s="446" t="s">
        <v>5226</v>
      </c>
      <c r="BB279" s="446" t="str">
        <f>IF(COUNTIFS('[7]ROMM List'!$AA$5:$AA$736,다우기술!C279,'[7]ROMM List'!$AF$5:$AF$736,"Significant")&gt;0,"Significant",IF(COUNTIFS('[7]ROMM List'!$AA$5:$AA$736,다우기술!C279,'[7]ROMM List'!$AF$5:$AF$736,"Higher")&gt;0,"Higher","Lower"))</f>
        <v>Lower</v>
      </c>
      <c r="BC279" s="446" t="s">
        <v>4201</v>
      </c>
      <c r="BD279" s="446" t="s">
        <v>4440</v>
      </c>
      <c r="BE279" s="465" t="s">
        <v>131</v>
      </c>
      <c r="BF279" s="466" t="s">
        <v>135</v>
      </c>
      <c r="BG279" s="466" t="s">
        <v>135</v>
      </c>
      <c r="BH279" s="466" t="s">
        <v>135</v>
      </c>
      <c r="BI279" s="466" t="s">
        <v>135</v>
      </c>
      <c r="BJ279" s="466" t="s">
        <v>135</v>
      </c>
      <c r="BK279" s="466" t="s">
        <v>135</v>
      </c>
      <c r="BL279" s="466" t="s">
        <v>135</v>
      </c>
      <c r="BM279" s="466" t="s">
        <v>135</v>
      </c>
      <c r="BN279" s="467" t="s">
        <v>135</v>
      </c>
      <c r="BO279" s="446" t="str">
        <f t="shared" si="60"/>
        <v>Not Higher</v>
      </c>
      <c r="BP279" s="446">
        <f>SUMIFS([7]Note!$G$18:$G$65,[7]Note!$C$18:$C$65,다우기술!BB279,[7]Note!$F$18:$F$65,다우기술!BC279,[7]Note!$D$18:$D$65,다우기술!BO279)/IF(BD279="Y",1,IF(BD279="H",2,4))</f>
        <v>2</v>
      </c>
      <c r="BQ279" s="446" t="s">
        <v>3791</v>
      </c>
      <c r="BR279" s="466"/>
      <c r="BS279" s="467" t="s">
        <v>143</v>
      </c>
      <c r="BT279" s="465"/>
      <c r="BU279" s="466"/>
      <c r="BV279" s="466"/>
      <c r="BW279" s="466" t="s">
        <v>143</v>
      </c>
      <c r="BX279" s="466"/>
      <c r="BY279" s="446"/>
      <c r="BZ279" s="392" t="str">
        <f t="shared" si="65"/>
        <v>자금_월 자금현황 보고</v>
      </c>
      <c r="CA279" s="392" t="b">
        <f>VLOOKUP(BZ279,'[7]ROMM List'!$AB$5:$AB$736,1,0)=BZ279</f>
        <v>1</v>
      </c>
      <c r="CB279" s="392" t="str">
        <f t="shared" si="61"/>
        <v>TR0203</v>
      </c>
      <c r="CD279" s="470">
        <f t="shared" si="62"/>
        <v>1</v>
      </c>
      <c r="CE279" s="393" t="str">
        <f>VLOOKUP(C279,'[7]IUC List'!$D$5:$D$64,1,0)</f>
        <v>TR0203</v>
      </c>
      <c r="CF279" s="470">
        <f t="shared" si="63"/>
        <v>0</v>
      </c>
      <c r="CG279" s="470">
        <f t="shared" si="63"/>
        <v>1</v>
      </c>
      <c r="CH279" s="470">
        <f t="shared" si="63"/>
        <v>0</v>
      </c>
      <c r="CL279" s="392" t="str">
        <f>IF(COUNTIFS('[7]ROMM List'!$E$5:$E$736,다우기술!CL$4,'[7]ROMM List'!$AA$5:$AA$736,다우기술!$C279)&gt;0,CL$4,"")</f>
        <v/>
      </c>
      <c r="CM279" s="392" t="str">
        <f>IF(COUNTIFS('[7]ROMM List'!$E$5:$E$736,다우기술!CM$4,'[7]ROMM List'!$AA$5:$AA$736,다우기술!$C279)&gt;0,CM$4,"")</f>
        <v/>
      </c>
      <c r="CN279" s="392" t="str">
        <f>IF(COUNTIFS('[7]ROMM List'!$E$5:$E$736,다우기술!CN$4,'[7]ROMM List'!$AA$5:$AA$736,다우기술!$C279)&gt;0,CN$4,"")</f>
        <v/>
      </c>
      <c r="CO279" s="392" t="str">
        <f>IF(COUNTIFS('[7]ROMM List'!$E$5:$E$736,다우기술!CO$4,'[7]ROMM List'!$AA$5:$AA$736,다우기술!$C279)&gt;0,CO$4,"")</f>
        <v/>
      </c>
      <c r="CP279" s="392" t="str">
        <f>IF(COUNTIFS('[7]ROMM List'!$E$5:$E$736,다우기술!CP$4,'[7]ROMM List'!$AA$5:$AA$736,다우기술!$C279)&gt;0,CP$4,"")</f>
        <v/>
      </c>
      <c r="CQ279" s="392" t="str">
        <f>IF(COUNTIFS('[7]ROMM List'!$E$5:$E$736,다우기술!CQ$4,'[7]ROMM List'!$AA$5:$AA$736,다우기술!$C279)&gt;0,CQ$4,"")</f>
        <v/>
      </c>
      <c r="CR279" s="392" t="str">
        <f>IF(COUNTIFS('[7]ROMM List'!$E$5:$E$736,다우기술!CR$4,'[7]ROMM List'!$AA$5:$AA$736,다우기술!$C279)&gt;0,CR$4,"")</f>
        <v>투자자산</v>
      </c>
      <c r="CS279" s="392" t="str">
        <f>IF(COUNTIFS('[7]ROMM List'!$E$5:$E$736,다우기술!CS$4,'[7]ROMM List'!$AA$5:$AA$736,다우기술!$C279)&gt;0,CS$4,"")</f>
        <v/>
      </c>
      <c r="CT279" s="392" t="str">
        <f>IF(COUNTIFS('[7]ROMM List'!$E$5:$E$736,다우기술!CT$4,'[7]ROMM List'!$AA$5:$AA$736,다우기술!$C279)&gt;0,CT$4,"")</f>
        <v/>
      </c>
      <c r="CU279" s="392" t="str">
        <f>IF(COUNTIFS('[7]ROMM List'!$E$5:$E$736,다우기술!CU$4,'[7]ROMM List'!$AA$5:$AA$736,다우기술!$C279)&gt;0,CU$4,"")</f>
        <v/>
      </c>
      <c r="CV279" s="392" t="str">
        <f>IF(COUNTIFS('[7]ROMM List'!$E$5:$E$736,다우기술!CV$4,'[7]ROMM List'!$AA$5:$AA$736,다우기술!$C279)&gt;0,CV$4,"")</f>
        <v/>
      </c>
      <c r="CW279" s="392" t="str">
        <f>IF(COUNTIFS('[7]ROMM List'!$E$5:$E$736,다우기술!CW$4,'[7]ROMM List'!$AA$5:$AA$736,다우기술!$C279)&gt;0,CW$4,"")</f>
        <v/>
      </c>
      <c r="CX279" s="392" t="str">
        <f>IF(COUNTIFS('[7]ROMM List'!$E$5:$E$736,다우기술!CX$4,'[7]ROMM List'!$AA$5:$AA$736,다우기술!$C279)&gt;0,CX$4,"")</f>
        <v/>
      </c>
      <c r="CY279" s="392" t="str">
        <f>IF(COUNTIFS('[7]ROMM List'!$E$5:$E$736,다우기술!CY$4,'[7]ROMM List'!$AA$5:$AA$736,다우기술!$C279)&gt;0,CY$4,"")</f>
        <v/>
      </c>
      <c r="CZ279" s="392" t="str">
        <f>IF(COUNTIFS('[7]ROMM List'!$E$5:$E$736,다우기술!CZ$4,'[7]ROMM List'!$AA$5:$AA$736,다우기술!$C279)&gt;0,CZ$4,"")</f>
        <v/>
      </c>
      <c r="DA279" s="392" t="str">
        <f>IF(COUNTIFS('[7]ROMM List'!$E$5:$E$736,다우기술!DA$4,'[7]ROMM List'!$AA$5:$AA$736,다우기술!$C279)&gt;0,DA$4,"")</f>
        <v/>
      </c>
      <c r="DB279" s="392" t="str">
        <f>IF(COUNTIFS('[7]ROMM List'!$E$5:$E$736,다우기술!DB$4,'[7]ROMM List'!$AA$5:$AA$736,다우기술!$C279)&gt;0,DB$4,"")</f>
        <v/>
      </c>
      <c r="DC279" s="392" t="str">
        <f>IF(COUNTIFS('[7]ROMM List'!$E$5:$E$736,다우기술!DC$4,'[7]ROMM List'!$AA$5:$AA$736,다우기술!$C279)&gt;0,DC$4,"")</f>
        <v/>
      </c>
      <c r="DD279" s="392" t="str">
        <f>IF(COUNTIFS('[7]ROMM List'!$E$5:$E$736,다우기술!DD$4,'[7]ROMM List'!$AA$5:$AA$736,다우기술!$C279)&gt;0,DD$4,"")</f>
        <v/>
      </c>
      <c r="DE279" s="392" t="str">
        <f>IF(COUNTIFS('[7]ROMM List'!$E$5:$E$736,다우기술!DE$4,'[7]ROMM List'!$AA$5:$AA$736,다우기술!$C279)&gt;0,DE$4,"")</f>
        <v/>
      </c>
      <c r="DF279" s="392" t="str">
        <f>IF(COUNTIFS('[7]ROMM List'!$E$5:$E$736,다우기술!DF$4,'[7]ROMM List'!$AA$5:$AA$736,다우기술!$C279)&gt;0,DF$4,"")</f>
        <v/>
      </c>
      <c r="DG279" s="392" t="str">
        <f>IF(COUNTIFS('[7]ROMM List'!$E$5:$E$736,다우기술!DG$4,'[7]ROMM List'!$AA$5:$AA$736,다우기술!$C279)&gt;0,DG$4,"")</f>
        <v/>
      </c>
      <c r="DH279" s="392" t="str">
        <f>IF(COUNTIFS('[7]ROMM List'!$E$5:$E$736,다우기술!DH$4,'[7]ROMM List'!$AA$5:$AA$736,다우기술!$C279)&gt;0,DH$4,"")</f>
        <v/>
      </c>
      <c r="DI279" s="392" t="str">
        <f>IF(COUNTIFS('[7]ROMM List'!$E$5:$E$736,다우기술!DI$4,'[7]ROMM List'!$AA$5:$AA$736,다우기술!$C279)&gt;0,DI$4,"")</f>
        <v/>
      </c>
      <c r="DJ279" s="392" t="str">
        <f>IF(COUNTIFS('[7]ROMM List'!$E$5:$E$736,다우기술!DJ$4,'[7]ROMM List'!$AA$5:$AA$736,다우기술!$C279)&gt;0,DJ$4,"")</f>
        <v/>
      </c>
      <c r="DK279" s="392" t="str">
        <f>IF(COUNTIFS('[7]ROMM List'!$E$5:$E$736,다우기술!DK$4,'[7]ROMM List'!$AA$5:$AA$736,다우기술!$C279)&gt;0,DK$4,"")</f>
        <v/>
      </c>
      <c r="DL279" s="392" t="str">
        <f t="shared" si="67"/>
        <v>투자자산</v>
      </c>
    </row>
    <row r="280" spans="1:175" s="392" customFormat="1" ht="94.2" hidden="1" customHeight="1" thickBot="1">
      <c r="A280" s="453"/>
      <c r="B280" s="392" t="s">
        <v>3009</v>
      </c>
      <c r="C280" s="503" t="str">
        <f t="shared" si="59"/>
        <v>TR0204</v>
      </c>
      <c r="D280" s="503" t="s">
        <v>5183</v>
      </c>
      <c r="E280" s="503" t="s">
        <v>152</v>
      </c>
      <c r="F280" s="504" t="s">
        <v>3599</v>
      </c>
      <c r="G280" s="504" t="s">
        <v>3641</v>
      </c>
      <c r="H280" s="454" t="s">
        <v>5230</v>
      </c>
      <c r="I280" s="455" t="s">
        <v>5231</v>
      </c>
      <c r="J280" s="456" t="s">
        <v>5232</v>
      </c>
      <c r="K280" s="457" t="s">
        <v>5233</v>
      </c>
      <c r="L280" s="458" t="str">
        <f>IF(VLOOKUP(BZ280,'[7]ROMM List'!$AB$5:$AC$736,2,0)&gt;0,"Y","N")</f>
        <v>Y</v>
      </c>
      <c r="M280" s="459" t="s">
        <v>143</v>
      </c>
      <c r="N280" s="460"/>
      <c r="O280" s="460"/>
      <c r="P280" s="460"/>
      <c r="Q280" s="460"/>
      <c r="R280" s="461"/>
      <c r="S280" s="459" t="s">
        <v>142</v>
      </c>
      <c r="T280" s="461" t="s">
        <v>4201</v>
      </c>
      <c r="U280" s="459" t="str">
        <f>IF(COUNTIFS('[7]ROMM List'!$AA$5:$AA$736,다우기술!$C280,'[7]ROMM List'!K$5:K$736,"O")&gt;0,"O","")</f>
        <v/>
      </c>
      <c r="V280" s="460" t="str">
        <f>IF(COUNTIFS('[7]ROMM List'!$AA$5:$AA$736,다우기술!$C280,'[7]ROMM List'!L$5:L$736,"O")&gt;0,"O","")</f>
        <v/>
      </c>
      <c r="W280" s="460" t="str">
        <f>IF(COUNTIFS('[7]ROMM List'!$AA$5:$AA$736,다우기술!$C280,'[7]ROMM List'!M$5:M$736,"O")&gt;0,"O","")</f>
        <v/>
      </c>
      <c r="X280" s="460" t="str">
        <f>IF(COUNTIFS('[7]ROMM List'!$AA$5:$AA$736,다우기술!$C280,'[7]ROMM List'!N$5:N$736,"O")&gt;0,"O","")</f>
        <v/>
      </c>
      <c r="Y280" s="460" t="str">
        <f>IF(COUNTIFS('[7]ROMM List'!$AA$5:$AA$736,다우기술!$C280,'[7]ROMM List'!O$5:O$736,"O")&gt;0,"O","")</f>
        <v/>
      </c>
      <c r="Z280" s="460" t="str">
        <f>IF(COUNTIFS('[7]ROMM List'!$AA$5:$AA$736,다우기술!$C280,'[7]ROMM List'!P$5:P$736,"O")&gt;0,"O","")</f>
        <v/>
      </c>
      <c r="AA280" s="460" t="str">
        <f>IF(COUNTIFS('[7]ROMM List'!$AA$5:$AA$736,다우기술!$C280,'[7]ROMM List'!Q$5:Q$736,"O")&gt;0,"O","")</f>
        <v/>
      </c>
      <c r="AB280" s="460" t="str">
        <f>IF(COUNTIFS('[7]ROMM List'!$AA$5:$AA$736,다우기술!$C280,'[7]ROMM List'!R$5:R$736,"O")&gt;0,"O","")</f>
        <v/>
      </c>
      <c r="AC280" s="460" t="str">
        <f>IF(COUNTIFS('[7]ROMM List'!$AA$5:$AA$736,다우기술!$C280,'[7]ROMM List'!S$5:S$736,"O")&gt;0,"O","")</f>
        <v/>
      </c>
      <c r="AD280" s="460" t="str">
        <f>IF(COUNTIFS('[7]ROMM List'!$AA$5:$AA$736,다우기술!$C280,'[7]ROMM List'!T$5:T$736,"O")&gt;0,"O","")</f>
        <v/>
      </c>
      <c r="AE280" s="460" t="str">
        <f>IF(COUNTIFS('[7]ROMM List'!$AA$5:$AA$736,다우기술!$C280,'[7]ROMM List'!U$5:U$736,"O")&gt;0,"O","")</f>
        <v/>
      </c>
      <c r="AF280" s="460" t="str">
        <f>IF(COUNTIFS('[7]ROMM List'!$AA$5:$AA$736,다우기술!$C280,'[7]ROMM List'!V$5:V$736,"O")&gt;0,"O","")</f>
        <v>O</v>
      </c>
      <c r="AG280" s="461" t="str">
        <f>IF(COUNTIFS('[7]ROMM List'!$AA$5:$AA$736,다우기술!$C280,'[7]ROMM List'!W$5:W$736,"O")&gt;0,"O","")</f>
        <v/>
      </c>
      <c r="AH280" s="462" t="s">
        <v>130</v>
      </c>
      <c r="AI280" s="458" t="str">
        <f t="shared" si="66"/>
        <v>투자자산</v>
      </c>
      <c r="AJ280" s="458" t="s">
        <v>5234</v>
      </c>
      <c r="AK280" s="458" t="s">
        <v>144</v>
      </c>
      <c r="AL280" s="458" t="s">
        <v>5234</v>
      </c>
      <c r="AM280" s="458" t="s">
        <v>144</v>
      </c>
      <c r="AN280" s="458" t="s">
        <v>3018</v>
      </c>
      <c r="AO280" s="458" t="s">
        <v>5234</v>
      </c>
      <c r="AP280" s="463" t="s">
        <v>4868</v>
      </c>
      <c r="AQ280" s="458" t="s">
        <v>5146</v>
      </c>
      <c r="AR280" s="454" t="s">
        <v>3791</v>
      </c>
      <c r="AS280" s="454" t="s">
        <v>5211</v>
      </c>
      <c r="AT280" s="505" t="s">
        <v>5235</v>
      </c>
      <c r="AU280" s="454" t="str">
        <f t="shared" si="64"/>
        <v>투자자산 원금상환 스케줄 관리</v>
      </c>
      <c r="AV280" s="454" t="s">
        <v>5236</v>
      </c>
      <c r="AW280" s="455"/>
      <c r="AX280" s="460" t="s">
        <v>3025</v>
      </c>
      <c r="AY280" s="460"/>
      <c r="AZ280" s="461"/>
      <c r="BA280" s="446" t="s">
        <v>5237</v>
      </c>
      <c r="BB280" s="446" t="str">
        <f>IF(COUNTIFS('[7]ROMM List'!$AA$5:$AA$736,다우기술!C280,'[7]ROMM List'!$AF$5:$AF$736,"Significant")&gt;0,"Significant",IF(COUNTIFS('[7]ROMM List'!$AA$5:$AA$736,다우기술!C280,'[7]ROMM List'!$AF$5:$AF$736,"Higher")&gt;0,"Higher","Lower"))</f>
        <v>Lower</v>
      </c>
      <c r="BC280" s="446" t="s">
        <v>4201</v>
      </c>
      <c r="BD280" s="446" t="s">
        <v>4440</v>
      </c>
      <c r="BE280" s="465" t="s">
        <v>131</v>
      </c>
      <c r="BF280" s="466" t="s">
        <v>135</v>
      </c>
      <c r="BG280" s="466" t="s">
        <v>135</v>
      </c>
      <c r="BH280" s="466" t="s">
        <v>133</v>
      </c>
      <c r="BI280" s="466" t="s">
        <v>135</v>
      </c>
      <c r="BJ280" s="466" t="s">
        <v>135</v>
      </c>
      <c r="BK280" s="466" t="s">
        <v>135</v>
      </c>
      <c r="BL280" s="466" t="s">
        <v>133</v>
      </c>
      <c r="BM280" s="466" t="s">
        <v>135</v>
      </c>
      <c r="BN280" s="467" t="s">
        <v>135</v>
      </c>
      <c r="BO280" s="446" t="str">
        <f t="shared" si="60"/>
        <v>Not Higher</v>
      </c>
      <c r="BP280" s="446">
        <f>SUMIFS([7]Note!$G$18:$G$65,[7]Note!$C$18:$C$65,다우기술!BB280,[7]Note!$F$18:$F$65,다우기술!BC280,[7]Note!$D$18:$D$65,다우기술!BO280)/IF(BD280="Y",1,IF(BD280="H",2,4))</f>
        <v>2</v>
      </c>
      <c r="BQ280" s="446" t="str">
        <f>AR280</f>
        <v>재경팀</v>
      </c>
      <c r="BR280" s="466"/>
      <c r="BS280" s="467" t="s">
        <v>143</v>
      </c>
      <c r="BT280" s="465"/>
      <c r="BU280" s="466"/>
      <c r="BV280" s="466"/>
      <c r="BW280" s="466" t="s">
        <v>143</v>
      </c>
      <c r="BX280" s="466"/>
      <c r="BY280" s="446"/>
      <c r="BZ280" s="392" t="str">
        <f t="shared" si="65"/>
        <v>자금_투자자산 원금상환 스케줄 관리</v>
      </c>
      <c r="CA280" s="392" t="b">
        <f>VLOOKUP(BZ280,'[7]ROMM List'!$AB$5:$AB$736,1,0)=BZ280</f>
        <v>1</v>
      </c>
      <c r="CB280" s="392" t="str">
        <f t="shared" si="61"/>
        <v>TR0204</v>
      </c>
      <c r="CD280" s="470">
        <f t="shared" si="62"/>
        <v>1</v>
      </c>
      <c r="CE280" s="393" t="str">
        <f>VLOOKUP(C280,'[7]IUC List'!$D$5:$D$64,1,0)</f>
        <v>TR0204</v>
      </c>
      <c r="CF280" s="470">
        <f t="shared" si="63"/>
        <v>0</v>
      </c>
      <c r="CG280" s="470">
        <f t="shared" si="63"/>
        <v>1</v>
      </c>
      <c r="CH280" s="470">
        <f t="shared" si="63"/>
        <v>0</v>
      </c>
      <c r="CL280" s="392" t="str">
        <f>IF(COUNTIFS('[7]ROMM List'!$E$5:$E$736,다우기술!CL$4,'[7]ROMM List'!$AA$5:$AA$736,다우기술!$C280)&gt;0,CL$4,"")</f>
        <v/>
      </c>
      <c r="CM280" s="392" t="str">
        <f>IF(COUNTIFS('[7]ROMM List'!$E$5:$E$736,다우기술!CM$4,'[7]ROMM List'!$AA$5:$AA$736,다우기술!$C280)&gt;0,CM$4,"")</f>
        <v/>
      </c>
      <c r="CN280" s="392" t="str">
        <f>IF(COUNTIFS('[7]ROMM List'!$E$5:$E$736,다우기술!CN$4,'[7]ROMM List'!$AA$5:$AA$736,다우기술!$C280)&gt;0,CN$4,"")</f>
        <v/>
      </c>
      <c r="CO280" s="392" t="str">
        <f>IF(COUNTIFS('[7]ROMM List'!$E$5:$E$736,다우기술!CO$4,'[7]ROMM List'!$AA$5:$AA$736,다우기술!$C280)&gt;0,CO$4,"")</f>
        <v/>
      </c>
      <c r="CP280" s="392" t="str">
        <f>IF(COUNTIFS('[7]ROMM List'!$E$5:$E$736,다우기술!CP$4,'[7]ROMM List'!$AA$5:$AA$736,다우기술!$C280)&gt;0,CP$4,"")</f>
        <v/>
      </c>
      <c r="CQ280" s="392" t="str">
        <f>IF(COUNTIFS('[7]ROMM List'!$E$5:$E$736,다우기술!CQ$4,'[7]ROMM List'!$AA$5:$AA$736,다우기술!$C280)&gt;0,CQ$4,"")</f>
        <v/>
      </c>
      <c r="CR280" s="392" t="str">
        <f>IF(COUNTIFS('[7]ROMM List'!$E$5:$E$736,다우기술!CR$4,'[7]ROMM List'!$AA$5:$AA$736,다우기술!$C280)&gt;0,CR$4,"")</f>
        <v>투자자산</v>
      </c>
      <c r="CS280" s="392" t="str">
        <f>IF(COUNTIFS('[7]ROMM List'!$E$5:$E$736,다우기술!CS$4,'[7]ROMM List'!$AA$5:$AA$736,다우기술!$C280)&gt;0,CS$4,"")</f>
        <v/>
      </c>
      <c r="CT280" s="392" t="str">
        <f>IF(COUNTIFS('[7]ROMM List'!$E$5:$E$736,다우기술!CT$4,'[7]ROMM List'!$AA$5:$AA$736,다우기술!$C280)&gt;0,CT$4,"")</f>
        <v/>
      </c>
      <c r="CU280" s="392" t="str">
        <f>IF(COUNTIFS('[7]ROMM List'!$E$5:$E$736,다우기술!CU$4,'[7]ROMM List'!$AA$5:$AA$736,다우기술!$C280)&gt;0,CU$4,"")</f>
        <v/>
      </c>
      <c r="CV280" s="392" t="str">
        <f>IF(COUNTIFS('[7]ROMM List'!$E$5:$E$736,다우기술!CV$4,'[7]ROMM List'!$AA$5:$AA$736,다우기술!$C280)&gt;0,CV$4,"")</f>
        <v/>
      </c>
      <c r="CW280" s="392" t="str">
        <f>IF(COUNTIFS('[7]ROMM List'!$E$5:$E$736,다우기술!CW$4,'[7]ROMM List'!$AA$5:$AA$736,다우기술!$C280)&gt;0,CW$4,"")</f>
        <v/>
      </c>
      <c r="CX280" s="392" t="str">
        <f>IF(COUNTIFS('[7]ROMM List'!$E$5:$E$736,다우기술!CX$4,'[7]ROMM List'!$AA$5:$AA$736,다우기술!$C280)&gt;0,CX$4,"")</f>
        <v/>
      </c>
      <c r="CY280" s="392" t="str">
        <f>IF(COUNTIFS('[7]ROMM List'!$E$5:$E$736,다우기술!CY$4,'[7]ROMM List'!$AA$5:$AA$736,다우기술!$C280)&gt;0,CY$4,"")</f>
        <v/>
      </c>
      <c r="CZ280" s="392" t="str">
        <f>IF(COUNTIFS('[7]ROMM List'!$E$5:$E$736,다우기술!CZ$4,'[7]ROMM List'!$AA$5:$AA$736,다우기술!$C280)&gt;0,CZ$4,"")</f>
        <v/>
      </c>
      <c r="DA280" s="392" t="str">
        <f>IF(COUNTIFS('[7]ROMM List'!$E$5:$E$736,다우기술!DA$4,'[7]ROMM List'!$AA$5:$AA$736,다우기술!$C280)&gt;0,DA$4,"")</f>
        <v/>
      </c>
      <c r="DB280" s="392" t="str">
        <f>IF(COUNTIFS('[7]ROMM List'!$E$5:$E$736,다우기술!DB$4,'[7]ROMM List'!$AA$5:$AA$736,다우기술!$C280)&gt;0,DB$4,"")</f>
        <v/>
      </c>
      <c r="DC280" s="392" t="str">
        <f>IF(COUNTIFS('[7]ROMM List'!$E$5:$E$736,다우기술!DC$4,'[7]ROMM List'!$AA$5:$AA$736,다우기술!$C280)&gt;0,DC$4,"")</f>
        <v/>
      </c>
      <c r="DD280" s="392" t="str">
        <f>IF(COUNTIFS('[7]ROMM List'!$E$5:$E$736,다우기술!DD$4,'[7]ROMM List'!$AA$5:$AA$736,다우기술!$C280)&gt;0,DD$4,"")</f>
        <v/>
      </c>
      <c r="DE280" s="392" t="str">
        <f>IF(COUNTIFS('[7]ROMM List'!$E$5:$E$736,다우기술!DE$4,'[7]ROMM List'!$AA$5:$AA$736,다우기술!$C280)&gt;0,DE$4,"")</f>
        <v/>
      </c>
      <c r="DF280" s="392" t="str">
        <f>IF(COUNTIFS('[7]ROMM List'!$E$5:$E$736,다우기술!DF$4,'[7]ROMM List'!$AA$5:$AA$736,다우기술!$C280)&gt;0,DF$4,"")</f>
        <v/>
      </c>
      <c r="DG280" s="392" t="str">
        <f>IF(COUNTIFS('[7]ROMM List'!$E$5:$E$736,다우기술!DG$4,'[7]ROMM List'!$AA$5:$AA$736,다우기술!$C280)&gt;0,DG$4,"")</f>
        <v/>
      </c>
      <c r="DH280" s="392" t="str">
        <f>IF(COUNTIFS('[7]ROMM List'!$E$5:$E$736,다우기술!DH$4,'[7]ROMM List'!$AA$5:$AA$736,다우기술!$C280)&gt;0,DH$4,"")</f>
        <v/>
      </c>
      <c r="DI280" s="392" t="str">
        <f>IF(COUNTIFS('[7]ROMM List'!$E$5:$E$736,다우기술!DI$4,'[7]ROMM List'!$AA$5:$AA$736,다우기술!$C280)&gt;0,DI$4,"")</f>
        <v/>
      </c>
      <c r="DJ280" s="392" t="str">
        <f>IF(COUNTIFS('[7]ROMM List'!$E$5:$E$736,다우기술!DJ$4,'[7]ROMM List'!$AA$5:$AA$736,다우기술!$C280)&gt;0,DJ$4,"")</f>
        <v/>
      </c>
      <c r="DK280" s="392" t="str">
        <f>IF(COUNTIFS('[7]ROMM List'!$E$5:$E$736,다우기술!DK$4,'[7]ROMM List'!$AA$5:$AA$736,다우기술!$C280)&gt;0,DK$4,"")</f>
        <v/>
      </c>
      <c r="DL280" s="392" t="str">
        <f t="shared" si="67"/>
        <v>투자자산</v>
      </c>
    </row>
    <row r="281" spans="1:175" s="392" customFormat="1" ht="187.2" hidden="1" customHeight="1">
      <c r="A281" s="453"/>
      <c r="B281" s="392" t="s">
        <v>3009</v>
      </c>
      <c r="C281" s="430" t="str">
        <f t="shared" si="59"/>
        <v>TR0205</v>
      </c>
      <c r="D281" s="430" t="s">
        <v>5183</v>
      </c>
      <c r="E281" s="430" t="s">
        <v>152</v>
      </c>
      <c r="F281" s="431" t="s">
        <v>3599</v>
      </c>
      <c r="G281" s="431" t="s">
        <v>3894</v>
      </c>
      <c r="H281" s="454" t="s">
        <v>5238</v>
      </c>
      <c r="I281" s="455" t="s">
        <v>5239</v>
      </c>
      <c r="J281" s="456" t="s">
        <v>5240</v>
      </c>
      <c r="K281" s="457" t="s">
        <v>5241</v>
      </c>
      <c r="L281" s="458" t="str">
        <f>IF(VLOOKUP(BZ281,'[7]ROMM List'!$AB$5:$AC$736,2,0)&gt;0,"Y","N")</f>
        <v>Y</v>
      </c>
      <c r="M281" s="459" t="s">
        <v>3025</v>
      </c>
      <c r="N281" s="460"/>
      <c r="O281" s="460"/>
      <c r="P281" s="460"/>
      <c r="Q281" s="460"/>
      <c r="R281" s="461"/>
      <c r="S281" s="459" t="s">
        <v>142</v>
      </c>
      <c r="T281" s="461" t="s">
        <v>4201</v>
      </c>
      <c r="U281" s="459" t="str">
        <f>IF(COUNTIFS('[7]ROMM List'!$AA$5:$AA$736,다우기술!$C281,'[7]ROMM List'!K$5:K$736,"O")&gt;0,"O","")</f>
        <v/>
      </c>
      <c r="V281" s="460" t="str">
        <f>IF(COUNTIFS('[7]ROMM List'!$AA$5:$AA$736,다우기술!$C281,'[7]ROMM List'!L$5:L$736,"O")&gt;0,"O","")</f>
        <v/>
      </c>
      <c r="W281" s="460" t="str">
        <f>IF(COUNTIFS('[7]ROMM List'!$AA$5:$AA$736,다우기술!$C281,'[7]ROMM List'!M$5:M$736,"O")&gt;0,"O","")</f>
        <v>O</v>
      </c>
      <c r="X281" s="460" t="str">
        <f>IF(COUNTIFS('[7]ROMM List'!$AA$5:$AA$736,다우기술!$C281,'[7]ROMM List'!N$5:N$736,"O")&gt;0,"O","")</f>
        <v/>
      </c>
      <c r="Y281" s="460" t="str">
        <f>IF(COUNTIFS('[7]ROMM List'!$AA$5:$AA$736,다우기술!$C281,'[7]ROMM List'!O$5:O$736,"O")&gt;0,"O","")</f>
        <v/>
      </c>
      <c r="Z281" s="460" t="str">
        <f>IF(COUNTIFS('[7]ROMM List'!$AA$5:$AA$736,다우기술!$C281,'[7]ROMM List'!P$5:P$736,"O")&gt;0,"O","")</f>
        <v/>
      </c>
      <c r="AA281" s="460" t="str">
        <f>IF(COUNTIFS('[7]ROMM List'!$AA$5:$AA$736,다우기술!$C281,'[7]ROMM List'!Q$5:Q$736,"O")&gt;0,"O","")</f>
        <v/>
      </c>
      <c r="AB281" s="460" t="str">
        <f>IF(COUNTIFS('[7]ROMM List'!$AA$5:$AA$736,다우기술!$C281,'[7]ROMM List'!R$5:R$736,"O")&gt;0,"O","")</f>
        <v/>
      </c>
      <c r="AC281" s="460" t="str">
        <f>IF(COUNTIFS('[7]ROMM List'!$AA$5:$AA$736,다우기술!$C281,'[7]ROMM List'!S$5:S$736,"O")&gt;0,"O","")</f>
        <v/>
      </c>
      <c r="AD281" s="460" t="str">
        <f>IF(COUNTIFS('[7]ROMM List'!$AA$5:$AA$736,다우기술!$C281,'[7]ROMM List'!T$5:T$736,"O")&gt;0,"O","")</f>
        <v/>
      </c>
      <c r="AE281" s="460" t="str">
        <f>IF(COUNTIFS('[7]ROMM List'!$AA$5:$AA$736,다우기술!$C281,'[7]ROMM List'!U$5:U$736,"O")&gt;0,"O","")</f>
        <v>O</v>
      </c>
      <c r="AF281" s="460" t="str">
        <f>IF(COUNTIFS('[7]ROMM List'!$AA$5:$AA$736,다우기술!$C281,'[7]ROMM List'!V$5:V$736,"O")&gt;0,"O","")</f>
        <v/>
      </c>
      <c r="AG281" s="461" t="str">
        <f>IF(COUNTIFS('[7]ROMM List'!$AA$5:$AA$736,다우기술!$C281,'[7]ROMM List'!W$5:W$736,"O")&gt;0,"O","")</f>
        <v/>
      </c>
      <c r="AH281" s="462" t="s">
        <v>130</v>
      </c>
      <c r="AI281" s="458" t="str">
        <f t="shared" si="66"/>
        <v>충당부채</v>
      </c>
      <c r="AJ281" s="458" t="s">
        <v>144</v>
      </c>
      <c r="AK281" s="458" t="s">
        <v>144</v>
      </c>
      <c r="AL281" s="458" t="s">
        <v>144</v>
      </c>
      <c r="AM281" s="458" t="s">
        <v>144</v>
      </c>
      <c r="AN281" s="458" t="s">
        <v>3018</v>
      </c>
      <c r="AO281" s="458" t="s">
        <v>5242</v>
      </c>
      <c r="AP281" s="463" t="s">
        <v>144</v>
      </c>
      <c r="AQ281" s="458" t="s">
        <v>143</v>
      </c>
      <c r="AR281" s="454" t="s">
        <v>3791</v>
      </c>
      <c r="AS281" s="454" t="s">
        <v>5211</v>
      </c>
      <c r="AT281" s="464" t="s">
        <v>5243</v>
      </c>
      <c r="AU281" s="454" t="str">
        <f t="shared" si="64"/>
        <v>인감사용의 신청 및 승인</v>
      </c>
      <c r="AV281" s="454" t="s">
        <v>5244</v>
      </c>
      <c r="AW281" s="455"/>
      <c r="AX281" s="460" t="s">
        <v>143</v>
      </c>
      <c r="AY281" s="460"/>
      <c r="AZ281" s="461"/>
      <c r="BA281" s="446" t="s">
        <v>5245</v>
      </c>
      <c r="BB281" s="446" t="str">
        <f>IF(COUNTIFS('[7]ROMM List'!$AA$5:$AA$736,다우기술!C281,'[7]ROMM List'!$AF$5:$AF$736,"Significant")&gt;0,"Significant",IF(COUNTIFS('[7]ROMM List'!$AA$5:$AA$736,다우기술!C281,'[7]ROMM List'!$AF$5:$AF$736,"Higher")&gt;0,"Higher","Lower"))</f>
        <v>Lower</v>
      </c>
      <c r="BC281" s="446" t="s">
        <v>131</v>
      </c>
      <c r="BD281" s="446" t="s">
        <v>130</v>
      </c>
      <c r="BE281" s="465" t="s">
        <v>131</v>
      </c>
      <c r="BF281" s="466" t="s">
        <v>135</v>
      </c>
      <c r="BG281" s="466" t="s">
        <v>135</v>
      </c>
      <c r="BH281" s="466" t="s">
        <v>135</v>
      </c>
      <c r="BI281" s="466" t="s">
        <v>135</v>
      </c>
      <c r="BJ281" s="466" t="s">
        <v>135</v>
      </c>
      <c r="BK281" s="466" t="s">
        <v>135</v>
      </c>
      <c r="BL281" s="466" t="s">
        <v>135</v>
      </c>
      <c r="BM281" s="466" t="s">
        <v>135</v>
      </c>
      <c r="BN281" s="467" t="s">
        <v>135</v>
      </c>
      <c r="BO281" s="446" t="str">
        <f t="shared" si="60"/>
        <v>Not Higher</v>
      </c>
      <c r="BP281" s="446">
        <f>SUMIFS([7]Note!$G$18:$G$65,[7]Note!$C$18:$C$65,다우기술!BB281,[7]Note!$F$18:$F$65,다우기술!BC281,[7]Note!$D$18:$D$65,다우기술!BO281)/IF(BD281="Y",1,IF(BD281="H",2,4))</f>
        <v>2</v>
      </c>
      <c r="BQ281" s="446" t="str">
        <f>AR281</f>
        <v>재경팀</v>
      </c>
      <c r="BR281" s="466"/>
      <c r="BS281" s="467" t="s">
        <v>143</v>
      </c>
      <c r="BT281" s="465"/>
      <c r="BU281" s="466"/>
      <c r="BV281" s="466"/>
      <c r="BW281" s="466" t="s">
        <v>143</v>
      </c>
      <c r="BX281" s="466"/>
      <c r="BY281" s="446"/>
      <c r="BZ281" s="392" t="str">
        <f t="shared" si="65"/>
        <v>자금_인감사용의 신청 및 승인</v>
      </c>
      <c r="CA281" s="392" t="b">
        <f>VLOOKUP(BZ281,'[7]ROMM List'!$AB$5:$AB$736,1,0)=BZ281</f>
        <v>1</v>
      </c>
      <c r="CB281" s="392" t="str">
        <f t="shared" si="61"/>
        <v>TR0205</v>
      </c>
      <c r="CD281" s="470">
        <f t="shared" si="62"/>
        <v>0</v>
      </c>
      <c r="CF281" s="470">
        <f t="shared" si="63"/>
        <v>0</v>
      </c>
      <c r="CG281" s="470">
        <f t="shared" si="63"/>
        <v>0</v>
      </c>
      <c r="CH281" s="470">
        <f t="shared" si="63"/>
        <v>0</v>
      </c>
      <c r="CL281" s="392" t="str">
        <f>IF(COUNTIFS('[7]ROMM List'!$E$5:$E$736,다우기술!CL$4,'[7]ROMM List'!$AA$5:$AA$736,다우기술!$C281)&gt;0,CL$4,"")</f>
        <v/>
      </c>
      <c r="CM281" s="392" t="str">
        <f>IF(COUNTIFS('[7]ROMM List'!$E$5:$E$736,다우기술!CM$4,'[7]ROMM List'!$AA$5:$AA$736,다우기술!$C281)&gt;0,CM$4,"")</f>
        <v/>
      </c>
      <c r="CN281" s="392" t="str">
        <f>IF(COUNTIFS('[7]ROMM List'!$E$5:$E$736,다우기술!CN$4,'[7]ROMM List'!$AA$5:$AA$736,다우기술!$C281)&gt;0,CN$4,"")</f>
        <v/>
      </c>
      <c r="CO281" s="392" t="str">
        <f>IF(COUNTIFS('[7]ROMM List'!$E$5:$E$736,다우기술!CO$4,'[7]ROMM List'!$AA$5:$AA$736,다우기술!$C281)&gt;0,CO$4,"")</f>
        <v/>
      </c>
      <c r="CP281" s="392" t="str">
        <f>IF(COUNTIFS('[7]ROMM List'!$E$5:$E$736,다우기술!CP$4,'[7]ROMM List'!$AA$5:$AA$736,다우기술!$C281)&gt;0,CP$4,"")</f>
        <v/>
      </c>
      <c r="CQ281" s="392" t="str">
        <f>IF(COUNTIFS('[7]ROMM List'!$E$5:$E$736,다우기술!CQ$4,'[7]ROMM List'!$AA$5:$AA$736,다우기술!$C281)&gt;0,CQ$4,"")</f>
        <v/>
      </c>
      <c r="CR281" s="392" t="str">
        <f>IF(COUNTIFS('[7]ROMM List'!$E$5:$E$736,다우기술!CR$4,'[7]ROMM List'!$AA$5:$AA$736,다우기술!$C281)&gt;0,CR$4,"")</f>
        <v/>
      </c>
      <c r="CS281" s="392" t="str">
        <f>IF(COUNTIFS('[7]ROMM List'!$E$5:$E$736,다우기술!CS$4,'[7]ROMM List'!$AA$5:$AA$736,다우기술!$C281)&gt;0,CS$4,"")</f>
        <v/>
      </c>
      <c r="CT281" s="392" t="str">
        <f>IF(COUNTIFS('[7]ROMM List'!$E$5:$E$736,다우기술!CT$4,'[7]ROMM List'!$AA$5:$AA$736,다우기술!$C281)&gt;0,CT$4,"")</f>
        <v/>
      </c>
      <c r="CU281" s="392" t="str">
        <f>IF(COUNTIFS('[7]ROMM List'!$E$5:$E$736,다우기술!CU$4,'[7]ROMM List'!$AA$5:$AA$736,다우기술!$C281)&gt;0,CU$4,"")</f>
        <v/>
      </c>
      <c r="CV281" s="392" t="str">
        <f>IF(COUNTIFS('[7]ROMM List'!$E$5:$E$736,다우기술!CV$4,'[7]ROMM List'!$AA$5:$AA$736,다우기술!$C281)&gt;0,CV$4,"")</f>
        <v/>
      </c>
      <c r="CW281" s="392" t="str">
        <f>IF(COUNTIFS('[7]ROMM List'!$E$5:$E$736,다우기술!CW$4,'[7]ROMM List'!$AA$5:$AA$736,다우기술!$C281)&gt;0,CW$4,"")</f>
        <v/>
      </c>
      <c r="CX281" s="392" t="str">
        <f>IF(COUNTIFS('[7]ROMM List'!$E$5:$E$736,다우기술!CX$4,'[7]ROMM List'!$AA$5:$AA$736,다우기술!$C281)&gt;0,CX$4,"")</f>
        <v/>
      </c>
      <c r="CY281" s="392" t="str">
        <f>IF(COUNTIFS('[7]ROMM List'!$E$5:$E$736,다우기술!CY$4,'[7]ROMM List'!$AA$5:$AA$736,다우기술!$C281)&gt;0,CY$4,"")</f>
        <v/>
      </c>
      <c r="CZ281" s="392" t="str">
        <f>IF(COUNTIFS('[7]ROMM List'!$E$5:$E$736,다우기술!CZ$4,'[7]ROMM List'!$AA$5:$AA$736,다우기술!$C281)&gt;0,CZ$4,"")</f>
        <v/>
      </c>
      <c r="DA281" s="392" t="str">
        <f>IF(COUNTIFS('[7]ROMM List'!$E$5:$E$736,다우기술!DA$4,'[7]ROMM List'!$AA$5:$AA$736,다우기술!$C281)&gt;0,DA$4,"")</f>
        <v/>
      </c>
      <c r="DB281" s="392" t="str">
        <f>IF(COUNTIFS('[7]ROMM List'!$E$5:$E$736,다우기술!DB$4,'[7]ROMM List'!$AA$5:$AA$736,다우기술!$C281)&gt;0,DB$4,"")</f>
        <v/>
      </c>
      <c r="DC281" s="392" t="str">
        <f>IF(COUNTIFS('[7]ROMM List'!$E$5:$E$736,다우기술!DC$4,'[7]ROMM List'!$AA$5:$AA$736,다우기술!$C281)&gt;0,DC$4,"")</f>
        <v>충당부채</v>
      </c>
      <c r="DD281" s="392" t="str">
        <f>IF(COUNTIFS('[7]ROMM List'!$E$5:$E$736,다우기술!DD$4,'[7]ROMM List'!$AA$5:$AA$736,다우기술!$C281)&gt;0,DD$4,"")</f>
        <v/>
      </c>
      <c r="DE281" s="392" t="str">
        <f>IF(COUNTIFS('[7]ROMM List'!$E$5:$E$736,다우기술!DE$4,'[7]ROMM List'!$AA$5:$AA$736,다우기술!$C281)&gt;0,DE$4,"")</f>
        <v/>
      </c>
      <c r="DF281" s="392" t="str">
        <f>IF(COUNTIFS('[7]ROMM List'!$E$5:$E$736,다우기술!DF$4,'[7]ROMM List'!$AA$5:$AA$736,다우기술!$C281)&gt;0,DF$4,"")</f>
        <v/>
      </c>
      <c r="DG281" s="392" t="str">
        <f>IF(COUNTIFS('[7]ROMM List'!$E$5:$E$736,다우기술!DG$4,'[7]ROMM List'!$AA$5:$AA$736,다우기술!$C281)&gt;0,DG$4,"")</f>
        <v/>
      </c>
      <c r="DH281" s="392" t="str">
        <f>IF(COUNTIFS('[7]ROMM List'!$E$5:$E$736,다우기술!DH$4,'[7]ROMM List'!$AA$5:$AA$736,다우기술!$C281)&gt;0,DH$4,"")</f>
        <v/>
      </c>
      <c r="DI281" s="392" t="str">
        <f>IF(COUNTIFS('[7]ROMM List'!$E$5:$E$736,다우기술!DI$4,'[7]ROMM List'!$AA$5:$AA$736,다우기술!$C281)&gt;0,DI$4,"")</f>
        <v/>
      </c>
      <c r="DJ281" s="392" t="str">
        <f>IF(COUNTIFS('[7]ROMM List'!$E$5:$E$736,다우기술!DJ$4,'[7]ROMM List'!$AA$5:$AA$736,다우기술!$C281)&gt;0,DJ$4,"")</f>
        <v/>
      </c>
      <c r="DK281" s="392" t="str">
        <f>IF(COUNTIFS('[7]ROMM List'!$E$5:$E$736,다우기술!DK$4,'[7]ROMM List'!$AA$5:$AA$736,다우기술!$C281)&gt;0,DK$4,"")</f>
        <v/>
      </c>
      <c r="DL281" s="392" t="str">
        <f t="shared" si="67"/>
        <v>충당부채</v>
      </c>
    </row>
    <row r="282" spans="1:175" s="392" customFormat="1" ht="187.2" hidden="1" customHeight="1">
      <c r="A282" s="471" t="s">
        <v>3290</v>
      </c>
      <c r="B282" s="392" t="s">
        <v>3009</v>
      </c>
      <c r="C282" s="430" t="str">
        <f t="shared" si="59"/>
        <v>TR0206</v>
      </c>
      <c r="D282" s="430" t="s">
        <v>5183</v>
      </c>
      <c r="E282" s="430" t="s">
        <v>152</v>
      </c>
      <c r="F282" s="431" t="s">
        <v>3599</v>
      </c>
      <c r="G282" s="431" t="s">
        <v>3993</v>
      </c>
      <c r="H282" s="454" t="s">
        <v>5238</v>
      </c>
      <c r="I282" s="455" t="s">
        <v>5239</v>
      </c>
      <c r="J282" s="456" t="s">
        <v>5246</v>
      </c>
      <c r="K282" s="457" t="s">
        <v>5247</v>
      </c>
      <c r="L282" s="458" t="str">
        <f>IF(VLOOKUP(BZ282,'[7]ROMM List'!$AB$5:$AC$736,2,0)&gt;0,"Y","N")</f>
        <v>Y</v>
      </c>
      <c r="M282" s="459" t="s">
        <v>3025</v>
      </c>
      <c r="N282" s="460"/>
      <c r="O282" s="460"/>
      <c r="P282" s="460"/>
      <c r="Q282" s="460"/>
      <c r="R282" s="461"/>
      <c r="S282" s="459" t="s">
        <v>3847</v>
      </c>
      <c r="T282" s="461" t="s">
        <v>4201</v>
      </c>
      <c r="U282" s="459" t="str">
        <f>IF(COUNTIFS('[7]ROMM List'!$AA$5:$AA$736,다우기술!$C282,'[7]ROMM List'!K$5:K$736,"O")&gt;0,"O","")</f>
        <v/>
      </c>
      <c r="V282" s="460" t="str">
        <f>IF(COUNTIFS('[7]ROMM List'!$AA$5:$AA$736,다우기술!$C282,'[7]ROMM List'!L$5:L$736,"O")&gt;0,"O","")</f>
        <v/>
      </c>
      <c r="W282" s="460" t="str">
        <f>IF(COUNTIFS('[7]ROMM List'!$AA$5:$AA$736,다우기술!$C282,'[7]ROMM List'!M$5:M$736,"O")&gt;0,"O","")</f>
        <v>O</v>
      </c>
      <c r="X282" s="460" t="str">
        <f>IF(COUNTIFS('[7]ROMM List'!$AA$5:$AA$736,다우기술!$C282,'[7]ROMM List'!N$5:N$736,"O")&gt;0,"O","")</f>
        <v/>
      </c>
      <c r="Y282" s="460" t="str">
        <f>IF(COUNTIFS('[7]ROMM List'!$AA$5:$AA$736,다우기술!$C282,'[7]ROMM List'!O$5:O$736,"O")&gt;0,"O","")</f>
        <v/>
      </c>
      <c r="Z282" s="460" t="str">
        <f>IF(COUNTIFS('[7]ROMM List'!$AA$5:$AA$736,다우기술!$C282,'[7]ROMM List'!P$5:P$736,"O")&gt;0,"O","")</f>
        <v/>
      </c>
      <c r="AA282" s="460" t="str">
        <f>IF(COUNTIFS('[7]ROMM List'!$AA$5:$AA$736,다우기술!$C282,'[7]ROMM List'!Q$5:Q$736,"O")&gt;0,"O","")</f>
        <v/>
      </c>
      <c r="AB282" s="460" t="str">
        <f>IF(COUNTIFS('[7]ROMM List'!$AA$5:$AA$736,다우기술!$C282,'[7]ROMM List'!R$5:R$736,"O")&gt;0,"O","")</f>
        <v/>
      </c>
      <c r="AC282" s="460" t="str">
        <f>IF(COUNTIFS('[7]ROMM List'!$AA$5:$AA$736,다우기술!$C282,'[7]ROMM List'!S$5:S$736,"O")&gt;0,"O","")</f>
        <v/>
      </c>
      <c r="AD282" s="460" t="str">
        <f>IF(COUNTIFS('[7]ROMM List'!$AA$5:$AA$736,다우기술!$C282,'[7]ROMM List'!T$5:T$736,"O")&gt;0,"O","")</f>
        <v/>
      </c>
      <c r="AE282" s="460" t="str">
        <f>IF(COUNTIFS('[7]ROMM List'!$AA$5:$AA$736,다우기술!$C282,'[7]ROMM List'!U$5:U$736,"O")&gt;0,"O","")</f>
        <v>O</v>
      </c>
      <c r="AF282" s="460" t="str">
        <f>IF(COUNTIFS('[7]ROMM List'!$AA$5:$AA$736,다우기술!$C282,'[7]ROMM List'!V$5:V$736,"O")&gt;0,"O","")</f>
        <v/>
      </c>
      <c r="AG282" s="461" t="str">
        <f>IF(COUNTIFS('[7]ROMM List'!$AA$5:$AA$736,다우기술!$C282,'[7]ROMM List'!W$5:W$736,"O")&gt;0,"O","")</f>
        <v/>
      </c>
      <c r="AH282" s="462" t="s">
        <v>130</v>
      </c>
      <c r="AI282" s="458" t="str">
        <f t="shared" si="66"/>
        <v>충당부채</v>
      </c>
      <c r="AJ282" s="458" t="s">
        <v>144</v>
      </c>
      <c r="AK282" s="458" t="s">
        <v>144</v>
      </c>
      <c r="AL282" s="458" t="s">
        <v>144</v>
      </c>
      <c r="AM282" s="458" t="s">
        <v>144</v>
      </c>
      <c r="AN282" s="458" t="s">
        <v>3018</v>
      </c>
      <c r="AO282" s="458" t="s">
        <v>5242</v>
      </c>
      <c r="AP282" s="463" t="s">
        <v>3018</v>
      </c>
      <c r="AQ282" s="458" t="s">
        <v>3025</v>
      </c>
      <c r="AR282" s="454" t="s">
        <v>3791</v>
      </c>
      <c r="AS282" s="454" t="s">
        <v>5211</v>
      </c>
      <c r="AT282" s="464" t="s">
        <v>5243</v>
      </c>
      <c r="AU282" s="454" t="str">
        <f t="shared" si="64"/>
        <v>인감관리</v>
      </c>
      <c r="AV282" s="454" t="s">
        <v>5244</v>
      </c>
      <c r="AW282" s="455"/>
      <c r="AX282" s="460" t="s">
        <v>3025</v>
      </c>
      <c r="AY282" s="460"/>
      <c r="AZ282" s="461"/>
      <c r="BA282" s="446" t="s">
        <v>5248</v>
      </c>
      <c r="BB282" s="446" t="str">
        <f>IF(COUNTIFS('[7]ROMM List'!$AA$5:$AA$736,다우기술!C282,'[7]ROMM List'!$AF$5:$AF$736,"Significant")&gt;0,"Significant",IF(COUNTIFS('[7]ROMM List'!$AA$5:$AA$736,다우기술!C282,'[7]ROMM List'!$AF$5:$AF$736,"Higher")&gt;0,"Higher","Lower"))</f>
        <v>Lower</v>
      </c>
      <c r="BC282" s="446" t="s">
        <v>4201</v>
      </c>
      <c r="BD282" s="446" t="s">
        <v>4440</v>
      </c>
      <c r="BE282" s="465" t="s">
        <v>131</v>
      </c>
      <c r="BF282" s="466" t="s">
        <v>135</v>
      </c>
      <c r="BG282" s="466" t="s">
        <v>135</v>
      </c>
      <c r="BH282" s="466" t="s">
        <v>135</v>
      </c>
      <c r="BI282" s="466" t="s">
        <v>135</v>
      </c>
      <c r="BJ282" s="466" t="s">
        <v>135</v>
      </c>
      <c r="BK282" s="466" t="s">
        <v>135</v>
      </c>
      <c r="BL282" s="466" t="s">
        <v>135</v>
      </c>
      <c r="BM282" s="466" t="s">
        <v>135</v>
      </c>
      <c r="BN282" s="467" t="s">
        <v>135</v>
      </c>
      <c r="BO282" s="446" t="str">
        <f t="shared" si="60"/>
        <v>Not Higher</v>
      </c>
      <c r="BP282" s="446">
        <f>SUMIFS([7]Note!$G$18:$G$65,[7]Note!$C$18:$C$65,다우기술!BB282,[7]Note!$F$18:$F$65,다우기술!BC282,[7]Note!$D$18:$D$65,다우기술!BO282)/IF(BD282="Y",1,IF(BD282="H",2,4))</f>
        <v>2</v>
      </c>
      <c r="BQ282" s="446" t="s">
        <v>3791</v>
      </c>
      <c r="BR282" s="466"/>
      <c r="BS282" s="467" t="s">
        <v>143</v>
      </c>
      <c r="BT282" s="465"/>
      <c r="BU282" s="466"/>
      <c r="BV282" s="466"/>
      <c r="BW282" s="466" t="s">
        <v>143</v>
      </c>
      <c r="BX282" s="466"/>
      <c r="BY282" s="446"/>
      <c r="BZ282" s="392" t="str">
        <f t="shared" si="65"/>
        <v>자금_인감관리</v>
      </c>
      <c r="CA282" s="392" t="b">
        <f>VLOOKUP(BZ282,'[7]ROMM List'!$AB$5:$AB$736,1,0)=BZ282</f>
        <v>1</v>
      </c>
      <c r="CB282" s="392" t="str">
        <f t="shared" si="61"/>
        <v>TR0206</v>
      </c>
      <c r="CD282" s="470">
        <f t="shared" si="62"/>
        <v>0</v>
      </c>
      <c r="CF282" s="470">
        <f t="shared" si="63"/>
        <v>0</v>
      </c>
      <c r="CG282" s="470">
        <f t="shared" si="63"/>
        <v>0</v>
      </c>
      <c r="CH282" s="470">
        <f t="shared" si="63"/>
        <v>0</v>
      </c>
      <c r="CL282" s="392" t="str">
        <f>IF(COUNTIFS('[7]ROMM List'!$E$5:$E$736,다우기술!CL$4,'[7]ROMM List'!$AA$5:$AA$736,다우기술!$C282)&gt;0,CL$4,"")</f>
        <v/>
      </c>
      <c r="CM282" s="392" t="str">
        <f>IF(COUNTIFS('[7]ROMM List'!$E$5:$E$736,다우기술!CM$4,'[7]ROMM List'!$AA$5:$AA$736,다우기술!$C282)&gt;0,CM$4,"")</f>
        <v/>
      </c>
      <c r="CN282" s="392" t="str">
        <f>IF(COUNTIFS('[7]ROMM List'!$E$5:$E$736,다우기술!CN$4,'[7]ROMM List'!$AA$5:$AA$736,다우기술!$C282)&gt;0,CN$4,"")</f>
        <v/>
      </c>
      <c r="CO282" s="392" t="str">
        <f>IF(COUNTIFS('[7]ROMM List'!$E$5:$E$736,다우기술!CO$4,'[7]ROMM List'!$AA$5:$AA$736,다우기술!$C282)&gt;0,CO$4,"")</f>
        <v/>
      </c>
      <c r="CP282" s="392" t="str">
        <f>IF(COUNTIFS('[7]ROMM List'!$E$5:$E$736,다우기술!CP$4,'[7]ROMM List'!$AA$5:$AA$736,다우기술!$C282)&gt;0,CP$4,"")</f>
        <v/>
      </c>
      <c r="CQ282" s="392" t="str">
        <f>IF(COUNTIFS('[7]ROMM List'!$E$5:$E$736,다우기술!CQ$4,'[7]ROMM List'!$AA$5:$AA$736,다우기술!$C282)&gt;0,CQ$4,"")</f>
        <v/>
      </c>
      <c r="CR282" s="392" t="str">
        <f>IF(COUNTIFS('[7]ROMM List'!$E$5:$E$736,다우기술!CR$4,'[7]ROMM List'!$AA$5:$AA$736,다우기술!$C282)&gt;0,CR$4,"")</f>
        <v/>
      </c>
      <c r="CS282" s="392" t="str">
        <f>IF(COUNTIFS('[7]ROMM List'!$E$5:$E$736,다우기술!CS$4,'[7]ROMM List'!$AA$5:$AA$736,다우기술!$C282)&gt;0,CS$4,"")</f>
        <v/>
      </c>
      <c r="CT282" s="392" t="str">
        <f>IF(COUNTIFS('[7]ROMM List'!$E$5:$E$736,다우기술!CT$4,'[7]ROMM List'!$AA$5:$AA$736,다우기술!$C282)&gt;0,CT$4,"")</f>
        <v/>
      </c>
      <c r="CU282" s="392" t="str">
        <f>IF(COUNTIFS('[7]ROMM List'!$E$5:$E$736,다우기술!CU$4,'[7]ROMM List'!$AA$5:$AA$736,다우기술!$C282)&gt;0,CU$4,"")</f>
        <v/>
      </c>
      <c r="CV282" s="392" t="str">
        <f>IF(COUNTIFS('[7]ROMM List'!$E$5:$E$736,다우기술!CV$4,'[7]ROMM List'!$AA$5:$AA$736,다우기술!$C282)&gt;0,CV$4,"")</f>
        <v/>
      </c>
      <c r="CW282" s="392" t="str">
        <f>IF(COUNTIFS('[7]ROMM List'!$E$5:$E$736,다우기술!CW$4,'[7]ROMM List'!$AA$5:$AA$736,다우기술!$C282)&gt;0,CW$4,"")</f>
        <v/>
      </c>
      <c r="CX282" s="392" t="str">
        <f>IF(COUNTIFS('[7]ROMM List'!$E$5:$E$736,다우기술!CX$4,'[7]ROMM List'!$AA$5:$AA$736,다우기술!$C282)&gt;0,CX$4,"")</f>
        <v/>
      </c>
      <c r="CY282" s="392" t="str">
        <f>IF(COUNTIFS('[7]ROMM List'!$E$5:$E$736,다우기술!CY$4,'[7]ROMM List'!$AA$5:$AA$736,다우기술!$C282)&gt;0,CY$4,"")</f>
        <v/>
      </c>
      <c r="CZ282" s="392" t="str">
        <f>IF(COUNTIFS('[7]ROMM List'!$E$5:$E$736,다우기술!CZ$4,'[7]ROMM List'!$AA$5:$AA$736,다우기술!$C282)&gt;0,CZ$4,"")</f>
        <v/>
      </c>
      <c r="DA282" s="392" t="str">
        <f>IF(COUNTIFS('[7]ROMM List'!$E$5:$E$736,다우기술!DA$4,'[7]ROMM List'!$AA$5:$AA$736,다우기술!$C282)&gt;0,DA$4,"")</f>
        <v/>
      </c>
      <c r="DB282" s="392" t="str">
        <f>IF(COUNTIFS('[7]ROMM List'!$E$5:$E$736,다우기술!DB$4,'[7]ROMM List'!$AA$5:$AA$736,다우기술!$C282)&gt;0,DB$4,"")</f>
        <v/>
      </c>
      <c r="DC282" s="392" t="str">
        <f>IF(COUNTIFS('[7]ROMM List'!$E$5:$E$736,다우기술!DC$4,'[7]ROMM List'!$AA$5:$AA$736,다우기술!$C282)&gt;0,DC$4,"")</f>
        <v>충당부채</v>
      </c>
      <c r="DD282" s="392" t="str">
        <f>IF(COUNTIFS('[7]ROMM List'!$E$5:$E$736,다우기술!DD$4,'[7]ROMM List'!$AA$5:$AA$736,다우기술!$C282)&gt;0,DD$4,"")</f>
        <v/>
      </c>
      <c r="DE282" s="392" t="str">
        <f>IF(COUNTIFS('[7]ROMM List'!$E$5:$E$736,다우기술!DE$4,'[7]ROMM List'!$AA$5:$AA$736,다우기술!$C282)&gt;0,DE$4,"")</f>
        <v/>
      </c>
      <c r="DF282" s="392" t="str">
        <f>IF(COUNTIFS('[7]ROMM List'!$E$5:$E$736,다우기술!DF$4,'[7]ROMM List'!$AA$5:$AA$736,다우기술!$C282)&gt;0,DF$4,"")</f>
        <v/>
      </c>
      <c r="DG282" s="392" t="str">
        <f>IF(COUNTIFS('[7]ROMM List'!$E$5:$E$736,다우기술!DG$4,'[7]ROMM List'!$AA$5:$AA$736,다우기술!$C282)&gt;0,DG$4,"")</f>
        <v/>
      </c>
      <c r="DH282" s="392" t="str">
        <f>IF(COUNTIFS('[7]ROMM List'!$E$5:$E$736,다우기술!DH$4,'[7]ROMM List'!$AA$5:$AA$736,다우기술!$C282)&gt;0,DH$4,"")</f>
        <v/>
      </c>
      <c r="DI282" s="392" t="str">
        <f>IF(COUNTIFS('[7]ROMM List'!$E$5:$E$736,다우기술!DI$4,'[7]ROMM List'!$AA$5:$AA$736,다우기술!$C282)&gt;0,DI$4,"")</f>
        <v/>
      </c>
      <c r="DJ282" s="392" t="str">
        <f>IF(COUNTIFS('[7]ROMM List'!$E$5:$E$736,다우기술!DJ$4,'[7]ROMM List'!$AA$5:$AA$736,다우기술!$C282)&gt;0,DJ$4,"")</f>
        <v/>
      </c>
      <c r="DK282" s="392" t="str">
        <f>IF(COUNTIFS('[7]ROMM List'!$E$5:$E$736,다우기술!DK$4,'[7]ROMM List'!$AA$5:$AA$736,다우기술!$C282)&gt;0,DK$4,"")</f>
        <v/>
      </c>
      <c r="DL282" s="392" t="str">
        <f t="shared" si="67"/>
        <v>충당부채</v>
      </c>
    </row>
    <row r="283" spans="1:175" s="392" customFormat="1" ht="218.4" hidden="1" customHeight="1">
      <c r="A283" s="453"/>
      <c r="B283" s="392" t="s">
        <v>3009</v>
      </c>
      <c r="C283" s="430" t="str">
        <f t="shared" si="59"/>
        <v>TR0301</v>
      </c>
      <c r="D283" s="430" t="s">
        <v>5183</v>
      </c>
      <c r="E283" s="430" t="s">
        <v>152</v>
      </c>
      <c r="F283" s="431" t="s">
        <v>3614</v>
      </c>
      <c r="G283" s="431" t="s">
        <v>3575</v>
      </c>
      <c r="H283" s="454" t="s">
        <v>5249</v>
      </c>
      <c r="I283" s="455" t="s">
        <v>5250</v>
      </c>
      <c r="J283" s="456" t="s">
        <v>5251</v>
      </c>
      <c r="K283" s="457" t="s">
        <v>5252</v>
      </c>
      <c r="L283" s="458" t="str">
        <f>IF(VLOOKUP(BZ283,'[7]ROMM List'!$AB$5:$AC$736,2,0)&gt;0,"Y","N")</f>
        <v>Y</v>
      </c>
      <c r="M283" s="459" t="s">
        <v>143</v>
      </c>
      <c r="N283" s="460"/>
      <c r="O283" s="460"/>
      <c r="P283" s="460"/>
      <c r="Q283" s="460"/>
      <c r="R283" s="461"/>
      <c r="S283" s="459" t="s">
        <v>142</v>
      </c>
      <c r="T283" s="461" t="s">
        <v>131</v>
      </c>
      <c r="U283" s="459" t="str">
        <f>IF(COUNTIFS('[7]ROMM List'!$AA$5:$AA$736,다우기술!$C283,'[7]ROMM List'!K$5:K$736,"O")&gt;0,"O","")</f>
        <v>O</v>
      </c>
      <c r="V283" s="460" t="str">
        <f>IF(COUNTIFS('[7]ROMM List'!$AA$5:$AA$736,다우기술!$C283,'[7]ROMM List'!L$5:L$736,"O")&gt;0,"O","")</f>
        <v>O</v>
      </c>
      <c r="W283" s="460" t="str">
        <f>IF(COUNTIFS('[7]ROMM List'!$AA$5:$AA$736,다우기술!$C283,'[7]ROMM List'!M$5:M$736,"O")&gt;0,"O","")</f>
        <v/>
      </c>
      <c r="X283" s="460" t="str">
        <f>IF(COUNTIFS('[7]ROMM List'!$AA$5:$AA$736,다우기술!$C283,'[7]ROMM List'!N$5:N$736,"O")&gt;0,"O","")</f>
        <v/>
      </c>
      <c r="Y283" s="460" t="str">
        <f>IF(COUNTIFS('[7]ROMM List'!$AA$5:$AA$736,다우기술!$C283,'[7]ROMM List'!O$5:O$736,"O")&gt;0,"O","")</f>
        <v/>
      </c>
      <c r="Z283" s="460" t="str">
        <f>IF(COUNTIFS('[7]ROMM List'!$AA$5:$AA$736,다우기술!$C283,'[7]ROMM List'!P$5:P$736,"O")&gt;0,"O","")</f>
        <v/>
      </c>
      <c r="AA283" s="460" t="str">
        <f>IF(COUNTIFS('[7]ROMM List'!$AA$5:$AA$736,다우기술!$C283,'[7]ROMM List'!Q$5:Q$736,"O")&gt;0,"O","")</f>
        <v/>
      </c>
      <c r="AB283" s="460" t="str">
        <f>IF(COUNTIFS('[7]ROMM List'!$AA$5:$AA$736,다우기술!$C283,'[7]ROMM List'!R$5:R$736,"O")&gt;0,"O","")</f>
        <v/>
      </c>
      <c r="AC283" s="460" t="str">
        <f>IF(COUNTIFS('[7]ROMM List'!$AA$5:$AA$736,다우기술!$C283,'[7]ROMM List'!S$5:S$736,"O")&gt;0,"O","")</f>
        <v/>
      </c>
      <c r="AD283" s="460" t="str">
        <f>IF(COUNTIFS('[7]ROMM List'!$AA$5:$AA$736,다우기술!$C283,'[7]ROMM List'!T$5:T$736,"O")&gt;0,"O","")</f>
        <v/>
      </c>
      <c r="AE283" s="460" t="str">
        <f>IF(COUNTIFS('[7]ROMM List'!$AA$5:$AA$736,다우기술!$C283,'[7]ROMM List'!U$5:U$736,"O")&gt;0,"O","")</f>
        <v/>
      </c>
      <c r="AF283" s="460" t="str">
        <f>IF(COUNTIFS('[7]ROMM List'!$AA$5:$AA$736,다우기술!$C283,'[7]ROMM List'!V$5:V$736,"O")&gt;0,"O","")</f>
        <v/>
      </c>
      <c r="AG283" s="461" t="str">
        <f>IF(COUNTIFS('[7]ROMM List'!$AA$5:$AA$736,다우기술!$C283,'[7]ROMM List'!W$5:W$736,"O")&gt;0,"O","")</f>
        <v/>
      </c>
      <c r="AH283" s="462" t="s">
        <v>130</v>
      </c>
      <c r="AI283" s="458" t="str">
        <f t="shared" si="66"/>
        <v>금융부채</v>
      </c>
      <c r="AJ283" s="458" t="s">
        <v>144</v>
      </c>
      <c r="AK283" s="458" t="s">
        <v>144</v>
      </c>
      <c r="AL283" s="458" t="s">
        <v>144</v>
      </c>
      <c r="AM283" s="458" t="s">
        <v>144</v>
      </c>
      <c r="AN283" s="458" t="s">
        <v>3018</v>
      </c>
      <c r="AO283" s="458" t="s">
        <v>5253</v>
      </c>
      <c r="AP283" s="463" t="s">
        <v>3629</v>
      </c>
      <c r="AQ283" s="458" t="s">
        <v>143</v>
      </c>
      <c r="AR283" s="454" t="s">
        <v>3791</v>
      </c>
      <c r="AS283" s="454" t="s">
        <v>5211</v>
      </c>
      <c r="AT283" s="464" t="s">
        <v>5254</v>
      </c>
      <c r="AU283" s="454" t="str">
        <f t="shared" si="64"/>
        <v>자금조달관련 이사회의 승인결정</v>
      </c>
      <c r="AV283" s="454" t="s">
        <v>5255</v>
      </c>
      <c r="AW283" s="455"/>
      <c r="AX283" s="460" t="s">
        <v>3025</v>
      </c>
      <c r="AY283" s="460"/>
      <c r="AZ283" s="461"/>
      <c r="BA283" s="446" t="s">
        <v>5256</v>
      </c>
      <c r="BB283" s="446" t="str">
        <f>IF(COUNTIFS('[7]ROMM List'!$AA$5:$AA$736,다우기술!C283,'[7]ROMM List'!$AF$5:$AF$736,"Significant")&gt;0,"Significant",IF(COUNTIFS('[7]ROMM List'!$AA$5:$AA$736,다우기술!C283,'[7]ROMM List'!$AF$5:$AF$736,"Higher")&gt;0,"Higher","Lower"))</f>
        <v>Lower</v>
      </c>
      <c r="BC283" s="446" t="str">
        <f>AQ283</f>
        <v>O</v>
      </c>
      <c r="BD283" s="446" t="s">
        <v>130</v>
      </c>
      <c r="BE283" s="465" t="s">
        <v>131</v>
      </c>
      <c r="BF283" s="466" t="str">
        <f>BC283</f>
        <v>O</v>
      </c>
      <c r="BG283" s="466" t="s">
        <v>135</v>
      </c>
      <c r="BH283" s="466" t="s">
        <v>135</v>
      </c>
      <c r="BI283" s="466" t="s">
        <v>135</v>
      </c>
      <c r="BJ283" s="466" t="s">
        <v>135</v>
      </c>
      <c r="BK283" s="466" t="s">
        <v>135</v>
      </c>
      <c r="BL283" s="466" t="s">
        <v>133</v>
      </c>
      <c r="BM283" s="466" t="s">
        <v>135</v>
      </c>
      <c r="BN283" s="467" t="s">
        <v>135</v>
      </c>
      <c r="BO283" s="446" t="str">
        <f t="shared" si="60"/>
        <v>Not Higher</v>
      </c>
      <c r="BP283" s="446">
        <f>SUMIFS([7]Note!$G$18:$G$65,[7]Note!$C$18:$C$65,다우기술!BB283,[7]Note!$F$18:$F$65,다우기술!BC283,[7]Note!$D$18:$D$65,다우기술!BO283)/IF(BD283="Y",1,IF(BD283="H",2,4))</f>
        <v>10</v>
      </c>
      <c r="BQ283" s="446" t="str">
        <f>AR283</f>
        <v>재경팀</v>
      </c>
      <c r="BR283" s="466"/>
      <c r="BS283" s="467" t="s">
        <v>143</v>
      </c>
      <c r="BT283" s="465"/>
      <c r="BU283" s="466"/>
      <c r="BV283" s="466"/>
      <c r="BW283" s="466" t="s">
        <v>143</v>
      </c>
      <c r="BX283" s="466"/>
      <c r="BY283" s="446"/>
      <c r="BZ283" s="392" t="str">
        <f t="shared" si="65"/>
        <v>자금_자금조달관련 이사회의 승인결정</v>
      </c>
      <c r="CA283" s="392" t="b">
        <f>VLOOKUP(BZ283,'[7]ROMM List'!$AB$5:$AB$736,1,0)=BZ283</f>
        <v>1</v>
      </c>
      <c r="CB283" s="392" t="str">
        <f t="shared" si="61"/>
        <v>TR0301</v>
      </c>
      <c r="CD283" s="470">
        <f t="shared" si="62"/>
        <v>0</v>
      </c>
      <c r="CF283" s="470">
        <f t="shared" si="63"/>
        <v>0</v>
      </c>
      <c r="CG283" s="470">
        <f t="shared" si="63"/>
        <v>0</v>
      </c>
      <c r="CH283" s="470">
        <f t="shared" si="63"/>
        <v>0</v>
      </c>
      <c r="CL283" s="392" t="str">
        <f>IF(COUNTIFS('[7]ROMM List'!$E$5:$E$736,다우기술!CL$4,'[7]ROMM List'!$AA$5:$AA$736,다우기술!$C283)&gt;0,CL$4,"")</f>
        <v/>
      </c>
      <c r="CM283" s="392" t="str">
        <f>IF(COUNTIFS('[7]ROMM List'!$E$5:$E$736,다우기술!CM$4,'[7]ROMM List'!$AA$5:$AA$736,다우기술!$C283)&gt;0,CM$4,"")</f>
        <v/>
      </c>
      <c r="CN283" s="392" t="str">
        <f>IF(COUNTIFS('[7]ROMM List'!$E$5:$E$736,다우기술!CN$4,'[7]ROMM List'!$AA$5:$AA$736,다우기술!$C283)&gt;0,CN$4,"")</f>
        <v/>
      </c>
      <c r="CO283" s="392" t="str">
        <f>IF(COUNTIFS('[7]ROMM List'!$E$5:$E$736,다우기술!CO$4,'[7]ROMM List'!$AA$5:$AA$736,다우기술!$C283)&gt;0,CO$4,"")</f>
        <v/>
      </c>
      <c r="CP283" s="392" t="str">
        <f>IF(COUNTIFS('[7]ROMM List'!$E$5:$E$736,다우기술!CP$4,'[7]ROMM List'!$AA$5:$AA$736,다우기술!$C283)&gt;0,CP$4,"")</f>
        <v/>
      </c>
      <c r="CQ283" s="392" t="str">
        <f>IF(COUNTIFS('[7]ROMM List'!$E$5:$E$736,다우기술!CQ$4,'[7]ROMM List'!$AA$5:$AA$736,다우기술!$C283)&gt;0,CQ$4,"")</f>
        <v/>
      </c>
      <c r="CR283" s="392" t="str">
        <f>IF(COUNTIFS('[7]ROMM List'!$E$5:$E$736,다우기술!CR$4,'[7]ROMM List'!$AA$5:$AA$736,다우기술!$C283)&gt;0,CR$4,"")</f>
        <v/>
      </c>
      <c r="CS283" s="392" t="str">
        <f>IF(COUNTIFS('[7]ROMM List'!$E$5:$E$736,다우기술!CS$4,'[7]ROMM List'!$AA$5:$AA$736,다우기술!$C283)&gt;0,CS$4,"")</f>
        <v/>
      </c>
      <c r="CT283" s="392" t="str">
        <f>IF(COUNTIFS('[7]ROMM List'!$E$5:$E$736,다우기술!CT$4,'[7]ROMM List'!$AA$5:$AA$736,다우기술!$C283)&gt;0,CT$4,"")</f>
        <v/>
      </c>
      <c r="CU283" s="392" t="str">
        <f>IF(COUNTIFS('[7]ROMM List'!$E$5:$E$736,다우기술!CU$4,'[7]ROMM List'!$AA$5:$AA$736,다우기술!$C283)&gt;0,CU$4,"")</f>
        <v/>
      </c>
      <c r="CV283" s="392" t="str">
        <f>IF(COUNTIFS('[7]ROMM List'!$E$5:$E$736,다우기술!CV$4,'[7]ROMM List'!$AA$5:$AA$736,다우기술!$C283)&gt;0,CV$4,"")</f>
        <v>금융부채</v>
      </c>
      <c r="CW283" s="392" t="str">
        <f>IF(COUNTIFS('[7]ROMM List'!$E$5:$E$736,다우기술!CW$4,'[7]ROMM List'!$AA$5:$AA$736,다우기술!$C283)&gt;0,CW$4,"")</f>
        <v/>
      </c>
      <c r="CX283" s="392" t="str">
        <f>IF(COUNTIFS('[7]ROMM List'!$E$5:$E$736,다우기술!CX$4,'[7]ROMM List'!$AA$5:$AA$736,다우기술!$C283)&gt;0,CX$4,"")</f>
        <v/>
      </c>
      <c r="CY283" s="392" t="str">
        <f>IF(COUNTIFS('[7]ROMM List'!$E$5:$E$736,다우기술!CY$4,'[7]ROMM List'!$AA$5:$AA$736,다우기술!$C283)&gt;0,CY$4,"")</f>
        <v/>
      </c>
      <c r="CZ283" s="392" t="str">
        <f>IF(COUNTIFS('[7]ROMM List'!$E$5:$E$736,다우기술!CZ$4,'[7]ROMM List'!$AA$5:$AA$736,다우기술!$C283)&gt;0,CZ$4,"")</f>
        <v/>
      </c>
      <c r="DA283" s="392" t="str">
        <f>IF(COUNTIFS('[7]ROMM List'!$E$5:$E$736,다우기술!DA$4,'[7]ROMM List'!$AA$5:$AA$736,다우기술!$C283)&gt;0,DA$4,"")</f>
        <v/>
      </c>
      <c r="DB283" s="392" t="str">
        <f>IF(COUNTIFS('[7]ROMM List'!$E$5:$E$736,다우기술!DB$4,'[7]ROMM List'!$AA$5:$AA$736,다우기술!$C283)&gt;0,DB$4,"")</f>
        <v/>
      </c>
      <c r="DC283" s="392" t="str">
        <f>IF(COUNTIFS('[7]ROMM List'!$E$5:$E$736,다우기술!DC$4,'[7]ROMM List'!$AA$5:$AA$736,다우기술!$C283)&gt;0,DC$4,"")</f>
        <v/>
      </c>
      <c r="DD283" s="392" t="str">
        <f>IF(COUNTIFS('[7]ROMM List'!$E$5:$E$736,다우기술!DD$4,'[7]ROMM List'!$AA$5:$AA$736,다우기술!$C283)&gt;0,DD$4,"")</f>
        <v/>
      </c>
      <c r="DE283" s="392" t="str">
        <f>IF(COUNTIFS('[7]ROMM List'!$E$5:$E$736,다우기술!DE$4,'[7]ROMM List'!$AA$5:$AA$736,다우기술!$C283)&gt;0,DE$4,"")</f>
        <v/>
      </c>
      <c r="DF283" s="392" t="str">
        <f>IF(COUNTIFS('[7]ROMM List'!$E$5:$E$736,다우기술!DF$4,'[7]ROMM List'!$AA$5:$AA$736,다우기술!$C283)&gt;0,DF$4,"")</f>
        <v/>
      </c>
      <c r="DG283" s="392" t="str">
        <f>IF(COUNTIFS('[7]ROMM List'!$E$5:$E$736,다우기술!DG$4,'[7]ROMM List'!$AA$5:$AA$736,다우기술!$C283)&gt;0,DG$4,"")</f>
        <v/>
      </c>
      <c r="DH283" s="392" t="str">
        <f>IF(COUNTIFS('[7]ROMM List'!$E$5:$E$736,다우기술!DH$4,'[7]ROMM List'!$AA$5:$AA$736,다우기술!$C283)&gt;0,DH$4,"")</f>
        <v/>
      </c>
      <c r="DI283" s="392" t="str">
        <f>IF(COUNTIFS('[7]ROMM List'!$E$5:$E$736,다우기술!DI$4,'[7]ROMM List'!$AA$5:$AA$736,다우기술!$C283)&gt;0,DI$4,"")</f>
        <v/>
      </c>
      <c r="DJ283" s="392" t="str">
        <f>IF(COUNTIFS('[7]ROMM List'!$E$5:$E$736,다우기술!DJ$4,'[7]ROMM List'!$AA$5:$AA$736,다우기술!$C283)&gt;0,DJ$4,"")</f>
        <v/>
      </c>
      <c r="DK283" s="392" t="str">
        <f>IF(COUNTIFS('[7]ROMM List'!$E$5:$E$736,다우기술!DK$4,'[7]ROMM List'!$AA$5:$AA$736,다우기술!$C283)&gt;0,DK$4,"")</f>
        <v/>
      </c>
      <c r="DL283" s="392" t="str">
        <f t="shared" si="67"/>
        <v>금융부채</v>
      </c>
    </row>
    <row r="284" spans="1:175" s="392" customFormat="1" ht="218.4" hidden="1" customHeight="1">
      <c r="A284" s="453"/>
      <c r="B284" s="392" t="s">
        <v>3009</v>
      </c>
      <c r="C284" s="430" t="str">
        <f t="shared" si="59"/>
        <v>TR0302</v>
      </c>
      <c r="D284" s="430" t="s">
        <v>5183</v>
      </c>
      <c r="E284" s="430" t="s">
        <v>152</v>
      </c>
      <c r="F284" s="431" t="s">
        <v>3614</v>
      </c>
      <c r="G284" s="431" t="s">
        <v>3306</v>
      </c>
      <c r="H284" s="454" t="s">
        <v>5257</v>
      </c>
      <c r="I284" s="455" t="s">
        <v>5250</v>
      </c>
      <c r="J284" s="456" t="s">
        <v>5258</v>
      </c>
      <c r="K284" s="457" t="s">
        <v>5259</v>
      </c>
      <c r="L284" s="458" t="str">
        <f>IF(VLOOKUP(BZ284,'[7]ROMM List'!$AB$5:$AC$736,2,0)&gt;0,"Y","N")</f>
        <v>Y</v>
      </c>
      <c r="M284" s="459" t="s">
        <v>3025</v>
      </c>
      <c r="N284" s="460"/>
      <c r="O284" s="460"/>
      <c r="P284" s="460"/>
      <c r="Q284" s="460" t="s">
        <v>3025</v>
      </c>
      <c r="R284" s="461"/>
      <c r="S284" s="459" t="s">
        <v>3847</v>
      </c>
      <c r="T284" s="461" t="s">
        <v>4201</v>
      </c>
      <c r="U284" s="459" t="str">
        <f>IF(COUNTIFS('[7]ROMM List'!$AA$5:$AA$736,다우기술!$C284,'[7]ROMM List'!K$5:K$736,"O")&gt;0,"O","")</f>
        <v>O</v>
      </c>
      <c r="V284" s="460" t="str">
        <f>IF(COUNTIFS('[7]ROMM List'!$AA$5:$AA$736,다우기술!$C284,'[7]ROMM List'!L$5:L$736,"O")&gt;0,"O","")</f>
        <v>O</v>
      </c>
      <c r="W284" s="460" t="str">
        <f>IF(COUNTIFS('[7]ROMM List'!$AA$5:$AA$736,다우기술!$C284,'[7]ROMM List'!M$5:M$736,"O")&gt;0,"O","")</f>
        <v/>
      </c>
      <c r="X284" s="460" t="str">
        <f>IF(COUNTIFS('[7]ROMM List'!$AA$5:$AA$736,다우기술!$C284,'[7]ROMM List'!N$5:N$736,"O")&gt;0,"O","")</f>
        <v/>
      </c>
      <c r="Y284" s="460" t="str">
        <f>IF(COUNTIFS('[7]ROMM List'!$AA$5:$AA$736,다우기술!$C284,'[7]ROMM List'!O$5:O$736,"O")&gt;0,"O","")</f>
        <v/>
      </c>
      <c r="Z284" s="460" t="str">
        <f>IF(COUNTIFS('[7]ROMM List'!$AA$5:$AA$736,다우기술!$C284,'[7]ROMM List'!P$5:P$736,"O")&gt;0,"O","")</f>
        <v/>
      </c>
      <c r="AA284" s="460" t="str">
        <f>IF(COUNTIFS('[7]ROMM List'!$AA$5:$AA$736,다우기술!$C284,'[7]ROMM List'!Q$5:Q$736,"O")&gt;0,"O","")</f>
        <v/>
      </c>
      <c r="AB284" s="460" t="str">
        <f>IF(COUNTIFS('[7]ROMM List'!$AA$5:$AA$736,다우기술!$C284,'[7]ROMM List'!R$5:R$736,"O")&gt;0,"O","")</f>
        <v/>
      </c>
      <c r="AC284" s="460" t="str">
        <f>IF(COUNTIFS('[7]ROMM List'!$AA$5:$AA$736,다우기술!$C284,'[7]ROMM List'!S$5:S$736,"O")&gt;0,"O","")</f>
        <v/>
      </c>
      <c r="AD284" s="460" t="str">
        <f>IF(COUNTIFS('[7]ROMM List'!$AA$5:$AA$736,다우기술!$C284,'[7]ROMM List'!T$5:T$736,"O")&gt;0,"O","")</f>
        <v/>
      </c>
      <c r="AE284" s="460" t="str">
        <f>IF(COUNTIFS('[7]ROMM List'!$AA$5:$AA$736,다우기술!$C284,'[7]ROMM List'!U$5:U$736,"O")&gt;0,"O","")</f>
        <v/>
      </c>
      <c r="AF284" s="460" t="str">
        <f>IF(COUNTIFS('[7]ROMM List'!$AA$5:$AA$736,다우기술!$C284,'[7]ROMM List'!V$5:V$736,"O")&gt;0,"O","")</f>
        <v/>
      </c>
      <c r="AG284" s="461" t="str">
        <f>IF(COUNTIFS('[7]ROMM List'!$AA$5:$AA$736,다우기술!$C284,'[7]ROMM List'!W$5:W$736,"O")&gt;0,"O","")</f>
        <v/>
      </c>
      <c r="AH284" s="462" t="s">
        <v>129</v>
      </c>
      <c r="AI284" s="458" t="str">
        <f t="shared" si="66"/>
        <v>금융부채</v>
      </c>
      <c r="AJ284" s="458" t="s">
        <v>144</v>
      </c>
      <c r="AK284" s="458" t="s">
        <v>144</v>
      </c>
      <c r="AL284" s="458" t="s">
        <v>144</v>
      </c>
      <c r="AM284" s="458" t="s">
        <v>144</v>
      </c>
      <c r="AN284" s="458" t="s">
        <v>3018</v>
      </c>
      <c r="AO284" s="458" t="s">
        <v>5260</v>
      </c>
      <c r="AP284" s="463" t="s">
        <v>3018</v>
      </c>
      <c r="AQ284" s="458" t="s">
        <v>143</v>
      </c>
      <c r="AR284" s="454" t="s">
        <v>3791</v>
      </c>
      <c r="AS284" s="454" t="s">
        <v>5211</v>
      </c>
      <c r="AT284" s="464" t="s">
        <v>5261</v>
      </c>
      <c r="AU284" s="454" t="str">
        <f t="shared" si="64"/>
        <v>차입/사채 계약서와 입금내역 대사</v>
      </c>
      <c r="AV284" s="454" t="s">
        <v>5262</v>
      </c>
      <c r="AW284" s="455"/>
      <c r="AX284" s="460" t="s">
        <v>3025</v>
      </c>
      <c r="AY284" s="460"/>
      <c r="AZ284" s="461"/>
      <c r="BA284" s="446" t="s">
        <v>5256</v>
      </c>
      <c r="BB284" s="446" t="str">
        <f>IF(COUNTIFS('[7]ROMM List'!$AA$5:$AA$736,다우기술!C284,'[7]ROMM List'!$AF$5:$AF$736,"Significant")&gt;0,"Significant",IF(COUNTIFS('[7]ROMM List'!$AA$5:$AA$736,다우기술!C284,'[7]ROMM List'!$AF$5:$AF$736,"Higher")&gt;0,"Higher","Lower"))</f>
        <v>Lower</v>
      </c>
      <c r="BC284" s="446" t="s">
        <v>3025</v>
      </c>
      <c r="BD284" s="446" t="s">
        <v>130</v>
      </c>
      <c r="BE284" s="465" t="s">
        <v>131</v>
      </c>
      <c r="BF284" s="466" t="s">
        <v>143</v>
      </c>
      <c r="BG284" s="466" t="s">
        <v>135</v>
      </c>
      <c r="BH284" s="466" t="s">
        <v>135</v>
      </c>
      <c r="BI284" s="466" t="s">
        <v>135</v>
      </c>
      <c r="BJ284" s="466" t="s">
        <v>135</v>
      </c>
      <c r="BK284" s="466" t="s">
        <v>135</v>
      </c>
      <c r="BL284" s="466" t="s">
        <v>133</v>
      </c>
      <c r="BM284" s="466" t="s">
        <v>135</v>
      </c>
      <c r="BN284" s="467" t="s">
        <v>135</v>
      </c>
      <c r="BO284" s="446" t="str">
        <f t="shared" si="60"/>
        <v>Not Higher</v>
      </c>
      <c r="BP284" s="446">
        <f>SUMIFS([7]Note!$G$18:$G$65,[7]Note!$C$18:$C$65,다우기술!BB284,[7]Note!$F$18:$F$65,다우기술!BC284,[7]Note!$D$18:$D$65,다우기술!BO284)/IF(BD284="Y",1,IF(BD284="H",2,4))</f>
        <v>10</v>
      </c>
      <c r="BQ284" s="446" t="s">
        <v>3791</v>
      </c>
      <c r="BR284" s="466"/>
      <c r="BS284" s="467" t="s">
        <v>143</v>
      </c>
      <c r="BT284" s="465"/>
      <c r="BU284" s="466"/>
      <c r="BV284" s="466"/>
      <c r="BW284" s="466" t="s">
        <v>143</v>
      </c>
      <c r="BX284" s="466"/>
      <c r="BY284" s="446"/>
      <c r="BZ284" s="392" t="str">
        <f t="shared" si="65"/>
        <v>자금_차입/사채 계약서와 입금내역 대사</v>
      </c>
      <c r="CA284" s="392" t="b">
        <f>VLOOKUP(BZ284,'[7]ROMM List'!$AB$5:$AB$736,1,0)=BZ284</f>
        <v>1</v>
      </c>
      <c r="CB284" s="392" t="str">
        <f t="shared" si="61"/>
        <v>TR0302</v>
      </c>
      <c r="CD284" s="470">
        <f t="shared" si="62"/>
        <v>0</v>
      </c>
      <c r="CF284" s="470">
        <f t="shared" si="63"/>
        <v>0</v>
      </c>
      <c r="CG284" s="470">
        <f t="shared" si="63"/>
        <v>0</v>
      </c>
      <c r="CH284" s="470">
        <f t="shared" si="63"/>
        <v>0</v>
      </c>
      <c r="CL284" s="392" t="str">
        <f>IF(COUNTIFS('[7]ROMM List'!$E$5:$E$736,다우기술!CL$4,'[7]ROMM List'!$AA$5:$AA$736,다우기술!$C284)&gt;0,CL$4,"")</f>
        <v/>
      </c>
      <c r="CM284" s="392" t="str">
        <f>IF(COUNTIFS('[7]ROMM List'!$E$5:$E$736,다우기술!CM$4,'[7]ROMM List'!$AA$5:$AA$736,다우기술!$C284)&gt;0,CM$4,"")</f>
        <v/>
      </c>
      <c r="CN284" s="392" t="str">
        <f>IF(COUNTIFS('[7]ROMM List'!$E$5:$E$736,다우기술!CN$4,'[7]ROMM List'!$AA$5:$AA$736,다우기술!$C284)&gt;0,CN$4,"")</f>
        <v/>
      </c>
      <c r="CO284" s="392" t="str">
        <f>IF(COUNTIFS('[7]ROMM List'!$E$5:$E$736,다우기술!CO$4,'[7]ROMM List'!$AA$5:$AA$736,다우기술!$C284)&gt;0,CO$4,"")</f>
        <v/>
      </c>
      <c r="CP284" s="392" t="str">
        <f>IF(COUNTIFS('[7]ROMM List'!$E$5:$E$736,다우기술!CP$4,'[7]ROMM List'!$AA$5:$AA$736,다우기술!$C284)&gt;0,CP$4,"")</f>
        <v/>
      </c>
      <c r="CQ284" s="392" t="str">
        <f>IF(COUNTIFS('[7]ROMM List'!$E$5:$E$736,다우기술!CQ$4,'[7]ROMM List'!$AA$5:$AA$736,다우기술!$C284)&gt;0,CQ$4,"")</f>
        <v/>
      </c>
      <c r="CR284" s="392" t="str">
        <f>IF(COUNTIFS('[7]ROMM List'!$E$5:$E$736,다우기술!CR$4,'[7]ROMM List'!$AA$5:$AA$736,다우기술!$C284)&gt;0,CR$4,"")</f>
        <v/>
      </c>
      <c r="CS284" s="392" t="str">
        <f>IF(COUNTIFS('[7]ROMM List'!$E$5:$E$736,다우기술!CS$4,'[7]ROMM List'!$AA$5:$AA$736,다우기술!$C284)&gt;0,CS$4,"")</f>
        <v/>
      </c>
      <c r="CT284" s="392" t="str">
        <f>IF(COUNTIFS('[7]ROMM List'!$E$5:$E$736,다우기술!CT$4,'[7]ROMM List'!$AA$5:$AA$736,다우기술!$C284)&gt;0,CT$4,"")</f>
        <v/>
      </c>
      <c r="CU284" s="392" t="str">
        <f>IF(COUNTIFS('[7]ROMM List'!$E$5:$E$736,다우기술!CU$4,'[7]ROMM List'!$AA$5:$AA$736,다우기술!$C284)&gt;0,CU$4,"")</f>
        <v/>
      </c>
      <c r="CV284" s="392" t="str">
        <f>IF(COUNTIFS('[7]ROMM List'!$E$5:$E$736,다우기술!CV$4,'[7]ROMM List'!$AA$5:$AA$736,다우기술!$C284)&gt;0,CV$4,"")</f>
        <v>금융부채</v>
      </c>
      <c r="CW284" s="392" t="str">
        <f>IF(COUNTIFS('[7]ROMM List'!$E$5:$E$736,다우기술!CW$4,'[7]ROMM List'!$AA$5:$AA$736,다우기술!$C284)&gt;0,CW$4,"")</f>
        <v/>
      </c>
      <c r="CX284" s="392" t="str">
        <f>IF(COUNTIFS('[7]ROMM List'!$E$5:$E$736,다우기술!CX$4,'[7]ROMM List'!$AA$5:$AA$736,다우기술!$C284)&gt;0,CX$4,"")</f>
        <v/>
      </c>
      <c r="CY284" s="392" t="str">
        <f>IF(COUNTIFS('[7]ROMM List'!$E$5:$E$736,다우기술!CY$4,'[7]ROMM List'!$AA$5:$AA$736,다우기술!$C284)&gt;0,CY$4,"")</f>
        <v/>
      </c>
      <c r="CZ284" s="392" t="str">
        <f>IF(COUNTIFS('[7]ROMM List'!$E$5:$E$736,다우기술!CZ$4,'[7]ROMM List'!$AA$5:$AA$736,다우기술!$C284)&gt;0,CZ$4,"")</f>
        <v/>
      </c>
      <c r="DA284" s="392" t="str">
        <f>IF(COUNTIFS('[7]ROMM List'!$E$5:$E$736,다우기술!DA$4,'[7]ROMM List'!$AA$5:$AA$736,다우기술!$C284)&gt;0,DA$4,"")</f>
        <v/>
      </c>
      <c r="DB284" s="392" t="str">
        <f>IF(COUNTIFS('[7]ROMM List'!$E$5:$E$736,다우기술!DB$4,'[7]ROMM List'!$AA$5:$AA$736,다우기술!$C284)&gt;0,DB$4,"")</f>
        <v/>
      </c>
      <c r="DC284" s="392" t="str">
        <f>IF(COUNTIFS('[7]ROMM List'!$E$5:$E$736,다우기술!DC$4,'[7]ROMM List'!$AA$5:$AA$736,다우기술!$C284)&gt;0,DC$4,"")</f>
        <v/>
      </c>
      <c r="DD284" s="392" t="str">
        <f>IF(COUNTIFS('[7]ROMM List'!$E$5:$E$736,다우기술!DD$4,'[7]ROMM List'!$AA$5:$AA$736,다우기술!$C284)&gt;0,DD$4,"")</f>
        <v/>
      </c>
      <c r="DE284" s="392" t="str">
        <f>IF(COUNTIFS('[7]ROMM List'!$E$5:$E$736,다우기술!DE$4,'[7]ROMM List'!$AA$5:$AA$736,다우기술!$C284)&gt;0,DE$4,"")</f>
        <v/>
      </c>
      <c r="DF284" s="392" t="str">
        <f>IF(COUNTIFS('[7]ROMM List'!$E$5:$E$736,다우기술!DF$4,'[7]ROMM List'!$AA$5:$AA$736,다우기술!$C284)&gt;0,DF$4,"")</f>
        <v/>
      </c>
      <c r="DG284" s="392" t="str">
        <f>IF(COUNTIFS('[7]ROMM List'!$E$5:$E$736,다우기술!DG$4,'[7]ROMM List'!$AA$5:$AA$736,다우기술!$C284)&gt;0,DG$4,"")</f>
        <v/>
      </c>
      <c r="DH284" s="392" t="str">
        <f>IF(COUNTIFS('[7]ROMM List'!$E$5:$E$736,다우기술!DH$4,'[7]ROMM List'!$AA$5:$AA$736,다우기술!$C284)&gt;0,DH$4,"")</f>
        <v/>
      </c>
      <c r="DI284" s="392" t="str">
        <f>IF(COUNTIFS('[7]ROMM List'!$E$5:$E$736,다우기술!DI$4,'[7]ROMM List'!$AA$5:$AA$736,다우기술!$C284)&gt;0,DI$4,"")</f>
        <v/>
      </c>
      <c r="DJ284" s="392" t="str">
        <f>IF(COUNTIFS('[7]ROMM List'!$E$5:$E$736,다우기술!DJ$4,'[7]ROMM List'!$AA$5:$AA$736,다우기술!$C284)&gt;0,DJ$4,"")</f>
        <v/>
      </c>
      <c r="DK284" s="392" t="str">
        <f>IF(COUNTIFS('[7]ROMM List'!$E$5:$E$736,다우기술!DK$4,'[7]ROMM List'!$AA$5:$AA$736,다우기술!$C284)&gt;0,DK$4,"")</f>
        <v/>
      </c>
      <c r="DL284" s="392" t="str">
        <f t="shared" si="67"/>
        <v>금융부채</v>
      </c>
    </row>
    <row r="285" spans="1:175" s="392" customFormat="1" ht="187.2" hidden="1" customHeight="1">
      <c r="A285" s="453"/>
      <c r="B285" s="392" t="s">
        <v>3009</v>
      </c>
      <c r="C285" s="430" t="str">
        <f t="shared" si="59"/>
        <v>TR0303</v>
      </c>
      <c r="D285" s="430" t="s">
        <v>5183</v>
      </c>
      <c r="E285" s="430" t="s">
        <v>152</v>
      </c>
      <c r="F285" s="431" t="s">
        <v>3614</v>
      </c>
      <c r="G285" s="431" t="s">
        <v>3036</v>
      </c>
      <c r="H285" s="454" t="s">
        <v>5263</v>
      </c>
      <c r="I285" s="455" t="s">
        <v>5264</v>
      </c>
      <c r="J285" s="456" t="s">
        <v>5265</v>
      </c>
      <c r="K285" s="457" t="s">
        <v>5266</v>
      </c>
      <c r="L285" s="458" t="str">
        <f>IF(VLOOKUP(BZ285,'[7]ROMM List'!$AB$5:$AC$736,2,0)&gt;0,"Y","N")</f>
        <v>Y</v>
      </c>
      <c r="M285" s="459" t="s">
        <v>3025</v>
      </c>
      <c r="N285" s="460" t="s">
        <v>3025</v>
      </c>
      <c r="O285" s="460"/>
      <c r="P285" s="460"/>
      <c r="Q285" s="460"/>
      <c r="R285" s="461"/>
      <c r="S285" s="459" t="s">
        <v>142</v>
      </c>
      <c r="T285" s="461" t="s">
        <v>4201</v>
      </c>
      <c r="U285" s="459" t="str">
        <f>IF(COUNTIFS('[7]ROMM List'!$AA$5:$AA$736,다우기술!$C285,'[7]ROMM List'!K$5:K$736,"O")&gt;0,"O","")</f>
        <v/>
      </c>
      <c r="V285" s="460" t="str">
        <f>IF(COUNTIFS('[7]ROMM List'!$AA$5:$AA$736,다우기술!$C285,'[7]ROMM List'!L$5:L$736,"O")&gt;0,"O","")</f>
        <v/>
      </c>
      <c r="W285" s="460" t="str">
        <f>IF(COUNTIFS('[7]ROMM List'!$AA$5:$AA$736,다우기술!$C285,'[7]ROMM List'!M$5:M$736,"O")&gt;0,"O","")</f>
        <v>O</v>
      </c>
      <c r="X285" s="460" t="str">
        <f>IF(COUNTIFS('[7]ROMM List'!$AA$5:$AA$736,다우기술!$C285,'[7]ROMM List'!N$5:N$736,"O")&gt;0,"O","")</f>
        <v/>
      </c>
      <c r="Y285" s="460" t="str">
        <f>IF(COUNTIFS('[7]ROMM List'!$AA$5:$AA$736,다우기술!$C285,'[7]ROMM List'!O$5:O$736,"O")&gt;0,"O","")</f>
        <v/>
      </c>
      <c r="Z285" s="460" t="str">
        <f>IF(COUNTIFS('[7]ROMM List'!$AA$5:$AA$736,다우기술!$C285,'[7]ROMM List'!P$5:P$736,"O")&gt;0,"O","")</f>
        <v/>
      </c>
      <c r="AA285" s="460" t="str">
        <f>IF(COUNTIFS('[7]ROMM List'!$AA$5:$AA$736,다우기술!$C285,'[7]ROMM List'!Q$5:Q$736,"O")&gt;0,"O","")</f>
        <v/>
      </c>
      <c r="AB285" s="460" t="str">
        <f>IF(COUNTIFS('[7]ROMM List'!$AA$5:$AA$736,다우기술!$C285,'[7]ROMM List'!R$5:R$736,"O")&gt;0,"O","")</f>
        <v/>
      </c>
      <c r="AC285" s="460" t="str">
        <f>IF(COUNTIFS('[7]ROMM List'!$AA$5:$AA$736,다우기술!$C285,'[7]ROMM List'!S$5:S$736,"O")&gt;0,"O","")</f>
        <v/>
      </c>
      <c r="AD285" s="460" t="str">
        <f>IF(COUNTIFS('[7]ROMM List'!$AA$5:$AA$736,다우기술!$C285,'[7]ROMM List'!T$5:T$736,"O")&gt;0,"O","")</f>
        <v/>
      </c>
      <c r="AE285" s="460" t="str">
        <f>IF(COUNTIFS('[7]ROMM List'!$AA$5:$AA$736,다우기술!$C285,'[7]ROMM List'!U$5:U$736,"O")&gt;0,"O","")</f>
        <v/>
      </c>
      <c r="AF285" s="460" t="str">
        <f>IF(COUNTIFS('[7]ROMM List'!$AA$5:$AA$736,다우기술!$C285,'[7]ROMM List'!V$5:V$736,"O")&gt;0,"O","")</f>
        <v/>
      </c>
      <c r="AG285" s="461" t="str">
        <f>IF(COUNTIFS('[7]ROMM List'!$AA$5:$AA$736,다우기술!$C285,'[7]ROMM List'!W$5:W$736,"O")&gt;0,"O","")</f>
        <v/>
      </c>
      <c r="AH285" s="462" t="s">
        <v>130</v>
      </c>
      <c r="AI285" s="458" t="str">
        <f t="shared" si="66"/>
        <v>금융부채</v>
      </c>
      <c r="AJ285" s="458" t="s">
        <v>144</v>
      </c>
      <c r="AK285" s="458" t="s">
        <v>144</v>
      </c>
      <c r="AL285" s="458" t="s">
        <v>144</v>
      </c>
      <c r="AM285" s="458" t="s">
        <v>144</v>
      </c>
      <c r="AN285" s="458" t="s">
        <v>3018</v>
      </c>
      <c r="AO285" s="458" t="s">
        <v>5267</v>
      </c>
      <c r="AP285" s="463" t="s">
        <v>3638</v>
      </c>
      <c r="AQ285" s="458" t="s">
        <v>131</v>
      </c>
      <c r="AR285" s="454" t="s">
        <v>3791</v>
      </c>
      <c r="AS285" s="454" t="s">
        <v>5268</v>
      </c>
      <c r="AT285" s="464" t="s">
        <v>5269</v>
      </c>
      <c r="AU285" s="454" t="str">
        <f t="shared" si="64"/>
        <v>이자비용의 계산 및 전표 승인</v>
      </c>
      <c r="AV285" s="454" t="s">
        <v>5270</v>
      </c>
      <c r="AW285" s="455" t="s">
        <v>3025</v>
      </c>
      <c r="AX285" s="460"/>
      <c r="AY285" s="460" t="s">
        <v>3025</v>
      </c>
      <c r="AZ285" s="461"/>
      <c r="BA285" s="446" t="s">
        <v>5271</v>
      </c>
      <c r="BB285" s="446" t="str">
        <f>IF(COUNTIFS('[7]ROMM List'!$AA$5:$AA$736,다우기술!C285,'[7]ROMM List'!$AF$5:$AF$736,"Significant")&gt;0,"Significant",IF(COUNTIFS('[7]ROMM List'!$AA$5:$AA$736,다우기술!C285,'[7]ROMM List'!$AF$5:$AF$736,"Higher")&gt;0,"Higher","Lower"))</f>
        <v>Lower</v>
      </c>
      <c r="BC285" s="446" t="str">
        <f>AQ285</f>
        <v>M</v>
      </c>
      <c r="BD285" s="446" t="s">
        <v>130</v>
      </c>
      <c r="BE285" s="465" t="s">
        <v>131</v>
      </c>
      <c r="BF285" s="466" t="str">
        <f>BC285</f>
        <v>M</v>
      </c>
      <c r="BG285" s="466" t="s">
        <v>135</v>
      </c>
      <c r="BH285" s="466" t="s">
        <v>135</v>
      </c>
      <c r="BI285" s="466" t="s">
        <v>135</v>
      </c>
      <c r="BJ285" s="466" t="s">
        <v>135</v>
      </c>
      <c r="BK285" s="466" t="s">
        <v>135</v>
      </c>
      <c r="BL285" s="466" t="s">
        <v>133</v>
      </c>
      <c r="BM285" s="466" t="s">
        <v>135</v>
      </c>
      <c r="BN285" s="467" t="s">
        <v>135</v>
      </c>
      <c r="BO285" s="446" t="str">
        <f t="shared" si="60"/>
        <v>Not Higher</v>
      </c>
      <c r="BP285" s="446">
        <f>SUMIFS([7]Note!$G$18:$G$65,[7]Note!$C$18:$C$65,다우기술!BB285,[7]Note!$F$18:$F$65,다우기술!BC285,[7]Note!$D$18:$D$65,다우기술!BO285)/IF(BD285="Y",1,IF(BD285="H",2,4))</f>
        <v>2</v>
      </c>
      <c r="BQ285" s="446" t="str">
        <f t="shared" ref="BQ285:BQ290" si="68">AR285</f>
        <v>재경팀</v>
      </c>
      <c r="BR285" s="466"/>
      <c r="BS285" s="467" t="s">
        <v>143</v>
      </c>
      <c r="BT285" s="465"/>
      <c r="BU285" s="466"/>
      <c r="BV285" s="466"/>
      <c r="BW285" s="466" t="s">
        <v>143</v>
      </c>
      <c r="BX285" s="466"/>
      <c r="BY285" s="446"/>
      <c r="BZ285" s="392" t="str">
        <f t="shared" si="65"/>
        <v>자금_이자비용의 계산 및 전표 승인</v>
      </c>
      <c r="CA285" s="392" t="b">
        <f>VLOOKUP(BZ285,'[7]ROMM List'!$AB$5:$AB$736,1,0)=BZ285</f>
        <v>1</v>
      </c>
      <c r="CB285" s="392" t="str">
        <f t="shared" si="61"/>
        <v>TR0303</v>
      </c>
      <c r="CD285" s="470">
        <f t="shared" si="62"/>
        <v>0</v>
      </c>
      <c r="CF285" s="470">
        <f t="shared" si="63"/>
        <v>0</v>
      </c>
      <c r="CG285" s="470">
        <f t="shared" si="63"/>
        <v>0</v>
      </c>
      <c r="CH285" s="470">
        <f t="shared" si="63"/>
        <v>0</v>
      </c>
      <c r="CL285" s="392" t="str">
        <f>IF(COUNTIFS('[7]ROMM List'!$E$5:$E$736,다우기술!CL$4,'[7]ROMM List'!$AA$5:$AA$736,다우기술!$C285)&gt;0,CL$4,"")</f>
        <v/>
      </c>
      <c r="CM285" s="392" t="str">
        <f>IF(COUNTIFS('[7]ROMM List'!$E$5:$E$736,다우기술!CM$4,'[7]ROMM List'!$AA$5:$AA$736,다우기술!$C285)&gt;0,CM$4,"")</f>
        <v/>
      </c>
      <c r="CN285" s="392" t="str">
        <f>IF(COUNTIFS('[7]ROMM List'!$E$5:$E$736,다우기술!CN$4,'[7]ROMM List'!$AA$5:$AA$736,다우기술!$C285)&gt;0,CN$4,"")</f>
        <v/>
      </c>
      <c r="CO285" s="392" t="str">
        <f>IF(COUNTIFS('[7]ROMM List'!$E$5:$E$736,다우기술!CO$4,'[7]ROMM List'!$AA$5:$AA$736,다우기술!$C285)&gt;0,CO$4,"")</f>
        <v/>
      </c>
      <c r="CP285" s="392" t="str">
        <f>IF(COUNTIFS('[7]ROMM List'!$E$5:$E$736,다우기술!CP$4,'[7]ROMM List'!$AA$5:$AA$736,다우기술!$C285)&gt;0,CP$4,"")</f>
        <v/>
      </c>
      <c r="CQ285" s="392" t="str">
        <f>IF(COUNTIFS('[7]ROMM List'!$E$5:$E$736,다우기술!CQ$4,'[7]ROMM List'!$AA$5:$AA$736,다우기술!$C285)&gt;0,CQ$4,"")</f>
        <v/>
      </c>
      <c r="CR285" s="392" t="str">
        <f>IF(COUNTIFS('[7]ROMM List'!$E$5:$E$736,다우기술!CR$4,'[7]ROMM List'!$AA$5:$AA$736,다우기술!$C285)&gt;0,CR$4,"")</f>
        <v/>
      </c>
      <c r="CS285" s="392" t="str">
        <f>IF(COUNTIFS('[7]ROMM List'!$E$5:$E$736,다우기술!CS$4,'[7]ROMM List'!$AA$5:$AA$736,다우기술!$C285)&gt;0,CS$4,"")</f>
        <v/>
      </c>
      <c r="CT285" s="392" t="str">
        <f>IF(COUNTIFS('[7]ROMM List'!$E$5:$E$736,다우기술!CT$4,'[7]ROMM List'!$AA$5:$AA$736,다우기술!$C285)&gt;0,CT$4,"")</f>
        <v/>
      </c>
      <c r="CU285" s="392" t="str">
        <f>IF(COUNTIFS('[7]ROMM List'!$E$5:$E$736,다우기술!CU$4,'[7]ROMM List'!$AA$5:$AA$736,다우기술!$C285)&gt;0,CU$4,"")</f>
        <v/>
      </c>
      <c r="CV285" s="392" t="str">
        <f>IF(COUNTIFS('[7]ROMM List'!$E$5:$E$736,다우기술!CV$4,'[7]ROMM List'!$AA$5:$AA$736,다우기술!$C285)&gt;0,CV$4,"")</f>
        <v>금융부채</v>
      </c>
      <c r="CW285" s="392" t="str">
        <f>IF(COUNTIFS('[7]ROMM List'!$E$5:$E$736,다우기술!CW$4,'[7]ROMM List'!$AA$5:$AA$736,다우기술!$C285)&gt;0,CW$4,"")</f>
        <v/>
      </c>
      <c r="CX285" s="392" t="str">
        <f>IF(COUNTIFS('[7]ROMM List'!$E$5:$E$736,다우기술!CX$4,'[7]ROMM List'!$AA$5:$AA$736,다우기술!$C285)&gt;0,CX$4,"")</f>
        <v/>
      </c>
      <c r="CY285" s="392" t="str">
        <f>IF(COUNTIFS('[7]ROMM List'!$E$5:$E$736,다우기술!CY$4,'[7]ROMM List'!$AA$5:$AA$736,다우기술!$C285)&gt;0,CY$4,"")</f>
        <v/>
      </c>
      <c r="CZ285" s="392" t="str">
        <f>IF(COUNTIFS('[7]ROMM List'!$E$5:$E$736,다우기술!CZ$4,'[7]ROMM List'!$AA$5:$AA$736,다우기술!$C285)&gt;0,CZ$4,"")</f>
        <v/>
      </c>
      <c r="DA285" s="392" t="str">
        <f>IF(COUNTIFS('[7]ROMM List'!$E$5:$E$736,다우기술!DA$4,'[7]ROMM List'!$AA$5:$AA$736,다우기술!$C285)&gt;0,DA$4,"")</f>
        <v/>
      </c>
      <c r="DB285" s="392" t="str">
        <f>IF(COUNTIFS('[7]ROMM List'!$E$5:$E$736,다우기술!DB$4,'[7]ROMM List'!$AA$5:$AA$736,다우기술!$C285)&gt;0,DB$4,"")</f>
        <v/>
      </c>
      <c r="DC285" s="392" t="str">
        <f>IF(COUNTIFS('[7]ROMM List'!$E$5:$E$736,다우기술!DC$4,'[7]ROMM List'!$AA$5:$AA$736,다우기술!$C285)&gt;0,DC$4,"")</f>
        <v/>
      </c>
      <c r="DD285" s="392" t="str">
        <f>IF(COUNTIFS('[7]ROMM List'!$E$5:$E$736,다우기술!DD$4,'[7]ROMM List'!$AA$5:$AA$736,다우기술!$C285)&gt;0,DD$4,"")</f>
        <v/>
      </c>
      <c r="DE285" s="392" t="str">
        <f>IF(COUNTIFS('[7]ROMM List'!$E$5:$E$736,다우기술!DE$4,'[7]ROMM List'!$AA$5:$AA$736,다우기술!$C285)&gt;0,DE$4,"")</f>
        <v/>
      </c>
      <c r="DF285" s="392" t="str">
        <f>IF(COUNTIFS('[7]ROMM List'!$E$5:$E$736,다우기술!DF$4,'[7]ROMM List'!$AA$5:$AA$736,다우기술!$C285)&gt;0,DF$4,"")</f>
        <v/>
      </c>
      <c r="DG285" s="392" t="str">
        <f>IF(COUNTIFS('[7]ROMM List'!$E$5:$E$736,다우기술!DG$4,'[7]ROMM List'!$AA$5:$AA$736,다우기술!$C285)&gt;0,DG$4,"")</f>
        <v/>
      </c>
      <c r="DH285" s="392" t="str">
        <f>IF(COUNTIFS('[7]ROMM List'!$E$5:$E$736,다우기술!DH$4,'[7]ROMM List'!$AA$5:$AA$736,다우기술!$C285)&gt;0,DH$4,"")</f>
        <v/>
      </c>
      <c r="DI285" s="392" t="str">
        <f>IF(COUNTIFS('[7]ROMM List'!$E$5:$E$736,다우기술!DI$4,'[7]ROMM List'!$AA$5:$AA$736,다우기술!$C285)&gt;0,DI$4,"")</f>
        <v/>
      </c>
      <c r="DJ285" s="392" t="str">
        <f>IF(COUNTIFS('[7]ROMM List'!$E$5:$E$736,다우기술!DJ$4,'[7]ROMM List'!$AA$5:$AA$736,다우기술!$C285)&gt;0,DJ$4,"")</f>
        <v/>
      </c>
      <c r="DK285" s="392" t="str">
        <f>IF(COUNTIFS('[7]ROMM List'!$E$5:$E$736,다우기술!DK$4,'[7]ROMM List'!$AA$5:$AA$736,다우기술!$C285)&gt;0,DK$4,"")</f>
        <v/>
      </c>
      <c r="DL285" s="392" t="str">
        <f t="shared" si="67"/>
        <v>금융부채</v>
      </c>
    </row>
    <row r="286" spans="1:175" s="392" customFormat="1" ht="140.4" hidden="1" customHeight="1">
      <c r="A286" s="453"/>
      <c r="B286" s="392" t="s">
        <v>3009</v>
      </c>
      <c r="C286" s="430" t="str">
        <f t="shared" si="59"/>
        <v>TR0304</v>
      </c>
      <c r="D286" s="430" t="s">
        <v>5183</v>
      </c>
      <c r="E286" s="430" t="s">
        <v>152</v>
      </c>
      <c r="F286" s="431" t="s">
        <v>3614</v>
      </c>
      <c r="G286" s="431" t="s">
        <v>3047</v>
      </c>
      <c r="H286" s="454" t="s">
        <v>5272</v>
      </c>
      <c r="I286" s="455" t="s">
        <v>5273</v>
      </c>
      <c r="J286" s="456" t="s">
        <v>5274</v>
      </c>
      <c r="K286" s="457" t="s">
        <v>5275</v>
      </c>
      <c r="L286" s="458" t="str">
        <f>IF(VLOOKUP(BZ286,'[7]ROMM List'!$AB$5:$AC$736,2,0)&gt;0,"Y","N")</f>
        <v>Y</v>
      </c>
      <c r="M286" s="459" t="s">
        <v>143</v>
      </c>
      <c r="N286" s="460" t="s">
        <v>3025</v>
      </c>
      <c r="O286" s="460"/>
      <c r="P286" s="460"/>
      <c r="Q286" s="460"/>
      <c r="R286" s="461"/>
      <c r="S286" s="459" t="s">
        <v>142</v>
      </c>
      <c r="T286" s="461" t="s">
        <v>4201</v>
      </c>
      <c r="U286" s="459" t="str">
        <f>IF(COUNTIFS('[7]ROMM List'!$AA$5:$AA$736,다우기술!$C286,'[7]ROMM List'!K$5:K$736,"O")&gt;0,"O","")</f>
        <v/>
      </c>
      <c r="V286" s="460" t="str">
        <f>IF(COUNTIFS('[7]ROMM List'!$AA$5:$AA$736,다우기술!$C286,'[7]ROMM List'!L$5:L$736,"O")&gt;0,"O","")</f>
        <v/>
      </c>
      <c r="W286" s="460" t="str">
        <f>IF(COUNTIFS('[7]ROMM List'!$AA$5:$AA$736,다우기술!$C286,'[7]ROMM List'!M$5:M$736,"O")&gt;0,"O","")</f>
        <v/>
      </c>
      <c r="X286" s="460" t="str">
        <f>IF(COUNTIFS('[7]ROMM List'!$AA$5:$AA$736,다우기술!$C286,'[7]ROMM List'!N$5:N$736,"O")&gt;0,"O","")</f>
        <v>O</v>
      </c>
      <c r="Y286" s="460" t="str">
        <f>IF(COUNTIFS('[7]ROMM List'!$AA$5:$AA$736,다우기술!$C286,'[7]ROMM List'!O$5:O$736,"O")&gt;0,"O","")</f>
        <v/>
      </c>
      <c r="Z286" s="460" t="str">
        <f>IF(COUNTIFS('[7]ROMM List'!$AA$5:$AA$736,다우기술!$C286,'[7]ROMM List'!P$5:P$736,"O")&gt;0,"O","")</f>
        <v/>
      </c>
      <c r="AA286" s="460" t="str">
        <f>IF(COUNTIFS('[7]ROMM List'!$AA$5:$AA$736,다우기술!$C286,'[7]ROMM List'!Q$5:Q$736,"O")&gt;0,"O","")</f>
        <v/>
      </c>
      <c r="AB286" s="460" t="str">
        <f>IF(COUNTIFS('[7]ROMM List'!$AA$5:$AA$736,다우기술!$C286,'[7]ROMM List'!R$5:R$736,"O")&gt;0,"O","")</f>
        <v/>
      </c>
      <c r="AC286" s="460" t="str">
        <f>IF(COUNTIFS('[7]ROMM List'!$AA$5:$AA$736,다우기술!$C286,'[7]ROMM List'!S$5:S$736,"O")&gt;0,"O","")</f>
        <v/>
      </c>
      <c r="AD286" s="460" t="str">
        <f>IF(COUNTIFS('[7]ROMM List'!$AA$5:$AA$736,다우기술!$C286,'[7]ROMM List'!T$5:T$736,"O")&gt;0,"O","")</f>
        <v/>
      </c>
      <c r="AE286" s="460" t="str">
        <f>IF(COUNTIFS('[7]ROMM List'!$AA$5:$AA$736,다우기술!$C286,'[7]ROMM List'!U$5:U$736,"O")&gt;0,"O","")</f>
        <v/>
      </c>
      <c r="AF286" s="460" t="str">
        <f>IF(COUNTIFS('[7]ROMM List'!$AA$5:$AA$736,다우기술!$C286,'[7]ROMM List'!V$5:V$736,"O")&gt;0,"O","")</f>
        <v/>
      </c>
      <c r="AG286" s="461" t="str">
        <f>IF(COUNTIFS('[7]ROMM List'!$AA$5:$AA$736,다우기술!$C286,'[7]ROMM List'!W$5:W$736,"O")&gt;0,"O","")</f>
        <v/>
      </c>
      <c r="AH286" s="462" t="s">
        <v>129</v>
      </c>
      <c r="AI286" s="458" t="str">
        <f t="shared" si="66"/>
        <v>금융부채</v>
      </c>
      <c r="AJ286" s="458" t="s">
        <v>144</v>
      </c>
      <c r="AK286" s="458" t="s">
        <v>144</v>
      </c>
      <c r="AL286" s="458" t="s">
        <v>144</v>
      </c>
      <c r="AM286" s="458" t="s">
        <v>144</v>
      </c>
      <c r="AN286" s="458" t="s">
        <v>3018</v>
      </c>
      <c r="AO286" s="458" t="s">
        <v>5276</v>
      </c>
      <c r="AP286" s="463" t="s">
        <v>3629</v>
      </c>
      <c r="AQ286" s="458" t="s">
        <v>136</v>
      </c>
      <c r="AR286" s="454" t="s">
        <v>3791</v>
      </c>
      <c r="AS286" s="454" t="s">
        <v>5211</v>
      </c>
      <c r="AT286" s="464" t="s">
        <v>5277</v>
      </c>
      <c r="AU286" s="454" t="str">
        <f t="shared" si="64"/>
        <v>금융부채의 원금 상환 스케쥴 관리</v>
      </c>
      <c r="AV286" s="454" t="s">
        <v>5278</v>
      </c>
      <c r="AW286" s="455"/>
      <c r="AX286" s="460" t="s">
        <v>3025</v>
      </c>
      <c r="AY286" s="460"/>
      <c r="AZ286" s="461"/>
      <c r="BA286" s="446" t="s">
        <v>5279</v>
      </c>
      <c r="BB286" s="446" t="str">
        <f>IF(COUNTIFS('[7]ROMM List'!$AA$5:$AA$736,다우기술!C286,'[7]ROMM List'!$AF$5:$AF$736,"Significant")&gt;0,"Significant",IF(COUNTIFS('[7]ROMM List'!$AA$5:$AA$736,다우기술!C286,'[7]ROMM List'!$AF$5:$AF$736,"Higher")&gt;0,"Higher","Lower"))</f>
        <v>Lower</v>
      </c>
      <c r="BC286" s="446" t="str">
        <f>AQ286</f>
        <v>Q</v>
      </c>
      <c r="BD286" s="446" t="s">
        <v>130</v>
      </c>
      <c r="BE286" s="465" t="s">
        <v>131</v>
      </c>
      <c r="BF286" s="466" t="str">
        <f>BC286</f>
        <v>Q</v>
      </c>
      <c r="BG286" s="466" t="s">
        <v>135</v>
      </c>
      <c r="BH286" s="466" t="s">
        <v>135</v>
      </c>
      <c r="BI286" s="466" t="s">
        <v>135</v>
      </c>
      <c r="BJ286" s="466" t="s">
        <v>135</v>
      </c>
      <c r="BK286" s="466" t="s">
        <v>135</v>
      </c>
      <c r="BL286" s="466" t="s">
        <v>135</v>
      </c>
      <c r="BM286" s="466" t="s">
        <v>135</v>
      </c>
      <c r="BN286" s="467" t="s">
        <v>135</v>
      </c>
      <c r="BO286" s="446" t="str">
        <f t="shared" si="60"/>
        <v>Not Higher</v>
      </c>
      <c r="BP286" s="446">
        <f>SUMIFS([7]Note!$G$18:$G$65,[7]Note!$C$18:$C$65,다우기술!BB286,[7]Note!$F$18:$F$65,다우기술!BC286,[7]Note!$D$18:$D$65,다우기술!BO286)/IF(BD286="Y",1,IF(BD286="H",2,4))</f>
        <v>2</v>
      </c>
      <c r="BQ286" s="446" t="str">
        <f t="shared" si="68"/>
        <v>재경팀</v>
      </c>
      <c r="BR286" s="466"/>
      <c r="BS286" s="467" t="s">
        <v>143</v>
      </c>
      <c r="BT286" s="465"/>
      <c r="BU286" s="466"/>
      <c r="BV286" s="466"/>
      <c r="BW286" s="466" t="s">
        <v>143</v>
      </c>
      <c r="BX286" s="466"/>
      <c r="BY286" s="446"/>
      <c r="BZ286" s="392" t="str">
        <f t="shared" si="65"/>
        <v>자금_금융부채의 원금 상환 스케쥴 관리</v>
      </c>
      <c r="CA286" s="392" t="b">
        <f>VLOOKUP(BZ286,'[7]ROMM List'!$AB$5:$AB$736,1,0)=BZ286</f>
        <v>1</v>
      </c>
      <c r="CB286" s="392" t="str">
        <f t="shared" si="61"/>
        <v>TR0304</v>
      </c>
      <c r="CD286" s="470">
        <f t="shared" si="62"/>
        <v>0</v>
      </c>
      <c r="CF286" s="470">
        <f t="shared" si="63"/>
        <v>0</v>
      </c>
      <c r="CG286" s="470">
        <f t="shared" si="63"/>
        <v>0</v>
      </c>
      <c r="CH286" s="470">
        <f t="shared" si="63"/>
        <v>0</v>
      </c>
      <c r="CL286" s="392" t="str">
        <f>IF(COUNTIFS('[7]ROMM List'!$E$5:$E$736,다우기술!CL$4,'[7]ROMM List'!$AA$5:$AA$736,다우기술!$C286)&gt;0,CL$4,"")</f>
        <v/>
      </c>
      <c r="CM286" s="392" t="str">
        <f>IF(COUNTIFS('[7]ROMM List'!$E$5:$E$736,다우기술!CM$4,'[7]ROMM List'!$AA$5:$AA$736,다우기술!$C286)&gt;0,CM$4,"")</f>
        <v/>
      </c>
      <c r="CN286" s="392" t="str">
        <f>IF(COUNTIFS('[7]ROMM List'!$E$5:$E$736,다우기술!CN$4,'[7]ROMM List'!$AA$5:$AA$736,다우기술!$C286)&gt;0,CN$4,"")</f>
        <v/>
      </c>
      <c r="CO286" s="392" t="str">
        <f>IF(COUNTIFS('[7]ROMM List'!$E$5:$E$736,다우기술!CO$4,'[7]ROMM List'!$AA$5:$AA$736,다우기술!$C286)&gt;0,CO$4,"")</f>
        <v/>
      </c>
      <c r="CP286" s="392" t="str">
        <f>IF(COUNTIFS('[7]ROMM List'!$E$5:$E$736,다우기술!CP$4,'[7]ROMM List'!$AA$5:$AA$736,다우기술!$C286)&gt;0,CP$4,"")</f>
        <v/>
      </c>
      <c r="CQ286" s="392" t="str">
        <f>IF(COUNTIFS('[7]ROMM List'!$E$5:$E$736,다우기술!CQ$4,'[7]ROMM List'!$AA$5:$AA$736,다우기술!$C286)&gt;0,CQ$4,"")</f>
        <v/>
      </c>
      <c r="CR286" s="392" t="str">
        <f>IF(COUNTIFS('[7]ROMM List'!$E$5:$E$736,다우기술!CR$4,'[7]ROMM List'!$AA$5:$AA$736,다우기술!$C286)&gt;0,CR$4,"")</f>
        <v/>
      </c>
      <c r="CS286" s="392" t="str">
        <f>IF(COUNTIFS('[7]ROMM List'!$E$5:$E$736,다우기술!CS$4,'[7]ROMM List'!$AA$5:$AA$736,다우기술!$C286)&gt;0,CS$4,"")</f>
        <v/>
      </c>
      <c r="CT286" s="392" t="str">
        <f>IF(COUNTIFS('[7]ROMM List'!$E$5:$E$736,다우기술!CT$4,'[7]ROMM List'!$AA$5:$AA$736,다우기술!$C286)&gt;0,CT$4,"")</f>
        <v/>
      </c>
      <c r="CU286" s="392" t="str">
        <f>IF(COUNTIFS('[7]ROMM List'!$E$5:$E$736,다우기술!CU$4,'[7]ROMM List'!$AA$5:$AA$736,다우기술!$C286)&gt;0,CU$4,"")</f>
        <v/>
      </c>
      <c r="CV286" s="392" t="str">
        <f>IF(COUNTIFS('[7]ROMM List'!$E$5:$E$736,다우기술!CV$4,'[7]ROMM List'!$AA$5:$AA$736,다우기술!$C286)&gt;0,CV$4,"")</f>
        <v>금융부채</v>
      </c>
      <c r="CW286" s="392" t="str">
        <f>IF(COUNTIFS('[7]ROMM List'!$E$5:$E$736,다우기술!CW$4,'[7]ROMM List'!$AA$5:$AA$736,다우기술!$C286)&gt;0,CW$4,"")</f>
        <v/>
      </c>
      <c r="CX286" s="392" t="str">
        <f>IF(COUNTIFS('[7]ROMM List'!$E$5:$E$736,다우기술!CX$4,'[7]ROMM List'!$AA$5:$AA$736,다우기술!$C286)&gt;0,CX$4,"")</f>
        <v/>
      </c>
      <c r="CY286" s="392" t="str">
        <f>IF(COUNTIFS('[7]ROMM List'!$E$5:$E$736,다우기술!CY$4,'[7]ROMM List'!$AA$5:$AA$736,다우기술!$C286)&gt;0,CY$4,"")</f>
        <v/>
      </c>
      <c r="CZ286" s="392" t="str">
        <f>IF(COUNTIFS('[7]ROMM List'!$E$5:$E$736,다우기술!CZ$4,'[7]ROMM List'!$AA$5:$AA$736,다우기술!$C286)&gt;0,CZ$4,"")</f>
        <v/>
      </c>
      <c r="DA286" s="392" t="str">
        <f>IF(COUNTIFS('[7]ROMM List'!$E$5:$E$736,다우기술!DA$4,'[7]ROMM List'!$AA$5:$AA$736,다우기술!$C286)&gt;0,DA$4,"")</f>
        <v/>
      </c>
      <c r="DB286" s="392" t="str">
        <f>IF(COUNTIFS('[7]ROMM List'!$E$5:$E$736,다우기술!DB$4,'[7]ROMM List'!$AA$5:$AA$736,다우기술!$C286)&gt;0,DB$4,"")</f>
        <v/>
      </c>
      <c r="DC286" s="392" t="str">
        <f>IF(COUNTIFS('[7]ROMM List'!$E$5:$E$736,다우기술!DC$4,'[7]ROMM List'!$AA$5:$AA$736,다우기술!$C286)&gt;0,DC$4,"")</f>
        <v/>
      </c>
      <c r="DD286" s="392" t="str">
        <f>IF(COUNTIFS('[7]ROMM List'!$E$5:$E$736,다우기술!DD$4,'[7]ROMM List'!$AA$5:$AA$736,다우기술!$C286)&gt;0,DD$4,"")</f>
        <v/>
      </c>
      <c r="DE286" s="392" t="str">
        <f>IF(COUNTIFS('[7]ROMM List'!$E$5:$E$736,다우기술!DE$4,'[7]ROMM List'!$AA$5:$AA$736,다우기술!$C286)&gt;0,DE$4,"")</f>
        <v/>
      </c>
      <c r="DF286" s="392" t="str">
        <f>IF(COUNTIFS('[7]ROMM List'!$E$5:$E$736,다우기술!DF$4,'[7]ROMM List'!$AA$5:$AA$736,다우기술!$C286)&gt;0,DF$4,"")</f>
        <v/>
      </c>
      <c r="DG286" s="392" t="str">
        <f>IF(COUNTIFS('[7]ROMM List'!$E$5:$E$736,다우기술!DG$4,'[7]ROMM List'!$AA$5:$AA$736,다우기술!$C286)&gt;0,DG$4,"")</f>
        <v/>
      </c>
      <c r="DH286" s="392" t="str">
        <f>IF(COUNTIFS('[7]ROMM List'!$E$5:$E$736,다우기술!DH$4,'[7]ROMM List'!$AA$5:$AA$736,다우기술!$C286)&gt;0,DH$4,"")</f>
        <v/>
      </c>
      <c r="DI286" s="392" t="str">
        <f>IF(COUNTIFS('[7]ROMM List'!$E$5:$E$736,다우기술!DI$4,'[7]ROMM List'!$AA$5:$AA$736,다우기술!$C286)&gt;0,DI$4,"")</f>
        <v/>
      </c>
      <c r="DJ286" s="392" t="str">
        <f>IF(COUNTIFS('[7]ROMM List'!$E$5:$E$736,다우기술!DJ$4,'[7]ROMM List'!$AA$5:$AA$736,다우기술!$C286)&gt;0,DJ$4,"")</f>
        <v/>
      </c>
      <c r="DK286" s="392" t="str">
        <f>IF(COUNTIFS('[7]ROMM List'!$E$5:$E$736,다우기술!DK$4,'[7]ROMM List'!$AA$5:$AA$736,다우기술!$C286)&gt;0,DK$4,"")</f>
        <v/>
      </c>
      <c r="DL286" s="392" t="str">
        <f t="shared" si="67"/>
        <v>금융부채</v>
      </c>
    </row>
    <row r="287" spans="1:175" s="392" customFormat="1" ht="124.95" hidden="1" customHeight="1">
      <c r="A287" s="453"/>
      <c r="B287" s="392" t="s">
        <v>3009</v>
      </c>
      <c r="C287" s="430" t="str">
        <f t="shared" si="59"/>
        <v>TR0305</v>
      </c>
      <c r="D287" s="430" t="s">
        <v>5183</v>
      </c>
      <c r="E287" s="430" t="s">
        <v>152</v>
      </c>
      <c r="F287" s="431" t="s">
        <v>3614</v>
      </c>
      <c r="G287" s="431" t="s">
        <v>3056</v>
      </c>
      <c r="H287" s="454" t="s">
        <v>5280</v>
      </c>
      <c r="I287" s="455" t="s">
        <v>5273</v>
      </c>
      <c r="J287" s="456" t="s">
        <v>5281</v>
      </c>
      <c r="K287" s="457" t="s">
        <v>5282</v>
      </c>
      <c r="L287" s="458" t="str">
        <f>IF(VLOOKUP(BZ287,'[7]ROMM List'!$AB$5:$AC$736,2,0)&gt;0,"Y","N")</f>
        <v>N</v>
      </c>
      <c r="M287" s="459" t="s">
        <v>3025</v>
      </c>
      <c r="N287" s="460" t="s">
        <v>3025</v>
      </c>
      <c r="O287" s="460"/>
      <c r="P287" s="460"/>
      <c r="Q287" s="460"/>
      <c r="R287" s="461"/>
      <c r="S287" s="459" t="s">
        <v>142</v>
      </c>
      <c r="T287" s="461" t="s">
        <v>4201</v>
      </c>
      <c r="U287" s="459" t="str">
        <f>IF(COUNTIFS('[7]ROMM List'!$AA$5:$AA$736,다우기술!$C287,'[7]ROMM List'!K$5:K$736,"O")&gt;0,"O","")</f>
        <v/>
      </c>
      <c r="V287" s="460" t="str">
        <f>IF(COUNTIFS('[7]ROMM List'!$AA$5:$AA$736,다우기술!$C287,'[7]ROMM List'!L$5:L$736,"O")&gt;0,"O","")</f>
        <v/>
      </c>
      <c r="W287" s="460" t="str">
        <f>IF(COUNTIFS('[7]ROMM List'!$AA$5:$AA$736,다우기술!$C287,'[7]ROMM List'!M$5:M$736,"O")&gt;0,"O","")</f>
        <v/>
      </c>
      <c r="X287" s="460" t="str">
        <f>IF(COUNTIFS('[7]ROMM List'!$AA$5:$AA$736,다우기술!$C287,'[7]ROMM List'!N$5:N$736,"O")&gt;0,"O","")</f>
        <v>O</v>
      </c>
      <c r="Y287" s="460" t="str">
        <f>IF(COUNTIFS('[7]ROMM List'!$AA$5:$AA$736,다우기술!$C287,'[7]ROMM List'!O$5:O$736,"O")&gt;0,"O","")</f>
        <v/>
      </c>
      <c r="Z287" s="460" t="str">
        <f>IF(COUNTIFS('[7]ROMM List'!$AA$5:$AA$736,다우기술!$C287,'[7]ROMM List'!P$5:P$736,"O")&gt;0,"O","")</f>
        <v/>
      </c>
      <c r="AA287" s="460" t="str">
        <f>IF(COUNTIFS('[7]ROMM List'!$AA$5:$AA$736,다우기술!$C287,'[7]ROMM List'!Q$5:Q$736,"O")&gt;0,"O","")</f>
        <v/>
      </c>
      <c r="AB287" s="460" t="str">
        <f>IF(COUNTIFS('[7]ROMM List'!$AA$5:$AA$736,다우기술!$C287,'[7]ROMM List'!R$5:R$736,"O")&gt;0,"O","")</f>
        <v/>
      </c>
      <c r="AC287" s="460" t="str">
        <f>IF(COUNTIFS('[7]ROMM List'!$AA$5:$AA$736,다우기술!$C287,'[7]ROMM List'!S$5:S$736,"O")&gt;0,"O","")</f>
        <v/>
      </c>
      <c r="AD287" s="460" t="str">
        <f>IF(COUNTIFS('[7]ROMM List'!$AA$5:$AA$736,다우기술!$C287,'[7]ROMM List'!T$5:T$736,"O")&gt;0,"O","")</f>
        <v/>
      </c>
      <c r="AE287" s="460" t="str">
        <f>IF(COUNTIFS('[7]ROMM List'!$AA$5:$AA$736,다우기술!$C287,'[7]ROMM List'!U$5:U$736,"O")&gt;0,"O","")</f>
        <v/>
      </c>
      <c r="AF287" s="460" t="str">
        <f>IF(COUNTIFS('[7]ROMM List'!$AA$5:$AA$736,다우기술!$C287,'[7]ROMM List'!V$5:V$736,"O")&gt;0,"O","")</f>
        <v/>
      </c>
      <c r="AG287" s="461" t="str">
        <f>IF(COUNTIFS('[7]ROMM List'!$AA$5:$AA$736,다우기술!$C287,'[7]ROMM List'!W$5:W$736,"O")&gt;0,"O","")</f>
        <v/>
      </c>
      <c r="AH287" s="462" t="s">
        <v>130</v>
      </c>
      <c r="AI287" s="458" t="str">
        <f t="shared" si="66"/>
        <v>금융부채</v>
      </c>
      <c r="AJ287" s="458" t="s">
        <v>144</v>
      </c>
      <c r="AK287" s="458" t="s">
        <v>144</v>
      </c>
      <c r="AL287" s="458" t="s">
        <v>144</v>
      </c>
      <c r="AM287" s="458" t="s">
        <v>144</v>
      </c>
      <c r="AN287" s="458" t="s">
        <v>3018</v>
      </c>
      <c r="AO287" s="458" t="s">
        <v>5283</v>
      </c>
      <c r="AP287" s="463" t="s">
        <v>4495</v>
      </c>
      <c r="AQ287" s="458" t="s">
        <v>131</v>
      </c>
      <c r="AR287" s="454" t="s">
        <v>3791</v>
      </c>
      <c r="AS287" s="454" t="s">
        <v>5211</v>
      </c>
      <c r="AT287" s="464" t="s">
        <v>5284</v>
      </c>
      <c r="AU287" s="454" t="str">
        <f t="shared" si="64"/>
        <v>차입금/사채/대여금 유동성 대체</v>
      </c>
      <c r="AV287" s="454" t="s">
        <v>5285</v>
      </c>
      <c r="AW287" s="455" t="s">
        <v>3025</v>
      </c>
      <c r="AX287" s="460"/>
      <c r="AY287" s="460" t="s">
        <v>3025</v>
      </c>
      <c r="AZ287" s="461"/>
      <c r="BA287" s="446" t="s">
        <v>5286</v>
      </c>
      <c r="BB287" s="446" t="str">
        <f>IF(COUNTIFS('[7]ROMM List'!$AA$5:$AA$736,다우기술!C287,'[7]ROMM List'!$AF$5:$AF$736,"Significant")&gt;0,"Significant",IF(COUNTIFS('[7]ROMM List'!$AA$5:$AA$736,다우기술!C287,'[7]ROMM List'!$AF$5:$AF$736,"Higher")&gt;0,"Higher","Lower"))</f>
        <v>Lower</v>
      </c>
      <c r="BC287" s="446" t="s">
        <v>4201</v>
      </c>
      <c r="BD287" s="446" t="s">
        <v>130</v>
      </c>
      <c r="BE287" s="465" t="s">
        <v>131</v>
      </c>
      <c r="BF287" s="466" t="s">
        <v>4201</v>
      </c>
      <c r="BG287" s="466" t="s">
        <v>135</v>
      </c>
      <c r="BH287" s="466" t="s">
        <v>135</v>
      </c>
      <c r="BI287" s="466" t="s">
        <v>135</v>
      </c>
      <c r="BJ287" s="466" t="s">
        <v>135</v>
      </c>
      <c r="BK287" s="466" t="s">
        <v>135</v>
      </c>
      <c r="BL287" s="466" t="s">
        <v>135</v>
      </c>
      <c r="BM287" s="466" t="s">
        <v>135</v>
      </c>
      <c r="BN287" s="467" t="s">
        <v>135</v>
      </c>
      <c r="BO287" s="446" t="str">
        <f t="shared" si="60"/>
        <v>Not Higher</v>
      </c>
      <c r="BP287" s="446">
        <f>SUMIFS([7]Note!$G$18:$G$65,[7]Note!$C$18:$C$65,다우기술!BB287,[7]Note!$F$18:$F$65,다우기술!BC287,[7]Note!$D$18:$D$65,다우기술!BO287)/IF(BD287="Y",1,IF(BD287="H",2,4))</f>
        <v>2</v>
      </c>
      <c r="BQ287" s="446" t="str">
        <f t="shared" si="68"/>
        <v>재경팀</v>
      </c>
      <c r="BR287" s="466"/>
      <c r="BS287" s="467" t="s">
        <v>143</v>
      </c>
      <c r="BT287" s="465"/>
      <c r="BU287" s="466"/>
      <c r="BV287" s="466"/>
      <c r="BW287" s="466" t="s">
        <v>143</v>
      </c>
      <c r="BX287" s="466"/>
      <c r="BY287" s="446"/>
      <c r="BZ287" s="392" t="str">
        <f t="shared" si="65"/>
        <v>자금_차입금/사채/대여금 유동성 대체</v>
      </c>
      <c r="CA287" s="392" t="b">
        <f>VLOOKUP(BZ287,'[7]ROMM List'!$AB$5:$AB$736,1,0)=BZ287</f>
        <v>1</v>
      </c>
      <c r="CB287" s="392" t="str">
        <f t="shared" si="61"/>
        <v>TR0305</v>
      </c>
      <c r="CD287" s="470">
        <f t="shared" si="62"/>
        <v>0</v>
      </c>
      <c r="CF287" s="470">
        <f t="shared" si="63"/>
        <v>0</v>
      </c>
      <c r="CG287" s="470">
        <f t="shared" si="63"/>
        <v>0</v>
      </c>
      <c r="CH287" s="470">
        <f t="shared" si="63"/>
        <v>0</v>
      </c>
      <c r="CL287" s="392" t="str">
        <f>IF(COUNTIFS('[7]ROMM List'!$E$5:$E$736,다우기술!CL$4,'[7]ROMM List'!$AA$5:$AA$736,다우기술!$C287)&gt;0,CL$4,"")</f>
        <v/>
      </c>
      <c r="CM287" s="392" t="str">
        <f>IF(COUNTIFS('[7]ROMM List'!$E$5:$E$736,다우기술!CM$4,'[7]ROMM List'!$AA$5:$AA$736,다우기술!$C287)&gt;0,CM$4,"")</f>
        <v/>
      </c>
      <c r="CN287" s="392" t="str">
        <f>IF(COUNTIFS('[7]ROMM List'!$E$5:$E$736,다우기술!CN$4,'[7]ROMM List'!$AA$5:$AA$736,다우기술!$C287)&gt;0,CN$4,"")</f>
        <v/>
      </c>
      <c r="CO287" s="392" t="str">
        <f>IF(COUNTIFS('[7]ROMM List'!$E$5:$E$736,다우기술!CO$4,'[7]ROMM List'!$AA$5:$AA$736,다우기술!$C287)&gt;0,CO$4,"")</f>
        <v/>
      </c>
      <c r="CP287" s="392" t="str">
        <f>IF(COUNTIFS('[7]ROMM List'!$E$5:$E$736,다우기술!CP$4,'[7]ROMM List'!$AA$5:$AA$736,다우기술!$C287)&gt;0,CP$4,"")</f>
        <v/>
      </c>
      <c r="CQ287" s="392" t="str">
        <f>IF(COUNTIFS('[7]ROMM List'!$E$5:$E$736,다우기술!CQ$4,'[7]ROMM List'!$AA$5:$AA$736,다우기술!$C287)&gt;0,CQ$4,"")</f>
        <v/>
      </c>
      <c r="CR287" s="392" t="str">
        <f>IF(COUNTIFS('[7]ROMM List'!$E$5:$E$736,다우기술!CR$4,'[7]ROMM List'!$AA$5:$AA$736,다우기술!$C287)&gt;0,CR$4,"")</f>
        <v/>
      </c>
      <c r="CS287" s="392" t="str">
        <f>IF(COUNTIFS('[7]ROMM List'!$E$5:$E$736,다우기술!CS$4,'[7]ROMM List'!$AA$5:$AA$736,다우기술!$C287)&gt;0,CS$4,"")</f>
        <v/>
      </c>
      <c r="CT287" s="392" t="str">
        <f>IF(COUNTIFS('[7]ROMM List'!$E$5:$E$736,다우기술!CT$4,'[7]ROMM List'!$AA$5:$AA$736,다우기술!$C287)&gt;0,CT$4,"")</f>
        <v/>
      </c>
      <c r="CU287" s="392" t="str">
        <f>IF(COUNTIFS('[7]ROMM List'!$E$5:$E$736,다우기술!CU$4,'[7]ROMM List'!$AA$5:$AA$736,다우기술!$C287)&gt;0,CU$4,"")</f>
        <v/>
      </c>
      <c r="CV287" s="392" t="str">
        <f>IF(COUNTIFS('[7]ROMM List'!$E$5:$E$736,다우기술!CV$4,'[7]ROMM List'!$AA$5:$AA$736,다우기술!$C287)&gt;0,CV$4,"")</f>
        <v>금융부채</v>
      </c>
      <c r="CW287" s="392" t="str">
        <f>IF(COUNTIFS('[7]ROMM List'!$E$5:$E$736,다우기술!CW$4,'[7]ROMM List'!$AA$5:$AA$736,다우기술!$C287)&gt;0,CW$4,"")</f>
        <v/>
      </c>
      <c r="CX287" s="392" t="str">
        <f>IF(COUNTIFS('[7]ROMM List'!$E$5:$E$736,다우기술!CX$4,'[7]ROMM List'!$AA$5:$AA$736,다우기술!$C287)&gt;0,CX$4,"")</f>
        <v/>
      </c>
      <c r="CY287" s="392" t="str">
        <f>IF(COUNTIFS('[7]ROMM List'!$E$5:$E$736,다우기술!CY$4,'[7]ROMM List'!$AA$5:$AA$736,다우기술!$C287)&gt;0,CY$4,"")</f>
        <v/>
      </c>
      <c r="CZ287" s="392" t="str">
        <f>IF(COUNTIFS('[7]ROMM List'!$E$5:$E$736,다우기술!CZ$4,'[7]ROMM List'!$AA$5:$AA$736,다우기술!$C287)&gt;0,CZ$4,"")</f>
        <v/>
      </c>
      <c r="DA287" s="392" t="str">
        <f>IF(COUNTIFS('[7]ROMM List'!$E$5:$E$736,다우기술!DA$4,'[7]ROMM List'!$AA$5:$AA$736,다우기술!$C287)&gt;0,DA$4,"")</f>
        <v/>
      </c>
      <c r="DB287" s="392" t="str">
        <f>IF(COUNTIFS('[7]ROMM List'!$E$5:$E$736,다우기술!DB$4,'[7]ROMM List'!$AA$5:$AA$736,다우기술!$C287)&gt;0,DB$4,"")</f>
        <v/>
      </c>
      <c r="DC287" s="392" t="str">
        <f>IF(COUNTIFS('[7]ROMM List'!$E$5:$E$736,다우기술!DC$4,'[7]ROMM List'!$AA$5:$AA$736,다우기술!$C287)&gt;0,DC$4,"")</f>
        <v/>
      </c>
      <c r="DD287" s="392" t="str">
        <f>IF(COUNTIFS('[7]ROMM List'!$E$5:$E$736,다우기술!DD$4,'[7]ROMM List'!$AA$5:$AA$736,다우기술!$C287)&gt;0,DD$4,"")</f>
        <v/>
      </c>
      <c r="DE287" s="392" t="str">
        <f>IF(COUNTIFS('[7]ROMM List'!$E$5:$E$736,다우기술!DE$4,'[7]ROMM List'!$AA$5:$AA$736,다우기술!$C287)&gt;0,DE$4,"")</f>
        <v/>
      </c>
      <c r="DF287" s="392" t="str">
        <f>IF(COUNTIFS('[7]ROMM List'!$E$5:$E$736,다우기술!DF$4,'[7]ROMM List'!$AA$5:$AA$736,다우기술!$C287)&gt;0,DF$4,"")</f>
        <v/>
      </c>
      <c r="DG287" s="392" t="str">
        <f>IF(COUNTIFS('[7]ROMM List'!$E$5:$E$736,다우기술!DG$4,'[7]ROMM List'!$AA$5:$AA$736,다우기술!$C287)&gt;0,DG$4,"")</f>
        <v/>
      </c>
      <c r="DH287" s="392" t="str">
        <f>IF(COUNTIFS('[7]ROMM List'!$E$5:$E$736,다우기술!DH$4,'[7]ROMM List'!$AA$5:$AA$736,다우기술!$C287)&gt;0,DH$4,"")</f>
        <v/>
      </c>
      <c r="DI287" s="392" t="str">
        <f>IF(COUNTIFS('[7]ROMM List'!$E$5:$E$736,다우기술!DI$4,'[7]ROMM List'!$AA$5:$AA$736,다우기술!$C287)&gt;0,DI$4,"")</f>
        <v/>
      </c>
      <c r="DJ287" s="392" t="str">
        <f>IF(COUNTIFS('[7]ROMM List'!$E$5:$E$736,다우기술!DJ$4,'[7]ROMM List'!$AA$5:$AA$736,다우기술!$C287)&gt;0,DJ$4,"")</f>
        <v/>
      </c>
      <c r="DK287" s="392" t="str">
        <f>IF(COUNTIFS('[7]ROMM List'!$E$5:$E$736,다우기술!DK$4,'[7]ROMM List'!$AA$5:$AA$736,다우기술!$C287)&gt;0,DK$4,"")</f>
        <v/>
      </c>
      <c r="DL287" s="392" t="str">
        <f t="shared" si="67"/>
        <v>금융부채</v>
      </c>
    </row>
    <row r="288" spans="1:175" s="392" customFormat="1" ht="109.2" hidden="1" customHeight="1">
      <c r="A288" s="453"/>
      <c r="B288" s="392" t="s">
        <v>3009</v>
      </c>
      <c r="C288" s="430" t="str">
        <f t="shared" si="59"/>
        <v>TR0306</v>
      </c>
      <c r="D288" s="430" t="s">
        <v>5183</v>
      </c>
      <c r="E288" s="430" t="s">
        <v>152</v>
      </c>
      <c r="F288" s="431" t="s">
        <v>3614</v>
      </c>
      <c r="G288" s="431" t="s">
        <v>3064</v>
      </c>
      <c r="H288" s="454" t="s">
        <v>5287</v>
      </c>
      <c r="I288" s="455" t="s">
        <v>5288</v>
      </c>
      <c r="J288" s="456" t="s">
        <v>5289</v>
      </c>
      <c r="K288" s="457" t="s">
        <v>5290</v>
      </c>
      <c r="L288" s="458" t="str">
        <f>IF(VLOOKUP(BZ288,'[7]ROMM List'!$AB$5:$AC$736,2,0)&gt;0,"Y","N")</f>
        <v>N</v>
      </c>
      <c r="M288" s="459" t="s">
        <v>3025</v>
      </c>
      <c r="N288" s="460"/>
      <c r="O288" s="460"/>
      <c r="P288" s="460"/>
      <c r="Q288" s="460"/>
      <c r="R288" s="461"/>
      <c r="S288" s="459" t="s">
        <v>142</v>
      </c>
      <c r="T288" s="461" t="s">
        <v>4201</v>
      </c>
      <c r="U288" s="459" t="str">
        <f>IF(COUNTIFS('[7]ROMM List'!$AA$5:$AA$736,다우기술!$C288,'[7]ROMM List'!K$5:K$736,"O")&gt;0,"O","")</f>
        <v>O</v>
      </c>
      <c r="V288" s="460" t="str">
        <f>IF(COUNTIFS('[7]ROMM List'!$AA$5:$AA$736,다우기술!$C288,'[7]ROMM List'!L$5:L$736,"O")&gt;0,"O","")</f>
        <v>O</v>
      </c>
      <c r="W288" s="460" t="str">
        <f>IF(COUNTIFS('[7]ROMM List'!$AA$5:$AA$736,다우기술!$C288,'[7]ROMM List'!M$5:M$736,"O")&gt;0,"O","")</f>
        <v/>
      </c>
      <c r="X288" s="460" t="str">
        <f>IF(COUNTIFS('[7]ROMM List'!$AA$5:$AA$736,다우기술!$C288,'[7]ROMM List'!N$5:N$736,"O")&gt;0,"O","")</f>
        <v/>
      </c>
      <c r="Y288" s="460" t="str">
        <f>IF(COUNTIFS('[7]ROMM List'!$AA$5:$AA$736,다우기술!$C288,'[7]ROMM List'!O$5:O$736,"O")&gt;0,"O","")</f>
        <v/>
      </c>
      <c r="Z288" s="460" t="str">
        <f>IF(COUNTIFS('[7]ROMM List'!$AA$5:$AA$736,다우기술!$C288,'[7]ROMM List'!P$5:P$736,"O")&gt;0,"O","")</f>
        <v/>
      </c>
      <c r="AA288" s="460" t="str">
        <f>IF(COUNTIFS('[7]ROMM List'!$AA$5:$AA$736,다우기술!$C288,'[7]ROMM List'!Q$5:Q$736,"O")&gt;0,"O","")</f>
        <v/>
      </c>
      <c r="AB288" s="460" t="str">
        <f>IF(COUNTIFS('[7]ROMM List'!$AA$5:$AA$736,다우기술!$C288,'[7]ROMM List'!R$5:R$736,"O")&gt;0,"O","")</f>
        <v/>
      </c>
      <c r="AC288" s="460" t="str">
        <f>IF(COUNTIFS('[7]ROMM List'!$AA$5:$AA$736,다우기술!$C288,'[7]ROMM List'!S$5:S$736,"O")&gt;0,"O","")</f>
        <v/>
      </c>
      <c r="AD288" s="460" t="str">
        <f>IF(COUNTIFS('[7]ROMM List'!$AA$5:$AA$736,다우기술!$C288,'[7]ROMM List'!T$5:T$736,"O")&gt;0,"O","")</f>
        <v/>
      </c>
      <c r="AE288" s="460" t="str">
        <f>IF(COUNTIFS('[7]ROMM List'!$AA$5:$AA$736,다우기술!$C288,'[7]ROMM List'!U$5:U$736,"O")&gt;0,"O","")</f>
        <v/>
      </c>
      <c r="AF288" s="460" t="str">
        <f>IF(COUNTIFS('[7]ROMM List'!$AA$5:$AA$736,다우기술!$C288,'[7]ROMM List'!V$5:V$736,"O")&gt;0,"O","")</f>
        <v/>
      </c>
      <c r="AG288" s="461" t="str">
        <f>IF(COUNTIFS('[7]ROMM List'!$AA$5:$AA$736,다우기술!$C288,'[7]ROMM List'!W$5:W$736,"O")&gt;0,"O","")</f>
        <v/>
      </c>
      <c r="AH288" s="462" t="s">
        <v>130</v>
      </c>
      <c r="AI288" s="458" t="str">
        <f t="shared" si="66"/>
        <v>자본</v>
      </c>
      <c r="AJ288" s="458" t="s">
        <v>144</v>
      </c>
      <c r="AK288" s="458" t="s">
        <v>144</v>
      </c>
      <c r="AL288" s="458" t="s">
        <v>144</v>
      </c>
      <c r="AM288" s="458" t="s">
        <v>144</v>
      </c>
      <c r="AN288" s="458" t="s">
        <v>3018</v>
      </c>
      <c r="AO288" s="458" t="s">
        <v>5291</v>
      </c>
      <c r="AP288" s="463" t="s">
        <v>3018</v>
      </c>
      <c r="AQ288" s="458" t="s">
        <v>3902</v>
      </c>
      <c r="AR288" s="454" t="s">
        <v>3791</v>
      </c>
      <c r="AS288" s="454" t="s">
        <v>5211</v>
      </c>
      <c r="AT288" s="464" t="s">
        <v>5292</v>
      </c>
      <c r="AU288" s="454" t="str">
        <f t="shared" si="64"/>
        <v>증자와 관련한 이사회 및 주총의 승인</v>
      </c>
      <c r="AV288" s="454" t="s">
        <v>5293</v>
      </c>
      <c r="AW288" s="455"/>
      <c r="AX288" s="460" t="s">
        <v>3025</v>
      </c>
      <c r="AY288" s="460"/>
      <c r="AZ288" s="461"/>
      <c r="BA288" s="446" t="s">
        <v>5294</v>
      </c>
      <c r="BB288" s="446" t="str">
        <f>IF(COUNTIFS('[7]ROMM List'!$AA$5:$AA$736,다우기술!C288,'[7]ROMM List'!$AF$5:$AF$736,"Significant")&gt;0,"Significant",IF(COUNTIFS('[7]ROMM List'!$AA$5:$AA$736,다우기술!C288,'[7]ROMM List'!$AF$5:$AF$736,"Higher")&gt;0,"Higher","Lower"))</f>
        <v>Lower</v>
      </c>
      <c r="BC288" s="446" t="str">
        <f>AQ288</f>
        <v>A</v>
      </c>
      <c r="BD288" s="446" t="s">
        <v>130</v>
      </c>
      <c r="BE288" s="465" t="s">
        <v>131</v>
      </c>
      <c r="BF288" s="466" t="s">
        <v>3902</v>
      </c>
      <c r="BG288" s="466" t="s">
        <v>135</v>
      </c>
      <c r="BH288" s="466" t="s">
        <v>135</v>
      </c>
      <c r="BI288" s="466" t="s">
        <v>135</v>
      </c>
      <c r="BJ288" s="466" t="s">
        <v>135</v>
      </c>
      <c r="BK288" s="466" t="s">
        <v>135</v>
      </c>
      <c r="BL288" s="466" t="s">
        <v>135</v>
      </c>
      <c r="BM288" s="466" t="s">
        <v>135</v>
      </c>
      <c r="BN288" s="467" t="s">
        <v>135</v>
      </c>
      <c r="BO288" s="446" t="str">
        <f t="shared" si="60"/>
        <v>Not Higher</v>
      </c>
      <c r="BP288" s="446">
        <f>SUMIFS([7]Note!$G$18:$G$65,[7]Note!$C$18:$C$65,다우기술!BB288,[7]Note!$F$18:$F$65,다우기술!BC288,[7]Note!$D$18:$D$65,다우기술!BO288)/IF(BD288="Y",1,IF(BD288="H",2,4))</f>
        <v>1</v>
      </c>
      <c r="BQ288" s="446" t="str">
        <f t="shared" si="68"/>
        <v>재경팀</v>
      </c>
      <c r="BR288" s="466"/>
      <c r="BS288" s="467" t="s">
        <v>143</v>
      </c>
      <c r="BT288" s="465"/>
      <c r="BU288" s="466"/>
      <c r="BV288" s="466"/>
      <c r="BW288" s="466" t="s">
        <v>143</v>
      </c>
      <c r="BX288" s="466"/>
      <c r="BY288" s="446"/>
      <c r="BZ288" s="392" t="str">
        <f t="shared" si="65"/>
        <v>자금_증자와 관련한 이사회 및 주총의 승인</v>
      </c>
      <c r="CA288" s="392" t="b">
        <f>VLOOKUP(BZ288,'[7]ROMM List'!$AB$5:$AB$736,1,0)=BZ288</f>
        <v>1</v>
      </c>
      <c r="CB288" s="392" t="str">
        <f t="shared" si="61"/>
        <v>TR0306</v>
      </c>
      <c r="CD288" s="470">
        <f t="shared" si="62"/>
        <v>0</v>
      </c>
      <c r="CF288" s="470">
        <f t="shared" si="63"/>
        <v>0</v>
      </c>
      <c r="CG288" s="470">
        <f t="shared" si="63"/>
        <v>0</v>
      </c>
      <c r="CH288" s="470">
        <f t="shared" si="63"/>
        <v>0</v>
      </c>
      <c r="CL288" s="392" t="str">
        <f>IF(COUNTIFS('[7]ROMM List'!$E$5:$E$736,다우기술!CL$4,'[7]ROMM List'!$AA$5:$AA$736,다우기술!$C288)&gt;0,CL$4,"")</f>
        <v/>
      </c>
      <c r="CM288" s="392" t="str">
        <f>IF(COUNTIFS('[7]ROMM List'!$E$5:$E$736,다우기술!CM$4,'[7]ROMM List'!$AA$5:$AA$736,다우기술!$C288)&gt;0,CM$4,"")</f>
        <v/>
      </c>
      <c r="CN288" s="392" t="str">
        <f>IF(COUNTIFS('[7]ROMM List'!$E$5:$E$736,다우기술!CN$4,'[7]ROMM List'!$AA$5:$AA$736,다우기술!$C288)&gt;0,CN$4,"")</f>
        <v/>
      </c>
      <c r="CO288" s="392" t="str">
        <f>IF(COUNTIFS('[7]ROMM List'!$E$5:$E$736,다우기술!CO$4,'[7]ROMM List'!$AA$5:$AA$736,다우기술!$C288)&gt;0,CO$4,"")</f>
        <v/>
      </c>
      <c r="CP288" s="392" t="str">
        <f>IF(COUNTIFS('[7]ROMM List'!$E$5:$E$736,다우기술!CP$4,'[7]ROMM List'!$AA$5:$AA$736,다우기술!$C288)&gt;0,CP$4,"")</f>
        <v/>
      </c>
      <c r="CQ288" s="392" t="str">
        <f>IF(COUNTIFS('[7]ROMM List'!$E$5:$E$736,다우기술!CQ$4,'[7]ROMM List'!$AA$5:$AA$736,다우기술!$C288)&gt;0,CQ$4,"")</f>
        <v/>
      </c>
      <c r="CR288" s="392" t="str">
        <f>IF(COUNTIFS('[7]ROMM List'!$E$5:$E$736,다우기술!CR$4,'[7]ROMM List'!$AA$5:$AA$736,다우기술!$C288)&gt;0,CR$4,"")</f>
        <v/>
      </c>
      <c r="CS288" s="392" t="str">
        <f>IF(COUNTIFS('[7]ROMM List'!$E$5:$E$736,다우기술!CS$4,'[7]ROMM List'!$AA$5:$AA$736,다우기술!$C288)&gt;0,CS$4,"")</f>
        <v/>
      </c>
      <c r="CT288" s="392" t="str">
        <f>IF(COUNTIFS('[7]ROMM List'!$E$5:$E$736,다우기술!CT$4,'[7]ROMM List'!$AA$5:$AA$736,다우기술!$C288)&gt;0,CT$4,"")</f>
        <v/>
      </c>
      <c r="CU288" s="392" t="str">
        <f>IF(COUNTIFS('[7]ROMM List'!$E$5:$E$736,다우기술!CU$4,'[7]ROMM List'!$AA$5:$AA$736,다우기술!$C288)&gt;0,CU$4,"")</f>
        <v/>
      </c>
      <c r="CV288" s="392" t="str">
        <f>IF(COUNTIFS('[7]ROMM List'!$E$5:$E$736,다우기술!CV$4,'[7]ROMM List'!$AA$5:$AA$736,다우기술!$C288)&gt;0,CV$4,"")</f>
        <v/>
      </c>
      <c r="CW288" s="392" t="str">
        <f>IF(COUNTIFS('[7]ROMM List'!$E$5:$E$736,다우기술!CW$4,'[7]ROMM List'!$AA$5:$AA$736,다우기술!$C288)&gt;0,CW$4,"")</f>
        <v/>
      </c>
      <c r="CX288" s="392" t="str">
        <f>IF(COUNTIFS('[7]ROMM List'!$E$5:$E$736,다우기술!CX$4,'[7]ROMM List'!$AA$5:$AA$736,다우기술!$C288)&gt;0,CX$4,"")</f>
        <v/>
      </c>
      <c r="CY288" s="392" t="str">
        <f>IF(COUNTIFS('[7]ROMM List'!$E$5:$E$736,다우기술!CY$4,'[7]ROMM List'!$AA$5:$AA$736,다우기술!$C288)&gt;0,CY$4,"")</f>
        <v/>
      </c>
      <c r="CZ288" s="392" t="str">
        <f>IF(COUNTIFS('[7]ROMM List'!$E$5:$E$736,다우기술!CZ$4,'[7]ROMM List'!$AA$5:$AA$736,다우기술!$C288)&gt;0,CZ$4,"")</f>
        <v/>
      </c>
      <c r="DA288" s="392" t="str">
        <f>IF(COUNTIFS('[7]ROMM List'!$E$5:$E$736,다우기술!DA$4,'[7]ROMM List'!$AA$5:$AA$736,다우기술!$C288)&gt;0,DA$4,"")</f>
        <v/>
      </c>
      <c r="DB288" s="392" t="str">
        <f>IF(COUNTIFS('[7]ROMM List'!$E$5:$E$736,다우기술!DB$4,'[7]ROMM List'!$AA$5:$AA$736,다우기술!$C288)&gt;0,DB$4,"")</f>
        <v/>
      </c>
      <c r="DC288" s="392" t="str">
        <f>IF(COUNTIFS('[7]ROMM List'!$E$5:$E$736,다우기술!DC$4,'[7]ROMM List'!$AA$5:$AA$736,다우기술!$C288)&gt;0,DC$4,"")</f>
        <v/>
      </c>
      <c r="DD288" s="392" t="str">
        <f>IF(COUNTIFS('[7]ROMM List'!$E$5:$E$736,다우기술!DD$4,'[7]ROMM List'!$AA$5:$AA$736,다우기술!$C288)&gt;0,DD$4,"")</f>
        <v>자본</v>
      </c>
      <c r="DE288" s="392" t="str">
        <f>IF(COUNTIFS('[7]ROMM List'!$E$5:$E$736,다우기술!DE$4,'[7]ROMM List'!$AA$5:$AA$736,다우기술!$C288)&gt;0,DE$4,"")</f>
        <v/>
      </c>
      <c r="DF288" s="392" t="str">
        <f>IF(COUNTIFS('[7]ROMM List'!$E$5:$E$736,다우기술!DF$4,'[7]ROMM List'!$AA$5:$AA$736,다우기술!$C288)&gt;0,DF$4,"")</f>
        <v/>
      </c>
      <c r="DG288" s="392" t="str">
        <f>IF(COUNTIFS('[7]ROMM List'!$E$5:$E$736,다우기술!DG$4,'[7]ROMM List'!$AA$5:$AA$736,다우기술!$C288)&gt;0,DG$4,"")</f>
        <v/>
      </c>
      <c r="DH288" s="392" t="str">
        <f>IF(COUNTIFS('[7]ROMM List'!$E$5:$E$736,다우기술!DH$4,'[7]ROMM List'!$AA$5:$AA$736,다우기술!$C288)&gt;0,DH$4,"")</f>
        <v/>
      </c>
      <c r="DI288" s="392" t="str">
        <f>IF(COUNTIFS('[7]ROMM List'!$E$5:$E$736,다우기술!DI$4,'[7]ROMM List'!$AA$5:$AA$736,다우기술!$C288)&gt;0,DI$4,"")</f>
        <v/>
      </c>
      <c r="DJ288" s="392" t="str">
        <f>IF(COUNTIFS('[7]ROMM List'!$E$5:$E$736,다우기술!DJ$4,'[7]ROMM List'!$AA$5:$AA$736,다우기술!$C288)&gt;0,DJ$4,"")</f>
        <v/>
      </c>
      <c r="DK288" s="392" t="str">
        <f>IF(COUNTIFS('[7]ROMM List'!$E$5:$E$736,다우기술!DK$4,'[7]ROMM List'!$AA$5:$AA$736,다우기술!$C288)&gt;0,DK$4,"")</f>
        <v/>
      </c>
      <c r="DL288" s="392" t="str">
        <f t="shared" si="67"/>
        <v>자본</v>
      </c>
    </row>
    <row r="289" spans="1:116" s="392" customFormat="1" ht="109.2" hidden="1" customHeight="1">
      <c r="A289" s="453"/>
      <c r="B289" s="392" t="s">
        <v>3009</v>
      </c>
      <c r="C289" s="430" t="str">
        <f t="shared" si="59"/>
        <v>TR0307</v>
      </c>
      <c r="D289" s="430" t="s">
        <v>5183</v>
      </c>
      <c r="E289" s="430" t="s">
        <v>152</v>
      </c>
      <c r="F289" s="431" t="s">
        <v>3614</v>
      </c>
      <c r="G289" s="431" t="s">
        <v>3073</v>
      </c>
      <c r="H289" s="454" t="s">
        <v>5295</v>
      </c>
      <c r="I289" s="455" t="s">
        <v>5288</v>
      </c>
      <c r="J289" s="456" t="s">
        <v>5296</v>
      </c>
      <c r="K289" s="457" t="s">
        <v>5297</v>
      </c>
      <c r="L289" s="458" t="str">
        <f>IF(VLOOKUP(BZ289,'[7]ROMM List'!$AB$5:$AC$736,2,0)&gt;0,"Y","N")</f>
        <v>Y</v>
      </c>
      <c r="M289" s="459"/>
      <c r="N289" s="460"/>
      <c r="O289" s="460"/>
      <c r="P289" s="460"/>
      <c r="Q289" s="460" t="s">
        <v>3025</v>
      </c>
      <c r="R289" s="461"/>
      <c r="S289" s="459" t="s">
        <v>142</v>
      </c>
      <c r="T289" s="461" t="s">
        <v>4201</v>
      </c>
      <c r="U289" s="459" t="str">
        <f>IF(COUNTIFS('[7]ROMM List'!$AA$5:$AA$736,다우기술!$C289,'[7]ROMM List'!K$5:K$736,"O")&gt;0,"O","")</f>
        <v>O</v>
      </c>
      <c r="V289" s="460" t="str">
        <f>IF(COUNTIFS('[7]ROMM List'!$AA$5:$AA$736,다우기술!$C289,'[7]ROMM List'!L$5:L$736,"O")&gt;0,"O","")</f>
        <v>O</v>
      </c>
      <c r="W289" s="460" t="str">
        <f>IF(COUNTIFS('[7]ROMM List'!$AA$5:$AA$736,다우기술!$C289,'[7]ROMM List'!M$5:M$736,"O")&gt;0,"O","")</f>
        <v/>
      </c>
      <c r="X289" s="460" t="str">
        <f>IF(COUNTIFS('[7]ROMM List'!$AA$5:$AA$736,다우기술!$C289,'[7]ROMM List'!N$5:N$736,"O")&gt;0,"O","")</f>
        <v/>
      </c>
      <c r="Y289" s="460" t="str">
        <f>IF(COUNTIFS('[7]ROMM List'!$AA$5:$AA$736,다우기술!$C289,'[7]ROMM List'!O$5:O$736,"O")&gt;0,"O","")</f>
        <v/>
      </c>
      <c r="Z289" s="460" t="str">
        <f>IF(COUNTIFS('[7]ROMM List'!$AA$5:$AA$736,다우기술!$C289,'[7]ROMM List'!P$5:P$736,"O")&gt;0,"O","")</f>
        <v/>
      </c>
      <c r="AA289" s="460" t="str">
        <f>IF(COUNTIFS('[7]ROMM List'!$AA$5:$AA$736,다우기술!$C289,'[7]ROMM List'!Q$5:Q$736,"O")&gt;0,"O","")</f>
        <v/>
      </c>
      <c r="AB289" s="460" t="str">
        <f>IF(COUNTIFS('[7]ROMM List'!$AA$5:$AA$736,다우기술!$C289,'[7]ROMM List'!R$5:R$736,"O")&gt;0,"O","")</f>
        <v/>
      </c>
      <c r="AC289" s="460" t="str">
        <f>IF(COUNTIFS('[7]ROMM List'!$AA$5:$AA$736,다우기술!$C289,'[7]ROMM List'!S$5:S$736,"O")&gt;0,"O","")</f>
        <v/>
      </c>
      <c r="AD289" s="460" t="str">
        <f>IF(COUNTIFS('[7]ROMM List'!$AA$5:$AA$736,다우기술!$C289,'[7]ROMM List'!T$5:T$736,"O")&gt;0,"O","")</f>
        <v/>
      </c>
      <c r="AE289" s="460" t="str">
        <f>IF(COUNTIFS('[7]ROMM List'!$AA$5:$AA$736,다우기술!$C289,'[7]ROMM List'!U$5:U$736,"O")&gt;0,"O","")</f>
        <v/>
      </c>
      <c r="AF289" s="460" t="str">
        <f>IF(COUNTIFS('[7]ROMM List'!$AA$5:$AA$736,다우기술!$C289,'[7]ROMM List'!V$5:V$736,"O")&gt;0,"O","")</f>
        <v/>
      </c>
      <c r="AG289" s="461" t="str">
        <f>IF(COUNTIFS('[7]ROMM List'!$AA$5:$AA$736,다우기술!$C289,'[7]ROMM List'!W$5:W$736,"O")&gt;0,"O","")</f>
        <v/>
      </c>
      <c r="AH289" s="462" t="s">
        <v>130</v>
      </c>
      <c r="AI289" s="458" t="str">
        <f t="shared" si="66"/>
        <v>자본</v>
      </c>
      <c r="AJ289" s="458" t="s">
        <v>144</v>
      </c>
      <c r="AK289" s="458" t="s">
        <v>144</v>
      </c>
      <c r="AL289" s="458" t="s">
        <v>144</v>
      </c>
      <c r="AM289" s="458" t="s">
        <v>144</v>
      </c>
      <c r="AN289" s="458" t="s">
        <v>3018</v>
      </c>
      <c r="AO289" s="458" t="s">
        <v>5291</v>
      </c>
      <c r="AP289" s="463" t="s">
        <v>3018</v>
      </c>
      <c r="AQ289" s="458" t="s">
        <v>3902</v>
      </c>
      <c r="AR289" s="454" t="s">
        <v>3791</v>
      </c>
      <c r="AS289" s="454" t="s">
        <v>5211</v>
      </c>
      <c r="AT289" s="464" t="s">
        <v>5298</v>
      </c>
      <c r="AU289" s="454" t="str">
        <f t="shared" si="64"/>
        <v>증자와 관련된 담당자의 사후검토 및 승인</v>
      </c>
      <c r="AV289" s="454" t="s">
        <v>5299</v>
      </c>
      <c r="AW289" s="455"/>
      <c r="AX289" s="460"/>
      <c r="AY289" s="460" t="s">
        <v>3025</v>
      </c>
      <c r="AZ289" s="461"/>
      <c r="BA289" s="446" t="s">
        <v>5300</v>
      </c>
      <c r="BB289" s="446" t="str">
        <f>IF(COUNTIFS('[7]ROMM List'!$AA$5:$AA$736,다우기술!C289,'[7]ROMM List'!$AF$5:$AF$736,"Significant")&gt;0,"Significant",IF(COUNTIFS('[7]ROMM List'!$AA$5:$AA$736,다우기술!C289,'[7]ROMM List'!$AF$5:$AF$736,"Higher")&gt;0,"Higher","Lower"))</f>
        <v>Lower</v>
      </c>
      <c r="BC289" s="446" t="str">
        <f>AQ289</f>
        <v>A</v>
      </c>
      <c r="BD289" s="446" t="s">
        <v>130</v>
      </c>
      <c r="BE289" s="465" t="s">
        <v>131</v>
      </c>
      <c r="BF289" s="466" t="s">
        <v>3902</v>
      </c>
      <c r="BG289" s="466" t="s">
        <v>135</v>
      </c>
      <c r="BH289" s="466" t="s">
        <v>135</v>
      </c>
      <c r="BI289" s="466" t="s">
        <v>135</v>
      </c>
      <c r="BJ289" s="466" t="s">
        <v>135</v>
      </c>
      <c r="BK289" s="466" t="s">
        <v>135</v>
      </c>
      <c r="BL289" s="466" t="s">
        <v>135</v>
      </c>
      <c r="BM289" s="466" t="s">
        <v>135</v>
      </c>
      <c r="BN289" s="467" t="s">
        <v>135</v>
      </c>
      <c r="BO289" s="446" t="str">
        <f t="shared" si="60"/>
        <v>Not Higher</v>
      </c>
      <c r="BP289" s="446">
        <f>SUMIFS([7]Note!$G$18:$G$65,[7]Note!$C$18:$C$65,다우기술!BB289,[7]Note!$F$18:$F$65,다우기술!BC289,[7]Note!$D$18:$D$65,다우기술!BO289)/IF(BD289="Y",1,IF(BD289="H",2,4))</f>
        <v>1</v>
      </c>
      <c r="BQ289" s="446" t="str">
        <f t="shared" si="68"/>
        <v>재경팀</v>
      </c>
      <c r="BR289" s="466"/>
      <c r="BS289" s="467" t="s">
        <v>143</v>
      </c>
      <c r="BT289" s="465"/>
      <c r="BU289" s="466"/>
      <c r="BV289" s="466"/>
      <c r="BW289" s="466" t="s">
        <v>143</v>
      </c>
      <c r="BX289" s="466"/>
      <c r="BY289" s="446"/>
      <c r="BZ289" s="392" t="str">
        <f t="shared" si="65"/>
        <v>자금_증자와 관련된 담당자의 사후검토 및 승인</v>
      </c>
      <c r="CA289" s="392" t="b">
        <f>VLOOKUP(BZ289,'[7]ROMM List'!$AB$5:$AB$736,1,0)=BZ289</f>
        <v>1</v>
      </c>
      <c r="CB289" s="392" t="str">
        <f t="shared" si="61"/>
        <v>TR0307</v>
      </c>
      <c r="CD289" s="470">
        <f t="shared" si="62"/>
        <v>0</v>
      </c>
      <c r="CF289" s="470">
        <f t="shared" si="63"/>
        <v>0</v>
      </c>
      <c r="CG289" s="470">
        <f t="shared" si="63"/>
        <v>0</v>
      </c>
      <c r="CH289" s="470">
        <f t="shared" si="63"/>
        <v>0</v>
      </c>
      <c r="CL289" s="392" t="str">
        <f>IF(COUNTIFS('[7]ROMM List'!$E$5:$E$736,다우기술!CL$4,'[7]ROMM List'!$AA$5:$AA$736,다우기술!$C289)&gt;0,CL$4,"")</f>
        <v/>
      </c>
      <c r="CM289" s="392" t="str">
        <f>IF(COUNTIFS('[7]ROMM List'!$E$5:$E$736,다우기술!CM$4,'[7]ROMM List'!$AA$5:$AA$736,다우기술!$C289)&gt;0,CM$4,"")</f>
        <v/>
      </c>
      <c r="CN289" s="392" t="str">
        <f>IF(COUNTIFS('[7]ROMM List'!$E$5:$E$736,다우기술!CN$4,'[7]ROMM List'!$AA$5:$AA$736,다우기술!$C289)&gt;0,CN$4,"")</f>
        <v/>
      </c>
      <c r="CO289" s="392" t="str">
        <f>IF(COUNTIFS('[7]ROMM List'!$E$5:$E$736,다우기술!CO$4,'[7]ROMM List'!$AA$5:$AA$736,다우기술!$C289)&gt;0,CO$4,"")</f>
        <v/>
      </c>
      <c r="CP289" s="392" t="str">
        <f>IF(COUNTIFS('[7]ROMM List'!$E$5:$E$736,다우기술!CP$4,'[7]ROMM List'!$AA$5:$AA$736,다우기술!$C289)&gt;0,CP$4,"")</f>
        <v/>
      </c>
      <c r="CQ289" s="392" t="str">
        <f>IF(COUNTIFS('[7]ROMM List'!$E$5:$E$736,다우기술!CQ$4,'[7]ROMM List'!$AA$5:$AA$736,다우기술!$C289)&gt;0,CQ$4,"")</f>
        <v/>
      </c>
      <c r="CR289" s="392" t="str">
        <f>IF(COUNTIFS('[7]ROMM List'!$E$5:$E$736,다우기술!CR$4,'[7]ROMM List'!$AA$5:$AA$736,다우기술!$C289)&gt;0,CR$4,"")</f>
        <v/>
      </c>
      <c r="CS289" s="392" t="str">
        <f>IF(COUNTIFS('[7]ROMM List'!$E$5:$E$736,다우기술!CS$4,'[7]ROMM List'!$AA$5:$AA$736,다우기술!$C289)&gt;0,CS$4,"")</f>
        <v/>
      </c>
      <c r="CT289" s="392" t="str">
        <f>IF(COUNTIFS('[7]ROMM List'!$E$5:$E$736,다우기술!CT$4,'[7]ROMM List'!$AA$5:$AA$736,다우기술!$C289)&gt;0,CT$4,"")</f>
        <v/>
      </c>
      <c r="CU289" s="392" t="str">
        <f>IF(COUNTIFS('[7]ROMM List'!$E$5:$E$736,다우기술!CU$4,'[7]ROMM List'!$AA$5:$AA$736,다우기술!$C289)&gt;0,CU$4,"")</f>
        <v/>
      </c>
      <c r="CV289" s="392" t="str">
        <f>IF(COUNTIFS('[7]ROMM List'!$E$5:$E$736,다우기술!CV$4,'[7]ROMM List'!$AA$5:$AA$736,다우기술!$C289)&gt;0,CV$4,"")</f>
        <v/>
      </c>
      <c r="CW289" s="392" t="str">
        <f>IF(COUNTIFS('[7]ROMM List'!$E$5:$E$736,다우기술!CW$4,'[7]ROMM List'!$AA$5:$AA$736,다우기술!$C289)&gt;0,CW$4,"")</f>
        <v/>
      </c>
      <c r="CX289" s="392" t="str">
        <f>IF(COUNTIFS('[7]ROMM List'!$E$5:$E$736,다우기술!CX$4,'[7]ROMM List'!$AA$5:$AA$736,다우기술!$C289)&gt;0,CX$4,"")</f>
        <v/>
      </c>
      <c r="CY289" s="392" t="str">
        <f>IF(COUNTIFS('[7]ROMM List'!$E$5:$E$736,다우기술!CY$4,'[7]ROMM List'!$AA$5:$AA$736,다우기술!$C289)&gt;0,CY$4,"")</f>
        <v/>
      </c>
      <c r="CZ289" s="392" t="str">
        <f>IF(COUNTIFS('[7]ROMM List'!$E$5:$E$736,다우기술!CZ$4,'[7]ROMM List'!$AA$5:$AA$736,다우기술!$C289)&gt;0,CZ$4,"")</f>
        <v/>
      </c>
      <c r="DA289" s="392" t="str">
        <f>IF(COUNTIFS('[7]ROMM List'!$E$5:$E$736,다우기술!DA$4,'[7]ROMM List'!$AA$5:$AA$736,다우기술!$C289)&gt;0,DA$4,"")</f>
        <v/>
      </c>
      <c r="DB289" s="392" t="str">
        <f>IF(COUNTIFS('[7]ROMM List'!$E$5:$E$736,다우기술!DB$4,'[7]ROMM List'!$AA$5:$AA$736,다우기술!$C289)&gt;0,DB$4,"")</f>
        <v/>
      </c>
      <c r="DC289" s="392" t="str">
        <f>IF(COUNTIFS('[7]ROMM List'!$E$5:$E$736,다우기술!DC$4,'[7]ROMM List'!$AA$5:$AA$736,다우기술!$C289)&gt;0,DC$4,"")</f>
        <v/>
      </c>
      <c r="DD289" s="392" t="str">
        <f>IF(COUNTIFS('[7]ROMM List'!$E$5:$E$736,다우기술!DD$4,'[7]ROMM List'!$AA$5:$AA$736,다우기술!$C289)&gt;0,DD$4,"")</f>
        <v>자본</v>
      </c>
      <c r="DE289" s="392" t="str">
        <f>IF(COUNTIFS('[7]ROMM List'!$E$5:$E$736,다우기술!DE$4,'[7]ROMM List'!$AA$5:$AA$736,다우기술!$C289)&gt;0,DE$4,"")</f>
        <v/>
      </c>
      <c r="DF289" s="392" t="str">
        <f>IF(COUNTIFS('[7]ROMM List'!$E$5:$E$736,다우기술!DF$4,'[7]ROMM List'!$AA$5:$AA$736,다우기술!$C289)&gt;0,DF$4,"")</f>
        <v/>
      </c>
      <c r="DG289" s="392" t="str">
        <f>IF(COUNTIFS('[7]ROMM List'!$E$5:$E$736,다우기술!DG$4,'[7]ROMM List'!$AA$5:$AA$736,다우기술!$C289)&gt;0,DG$4,"")</f>
        <v/>
      </c>
      <c r="DH289" s="392" t="str">
        <f>IF(COUNTIFS('[7]ROMM List'!$E$5:$E$736,다우기술!DH$4,'[7]ROMM List'!$AA$5:$AA$736,다우기술!$C289)&gt;0,DH$4,"")</f>
        <v/>
      </c>
      <c r="DI289" s="392" t="str">
        <f>IF(COUNTIFS('[7]ROMM List'!$E$5:$E$736,다우기술!DI$4,'[7]ROMM List'!$AA$5:$AA$736,다우기술!$C289)&gt;0,DI$4,"")</f>
        <v/>
      </c>
      <c r="DJ289" s="392" t="str">
        <f>IF(COUNTIFS('[7]ROMM List'!$E$5:$E$736,다우기술!DJ$4,'[7]ROMM List'!$AA$5:$AA$736,다우기술!$C289)&gt;0,DJ$4,"")</f>
        <v/>
      </c>
      <c r="DK289" s="392" t="str">
        <f>IF(COUNTIFS('[7]ROMM List'!$E$5:$E$736,다우기술!DK$4,'[7]ROMM List'!$AA$5:$AA$736,다우기술!$C289)&gt;0,DK$4,"")</f>
        <v/>
      </c>
      <c r="DL289" s="392" t="str">
        <f t="shared" si="67"/>
        <v>자본</v>
      </c>
    </row>
    <row r="290" spans="1:116" s="392" customFormat="1" ht="109.2" hidden="1" customHeight="1">
      <c r="A290" s="453"/>
      <c r="B290" s="392" t="s">
        <v>3009</v>
      </c>
      <c r="C290" s="430" t="str">
        <f t="shared" si="59"/>
        <v>TR0308</v>
      </c>
      <c r="D290" s="430" t="s">
        <v>5183</v>
      </c>
      <c r="E290" s="430" t="s">
        <v>152</v>
      </c>
      <c r="F290" s="431" t="s">
        <v>3614</v>
      </c>
      <c r="G290" s="431" t="s">
        <v>3083</v>
      </c>
      <c r="H290" s="454" t="s">
        <v>5301</v>
      </c>
      <c r="I290" s="455" t="s">
        <v>5302</v>
      </c>
      <c r="J290" s="456" t="s">
        <v>5303</v>
      </c>
      <c r="K290" s="457" t="s">
        <v>5304</v>
      </c>
      <c r="L290" s="458" t="str">
        <f>IF(VLOOKUP(BZ290,'[7]ROMM List'!$AB$5:$AC$736,2,0)&gt;0,"Y","N")</f>
        <v>Y</v>
      </c>
      <c r="M290" s="459" t="s">
        <v>143</v>
      </c>
      <c r="N290" s="460" t="s">
        <v>3025</v>
      </c>
      <c r="O290" s="460"/>
      <c r="P290" s="460"/>
      <c r="Q290" s="460"/>
      <c r="R290" s="461"/>
      <c r="S290" s="459" t="s">
        <v>142</v>
      </c>
      <c r="T290" s="461" t="s">
        <v>4201</v>
      </c>
      <c r="U290" s="459" t="str">
        <f>IF(COUNTIFS('[7]ROMM List'!$AA$5:$AA$736,다우기술!$C290,'[7]ROMM List'!K$5:K$736,"O")&gt;0,"O","")</f>
        <v>O</v>
      </c>
      <c r="V290" s="460" t="str">
        <f>IF(COUNTIFS('[7]ROMM List'!$AA$5:$AA$736,다우기술!$C290,'[7]ROMM List'!L$5:L$736,"O")&gt;0,"O","")</f>
        <v/>
      </c>
      <c r="W290" s="460" t="str">
        <f>IF(COUNTIFS('[7]ROMM List'!$AA$5:$AA$736,다우기술!$C290,'[7]ROMM List'!M$5:M$736,"O")&gt;0,"O","")</f>
        <v>O</v>
      </c>
      <c r="X290" s="460" t="str">
        <f>IF(COUNTIFS('[7]ROMM List'!$AA$5:$AA$736,다우기술!$C290,'[7]ROMM List'!N$5:N$736,"O")&gt;0,"O","")</f>
        <v/>
      </c>
      <c r="Y290" s="460" t="str">
        <f>IF(COUNTIFS('[7]ROMM List'!$AA$5:$AA$736,다우기술!$C290,'[7]ROMM List'!O$5:O$736,"O")&gt;0,"O","")</f>
        <v>O</v>
      </c>
      <c r="Z290" s="460" t="str">
        <f>IF(COUNTIFS('[7]ROMM List'!$AA$5:$AA$736,다우기술!$C290,'[7]ROMM List'!P$5:P$736,"O")&gt;0,"O","")</f>
        <v>O</v>
      </c>
      <c r="AA290" s="460" t="str">
        <f>IF(COUNTIFS('[7]ROMM List'!$AA$5:$AA$736,다우기술!$C290,'[7]ROMM List'!Q$5:Q$736,"O")&gt;0,"O","")</f>
        <v>O</v>
      </c>
      <c r="AB290" s="460" t="str">
        <f>IF(COUNTIFS('[7]ROMM List'!$AA$5:$AA$736,다우기술!$C290,'[7]ROMM List'!R$5:R$736,"O")&gt;0,"O","")</f>
        <v/>
      </c>
      <c r="AC290" s="460" t="str">
        <f>IF(COUNTIFS('[7]ROMM List'!$AA$5:$AA$736,다우기술!$C290,'[7]ROMM List'!S$5:S$736,"O")&gt;0,"O","")</f>
        <v/>
      </c>
      <c r="AD290" s="460" t="str">
        <f>IF(COUNTIFS('[7]ROMM List'!$AA$5:$AA$736,다우기술!$C290,'[7]ROMM List'!T$5:T$736,"O")&gt;0,"O","")</f>
        <v/>
      </c>
      <c r="AE290" s="460" t="str">
        <f>IF(COUNTIFS('[7]ROMM List'!$AA$5:$AA$736,다우기술!$C290,'[7]ROMM List'!U$5:U$736,"O")&gt;0,"O","")</f>
        <v/>
      </c>
      <c r="AF290" s="460" t="str">
        <f>IF(COUNTIFS('[7]ROMM List'!$AA$5:$AA$736,다우기술!$C290,'[7]ROMM List'!V$5:V$736,"O")&gt;0,"O","")</f>
        <v/>
      </c>
      <c r="AG290" s="461" t="str">
        <f>IF(COUNTIFS('[7]ROMM List'!$AA$5:$AA$736,다우기술!$C290,'[7]ROMM List'!W$5:W$736,"O")&gt;0,"O","")</f>
        <v/>
      </c>
      <c r="AH290" s="462" t="s">
        <v>130</v>
      </c>
      <c r="AI290" s="458" t="str">
        <f t="shared" si="66"/>
        <v>자본</v>
      </c>
      <c r="AJ290" s="458" t="s">
        <v>144</v>
      </c>
      <c r="AK290" s="458" t="s">
        <v>144</v>
      </c>
      <c r="AL290" s="458" t="s">
        <v>144</v>
      </c>
      <c r="AM290" s="458" t="s">
        <v>144</v>
      </c>
      <c r="AN290" s="458" t="s">
        <v>3018</v>
      </c>
      <c r="AO290" s="458" t="s">
        <v>5305</v>
      </c>
      <c r="AP290" s="463" t="s">
        <v>5306</v>
      </c>
      <c r="AQ290" s="458" t="s">
        <v>137</v>
      </c>
      <c r="AR290" s="454" t="s">
        <v>3791</v>
      </c>
      <c r="AS290" s="454" t="s">
        <v>5211</v>
      </c>
      <c r="AT290" s="464" t="s">
        <v>5307</v>
      </c>
      <c r="AU290" s="454" t="str">
        <f t="shared" si="64"/>
        <v>자기주식 취득에 대한 적절한 승인</v>
      </c>
      <c r="AV290" s="454" t="s">
        <v>5308</v>
      </c>
      <c r="AW290" s="455" t="s">
        <v>3025</v>
      </c>
      <c r="AX290" s="460"/>
      <c r="AY290" s="460" t="s">
        <v>3025</v>
      </c>
      <c r="AZ290" s="461"/>
      <c r="BA290" s="446" t="s">
        <v>5309</v>
      </c>
      <c r="BB290" s="446" t="str">
        <f>IF(COUNTIFS('[7]ROMM List'!$AA$5:$AA$736,다우기술!C290,'[7]ROMM List'!$AF$5:$AF$736,"Significant")&gt;0,"Significant",IF(COUNTIFS('[7]ROMM List'!$AA$5:$AA$736,다우기술!C290,'[7]ROMM List'!$AF$5:$AF$736,"Higher")&gt;0,"Higher","Lower"))</f>
        <v>Lower</v>
      </c>
      <c r="BC290" s="446" t="str">
        <f>AQ290</f>
        <v>A</v>
      </c>
      <c r="BD290" s="446" t="s">
        <v>130</v>
      </c>
      <c r="BE290" s="465" t="s">
        <v>131</v>
      </c>
      <c r="BF290" s="466" t="str">
        <f>BC290</f>
        <v>A</v>
      </c>
      <c r="BG290" s="466" t="s">
        <v>135</v>
      </c>
      <c r="BH290" s="466" t="s">
        <v>135</v>
      </c>
      <c r="BI290" s="466" t="s">
        <v>135</v>
      </c>
      <c r="BJ290" s="466" t="s">
        <v>135</v>
      </c>
      <c r="BK290" s="466" t="s">
        <v>135</v>
      </c>
      <c r="BL290" s="466" t="s">
        <v>135</v>
      </c>
      <c r="BM290" s="466" t="s">
        <v>135</v>
      </c>
      <c r="BN290" s="467" t="s">
        <v>135</v>
      </c>
      <c r="BO290" s="446" t="str">
        <f t="shared" si="60"/>
        <v>Not Higher</v>
      </c>
      <c r="BP290" s="446">
        <f>SUMIFS([7]Note!$G$18:$G$65,[7]Note!$C$18:$C$65,다우기술!BB290,[7]Note!$F$18:$F$65,다우기술!BC290,[7]Note!$D$18:$D$65,다우기술!BO290)/IF(BD290="Y",1,IF(BD290="H",2,4))</f>
        <v>1</v>
      </c>
      <c r="BQ290" s="446" t="str">
        <f t="shared" si="68"/>
        <v>재경팀</v>
      </c>
      <c r="BR290" s="466"/>
      <c r="BS290" s="467" t="s">
        <v>143</v>
      </c>
      <c r="BT290" s="465"/>
      <c r="BU290" s="466"/>
      <c r="BV290" s="466"/>
      <c r="BW290" s="466" t="s">
        <v>143</v>
      </c>
      <c r="BX290" s="466"/>
      <c r="BY290" s="446"/>
      <c r="BZ290" s="392" t="str">
        <f t="shared" si="65"/>
        <v>자금_자기주식 취득에 대한 적절한 승인</v>
      </c>
      <c r="CA290" s="392" t="b">
        <f>VLOOKUP(BZ290,'[7]ROMM List'!$AB$5:$AB$736,1,0)=BZ290</f>
        <v>1</v>
      </c>
      <c r="CB290" s="392" t="str">
        <f t="shared" si="61"/>
        <v>TR0308</v>
      </c>
      <c r="CD290" s="470">
        <f t="shared" si="62"/>
        <v>0</v>
      </c>
      <c r="CF290" s="470">
        <f t="shared" si="63"/>
        <v>0</v>
      </c>
      <c r="CG290" s="470">
        <f t="shared" si="63"/>
        <v>0</v>
      </c>
      <c r="CH290" s="470">
        <f t="shared" si="63"/>
        <v>0</v>
      </c>
      <c r="CL290" s="392" t="str">
        <f>IF(COUNTIFS('[7]ROMM List'!$E$5:$E$736,다우기술!CL$4,'[7]ROMM List'!$AA$5:$AA$736,다우기술!$C290)&gt;0,CL$4,"")</f>
        <v/>
      </c>
      <c r="CM290" s="392" t="str">
        <f>IF(COUNTIFS('[7]ROMM List'!$E$5:$E$736,다우기술!CM$4,'[7]ROMM List'!$AA$5:$AA$736,다우기술!$C290)&gt;0,CM$4,"")</f>
        <v/>
      </c>
      <c r="CN290" s="392" t="str">
        <f>IF(COUNTIFS('[7]ROMM List'!$E$5:$E$736,다우기술!CN$4,'[7]ROMM List'!$AA$5:$AA$736,다우기술!$C290)&gt;0,CN$4,"")</f>
        <v/>
      </c>
      <c r="CO290" s="392" t="str">
        <f>IF(COUNTIFS('[7]ROMM List'!$E$5:$E$736,다우기술!CO$4,'[7]ROMM List'!$AA$5:$AA$736,다우기술!$C290)&gt;0,CO$4,"")</f>
        <v/>
      </c>
      <c r="CP290" s="392" t="str">
        <f>IF(COUNTIFS('[7]ROMM List'!$E$5:$E$736,다우기술!CP$4,'[7]ROMM List'!$AA$5:$AA$736,다우기술!$C290)&gt;0,CP$4,"")</f>
        <v/>
      </c>
      <c r="CQ290" s="392" t="str">
        <f>IF(COUNTIFS('[7]ROMM List'!$E$5:$E$736,다우기술!CQ$4,'[7]ROMM List'!$AA$5:$AA$736,다우기술!$C290)&gt;0,CQ$4,"")</f>
        <v/>
      </c>
      <c r="CR290" s="392" t="str">
        <f>IF(COUNTIFS('[7]ROMM List'!$E$5:$E$736,다우기술!CR$4,'[7]ROMM List'!$AA$5:$AA$736,다우기술!$C290)&gt;0,CR$4,"")</f>
        <v/>
      </c>
      <c r="CS290" s="392" t="str">
        <f>IF(COUNTIFS('[7]ROMM List'!$E$5:$E$736,다우기술!CS$4,'[7]ROMM List'!$AA$5:$AA$736,다우기술!$C290)&gt;0,CS$4,"")</f>
        <v/>
      </c>
      <c r="CT290" s="392" t="str">
        <f>IF(COUNTIFS('[7]ROMM List'!$E$5:$E$736,다우기술!CT$4,'[7]ROMM List'!$AA$5:$AA$736,다우기술!$C290)&gt;0,CT$4,"")</f>
        <v/>
      </c>
      <c r="CU290" s="392" t="str">
        <f>IF(COUNTIFS('[7]ROMM List'!$E$5:$E$736,다우기술!CU$4,'[7]ROMM List'!$AA$5:$AA$736,다우기술!$C290)&gt;0,CU$4,"")</f>
        <v/>
      </c>
      <c r="CV290" s="392" t="str">
        <f>IF(COUNTIFS('[7]ROMM List'!$E$5:$E$736,다우기술!CV$4,'[7]ROMM List'!$AA$5:$AA$736,다우기술!$C290)&gt;0,CV$4,"")</f>
        <v/>
      </c>
      <c r="CW290" s="392" t="str">
        <f>IF(COUNTIFS('[7]ROMM List'!$E$5:$E$736,다우기술!CW$4,'[7]ROMM List'!$AA$5:$AA$736,다우기술!$C290)&gt;0,CW$4,"")</f>
        <v/>
      </c>
      <c r="CX290" s="392" t="str">
        <f>IF(COUNTIFS('[7]ROMM List'!$E$5:$E$736,다우기술!CX$4,'[7]ROMM List'!$AA$5:$AA$736,다우기술!$C290)&gt;0,CX$4,"")</f>
        <v/>
      </c>
      <c r="CY290" s="392" t="str">
        <f>IF(COUNTIFS('[7]ROMM List'!$E$5:$E$736,다우기술!CY$4,'[7]ROMM List'!$AA$5:$AA$736,다우기술!$C290)&gt;0,CY$4,"")</f>
        <v/>
      </c>
      <c r="CZ290" s="392" t="str">
        <f>IF(COUNTIFS('[7]ROMM List'!$E$5:$E$736,다우기술!CZ$4,'[7]ROMM List'!$AA$5:$AA$736,다우기술!$C290)&gt;0,CZ$4,"")</f>
        <v/>
      </c>
      <c r="DA290" s="392" t="str">
        <f>IF(COUNTIFS('[7]ROMM List'!$E$5:$E$736,다우기술!DA$4,'[7]ROMM List'!$AA$5:$AA$736,다우기술!$C290)&gt;0,DA$4,"")</f>
        <v/>
      </c>
      <c r="DB290" s="392" t="str">
        <f>IF(COUNTIFS('[7]ROMM List'!$E$5:$E$736,다우기술!DB$4,'[7]ROMM List'!$AA$5:$AA$736,다우기술!$C290)&gt;0,DB$4,"")</f>
        <v/>
      </c>
      <c r="DC290" s="392" t="str">
        <f>IF(COUNTIFS('[7]ROMM List'!$E$5:$E$736,다우기술!DC$4,'[7]ROMM List'!$AA$5:$AA$736,다우기술!$C290)&gt;0,DC$4,"")</f>
        <v/>
      </c>
      <c r="DD290" s="392" t="str">
        <f>IF(COUNTIFS('[7]ROMM List'!$E$5:$E$736,다우기술!DD$4,'[7]ROMM List'!$AA$5:$AA$736,다우기술!$C290)&gt;0,DD$4,"")</f>
        <v>자본</v>
      </c>
      <c r="DE290" s="392" t="str">
        <f>IF(COUNTIFS('[7]ROMM List'!$E$5:$E$736,다우기술!DE$4,'[7]ROMM List'!$AA$5:$AA$736,다우기술!$C290)&gt;0,DE$4,"")</f>
        <v/>
      </c>
      <c r="DF290" s="392" t="str">
        <f>IF(COUNTIFS('[7]ROMM List'!$E$5:$E$736,다우기술!DF$4,'[7]ROMM List'!$AA$5:$AA$736,다우기술!$C290)&gt;0,DF$4,"")</f>
        <v/>
      </c>
      <c r="DG290" s="392" t="str">
        <f>IF(COUNTIFS('[7]ROMM List'!$E$5:$E$736,다우기술!DG$4,'[7]ROMM List'!$AA$5:$AA$736,다우기술!$C290)&gt;0,DG$4,"")</f>
        <v/>
      </c>
      <c r="DH290" s="392" t="str">
        <f>IF(COUNTIFS('[7]ROMM List'!$E$5:$E$736,다우기술!DH$4,'[7]ROMM List'!$AA$5:$AA$736,다우기술!$C290)&gt;0,DH$4,"")</f>
        <v/>
      </c>
      <c r="DI290" s="392" t="str">
        <f>IF(COUNTIFS('[7]ROMM List'!$E$5:$E$736,다우기술!DI$4,'[7]ROMM List'!$AA$5:$AA$736,다우기술!$C290)&gt;0,DI$4,"")</f>
        <v/>
      </c>
      <c r="DJ290" s="392" t="str">
        <f>IF(COUNTIFS('[7]ROMM List'!$E$5:$E$736,다우기술!DJ$4,'[7]ROMM List'!$AA$5:$AA$736,다우기술!$C290)&gt;0,DJ$4,"")</f>
        <v/>
      </c>
      <c r="DK290" s="392" t="str">
        <f>IF(COUNTIFS('[7]ROMM List'!$E$5:$E$736,다우기술!DK$4,'[7]ROMM List'!$AA$5:$AA$736,다우기술!$C290)&gt;0,DK$4,"")</f>
        <v/>
      </c>
      <c r="DL290" s="392" t="str">
        <f t="shared" si="67"/>
        <v>자본</v>
      </c>
    </row>
    <row r="291" spans="1:116" s="392" customFormat="1" ht="187.2" hidden="1" customHeight="1">
      <c r="A291" s="453"/>
      <c r="B291" s="392" t="s">
        <v>3009</v>
      </c>
      <c r="C291" s="430" t="str">
        <f t="shared" si="59"/>
        <v>TR0309</v>
      </c>
      <c r="D291" s="430" t="s">
        <v>5183</v>
      </c>
      <c r="E291" s="430" t="s">
        <v>152</v>
      </c>
      <c r="F291" s="431" t="s">
        <v>3614</v>
      </c>
      <c r="G291" s="431" t="s">
        <v>3229</v>
      </c>
      <c r="H291" s="454" t="s">
        <v>5310</v>
      </c>
      <c r="I291" s="455" t="s">
        <v>5311</v>
      </c>
      <c r="J291" s="456" t="s">
        <v>5312</v>
      </c>
      <c r="K291" s="457" t="s">
        <v>5313</v>
      </c>
      <c r="L291" s="458" t="str">
        <f>IF(VLOOKUP(BZ291,'[7]ROMM List'!$AB$5:$AC$736,2,0)&gt;0,"Y","N")</f>
        <v>Y</v>
      </c>
      <c r="M291" s="459" t="s">
        <v>3025</v>
      </c>
      <c r="N291" s="460"/>
      <c r="O291" s="460"/>
      <c r="P291" s="460"/>
      <c r="Q291" s="460"/>
      <c r="R291" s="461"/>
      <c r="S291" s="459" t="s">
        <v>142</v>
      </c>
      <c r="T291" s="461" t="s">
        <v>4201</v>
      </c>
      <c r="U291" s="459" t="str">
        <f>IF(COUNTIFS('[7]ROMM List'!$AA$5:$AA$736,다우기술!$C291,'[7]ROMM List'!K$5:K$736,"O")&gt;0,"O","")</f>
        <v/>
      </c>
      <c r="V291" s="460" t="str">
        <f>IF(COUNTIFS('[7]ROMM List'!$AA$5:$AA$736,다우기술!$C291,'[7]ROMM List'!L$5:L$736,"O")&gt;0,"O","")</f>
        <v/>
      </c>
      <c r="W291" s="460" t="str">
        <f>IF(COUNTIFS('[7]ROMM List'!$AA$5:$AA$736,다우기술!$C291,'[7]ROMM List'!M$5:M$736,"O")&gt;0,"O","")</f>
        <v>O</v>
      </c>
      <c r="X291" s="460" t="str">
        <f>IF(COUNTIFS('[7]ROMM List'!$AA$5:$AA$736,다우기술!$C291,'[7]ROMM List'!N$5:N$736,"O")&gt;0,"O","")</f>
        <v/>
      </c>
      <c r="Y291" s="460" t="str">
        <f>IF(COUNTIFS('[7]ROMM List'!$AA$5:$AA$736,다우기술!$C291,'[7]ROMM List'!O$5:O$736,"O")&gt;0,"O","")</f>
        <v/>
      </c>
      <c r="Z291" s="460" t="str">
        <f>IF(COUNTIFS('[7]ROMM List'!$AA$5:$AA$736,다우기술!$C291,'[7]ROMM List'!P$5:P$736,"O")&gt;0,"O","")</f>
        <v/>
      </c>
      <c r="AA291" s="460" t="str">
        <f>IF(COUNTIFS('[7]ROMM List'!$AA$5:$AA$736,다우기술!$C291,'[7]ROMM List'!Q$5:Q$736,"O")&gt;0,"O","")</f>
        <v/>
      </c>
      <c r="AB291" s="460" t="str">
        <f>IF(COUNTIFS('[7]ROMM List'!$AA$5:$AA$736,다우기술!$C291,'[7]ROMM List'!R$5:R$736,"O")&gt;0,"O","")</f>
        <v/>
      </c>
      <c r="AC291" s="460" t="str">
        <f>IF(COUNTIFS('[7]ROMM List'!$AA$5:$AA$736,다우기술!$C291,'[7]ROMM List'!S$5:S$736,"O")&gt;0,"O","")</f>
        <v/>
      </c>
      <c r="AD291" s="460" t="str">
        <f>IF(COUNTIFS('[7]ROMM List'!$AA$5:$AA$736,다우기술!$C291,'[7]ROMM List'!T$5:T$736,"O")&gt;0,"O","")</f>
        <v/>
      </c>
      <c r="AE291" s="460" t="str">
        <f>IF(COUNTIFS('[7]ROMM List'!$AA$5:$AA$736,다우기술!$C291,'[7]ROMM List'!U$5:U$736,"O")&gt;0,"O","")</f>
        <v/>
      </c>
      <c r="AF291" s="460" t="str">
        <f>IF(COUNTIFS('[7]ROMM List'!$AA$5:$AA$736,다우기술!$C291,'[7]ROMM List'!V$5:V$736,"O")&gt;0,"O","")</f>
        <v/>
      </c>
      <c r="AG291" s="461" t="str">
        <f>IF(COUNTIFS('[7]ROMM List'!$AA$5:$AA$736,다우기술!$C291,'[7]ROMM List'!W$5:W$736,"O")&gt;0,"O","")</f>
        <v/>
      </c>
      <c r="AH291" s="462" t="s">
        <v>130</v>
      </c>
      <c r="AI291" s="458" t="str">
        <f t="shared" si="66"/>
        <v>자본</v>
      </c>
      <c r="AJ291" s="458" t="s">
        <v>144</v>
      </c>
      <c r="AK291" s="458" t="s">
        <v>144</v>
      </c>
      <c r="AL291" s="458" t="s">
        <v>144</v>
      </c>
      <c r="AM291" s="458" t="s">
        <v>144</v>
      </c>
      <c r="AN291" s="458" t="s">
        <v>3018</v>
      </c>
      <c r="AO291" s="458" t="s">
        <v>5314</v>
      </c>
      <c r="AP291" s="463" t="s">
        <v>3629</v>
      </c>
      <c r="AQ291" s="458" t="s">
        <v>3902</v>
      </c>
      <c r="AR291" s="454" t="s">
        <v>3791</v>
      </c>
      <c r="AS291" s="454" t="s">
        <v>5211</v>
      </c>
      <c r="AT291" s="464" t="s">
        <v>5315</v>
      </c>
      <c r="AU291" s="454" t="str">
        <f t="shared" si="64"/>
        <v>배당에 대한 승인과 적절한 배당의 수행</v>
      </c>
      <c r="AV291" s="454" t="s">
        <v>5316</v>
      </c>
      <c r="AW291" s="455" t="s">
        <v>3025</v>
      </c>
      <c r="AX291" s="460"/>
      <c r="AY291" s="460"/>
      <c r="AZ291" s="461" t="s">
        <v>2569</v>
      </c>
      <c r="BA291" s="446" t="s">
        <v>5291</v>
      </c>
      <c r="BB291" s="446" t="str">
        <f>IF(COUNTIFS('[7]ROMM List'!$AA$5:$AA$736,다우기술!C291,'[7]ROMM List'!$AF$5:$AF$736,"Significant")&gt;0,"Significant",IF(COUNTIFS('[7]ROMM List'!$AA$5:$AA$736,다우기술!C291,'[7]ROMM List'!$AF$5:$AF$736,"Higher")&gt;0,"Higher","Lower"))</f>
        <v>Lower</v>
      </c>
      <c r="BC291" s="446" t="str">
        <f>AQ291</f>
        <v>A</v>
      </c>
      <c r="BD291" s="446" t="s">
        <v>4440</v>
      </c>
      <c r="BE291" s="465" t="s">
        <v>131</v>
      </c>
      <c r="BF291" s="466" t="str">
        <f>BC291</f>
        <v>A</v>
      </c>
      <c r="BG291" s="466" t="s">
        <v>135</v>
      </c>
      <c r="BH291" s="466" t="s">
        <v>135</v>
      </c>
      <c r="BI291" s="466" t="s">
        <v>135</v>
      </c>
      <c r="BJ291" s="466" t="s">
        <v>135</v>
      </c>
      <c r="BK291" s="466" t="s">
        <v>135</v>
      </c>
      <c r="BL291" s="466" t="s">
        <v>135</v>
      </c>
      <c r="BM291" s="466" t="s">
        <v>135</v>
      </c>
      <c r="BN291" s="467" t="s">
        <v>135</v>
      </c>
      <c r="BO291" s="446" t="str">
        <f t="shared" si="60"/>
        <v>Not Higher</v>
      </c>
      <c r="BP291" s="446">
        <f>SUMIFS([7]Note!$G$18:$G$65,[7]Note!$C$18:$C$65,다우기술!BB291,[7]Note!$F$18:$F$65,다우기술!BC291,[7]Note!$D$18:$D$65,다우기술!BO291)/IF(BD291="Y",1,IF(BD291="H",2,4))</f>
        <v>1</v>
      </c>
      <c r="BQ291" s="446" t="s">
        <v>3791</v>
      </c>
      <c r="BR291" s="466"/>
      <c r="BS291" s="467" t="s">
        <v>143</v>
      </c>
      <c r="BT291" s="465"/>
      <c r="BU291" s="466"/>
      <c r="BV291" s="466"/>
      <c r="BW291" s="466" t="s">
        <v>143</v>
      </c>
      <c r="BX291" s="466"/>
      <c r="BY291" s="446"/>
      <c r="BZ291" s="392" t="str">
        <f t="shared" si="65"/>
        <v>자금_배당에 대한 승인과 적절한 배당의 수행</v>
      </c>
      <c r="CA291" s="392" t="b">
        <f>VLOOKUP(BZ291,'[7]ROMM List'!$AB$5:$AB$736,1,0)=BZ291</f>
        <v>1</v>
      </c>
      <c r="CB291" s="392" t="str">
        <f t="shared" si="61"/>
        <v>TR0309</v>
      </c>
      <c r="CD291" s="470">
        <f t="shared" si="62"/>
        <v>0</v>
      </c>
      <c r="CF291" s="470">
        <f t="shared" si="63"/>
        <v>0</v>
      </c>
      <c r="CG291" s="470">
        <f t="shared" si="63"/>
        <v>0</v>
      </c>
      <c r="CH291" s="470">
        <f t="shared" si="63"/>
        <v>0</v>
      </c>
      <c r="CL291" s="392" t="str">
        <f>IF(COUNTIFS('[7]ROMM List'!$E$5:$E$736,다우기술!CL$4,'[7]ROMM List'!$AA$5:$AA$736,다우기술!$C291)&gt;0,CL$4,"")</f>
        <v/>
      </c>
      <c r="CM291" s="392" t="str">
        <f>IF(COUNTIFS('[7]ROMM List'!$E$5:$E$736,다우기술!CM$4,'[7]ROMM List'!$AA$5:$AA$736,다우기술!$C291)&gt;0,CM$4,"")</f>
        <v/>
      </c>
      <c r="CN291" s="392" t="str">
        <f>IF(COUNTIFS('[7]ROMM List'!$E$5:$E$736,다우기술!CN$4,'[7]ROMM List'!$AA$5:$AA$736,다우기술!$C291)&gt;0,CN$4,"")</f>
        <v/>
      </c>
      <c r="CO291" s="392" t="str">
        <f>IF(COUNTIFS('[7]ROMM List'!$E$5:$E$736,다우기술!CO$4,'[7]ROMM List'!$AA$5:$AA$736,다우기술!$C291)&gt;0,CO$4,"")</f>
        <v/>
      </c>
      <c r="CP291" s="392" t="str">
        <f>IF(COUNTIFS('[7]ROMM List'!$E$5:$E$736,다우기술!CP$4,'[7]ROMM List'!$AA$5:$AA$736,다우기술!$C291)&gt;0,CP$4,"")</f>
        <v/>
      </c>
      <c r="CQ291" s="392" t="str">
        <f>IF(COUNTIFS('[7]ROMM List'!$E$5:$E$736,다우기술!CQ$4,'[7]ROMM List'!$AA$5:$AA$736,다우기술!$C291)&gt;0,CQ$4,"")</f>
        <v/>
      </c>
      <c r="CR291" s="392" t="str">
        <f>IF(COUNTIFS('[7]ROMM List'!$E$5:$E$736,다우기술!CR$4,'[7]ROMM List'!$AA$5:$AA$736,다우기술!$C291)&gt;0,CR$4,"")</f>
        <v/>
      </c>
      <c r="CS291" s="392" t="str">
        <f>IF(COUNTIFS('[7]ROMM List'!$E$5:$E$736,다우기술!CS$4,'[7]ROMM List'!$AA$5:$AA$736,다우기술!$C291)&gt;0,CS$4,"")</f>
        <v/>
      </c>
      <c r="CT291" s="392" t="str">
        <f>IF(COUNTIFS('[7]ROMM List'!$E$5:$E$736,다우기술!CT$4,'[7]ROMM List'!$AA$5:$AA$736,다우기술!$C291)&gt;0,CT$4,"")</f>
        <v/>
      </c>
      <c r="CU291" s="392" t="str">
        <f>IF(COUNTIFS('[7]ROMM List'!$E$5:$E$736,다우기술!CU$4,'[7]ROMM List'!$AA$5:$AA$736,다우기술!$C291)&gt;0,CU$4,"")</f>
        <v/>
      </c>
      <c r="CV291" s="392" t="str">
        <f>IF(COUNTIFS('[7]ROMM List'!$E$5:$E$736,다우기술!CV$4,'[7]ROMM List'!$AA$5:$AA$736,다우기술!$C291)&gt;0,CV$4,"")</f>
        <v/>
      </c>
      <c r="CW291" s="392" t="str">
        <f>IF(COUNTIFS('[7]ROMM List'!$E$5:$E$736,다우기술!CW$4,'[7]ROMM List'!$AA$5:$AA$736,다우기술!$C291)&gt;0,CW$4,"")</f>
        <v/>
      </c>
      <c r="CX291" s="392" t="str">
        <f>IF(COUNTIFS('[7]ROMM List'!$E$5:$E$736,다우기술!CX$4,'[7]ROMM List'!$AA$5:$AA$736,다우기술!$C291)&gt;0,CX$4,"")</f>
        <v/>
      </c>
      <c r="CY291" s="392" t="str">
        <f>IF(COUNTIFS('[7]ROMM List'!$E$5:$E$736,다우기술!CY$4,'[7]ROMM List'!$AA$5:$AA$736,다우기술!$C291)&gt;0,CY$4,"")</f>
        <v/>
      </c>
      <c r="CZ291" s="392" t="str">
        <f>IF(COUNTIFS('[7]ROMM List'!$E$5:$E$736,다우기술!CZ$4,'[7]ROMM List'!$AA$5:$AA$736,다우기술!$C291)&gt;0,CZ$4,"")</f>
        <v/>
      </c>
      <c r="DA291" s="392" t="str">
        <f>IF(COUNTIFS('[7]ROMM List'!$E$5:$E$736,다우기술!DA$4,'[7]ROMM List'!$AA$5:$AA$736,다우기술!$C291)&gt;0,DA$4,"")</f>
        <v/>
      </c>
      <c r="DB291" s="392" t="str">
        <f>IF(COUNTIFS('[7]ROMM List'!$E$5:$E$736,다우기술!DB$4,'[7]ROMM List'!$AA$5:$AA$736,다우기술!$C291)&gt;0,DB$4,"")</f>
        <v/>
      </c>
      <c r="DC291" s="392" t="str">
        <f>IF(COUNTIFS('[7]ROMM List'!$E$5:$E$736,다우기술!DC$4,'[7]ROMM List'!$AA$5:$AA$736,다우기술!$C291)&gt;0,DC$4,"")</f>
        <v/>
      </c>
      <c r="DD291" s="392" t="str">
        <f>IF(COUNTIFS('[7]ROMM List'!$E$5:$E$736,다우기술!DD$4,'[7]ROMM List'!$AA$5:$AA$736,다우기술!$C291)&gt;0,DD$4,"")</f>
        <v>자본</v>
      </c>
      <c r="DE291" s="392" t="str">
        <f>IF(COUNTIFS('[7]ROMM List'!$E$5:$E$736,다우기술!DE$4,'[7]ROMM List'!$AA$5:$AA$736,다우기술!$C291)&gt;0,DE$4,"")</f>
        <v/>
      </c>
      <c r="DF291" s="392" t="str">
        <f>IF(COUNTIFS('[7]ROMM List'!$E$5:$E$736,다우기술!DF$4,'[7]ROMM List'!$AA$5:$AA$736,다우기술!$C291)&gt;0,DF$4,"")</f>
        <v/>
      </c>
      <c r="DG291" s="392" t="str">
        <f>IF(COUNTIFS('[7]ROMM List'!$E$5:$E$736,다우기술!DG$4,'[7]ROMM List'!$AA$5:$AA$736,다우기술!$C291)&gt;0,DG$4,"")</f>
        <v/>
      </c>
      <c r="DH291" s="392" t="str">
        <f>IF(COUNTIFS('[7]ROMM List'!$E$5:$E$736,다우기술!DH$4,'[7]ROMM List'!$AA$5:$AA$736,다우기술!$C291)&gt;0,DH$4,"")</f>
        <v/>
      </c>
      <c r="DI291" s="392" t="str">
        <f>IF(COUNTIFS('[7]ROMM List'!$E$5:$E$736,다우기술!DI$4,'[7]ROMM List'!$AA$5:$AA$736,다우기술!$C291)&gt;0,DI$4,"")</f>
        <v/>
      </c>
      <c r="DJ291" s="392" t="str">
        <f>IF(COUNTIFS('[7]ROMM List'!$E$5:$E$736,다우기술!DJ$4,'[7]ROMM List'!$AA$5:$AA$736,다우기술!$C291)&gt;0,DJ$4,"")</f>
        <v/>
      </c>
      <c r="DK291" s="392" t="str">
        <f>IF(COUNTIFS('[7]ROMM List'!$E$5:$E$736,다우기술!DK$4,'[7]ROMM List'!$AA$5:$AA$736,다우기술!$C291)&gt;0,DK$4,"")</f>
        <v/>
      </c>
      <c r="DL291" s="392" t="str">
        <f t="shared" si="67"/>
        <v>자본</v>
      </c>
    </row>
    <row r="292" spans="1:116" s="392" customFormat="1" ht="218.4" hidden="1" customHeight="1">
      <c r="A292" s="471" t="s">
        <v>3290</v>
      </c>
      <c r="B292" s="392" t="s">
        <v>3009</v>
      </c>
      <c r="C292" s="430" t="str">
        <f t="shared" si="59"/>
        <v>TR0401</v>
      </c>
      <c r="D292" s="430" t="s">
        <v>5183</v>
      </c>
      <c r="E292" s="430" t="s">
        <v>152</v>
      </c>
      <c r="F292" s="431" t="s">
        <v>3641</v>
      </c>
      <c r="G292" s="431" t="s">
        <v>3575</v>
      </c>
      <c r="H292" s="454" t="s">
        <v>5317</v>
      </c>
      <c r="I292" s="455" t="s">
        <v>5318</v>
      </c>
      <c r="J292" s="456" t="s">
        <v>5319</v>
      </c>
      <c r="K292" s="457" t="s">
        <v>5320</v>
      </c>
      <c r="L292" s="458" t="str">
        <f>IF(VLOOKUP(BZ292,'[7]ROMM List'!$AB$5:$AC$736,2,0)&gt;0,"Y","N")</f>
        <v>N</v>
      </c>
      <c r="M292" s="459" t="s">
        <v>143</v>
      </c>
      <c r="N292" s="460"/>
      <c r="O292" s="460"/>
      <c r="P292" s="460"/>
      <c r="Q292" s="460"/>
      <c r="R292" s="461"/>
      <c r="S292" s="459" t="s">
        <v>142</v>
      </c>
      <c r="T292" s="461" t="s">
        <v>131</v>
      </c>
      <c r="U292" s="459" t="str">
        <f>IF(COUNTIFS('[7]ROMM List'!$AA$5:$AA$736,다우기술!$C292,'[7]ROMM List'!K$5:K$736,"O")&gt;0,"O","")</f>
        <v>O</v>
      </c>
      <c r="V292" s="460" t="str">
        <f>IF(COUNTIFS('[7]ROMM List'!$AA$5:$AA$736,다우기술!$C292,'[7]ROMM List'!L$5:L$736,"O")&gt;0,"O","")</f>
        <v>O</v>
      </c>
      <c r="W292" s="460" t="str">
        <f>IF(COUNTIFS('[7]ROMM List'!$AA$5:$AA$736,다우기술!$C292,'[7]ROMM List'!M$5:M$736,"O")&gt;0,"O","")</f>
        <v>O</v>
      </c>
      <c r="X292" s="460" t="str">
        <f>IF(COUNTIFS('[7]ROMM List'!$AA$5:$AA$736,다우기술!$C292,'[7]ROMM List'!N$5:N$736,"O")&gt;0,"O","")</f>
        <v/>
      </c>
      <c r="Y292" s="460" t="str">
        <f>IF(COUNTIFS('[7]ROMM List'!$AA$5:$AA$736,다우기술!$C292,'[7]ROMM List'!O$5:O$736,"O")&gt;0,"O","")</f>
        <v/>
      </c>
      <c r="Z292" s="460" t="str">
        <f>IF(COUNTIFS('[7]ROMM List'!$AA$5:$AA$736,다우기술!$C292,'[7]ROMM List'!P$5:P$736,"O")&gt;0,"O","")</f>
        <v/>
      </c>
      <c r="AA292" s="460" t="str">
        <f>IF(COUNTIFS('[7]ROMM List'!$AA$5:$AA$736,다우기술!$C292,'[7]ROMM List'!Q$5:Q$736,"O")&gt;0,"O","")</f>
        <v/>
      </c>
      <c r="AB292" s="460" t="str">
        <f>IF(COUNTIFS('[7]ROMM List'!$AA$5:$AA$736,다우기술!$C292,'[7]ROMM List'!R$5:R$736,"O")&gt;0,"O","")</f>
        <v/>
      </c>
      <c r="AC292" s="460" t="str">
        <f>IF(COUNTIFS('[7]ROMM List'!$AA$5:$AA$736,다우기술!$C292,'[7]ROMM List'!S$5:S$736,"O")&gt;0,"O","")</f>
        <v/>
      </c>
      <c r="AD292" s="460" t="str">
        <f>IF(COUNTIFS('[7]ROMM List'!$AA$5:$AA$736,다우기술!$C292,'[7]ROMM List'!T$5:T$736,"O")&gt;0,"O","")</f>
        <v/>
      </c>
      <c r="AE292" s="460" t="str">
        <f>IF(COUNTIFS('[7]ROMM List'!$AA$5:$AA$736,다우기술!$C292,'[7]ROMM List'!U$5:U$736,"O")&gt;0,"O","")</f>
        <v/>
      </c>
      <c r="AF292" s="460" t="str">
        <f>IF(COUNTIFS('[7]ROMM List'!$AA$5:$AA$736,다우기술!$C292,'[7]ROMM List'!V$5:V$736,"O")&gt;0,"O","")</f>
        <v/>
      </c>
      <c r="AG292" s="461" t="str">
        <f>IF(COUNTIFS('[7]ROMM List'!$AA$5:$AA$736,다우기술!$C292,'[7]ROMM List'!W$5:W$736,"O")&gt;0,"O","")</f>
        <v/>
      </c>
      <c r="AH292" s="462" t="s">
        <v>130</v>
      </c>
      <c r="AI292" s="458" t="str">
        <f t="shared" si="66"/>
        <v>현금및현금성자산</v>
      </c>
      <c r="AJ292" s="458" t="s">
        <v>144</v>
      </c>
      <c r="AK292" s="458" t="s">
        <v>144</v>
      </c>
      <c r="AL292" s="458" t="s">
        <v>144</v>
      </c>
      <c r="AM292" s="458" t="s">
        <v>144</v>
      </c>
      <c r="AN292" s="458" t="s">
        <v>3018</v>
      </c>
      <c r="AO292" s="458" t="s">
        <v>5321</v>
      </c>
      <c r="AP292" s="463" t="s">
        <v>4868</v>
      </c>
      <c r="AQ292" s="458" t="s">
        <v>131</v>
      </c>
      <c r="AR292" s="454" t="s">
        <v>3791</v>
      </c>
      <c r="AS292" s="454" t="s">
        <v>3792</v>
      </c>
      <c r="AT292" s="464" t="s">
        <v>5322</v>
      </c>
      <c r="AU292" s="454" t="str">
        <f t="shared" si="64"/>
        <v>계좌 개설, 해지시 승인</v>
      </c>
      <c r="AV292" s="454" t="s">
        <v>5323</v>
      </c>
      <c r="AW292" s="455" t="s">
        <v>3025</v>
      </c>
      <c r="AX292" s="460"/>
      <c r="AY292" s="460" t="s">
        <v>3025</v>
      </c>
      <c r="AZ292" s="461"/>
      <c r="BA292" s="446" t="s">
        <v>5324</v>
      </c>
      <c r="BB292" s="446" t="str">
        <f>IF(COUNTIFS('[7]ROMM List'!$AA$5:$AA$736,다우기술!C292,'[7]ROMM List'!$AF$5:$AF$736,"Significant")&gt;0,"Significant",IF(COUNTIFS('[7]ROMM List'!$AA$5:$AA$736,다우기술!C292,'[7]ROMM List'!$AF$5:$AF$736,"Higher")&gt;0,"Higher","Lower"))</f>
        <v>Lower</v>
      </c>
      <c r="BC292" s="446" t="s">
        <v>5146</v>
      </c>
      <c r="BD292" s="446" t="s">
        <v>130</v>
      </c>
      <c r="BE292" s="465" t="s">
        <v>131</v>
      </c>
      <c r="BF292" s="466" t="str">
        <f>BC292</f>
        <v>Q</v>
      </c>
      <c r="BG292" s="466" t="s">
        <v>135</v>
      </c>
      <c r="BH292" s="466" t="s">
        <v>135</v>
      </c>
      <c r="BI292" s="466" t="s">
        <v>135</v>
      </c>
      <c r="BJ292" s="466" t="s">
        <v>135</v>
      </c>
      <c r="BK292" s="466" t="s">
        <v>135</v>
      </c>
      <c r="BL292" s="466" t="s">
        <v>135</v>
      </c>
      <c r="BM292" s="466" t="s">
        <v>135</v>
      </c>
      <c r="BN292" s="467" t="s">
        <v>135</v>
      </c>
      <c r="BO292" s="446" t="str">
        <f t="shared" si="60"/>
        <v>Not Higher</v>
      </c>
      <c r="BP292" s="446">
        <f>SUMIFS([7]Note!$G$18:$G$65,[7]Note!$C$18:$C$65,다우기술!BB292,[7]Note!$F$18:$F$65,다우기술!BC292,[7]Note!$D$18:$D$65,다우기술!BO292)/IF(BD292="Y",1,IF(BD292="H",2,4))</f>
        <v>2</v>
      </c>
      <c r="BQ292" s="446" t="str">
        <f>AR292</f>
        <v>재경팀</v>
      </c>
      <c r="BR292" s="466"/>
      <c r="BS292" s="467" t="s">
        <v>143</v>
      </c>
      <c r="BT292" s="465"/>
      <c r="BU292" s="466"/>
      <c r="BV292" s="466"/>
      <c r="BW292" s="466" t="s">
        <v>143</v>
      </c>
      <c r="BX292" s="466"/>
      <c r="BY292" s="446"/>
      <c r="BZ292" s="392" t="str">
        <f t="shared" si="65"/>
        <v>자금_계좌 개설, 해지시 승인</v>
      </c>
      <c r="CA292" s="392" t="b">
        <f>VLOOKUP(BZ292,'[7]ROMM List'!$AB$5:$AB$736,1,0)=BZ292</f>
        <v>1</v>
      </c>
      <c r="CB292" s="392" t="str">
        <f t="shared" si="61"/>
        <v>TR0401</v>
      </c>
      <c r="CD292" s="470">
        <f t="shared" si="62"/>
        <v>0</v>
      </c>
      <c r="CF292" s="470">
        <f t="shared" si="63"/>
        <v>0</v>
      </c>
      <c r="CG292" s="470">
        <f t="shared" si="63"/>
        <v>0</v>
      </c>
      <c r="CH292" s="470">
        <f t="shared" si="63"/>
        <v>0</v>
      </c>
      <c r="CL292" s="392" t="str">
        <f>IF(COUNTIFS('[7]ROMM List'!$E$5:$E$736,다우기술!CL$4,'[7]ROMM List'!$AA$5:$AA$736,다우기술!$C292)&gt;0,CL$4,"")</f>
        <v/>
      </c>
      <c r="CM292" s="392" t="str">
        <f>IF(COUNTIFS('[7]ROMM List'!$E$5:$E$736,다우기술!CM$4,'[7]ROMM List'!$AA$5:$AA$736,다우기술!$C292)&gt;0,CM$4,"")</f>
        <v/>
      </c>
      <c r="CN292" s="392" t="str">
        <f>IF(COUNTIFS('[7]ROMM List'!$E$5:$E$736,다우기술!CN$4,'[7]ROMM List'!$AA$5:$AA$736,다우기술!$C292)&gt;0,CN$4,"")</f>
        <v/>
      </c>
      <c r="CO292" s="392" t="str">
        <f>IF(COUNTIFS('[7]ROMM List'!$E$5:$E$736,다우기술!CO$4,'[7]ROMM List'!$AA$5:$AA$736,다우기술!$C292)&gt;0,CO$4,"")</f>
        <v/>
      </c>
      <c r="CP292" s="392" t="str">
        <f>IF(COUNTIFS('[7]ROMM List'!$E$5:$E$736,다우기술!CP$4,'[7]ROMM List'!$AA$5:$AA$736,다우기술!$C292)&gt;0,CP$4,"")</f>
        <v/>
      </c>
      <c r="CQ292" s="392" t="str">
        <f>IF(COUNTIFS('[7]ROMM List'!$E$5:$E$736,다우기술!CQ$4,'[7]ROMM List'!$AA$5:$AA$736,다우기술!$C292)&gt;0,CQ$4,"")</f>
        <v/>
      </c>
      <c r="CR292" s="392" t="str">
        <f>IF(COUNTIFS('[7]ROMM List'!$E$5:$E$736,다우기술!CR$4,'[7]ROMM List'!$AA$5:$AA$736,다우기술!$C292)&gt;0,CR$4,"")</f>
        <v/>
      </c>
      <c r="CS292" s="392" t="str">
        <f>IF(COUNTIFS('[7]ROMM List'!$E$5:$E$736,다우기술!CS$4,'[7]ROMM List'!$AA$5:$AA$736,다우기술!$C292)&gt;0,CS$4,"")</f>
        <v/>
      </c>
      <c r="CT292" s="392" t="str">
        <f>IF(COUNTIFS('[7]ROMM List'!$E$5:$E$736,다우기술!CT$4,'[7]ROMM List'!$AA$5:$AA$736,다우기술!$C292)&gt;0,CT$4,"")</f>
        <v/>
      </c>
      <c r="CU292" s="392" t="str">
        <f>IF(COUNTIFS('[7]ROMM List'!$E$5:$E$736,다우기술!CU$4,'[7]ROMM List'!$AA$5:$AA$736,다우기술!$C292)&gt;0,CU$4,"")</f>
        <v/>
      </c>
      <c r="CV292" s="392" t="str">
        <f>IF(COUNTIFS('[7]ROMM List'!$E$5:$E$736,다우기술!CV$4,'[7]ROMM List'!$AA$5:$AA$736,다우기술!$C292)&gt;0,CV$4,"")</f>
        <v/>
      </c>
      <c r="CW292" s="392" t="str">
        <f>IF(COUNTIFS('[7]ROMM List'!$E$5:$E$736,다우기술!CW$4,'[7]ROMM List'!$AA$5:$AA$736,다우기술!$C292)&gt;0,CW$4,"")</f>
        <v/>
      </c>
      <c r="CX292" s="392" t="str">
        <f>IF(COUNTIFS('[7]ROMM List'!$E$5:$E$736,다우기술!CX$4,'[7]ROMM List'!$AA$5:$AA$736,다우기술!$C292)&gt;0,CX$4,"")</f>
        <v/>
      </c>
      <c r="CY292" s="392" t="str">
        <f>IF(COUNTIFS('[7]ROMM List'!$E$5:$E$736,다우기술!CY$4,'[7]ROMM List'!$AA$5:$AA$736,다우기술!$C292)&gt;0,CY$4,"")</f>
        <v/>
      </c>
      <c r="CZ292" s="392" t="str">
        <f>IF(COUNTIFS('[7]ROMM List'!$E$5:$E$736,다우기술!CZ$4,'[7]ROMM List'!$AA$5:$AA$736,다우기술!$C292)&gt;0,CZ$4,"")</f>
        <v/>
      </c>
      <c r="DA292" s="392" t="str">
        <f>IF(COUNTIFS('[7]ROMM List'!$E$5:$E$736,다우기술!DA$4,'[7]ROMM List'!$AA$5:$AA$736,다우기술!$C292)&gt;0,DA$4,"")</f>
        <v/>
      </c>
      <c r="DB292" s="392" t="str">
        <f>IF(COUNTIFS('[7]ROMM List'!$E$5:$E$736,다우기술!DB$4,'[7]ROMM List'!$AA$5:$AA$736,다우기술!$C292)&gt;0,DB$4,"")</f>
        <v/>
      </c>
      <c r="DC292" s="392" t="str">
        <f>IF(COUNTIFS('[7]ROMM List'!$E$5:$E$736,다우기술!DC$4,'[7]ROMM List'!$AA$5:$AA$736,다우기술!$C292)&gt;0,DC$4,"")</f>
        <v/>
      </c>
      <c r="DD292" s="392" t="str">
        <f>IF(COUNTIFS('[7]ROMM List'!$E$5:$E$736,다우기술!DD$4,'[7]ROMM List'!$AA$5:$AA$736,다우기술!$C292)&gt;0,DD$4,"")</f>
        <v/>
      </c>
      <c r="DE292" s="392" t="str">
        <f>IF(COUNTIFS('[7]ROMM List'!$E$5:$E$736,다우기술!DE$4,'[7]ROMM List'!$AA$5:$AA$736,다우기술!$C292)&gt;0,DE$4,"")</f>
        <v>현금및현금성자산</v>
      </c>
      <c r="DF292" s="392" t="str">
        <f>IF(COUNTIFS('[7]ROMM List'!$E$5:$E$736,다우기술!DF$4,'[7]ROMM List'!$AA$5:$AA$736,다우기술!$C292)&gt;0,DF$4,"")</f>
        <v/>
      </c>
      <c r="DG292" s="392" t="str">
        <f>IF(COUNTIFS('[7]ROMM List'!$E$5:$E$736,다우기술!DG$4,'[7]ROMM List'!$AA$5:$AA$736,다우기술!$C292)&gt;0,DG$4,"")</f>
        <v/>
      </c>
      <c r="DH292" s="392" t="str">
        <f>IF(COUNTIFS('[7]ROMM List'!$E$5:$E$736,다우기술!DH$4,'[7]ROMM List'!$AA$5:$AA$736,다우기술!$C292)&gt;0,DH$4,"")</f>
        <v/>
      </c>
      <c r="DI292" s="392" t="str">
        <f>IF(COUNTIFS('[7]ROMM List'!$E$5:$E$736,다우기술!DI$4,'[7]ROMM List'!$AA$5:$AA$736,다우기술!$C292)&gt;0,DI$4,"")</f>
        <v/>
      </c>
      <c r="DJ292" s="392" t="str">
        <f>IF(COUNTIFS('[7]ROMM List'!$E$5:$E$736,다우기술!DJ$4,'[7]ROMM List'!$AA$5:$AA$736,다우기술!$C292)&gt;0,DJ$4,"")</f>
        <v/>
      </c>
      <c r="DK292" s="392" t="str">
        <f>IF(COUNTIFS('[7]ROMM List'!$E$5:$E$736,다우기술!DK$4,'[7]ROMM List'!$AA$5:$AA$736,다우기술!$C292)&gt;0,DK$4,"")</f>
        <v/>
      </c>
      <c r="DL292" s="392" t="str">
        <f t="shared" si="67"/>
        <v>현금및현금성자산</v>
      </c>
    </row>
    <row r="293" spans="1:116" s="392" customFormat="1" ht="109.2" hidden="1" customHeight="1">
      <c r="A293" s="453"/>
      <c r="B293" s="392" t="s">
        <v>3009</v>
      </c>
      <c r="C293" s="430" t="str">
        <f t="shared" si="59"/>
        <v>TR0402</v>
      </c>
      <c r="D293" s="430" t="s">
        <v>5183</v>
      </c>
      <c r="E293" s="430" t="s">
        <v>152</v>
      </c>
      <c r="F293" s="431" t="s">
        <v>3641</v>
      </c>
      <c r="G293" s="431" t="s">
        <v>3306</v>
      </c>
      <c r="H293" s="454" t="s">
        <v>5325</v>
      </c>
      <c r="I293" s="455" t="s">
        <v>5318</v>
      </c>
      <c r="J293" s="456" t="s">
        <v>5326</v>
      </c>
      <c r="K293" s="457" t="s">
        <v>5327</v>
      </c>
      <c r="L293" s="458" t="str">
        <f>IF(VLOOKUP(BZ293,'[7]ROMM List'!$AB$5:$AC$736,2,0)&gt;0,"Y","N")</f>
        <v>N</v>
      </c>
      <c r="M293" s="459" t="s">
        <v>3025</v>
      </c>
      <c r="N293" s="460"/>
      <c r="O293" s="460"/>
      <c r="P293" s="460"/>
      <c r="Q293" s="460"/>
      <c r="R293" s="461"/>
      <c r="S293" s="459" t="s">
        <v>3847</v>
      </c>
      <c r="T293" s="461" t="s">
        <v>4201</v>
      </c>
      <c r="U293" s="459" t="str">
        <f>IF(COUNTIFS('[7]ROMM List'!$AA$5:$AA$736,다우기술!$C293,'[7]ROMM List'!K$5:K$736,"O")&gt;0,"O","")</f>
        <v>O</v>
      </c>
      <c r="V293" s="460" t="str">
        <f>IF(COUNTIFS('[7]ROMM List'!$AA$5:$AA$736,다우기술!$C293,'[7]ROMM List'!L$5:L$736,"O")&gt;0,"O","")</f>
        <v>O</v>
      </c>
      <c r="W293" s="460" t="str">
        <f>IF(COUNTIFS('[7]ROMM List'!$AA$5:$AA$736,다우기술!$C293,'[7]ROMM List'!M$5:M$736,"O")&gt;0,"O","")</f>
        <v>O</v>
      </c>
      <c r="X293" s="460" t="str">
        <f>IF(COUNTIFS('[7]ROMM List'!$AA$5:$AA$736,다우기술!$C293,'[7]ROMM List'!N$5:N$736,"O")&gt;0,"O","")</f>
        <v/>
      </c>
      <c r="Y293" s="460" t="str">
        <f>IF(COUNTIFS('[7]ROMM List'!$AA$5:$AA$736,다우기술!$C293,'[7]ROMM List'!O$5:O$736,"O")&gt;0,"O","")</f>
        <v/>
      </c>
      <c r="Z293" s="460" t="str">
        <f>IF(COUNTIFS('[7]ROMM List'!$AA$5:$AA$736,다우기술!$C293,'[7]ROMM List'!P$5:P$736,"O")&gt;0,"O","")</f>
        <v/>
      </c>
      <c r="AA293" s="460" t="str">
        <f>IF(COUNTIFS('[7]ROMM List'!$AA$5:$AA$736,다우기술!$C293,'[7]ROMM List'!Q$5:Q$736,"O")&gt;0,"O","")</f>
        <v/>
      </c>
      <c r="AB293" s="460" t="str">
        <f>IF(COUNTIFS('[7]ROMM List'!$AA$5:$AA$736,다우기술!$C293,'[7]ROMM List'!R$5:R$736,"O")&gt;0,"O","")</f>
        <v/>
      </c>
      <c r="AC293" s="460" t="str">
        <f>IF(COUNTIFS('[7]ROMM List'!$AA$5:$AA$736,다우기술!$C293,'[7]ROMM List'!S$5:S$736,"O")&gt;0,"O","")</f>
        <v/>
      </c>
      <c r="AD293" s="460" t="str">
        <f>IF(COUNTIFS('[7]ROMM List'!$AA$5:$AA$736,다우기술!$C293,'[7]ROMM List'!T$5:T$736,"O")&gt;0,"O","")</f>
        <v/>
      </c>
      <c r="AE293" s="460" t="str">
        <f>IF(COUNTIFS('[7]ROMM List'!$AA$5:$AA$736,다우기술!$C293,'[7]ROMM List'!U$5:U$736,"O")&gt;0,"O","")</f>
        <v/>
      </c>
      <c r="AF293" s="460" t="str">
        <f>IF(COUNTIFS('[7]ROMM List'!$AA$5:$AA$736,다우기술!$C293,'[7]ROMM List'!V$5:V$736,"O")&gt;0,"O","")</f>
        <v/>
      </c>
      <c r="AG293" s="461" t="str">
        <f>IF(COUNTIFS('[7]ROMM List'!$AA$5:$AA$736,다우기술!$C293,'[7]ROMM List'!W$5:W$736,"O")&gt;0,"O","")</f>
        <v/>
      </c>
      <c r="AH293" s="462" t="s">
        <v>129</v>
      </c>
      <c r="AI293" s="458" t="str">
        <f t="shared" si="66"/>
        <v>현금및현금성자산</v>
      </c>
      <c r="AJ293" s="458" t="s">
        <v>144</v>
      </c>
      <c r="AK293" s="458" t="s">
        <v>144</v>
      </c>
      <c r="AL293" s="458" t="s">
        <v>144</v>
      </c>
      <c r="AM293" s="458" t="s">
        <v>144</v>
      </c>
      <c r="AN293" s="458" t="s">
        <v>3018</v>
      </c>
      <c r="AO293" s="458" t="s">
        <v>3018</v>
      </c>
      <c r="AP293" s="463" t="s">
        <v>3018</v>
      </c>
      <c r="AQ293" s="458" t="s">
        <v>3025</v>
      </c>
      <c r="AR293" s="454" t="s">
        <v>3791</v>
      </c>
      <c r="AS293" s="454" t="s">
        <v>5211</v>
      </c>
      <c r="AT293" s="464" t="s">
        <v>5328</v>
      </c>
      <c r="AU293" s="454" t="str">
        <f t="shared" si="64"/>
        <v>현금시재의 접근통제</v>
      </c>
      <c r="AV293" s="454" t="s">
        <v>5329</v>
      </c>
      <c r="AW293" s="455" t="s">
        <v>3025</v>
      </c>
      <c r="AX293" s="460" t="s">
        <v>3025</v>
      </c>
      <c r="AY293" s="460"/>
      <c r="AZ293" s="461"/>
      <c r="BA293" s="446" t="s">
        <v>3018</v>
      </c>
      <c r="BB293" s="446" t="str">
        <f>IF(COUNTIFS('[7]ROMM List'!$AA$5:$AA$736,다우기술!C293,'[7]ROMM List'!$AF$5:$AF$736,"Significant")&gt;0,"Significant",IF(COUNTIFS('[7]ROMM List'!$AA$5:$AA$736,다우기술!C293,'[7]ROMM List'!$AF$5:$AF$736,"Higher")&gt;0,"Higher","Lower"))</f>
        <v>Lower</v>
      </c>
      <c r="BC293" s="446" t="s">
        <v>3025</v>
      </c>
      <c r="BD293" s="446" t="s">
        <v>4440</v>
      </c>
      <c r="BE293" s="465" t="s">
        <v>4201</v>
      </c>
      <c r="BF293" s="466" t="s">
        <v>3025</v>
      </c>
      <c r="BG293" s="466" t="s">
        <v>5091</v>
      </c>
      <c r="BH293" s="466" t="s">
        <v>5091</v>
      </c>
      <c r="BI293" s="466" t="s">
        <v>5091</v>
      </c>
      <c r="BJ293" s="466" t="s">
        <v>5091</v>
      </c>
      <c r="BK293" s="466" t="s">
        <v>5091</v>
      </c>
      <c r="BL293" s="466" t="s">
        <v>5091</v>
      </c>
      <c r="BM293" s="466" t="s">
        <v>5091</v>
      </c>
      <c r="BN293" s="467" t="s">
        <v>5091</v>
      </c>
      <c r="BO293" s="446" t="str">
        <f t="shared" si="60"/>
        <v>Not Higher</v>
      </c>
      <c r="BP293" s="446">
        <f>SUMIFS([7]Note!$G$18:$G$65,[7]Note!$C$18:$C$65,다우기술!BB293,[7]Note!$F$18:$F$65,다우기술!BC293,[7]Note!$D$18:$D$65,다우기술!BO293)/IF(BD293="Y",1,IF(BD293="H",2,4))</f>
        <v>10</v>
      </c>
      <c r="BQ293" s="446" t="s">
        <v>3791</v>
      </c>
      <c r="BR293" s="466"/>
      <c r="BS293" s="467" t="s">
        <v>143</v>
      </c>
      <c r="BT293" s="465"/>
      <c r="BU293" s="466"/>
      <c r="BV293" s="466"/>
      <c r="BW293" s="466" t="s">
        <v>143</v>
      </c>
      <c r="BX293" s="466"/>
      <c r="BY293" s="446"/>
      <c r="BZ293" s="392" t="str">
        <f t="shared" si="65"/>
        <v>자금_현금시재의 접근통제</v>
      </c>
      <c r="CA293" s="392" t="b">
        <f>VLOOKUP(BZ293,'[7]ROMM List'!$AB$5:$AB$736,1,0)=BZ293</f>
        <v>1</v>
      </c>
      <c r="CB293" s="392" t="str">
        <f t="shared" si="61"/>
        <v>TR0402</v>
      </c>
      <c r="CD293" s="470">
        <f t="shared" si="62"/>
        <v>0</v>
      </c>
      <c r="CF293" s="470">
        <f t="shared" si="63"/>
        <v>0</v>
      </c>
      <c r="CG293" s="470">
        <f t="shared" si="63"/>
        <v>0</v>
      </c>
      <c r="CH293" s="470">
        <f t="shared" si="63"/>
        <v>0</v>
      </c>
      <c r="CL293" s="392" t="str">
        <f>IF(COUNTIFS('[7]ROMM List'!$E$5:$E$736,다우기술!CL$4,'[7]ROMM List'!$AA$5:$AA$736,다우기술!$C293)&gt;0,CL$4,"")</f>
        <v/>
      </c>
      <c r="CM293" s="392" t="str">
        <f>IF(COUNTIFS('[7]ROMM List'!$E$5:$E$736,다우기술!CM$4,'[7]ROMM List'!$AA$5:$AA$736,다우기술!$C293)&gt;0,CM$4,"")</f>
        <v/>
      </c>
      <c r="CN293" s="392" t="str">
        <f>IF(COUNTIFS('[7]ROMM List'!$E$5:$E$736,다우기술!CN$4,'[7]ROMM List'!$AA$5:$AA$736,다우기술!$C293)&gt;0,CN$4,"")</f>
        <v/>
      </c>
      <c r="CO293" s="392" t="str">
        <f>IF(COUNTIFS('[7]ROMM List'!$E$5:$E$736,다우기술!CO$4,'[7]ROMM List'!$AA$5:$AA$736,다우기술!$C293)&gt;0,CO$4,"")</f>
        <v/>
      </c>
      <c r="CP293" s="392" t="str">
        <f>IF(COUNTIFS('[7]ROMM List'!$E$5:$E$736,다우기술!CP$4,'[7]ROMM List'!$AA$5:$AA$736,다우기술!$C293)&gt;0,CP$4,"")</f>
        <v/>
      </c>
      <c r="CQ293" s="392" t="str">
        <f>IF(COUNTIFS('[7]ROMM List'!$E$5:$E$736,다우기술!CQ$4,'[7]ROMM List'!$AA$5:$AA$736,다우기술!$C293)&gt;0,CQ$4,"")</f>
        <v/>
      </c>
      <c r="CR293" s="392" t="str">
        <f>IF(COUNTIFS('[7]ROMM List'!$E$5:$E$736,다우기술!CR$4,'[7]ROMM List'!$AA$5:$AA$736,다우기술!$C293)&gt;0,CR$4,"")</f>
        <v/>
      </c>
      <c r="CS293" s="392" t="str">
        <f>IF(COUNTIFS('[7]ROMM List'!$E$5:$E$736,다우기술!CS$4,'[7]ROMM List'!$AA$5:$AA$736,다우기술!$C293)&gt;0,CS$4,"")</f>
        <v/>
      </c>
      <c r="CT293" s="392" t="str">
        <f>IF(COUNTIFS('[7]ROMM List'!$E$5:$E$736,다우기술!CT$4,'[7]ROMM List'!$AA$5:$AA$736,다우기술!$C293)&gt;0,CT$4,"")</f>
        <v/>
      </c>
      <c r="CU293" s="392" t="str">
        <f>IF(COUNTIFS('[7]ROMM List'!$E$5:$E$736,다우기술!CU$4,'[7]ROMM List'!$AA$5:$AA$736,다우기술!$C293)&gt;0,CU$4,"")</f>
        <v/>
      </c>
      <c r="CV293" s="392" t="str">
        <f>IF(COUNTIFS('[7]ROMM List'!$E$5:$E$736,다우기술!CV$4,'[7]ROMM List'!$AA$5:$AA$736,다우기술!$C293)&gt;0,CV$4,"")</f>
        <v/>
      </c>
      <c r="CW293" s="392" t="str">
        <f>IF(COUNTIFS('[7]ROMM List'!$E$5:$E$736,다우기술!CW$4,'[7]ROMM List'!$AA$5:$AA$736,다우기술!$C293)&gt;0,CW$4,"")</f>
        <v/>
      </c>
      <c r="CX293" s="392" t="str">
        <f>IF(COUNTIFS('[7]ROMM List'!$E$5:$E$736,다우기술!CX$4,'[7]ROMM List'!$AA$5:$AA$736,다우기술!$C293)&gt;0,CX$4,"")</f>
        <v/>
      </c>
      <c r="CY293" s="392" t="str">
        <f>IF(COUNTIFS('[7]ROMM List'!$E$5:$E$736,다우기술!CY$4,'[7]ROMM List'!$AA$5:$AA$736,다우기술!$C293)&gt;0,CY$4,"")</f>
        <v/>
      </c>
      <c r="CZ293" s="392" t="str">
        <f>IF(COUNTIFS('[7]ROMM List'!$E$5:$E$736,다우기술!CZ$4,'[7]ROMM List'!$AA$5:$AA$736,다우기술!$C293)&gt;0,CZ$4,"")</f>
        <v/>
      </c>
      <c r="DA293" s="392" t="str">
        <f>IF(COUNTIFS('[7]ROMM List'!$E$5:$E$736,다우기술!DA$4,'[7]ROMM List'!$AA$5:$AA$736,다우기술!$C293)&gt;0,DA$4,"")</f>
        <v/>
      </c>
      <c r="DB293" s="392" t="str">
        <f>IF(COUNTIFS('[7]ROMM List'!$E$5:$E$736,다우기술!DB$4,'[7]ROMM List'!$AA$5:$AA$736,다우기술!$C293)&gt;0,DB$4,"")</f>
        <v/>
      </c>
      <c r="DC293" s="392" t="str">
        <f>IF(COUNTIFS('[7]ROMM List'!$E$5:$E$736,다우기술!DC$4,'[7]ROMM List'!$AA$5:$AA$736,다우기술!$C293)&gt;0,DC$4,"")</f>
        <v/>
      </c>
      <c r="DD293" s="392" t="str">
        <f>IF(COUNTIFS('[7]ROMM List'!$E$5:$E$736,다우기술!DD$4,'[7]ROMM List'!$AA$5:$AA$736,다우기술!$C293)&gt;0,DD$4,"")</f>
        <v/>
      </c>
      <c r="DE293" s="392" t="str">
        <f>IF(COUNTIFS('[7]ROMM List'!$E$5:$E$736,다우기술!DE$4,'[7]ROMM List'!$AA$5:$AA$736,다우기술!$C293)&gt;0,DE$4,"")</f>
        <v>현금및현금성자산</v>
      </c>
      <c r="DF293" s="392" t="str">
        <f>IF(COUNTIFS('[7]ROMM List'!$E$5:$E$736,다우기술!DF$4,'[7]ROMM List'!$AA$5:$AA$736,다우기술!$C293)&gt;0,DF$4,"")</f>
        <v/>
      </c>
      <c r="DG293" s="392" t="str">
        <f>IF(COUNTIFS('[7]ROMM List'!$E$5:$E$736,다우기술!DG$4,'[7]ROMM List'!$AA$5:$AA$736,다우기술!$C293)&gt;0,DG$4,"")</f>
        <v/>
      </c>
      <c r="DH293" s="392" t="str">
        <f>IF(COUNTIFS('[7]ROMM List'!$E$5:$E$736,다우기술!DH$4,'[7]ROMM List'!$AA$5:$AA$736,다우기술!$C293)&gt;0,DH$4,"")</f>
        <v/>
      </c>
      <c r="DI293" s="392" t="str">
        <f>IF(COUNTIFS('[7]ROMM List'!$E$5:$E$736,다우기술!DI$4,'[7]ROMM List'!$AA$5:$AA$736,다우기술!$C293)&gt;0,DI$4,"")</f>
        <v/>
      </c>
      <c r="DJ293" s="392" t="str">
        <f>IF(COUNTIFS('[7]ROMM List'!$E$5:$E$736,다우기술!DJ$4,'[7]ROMM List'!$AA$5:$AA$736,다우기술!$C293)&gt;0,DJ$4,"")</f>
        <v/>
      </c>
      <c r="DK293" s="392" t="str">
        <f>IF(COUNTIFS('[7]ROMM List'!$E$5:$E$736,다우기술!DK$4,'[7]ROMM List'!$AA$5:$AA$736,다우기술!$C293)&gt;0,DK$4,"")</f>
        <v/>
      </c>
      <c r="DL293" s="392" t="str">
        <f t="shared" si="67"/>
        <v>현금및현금성자산</v>
      </c>
    </row>
    <row r="294" spans="1:116" s="392" customFormat="1" ht="109.2" hidden="1" customHeight="1">
      <c r="A294" s="453"/>
      <c r="B294" s="392" t="s">
        <v>3009</v>
      </c>
      <c r="C294" s="430" t="str">
        <f t="shared" si="59"/>
        <v>TR0403</v>
      </c>
      <c r="D294" s="430" t="s">
        <v>5183</v>
      </c>
      <c r="E294" s="430" t="s">
        <v>152</v>
      </c>
      <c r="F294" s="431" t="s">
        <v>3641</v>
      </c>
      <c r="G294" s="431" t="s">
        <v>3036</v>
      </c>
      <c r="H294" s="454" t="s">
        <v>5330</v>
      </c>
      <c r="I294" s="455" t="s">
        <v>5318</v>
      </c>
      <c r="J294" s="456" t="s">
        <v>5331</v>
      </c>
      <c r="K294" s="457" t="s">
        <v>5332</v>
      </c>
      <c r="L294" s="458" t="str">
        <f>IF(VLOOKUP(BZ294,'[7]ROMM List'!$AB$5:$AC$736,2,0)&gt;0,"Y","N")</f>
        <v>Y</v>
      </c>
      <c r="M294" s="459" t="s">
        <v>143</v>
      </c>
      <c r="N294" s="460"/>
      <c r="O294" s="460"/>
      <c r="P294" s="460"/>
      <c r="Q294" s="460"/>
      <c r="R294" s="461"/>
      <c r="S294" s="459" t="s">
        <v>3847</v>
      </c>
      <c r="T294" s="461" t="s">
        <v>4201</v>
      </c>
      <c r="U294" s="459" t="str">
        <f>IF(COUNTIFS('[7]ROMM List'!$AA$5:$AA$736,다우기술!$C294,'[7]ROMM List'!K$5:K$736,"O")&gt;0,"O","")</f>
        <v>O</v>
      </c>
      <c r="V294" s="460" t="str">
        <f>IF(COUNTIFS('[7]ROMM List'!$AA$5:$AA$736,다우기술!$C294,'[7]ROMM List'!L$5:L$736,"O")&gt;0,"O","")</f>
        <v>O</v>
      </c>
      <c r="W294" s="460" t="str">
        <f>IF(COUNTIFS('[7]ROMM List'!$AA$5:$AA$736,다우기술!$C294,'[7]ROMM List'!M$5:M$736,"O")&gt;0,"O","")</f>
        <v>O</v>
      </c>
      <c r="X294" s="460" t="str">
        <f>IF(COUNTIFS('[7]ROMM List'!$AA$5:$AA$736,다우기술!$C294,'[7]ROMM List'!N$5:N$736,"O")&gt;0,"O","")</f>
        <v/>
      </c>
      <c r="Y294" s="460" t="str">
        <f>IF(COUNTIFS('[7]ROMM List'!$AA$5:$AA$736,다우기술!$C294,'[7]ROMM List'!O$5:O$736,"O")&gt;0,"O","")</f>
        <v/>
      </c>
      <c r="Z294" s="460" t="str">
        <f>IF(COUNTIFS('[7]ROMM List'!$AA$5:$AA$736,다우기술!$C294,'[7]ROMM List'!P$5:P$736,"O")&gt;0,"O","")</f>
        <v/>
      </c>
      <c r="AA294" s="460" t="str">
        <f>IF(COUNTIFS('[7]ROMM List'!$AA$5:$AA$736,다우기술!$C294,'[7]ROMM List'!Q$5:Q$736,"O")&gt;0,"O","")</f>
        <v/>
      </c>
      <c r="AB294" s="460" t="str">
        <f>IF(COUNTIFS('[7]ROMM List'!$AA$5:$AA$736,다우기술!$C294,'[7]ROMM List'!R$5:R$736,"O")&gt;0,"O","")</f>
        <v/>
      </c>
      <c r="AC294" s="460" t="str">
        <f>IF(COUNTIFS('[7]ROMM List'!$AA$5:$AA$736,다우기술!$C294,'[7]ROMM List'!S$5:S$736,"O")&gt;0,"O","")</f>
        <v/>
      </c>
      <c r="AD294" s="460" t="str">
        <f>IF(COUNTIFS('[7]ROMM List'!$AA$5:$AA$736,다우기술!$C294,'[7]ROMM List'!T$5:T$736,"O")&gt;0,"O","")</f>
        <v/>
      </c>
      <c r="AE294" s="460" t="str">
        <f>IF(COUNTIFS('[7]ROMM List'!$AA$5:$AA$736,다우기술!$C294,'[7]ROMM List'!U$5:U$736,"O")&gt;0,"O","")</f>
        <v/>
      </c>
      <c r="AF294" s="460" t="str">
        <f>IF(COUNTIFS('[7]ROMM List'!$AA$5:$AA$736,다우기술!$C294,'[7]ROMM List'!V$5:V$736,"O")&gt;0,"O","")</f>
        <v/>
      </c>
      <c r="AG294" s="461" t="str">
        <f>IF(COUNTIFS('[7]ROMM List'!$AA$5:$AA$736,다우기술!$C294,'[7]ROMM List'!W$5:W$736,"O")&gt;0,"O","")</f>
        <v/>
      </c>
      <c r="AH294" s="462" t="s">
        <v>130</v>
      </c>
      <c r="AI294" s="458" t="str">
        <f t="shared" si="66"/>
        <v>현금및현금성자산</v>
      </c>
      <c r="AJ294" s="458" t="s">
        <v>144</v>
      </c>
      <c r="AK294" s="458" t="s">
        <v>144</v>
      </c>
      <c r="AL294" s="458" t="s">
        <v>144</v>
      </c>
      <c r="AM294" s="458" t="s">
        <v>144</v>
      </c>
      <c r="AN294" s="458" t="s">
        <v>3018</v>
      </c>
      <c r="AO294" s="458" t="s">
        <v>5331</v>
      </c>
      <c r="AP294" s="463" t="s">
        <v>3629</v>
      </c>
      <c r="AQ294" s="458" t="s">
        <v>3972</v>
      </c>
      <c r="AR294" s="454" t="s">
        <v>3791</v>
      </c>
      <c r="AS294" s="454" t="s">
        <v>5211</v>
      </c>
      <c r="AT294" s="464" t="s">
        <v>5333</v>
      </c>
      <c r="AU294" s="454" t="str">
        <f t="shared" si="64"/>
        <v>일일자금현황보고</v>
      </c>
      <c r="AV294" s="454" t="s">
        <v>5334</v>
      </c>
      <c r="AW294" s="455" t="s">
        <v>3025</v>
      </c>
      <c r="AX294" s="460" t="s">
        <v>3025</v>
      </c>
      <c r="AY294" s="460"/>
      <c r="AZ294" s="461"/>
      <c r="BA294" s="446" t="s">
        <v>5335</v>
      </c>
      <c r="BB294" s="446" t="str">
        <f>IF(COUNTIFS('[7]ROMM List'!$AA$5:$AA$736,다우기술!C294,'[7]ROMM List'!$AF$5:$AF$736,"Significant")&gt;0,"Significant",IF(COUNTIFS('[7]ROMM List'!$AA$5:$AA$736,다우기술!C294,'[7]ROMM List'!$AF$5:$AF$736,"Higher")&gt;0,"Higher","Lower"))</f>
        <v>Lower</v>
      </c>
      <c r="BC294" s="446" t="s">
        <v>3972</v>
      </c>
      <c r="BD294" s="446" t="s">
        <v>4440</v>
      </c>
      <c r="BE294" s="465" t="s">
        <v>4201</v>
      </c>
      <c r="BF294" s="466" t="s">
        <v>3972</v>
      </c>
      <c r="BG294" s="466" t="s">
        <v>5091</v>
      </c>
      <c r="BH294" s="466" t="s">
        <v>5091</v>
      </c>
      <c r="BI294" s="466" t="s">
        <v>5091</v>
      </c>
      <c r="BJ294" s="466" t="s">
        <v>5091</v>
      </c>
      <c r="BK294" s="466" t="s">
        <v>5091</v>
      </c>
      <c r="BL294" s="466" t="s">
        <v>5091</v>
      </c>
      <c r="BM294" s="466" t="s">
        <v>5091</v>
      </c>
      <c r="BN294" s="467" t="s">
        <v>5091</v>
      </c>
      <c r="BO294" s="446" t="str">
        <f t="shared" si="60"/>
        <v>Not Higher</v>
      </c>
      <c r="BP294" s="446">
        <f>SUMIFS([7]Note!$G$18:$G$65,[7]Note!$C$18:$C$65,다우기술!BB294,[7]Note!$F$18:$F$65,다우기술!BC294,[7]Note!$D$18:$D$65,다우기술!BO294)/IF(BD294="Y",1,IF(BD294="H",2,4))</f>
        <v>7</v>
      </c>
      <c r="BQ294" s="446" t="s">
        <v>3791</v>
      </c>
      <c r="BR294" s="466"/>
      <c r="BS294" s="467" t="s">
        <v>143</v>
      </c>
      <c r="BT294" s="465"/>
      <c r="BU294" s="466"/>
      <c r="BV294" s="466"/>
      <c r="BW294" s="466" t="s">
        <v>143</v>
      </c>
      <c r="BX294" s="466"/>
      <c r="BY294" s="446"/>
      <c r="BZ294" s="392" t="str">
        <f t="shared" si="65"/>
        <v>자금_일일자금현황보고</v>
      </c>
      <c r="CA294" s="392" t="b">
        <f>VLOOKUP(BZ294,'[7]ROMM List'!$AB$5:$AB$736,1,0)=BZ294</f>
        <v>1</v>
      </c>
      <c r="CB294" s="392" t="str">
        <f t="shared" si="61"/>
        <v>TR0403</v>
      </c>
      <c r="CD294" s="470">
        <f t="shared" si="62"/>
        <v>0</v>
      </c>
      <c r="CF294" s="470">
        <f t="shared" si="63"/>
        <v>0</v>
      </c>
      <c r="CG294" s="470">
        <f t="shared" si="63"/>
        <v>0</v>
      </c>
      <c r="CH294" s="470">
        <f t="shared" si="63"/>
        <v>0</v>
      </c>
      <c r="CL294" s="392" t="str">
        <f>IF(COUNTIFS('[7]ROMM List'!$E$5:$E$736,다우기술!CL$4,'[7]ROMM List'!$AA$5:$AA$736,다우기술!$C294)&gt;0,CL$4,"")</f>
        <v/>
      </c>
      <c r="CM294" s="392" t="str">
        <f>IF(COUNTIFS('[7]ROMM List'!$E$5:$E$736,다우기술!CM$4,'[7]ROMM List'!$AA$5:$AA$736,다우기술!$C294)&gt;0,CM$4,"")</f>
        <v/>
      </c>
      <c r="CN294" s="392" t="str">
        <f>IF(COUNTIFS('[7]ROMM List'!$E$5:$E$736,다우기술!CN$4,'[7]ROMM List'!$AA$5:$AA$736,다우기술!$C294)&gt;0,CN$4,"")</f>
        <v/>
      </c>
      <c r="CO294" s="392" t="str">
        <f>IF(COUNTIFS('[7]ROMM List'!$E$5:$E$736,다우기술!CO$4,'[7]ROMM List'!$AA$5:$AA$736,다우기술!$C294)&gt;0,CO$4,"")</f>
        <v/>
      </c>
      <c r="CP294" s="392" t="str">
        <f>IF(COUNTIFS('[7]ROMM List'!$E$5:$E$736,다우기술!CP$4,'[7]ROMM List'!$AA$5:$AA$736,다우기술!$C294)&gt;0,CP$4,"")</f>
        <v/>
      </c>
      <c r="CQ294" s="392" t="str">
        <f>IF(COUNTIFS('[7]ROMM List'!$E$5:$E$736,다우기술!CQ$4,'[7]ROMM List'!$AA$5:$AA$736,다우기술!$C294)&gt;0,CQ$4,"")</f>
        <v/>
      </c>
      <c r="CR294" s="392" t="str">
        <f>IF(COUNTIFS('[7]ROMM List'!$E$5:$E$736,다우기술!CR$4,'[7]ROMM List'!$AA$5:$AA$736,다우기술!$C294)&gt;0,CR$4,"")</f>
        <v/>
      </c>
      <c r="CS294" s="392" t="str">
        <f>IF(COUNTIFS('[7]ROMM List'!$E$5:$E$736,다우기술!CS$4,'[7]ROMM List'!$AA$5:$AA$736,다우기술!$C294)&gt;0,CS$4,"")</f>
        <v/>
      </c>
      <c r="CT294" s="392" t="str">
        <f>IF(COUNTIFS('[7]ROMM List'!$E$5:$E$736,다우기술!CT$4,'[7]ROMM List'!$AA$5:$AA$736,다우기술!$C294)&gt;0,CT$4,"")</f>
        <v/>
      </c>
      <c r="CU294" s="392" t="str">
        <f>IF(COUNTIFS('[7]ROMM List'!$E$5:$E$736,다우기술!CU$4,'[7]ROMM List'!$AA$5:$AA$736,다우기술!$C294)&gt;0,CU$4,"")</f>
        <v/>
      </c>
      <c r="CV294" s="392" t="str">
        <f>IF(COUNTIFS('[7]ROMM List'!$E$5:$E$736,다우기술!CV$4,'[7]ROMM List'!$AA$5:$AA$736,다우기술!$C294)&gt;0,CV$4,"")</f>
        <v/>
      </c>
      <c r="CW294" s="392" t="str">
        <f>IF(COUNTIFS('[7]ROMM List'!$E$5:$E$736,다우기술!CW$4,'[7]ROMM List'!$AA$5:$AA$736,다우기술!$C294)&gt;0,CW$4,"")</f>
        <v/>
      </c>
      <c r="CX294" s="392" t="str">
        <f>IF(COUNTIFS('[7]ROMM List'!$E$5:$E$736,다우기술!CX$4,'[7]ROMM List'!$AA$5:$AA$736,다우기술!$C294)&gt;0,CX$4,"")</f>
        <v/>
      </c>
      <c r="CY294" s="392" t="str">
        <f>IF(COUNTIFS('[7]ROMM List'!$E$5:$E$736,다우기술!CY$4,'[7]ROMM List'!$AA$5:$AA$736,다우기술!$C294)&gt;0,CY$4,"")</f>
        <v/>
      </c>
      <c r="CZ294" s="392" t="str">
        <f>IF(COUNTIFS('[7]ROMM List'!$E$5:$E$736,다우기술!CZ$4,'[7]ROMM List'!$AA$5:$AA$736,다우기술!$C294)&gt;0,CZ$4,"")</f>
        <v/>
      </c>
      <c r="DA294" s="392" t="str">
        <f>IF(COUNTIFS('[7]ROMM List'!$E$5:$E$736,다우기술!DA$4,'[7]ROMM List'!$AA$5:$AA$736,다우기술!$C294)&gt;0,DA$4,"")</f>
        <v/>
      </c>
      <c r="DB294" s="392" t="str">
        <f>IF(COUNTIFS('[7]ROMM List'!$E$5:$E$736,다우기술!DB$4,'[7]ROMM List'!$AA$5:$AA$736,다우기술!$C294)&gt;0,DB$4,"")</f>
        <v/>
      </c>
      <c r="DC294" s="392" t="str">
        <f>IF(COUNTIFS('[7]ROMM List'!$E$5:$E$736,다우기술!DC$4,'[7]ROMM List'!$AA$5:$AA$736,다우기술!$C294)&gt;0,DC$4,"")</f>
        <v/>
      </c>
      <c r="DD294" s="392" t="str">
        <f>IF(COUNTIFS('[7]ROMM List'!$E$5:$E$736,다우기술!DD$4,'[7]ROMM List'!$AA$5:$AA$736,다우기술!$C294)&gt;0,DD$4,"")</f>
        <v/>
      </c>
      <c r="DE294" s="392" t="str">
        <f>IF(COUNTIFS('[7]ROMM List'!$E$5:$E$736,다우기술!DE$4,'[7]ROMM List'!$AA$5:$AA$736,다우기술!$C294)&gt;0,DE$4,"")</f>
        <v>현금및현금성자산</v>
      </c>
      <c r="DF294" s="392" t="str">
        <f>IF(COUNTIFS('[7]ROMM List'!$E$5:$E$736,다우기술!DF$4,'[7]ROMM List'!$AA$5:$AA$736,다우기술!$C294)&gt;0,DF$4,"")</f>
        <v/>
      </c>
      <c r="DG294" s="392" t="str">
        <f>IF(COUNTIFS('[7]ROMM List'!$E$5:$E$736,다우기술!DG$4,'[7]ROMM List'!$AA$5:$AA$736,다우기술!$C294)&gt;0,DG$4,"")</f>
        <v/>
      </c>
      <c r="DH294" s="392" t="str">
        <f>IF(COUNTIFS('[7]ROMM List'!$E$5:$E$736,다우기술!DH$4,'[7]ROMM List'!$AA$5:$AA$736,다우기술!$C294)&gt;0,DH$4,"")</f>
        <v/>
      </c>
      <c r="DI294" s="392" t="str">
        <f>IF(COUNTIFS('[7]ROMM List'!$E$5:$E$736,다우기술!DI$4,'[7]ROMM List'!$AA$5:$AA$736,다우기술!$C294)&gt;0,DI$4,"")</f>
        <v/>
      </c>
      <c r="DJ294" s="392" t="str">
        <f>IF(COUNTIFS('[7]ROMM List'!$E$5:$E$736,다우기술!DJ$4,'[7]ROMM List'!$AA$5:$AA$736,다우기술!$C294)&gt;0,DJ$4,"")</f>
        <v/>
      </c>
      <c r="DK294" s="392" t="str">
        <f>IF(COUNTIFS('[7]ROMM List'!$E$5:$E$736,다우기술!DK$4,'[7]ROMM List'!$AA$5:$AA$736,다우기술!$C294)&gt;0,DK$4,"")</f>
        <v/>
      </c>
      <c r="DL294" s="392" t="str">
        <f t="shared" si="67"/>
        <v>현금및현금성자산</v>
      </c>
    </row>
    <row r="295" spans="1:116" s="392" customFormat="1" ht="156" hidden="1" customHeight="1">
      <c r="A295" s="453"/>
      <c r="B295" s="392" t="s">
        <v>3009</v>
      </c>
      <c r="C295" s="430" t="str">
        <f t="shared" si="59"/>
        <v>TR0404</v>
      </c>
      <c r="D295" s="430" t="s">
        <v>5183</v>
      </c>
      <c r="E295" s="430" t="s">
        <v>152</v>
      </c>
      <c r="F295" s="431" t="s">
        <v>3641</v>
      </c>
      <c r="G295" s="431" t="s">
        <v>3047</v>
      </c>
      <c r="H295" s="454" t="s">
        <v>5336</v>
      </c>
      <c r="I295" s="455" t="s">
        <v>5337</v>
      </c>
      <c r="J295" s="456" t="s">
        <v>5338</v>
      </c>
      <c r="K295" s="457" t="s">
        <v>5339</v>
      </c>
      <c r="L295" s="458" t="str">
        <f>IF(VLOOKUP(BZ295,'[7]ROMM List'!$AB$5:$AC$736,2,0)&gt;0,"Y","N")</f>
        <v>N</v>
      </c>
      <c r="M295" s="459" t="s">
        <v>3025</v>
      </c>
      <c r="N295" s="460"/>
      <c r="O295" s="460"/>
      <c r="P295" s="460"/>
      <c r="Q295" s="460"/>
      <c r="R295" s="461"/>
      <c r="S295" s="459" t="s">
        <v>3847</v>
      </c>
      <c r="T295" s="461" t="s">
        <v>4201</v>
      </c>
      <c r="U295" s="459" t="str">
        <f>IF(COUNTIFS('[7]ROMM List'!$AA$5:$AA$736,다우기술!$C295,'[7]ROMM List'!K$5:K$736,"O")&gt;0,"O","")</f>
        <v>O</v>
      </c>
      <c r="V295" s="460" t="str">
        <f>IF(COUNTIFS('[7]ROMM List'!$AA$5:$AA$736,다우기술!$C295,'[7]ROMM List'!L$5:L$736,"O")&gt;0,"O","")</f>
        <v/>
      </c>
      <c r="W295" s="460" t="str">
        <f>IF(COUNTIFS('[7]ROMM List'!$AA$5:$AA$736,다우기술!$C295,'[7]ROMM List'!M$5:M$736,"O")&gt;0,"O","")</f>
        <v>O</v>
      </c>
      <c r="X295" s="460" t="str">
        <f>IF(COUNTIFS('[7]ROMM List'!$AA$5:$AA$736,다우기술!$C295,'[7]ROMM List'!N$5:N$736,"O")&gt;0,"O","")</f>
        <v/>
      </c>
      <c r="Y295" s="460" t="str">
        <f>IF(COUNTIFS('[7]ROMM List'!$AA$5:$AA$736,다우기술!$C295,'[7]ROMM List'!O$5:O$736,"O")&gt;0,"O","")</f>
        <v/>
      </c>
      <c r="Z295" s="460" t="str">
        <f>IF(COUNTIFS('[7]ROMM List'!$AA$5:$AA$736,다우기술!$C295,'[7]ROMM List'!P$5:P$736,"O")&gt;0,"O","")</f>
        <v/>
      </c>
      <c r="AA295" s="460" t="str">
        <f>IF(COUNTIFS('[7]ROMM List'!$AA$5:$AA$736,다우기술!$C295,'[7]ROMM List'!Q$5:Q$736,"O")&gt;0,"O","")</f>
        <v>O</v>
      </c>
      <c r="AB295" s="460" t="str">
        <f>IF(COUNTIFS('[7]ROMM List'!$AA$5:$AA$736,다우기술!$C295,'[7]ROMM List'!R$5:R$736,"O")&gt;0,"O","")</f>
        <v/>
      </c>
      <c r="AC295" s="460" t="str">
        <f>IF(COUNTIFS('[7]ROMM List'!$AA$5:$AA$736,다우기술!$C295,'[7]ROMM List'!S$5:S$736,"O")&gt;0,"O","")</f>
        <v/>
      </c>
      <c r="AD295" s="460" t="str">
        <f>IF(COUNTIFS('[7]ROMM List'!$AA$5:$AA$736,다우기술!$C295,'[7]ROMM List'!T$5:T$736,"O")&gt;0,"O","")</f>
        <v/>
      </c>
      <c r="AE295" s="460" t="str">
        <f>IF(COUNTIFS('[7]ROMM List'!$AA$5:$AA$736,다우기술!$C295,'[7]ROMM List'!U$5:U$736,"O")&gt;0,"O","")</f>
        <v/>
      </c>
      <c r="AF295" s="460" t="str">
        <f>IF(COUNTIFS('[7]ROMM List'!$AA$5:$AA$736,다우기술!$C295,'[7]ROMM List'!V$5:V$736,"O")&gt;0,"O","")</f>
        <v/>
      </c>
      <c r="AG295" s="461" t="str">
        <f>IF(COUNTIFS('[7]ROMM List'!$AA$5:$AA$736,다우기술!$C295,'[7]ROMM List'!W$5:W$736,"O")&gt;0,"O","")</f>
        <v/>
      </c>
      <c r="AH295" s="462" t="s">
        <v>130</v>
      </c>
      <c r="AI295" s="458" t="str">
        <f t="shared" si="66"/>
        <v>기타부채</v>
      </c>
      <c r="AJ295" s="458" t="s">
        <v>144</v>
      </c>
      <c r="AK295" s="458" t="s">
        <v>144</v>
      </c>
      <c r="AL295" s="458" t="s">
        <v>144</v>
      </c>
      <c r="AM295" s="458" t="s">
        <v>144</v>
      </c>
      <c r="AN295" s="458" t="s">
        <v>3018</v>
      </c>
      <c r="AO295" s="458" t="s">
        <v>5340</v>
      </c>
      <c r="AP295" s="463" t="s">
        <v>3594</v>
      </c>
      <c r="AQ295" s="458" t="s">
        <v>4201</v>
      </c>
      <c r="AR295" s="454" t="s">
        <v>3791</v>
      </c>
      <c r="AS295" s="454" t="s">
        <v>5211</v>
      </c>
      <c r="AT295" s="464" t="s">
        <v>5341</v>
      </c>
      <c r="AU295" s="454" t="str">
        <f t="shared" si="64"/>
        <v>법인카드 신청의 승인</v>
      </c>
      <c r="AV295" s="454" t="s">
        <v>5342</v>
      </c>
      <c r="AW295" s="455"/>
      <c r="AX295" s="460" t="s">
        <v>3025</v>
      </c>
      <c r="AY295" s="460"/>
      <c r="AZ295" s="461"/>
      <c r="BA295" s="446" t="s">
        <v>5343</v>
      </c>
      <c r="BB295" s="446" t="str">
        <f>IF(COUNTIFS('[7]ROMM List'!$AA$5:$AA$736,다우기술!C295,'[7]ROMM List'!$AF$5:$AF$736,"Significant")&gt;0,"Significant",IF(COUNTIFS('[7]ROMM List'!$AA$5:$AA$736,다우기술!C295,'[7]ROMM List'!$AF$5:$AF$736,"Higher")&gt;0,"Higher","Lower"))</f>
        <v>Lower</v>
      </c>
      <c r="BC295" s="446" t="s">
        <v>4201</v>
      </c>
      <c r="BD295" s="446" t="s">
        <v>4440</v>
      </c>
      <c r="BE295" s="465" t="s">
        <v>4201</v>
      </c>
      <c r="BF295" s="466" t="s">
        <v>4201</v>
      </c>
      <c r="BG295" s="466" t="s">
        <v>5091</v>
      </c>
      <c r="BH295" s="466" t="s">
        <v>5091</v>
      </c>
      <c r="BI295" s="466" t="s">
        <v>5091</v>
      </c>
      <c r="BJ295" s="466" t="s">
        <v>5091</v>
      </c>
      <c r="BK295" s="466" t="s">
        <v>5091</v>
      </c>
      <c r="BL295" s="466" t="s">
        <v>5091</v>
      </c>
      <c r="BM295" s="466" t="s">
        <v>5091</v>
      </c>
      <c r="BN295" s="467" t="s">
        <v>5091</v>
      </c>
      <c r="BO295" s="446" t="str">
        <f t="shared" si="60"/>
        <v>Not Higher</v>
      </c>
      <c r="BP295" s="446">
        <f>SUMIFS([7]Note!$G$18:$G$65,[7]Note!$C$18:$C$65,다우기술!BB295,[7]Note!$F$18:$F$65,다우기술!BC295,[7]Note!$D$18:$D$65,다우기술!BO295)/IF(BD295="Y",1,IF(BD295="H",2,4))</f>
        <v>2</v>
      </c>
      <c r="BQ295" s="446" t="s">
        <v>3791</v>
      </c>
      <c r="BR295" s="466"/>
      <c r="BS295" s="467" t="s">
        <v>143</v>
      </c>
      <c r="BT295" s="465"/>
      <c r="BU295" s="466"/>
      <c r="BV295" s="466"/>
      <c r="BW295" s="466" t="s">
        <v>143</v>
      </c>
      <c r="BX295" s="466"/>
      <c r="BY295" s="446"/>
      <c r="BZ295" s="392" t="str">
        <f t="shared" si="65"/>
        <v>자금_법인카드 신청의 승인</v>
      </c>
      <c r="CA295" s="392" t="b">
        <f>VLOOKUP(BZ295,'[7]ROMM List'!$AB$5:$AB$736,1,0)=BZ295</f>
        <v>1</v>
      </c>
      <c r="CB295" s="392" t="str">
        <f t="shared" si="61"/>
        <v>TR0404</v>
      </c>
      <c r="CD295" s="470">
        <f t="shared" si="62"/>
        <v>0</v>
      </c>
      <c r="CF295" s="470">
        <f t="shared" si="63"/>
        <v>0</v>
      </c>
      <c r="CG295" s="470">
        <f t="shared" si="63"/>
        <v>0</v>
      </c>
      <c r="CH295" s="470">
        <f t="shared" si="63"/>
        <v>0</v>
      </c>
      <c r="CL295" s="392" t="str">
        <f>IF(COUNTIFS('[7]ROMM List'!$E$5:$E$736,다우기술!CL$4,'[7]ROMM List'!$AA$5:$AA$736,다우기술!$C295)&gt;0,CL$4,"")</f>
        <v/>
      </c>
      <c r="CM295" s="392" t="str">
        <f>IF(COUNTIFS('[7]ROMM List'!$E$5:$E$736,다우기술!CM$4,'[7]ROMM List'!$AA$5:$AA$736,다우기술!$C295)&gt;0,CM$4,"")</f>
        <v/>
      </c>
      <c r="CN295" s="392" t="str">
        <f>IF(COUNTIFS('[7]ROMM List'!$E$5:$E$736,다우기술!CN$4,'[7]ROMM List'!$AA$5:$AA$736,다우기술!$C295)&gt;0,CN$4,"")</f>
        <v/>
      </c>
      <c r="CO295" s="392" t="str">
        <f>IF(COUNTIFS('[7]ROMM List'!$E$5:$E$736,다우기술!CO$4,'[7]ROMM List'!$AA$5:$AA$736,다우기술!$C295)&gt;0,CO$4,"")</f>
        <v/>
      </c>
      <c r="CP295" s="392" t="str">
        <f>IF(COUNTIFS('[7]ROMM List'!$E$5:$E$736,다우기술!CP$4,'[7]ROMM List'!$AA$5:$AA$736,다우기술!$C295)&gt;0,CP$4,"")</f>
        <v/>
      </c>
      <c r="CQ295" s="392" t="str">
        <f>IF(COUNTIFS('[7]ROMM List'!$E$5:$E$736,다우기술!CQ$4,'[7]ROMM List'!$AA$5:$AA$736,다우기술!$C295)&gt;0,CQ$4,"")</f>
        <v/>
      </c>
      <c r="CR295" s="392" t="str">
        <f>IF(COUNTIFS('[7]ROMM List'!$E$5:$E$736,다우기술!CR$4,'[7]ROMM List'!$AA$5:$AA$736,다우기술!$C295)&gt;0,CR$4,"")</f>
        <v/>
      </c>
      <c r="CS295" s="392" t="str">
        <f>IF(COUNTIFS('[7]ROMM List'!$E$5:$E$736,다우기술!CS$4,'[7]ROMM List'!$AA$5:$AA$736,다우기술!$C295)&gt;0,CS$4,"")</f>
        <v/>
      </c>
      <c r="CT295" s="392" t="str">
        <f>IF(COUNTIFS('[7]ROMM List'!$E$5:$E$736,다우기술!CT$4,'[7]ROMM List'!$AA$5:$AA$736,다우기술!$C295)&gt;0,CT$4,"")</f>
        <v/>
      </c>
      <c r="CU295" s="392" t="str">
        <f>IF(COUNTIFS('[7]ROMM List'!$E$5:$E$736,다우기술!CU$4,'[7]ROMM List'!$AA$5:$AA$736,다우기술!$C295)&gt;0,CU$4,"")</f>
        <v/>
      </c>
      <c r="CV295" s="392" t="str">
        <f>IF(COUNTIFS('[7]ROMM List'!$E$5:$E$736,다우기술!CV$4,'[7]ROMM List'!$AA$5:$AA$736,다우기술!$C295)&gt;0,CV$4,"")</f>
        <v/>
      </c>
      <c r="CW295" s="392" t="str">
        <f>IF(COUNTIFS('[7]ROMM List'!$E$5:$E$736,다우기술!CW$4,'[7]ROMM List'!$AA$5:$AA$736,다우기술!$C295)&gt;0,CW$4,"")</f>
        <v>기타부채</v>
      </c>
      <c r="CX295" s="392" t="str">
        <f>IF(COUNTIFS('[7]ROMM List'!$E$5:$E$736,다우기술!CX$4,'[7]ROMM List'!$AA$5:$AA$736,다우기술!$C295)&gt;0,CX$4,"")</f>
        <v/>
      </c>
      <c r="CY295" s="392" t="str">
        <f>IF(COUNTIFS('[7]ROMM List'!$E$5:$E$736,다우기술!CY$4,'[7]ROMM List'!$AA$5:$AA$736,다우기술!$C295)&gt;0,CY$4,"")</f>
        <v/>
      </c>
      <c r="CZ295" s="392" t="str">
        <f>IF(COUNTIFS('[7]ROMM List'!$E$5:$E$736,다우기술!CZ$4,'[7]ROMM List'!$AA$5:$AA$736,다우기술!$C295)&gt;0,CZ$4,"")</f>
        <v/>
      </c>
      <c r="DA295" s="392" t="str">
        <f>IF(COUNTIFS('[7]ROMM List'!$E$5:$E$736,다우기술!DA$4,'[7]ROMM List'!$AA$5:$AA$736,다우기술!$C295)&gt;0,DA$4,"")</f>
        <v/>
      </c>
      <c r="DB295" s="392" t="str">
        <f>IF(COUNTIFS('[7]ROMM List'!$E$5:$E$736,다우기술!DB$4,'[7]ROMM List'!$AA$5:$AA$736,다우기술!$C295)&gt;0,DB$4,"")</f>
        <v/>
      </c>
      <c r="DC295" s="392" t="str">
        <f>IF(COUNTIFS('[7]ROMM List'!$E$5:$E$736,다우기술!DC$4,'[7]ROMM List'!$AA$5:$AA$736,다우기술!$C295)&gt;0,DC$4,"")</f>
        <v/>
      </c>
      <c r="DD295" s="392" t="str">
        <f>IF(COUNTIFS('[7]ROMM List'!$E$5:$E$736,다우기술!DD$4,'[7]ROMM List'!$AA$5:$AA$736,다우기술!$C295)&gt;0,DD$4,"")</f>
        <v/>
      </c>
      <c r="DE295" s="392" t="str">
        <f>IF(COUNTIFS('[7]ROMM List'!$E$5:$E$736,다우기술!DE$4,'[7]ROMM List'!$AA$5:$AA$736,다우기술!$C295)&gt;0,DE$4,"")</f>
        <v/>
      </c>
      <c r="DF295" s="392" t="str">
        <f>IF(COUNTIFS('[7]ROMM List'!$E$5:$E$736,다우기술!DF$4,'[7]ROMM List'!$AA$5:$AA$736,다우기술!$C295)&gt;0,DF$4,"")</f>
        <v/>
      </c>
      <c r="DG295" s="392" t="str">
        <f>IF(COUNTIFS('[7]ROMM List'!$E$5:$E$736,다우기술!DG$4,'[7]ROMM List'!$AA$5:$AA$736,다우기술!$C295)&gt;0,DG$4,"")</f>
        <v/>
      </c>
      <c r="DH295" s="392" t="str">
        <f>IF(COUNTIFS('[7]ROMM List'!$E$5:$E$736,다우기술!DH$4,'[7]ROMM List'!$AA$5:$AA$736,다우기술!$C295)&gt;0,DH$4,"")</f>
        <v/>
      </c>
      <c r="DI295" s="392" t="str">
        <f>IF(COUNTIFS('[7]ROMM List'!$E$5:$E$736,다우기술!DI$4,'[7]ROMM List'!$AA$5:$AA$736,다우기술!$C295)&gt;0,DI$4,"")</f>
        <v/>
      </c>
      <c r="DJ295" s="392" t="str">
        <f>IF(COUNTIFS('[7]ROMM List'!$E$5:$E$736,다우기술!DJ$4,'[7]ROMM List'!$AA$5:$AA$736,다우기술!$C295)&gt;0,DJ$4,"")</f>
        <v/>
      </c>
      <c r="DK295" s="392" t="str">
        <f>IF(COUNTIFS('[7]ROMM List'!$E$5:$E$736,다우기술!DK$4,'[7]ROMM List'!$AA$5:$AA$736,다우기술!$C295)&gt;0,DK$4,"")</f>
        <v/>
      </c>
      <c r="DL295" s="392" t="str">
        <f t="shared" si="67"/>
        <v>기타부채</v>
      </c>
    </row>
    <row r="296" spans="1:116" s="392" customFormat="1" ht="156" hidden="1" customHeight="1">
      <c r="A296" s="453"/>
      <c r="B296" s="392" t="s">
        <v>3009</v>
      </c>
      <c r="C296" s="430" t="str">
        <f t="shared" si="59"/>
        <v>TR0405</v>
      </c>
      <c r="D296" s="430" t="s">
        <v>5183</v>
      </c>
      <c r="E296" s="430" t="s">
        <v>152</v>
      </c>
      <c r="F296" s="431" t="s">
        <v>3641</v>
      </c>
      <c r="G296" s="431" t="s">
        <v>3056</v>
      </c>
      <c r="H296" s="454" t="s">
        <v>5344</v>
      </c>
      <c r="I296" s="455" t="s">
        <v>5337</v>
      </c>
      <c r="J296" s="456" t="s">
        <v>5345</v>
      </c>
      <c r="K296" s="457" t="s">
        <v>5346</v>
      </c>
      <c r="L296" s="458" t="str">
        <f>IF(VLOOKUP(BZ296,'[7]ROMM List'!$AB$5:$AC$736,2,0)&gt;0,"Y","N")</f>
        <v>N</v>
      </c>
      <c r="M296" s="459" t="s">
        <v>3025</v>
      </c>
      <c r="N296" s="460"/>
      <c r="O296" s="460"/>
      <c r="P296" s="460"/>
      <c r="Q296" s="460"/>
      <c r="R296" s="461"/>
      <c r="S296" s="459" t="s">
        <v>3847</v>
      </c>
      <c r="T296" s="461" t="s">
        <v>4201</v>
      </c>
      <c r="U296" s="459" t="str">
        <f>IF(COUNTIFS('[7]ROMM List'!$AA$5:$AA$736,다우기술!$C296,'[7]ROMM List'!K$5:K$736,"O")&gt;0,"O","")</f>
        <v>O</v>
      </c>
      <c r="V296" s="460" t="str">
        <f>IF(COUNTIFS('[7]ROMM List'!$AA$5:$AA$736,다우기술!$C296,'[7]ROMM List'!L$5:L$736,"O")&gt;0,"O","")</f>
        <v/>
      </c>
      <c r="W296" s="460" t="str">
        <f>IF(COUNTIFS('[7]ROMM List'!$AA$5:$AA$736,다우기술!$C296,'[7]ROMM List'!M$5:M$736,"O")&gt;0,"O","")</f>
        <v>O</v>
      </c>
      <c r="X296" s="460" t="str">
        <f>IF(COUNTIFS('[7]ROMM List'!$AA$5:$AA$736,다우기술!$C296,'[7]ROMM List'!N$5:N$736,"O")&gt;0,"O","")</f>
        <v/>
      </c>
      <c r="Y296" s="460" t="str">
        <f>IF(COUNTIFS('[7]ROMM List'!$AA$5:$AA$736,다우기술!$C296,'[7]ROMM List'!O$5:O$736,"O")&gt;0,"O","")</f>
        <v/>
      </c>
      <c r="Z296" s="460" t="str">
        <f>IF(COUNTIFS('[7]ROMM List'!$AA$5:$AA$736,다우기술!$C296,'[7]ROMM List'!P$5:P$736,"O")&gt;0,"O","")</f>
        <v/>
      </c>
      <c r="AA296" s="460" t="str">
        <f>IF(COUNTIFS('[7]ROMM List'!$AA$5:$AA$736,다우기술!$C296,'[7]ROMM List'!Q$5:Q$736,"O")&gt;0,"O","")</f>
        <v>O</v>
      </c>
      <c r="AB296" s="460" t="str">
        <f>IF(COUNTIFS('[7]ROMM List'!$AA$5:$AA$736,다우기술!$C296,'[7]ROMM List'!R$5:R$736,"O")&gt;0,"O","")</f>
        <v/>
      </c>
      <c r="AC296" s="460" t="str">
        <f>IF(COUNTIFS('[7]ROMM List'!$AA$5:$AA$736,다우기술!$C296,'[7]ROMM List'!S$5:S$736,"O")&gt;0,"O","")</f>
        <v/>
      </c>
      <c r="AD296" s="460" t="str">
        <f>IF(COUNTIFS('[7]ROMM List'!$AA$5:$AA$736,다우기술!$C296,'[7]ROMM List'!T$5:T$736,"O")&gt;0,"O","")</f>
        <v/>
      </c>
      <c r="AE296" s="460" t="str">
        <f>IF(COUNTIFS('[7]ROMM List'!$AA$5:$AA$736,다우기술!$C296,'[7]ROMM List'!U$5:U$736,"O")&gt;0,"O","")</f>
        <v/>
      </c>
      <c r="AF296" s="460" t="str">
        <f>IF(COUNTIFS('[7]ROMM List'!$AA$5:$AA$736,다우기술!$C296,'[7]ROMM List'!V$5:V$736,"O")&gt;0,"O","")</f>
        <v/>
      </c>
      <c r="AG296" s="461" t="str">
        <f>IF(COUNTIFS('[7]ROMM List'!$AA$5:$AA$736,다우기술!$C296,'[7]ROMM List'!W$5:W$736,"O")&gt;0,"O","")</f>
        <v/>
      </c>
      <c r="AH296" s="462" t="s">
        <v>129</v>
      </c>
      <c r="AI296" s="458" t="str">
        <f t="shared" si="66"/>
        <v>기타부채</v>
      </c>
      <c r="AJ296" s="458" t="s">
        <v>144</v>
      </c>
      <c r="AK296" s="458" t="s">
        <v>144</v>
      </c>
      <c r="AL296" s="458" t="s">
        <v>144</v>
      </c>
      <c r="AM296" s="458" t="s">
        <v>144</v>
      </c>
      <c r="AN296" s="458" t="s">
        <v>3018</v>
      </c>
      <c r="AO296" s="458" t="s">
        <v>5347</v>
      </c>
      <c r="AP296" s="463" t="s">
        <v>3594</v>
      </c>
      <c r="AQ296" s="458" t="s">
        <v>4201</v>
      </c>
      <c r="AR296" s="454" t="s">
        <v>3791</v>
      </c>
      <c r="AS296" s="454" t="s">
        <v>5211</v>
      </c>
      <c r="AT296" s="464" t="s">
        <v>5348</v>
      </c>
      <c r="AU296" s="454" t="str">
        <f t="shared" si="64"/>
        <v>법인카드신규계약한도의 승인</v>
      </c>
      <c r="AV296" s="454" t="s">
        <v>5349</v>
      </c>
      <c r="AW296" s="455"/>
      <c r="AX296" s="460" t="s">
        <v>3025</v>
      </c>
      <c r="AY296" s="460"/>
      <c r="AZ296" s="461"/>
      <c r="BA296" s="446" t="s">
        <v>5343</v>
      </c>
      <c r="BB296" s="446" t="str">
        <f>IF(COUNTIFS('[7]ROMM List'!$AA$5:$AA$736,다우기술!C296,'[7]ROMM List'!$AF$5:$AF$736,"Significant")&gt;0,"Significant",IF(COUNTIFS('[7]ROMM List'!$AA$5:$AA$736,다우기술!C296,'[7]ROMM List'!$AF$5:$AF$736,"Higher")&gt;0,"Higher","Lower"))</f>
        <v>Lower</v>
      </c>
      <c r="BC296" s="446" t="s">
        <v>4201</v>
      </c>
      <c r="BD296" s="446" t="s">
        <v>4440</v>
      </c>
      <c r="BE296" s="465" t="s">
        <v>4201</v>
      </c>
      <c r="BF296" s="466" t="s">
        <v>4201</v>
      </c>
      <c r="BG296" s="466" t="s">
        <v>5091</v>
      </c>
      <c r="BH296" s="466" t="s">
        <v>5091</v>
      </c>
      <c r="BI296" s="466" t="s">
        <v>5091</v>
      </c>
      <c r="BJ296" s="466" t="s">
        <v>5091</v>
      </c>
      <c r="BK296" s="466" t="s">
        <v>5091</v>
      </c>
      <c r="BL296" s="466" t="s">
        <v>5091</v>
      </c>
      <c r="BM296" s="466" t="s">
        <v>5091</v>
      </c>
      <c r="BN296" s="467" t="s">
        <v>5091</v>
      </c>
      <c r="BO296" s="446" t="str">
        <f t="shared" si="60"/>
        <v>Not Higher</v>
      </c>
      <c r="BP296" s="446">
        <f>SUMIFS([7]Note!$G$18:$G$65,[7]Note!$C$18:$C$65,다우기술!BB296,[7]Note!$F$18:$F$65,다우기술!BC296,[7]Note!$D$18:$D$65,다우기술!BO296)/IF(BD296="Y",1,IF(BD296="H",2,4))</f>
        <v>2</v>
      </c>
      <c r="BQ296" s="446" t="s">
        <v>3791</v>
      </c>
      <c r="BR296" s="466"/>
      <c r="BS296" s="467" t="s">
        <v>143</v>
      </c>
      <c r="BT296" s="465"/>
      <c r="BU296" s="466"/>
      <c r="BV296" s="466"/>
      <c r="BW296" s="466" t="s">
        <v>143</v>
      </c>
      <c r="BX296" s="466"/>
      <c r="BY296" s="446"/>
      <c r="BZ296" s="392" t="str">
        <f t="shared" si="65"/>
        <v>자금_법인카드신규계약한도의 승인</v>
      </c>
      <c r="CA296" s="392" t="b">
        <f>VLOOKUP(BZ296,'[7]ROMM List'!$AB$5:$AB$736,1,0)=BZ296</f>
        <v>1</v>
      </c>
      <c r="CB296" s="392" t="str">
        <f t="shared" si="61"/>
        <v>TR0405</v>
      </c>
      <c r="CD296" s="470">
        <f t="shared" si="62"/>
        <v>0</v>
      </c>
      <c r="CF296" s="470">
        <f t="shared" si="63"/>
        <v>0</v>
      </c>
      <c r="CG296" s="470">
        <f t="shared" si="63"/>
        <v>0</v>
      </c>
      <c r="CH296" s="470">
        <f t="shared" si="63"/>
        <v>0</v>
      </c>
      <c r="CL296" s="392" t="str">
        <f>IF(COUNTIFS('[7]ROMM List'!$E$5:$E$736,다우기술!CL$4,'[7]ROMM List'!$AA$5:$AA$736,다우기술!$C296)&gt;0,CL$4,"")</f>
        <v/>
      </c>
      <c r="CM296" s="392" t="str">
        <f>IF(COUNTIFS('[7]ROMM List'!$E$5:$E$736,다우기술!CM$4,'[7]ROMM List'!$AA$5:$AA$736,다우기술!$C296)&gt;0,CM$4,"")</f>
        <v/>
      </c>
      <c r="CN296" s="392" t="str">
        <f>IF(COUNTIFS('[7]ROMM List'!$E$5:$E$736,다우기술!CN$4,'[7]ROMM List'!$AA$5:$AA$736,다우기술!$C296)&gt;0,CN$4,"")</f>
        <v/>
      </c>
      <c r="CO296" s="392" t="str">
        <f>IF(COUNTIFS('[7]ROMM List'!$E$5:$E$736,다우기술!CO$4,'[7]ROMM List'!$AA$5:$AA$736,다우기술!$C296)&gt;0,CO$4,"")</f>
        <v/>
      </c>
      <c r="CP296" s="392" t="str">
        <f>IF(COUNTIFS('[7]ROMM List'!$E$5:$E$736,다우기술!CP$4,'[7]ROMM List'!$AA$5:$AA$736,다우기술!$C296)&gt;0,CP$4,"")</f>
        <v/>
      </c>
      <c r="CQ296" s="392" t="str">
        <f>IF(COUNTIFS('[7]ROMM List'!$E$5:$E$736,다우기술!CQ$4,'[7]ROMM List'!$AA$5:$AA$736,다우기술!$C296)&gt;0,CQ$4,"")</f>
        <v/>
      </c>
      <c r="CR296" s="392" t="str">
        <f>IF(COUNTIFS('[7]ROMM List'!$E$5:$E$736,다우기술!CR$4,'[7]ROMM List'!$AA$5:$AA$736,다우기술!$C296)&gt;0,CR$4,"")</f>
        <v/>
      </c>
      <c r="CS296" s="392" t="str">
        <f>IF(COUNTIFS('[7]ROMM List'!$E$5:$E$736,다우기술!CS$4,'[7]ROMM List'!$AA$5:$AA$736,다우기술!$C296)&gt;0,CS$4,"")</f>
        <v/>
      </c>
      <c r="CT296" s="392" t="str">
        <f>IF(COUNTIFS('[7]ROMM List'!$E$5:$E$736,다우기술!CT$4,'[7]ROMM List'!$AA$5:$AA$736,다우기술!$C296)&gt;0,CT$4,"")</f>
        <v/>
      </c>
      <c r="CU296" s="392" t="str">
        <f>IF(COUNTIFS('[7]ROMM List'!$E$5:$E$736,다우기술!CU$4,'[7]ROMM List'!$AA$5:$AA$736,다우기술!$C296)&gt;0,CU$4,"")</f>
        <v/>
      </c>
      <c r="CV296" s="392" t="str">
        <f>IF(COUNTIFS('[7]ROMM List'!$E$5:$E$736,다우기술!CV$4,'[7]ROMM List'!$AA$5:$AA$736,다우기술!$C296)&gt;0,CV$4,"")</f>
        <v/>
      </c>
      <c r="CW296" s="392" t="str">
        <f>IF(COUNTIFS('[7]ROMM List'!$E$5:$E$736,다우기술!CW$4,'[7]ROMM List'!$AA$5:$AA$736,다우기술!$C296)&gt;0,CW$4,"")</f>
        <v>기타부채</v>
      </c>
      <c r="CX296" s="392" t="str">
        <f>IF(COUNTIFS('[7]ROMM List'!$E$5:$E$736,다우기술!CX$4,'[7]ROMM List'!$AA$5:$AA$736,다우기술!$C296)&gt;0,CX$4,"")</f>
        <v/>
      </c>
      <c r="CY296" s="392" t="str">
        <f>IF(COUNTIFS('[7]ROMM List'!$E$5:$E$736,다우기술!CY$4,'[7]ROMM List'!$AA$5:$AA$736,다우기술!$C296)&gt;0,CY$4,"")</f>
        <v/>
      </c>
      <c r="CZ296" s="392" t="str">
        <f>IF(COUNTIFS('[7]ROMM List'!$E$5:$E$736,다우기술!CZ$4,'[7]ROMM List'!$AA$5:$AA$736,다우기술!$C296)&gt;0,CZ$4,"")</f>
        <v/>
      </c>
      <c r="DA296" s="392" t="str">
        <f>IF(COUNTIFS('[7]ROMM List'!$E$5:$E$736,다우기술!DA$4,'[7]ROMM List'!$AA$5:$AA$736,다우기술!$C296)&gt;0,DA$4,"")</f>
        <v/>
      </c>
      <c r="DB296" s="392" t="str">
        <f>IF(COUNTIFS('[7]ROMM List'!$E$5:$E$736,다우기술!DB$4,'[7]ROMM List'!$AA$5:$AA$736,다우기술!$C296)&gt;0,DB$4,"")</f>
        <v/>
      </c>
      <c r="DC296" s="392" t="str">
        <f>IF(COUNTIFS('[7]ROMM List'!$E$5:$E$736,다우기술!DC$4,'[7]ROMM List'!$AA$5:$AA$736,다우기술!$C296)&gt;0,DC$4,"")</f>
        <v/>
      </c>
      <c r="DD296" s="392" t="str">
        <f>IF(COUNTIFS('[7]ROMM List'!$E$5:$E$736,다우기술!DD$4,'[7]ROMM List'!$AA$5:$AA$736,다우기술!$C296)&gt;0,DD$4,"")</f>
        <v/>
      </c>
      <c r="DE296" s="392" t="str">
        <f>IF(COUNTIFS('[7]ROMM List'!$E$5:$E$736,다우기술!DE$4,'[7]ROMM List'!$AA$5:$AA$736,다우기술!$C296)&gt;0,DE$4,"")</f>
        <v/>
      </c>
      <c r="DF296" s="392" t="str">
        <f>IF(COUNTIFS('[7]ROMM List'!$E$5:$E$736,다우기술!DF$4,'[7]ROMM List'!$AA$5:$AA$736,다우기술!$C296)&gt;0,DF$4,"")</f>
        <v/>
      </c>
      <c r="DG296" s="392" t="str">
        <f>IF(COUNTIFS('[7]ROMM List'!$E$5:$E$736,다우기술!DG$4,'[7]ROMM List'!$AA$5:$AA$736,다우기술!$C296)&gt;0,DG$4,"")</f>
        <v/>
      </c>
      <c r="DH296" s="392" t="str">
        <f>IF(COUNTIFS('[7]ROMM List'!$E$5:$E$736,다우기술!DH$4,'[7]ROMM List'!$AA$5:$AA$736,다우기술!$C296)&gt;0,DH$4,"")</f>
        <v/>
      </c>
      <c r="DI296" s="392" t="str">
        <f>IF(COUNTIFS('[7]ROMM List'!$E$5:$E$736,다우기술!DI$4,'[7]ROMM List'!$AA$5:$AA$736,다우기술!$C296)&gt;0,DI$4,"")</f>
        <v/>
      </c>
      <c r="DJ296" s="392" t="str">
        <f>IF(COUNTIFS('[7]ROMM List'!$E$5:$E$736,다우기술!DJ$4,'[7]ROMM List'!$AA$5:$AA$736,다우기술!$C296)&gt;0,DJ$4,"")</f>
        <v/>
      </c>
      <c r="DK296" s="392" t="str">
        <f>IF(COUNTIFS('[7]ROMM List'!$E$5:$E$736,다우기술!DK$4,'[7]ROMM List'!$AA$5:$AA$736,다우기술!$C296)&gt;0,DK$4,"")</f>
        <v/>
      </c>
      <c r="DL296" s="392" t="str">
        <f t="shared" si="67"/>
        <v>기타부채</v>
      </c>
    </row>
    <row r="297" spans="1:116" s="392" customFormat="1" ht="156" hidden="1" customHeight="1">
      <c r="A297" s="453"/>
      <c r="B297" s="392" t="s">
        <v>3009</v>
      </c>
      <c r="C297" s="430" t="str">
        <f t="shared" si="59"/>
        <v>TR0406</v>
      </c>
      <c r="D297" s="430" t="s">
        <v>5183</v>
      </c>
      <c r="E297" s="430" t="s">
        <v>152</v>
      </c>
      <c r="F297" s="431" t="s">
        <v>3641</v>
      </c>
      <c r="G297" s="431" t="s">
        <v>3064</v>
      </c>
      <c r="H297" s="454" t="s">
        <v>5350</v>
      </c>
      <c r="I297" s="455" t="s">
        <v>5337</v>
      </c>
      <c r="J297" s="456" t="s">
        <v>5351</v>
      </c>
      <c r="K297" s="457" t="s">
        <v>5352</v>
      </c>
      <c r="L297" s="458" t="str">
        <f>IF(VLOOKUP(BZ297,'[7]ROMM List'!$AB$5:$AC$736,2,0)&gt;0,"Y","N")</f>
        <v>N</v>
      </c>
      <c r="M297" s="459" t="s">
        <v>3025</v>
      </c>
      <c r="N297" s="460"/>
      <c r="O297" s="460"/>
      <c r="P297" s="460"/>
      <c r="Q297" s="460"/>
      <c r="R297" s="461"/>
      <c r="S297" s="459" t="s">
        <v>3847</v>
      </c>
      <c r="T297" s="461" t="s">
        <v>4201</v>
      </c>
      <c r="U297" s="459" t="str">
        <f>IF(COUNTIFS('[7]ROMM List'!$AA$5:$AA$736,다우기술!$C297,'[7]ROMM List'!K$5:K$736,"O")&gt;0,"O","")</f>
        <v>O</v>
      </c>
      <c r="V297" s="460" t="str">
        <f>IF(COUNTIFS('[7]ROMM List'!$AA$5:$AA$736,다우기술!$C297,'[7]ROMM List'!L$5:L$736,"O")&gt;0,"O","")</f>
        <v/>
      </c>
      <c r="W297" s="460" t="str">
        <f>IF(COUNTIFS('[7]ROMM List'!$AA$5:$AA$736,다우기술!$C297,'[7]ROMM List'!M$5:M$736,"O")&gt;0,"O","")</f>
        <v>O</v>
      </c>
      <c r="X297" s="460" t="str">
        <f>IF(COUNTIFS('[7]ROMM List'!$AA$5:$AA$736,다우기술!$C297,'[7]ROMM List'!N$5:N$736,"O")&gt;0,"O","")</f>
        <v/>
      </c>
      <c r="Y297" s="460" t="str">
        <f>IF(COUNTIFS('[7]ROMM List'!$AA$5:$AA$736,다우기술!$C297,'[7]ROMM List'!O$5:O$736,"O")&gt;0,"O","")</f>
        <v/>
      </c>
      <c r="Z297" s="460" t="str">
        <f>IF(COUNTIFS('[7]ROMM List'!$AA$5:$AA$736,다우기술!$C297,'[7]ROMM List'!P$5:P$736,"O")&gt;0,"O","")</f>
        <v/>
      </c>
      <c r="AA297" s="460" t="str">
        <f>IF(COUNTIFS('[7]ROMM List'!$AA$5:$AA$736,다우기술!$C297,'[7]ROMM List'!Q$5:Q$736,"O")&gt;0,"O","")</f>
        <v>O</v>
      </c>
      <c r="AB297" s="460" t="str">
        <f>IF(COUNTIFS('[7]ROMM List'!$AA$5:$AA$736,다우기술!$C297,'[7]ROMM List'!R$5:R$736,"O")&gt;0,"O","")</f>
        <v/>
      </c>
      <c r="AC297" s="460" t="str">
        <f>IF(COUNTIFS('[7]ROMM List'!$AA$5:$AA$736,다우기술!$C297,'[7]ROMM List'!S$5:S$736,"O")&gt;0,"O","")</f>
        <v/>
      </c>
      <c r="AD297" s="460" t="str">
        <f>IF(COUNTIFS('[7]ROMM List'!$AA$5:$AA$736,다우기술!$C297,'[7]ROMM List'!T$5:T$736,"O")&gt;0,"O","")</f>
        <v/>
      </c>
      <c r="AE297" s="460" t="str">
        <f>IF(COUNTIFS('[7]ROMM List'!$AA$5:$AA$736,다우기술!$C297,'[7]ROMM List'!U$5:U$736,"O")&gt;0,"O","")</f>
        <v/>
      </c>
      <c r="AF297" s="460" t="str">
        <f>IF(COUNTIFS('[7]ROMM List'!$AA$5:$AA$736,다우기술!$C297,'[7]ROMM List'!V$5:V$736,"O")&gt;0,"O","")</f>
        <v/>
      </c>
      <c r="AG297" s="461" t="str">
        <f>IF(COUNTIFS('[7]ROMM List'!$AA$5:$AA$736,다우기술!$C297,'[7]ROMM List'!W$5:W$736,"O")&gt;0,"O","")</f>
        <v/>
      </c>
      <c r="AH297" s="462" t="s">
        <v>130</v>
      </c>
      <c r="AI297" s="458" t="str">
        <f t="shared" si="66"/>
        <v>기타부채</v>
      </c>
      <c r="AJ297" s="458" t="s">
        <v>144</v>
      </c>
      <c r="AK297" s="458" t="s">
        <v>144</v>
      </c>
      <c r="AL297" s="458" t="s">
        <v>144</v>
      </c>
      <c r="AM297" s="458" t="s">
        <v>144</v>
      </c>
      <c r="AN297" s="458" t="s">
        <v>3018</v>
      </c>
      <c r="AO297" s="458" t="s">
        <v>5353</v>
      </c>
      <c r="AP297" s="463" t="s">
        <v>3018</v>
      </c>
      <c r="AQ297" s="458" t="s">
        <v>4201</v>
      </c>
      <c r="AR297" s="454" t="s">
        <v>3791</v>
      </c>
      <c r="AS297" s="454" t="s">
        <v>5211</v>
      </c>
      <c r="AT297" s="464" t="s">
        <v>5354</v>
      </c>
      <c r="AU297" s="454" t="str">
        <f t="shared" si="64"/>
        <v>법인카드 한도 변경</v>
      </c>
      <c r="AV297" s="454" t="s">
        <v>5355</v>
      </c>
      <c r="AW297" s="455"/>
      <c r="AX297" s="460" t="s">
        <v>3025</v>
      </c>
      <c r="AY297" s="460"/>
      <c r="AZ297" s="461"/>
      <c r="BA297" s="446" t="s">
        <v>5356</v>
      </c>
      <c r="BB297" s="446" t="str">
        <f>IF(COUNTIFS('[7]ROMM List'!$AA$5:$AA$736,다우기술!C297,'[7]ROMM List'!$AF$5:$AF$736,"Significant")&gt;0,"Significant",IF(COUNTIFS('[7]ROMM List'!$AA$5:$AA$736,다우기술!C297,'[7]ROMM List'!$AF$5:$AF$736,"Higher")&gt;0,"Higher","Lower"))</f>
        <v>Lower</v>
      </c>
      <c r="BC297" s="446" t="str">
        <f>AQ297</f>
        <v>M</v>
      </c>
      <c r="BD297" s="446" t="s">
        <v>4440</v>
      </c>
      <c r="BE297" s="465" t="s">
        <v>4201</v>
      </c>
      <c r="BF297" s="466" t="str">
        <f>BC297</f>
        <v>M</v>
      </c>
      <c r="BG297" s="466" t="s">
        <v>5091</v>
      </c>
      <c r="BH297" s="466" t="s">
        <v>5091</v>
      </c>
      <c r="BI297" s="466" t="s">
        <v>5091</v>
      </c>
      <c r="BJ297" s="466" t="s">
        <v>5091</v>
      </c>
      <c r="BK297" s="466" t="s">
        <v>5091</v>
      </c>
      <c r="BL297" s="466" t="s">
        <v>5091</v>
      </c>
      <c r="BM297" s="466" t="s">
        <v>5091</v>
      </c>
      <c r="BN297" s="467" t="s">
        <v>5091</v>
      </c>
      <c r="BO297" s="446" t="str">
        <f t="shared" si="60"/>
        <v>Not Higher</v>
      </c>
      <c r="BP297" s="446">
        <f>SUMIFS([7]Note!$G$18:$G$65,[7]Note!$C$18:$C$65,다우기술!BB297,[7]Note!$F$18:$F$65,다우기술!BC297,[7]Note!$D$18:$D$65,다우기술!BO297)/IF(BD297="Y",1,IF(BD297="H",2,4))</f>
        <v>2</v>
      </c>
      <c r="BQ297" s="446" t="str">
        <f>AR297</f>
        <v>재경팀</v>
      </c>
      <c r="BR297" s="466"/>
      <c r="BS297" s="467" t="s">
        <v>143</v>
      </c>
      <c r="BT297" s="465"/>
      <c r="BU297" s="466"/>
      <c r="BV297" s="466"/>
      <c r="BW297" s="466" t="s">
        <v>143</v>
      </c>
      <c r="BX297" s="466"/>
      <c r="BY297" s="446"/>
      <c r="BZ297" s="392" t="str">
        <f t="shared" si="65"/>
        <v>자금_법인카드 한도 변경</v>
      </c>
      <c r="CA297" s="392" t="b">
        <f>VLOOKUP(BZ297,'[7]ROMM List'!$AB$5:$AB$736,1,0)=BZ297</f>
        <v>1</v>
      </c>
      <c r="CB297" s="392" t="str">
        <f t="shared" si="61"/>
        <v>TR0406</v>
      </c>
      <c r="CD297" s="470">
        <f t="shared" si="62"/>
        <v>0</v>
      </c>
      <c r="CF297" s="470">
        <f t="shared" si="63"/>
        <v>0</v>
      </c>
      <c r="CG297" s="470">
        <f t="shared" si="63"/>
        <v>0</v>
      </c>
      <c r="CH297" s="470">
        <f t="shared" si="63"/>
        <v>0</v>
      </c>
      <c r="CL297" s="392" t="str">
        <f>IF(COUNTIFS('[7]ROMM List'!$E$5:$E$736,다우기술!CL$4,'[7]ROMM List'!$AA$5:$AA$736,다우기술!$C297)&gt;0,CL$4,"")</f>
        <v/>
      </c>
      <c r="CM297" s="392" t="str">
        <f>IF(COUNTIFS('[7]ROMM List'!$E$5:$E$736,다우기술!CM$4,'[7]ROMM List'!$AA$5:$AA$736,다우기술!$C297)&gt;0,CM$4,"")</f>
        <v/>
      </c>
      <c r="CN297" s="392" t="str">
        <f>IF(COUNTIFS('[7]ROMM List'!$E$5:$E$736,다우기술!CN$4,'[7]ROMM List'!$AA$5:$AA$736,다우기술!$C297)&gt;0,CN$4,"")</f>
        <v/>
      </c>
      <c r="CO297" s="392" t="str">
        <f>IF(COUNTIFS('[7]ROMM List'!$E$5:$E$736,다우기술!CO$4,'[7]ROMM List'!$AA$5:$AA$736,다우기술!$C297)&gt;0,CO$4,"")</f>
        <v/>
      </c>
      <c r="CP297" s="392" t="str">
        <f>IF(COUNTIFS('[7]ROMM List'!$E$5:$E$736,다우기술!CP$4,'[7]ROMM List'!$AA$5:$AA$736,다우기술!$C297)&gt;0,CP$4,"")</f>
        <v/>
      </c>
      <c r="CQ297" s="392" t="str">
        <f>IF(COUNTIFS('[7]ROMM List'!$E$5:$E$736,다우기술!CQ$4,'[7]ROMM List'!$AA$5:$AA$736,다우기술!$C297)&gt;0,CQ$4,"")</f>
        <v/>
      </c>
      <c r="CR297" s="392" t="str">
        <f>IF(COUNTIFS('[7]ROMM List'!$E$5:$E$736,다우기술!CR$4,'[7]ROMM List'!$AA$5:$AA$736,다우기술!$C297)&gt;0,CR$4,"")</f>
        <v/>
      </c>
      <c r="CS297" s="392" t="str">
        <f>IF(COUNTIFS('[7]ROMM List'!$E$5:$E$736,다우기술!CS$4,'[7]ROMM List'!$AA$5:$AA$736,다우기술!$C297)&gt;0,CS$4,"")</f>
        <v/>
      </c>
      <c r="CT297" s="392" t="str">
        <f>IF(COUNTIFS('[7]ROMM List'!$E$5:$E$736,다우기술!CT$4,'[7]ROMM List'!$AA$5:$AA$736,다우기술!$C297)&gt;0,CT$4,"")</f>
        <v/>
      </c>
      <c r="CU297" s="392" t="str">
        <f>IF(COUNTIFS('[7]ROMM List'!$E$5:$E$736,다우기술!CU$4,'[7]ROMM List'!$AA$5:$AA$736,다우기술!$C297)&gt;0,CU$4,"")</f>
        <v/>
      </c>
      <c r="CV297" s="392" t="str">
        <f>IF(COUNTIFS('[7]ROMM List'!$E$5:$E$736,다우기술!CV$4,'[7]ROMM List'!$AA$5:$AA$736,다우기술!$C297)&gt;0,CV$4,"")</f>
        <v/>
      </c>
      <c r="CW297" s="392" t="str">
        <f>IF(COUNTIFS('[7]ROMM List'!$E$5:$E$736,다우기술!CW$4,'[7]ROMM List'!$AA$5:$AA$736,다우기술!$C297)&gt;0,CW$4,"")</f>
        <v>기타부채</v>
      </c>
      <c r="CX297" s="392" t="str">
        <f>IF(COUNTIFS('[7]ROMM List'!$E$5:$E$736,다우기술!CX$4,'[7]ROMM List'!$AA$5:$AA$736,다우기술!$C297)&gt;0,CX$4,"")</f>
        <v/>
      </c>
      <c r="CY297" s="392" t="str">
        <f>IF(COUNTIFS('[7]ROMM List'!$E$5:$E$736,다우기술!CY$4,'[7]ROMM List'!$AA$5:$AA$736,다우기술!$C297)&gt;0,CY$4,"")</f>
        <v/>
      </c>
      <c r="CZ297" s="392" t="str">
        <f>IF(COUNTIFS('[7]ROMM List'!$E$5:$E$736,다우기술!CZ$4,'[7]ROMM List'!$AA$5:$AA$736,다우기술!$C297)&gt;0,CZ$4,"")</f>
        <v/>
      </c>
      <c r="DA297" s="392" t="str">
        <f>IF(COUNTIFS('[7]ROMM List'!$E$5:$E$736,다우기술!DA$4,'[7]ROMM List'!$AA$5:$AA$736,다우기술!$C297)&gt;0,DA$4,"")</f>
        <v/>
      </c>
      <c r="DB297" s="392" t="str">
        <f>IF(COUNTIFS('[7]ROMM List'!$E$5:$E$736,다우기술!DB$4,'[7]ROMM List'!$AA$5:$AA$736,다우기술!$C297)&gt;0,DB$4,"")</f>
        <v/>
      </c>
      <c r="DC297" s="392" t="str">
        <f>IF(COUNTIFS('[7]ROMM List'!$E$5:$E$736,다우기술!DC$4,'[7]ROMM List'!$AA$5:$AA$736,다우기술!$C297)&gt;0,DC$4,"")</f>
        <v/>
      </c>
      <c r="DD297" s="392" t="str">
        <f>IF(COUNTIFS('[7]ROMM List'!$E$5:$E$736,다우기술!DD$4,'[7]ROMM List'!$AA$5:$AA$736,다우기술!$C297)&gt;0,DD$4,"")</f>
        <v/>
      </c>
      <c r="DE297" s="392" t="str">
        <f>IF(COUNTIFS('[7]ROMM List'!$E$5:$E$736,다우기술!DE$4,'[7]ROMM List'!$AA$5:$AA$736,다우기술!$C297)&gt;0,DE$4,"")</f>
        <v/>
      </c>
      <c r="DF297" s="392" t="str">
        <f>IF(COUNTIFS('[7]ROMM List'!$E$5:$E$736,다우기술!DF$4,'[7]ROMM List'!$AA$5:$AA$736,다우기술!$C297)&gt;0,DF$4,"")</f>
        <v/>
      </c>
      <c r="DG297" s="392" t="str">
        <f>IF(COUNTIFS('[7]ROMM List'!$E$5:$E$736,다우기술!DG$4,'[7]ROMM List'!$AA$5:$AA$736,다우기술!$C297)&gt;0,DG$4,"")</f>
        <v/>
      </c>
      <c r="DH297" s="392" t="str">
        <f>IF(COUNTIFS('[7]ROMM List'!$E$5:$E$736,다우기술!DH$4,'[7]ROMM List'!$AA$5:$AA$736,다우기술!$C297)&gt;0,DH$4,"")</f>
        <v/>
      </c>
      <c r="DI297" s="392" t="str">
        <f>IF(COUNTIFS('[7]ROMM List'!$E$5:$E$736,다우기술!DI$4,'[7]ROMM List'!$AA$5:$AA$736,다우기술!$C297)&gt;0,DI$4,"")</f>
        <v/>
      </c>
      <c r="DJ297" s="392" t="str">
        <f>IF(COUNTIFS('[7]ROMM List'!$E$5:$E$736,다우기술!DJ$4,'[7]ROMM List'!$AA$5:$AA$736,다우기술!$C297)&gt;0,DJ$4,"")</f>
        <v/>
      </c>
      <c r="DK297" s="392" t="str">
        <f>IF(COUNTIFS('[7]ROMM List'!$E$5:$E$736,다우기술!DK$4,'[7]ROMM List'!$AA$5:$AA$736,다우기술!$C297)&gt;0,DK$4,"")</f>
        <v/>
      </c>
      <c r="DL297" s="392" t="str">
        <f t="shared" si="67"/>
        <v>기타부채</v>
      </c>
    </row>
    <row r="298" spans="1:116" s="392" customFormat="1" ht="109.2" hidden="1" customHeight="1">
      <c r="A298" s="453"/>
      <c r="B298" s="392" t="s">
        <v>3009</v>
      </c>
      <c r="C298" s="430" t="str">
        <f t="shared" si="59"/>
        <v>TR0407</v>
      </c>
      <c r="D298" s="430" t="s">
        <v>5183</v>
      </c>
      <c r="E298" s="430" t="s">
        <v>152</v>
      </c>
      <c r="F298" s="431" t="s">
        <v>3641</v>
      </c>
      <c r="G298" s="431" t="s">
        <v>5357</v>
      </c>
      <c r="H298" s="454" t="s">
        <v>5358</v>
      </c>
      <c r="I298" s="455" t="s">
        <v>5359</v>
      </c>
      <c r="J298" s="456" t="s">
        <v>5360</v>
      </c>
      <c r="K298" s="457" t="s">
        <v>5361</v>
      </c>
      <c r="L298" s="458" t="str">
        <f>IF(VLOOKUP(BZ298,'[7]ROMM List'!$AB$5:$AC$736,2,0)&gt;0,"Y","N")</f>
        <v>Y</v>
      </c>
      <c r="M298" s="459" t="s">
        <v>3025</v>
      </c>
      <c r="N298" s="460"/>
      <c r="O298" s="460"/>
      <c r="P298" s="460"/>
      <c r="Q298" s="460"/>
      <c r="R298" s="461"/>
      <c r="S298" s="459" t="s">
        <v>3972</v>
      </c>
      <c r="T298" s="461" t="s">
        <v>4201</v>
      </c>
      <c r="U298" s="459" t="str">
        <f>IF(COUNTIFS('[7]ROMM List'!$AA$5:$AA$736,다우기술!$C298,'[7]ROMM List'!K$5:K$736,"O")&gt;0,"O","")</f>
        <v/>
      </c>
      <c r="V298" s="460" t="str">
        <f>IF(COUNTIFS('[7]ROMM List'!$AA$5:$AA$736,다우기술!$C298,'[7]ROMM List'!L$5:L$736,"O")&gt;0,"O","")</f>
        <v/>
      </c>
      <c r="W298" s="460" t="str">
        <f>IF(COUNTIFS('[7]ROMM List'!$AA$5:$AA$736,다우기술!$C298,'[7]ROMM List'!M$5:M$736,"O")&gt;0,"O","")</f>
        <v/>
      </c>
      <c r="X298" s="460" t="str">
        <f>IF(COUNTIFS('[7]ROMM List'!$AA$5:$AA$736,다우기술!$C298,'[7]ROMM List'!N$5:N$736,"O")&gt;0,"O","")</f>
        <v/>
      </c>
      <c r="Y298" s="460" t="str">
        <f>IF(COUNTIFS('[7]ROMM List'!$AA$5:$AA$736,다우기술!$C298,'[7]ROMM List'!O$5:O$736,"O")&gt;0,"O","")</f>
        <v/>
      </c>
      <c r="Z298" s="460" t="str">
        <f>IF(COUNTIFS('[7]ROMM List'!$AA$5:$AA$736,다우기술!$C298,'[7]ROMM List'!P$5:P$736,"O")&gt;0,"O","")</f>
        <v/>
      </c>
      <c r="AA298" s="460" t="str">
        <f>IF(COUNTIFS('[7]ROMM List'!$AA$5:$AA$736,다우기술!$C298,'[7]ROMM List'!Q$5:Q$736,"O")&gt;0,"O","")</f>
        <v>O</v>
      </c>
      <c r="AB298" s="460" t="str">
        <f>IF(COUNTIFS('[7]ROMM List'!$AA$5:$AA$736,다우기술!$C298,'[7]ROMM List'!R$5:R$736,"O")&gt;0,"O","")</f>
        <v/>
      </c>
      <c r="AC298" s="460" t="str">
        <f>IF(COUNTIFS('[7]ROMM List'!$AA$5:$AA$736,다우기술!$C298,'[7]ROMM List'!S$5:S$736,"O")&gt;0,"O","")</f>
        <v/>
      </c>
      <c r="AD298" s="460" t="str">
        <f>IF(COUNTIFS('[7]ROMM List'!$AA$5:$AA$736,다우기술!$C298,'[7]ROMM List'!T$5:T$736,"O")&gt;0,"O","")</f>
        <v/>
      </c>
      <c r="AE298" s="460" t="str">
        <f>IF(COUNTIFS('[7]ROMM List'!$AA$5:$AA$736,다우기술!$C298,'[7]ROMM List'!U$5:U$736,"O")&gt;0,"O","")</f>
        <v/>
      </c>
      <c r="AF298" s="460" t="str">
        <f>IF(COUNTIFS('[7]ROMM List'!$AA$5:$AA$736,다우기술!$C298,'[7]ROMM List'!V$5:V$736,"O")&gt;0,"O","")</f>
        <v/>
      </c>
      <c r="AG298" s="461" t="str">
        <f>IF(COUNTIFS('[7]ROMM List'!$AA$5:$AA$736,다우기술!$C298,'[7]ROMM List'!W$5:W$736,"O")&gt;0,"O","")</f>
        <v/>
      </c>
      <c r="AH298" s="462" t="s">
        <v>130</v>
      </c>
      <c r="AI298" s="458" t="str">
        <f t="shared" si="66"/>
        <v>기타손익</v>
      </c>
      <c r="AJ298" s="458" t="s">
        <v>5362</v>
      </c>
      <c r="AK298" s="458" t="s">
        <v>144</v>
      </c>
      <c r="AL298" s="458" t="s">
        <v>5362</v>
      </c>
      <c r="AM298" s="458" t="s">
        <v>144</v>
      </c>
      <c r="AN298" s="458" t="s">
        <v>3018</v>
      </c>
      <c r="AO298" s="458" t="s">
        <v>5362</v>
      </c>
      <c r="AP298" s="463" t="s">
        <v>3018</v>
      </c>
      <c r="AQ298" s="458" t="s">
        <v>5146</v>
      </c>
      <c r="AR298" s="454" t="s">
        <v>3791</v>
      </c>
      <c r="AS298" s="454" t="s">
        <v>5211</v>
      </c>
      <c r="AT298" s="464" t="s">
        <v>5363</v>
      </c>
      <c r="AU298" s="454" t="str">
        <f t="shared" si="64"/>
        <v>외화금융자산 환산평가 관리</v>
      </c>
      <c r="AV298" s="454" t="s">
        <v>5364</v>
      </c>
      <c r="AW298" s="455"/>
      <c r="AX298" s="460"/>
      <c r="AY298" s="460" t="s">
        <v>3025</v>
      </c>
      <c r="AZ298" s="461"/>
      <c r="BA298" s="446" t="s">
        <v>5365</v>
      </c>
      <c r="BB298" s="446" t="str">
        <f>IF(COUNTIFS('[7]ROMM List'!$AA$5:$AA$736,다우기술!C298,'[7]ROMM List'!$AF$5:$AF$736,"Significant")&gt;0,"Significant",IF(COUNTIFS('[7]ROMM List'!$AA$5:$AA$736,다우기술!C298,'[7]ROMM List'!$AF$5:$AF$736,"Higher")&gt;0,"Higher","Lower"))</f>
        <v>Lower</v>
      </c>
      <c r="BC298" s="446" t="s">
        <v>5146</v>
      </c>
      <c r="BD298" s="446" t="s">
        <v>4440</v>
      </c>
      <c r="BE298" s="465" t="s">
        <v>4201</v>
      </c>
      <c r="BF298" s="466" t="s">
        <v>5146</v>
      </c>
      <c r="BG298" s="466" t="s">
        <v>5091</v>
      </c>
      <c r="BH298" s="466" t="s">
        <v>5091</v>
      </c>
      <c r="BI298" s="466" t="s">
        <v>5091</v>
      </c>
      <c r="BJ298" s="466" t="s">
        <v>5091</v>
      </c>
      <c r="BK298" s="466" t="s">
        <v>5091</v>
      </c>
      <c r="BL298" s="466" t="s">
        <v>5091</v>
      </c>
      <c r="BM298" s="466" t="s">
        <v>5091</v>
      </c>
      <c r="BN298" s="467" t="s">
        <v>5091</v>
      </c>
      <c r="BO298" s="446" t="str">
        <f t="shared" si="60"/>
        <v>Not Higher</v>
      </c>
      <c r="BP298" s="446">
        <f>SUMIFS([7]Note!$G$18:$G$65,[7]Note!$C$18:$C$65,다우기술!BB298,[7]Note!$F$18:$F$65,다우기술!BC298,[7]Note!$D$18:$D$65,다우기술!BO298)/IF(BD298="Y",1,IF(BD298="H",2,4))</f>
        <v>2</v>
      </c>
      <c r="BQ298" s="446" t="s">
        <v>3791</v>
      </c>
      <c r="BR298" s="466"/>
      <c r="BS298" s="467" t="s">
        <v>143</v>
      </c>
      <c r="BT298" s="465"/>
      <c r="BU298" s="466"/>
      <c r="BV298" s="466"/>
      <c r="BW298" s="466" t="s">
        <v>143</v>
      </c>
      <c r="BX298" s="466"/>
      <c r="BY298" s="446"/>
      <c r="BZ298" s="392" t="str">
        <f t="shared" si="65"/>
        <v>자금_외화금융자산 환산평가 관리</v>
      </c>
      <c r="CA298" s="392" t="b">
        <f>VLOOKUP(BZ298,'[7]ROMM List'!$AB$5:$AB$736,1,0)=BZ298</f>
        <v>1</v>
      </c>
      <c r="CB298" s="392" t="str">
        <f t="shared" si="61"/>
        <v>TR0407</v>
      </c>
      <c r="CD298" s="470">
        <f t="shared" si="62"/>
        <v>1</v>
      </c>
      <c r="CE298" s="393" t="str">
        <f>VLOOKUP(C298,'[7]IUC List'!$D$5:$D$64,1,0)</f>
        <v>TR0407</v>
      </c>
      <c r="CF298" s="470">
        <f t="shared" si="63"/>
        <v>0</v>
      </c>
      <c r="CG298" s="470">
        <f t="shared" si="63"/>
        <v>1</v>
      </c>
      <c r="CH298" s="470">
        <f t="shared" si="63"/>
        <v>0</v>
      </c>
      <c r="CL298" s="392" t="str">
        <f>IF(COUNTIFS('[7]ROMM List'!$E$5:$E$736,다우기술!CL$4,'[7]ROMM List'!$AA$5:$AA$736,다우기술!$C298)&gt;0,CL$4,"")</f>
        <v/>
      </c>
      <c r="CM298" s="392" t="str">
        <f>IF(COUNTIFS('[7]ROMM List'!$E$5:$E$736,다우기술!CM$4,'[7]ROMM List'!$AA$5:$AA$736,다우기술!$C298)&gt;0,CM$4,"")</f>
        <v/>
      </c>
      <c r="CN298" s="392" t="str">
        <f>IF(COUNTIFS('[7]ROMM List'!$E$5:$E$736,다우기술!CN$4,'[7]ROMM List'!$AA$5:$AA$736,다우기술!$C298)&gt;0,CN$4,"")</f>
        <v/>
      </c>
      <c r="CO298" s="392" t="str">
        <f>IF(COUNTIFS('[7]ROMM List'!$E$5:$E$736,다우기술!CO$4,'[7]ROMM List'!$AA$5:$AA$736,다우기술!$C298)&gt;0,CO$4,"")</f>
        <v/>
      </c>
      <c r="CP298" s="392" t="str">
        <f>IF(COUNTIFS('[7]ROMM List'!$E$5:$E$736,다우기술!CP$4,'[7]ROMM List'!$AA$5:$AA$736,다우기술!$C298)&gt;0,CP$4,"")</f>
        <v/>
      </c>
      <c r="CQ298" s="392" t="str">
        <f>IF(COUNTIFS('[7]ROMM List'!$E$5:$E$736,다우기술!CQ$4,'[7]ROMM List'!$AA$5:$AA$736,다우기술!$C298)&gt;0,CQ$4,"")</f>
        <v/>
      </c>
      <c r="CR298" s="392" t="str">
        <f>IF(COUNTIFS('[7]ROMM List'!$E$5:$E$736,다우기술!CR$4,'[7]ROMM List'!$AA$5:$AA$736,다우기술!$C298)&gt;0,CR$4,"")</f>
        <v/>
      </c>
      <c r="CS298" s="392" t="str">
        <f>IF(COUNTIFS('[7]ROMM List'!$E$5:$E$736,다우기술!CS$4,'[7]ROMM List'!$AA$5:$AA$736,다우기술!$C298)&gt;0,CS$4,"")</f>
        <v/>
      </c>
      <c r="CT298" s="392" t="str">
        <f>IF(COUNTIFS('[7]ROMM List'!$E$5:$E$736,다우기술!CT$4,'[7]ROMM List'!$AA$5:$AA$736,다우기술!$C298)&gt;0,CT$4,"")</f>
        <v/>
      </c>
      <c r="CU298" s="392" t="str">
        <f>IF(COUNTIFS('[7]ROMM List'!$E$5:$E$736,다우기술!CU$4,'[7]ROMM List'!$AA$5:$AA$736,다우기술!$C298)&gt;0,CU$4,"")</f>
        <v/>
      </c>
      <c r="CV298" s="392" t="str">
        <f>IF(COUNTIFS('[7]ROMM List'!$E$5:$E$736,다우기술!CV$4,'[7]ROMM List'!$AA$5:$AA$736,다우기술!$C298)&gt;0,CV$4,"")</f>
        <v/>
      </c>
      <c r="CW298" s="392" t="str">
        <f>IF(COUNTIFS('[7]ROMM List'!$E$5:$E$736,다우기술!CW$4,'[7]ROMM List'!$AA$5:$AA$736,다우기술!$C298)&gt;0,CW$4,"")</f>
        <v/>
      </c>
      <c r="CX298" s="392" t="str">
        <f>IF(COUNTIFS('[7]ROMM List'!$E$5:$E$736,다우기술!CX$4,'[7]ROMM List'!$AA$5:$AA$736,다우기술!$C298)&gt;0,CX$4,"")</f>
        <v/>
      </c>
      <c r="CY298" s="392" t="str">
        <f>IF(COUNTIFS('[7]ROMM List'!$E$5:$E$736,다우기술!CY$4,'[7]ROMM List'!$AA$5:$AA$736,다우기술!$C298)&gt;0,CY$4,"")</f>
        <v>기타손익</v>
      </c>
      <c r="CZ298" s="392" t="str">
        <f>IF(COUNTIFS('[7]ROMM List'!$E$5:$E$736,다우기술!CZ$4,'[7]ROMM List'!$AA$5:$AA$736,다우기술!$C298)&gt;0,CZ$4,"")</f>
        <v/>
      </c>
      <c r="DA298" s="392" t="str">
        <f>IF(COUNTIFS('[7]ROMM List'!$E$5:$E$736,다우기술!DA$4,'[7]ROMM List'!$AA$5:$AA$736,다우기술!$C298)&gt;0,DA$4,"")</f>
        <v/>
      </c>
      <c r="DB298" s="392" t="str">
        <f>IF(COUNTIFS('[7]ROMM List'!$E$5:$E$736,다우기술!DB$4,'[7]ROMM List'!$AA$5:$AA$736,다우기술!$C298)&gt;0,DB$4,"")</f>
        <v/>
      </c>
      <c r="DC298" s="392" t="str">
        <f>IF(COUNTIFS('[7]ROMM List'!$E$5:$E$736,다우기술!DC$4,'[7]ROMM List'!$AA$5:$AA$736,다우기술!$C298)&gt;0,DC$4,"")</f>
        <v/>
      </c>
      <c r="DD298" s="392" t="str">
        <f>IF(COUNTIFS('[7]ROMM List'!$E$5:$E$736,다우기술!DD$4,'[7]ROMM List'!$AA$5:$AA$736,다우기술!$C298)&gt;0,DD$4,"")</f>
        <v/>
      </c>
      <c r="DE298" s="392" t="str">
        <f>IF(COUNTIFS('[7]ROMM List'!$E$5:$E$736,다우기술!DE$4,'[7]ROMM List'!$AA$5:$AA$736,다우기술!$C298)&gt;0,DE$4,"")</f>
        <v/>
      </c>
      <c r="DF298" s="392" t="str">
        <f>IF(COUNTIFS('[7]ROMM List'!$E$5:$E$736,다우기술!DF$4,'[7]ROMM List'!$AA$5:$AA$736,다우기술!$C298)&gt;0,DF$4,"")</f>
        <v/>
      </c>
      <c r="DG298" s="392" t="str">
        <f>IF(COUNTIFS('[7]ROMM List'!$E$5:$E$736,다우기술!DG$4,'[7]ROMM List'!$AA$5:$AA$736,다우기술!$C298)&gt;0,DG$4,"")</f>
        <v/>
      </c>
      <c r="DH298" s="392" t="str">
        <f>IF(COUNTIFS('[7]ROMM List'!$E$5:$E$736,다우기술!DH$4,'[7]ROMM List'!$AA$5:$AA$736,다우기술!$C298)&gt;0,DH$4,"")</f>
        <v/>
      </c>
      <c r="DI298" s="392" t="str">
        <f>IF(COUNTIFS('[7]ROMM List'!$E$5:$E$736,다우기술!DI$4,'[7]ROMM List'!$AA$5:$AA$736,다우기술!$C298)&gt;0,DI$4,"")</f>
        <v/>
      </c>
      <c r="DJ298" s="392" t="str">
        <f>IF(COUNTIFS('[7]ROMM List'!$E$5:$E$736,다우기술!DJ$4,'[7]ROMM List'!$AA$5:$AA$736,다우기술!$C298)&gt;0,DJ$4,"")</f>
        <v/>
      </c>
      <c r="DK298" s="392" t="str">
        <f>IF(COUNTIFS('[7]ROMM List'!$E$5:$E$736,다우기술!DK$4,'[7]ROMM List'!$AA$5:$AA$736,다우기술!$C298)&gt;0,DK$4,"")</f>
        <v/>
      </c>
      <c r="DL298" s="392" t="str">
        <f t="shared" si="67"/>
        <v>기타손익</v>
      </c>
    </row>
    <row r="299" spans="1:116" s="392" customFormat="1" ht="78" hidden="1" customHeight="1">
      <c r="A299" s="453"/>
      <c r="B299" s="392" t="s">
        <v>3009</v>
      </c>
      <c r="C299" s="430" t="str">
        <f t="shared" si="59"/>
        <v>TR0408</v>
      </c>
      <c r="D299" s="430" t="s">
        <v>148</v>
      </c>
      <c r="E299" s="430" t="s">
        <v>152</v>
      </c>
      <c r="F299" s="431" t="s">
        <v>3641</v>
      </c>
      <c r="G299" s="431" t="s">
        <v>4690</v>
      </c>
      <c r="H299" s="454" t="s">
        <v>5366</v>
      </c>
      <c r="I299" s="455" t="s">
        <v>5367</v>
      </c>
      <c r="J299" s="456" t="s">
        <v>5368</v>
      </c>
      <c r="K299" s="457" t="s">
        <v>5369</v>
      </c>
      <c r="L299" s="458" t="str">
        <f>IF(VLOOKUP(BZ299,'[7]ROMM List'!$AB$5:$AC$736,2,0)&gt;0,"Y","N")</f>
        <v>Y</v>
      </c>
      <c r="M299" s="459" t="s">
        <v>3025</v>
      </c>
      <c r="N299" s="460"/>
      <c r="O299" s="460"/>
      <c r="P299" s="460"/>
      <c r="Q299" s="460"/>
      <c r="R299" s="461"/>
      <c r="S299" s="459" t="s">
        <v>3972</v>
      </c>
      <c r="T299" s="461" t="s">
        <v>4201</v>
      </c>
      <c r="U299" s="459" t="str">
        <f>IF(COUNTIFS('[7]ROMM List'!$AA$5:$AA$736,다우기술!$C299,'[7]ROMM List'!K$5:K$736,"O")&gt;0,"O","")</f>
        <v>O</v>
      </c>
      <c r="V299" s="460" t="str">
        <f>IF(COUNTIFS('[7]ROMM List'!$AA$5:$AA$736,다우기술!$C299,'[7]ROMM List'!L$5:L$736,"O")&gt;0,"O","")</f>
        <v>O</v>
      </c>
      <c r="W299" s="460" t="str">
        <f>IF(COUNTIFS('[7]ROMM List'!$AA$5:$AA$736,다우기술!$C299,'[7]ROMM List'!M$5:M$736,"O")&gt;0,"O","")</f>
        <v>O</v>
      </c>
      <c r="X299" s="460" t="str">
        <f>IF(COUNTIFS('[7]ROMM List'!$AA$5:$AA$736,다우기술!$C299,'[7]ROMM List'!N$5:N$736,"O")&gt;0,"O","")</f>
        <v/>
      </c>
      <c r="Y299" s="460" t="str">
        <f>IF(COUNTIFS('[7]ROMM List'!$AA$5:$AA$736,다우기술!$C299,'[7]ROMM List'!O$5:O$736,"O")&gt;0,"O","")</f>
        <v/>
      </c>
      <c r="Z299" s="460" t="str">
        <f>IF(COUNTIFS('[7]ROMM List'!$AA$5:$AA$736,다우기술!$C299,'[7]ROMM List'!P$5:P$736,"O")&gt;0,"O","")</f>
        <v/>
      </c>
      <c r="AA299" s="460" t="str">
        <f>IF(COUNTIFS('[7]ROMM List'!$AA$5:$AA$736,다우기술!$C299,'[7]ROMM List'!Q$5:Q$736,"O")&gt;0,"O","")</f>
        <v/>
      </c>
      <c r="AB299" s="460" t="str">
        <f>IF(COUNTIFS('[7]ROMM List'!$AA$5:$AA$736,다우기술!$C299,'[7]ROMM List'!R$5:R$736,"O")&gt;0,"O","")</f>
        <v/>
      </c>
      <c r="AC299" s="460" t="str">
        <f>IF(COUNTIFS('[7]ROMM List'!$AA$5:$AA$736,다우기술!$C299,'[7]ROMM List'!S$5:S$736,"O")&gt;0,"O","")</f>
        <v/>
      </c>
      <c r="AD299" s="460" t="str">
        <f>IF(COUNTIFS('[7]ROMM List'!$AA$5:$AA$736,다우기술!$C299,'[7]ROMM List'!T$5:T$736,"O")&gt;0,"O","")</f>
        <v/>
      </c>
      <c r="AE299" s="460" t="str">
        <f>IF(COUNTIFS('[7]ROMM List'!$AA$5:$AA$736,다우기술!$C299,'[7]ROMM List'!U$5:U$736,"O")&gt;0,"O","")</f>
        <v/>
      </c>
      <c r="AF299" s="460" t="str">
        <f>IF(COUNTIFS('[7]ROMM List'!$AA$5:$AA$736,다우기술!$C299,'[7]ROMM List'!V$5:V$736,"O")&gt;0,"O","")</f>
        <v/>
      </c>
      <c r="AG299" s="461" t="str">
        <f>IF(COUNTIFS('[7]ROMM List'!$AA$5:$AA$736,다우기술!$C299,'[7]ROMM List'!W$5:W$736,"O")&gt;0,"O","")</f>
        <v/>
      </c>
      <c r="AH299" s="462" t="s">
        <v>130</v>
      </c>
      <c r="AI299" s="458" t="str">
        <f t="shared" si="66"/>
        <v>금융부채</v>
      </c>
      <c r="AJ299" s="458" t="s">
        <v>144</v>
      </c>
      <c r="AK299" s="458" t="s">
        <v>144</v>
      </c>
      <c r="AL299" s="458" t="s">
        <v>144</v>
      </c>
      <c r="AM299" s="458" t="s">
        <v>144</v>
      </c>
      <c r="AN299" s="458" t="s">
        <v>3018</v>
      </c>
      <c r="AO299" s="458" t="s">
        <v>3018</v>
      </c>
      <c r="AP299" s="463" t="s">
        <v>144</v>
      </c>
      <c r="AQ299" s="458" t="s">
        <v>136</v>
      </c>
      <c r="AR299" s="454" t="s">
        <v>3791</v>
      </c>
      <c r="AS299" s="454" t="s">
        <v>5211</v>
      </c>
      <c r="AT299" s="464" t="s">
        <v>5370</v>
      </c>
      <c r="AU299" s="454" t="str">
        <f t="shared" si="64"/>
        <v>금융기관별 여신내역 확인 및 대사</v>
      </c>
      <c r="AV299" s="454" t="s">
        <v>5371</v>
      </c>
      <c r="AW299" s="455" t="s">
        <v>3025</v>
      </c>
      <c r="AX299" s="460"/>
      <c r="AY299" s="460" t="s">
        <v>3025</v>
      </c>
      <c r="AZ299" s="461"/>
      <c r="BA299" s="446" t="s">
        <v>5372</v>
      </c>
      <c r="BB299" s="446" t="str">
        <f>IF(COUNTIFS('[7]ROMM List'!$AA$5:$AA$736,다우기술!C299,'[7]ROMM List'!$AF$5:$AF$736,"Significant")&gt;0,"Significant",IF(COUNTIFS('[7]ROMM List'!$AA$5:$AA$736,다우기술!C299,'[7]ROMM List'!$AF$5:$AF$736,"Higher")&gt;0,"Higher","Lower"))</f>
        <v>Lower</v>
      </c>
      <c r="BC299" s="446" t="s">
        <v>136</v>
      </c>
      <c r="BD299" s="446" t="s">
        <v>130</v>
      </c>
      <c r="BE299" s="465" t="s">
        <v>131</v>
      </c>
      <c r="BF299" s="466" t="s">
        <v>136</v>
      </c>
      <c r="BG299" s="466" t="s">
        <v>135</v>
      </c>
      <c r="BH299" s="466" t="s">
        <v>135</v>
      </c>
      <c r="BI299" s="466" t="s">
        <v>135</v>
      </c>
      <c r="BJ299" s="466" t="s">
        <v>135</v>
      </c>
      <c r="BK299" s="466" t="s">
        <v>135</v>
      </c>
      <c r="BL299" s="466" t="s">
        <v>135</v>
      </c>
      <c r="BM299" s="466" t="s">
        <v>135</v>
      </c>
      <c r="BN299" s="467" t="s">
        <v>135</v>
      </c>
      <c r="BO299" s="446" t="str">
        <f t="shared" si="60"/>
        <v>Not Higher</v>
      </c>
      <c r="BP299" s="446">
        <f>SUMIFS([7]Note!$G$18:$G$65,[7]Note!$C$18:$C$65,다우기술!BB299,[7]Note!$F$18:$F$65,다우기술!BC299,[7]Note!$D$18:$D$65,다우기술!BO299)/IF(BD299="Y",1,IF(BD299="H",2,4))</f>
        <v>2</v>
      </c>
      <c r="BQ299" s="446" t="s">
        <v>134</v>
      </c>
      <c r="BR299" s="466"/>
      <c r="BS299" s="467" t="s">
        <v>143</v>
      </c>
      <c r="BT299" s="465"/>
      <c r="BU299" s="466"/>
      <c r="BV299" s="466"/>
      <c r="BW299" s="466" t="s">
        <v>143</v>
      </c>
      <c r="BX299" s="466"/>
      <c r="BY299" s="446"/>
      <c r="BZ299" s="392" t="str">
        <f t="shared" si="65"/>
        <v>자금_금융기관별 여신내역 확인 및 대사</v>
      </c>
      <c r="CA299" s="392" t="b">
        <f>VLOOKUP(BZ299,'[7]ROMM List'!$AB$5:$AB$736,1,0)=BZ299</f>
        <v>1</v>
      </c>
      <c r="CB299" s="392" t="str">
        <f t="shared" si="61"/>
        <v>TR0408</v>
      </c>
      <c r="CD299" s="470">
        <f t="shared" si="62"/>
        <v>0</v>
      </c>
      <c r="CF299" s="470">
        <f t="shared" si="63"/>
        <v>0</v>
      </c>
      <c r="CG299" s="470">
        <f t="shared" si="63"/>
        <v>0</v>
      </c>
      <c r="CH299" s="470">
        <f t="shared" si="63"/>
        <v>0</v>
      </c>
      <c r="CL299" s="392" t="str">
        <f>IF(COUNTIFS('[7]ROMM List'!$E$5:$E$736,다우기술!CL$4,'[7]ROMM List'!$AA$5:$AA$736,다우기술!$C299)&gt;0,CL$4,"")</f>
        <v/>
      </c>
      <c r="CM299" s="392" t="str">
        <f>IF(COUNTIFS('[7]ROMM List'!$E$5:$E$736,다우기술!CM$4,'[7]ROMM List'!$AA$5:$AA$736,다우기술!$C299)&gt;0,CM$4,"")</f>
        <v/>
      </c>
      <c r="CN299" s="392" t="str">
        <f>IF(COUNTIFS('[7]ROMM List'!$E$5:$E$736,다우기술!CN$4,'[7]ROMM List'!$AA$5:$AA$736,다우기술!$C299)&gt;0,CN$4,"")</f>
        <v/>
      </c>
      <c r="CO299" s="392" t="str">
        <f>IF(COUNTIFS('[7]ROMM List'!$E$5:$E$736,다우기술!CO$4,'[7]ROMM List'!$AA$5:$AA$736,다우기술!$C299)&gt;0,CO$4,"")</f>
        <v/>
      </c>
      <c r="CP299" s="392" t="str">
        <f>IF(COUNTIFS('[7]ROMM List'!$E$5:$E$736,다우기술!CP$4,'[7]ROMM List'!$AA$5:$AA$736,다우기술!$C299)&gt;0,CP$4,"")</f>
        <v/>
      </c>
      <c r="CQ299" s="392" t="str">
        <f>IF(COUNTIFS('[7]ROMM List'!$E$5:$E$736,다우기술!CQ$4,'[7]ROMM List'!$AA$5:$AA$736,다우기술!$C299)&gt;0,CQ$4,"")</f>
        <v/>
      </c>
      <c r="CR299" s="392" t="str">
        <f>IF(COUNTIFS('[7]ROMM List'!$E$5:$E$736,다우기술!CR$4,'[7]ROMM List'!$AA$5:$AA$736,다우기술!$C299)&gt;0,CR$4,"")</f>
        <v/>
      </c>
      <c r="CS299" s="392" t="str">
        <f>IF(COUNTIFS('[7]ROMM List'!$E$5:$E$736,다우기술!CS$4,'[7]ROMM List'!$AA$5:$AA$736,다우기술!$C299)&gt;0,CS$4,"")</f>
        <v/>
      </c>
      <c r="CT299" s="392" t="str">
        <f>IF(COUNTIFS('[7]ROMM List'!$E$5:$E$736,다우기술!CT$4,'[7]ROMM List'!$AA$5:$AA$736,다우기술!$C299)&gt;0,CT$4,"")</f>
        <v/>
      </c>
      <c r="CU299" s="392" t="str">
        <f>IF(COUNTIFS('[7]ROMM List'!$E$5:$E$736,다우기술!CU$4,'[7]ROMM List'!$AA$5:$AA$736,다우기술!$C299)&gt;0,CU$4,"")</f>
        <v/>
      </c>
      <c r="CV299" s="392" t="str">
        <f>IF(COUNTIFS('[7]ROMM List'!$E$5:$E$736,다우기술!CV$4,'[7]ROMM List'!$AA$5:$AA$736,다우기술!$C299)&gt;0,CV$4,"")</f>
        <v>금융부채</v>
      </c>
      <c r="CW299" s="392" t="str">
        <f>IF(COUNTIFS('[7]ROMM List'!$E$5:$E$736,다우기술!CW$4,'[7]ROMM List'!$AA$5:$AA$736,다우기술!$C299)&gt;0,CW$4,"")</f>
        <v/>
      </c>
      <c r="CX299" s="392" t="str">
        <f>IF(COUNTIFS('[7]ROMM List'!$E$5:$E$736,다우기술!CX$4,'[7]ROMM List'!$AA$5:$AA$736,다우기술!$C299)&gt;0,CX$4,"")</f>
        <v/>
      </c>
      <c r="CY299" s="392" t="str">
        <f>IF(COUNTIFS('[7]ROMM List'!$E$5:$E$736,다우기술!CY$4,'[7]ROMM List'!$AA$5:$AA$736,다우기술!$C299)&gt;0,CY$4,"")</f>
        <v/>
      </c>
      <c r="CZ299" s="392" t="str">
        <f>IF(COUNTIFS('[7]ROMM List'!$E$5:$E$736,다우기술!CZ$4,'[7]ROMM List'!$AA$5:$AA$736,다우기술!$C299)&gt;0,CZ$4,"")</f>
        <v/>
      </c>
      <c r="DA299" s="392" t="str">
        <f>IF(COUNTIFS('[7]ROMM List'!$E$5:$E$736,다우기술!DA$4,'[7]ROMM List'!$AA$5:$AA$736,다우기술!$C299)&gt;0,DA$4,"")</f>
        <v/>
      </c>
      <c r="DB299" s="392" t="str">
        <f>IF(COUNTIFS('[7]ROMM List'!$E$5:$E$736,다우기술!DB$4,'[7]ROMM List'!$AA$5:$AA$736,다우기술!$C299)&gt;0,DB$4,"")</f>
        <v/>
      </c>
      <c r="DC299" s="392" t="str">
        <f>IF(COUNTIFS('[7]ROMM List'!$E$5:$E$736,다우기술!DC$4,'[7]ROMM List'!$AA$5:$AA$736,다우기술!$C299)&gt;0,DC$4,"")</f>
        <v/>
      </c>
      <c r="DD299" s="392" t="str">
        <f>IF(COUNTIFS('[7]ROMM List'!$E$5:$E$736,다우기술!DD$4,'[7]ROMM List'!$AA$5:$AA$736,다우기술!$C299)&gt;0,DD$4,"")</f>
        <v/>
      </c>
      <c r="DE299" s="392" t="str">
        <f>IF(COUNTIFS('[7]ROMM List'!$E$5:$E$736,다우기술!DE$4,'[7]ROMM List'!$AA$5:$AA$736,다우기술!$C299)&gt;0,DE$4,"")</f>
        <v/>
      </c>
      <c r="DF299" s="392" t="str">
        <f>IF(COUNTIFS('[7]ROMM List'!$E$5:$E$736,다우기술!DF$4,'[7]ROMM List'!$AA$5:$AA$736,다우기술!$C299)&gt;0,DF$4,"")</f>
        <v/>
      </c>
      <c r="DG299" s="392" t="str">
        <f>IF(COUNTIFS('[7]ROMM List'!$E$5:$E$736,다우기술!DG$4,'[7]ROMM List'!$AA$5:$AA$736,다우기술!$C299)&gt;0,DG$4,"")</f>
        <v/>
      </c>
      <c r="DH299" s="392" t="str">
        <f>IF(COUNTIFS('[7]ROMM List'!$E$5:$E$736,다우기술!DH$4,'[7]ROMM List'!$AA$5:$AA$736,다우기술!$C299)&gt;0,DH$4,"")</f>
        <v/>
      </c>
      <c r="DI299" s="392" t="str">
        <f>IF(COUNTIFS('[7]ROMM List'!$E$5:$E$736,다우기술!DI$4,'[7]ROMM List'!$AA$5:$AA$736,다우기술!$C299)&gt;0,DI$4,"")</f>
        <v/>
      </c>
      <c r="DJ299" s="392" t="str">
        <f>IF(COUNTIFS('[7]ROMM List'!$E$5:$E$736,다우기술!DJ$4,'[7]ROMM List'!$AA$5:$AA$736,다우기술!$C299)&gt;0,DJ$4,"")</f>
        <v/>
      </c>
      <c r="DK299" s="392" t="str">
        <f>IF(COUNTIFS('[7]ROMM List'!$E$5:$E$736,다우기술!DK$4,'[7]ROMM List'!$AA$5:$AA$736,다우기술!$C299)&gt;0,DK$4,"")</f>
        <v/>
      </c>
      <c r="DL299" s="392" t="str">
        <f t="shared" si="67"/>
        <v>금융부채</v>
      </c>
    </row>
    <row r="300" spans="1:116" s="392" customFormat="1" ht="109.2" hidden="1" customHeight="1">
      <c r="A300" s="453"/>
      <c r="B300" s="392" t="s">
        <v>3009</v>
      </c>
      <c r="C300" s="430" t="str">
        <f t="shared" si="59"/>
        <v>TR0501</v>
      </c>
      <c r="D300" s="430" t="s">
        <v>5183</v>
      </c>
      <c r="E300" s="430" t="s">
        <v>152</v>
      </c>
      <c r="F300" s="431" t="s">
        <v>3894</v>
      </c>
      <c r="G300" s="431" t="s">
        <v>3575</v>
      </c>
      <c r="H300" s="454" t="s">
        <v>5373</v>
      </c>
      <c r="I300" s="455" t="s">
        <v>5374</v>
      </c>
      <c r="J300" s="456" t="s">
        <v>5375</v>
      </c>
      <c r="K300" s="457" t="s">
        <v>5376</v>
      </c>
      <c r="L300" s="458" t="str">
        <f>IF(VLOOKUP(BZ300,'[7]ROMM List'!$AB$5:$AC$736,2,0)&gt;0,"Y","N")</f>
        <v>Y</v>
      </c>
      <c r="M300" s="459"/>
      <c r="N300" s="460" t="s">
        <v>3025</v>
      </c>
      <c r="O300" s="460"/>
      <c r="P300" s="460"/>
      <c r="Q300" s="460"/>
      <c r="R300" s="461"/>
      <c r="S300" s="459" t="s">
        <v>142</v>
      </c>
      <c r="T300" s="461" t="s">
        <v>4201</v>
      </c>
      <c r="U300" s="459" t="str">
        <f>IF(COUNTIFS('[7]ROMM List'!$AA$5:$AA$736,다우기술!$C300,'[7]ROMM List'!K$5:K$736,"O")&gt;0,"O","")</f>
        <v>O</v>
      </c>
      <c r="V300" s="460" t="str">
        <f>IF(COUNTIFS('[7]ROMM List'!$AA$5:$AA$736,다우기술!$C300,'[7]ROMM List'!L$5:L$736,"O")&gt;0,"O","")</f>
        <v>O</v>
      </c>
      <c r="W300" s="460" t="str">
        <f>IF(COUNTIFS('[7]ROMM List'!$AA$5:$AA$736,다우기술!$C300,'[7]ROMM List'!M$5:M$736,"O")&gt;0,"O","")</f>
        <v>O</v>
      </c>
      <c r="X300" s="460" t="str">
        <f>IF(COUNTIFS('[7]ROMM List'!$AA$5:$AA$736,다우기술!$C300,'[7]ROMM List'!N$5:N$736,"O")&gt;0,"O","")</f>
        <v/>
      </c>
      <c r="Y300" s="460" t="str">
        <f>IF(COUNTIFS('[7]ROMM List'!$AA$5:$AA$736,다우기술!$C300,'[7]ROMM List'!O$5:O$736,"O")&gt;0,"O","")</f>
        <v/>
      </c>
      <c r="Z300" s="460" t="str">
        <f>IF(COUNTIFS('[7]ROMM List'!$AA$5:$AA$736,다우기술!$C300,'[7]ROMM List'!P$5:P$736,"O")&gt;0,"O","")</f>
        <v/>
      </c>
      <c r="AA300" s="460" t="str">
        <f>IF(COUNTIFS('[7]ROMM List'!$AA$5:$AA$736,다우기술!$C300,'[7]ROMM List'!Q$5:Q$736,"O")&gt;0,"O","")</f>
        <v/>
      </c>
      <c r="AB300" s="460" t="str">
        <f>IF(COUNTIFS('[7]ROMM List'!$AA$5:$AA$736,다우기술!$C300,'[7]ROMM List'!R$5:R$736,"O")&gt;0,"O","")</f>
        <v/>
      </c>
      <c r="AC300" s="460" t="str">
        <f>IF(COUNTIFS('[7]ROMM List'!$AA$5:$AA$736,다우기술!$C300,'[7]ROMM List'!S$5:S$736,"O")&gt;0,"O","")</f>
        <v/>
      </c>
      <c r="AD300" s="460" t="str">
        <f>IF(COUNTIFS('[7]ROMM List'!$AA$5:$AA$736,다우기술!$C300,'[7]ROMM List'!T$5:T$736,"O")&gt;0,"O","")</f>
        <v/>
      </c>
      <c r="AE300" s="460" t="str">
        <f>IF(COUNTIFS('[7]ROMM List'!$AA$5:$AA$736,다우기술!$C300,'[7]ROMM List'!U$5:U$736,"O")&gt;0,"O","")</f>
        <v/>
      </c>
      <c r="AF300" s="460" t="str">
        <f>IF(COUNTIFS('[7]ROMM List'!$AA$5:$AA$736,다우기술!$C300,'[7]ROMM List'!V$5:V$736,"O")&gt;0,"O","")</f>
        <v/>
      </c>
      <c r="AG300" s="461" t="str">
        <f>IF(COUNTIFS('[7]ROMM List'!$AA$5:$AA$736,다우기술!$C300,'[7]ROMM List'!W$5:W$736,"O")&gt;0,"O","")</f>
        <v/>
      </c>
      <c r="AH300" s="462" t="s">
        <v>130</v>
      </c>
      <c r="AI300" s="458" t="str">
        <f t="shared" si="66"/>
        <v>매입채무금융부채</v>
      </c>
      <c r="AJ300" s="458" t="s">
        <v>144</v>
      </c>
      <c r="AK300" s="458" t="s">
        <v>144</v>
      </c>
      <c r="AL300" s="458" t="s">
        <v>144</v>
      </c>
      <c r="AM300" s="458" t="s">
        <v>144</v>
      </c>
      <c r="AN300" s="458" t="s">
        <v>3018</v>
      </c>
      <c r="AO300" s="458" t="s">
        <v>5377</v>
      </c>
      <c r="AP300" s="463" t="s">
        <v>4868</v>
      </c>
      <c r="AQ300" s="458" t="s">
        <v>131</v>
      </c>
      <c r="AR300" s="454" t="s">
        <v>3791</v>
      </c>
      <c r="AS300" s="454" t="s">
        <v>5211</v>
      </c>
      <c r="AT300" s="464" t="s">
        <v>5378</v>
      </c>
      <c r="AU300" s="454" t="str">
        <f t="shared" si="64"/>
        <v>경비지급의 승인</v>
      </c>
      <c r="AV300" s="454" t="s">
        <v>5379</v>
      </c>
      <c r="AW300" s="455"/>
      <c r="AX300" s="460"/>
      <c r="AY300" s="460" t="s">
        <v>3025</v>
      </c>
      <c r="AZ300" s="461"/>
      <c r="BA300" s="446" t="s">
        <v>5380</v>
      </c>
      <c r="BB300" s="446" t="str">
        <f>IF(COUNTIFS('[7]ROMM List'!$AA$5:$AA$736,다우기술!C300,'[7]ROMM List'!$AF$5:$AF$736,"Significant")&gt;0,"Significant",IF(COUNTIFS('[7]ROMM List'!$AA$5:$AA$736,다우기술!C300,'[7]ROMM List'!$AF$5:$AF$736,"Higher")&gt;0,"Higher","Lower"))</f>
        <v>Lower</v>
      </c>
      <c r="BC300" s="446" t="str">
        <f>AQ300</f>
        <v>M</v>
      </c>
      <c r="BD300" s="446" t="s">
        <v>130</v>
      </c>
      <c r="BE300" s="465" t="s">
        <v>131</v>
      </c>
      <c r="BF300" s="466" t="str">
        <f>BC300</f>
        <v>M</v>
      </c>
      <c r="BG300" s="466" t="s">
        <v>135</v>
      </c>
      <c r="BH300" s="466" t="s">
        <v>135</v>
      </c>
      <c r="BI300" s="466" t="s">
        <v>135</v>
      </c>
      <c r="BJ300" s="466" t="s">
        <v>135</v>
      </c>
      <c r="BK300" s="466" t="s">
        <v>135</v>
      </c>
      <c r="BL300" s="466" t="s">
        <v>5091</v>
      </c>
      <c r="BM300" s="466" t="s">
        <v>135</v>
      </c>
      <c r="BN300" s="467" t="s">
        <v>135</v>
      </c>
      <c r="BO300" s="446" t="str">
        <f t="shared" si="60"/>
        <v>Not Higher</v>
      </c>
      <c r="BP300" s="446">
        <f>SUMIFS([7]Note!$G$18:$G$65,[7]Note!$C$18:$C$65,다우기술!BB300,[7]Note!$F$18:$F$65,다우기술!BC300,[7]Note!$D$18:$D$65,다우기술!BO300)/IF(BD300="Y",1,IF(BD300="H",2,4))</f>
        <v>2</v>
      </c>
      <c r="BQ300" s="446" t="str">
        <f>AR300</f>
        <v>재경팀</v>
      </c>
      <c r="BR300" s="466"/>
      <c r="BS300" s="467" t="s">
        <v>143</v>
      </c>
      <c r="BT300" s="465"/>
      <c r="BU300" s="466"/>
      <c r="BV300" s="466"/>
      <c r="BW300" s="466" t="s">
        <v>143</v>
      </c>
      <c r="BX300" s="466"/>
      <c r="BY300" s="446"/>
      <c r="BZ300" s="392" t="str">
        <f t="shared" si="65"/>
        <v>자금_경비지급의 승인</v>
      </c>
      <c r="CA300" s="392" t="b">
        <f>VLOOKUP(BZ300,'[7]ROMM List'!$AB$5:$AB$736,1,0)=BZ300</f>
        <v>1</v>
      </c>
      <c r="CB300" s="392" t="str">
        <f t="shared" si="61"/>
        <v>TR0501</v>
      </c>
      <c r="CD300" s="470">
        <f t="shared" si="62"/>
        <v>0</v>
      </c>
      <c r="CF300" s="470">
        <f t="shared" si="63"/>
        <v>0</v>
      </c>
      <c r="CG300" s="470">
        <f t="shared" si="63"/>
        <v>0</v>
      </c>
      <c r="CH300" s="470">
        <f t="shared" si="63"/>
        <v>0</v>
      </c>
      <c r="CL300" s="392" t="str">
        <f>IF(COUNTIFS('[7]ROMM List'!$E$5:$E$736,다우기술!CL$4,'[7]ROMM List'!$AA$5:$AA$736,다우기술!$C300)&gt;0,CL$4,"")</f>
        <v/>
      </c>
      <c r="CM300" s="392" t="str">
        <f>IF(COUNTIFS('[7]ROMM List'!$E$5:$E$736,다우기술!CM$4,'[7]ROMM List'!$AA$5:$AA$736,다우기술!$C300)&gt;0,CM$4,"")</f>
        <v/>
      </c>
      <c r="CN300" s="392" t="str">
        <f>IF(COUNTIFS('[7]ROMM List'!$E$5:$E$736,다우기술!CN$4,'[7]ROMM List'!$AA$5:$AA$736,다우기술!$C300)&gt;0,CN$4,"")</f>
        <v/>
      </c>
      <c r="CO300" s="392" t="str">
        <f>IF(COUNTIFS('[7]ROMM List'!$E$5:$E$736,다우기술!CO$4,'[7]ROMM List'!$AA$5:$AA$736,다우기술!$C300)&gt;0,CO$4,"")</f>
        <v>매입채무</v>
      </c>
      <c r="CP300" s="392" t="str">
        <f>IF(COUNTIFS('[7]ROMM List'!$E$5:$E$736,다우기술!CP$4,'[7]ROMM List'!$AA$5:$AA$736,다우기술!$C300)&gt;0,CP$4,"")</f>
        <v/>
      </c>
      <c r="CQ300" s="392" t="str">
        <f>IF(COUNTIFS('[7]ROMM List'!$E$5:$E$736,다우기술!CQ$4,'[7]ROMM List'!$AA$5:$AA$736,다우기술!$C300)&gt;0,CQ$4,"")</f>
        <v/>
      </c>
      <c r="CR300" s="392" t="str">
        <f>IF(COUNTIFS('[7]ROMM List'!$E$5:$E$736,다우기술!CR$4,'[7]ROMM List'!$AA$5:$AA$736,다우기술!$C300)&gt;0,CR$4,"")</f>
        <v/>
      </c>
      <c r="CS300" s="392" t="str">
        <f>IF(COUNTIFS('[7]ROMM List'!$E$5:$E$736,다우기술!CS$4,'[7]ROMM List'!$AA$5:$AA$736,다우기술!$C300)&gt;0,CS$4,"")</f>
        <v/>
      </c>
      <c r="CT300" s="392" t="str">
        <f>IF(COUNTIFS('[7]ROMM List'!$E$5:$E$736,다우기술!CT$4,'[7]ROMM List'!$AA$5:$AA$736,다우기술!$C300)&gt;0,CT$4,"")</f>
        <v/>
      </c>
      <c r="CU300" s="392" t="str">
        <f>IF(COUNTIFS('[7]ROMM List'!$E$5:$E$736,다우기술!CU$4,'[7]ROMM List'!$AA$5:$AA$736,다우기술!$C300)&gt;0,CU$4,"")</f>
        <v/>
      </c>
      <c r="CV300" s="392" t="str">
        <f>IF(COUNTIFS('[7]ROMM List'!$E$5:$E$736,다우기술!CV$4,'[7]ROMM List'!$AA$5:$AA$736,다우기술!$C300)&gt;0,CV$4,"")</f>
        <v>금융부채</v>
      </c>
      <c r="CW300" s="392" t="str">
        <f>IF(COUNTIFS('[7]ROMM List'!$E$5:$E$736,다우기술!CW$4,'[7]ROMM List'!$AA$5:$AA$736,다우기술!$C300)&gt;0,CW$4,"")</f>
        <v/>
      </c>
      <c r="CX300" s="392" t="str">
        <f>IF(COUNTIFS('[7]ROMM List'!$E$5:$E$736,다우기술!CX$4,'[7]ROMM List'!$AA$5:$AA$736,다우기술!$C300)&gt;0,CX$4,"")</f>
        <v/>
      </c>
      <c r="CY300" s="392" t="str">
        <f>IF(COUNTIFS('[7]ROMM List'!$E$5:$E$736,다우기술!CY$4,'[7]ROMM List'!$AA$5:$AA$736,다우기술!$C300)&gt;0,CY$4,"")</f>
        <v/>
      </c>
      <c r="CZ300" s="392" t="str">
        <f>IF(COUNTIFS('[7]ROMM List'!$E$5:$E$736,다우기술!CZ$4,'[7]ROMM List'!$AA$5:$AA$736,다우기술!$C300)&gt;0,CZ$4,"")</f>
        <v/>
      </c>
      <c r="DA300" s="392" t="str">
        <f>IF(COUNTIFS('[7]ROMM List'!$E$5:$E$736,다우기술!DA$4,'[7]ROMM List'!$AA$5:$AA$736,다우기술!$C300)&gt;0,DA$4,"")</f>
        <v/>
      </c>
      <c r="DB300" s="392" t="str">
        <f>IF(COUNTIFS('[7]ROMM List'!$E$5:$E$736,다우기술!DB$4,'[7]ROMM List'!$AA$5:$AA$736,다우기술!$C300)&gt;0,DB$4,"")</f>
        <v/>
      </c>
      <c r="DC300" s="392" t="str">
        <f>IF(COUNTIFS('[7]ROMM List'!$E$5:$E$736,다우기술!DC$4,'[7]ROMM List'!$AA$5:$AA$736,다우기술!$C300)&gt;0,DC$4,"")</f>
        <v/>
      </c>
      <c r="DD300" s="392" t="str">
        <f>IF(COUNTIFS('[7]ROMM List'!$E$5:$E$736,다우기술!DD$4,'[7]ROMM List'!$AA$5:$AA$736,다우기술!$C300)&gt;0,DD$4,"")</f>
        <v/>
      </c>
      <c r="DE300" s="392" t="str">
        <f>IF(COUNTIFS('[7]ROMM List'!$E$5:$E$736,다우기술!DE$4,'[7]ROMM List'!$AA$5:$AA$736,다우기술!$C300)&gt;0,DE$4,"")</f>
        <v/>
      </c>
      <c r="DF300" s="392" t="str">
        <f>IF(COUNTIFS('[7]ROMM List'!$E$5:$E$736,다우기술!DF$4,'[7]ROMM List'!$AA$5:$AA$736,다우기술!$C300)&gt;0,DF$4,"")</f>
        <v/>
      </c>
      <c r="DG300" s="392" t="str">
        <f>IF(COUNTIFS('[7]ROMM List'!$E$5:$E$736,다우기술!DG$4,'[7]ROMM List'!$AA$5:$AA$736,다우기술!$C300)&gt;0,DG$4,"")</f>
        <v/>
      </c>
      <c r="DH300" s="392" t="str">
        <f>IF(COUNTIFS('[7]ROMM List'!$E$5:$E$736,다우기술!DH$4,'[7]ROMM List'!$AA$5:$AA$736,다우기술!$C300)&gt;0,DH$4,"")</f>
        <v/>
      </c>
      <c r="DI300" s="392" t="str">
        <f>IF(COUNTIFS('[7]ROMM List'!$E$5:$E$736,다우기술!DI$4,'[7]ROMM List'!$AA$5:$AA$736,다우기술!$C300)&gt;0,DI$4,"")</f>
        <v/>
      </c>
      <c r="DJ300" s="392" t="str">
        <f>IF(COUNTIFS('[7]ROMM List'!$E$5:$E$736,다우기술!DJ$4,'[7]ROMM List'!$AA$5:$AA$736,다우기술!$C300)&gt;0,DJ$4,"")</f>
        <v/>
      </c>
      <c r="DK300" s="392" t="str">
        <f>IF(COUNTIFS('[7]ROMM List'!$E$5:$E$736,다우기술!DK$4,'[7]ROMM List'!$AA$5:$AA$736,다우기술!$C300)&gt;0,DK$4,"")</f>
        <v/>
      </c>
      <c r="DL300" s="392" t="str">
        <f t="shared" si="67"/>
        <v>매입채무금융부채</v>
      </c>
    </row>
    <row r="301" spans="1:116" s="392" customFormat="1" ht="109.2" hidden="1" customHeight="1">
      <c r="A301" s="453"/>
      <c r="B301" s="392" t="s">
        <v>3009</v>
      </c>
      <c r="C301" s="430" t="str">
        <f t="shared" si="59"/>
        <v>TR0502</v>
      </c>
      <c r="D301" s="430" t="s">
        <v>148</v>
      </c>
      <c r="E301" s="430" t="s">
        <v>152</v>
      </c>
      <c r="F301" s="431" t="s">
        <v>3056</v>
      </c>
      <c r="G301" s="431" t="s">
        <v>3306</v>
      </c>
      <c r="H301" s="454" t="s">
        <v>5381</v>
      </c>
      <c r="I301" s="455" t="s">
        <v>5318</v>
      </c>
      <c r="J301" s="456" t="s">
        <v>5382</v>
      </c>
      <c r="K301" s="457" t="s">
        <v>5383</v>
      </c>
      <c r="L301" s="458" t="str">
        <f>IF(VLOOKUP(BZ301,'[7]ROMM List'!$AB$5:$AC$736,2,0)&gt;0,"Y","N")</f>
        <v>N</v>
      </c>
      <c r="M301" s="459" t="s">
        <v>143</v>
      </c>
      <c r="N301" s="460"/>
      <c r="O301" s="460"/>
      <c r="P301" s="460"/>
      <c r="Q301" s="460"/>
      <c r="R301" s="461"/>
      <c r="S301" s="459" t="s">
        <v>142</v>
      </c>
      <c r="T301" s="461" t="s">
        <v>137</v>
      </c>
      <c r="U301" s="459" t="str">
        <f>IF(COUNTIFS('[7]ROMM List'!$AA$5:$AA$736,다우기술!$C301,'[7]ROMM List'!K$5:K$736,"O")&gt;0,"O","")</f>
        <v>O</v>
      </c>
      <c r="V301" s="460" t="str">
        <f>IF(COUNTIFS('[7]ROMM List'!$AA$5:$AA$736,다우기술!$C301,'[7]ROMM List'!L$5:L$736,"O")&gt;0,"O","")</f>
        <v>O</v>
      </c>
      <c r="W301" s="460" t="str">
        <f>IF(COUNTIFS('[7]ROMM List'!$AA$5:$AA$736,다우기술!$C301,'[7]ROMM List'!M$5:M$736,"O")&gt;0,"O","")</f>
        <v>O</v>
      </c>
      <c r="X301" s="460" t="str">
        <f>IF(COUNTIFS('[7]ROMM List'!$AA$5:$AA$736,다우기술!$C301,'[7]ROMM List'!N$5:N$736,"O")&gt;0,"O","")</f>
        <v/>
      </c>
      <c r="Y301" s="460" t="str">
        <f>IF(COUNTIFS('[7]ROMM List'!$AA$5:$AA$736,다우기술!$C301,'[7]ROMM List'!O$5:O$736,"O")&gt;0,"O","")</f>
        <v/>
      </c>
      <c r="Z301" s="460" t="str">
        <f>IF(COUNTIFS('[7]ROMM List'!$AA$5:$AA$736,다우기술!$C301,'[7]ROMM List'!P$5:P$736,"O")&gt;0,"O","")</f>
        <v/>
      </c>
      <c r="AA301" s="460" t="str">
        <f>IF(COUNTIFS('[7]ROMM List'!$AA$5:$AA$736,다우기술!$C301,'[7]ROMM List'!Q$5:Q$736,"O")&gt;0,"O","")</f>
        <v/>
      </c>
      <c r="AB301" s="460" t="str">
        <f>IF(COUNTIFS('[7]ROMM List'!$AA$5:$AA$736,다우기술!$C301,'[7]ROMM List'!R$5:R$736,"O")&gt;0,"O","")</f>
        <v/>
      </c>
      <c r="AC301" s="460" t="str">
        <f>IF(COUNTIFS('[7]ROMM List'!$AA$5:$AA$736,다우기술!$C301,'[7]ROMM List'!S$5:S$736,"O")&gt;0,"O","")</f>
        <v/>
      </c>
      <c r="AD301" s="460" t="str">
        <f>IF(COUNTIFS('[7]ROMM List'!$AA$5:$AA$736,다우기술!$C301,'[7]ROMM List'!T$5:T$736,"O")&gt;0,"O","")</f>
        <v/>
      </c>
      <c r="AE301" s="460" t="str">
        <f>IF(COUNTIFS('[7]ROMM List'!$AA$5:$AA$736,다우기술!$C301,'[7]ROMM List'!U$5:U$736,"O")&gt;0,"O","")</f>
        <v/>
      </c>
      <c r="AF301" s="460" t="str">
        <f>IF(COUNTIFS('[7]ROMM List'!$AA$5:$AA$736,다우기술!$C301,'[7]ROMM List'!V$5:V$736,"O")&gt;0,"O","")</f>
        <v/>
      </c>
      <c r="AG301" s="461" t="str">
        <f>IF(COUNTIFS('[7]ROMM List'!$AA$5:$AA$736,다우기술!$C301,'[7]ROMM List'!W$5:W$736,"O")&gt;0,"O","")</f>
        <v/>
      </c>
      <c r="AH301" s="462" t="s">
        <v>130</v>
      </c>
      <c r="AI301" s="458" t="str">
        <f t="shared" si="66"/>
        <v>현금및현금성자산</v>
      </c>
      <c r="AJ301" s="458" t="s">
        <v>144</v>
      </c>
      <c r="AK301" s="458" t="s">
        <v>144</v>
      </c>
      <c r="AL301" s="458" t="s">
        <v>144</v>
      </c>
      <c r="AM301" s="458" t="s">
        <v>144</v>
      </c>
      <c r="AN301" s="458" t="s">
        <v>3018</v>
      </c>
      <c r="AO301" s="458" t="s">
        <v>5384</v>
      </c>
      <c r="AP301" s="463" t="s">
        <v>3018</v>
      </c>
      <c r="AQ301" s="458" t="s">
        <v>3582</v>
      </c>
      <c r="AR301" s="454" t="s">
        <v>3791</v>
      </c>
      <c r="AS301" s="454" t="s">
        <v>5211</v>
      </c>
      <c r="AT301" s="464" t="s">
        <v>5385</v>
      </c>
      <c r="AU301" s="454" t="str">
        <f t="shared" si="64"/>
        <v xml:space="preserve">온라인 뱅킹 접근통제 </v>
      </c>
      <c r="AV301" s="454" t="s">
        <v>5386</v>
      </c>
      <c r="AW301" s="455" t="s">
        <v>3025</v>
      </c>
      <c r="AX301" s="460"/>
      <c r="AY301" s="460"/>
      <c r="AZ301" s="461"/>
      <c r="BA301" s="446" t="s">
        <v>5384</v>
      </c>
      <c r="BB301" s="446" t="str">
        <f>IF(COUNTIFS('[7]ROMM List'!$AA$5:$AA$736,다우기술!C301,'[7]ROMM List'!$AF$5:$AF$736,"Significant")&gt;0,"Significant",IF(COUNTIFS('[7]ROMM List'!$AA$5:$AA$736,다우기술!C301,'[7]ROMM List'!$AF$5:$AF$736,"Higher")&gt;0,"Higher","Lower"))</f>
        <v>Lower</v>
      </c>
      <c r="BC301" s="446" t="s">
        <v>3967</v>
      </c>
      <c r="BD301" s="446" t="s">
        <v>130</v>
      </c>
      <c r="BE301" s="465" t="s">
        <v>131</v>
      </c>
      <c r="BF301" s="466" t="str">
        <f>BC301</f>
        <v>Auto</v>
      </c>
      <c r="BG301" s="466" t="s">
        <v>135</v>
      </c>
      <c r="BH301" s="466" t="s">
        <v>135</v>
      </c>
      <c r="BI301" s="466" t="s">
        <v>135</v>
      </c>
      <c r="BJ301" s="466" t="s">
        <v>135</v>
      </c>
      <c r="BK301" s="466" t="s">
        <v>135</v>
      </c>
      <c r="BL301" s="466" t="s">
        <v>135</v>
      </c>
      <c r="BM301" s="466" t="s">
        <v>135</v>
      </c>
      <c r="BN301" s="467" t="s">
        <v>135</v>
      </c>
      <c r="BO301" s="446" t="str">
        <f t="shared" si="60"/>
        <v>Not Higher</v>
      </c>
      <c r="BP301" s="446">
        <f>SUMIFS([7]Note!$G$18:$G$65,[7]Note!$C$18:$C$65,다우기술!BB301,[7]Note!$F$18:$F$65,다우기술!BC301,[7]Note!$D$18:$D$65,다우기술!BO301)/IF(BD301="Y",1,IF(BD301="H",2,4))</f>
        <v>1</v>
      </c>
      <c r="BQ301" s="446" t="s">
        <v>134</v>
      </c>
      <c r="BR301" s="466"/>
      <c r="BS301" s="467" t="s">
        <v>143</v>
      </c>
      <c r="BT301" s="465"/>
      <c r="BU301" s="466"/>
      <c r="BV301" s="466"/>
      <c r="BW301" s="466" t="s">
        <v>143</v>
      </c>
      <c r="BX301" s="466"/>
      <c r="BY301" s="446"/>
      <c r="BZ301" s="392" t="str">
        <f t="shared" si="65"/>
        <v xml:space="preserve">자금_온라인 뱅킹 접근통제 </v>
      </c>
      <c r="CA301" s="392" t="b">
        <f>VLOOKUP(BZ301,'[7]ROMM List'!$AB$5:$AB$736,1,0)=BZ301</f>
        <v>1</v>
      </c>
      <c r="CB301" s="392" t="str">
        <f t="shared" si="61"/>
        <v>TR0502</v>
      </c>
      <c r="CD301" s="470">
        <f t="shared" si="62"/>
        <v>0</v>
      </c>
      <c r="CF301" s="470">
        <f t="shared" si="63"/>
        <v>0</v>
      </c>
      <c r="CG301" s="470">
        <f t="shared" si="63"/>
        <v>0</v>
      </c>
      <c r="CH301" s="470">
        <f t="shared" si="63"/>
        <v>0</v>
      </c>
      <c r="CL301" s="392" t="str">
        <f>IF(COUNTIFS('[7]ROMM List'!$E$5:$E$736,다우기술!CL$4,'[7]ROMM List'!$AA$5:$AA$736,다우기술!$C301)&gt;0,CL$4,"")</f>
        <v/>
      </c>
      <c r="CM301" s="392" t="str">
        <f>IF(COUNTIFS('[7]ROMM List'!$E$5:$E$736,다우기술!CM$4,'[7]ROMM List'!$AA$5:$AA$736,다우기술!$C301)&gt;0,CM$4,"")</f>
        <v/>
      </c>
      <c r="CN301" s="392" t="str">
        <f>IF(COUNTIFS('[7]ROMM List'!$E$5:$E$736,다우기술!CN$4,'[7]ROMM List'!$AA$5:$AA$736,다우기술!$C301)&gt;0,CN$4,"")</f>
        <v/>
      </c>
      <c r="CO301" s="392" t="str">
        <f>IF(COUNTIFS('[7]ROMM List'!$E$5:$E$736,다우기술!CO$4,'[7]ROMM List'!$AA$5:$AA$736,다우기술!$C301)&gt;0,CO$4,"")</f>
        <v/>
      </c>
      <c r="CP301" s="392" t="str">
        <f>IF(COUNTIFS('[7]ROMM List'!$E$5:$E$736,다우기술!CP$4,'[7]ROMM List'!$AA$5:$AA$736,다우기술!$C301)&gt;0,CP$4,"")</f>
        <v/>
      </c>
      <c r="CQ301" s="392" t="str">
        <f>IF(COUNTIFS('[7]ROMM List'!$E$5:$E$736,다우기술!CQ$4,'[7]ROMM List'!$AA$5:$AA$736,다우기술!$C301)&gt;0,CQ$4,"")</f>
        <v/>
      </c>
      <c r="CR301" s="392" t="str">
        <f>IF(COUNTIFS('[7]ROMM List'!$E$5:$E$736,다우기술!CR$4,'[7]ROMM List'!$AA$5:$AA$736,다우기술!$C301)&gt;0,CR$4,"")</f>
        <v/>
      </c>
      <c r="CS301" s="392" t="str">
        <f>IF(COUNTIFS('[7]ROMM List'!$E$5:$E$736,다우기술!CS$4,'[7]ROMM List'!$AA$5:$AA$736,다우기술!$C301)&gt;0,CS$4,"")</f>
        <v/>
      </c>
      <c r="CT301" s="392" t="str">
        <f>IF(COUNTIFS('[7]ROMM List'!$E$5:$E$736,다우기술!CT$4,'[7]ROMM List'!$AA$5:$AA$736,다우기술!$C301)&gt;0,CT$4,"")</f>
        <v/>
      </c>
      <c r="CU301" s="392" t="str">
        <f>IF(COUNTIFS('[7]ROMM List'!$E$5:$E$736,다우기술!CU$4,'[7]ROMM List'!$AA$5:$AA$736,다우기술!$C301)&gt;0,CU$4,"")</f>
        <v/>
      </c>
      <c r="CV301" s="392" t="str">
        <f>IF(COUNTIFS('[7]ROMM List'!$E$5:$E$736,다우기술!CV$4,'[7]ROMM List'!$AA$5:$AA$736,다우기술!$C301)&gt;0,CV$4,"")</f>
        <v/>
      </c>
      <c r="CW301" s="392" t="str">
        <f>IF(COUNTIFS('[7]ROMM List'!$E$5:$E$736,다우기술!CW$4,'[7]ROMM List'!$AA$5:$AA$736,다우기술!$C301)&gt;0,CW$4,"")</f>
        <v/>
      </c>
      <c r="CX301" s="392" t="str">
        <f>IF(COUNTIFS('[7]ROMM List'!$E$5:$E$736,다우기술!CX$4,'[7]ROMM List'!$AA$5:$AA$736,다우기술!$C301)&gt;0,CX$4,"")</f>
        <v/>
      </c>
      <c r="CY301" s="392" t="str">
        <f>IF(COUNTIFS('[7]ROMM List'!$E$5:$E$736,다우기술!CY$4,'[7]ROMM List'!$AA$5:$AA$736,다우기술!$C301)&gt;0,CY$4,"")</f>
        <v/>
      </c>
      <c r="CZ301" s="392" t="str">
        <f>IF(COUNTIFS('[7]ROMM List'!$E$5:$E$736,다우기술!CZ$4,'[7]ROMM List'!$AA$5:$AA$736,다우기술!$C301)&gt;0,CZ$4,"")</f>
        <v/>
      </c>
      <c r="DA301" s="392" t="str">
        <f>IF(COUNTIFS('[7]ROMM List'!$E$5:$E$736,다우기술!DA$4,'[7]ROMM List'!$AA$5:$AA$736,다우기술!$C301)&gt;0,DA$4,"")</f>
        <v/>
      </c>
      <c r="DB301" s="392" t="str">
        <f>IF(COUNTIFS('[7]ROMM List'!$E$5:$E$736,다우기술!DB$4,'[7]ROMM List'!$AA$5:$AA$736,다우기술!$C301)&gt;0,DB$4,"")</f>
        <v/>
      </c>
      <c r="DC301" s="392" t="str">
        <f>IF(COUNTIFS('[7]ROMM List'!$E$5:$E$736,다우기술!DC$4,'[7]ROMM List'!$AA$5:$AA$736,다우기술!$C301)&gt;0,DC$4,"")</f>
        <v/>
      </c>
      <c r="DD301" s="392" t="str">
        <f>IF(COUNTIFS('[7]ROMM List'!$E$5:$E$736,다우기술!DD$4,'[7]ROMM List'!$AA$5:$AA$736,다우기술!$C301)&gt;0,DD$4,"")</f>
        <v/>
      </c>
      <c r="DE301" s="392" t="str">
        <f>IF(COUNTIFS('[7]ROMM List'!$E$5:$E$736,다우기술!DE$4,'[7]ROMM List'!$AA$5:$AA$736,다우기술!$C301)&gt;0,DE$4,"")</f>
        <v>현금및현금성자산</v>
      </c>
      <c r="DF301" s="392" t="str">
        <f>IF(COUNTIFS('[7]ROMM List'!$E$5:$E$736,다우기술!DF$4,'[7]ROMM List'!$AA$5:$AA$736,다우기술!$C301)&gt;0,DF$4,"")</f>
        <v/>
      </c>
      <c r="DG301" s="392" t="str">
        <f>IF(COUNTIFS('[7]ROMM List'!$E$5:$E$736,다우기술!DG$4,'[7]ROMM List'!$AA$5:$AA$736,다우기술!$C301)&gt;0,DG$4,"")</f>
        <v/>
      </c>
      <c r="DH301" s="392" t="str">
        <f>IF(COUNTIFS('[7]ROMM List'!$E$5:$E$736,다우기술!DH$4,'[7]ROMM List'!$AA$5:$AA$736,다우기술!$C301)&gt;0,DH$4,"")</f>
        <v/>
      </c>
      <c r="DI301" s="392" t="str">
        <f>IF(COUNTIFS('[7]ROMM List'!$E$5:$E$736,다우기술!DI$4,'[7]ROMM List'!$AA$5:$AA$736,다우기술!$C301)&gt;0,DI$4,"")</f>
        <v/>
      </c>
      <c r="DJ301" s="392" t="str">
        <f>IF(COUNTIFS('[7]ROMM List'!$E$5:$E$736,다우기술!DJ$4,'[7]ROMM List'!$AA$5:$AA$736,다우기술!$C301)&gt;0,DJ$4,"")</f>
        <v/>
      </c>
      <c r="DK301" s="392" t="str">
        <f>IF(COUNTIFS('[7]ROMM List'!$E$5:$E$736,다우기술!DK$4,'[7]ROMM List'!$AA$5:$AA$736,다우기술!$C301)&gt;0,DK$4,"")</f>
        <v/>
      </c>
      <c r="DL301" s="392" t="str">
        <f t="shared" si="67"/>
        <v>현금및현금성자산</v>
      </c>
    </row>
    <row r="302" spans="1:116" s="392" customFormat="1" ht="109.2" hidden="1" customHeight="1">
      <c r="A302" s="453"/>
      <c r="B302" s="392" t="s">
        <v>3009</v>
      </c>
      <c r="C302" s="430" t="str">
        <f t="shared" si="59"/>
        <v>TR0503</v>
      </c>
      <c r="D302" s="430" t="s">
        <v>5183</v>
      </c>
      <c r="E302" s="430" t="s">
        <v>152</v>
      </c>
      <c r="F302" s="431" t="s">
        <v>3894</v>
      </c>
      <c r="G302" s="431" t="s">
        <v>3174</v>
      </c>
      <c r="H302" s="454" t="s">
        <v>5387</v>
      </c>
      <c r="I302" s="455" t="s">
        <v>5318</v>
      </c>
      <c r="J302" s="456" t="s">
        <v>5388</v>
      </c>
      <c r="K302" s="457" t="s">
        <v>5389</v>
      </c>
      <c r="L302" s="458" t="str">
        <f>IF(VLOOKUP(BZ302,'[7]ROMM List'!$AB$5:$AC$736,2,0)&gt;0,"Y","N")</f>
        <v>Y</v>
      </c>
      <c r="M302" s="459" t="s">
        <v>143</v>
      </c>
      <c r="N302" s="460"/>
      <c r="O302" s="460"/>
      <c r="P302" s="460"/>
      <c r="Q302" s="460"/>
      <c r="R302" s="461"/>
      <c r="S302" s="459" t="s">
        <v>142</v>
      </c>
      <c r="T302" s="461" t="s">
        <v>137</v>
      </c>
      <c r="U302" s="459" t="str">
        <f>IF(COUNTIFS('[7]ROMM List'!$AA$5:$AA$736,다우기술!$C302,'[7]ROMM List'!K$5:K$736,"O")&gt;0,"O","")</f>
        <v>O</v>
      </c>
      <c r="V302" s="460" t="str">
        <f>IF(COUNTIFS('[7]ROMM List'!$AA$5:$AA$736,다우기술!$C302,'[7]ROMM List'!L$5:L$736,"O")&gt;0,"O","")</f>
        <v>O</v>
      </c>
      <c r="W302" s="460" t="str">
        <f>IF(COUNTIFS('[7]ROMM List'!$AA$5:$AA$736,다우기술!$C302,'[7]ROMM List'!M$5:M$736,"O")&gt;0,"O","")</f>
        <v>O</v>
      </c>
      <c r="X302" s="460" t="str">
        <f>IF(COUNTIFS('[7]ROMM List'!$AA$5:$AA$736,다우기술!$C302,'[7]ROMM List'!N$5:N$736,"O")&gt;0,"O","")</f>
        <v/>
      </c>
      <c r="Y302" s="460" t="str">
        <f>IF(COUNTIFS('[7]ROMM List'!$AA$5:$AA$736,다우기술!$C302,'[7]ROMM List'!O$5:O$736,"O")&gt;0,"O","")</f>
        <v/>
      </c>
      <c r="Z302" s="460" t="str">
        <f>IF(COUNTIFS('[7]ROMM List'!$AA$5:$AA$736,다우기술!$C302,'[7]ROMM List'!P$5:P$736,"O")&gt;0,"O","")</f>
        <v/>
      </c>
      <c r="AA302" s="460" t="str">
        <f>IF(COUNTIFS('[7]ROMM List'!$AA$5:$AA$736,다우기술!$C302,'[7]ROMM List'!Q$5:Q$736,"O")&gt;0,"O","")</f>
        <v/>
      </c>
      <c r="AB302" s="460" t="str">
        <f>IF(COUNTIFS('[7]ROMM List'!$AA$5:$AA$736,다우기술!$C302,'[7]ROMM List'!R$5:R$736,"O")&gt;0,"O","")</f>
        <v/>
      </c>
      <c r="AC302" s="460" t="str">
        <f>IF(COUNTIFS('[7]ROMM List'!$AA$5:$AA$736,다우기술!$C302,'[7]ROMM List'!S$5:S$736,"O")&gt;0,"O","")</f>
        <v/>
      </c>
      <c r="AD302" s="460" t="str">
        <f>IF(COUNTIFS('[7]ROMM List'!$AA$5:$AA$736,다우기술!$C302,'[7]ROMM List'!T$5:T$736,"O")&gt;0,"O","")</f>
        <v/>
      </c>
      <c r="AE302" s="460" t="str">
        <f>IF(COUNTIFS('[7]ROMM List'!$AA$5:$AA$736,다우기술!$C302,'[7]ROMM List'!U$5:U$736,"O")&gt;0,"O","")</f>
        <v/>
      </c>
      <c r="AF302" s="460" t="str">
        <f>IF(COUNTIFS('[7]ROMM List'!$AA$5:$AA$736,다우기술!$C302,'[7]ROMM List'!V$5:V$736,"O")&gt;0,"O","")</f>
        <v/>
      </c>
      <c r="AG302" s="461" t="str">
        <f>IF(COUNTIFS('[7]ROMM List'!$AA$5:$AA$736,다우기술!$C302,'[7]ROMM List'!W$5:W$736,"O")&gt;0,"O","")</f>
        <v/>
      </c>
      <c r="AH302" s="462" t="s">
        <v>130</v>
      </c>
      <c r="AI302" s="458" t="str">
        <f t="shared" si="66"/>
        <v>현금및현금성자산</v>
      </c>
      <c r="AJ302" s="458" t="s">
        <v>144</v>
      </c>
      <c r="AK302" s="458" t="s">
        <v>144</v>
      </c>
      <c r="AL302" s="458" t="s">
        <v>144</v>
      </c>
      <c r="AM302" s="458" t="s">
        <v>144</v>
      </c>
      <c r="AN302" s="458" t="s">
        <v>3018</v>
      </c>
      <c r="AO302" s="458" t="s">
        <v>5384</v>
      </c>
      <c r="AP302" s="463" t="s">
        <v>3018</v>
      </c>
      <c r="AQ302" s="458" t="s">
        <v>3582</v>
      </c>
      <c r="AR302" s="454" t="s">
        <v>3791</v>
      </c>
      <c r="AS302" s="454" t="s">
        <v>5211</v>
      </c>
      <c r="AT302" s="464" t="s">
        <v>5390</v>
      </c>
      <c r="AU302" s="454" t="str">
        <f t="shared" si="64"/>
        <v>대금지급 승인의 이원화</v>
      </c>
      <c r="AV302" s="454" t="s">
        <v>5391</v>
      </c>
      <c r="AW302" s="455" t="s">
        <v>143</v>
      </c>
      <c r="AX302" s="460"/>
      <c r="AY302" s="460"/>
      <c r="AZ302" s="461" t="s">
        <v>3025</v>
      </c>
      <c r="BA302" s="446" t="s">
        <v>5392</v>
      </c>
      <c r="BB302" s="446" t="str">
        <f>IF(COUNTIFS('[7]ROMM List'!$AA$5:$AA$736,다우기술!C302,'[7]ROMM List'!$AF$5:$AF$736,"Significant")&gt;0,"Significant",IF(COUNTIFS('[7]ROMM List'!$AA$5:$AA$736,다우기술!C302,'[7]ROMM List'!$AF$5:$AF$736,"Higher")&gt;0,"Higher","Lower"))</f>
        <v>Lower</v>
      </c>
      <c r="BC302" s="446" t="s">
        <v>3967</v>
      </c>
      <c r="BD302" s="446" t="s">
        <v>130</v>
      </c>
      <c r="BE302" s="465" t="s">
        <v>131</v>
      </c>
      <c r="BF302" s="466" t="s">
        <v>131</v>
      </c>
      <c r="BG302" s="466" t="s">
        <v>135</v>
      </c>
      <c r="BH302" s="466" t="s">
        <v>135</v>
      </c>
      <c r="BI302" s="466" t="s">
        <v>135</v>
      </c>
      <c r="BJ302" s="466" t="s">
        <v>135</v>
      </c>
      <c r="BK302" s="466" t="s">
        <v>135</v>
      </c>
      <c r="BL302" s="466" t="s">
        <v>135</v>
      </c>
      <c r="BM302" s="466" t="s">
        <v>135</v>
      </c>
      <c r="BN302" s="467" t="s">
        <v>135</v>
      </c>
      <c r="BO302" s="446" t="str">
        <f t="shared" si="60"/>
        <v>Not Higher</v>
      </c>
      <c r="BP302" s="446">
        <f>SUMIFS([7]Note!$G$18:$G$65,[7]Note!$C$18:$C$65,다우기술!BB302,[7]Note!$F$18:$F$65,다우기술!BC302,[7]Note!$D$18:$D$65,다우기술!BO302)/IF(BD302="Y",1,IF(BD302="H",2,4))</f>
        <v>1</v>
      </c>
      <c r="BQ302" s="446" t="s">
        <v>134</v>
      </c>
      <c r="BR302" s="466"/>
      <c r="BS302" s="467" t="s">
        <v>143</v>
      </c>
      <c r="BT302" s="465"/>
      <c r="BU302" s="466"/>
      <c r="BV302" s="466"/>
      <c r="BW302" s="466" t="s">
        <v>143</v>
      </c>
      <c r="BX302" s="466"/>
      <c r="BY302" s="446"/>
      <c r="BZ302" s="392" t="str">
        <f t="shared" si="65"/>
        <v>자금_대금지급 승인의 이원화</v>
      </c>
      <c r="CA302" s="392" t="b">
        <f>VLOOKUP(BZ302,'[7]ROMM List'!$AB$5:$AB$736,1,0)=BZ302</f>
        <v>1</v>
      </c>
      <c r="CB302" s="392" t="str">
        <f t="shared" si="61"/>
        <v>TR0503</v>
      </c>
      <c r="CD302" s="470">
        <f t="shared" si="62"/>
        <v>0</v>
      </c>
      <c r="CF302" s="470">
        <f t="shared" si="63"/>
        <v>0</v>
      </c>
      <c r="CG302" s="470">
        <f t="shared" si="63"/>
        <v>0</v>
      </c>
      <c r="CH302" s="470">
        <f t="shared" si="63"/>
        <v>0</v>
      </c>
      <c r="CL302" s="392" t="str">
        <f>IF(COUNTIFS('[7]ROMM List'!$E$5:$E$736,다우기술!CL$4,'[7]ROMM List'!$AA$5:$AA$736,다우기술!$C302)&gt;0,CL$4,"")</f>
        <v/>
      </c>
      <c r="CM302" s="392" t="str">
        <f>IF(COUNTIFS('[7]ROMM List'!$E$5:$E$736,다우기술!CM$4,'[7]ROMM List'!$AA$5:$AA$736,다우기술!$C302)&gt;0,CM$4,"")</f>
        <v/>
      </c>
      <c r="CN302" s="392" t="str">
        <f>IF(COUNTIFS('[7]ROMM List'!$E$5:$E$736,다우기술!CN$4,'[7]ROMM List'!$AA$5:$AA$736,다우기술!$C302)&gt;0,CN$4,"")</f>
        <v/>
      </c>
      <c r="CO302" s="392" t="str">
        <f>IF(COUNTIFS('[7]ROMM List'!$E$5:$E$736,다우기술!CO$4,'[7]ROMM List'!$AA$5:$AA$736,다우기술!$C302)&gt;0,CO$4,"")</f>
        <v/>
      </c>
      <c r="CP302" s="392" t="str">
        <f>IF(COUNTIFS('[7]ROMM List'!$E$5:$E$736,다우기술!CP$4,'[7]ROMM List'!$AA$5:$AA$736,다우기술!$C302)&gt;0,CP$4,"")</f>
        <v/>
      </c>
      <c r="CQ302" s="392" t="str">
        <f>IF(COUNTIFS('[7]ROMM List'!$E$5:$E$736,다우기술!CQ$4,'[7]ROMM List'!$AA$5:$AA$736,다우기술!$C302)&gt;0,CQ$4,"")</f>
        <v/>
      </c>
      <c r="CR302" s="392" t="str">
        <f>IF(COUNTIFS('[7]ROMM List'!$E$5:$E$736,다우기술!CR$4,'[7]ROMM List'!$AA$5:$AA$736,다우기술!$C302)&gt;0,CR$4,"")</f>
        <v/>
      </c>
      <c r="CS302" s="392" t="str">
        <f>IF(COUNTIFS('[7]ROMM List'!$E$5:$E$736,다우기술!CS$4,'[7]ROMM List'!$AA$5:$AA$736,다우기술!$C302)&gt;0,CS$4,"")</f>
        <v/>
      </c>
      <c r="CT302" s="392" t="str">
        <f>IF(COUNTIFS('[7]ROMM List'!$E$5:$E$736,다우기술!CT$4,'[7]ROMM List'!$AA$5:$AA$736,다우기술!$C302)&gt;0,CT$4,"")</f>
        <v/>
      </c>
      <c r="CU302" s="392" t="str">
        <f>IF(COUNTIFS('[7]ROMM List'!$E$5:$E$736,다우기술!CU$4,'[7]ROMM List'!$AA$5:$AA$736,다우기술!$C302)&gt;0,CU$4,"")</f>
        <v/>
      </c>
      <c r="CV302" s="392" t="str">
        <f>IF(COUNTIFS('[7]ROMM List'!$E$5:$E$736,다우기술!CV$4,'[7]ROMM List'!$AA$5:$AA$736,다우기술!$C302)&gt;0,CV$4,"")</f>
        <v/>
      </c>
      <c r="CW302" s="392" t="str">
        <f>IF(COUNTIFS('[7]ROMM List'!$E$5:$E$736,다우기술!CW$4,'[7]ROMM List'!$AA$5:$AA$736,다우기술!$C302)&gt;0,CW$4,"")</f>
        <v/>
      </c>
      <c r="CX302" s="392" t="str">
        <f>IF(COUNTIFS('[7]ROMM List'!$E$5:$E$736,다우기술!CX$4,'[7]ROMM List'!$AA$5:$AA$736,다우기술!$C302)&gt;0,CX$4,"")</f>
        <v/>
      </c>
      <c r="CY302" s="392" t="str">
        <f>IF(COUNTIFS('[7]ROMM List'!$E$5:$E$736,다우기술!CY$4,'[7]ROMM List'!$AA$5:$AA$736,다우기술!$C302)&gt;0,CY$4,"")</f>
        <v/>
      </c>
      <c r="CZ302" s="392" t="str">
        <f>IF(COUNTIFS('[7]ROMM List'!$E$5:$E$736,다우기술!CZ$4,'[7]ROMM List'!$AA$5:$AA$736,다우기술!$C302)&gt;0,CZ$4,"")</f>
        <v/>
      </c>
      <c r="DA302" s="392" t="str">
        <f>IF(COUNTIFS('[7]ROMM List'!$E$5:$E$736,다우기술!DA$4,'[7]ROMM List'!$AA$5:$AA$736,다우기술!$C302)&gt;0,DA$4,"")</f>
        <v/>
      </c>
      <c r="DB302" s="392" t="str">
        <f>IF(COUNTIFS('[7]ROMM List'!$E$5:$E$736,다우기술!DB$4,'[7]ROMM List'!$AA$5:$AA$736,다우기술!$C302)&gt;0,DB$4,"")</f>
        <v/>
      </c>
      <c r="DC302" s="392" t="str">
        <f>IF(COUNTIFS('[7]ROMM List'!$E$5:$E$736,다우기술!DC$4,'[7]ROMM List'!$AA$5:$AA$736,다우기술!$C302)&gt;0,DC$4,"")</f>
        <v/>
      </c>
      <c r="DD302" s="392" t="str">
        <f>IF(COUNTIFS('[7]ROMM List'!$E$5:$E$736,다우기술!DD$4,'[7]ROMM List'!$AA$5:$AA$736,다우기술!$C302)&gt;0,DD$4,"")</f>
        <v/>
      </c>
      <c r="DE302" s="392" t="str">
        <f>IF(COUNTIFS('[7]ROMM List'!$E$5:$E$736,다우기술!DE$4,'[7]ROMM List'!$AA$5:$AA$736,다우기술!$C302)&gt;0,DE$4,"")</f>
        <v>현금및현금성자산</v>
      </c>
      <c r="DF302" s="392" t="str">
        <f>IF(COUNTIFS('[7]ROMM List'!$E$5:$E$736,다우기술!DF$4,'[7]ROMM List'!$AA$5:$AA$736,다우기술!$C302)&gt;0,DF$4,"")</f>
        <v/>
      </c>
      <c r="DG302" s="392" t="str">
        <f>IF(COUNTIFS('[7]ROMM List'!$E$5:$E$736,다우기술!DG$4,'[7]ROMM List'!$AA$5:$AA$736,다우기술!$C302)&gt;0,DG$4,"")</f>
        <v/>
      </c>
      <c r="DH302" s="392" t="str">
        <f>IF(COUNTIFS('[7]ROMM List'!$E$5:$E$736,다우기술!DH$4,'[7]ROMM List'!$AA$5:$AA$736,다우기술!$C302)&gt;0,DH$4,"")</f>
        <v/>
      </c>
      <c r="DI302" s="392" t="str">
        <f>IF(COUNTIFS('[7]ROMM List'!$E$5:$E$736,다우기술!DI$4,'[7]ROMM List'!$AA$5:$AA$736,다우기술!$C302)&gt;0,DI$4,"")</f>
        <v/>
      </c>
      <c r="DJ302" s="392" t="str">
        <f>IF(COUNTIFS('[7]ROMM List'!$E$5:$E$736,다우기술!DJ$4,'[7]ROMM List'!$AA$5:$AA$736,다우기술!$C302)&gt;0,DJ$4,"")</f>
        <v/>
      </c>
      <c r="DK302" s="392" t="str">
        <f>IF(COUNTIFS('[7]ROMM List'!$E$5:$E$736,다우기술!DK$4,'[7]ROMM List'!$AA$5:$AA$736,다우기술!$C302)&gt;0,DK$4,"")</f>
        <v/>
      </c>
      <c r="DL302" s="392" t="str">
        <f t="shared" si="67"/>
        <v>현금및현금성자산</v>
      </c>
    </row>
    <row r="303" spans="1:116" s="392" customFormat="1" ht="140.4" hidden="1" customHeight="1">
      <c r="A303" s="453"/>
      <c r="B303" s="392" t="s">
        <v>3009</v>
      </c>
      <c r="C303" s="430" t="str">
        <f>D303&amp;F303&amp;G303</f>
        <v>TR0601</v>
      </c>
      <c r="D303" s="430" t="s">
        <v>148</v>
      </c>
      <c r="E303" s="430" t="s">
        <v>152</v>
      </c>
      <c r="F303" s="431" t="s">
        <v>3993</v>
      </c>
      <c r="G303" s="431" t="s">
        <v>3292</v>
      </c>
      <c r="H303" s="454" t="s">
        <v>5393</v>
      </c>
      <c r="I303" s="455" t="s">
        <v>5394</v>
      </c>
      <c r="J303" s="456" t="s">
        <v>5395</v>
      </c>
      <c r="K303" s="457" t="s">
        <v>5396</v>
      </c>
      <c r="L303" s="458" t="str">
        <f>IF(VLOOKUP(BZ303,'[7]ROMM List'!$AB$5:$AC$736,2,0)&gt;0,"Y","N")</f>
        <v>N</v>
      </c>
      <c r="M303" s="459" t="s">
        <v>2781</v>
      </c>
      <c r="N303" s="460"/>
      <c r="O303" s="460"/>
      <c r="P303" s="460"/>
      <c r="Q303" s="460"/>
      <c r="R303" s="461"/>
      <c r="S303" s="459" t="s">
        <v>142</v>
      </c>
      <c r="T303" s="461" t="s">
        <v>131</v>
      </c>
      <c r="U303" s="459" t="str">
        <f>IF(COUNTIFS('[7]ROMM List'!$AA$5:$AA$736,다우기술!$C303,'[7]ROMM List'!K$5:K$736,"O")&gt;0,"O","")</f>
        <v>O</v>
      </c>
      <c r="V303" s="460" t="str">
        <f>IF(COUNTIFS('[7]ROMM List'!$AA$5:$AA$736,다우기술!$C303,'[7]ROMM List'!L$5:L$736,"O")&gt;0,"O","")</f>
        <v>O</v>
      </c>
      <c r="W303" s="460" t="str">
        <f>IF(COUNTIFS('[7]ROMM List'!$AA$5:$AA$736,다우기술!$C303,'[7]ROMM List'!M$5:M$736,"O")&gt;0,"O","")</f>
        <v>O</v>
      </c>
      <c r="X303" s="460" t="str">
        <f>IF(COUNTIFS('[7]ROMM List'!$AA$5:$AA$736,다우기술!$C303,'[7]ROMM List'!N$5:N$736,"O")&gt;0,"O","")</f>
        <v/>
      </c>
      <c r="Y303" s="460" t="str">
        <f>IF(COUNTIFS('[7]ROMM List'!$AA$5:$AA$736,다우기술!$C303,'[7]ROMM List'!O$5:O$736,"O")&gt;0,"O","")</f>
        <v/>
      </c>
      <c r="Z303" s="460" t="str">
        <f>IF(COUNTIFS('[7]ROMM List'!$AA$5:$AA$736,다우기술!$C303,'[7]ROMM List'!P$5:P$736,"O")&gt;0,"O","")</f>
        <v/>
      </c>
      <c r="AA303" s="460" t="str">
        <f>IF(COUNTIFS('[7]ROMM List'!$AA$5:$AA$736,다우기술!$C303,'[7]ROMM List'!Q$5:Q$736,"O")&gt;0,"O","")</f>
        <v/>
      </c>
      <c r="AB303" s="460" t="str">
        <f>IF(COUNTIFS('[7]ROMM List'!$AA$5:$AA$736,다우기술!$C303,'[7]ROMM List'!R$5:R$736,"O")&gt;0,"O","")</f>
        <v/>
      </c>
      <c r="AC303" s="460" t="str">
        <f>IF(COUNTIFS('[7]ROMM List'!$AA$5:$AA$736,다우기술!$C303,'[7]ROMM List'!S$5:S$736,"O")&gt;0,"O","")</f>
        <v/>
      </c>
      <c r="AD303" s="460" t="str">
        <f>IF(COUNTIFS('[7]ROMM List'!$AA$5:$AA$736,다우기술!$C303,'[7]ROMM List'!T$5:T$736,"O")&gt;0,"O","")</f>
        <v/>
      </c>
      <c r="AE303" s="460" t="str">
        <f>IF(COUNTIFS('[7]ROMM List'!$AA$5:$AA$736,다우기술!$C303,'[7]ROMM List'!U$5:U$736,"O")&gt;0,"O","")</f>
        <v/>
      </c>
      <c r="AF303" s="460" t="str">
        <f>IF(COUNTIFS('[7]ROMM List'!$AA$5:$AA$736,다우기술!$C303,'[7]ROMM List'!V$5:V$736,"O")&gt;0,"O","")</f>
        <v/>
      </c>
      <c r="AG303" s="461" t="str">
        <f>IF(COUNTIFS('[7]ROMM List'!$AA$5:$AA$736,다우기술!$C303,'[7]ROMM List'!W$5:W$736,"O")&gt;0,"O","")</f>
        <v/>
      </c>
      <c r="AH303" s="462" t="s">
        <v>130</v>
      </c>
      <c r="AI303" s="458" t="str">
        <f t="shared" si="66"/>
        <v>종속기업투자/관계기업투자</v>
      </c>
      <c r="AJ303" s="458" t="s">
        <v>144</v>
      </c>
      <c r="AK303" s="458" t="s">
        <v>144</v>
      </c>
      <c r="AL303" s="458" t="s">
        <v>144</v>
      </c>
      <c r="AM303" s="458" t="s">
        <v>144</v>
      </c>
      <c r="AN303" s="458" t="s">
        <v>144</v>
      </c>
      <c r="AO303" s="458" t="s">
        <v>5397</v>
      </c>
      <c r="AP303" s="463" t="s">
        <v>4469</v>
      </c>
      <c r="AQ303" s="458" t="s">
        <v>136</v>
      </c>
      <c r="AR303" s="454" t="s">
        <v>3018</v>
      </c>
      <c r="AS303" s="454" t="s">
        <v>5398</v>
      </c>
      <c r="AT303" s="464" t="s">
        <v>5399</v>
      </c>
      <c r="AU303" s="454" t="str">
        <f t="shared" si="64"/>
        <v>지분투자계약서의 승인</v>
      </c>
      <c r="AV303" s="454" t="s">
        <v>5400</v>
      </c>
      <c r="AW303" s="455"/>
      <c r="AX303" s="460"/>
      <c r="AY303" s="460" t="s">
        <v>3025</v>
      </c>
      <c r="AZ303" s="461"/>
      <c r="BA303" s="446" t="s">
        <v>5401</v>
      </c>
      <c r="BB303" s="446" t="str">
        <f>IF(COUNTIFS('[7]ROMM List'!$AA$5:$AA$736,다우기술!C303,'[7]ROMM List'!$AF$5:$AF$736,"Significant")&gt;0,"Significant",IF(COUNTIFS('[7]ROMM List'!$AA$5:$AA$736,다우기술!C303,'[7]ROMM List'!$AF$5:$AF$736,"Higher")&gt;0,"Higher","Lower"))</f>
        <v>Lower</v>
      </c>
      <c r="BC303" s="446" t="str">
        <f>AQ303</f>
        <v>Q</v>
      </c>
      <c r="BD303" s="446" t="s">
        <v>130</v>
      </c>
      <c r="BE303" s="465" t="s">
        <v>131</v>
      </c>
      <c r="BF303" s="466" t="str">
        <f>BC303</f>
        <v>Q</v>
      </c>
      <c r="BG303" s="466" t="s">
        <v>135</v>
      </c>
      <c r="BH303" s="466" t="s">
        <v>135</v>
      </c>
      <c r="BI303" s="466" t="s">
        <v>135</v>
      </c>
      <c r="BJ303" s="466" t="s">
        <v>135</v>
      </c>
      <c r="BK303" s="466" t="s">
        <v>135</v>
      </c>
      <c r="BL303" s="466" t="s">
        <v>133</v>
      </c>
      <c r="BM303" s="466" t="s">
        <v>135</v>
      </c>
      <c r="BN303" s="467" t="s">
        <v>135</v>
      </c>
      <c r="BO303" s="446" t="str">
        <f t="shared" si="60"/>
        <v>Not Higher</v>
      </c>
      <c r="BP303" s="446">
        <f>SUMIFS([7]Note!$G$18:$G$65,[7]Note!$C$18:$C$65,다우기술!BB303,[7]Note!$F$18:$F$65,다우기술!BC303,[7]Note!$D$18:$D$65,다우기술!BO303)/IF(BD303="Y",1,IF(BD303="H",2,4))</f>
        <v>2</v>
      </c>
      <c r="BQ303" s="446" t="str">
        <f>AR303</f>
        <v>N/A</v>
      </c>
      <c r="BR303" s="466"/>
      <c r="BS303" s="467" t="s">
        <v>143</v>
      </c>
      <c r="BT303" s="465"/>
      <c r="BU303" s="466"/>
      <c r="BV303" s="466"/>
      <c r="BW303" s="466" t="s">
        <v>143</v>
      </c>
      <c r="BX303" s="466"/>
      <c r="BY303" s="446"/>
      <c r="BZ303" s="392" t="str">
        <f t="shared" si="65"/>
        <v>자금_지분투자계약서의 승인</v>
      </c>
      <c r="CA303" s="392" t="b">
        <f>VLOOKUP(BZ303,'[7]ROMM List'!$AB$5:$AB$736,1,0)=BZ303</f>
        <v>1</v>
      </c>
      <c r="CB303" s="392" t="str">
        <f t="shared" si="61"/>
        <v>TR0601</v>
      </c>
      <c r="CD303" s="470">
        <f t="shared" si="62"/>
        <v>0</v>
      </c>
      <c r="CF303" s="470">
        <f t="shared" si="63"/>
        <v>0</v>
      </c>
      <c r="CG303" s="470">
        <f t="shared" si="63"/>
        <v>0</v>
      </c>
      <c r="CH303" s="470">
        <f t="shared" si="63"/>
        <v>0</v>
      </c>
      <c r="CL303" s="392" t="str">
        <f>IF(COUNTIFS('[7]ROMM List'!$E$5:$E$736,다우기술!CL$4,'[7]ROMM List'!$AA$5:$AA$736,다우기술!$C303)&gt;0,CL$4,"")</f>
        <v/>
      </c>
      <c r="CM303" s="392" t="str">
        <f>IF(COUNTIFS('[7]ROMM List'!$E$5:$E$736,다우기술!CM$4,'[7]ROMM List'!$AA$5:$AA$736,다우기술!$C303)&gt;0,CM$4,"")</f>
        <v/>
      </c>
      <c r="CN303" s="392" t="str">
        <f>IF(COUNTIFS('[7]ROMM List'!$E$5:$E$736,다우기술!CN$4,'[7]ROMM List'!$AA$5:$AA$736,다우기술!$C303)&gt;0,CN$4,"")</f>
        <v/>
      </c>
      <c r="CO303" s="392" t="str">
        <f>IF(COUNTIFS('[7]ROMM List'!$E$5:$E$736,다우기술!CO$4,'[7]ROMM List'!$AA$5:$AA$736,다우기술!$C303)&gt;0,CO$4,"")</f>
        <v/>
      </c>
      <c r="CP303" s="392" t="str">
        <f>IF(COUNTIFS('[7]ROMM List'!$E$5:$E$736,다우기술!CP$4,'[7]ROMM List'!$AA$5:$AA$736,다우기술!$C303)&gt;0,CP$4,"")</f>
        <v/>
      </c>
      <c r="CQ303" s="392" t="str">
        <f>IF(COUNTIFS('[7]ROMM List'!$E$5:$E$736,다우기술!CQ$4,'[7]ROMM List'!$AA$5:$AA$736,다우기술!$C303)&gt;0,CQ$4,"")</f>
        <v>종속기업투자/관계기업투자</v>
      </c>
      <c r="CR303" s="392" t="str">
        <f>IF(COUNTIFS('[7]ROMM List'!$E$5:$E$736,다우기술!CR$4,'[7]ROMM List'!$AA$5:$AA$736,다우기술!$C303)&gt;0,CR$4,"")</f>
        <v/>
      </c>
      <c r="CS303" s="392" t="str">
        <f>IF(COUNTIFS('[7]ROMM List'!$E$5:$E$736,다우기술!CS$4,'[7]ROMM List'!$AA$5:$AA$736,다우기술!$C303)&gt;0,CS$4,"")</f>
        <v/>
      </c>
      <c r="CT303" s="392" t="str">
        <f>IF(COUNTIFS('[7]ROMM List'!$E$5:$E$736,다우기술!CT$4,'[7]ROMM List'!$AA$5:$AA$736,다우기술!$C303)&gt;0,CT$4,"")</f>
        <v/>
      </c>
      <c r="CU303" s="392" t="str">
        <f>IF(COUNTIFS('[7]ROMM List'!$E$5:$E$736,다우기술!CU$4,'[7]ROMM List'!$AA$5:$AA$736,다우기술!$C303)&gt;0,CU$4,"")</f>
        <v/>
      </c>
      <c r="CV303" s="392" t="str">
        <f>IF(COUNTIFS('[7]ROMM List'!$E$5:$E$736,다우기술!CV$4,'[7]ROMM List'!$AA$5:$AA$736,다우기술!$C303)&gt;0,CV$4,"")</f>
        <v/>
      </c>
      <c r="CW303" s="392" t="str">
        <f>IF(COUNTIFS('[7]ROMM List'!$E$5:$E$736,다우기술!CW$4,'[7]ROMM List'!$AA$5:$AA$736,다우기술!$C303)&gt;0,CW$4,"")</f>
        <v/>
      </c>
      <c r="CX303" s="392" t="str">
        <f>IF(COUNTIFS('[7]ROMM List'!$E$5:$E$736,다우기술!CX$4,'[7]ROMM List'!$AA$5:$AA$736,다우기술!$C303)&gt;0,CX$4,"")</f>
        <v/>
      </c>
      <c r="CY303" s="392" t="str">
        <f>IF(COUNTIFS('[7]ROMM List'!$E$5:$E$736,다우기술!CY$4,'[7]ROMM List'!$AA$5:$AA$736,다우기술!$C303)&gt;0,CY$4,"")</f>
        <v/>
      </c>
      <c r="CZ303" s="392" t="str">
        <f>IF(COUNTIFS('[7]ROMM List'!$E$5:$E$736,다우기술!CZ$4,'[7]ROMM List'!$AA$5:$AA$736,다우기술!$C303)&gt;0,CZ$4,"")</f>
        <v/>
      </c>
      <c r="DA303" s="392" t="str">
        <f>IF(COUNTIFS('[7]ROMM List'!$E$5:$E$736,다우기술!DA$4,'[7]ROMM List'!$AA$5:$AA$736,다우기술!$C303)&gt;0,DA$4,"")</f>
        <v/>
      </c>
      <c r="DB303" s="392" t="str">
        <f>IF(COUNTIFS('[7]ROMM List'!$E$5:$E$736,다우기술!DB$4,'[7]ROMM List'!$AA$5:$AA$736,다우기술!$C303)&gt;0,DB$4,"")</f>
        <v/>
      </c>
      <c r="DC303" s="392" t="str">
        <f>IF(COUNTIFS('[7]ROMM List'!$E$5:$E$736,다우기술!DC$4,'[7]ROMM List'!$AA$5:$AA$736,다우기술!$C303)&gt;0,DC$4,"")</f>
        <v/>
      </c>
      <c r="DD303" s="392" t="str">
        <f>IF(COUNTIFS('[7]ROMM List'!$E$5:$E$736,다우기술!DD$4,'[7]ROMM List'!$AA$5:$AA$736,다우기술!$C303)&gt;0,DD$4,"")</f>
        <v/>
      </c>
      <c r="DE303" s="392" t="str">
        <f>IF(COUNTIFS('[7]ROMM List'!$E$5:$E$736,다우기술!DE$4,'[7]ROMM List'!$AA$5:$AA$736,다우기술!$C303)&gt;0,DE$4,"")</f>
        <v/>
      </c>
      <c r="DF303" s="392" t="str">
        <f>IF(COUNTIFS('[7]ROMM List'!$E$5:$E$736,다우기술!DF$4,'[7]ROMM List'!$AA$5:$AA$736,다우기술!$C303)&gt;0,DF$4,"")</f>
        <v/>
      </c>
      <c r="DG303" s="392" t="str">
        <f>IF(COUNTIFS('[7]ROMM List'!$E$5:$E$736,다우기술!DG$4,'[7]ROMM List'!$AA$5:$AA$736,다우기술!$C303)&gt;0,DG$4,"")</f>
        <v/>
      </c>
      <c r="DH303" s="392" t="str">
        <f>IF(COUNTIFS('[7]ROMM List'!$E$5:$E$736,다우기술!DH$4,'[7]ROMM List'!$AA$5:$AA$736,다우기술!$C303)&gt;0,DH$4,"")</f>
        <v/>
      </c>
      <c r="DI303" s="392" t="str">
        <f>IF(COUNTIFS('[7]ROMM List'!$E$5:$E$736,다우기술!DI$4,'[7]ROMM List'!$AA$5:$AA$736,다우기술!$C303)&gt;0,DI$4,"")</f>
        <v/>
      </c>
      <c r="DJ303" s="392" t="str">
        <f>IF(COUNTIFS('[7]ROMM List'!$E$5:$E$736,다우기술!DJ$4,'[7]ROMM List'!$AA$5:$AA$736,다우기술!$C303)&gt;0,DJ$4,"")</f>
        <v/>
      </c>
      <c r="DK303" s="392" t="str">
        <f>IF(COUNTIFS('[7]ROMM List'!$E$5:$E$736,다우기술!DK$4,'[7]ROMM List'!$AA$5:$AA$736,다우기술!$C303)&gt;0,DK$4,"")</f>
        <v/>
      </c>
      <c r="DL303" s="392" t="str">
        <f t="shared" si="67"/>
        <v>종속기업투자/관계기업투자</v>
      </c>
    </row>
    <row r="304" spans="1:116" s="392" customFormat="1" ht="140.4" hidden="1" customHeight="1">
      <c r="A304" s="453"/>
      <c r="B304" s="392" t="s">
        <v>3009</v>
      </c>
      <c r="C304" s="430" t="str">
        <f>D304&amp;F304&amp;G304</f>
        <v>TR0602</v>
      </c>
      <c r="D304" s="430" t="s">
        <v>148</v>
      </c>
      <c r="E304" s="430" t="s">
        <v>152</v>
      </c>
      <c r="F304" s="431" t="s">
        <v>3064</v>
      </c>
      <c r="G304" s="431" t="s">
        <v>3306</v>
      </c>
      <c r="H304" s="454" t="s">
        <v>5402</v>
      </c>
      <c r="I304" s="455" t="s">
        <v>5403</v>
      </c>
      <c r="J304" s="456" t="s">
        <v>5404</v>
      </c>
      <c r="K304" s="457" t="s">
        <v>5405</v>
      </c>
      <c r="L304" s="458" t="str">
        <f>IF(VLOOKUP(BZ304,'[7]ROMM List'!$AB$5:$AC$736,2,0)&gt;0,"Y","N")</f>
        <v>N</v>
      </c>
      <c r="M304" s="459" t="s">
        <v>143</v>
      </c>
      <c r="N304" s="460"/>
      <c r="O304" s="460"/>
      <c r="P304" s="460"/>
      <c r="Q304" s="460"/>
      <c r="R304" s="461"/>
      <c r="S304" s="459" t="s">
        <v>142</v>
      </c>
      <c r="T304" s="461" t="s">
        <v>131</v>
      </c>
      <c r="U304" s="459" t="str">
        <f>IF(COUNTIFS('[7]ROMM List'!$AA$5:$AA$736,다우기술!$C304,'[7]ROMM List'!K$5:K$736,"O")&gt;0,"O","")</f>
        <v>O</v>
      </c>
      <c r="V304" s="460" t="str">
        <f>IF(COUNTIFS('[7]ROMM List'!$AA$5:$AA$736,다우기술!$C304,'[7]ROMM List'!L$5:L$736,"O")&gt;0,"O","")</f>
        <v>O</v>
      </c>
      <c r="W304" s="460" t="str">
        <f>IF(COUNTIFS('[7]ROMM List'!$AA$5:$AA$736,다우기술!$C304,'[7]ROMM List'!M$5:M$736,"O")&gt;0,"O","")</f>
        <v>O</v>
      </c>
      <c r="X304" s="460" t="str">
        <f>IF(COUNTIFS('[7]ROMM List'!$AA$5:$AA$736,다우기술!$C304,'[7]ROMM List'!N$5:N$736,"O")&gt;0,"O","")</f>
        <v/>
      </c>
      <c r="Y304" s="460" t="str">
        <f>IF(COUNTIFS('[7]ROMM List'!$AA$5:$AA$736,다우기술!$C304,'[7]ROMM List'!O$5:O$736,"O")&gt;0,"O","")</f>
        <v/>
      </c>
      <c r="Z304" s="460" t="str">
        <f>IF(COUNTIFS('[7]ROMM List'!$AA$5:$AA$736,다우기술!$C304,'[7]ROMM List'!P$5:P$736,"O")&gt;0,"O","")</f>
        <v/>
      </c>
      <c r="AA304" s="460" t="str">
        <f>IF(COUNTIFS('[7]ROMM List'!$AA$5:$AA$736,다우기술!$C304,'[7]ROMM List'!Q$5:Q$736,"O")&gt;0,"O","")</f>
        <v/>
      </c>
      <c r="AB304" s="460" t="str">
        <f>IF(COUNTIFS('[7]ROMM List'!$AA$5:$AA$736,다우기술!$C304,'[7]ROMM List'!R$5:R$736,"O")&gt;0,"O","")</f>
        <v/>
      </c>
      <c r="AC304" s="460" t="str">
        <f>IF(COUNTIFS('[7]ROMM List'!$AA$5:$AA$736,다우기술!$C304,'[7]ROMM List'!S$5:S$736,"O")&gt;0,"O","")</f>
        <v/>
      </c>
      <c r="AD304" s="460" t="str">
        <f>IF(COUNTIFS('[7]ROMM List'!$AA$5:$AA$736,다우기술!$C304,'[7]ROMM List'!T$5:T$736,"O")&gt;0,"O","")</f>
        <v/>
      </c>
      <c r="AE304" s="460" t="str">
        <f>IF(COUNTIFS('[7]ROMM List'!$AA$5:$AA$736,다우기술!$C304,'[7]ROMM List'!U$5:U$736,"O")&gt;0,"O","")</f>
        <v/>
      </c>
      <c r="AF304" s="460" t="str">
        <f>IF(COUNTIFS('[7]ROMM List'!$AA$5:$AA$736,다우기술!$C304,'[7]ROMM List'!V$5:V$736,"O")&gt;0,"O","")</f>
        <v/>
      </c>
      <c r="AG304" s="461" t="str">
        <f>IF(COUNTIFS('[7]ROMM List'!$AA$5:$AA$736,다우기술!$C304,'[7]ROMM List'!W$5:W$736,"O")&gt;0,"O","")</f>
        <v/>
      </c>
      <c r="AH304" s="462" t="s">
        <v>130</v>
      </c>
      <c r="AI304" s="458" t="str">
        <f t="shared" si="66"/>
        <v>종속기업투자/관계기업투자</v>
      </c>
      <c r="AJ304" s="458" t="s">
        <v>144</v>
      </c>
      <c r="AK304" s="458" t="s">
        <v>144</v>
      </c>
      <c r="AL304" s="458" t="s">
        <v>144</v>
      </c>
      <c r="AM304" s="458" t="s">
        <v>144</v>
      </c>
      <c r="AN304" s="458" t="s">
        <v>144</v>
      </c>
      <c r="AO304" s="458" t="s">
        <v>5397</v>
      </c>
      <c r="AP304" s="463" t="s">
        <v>5406</v>
      </c>
      <c r="AQ304" s="458" t="s">
        <v>136</v>
      </c>
      <c r="AR304" s="454" t="s">
        <v>3791</v>
      </c>
      <c r="AS304" s="454" t="s">
        <v>5407</v>
      </c>
      <c r="AT304" s="464" t="s">
        <v>5408</v>
      </c>
      <c r="AU304" s="454" t="str">
        <f t="shared" si="64"/>
        <v>지분투자 회계처리 승인</v>
      </c>
      <c r="AV304" s="454" t="s">
        <v>5409</v>
      </c>
      <c r="AW304" s="455"/>
      <c r="AX304" s="460"/>
      <c r="AY304" s="460" t="s">
        <v>143</v>
      </c>
      <c r="AZ304" s="461"/>
      <c r="BA304" s="446" t="s">
        <v>5410</v>
      </c>
      <c r="BB304" s="446" t="str">
        <f>IF(COUNTIFS('[7]ROMM List'!$AA$5:$AA$736,다우기술!C304,'[7]ROMM List'!$AF$5:$AF$736,"Significant")&gt;0,"Significant",IF(COUNTIFS('[7]ROMM List'!$AA$5:$AA$736,다우기술!C304,'[7]ROMM List'!$AF$5:$AF$736,"Higher")&gt;0,"Higher","Lower"))</f>
        <v>Lower</v>
      </c>
      <c r="BC304" s="446" t="str">
        <f>AQ304</f>
        <v>Q</v>
      </c>
      <c r="BD304" s="446" t="s">
        <v>130</v>
      </c>
      <c r="BE304" s="465" t="s">
        <v>131</v>
      </c>
      <c r="BF304" s="466" t="s">
        <v>136</v>
      </c>
      <c r="BG304" s="466" t="s">
        <v>135</v>
      </c>
      <c r="BH304" s="466" t="s">
        <v>135</v>
      </c>
      <c r="BI304" s="466" t="s">
        <v>135</v>
      </c>
      <c r="BJ304" s="466" t="s">
        <v>135</v>
      </c>
      <c r="BK304" s="466" t="s">
        <v>135</v>
      </c>
      <c r="BL304" s="466" t="s">
        <v>133</v>
      </c>
      <c r="BM304" s="466" t="s">
        <v>135</v>
      </c>
      <c r="BN304" s="467" t="s">
        <v>135</v>
      </c>
      <c r="BO304" s="446" t="str">
        <f t="shared" si="60"/>
        <v>Not Higher</v>
      </c>
      <c r="BP304" s="446">
        <f>SUMIFS([7]Note!$G$18:$G$65,[7]Note!$C$18:$C$65,다우기술!BB304,[7]Note!$F$18:$F$65,다우기술!BC304,[7]Note!$D$18:$D$65,다우기술!BO304)/IF(BD304="Y",1,IF(BD304="H",2,4))</f>
        <v>2</v>
      </c>
      <c r="BQ304" s="446" t="str">
        <f>AR304</f>
        <v>재경팀</v>
      </c>
      <c r="BR304" s="466"/>
      <c r="BS304" s="467" t="s">
        <v>143</v>
      </c>
      <c r="BT304" s="465"/>
      <c r="BU304" s="466"/>
      <c r="BV304" s="466"/>
      <c r="BW304" s="466" t="s">
        <v>143</v>
      </c>
      <c r="BX304" s="466"/>
      <c r="BY304" s="446"/>
      <c r="BZ304" s="392" t="str">
        <f t="shared" si="65"/>
        <v>자금_지분투자 회계처리 승인</v>
      </c>
      <c r="CA304" s="392" t="b">
        <f>VLOOKUP(BZ304,'[7]ROMM List'!$AB$5:$AB$736,1,0)=BZ304</f>
        <v>1</v>
      </c>
      <c r="CB304" s="392" t="str">
        <f t="shared" si="61"/>
        <v>TR0602</v>
      </c>
      <c r="CD304" s="470">
        <f t="shared" si="62"/>
        <v>0</v>
      </c>
      <c r="CF304" s="470">
        <f t="shared" si="63"/>
        <v>0</v>
      </c>
      <c r="CG304" s="470">
        <f t="shared" si="63"/>
        <v>0</v>
      </c>
      <c r="CH304" s="470">
        <f t="shared" si="63"/>
        <v>0</v>
      </c>
      <c r="CL304" s="392" t="str">
        <f>IF(COUNTIFS('[7]ROMM List'!$E$5:$E$736,다우기술!CL$4,'[7]ROMM List'!$AA$5:$AA$736,다우기술!$C304)&gt;0,CL$4,"")</f>
        <v/>
      </c>
      <c r="CM304" s="392" t="str">
        <f>IF(COUNTIFS('[7]ROMM List'!$E$5:$E$736,다우기술!CM$4,'[7]ROMM List'!$AA$5:$AA$736,다우기술!$C304)&gt;0,CM$4,"")</f>
        <v/>
      </c>
      <c r="CN304" s="392" t="str">
        <f>IF(COUNTIFS('[7]ROMM List'!$E$5:$E$736,다우기술!CN$4,'[7]ROMM List'!$AA$5:$AA$736,다우기술!$C304)&gt;0,CN$4,"")</f>
        <v/>
      </c>
      <c r="CO304" s="392" t="str">
        <f>IF(COUNTIFS('[7]ROMM List'!$E$5:$E$736,다우기술!CO$4,'[7]ROMM List'!$AA$5:$AA$736,다우기술!$C304)&gt;0,CO$4,"")</f>
        <v/>
      </c>
      <c r="CP304" s="392" t="str">
        <f>IF(COUNTIFS('[7]ROMM List'!$E$5:$E$736,다우기술!CP$4,'[7]ROMM List'!$AA$5:$AA$736,다우기술!$C304)&gt;0,CP$4,"")</f>
        <v/>
      </c>
      <c r="CQ304" s="392" t="str">
        <f>IF(COUNTIFS('[7]ROMM List'!$E$5:$E$736,다우기술!CQ$4,'[7]ROMM List'!$AA$5:$AA$736,다우기술!$C304)&gt;0,CQ$4,"")</f>
        <v>종속기업투자/관계기업투자</v>
      </c>
      <c r="CR304" s="392" t="str">
        <f>IF(COUNTIFS('[7]ROMM List'!$E$5:$E$736,다우기술!CR$4,'[7]ROMM List'!$AA$5:$AA$736,다우기술!$C304)&gt;0,CR$4,"")</f>
        <v/>
      </c>
      <c r="CS304" s="392" t="str">
        <f>IF(COUNTIFS('[7]ROMM List'!$E$5:$E$736,다우기술!CS$4,'[7]ROMM List'!$AA$5:$AA$736,다우기술!$C304)&gt;0,CS$4,"")</f>
        <v/>
      </c>
      <c r="CT304" s="392" t="str">
        <f>IF(COUNTIFS('[7]ROMM List'!$E$5:$E$736,다우기술!CT$4,'[7]ROMM List'!$AA$5:$AA$736,다우기술!$C304)&gt;0,CT$4,"")</f>
        <v/>
      </c>
      <c r="CU304" s="392" t="str">
        <f>IF(COUNTIFS('[7]ROMM List'!$E$5:$E$736,다우기술!CU$4,'[7]ROMM List'!$AA$5:$AA$736,다우기술!$C304)&gt;0,CU$4,"")</f>
        <v/>
      </c>
      <c r="CV304" s="392" t="str">
        <f>IF(COUNTIFS('[7]ROMM List'!$E$5:$E$736,다우기술!CV$4,'[7]ROMM List'!$AA$5:$AA$736,다우기술!$C304)&gt;0,CV$4,"")</f>
        <v/>
      </c>
      <c r="CW304" s="392" t="str">
        <f>IF(COUNTIFS('[7]ROMM List'!$E$5:$E$736,다우기술!CW$4,'[7]ROMM List'!$AA$5:$AA$736,다우기술!$C304)&gt;0,CW$4,"")</f>
        <v/>
      </c>
      <c r="CX304" s="392" t="str">
        <f>IF(COUNTIFS('[7]ROMM List'!$E$5:$E$736,다우기술!CX$4,'[7]ROMM List'!$AA$5:$AA$736,다우기술!$C304)&gt;0,CX$4,"")</f>
        <v/>
      </c>
      <c r="CY304" s="392" t="str">
        <f>IF(COUNTIFS('[7]ROMM List'!$E$5:$E$736,다우기술!CY$4,'[7]ROMM List'!$AA$5:$AA$736,다우기술!$C304)&gt;0,CY$4,"")</f>
        <v/>
      </c>
      <c r="CZ304" s="392" t="str">
        <f>IF(COUNTIFS('[7]ROMM List'!$E$5:$E$736,다우기술!CZ$4,'[7]ROMM List'!$AA$5:$AA$736,다우기술!$C304)&gt;0,CZ$4,"")</f>
        <v/>
      </c>
      <c r="DA304" s="392" t="str">
        <f>IF(COUNTIFS('[7]ROMM List'!$E$5:$E$736,다우기술!DA$4,'[7]ROMM List'!$AA$5:$AA$736,다우기술!$C304)&gt;0,DA$4,"")</f>
        <v/>
      </c>
      <c r="DB304" s="392" t="str">
        <f>IF(COUNTIFS('[7]ROMM List'!$E$5:$E$736,다우기술!DB$4,'[7]ROMM List'!$AA$5:$AA$736,다우기술!$C304)&gt;0,DB$4,"")</f>
        <v/>
      </c>
      <c r="DC304" s="392" t="str">
        <f>IF(COUNTIFS('[7]ROMM List'!$E$5:$E$736,다우기술!DC$4,'[7]ROMM List'!$AA$5:$AA$736,다우기술!$C304)&gt;0,DC$4,"")</f>
        <v/>
      </c>
      <c r="DD304" s="392" t="str">
        <f>IF(COUNTIFS('[7]ROMM List'!$E$5:$E$736,다우기술!DD$4,'[7]ROMM List'!$AA$5:$AA$736,다우기술!$C304)&gt;0,DD$4,"")</f>
        <v/>
      </c>
      <c r="DE304" s="392" t="str">
        <f>IF(COUNTIFS('[7]ROMM List'!$E$5:$E$736,다우기술!DE$4,'[7]ROMM List'!$AA$5:$AA$736,다우기술!$C304)&gt;0,DE$4,"")</f>
        <v/>
      </c>
      <c r="DF304" s="392" t="str">
        <f>IF(COUNTIFS('[7]ROMM List'!$E$5:$E$736,다우기술!DF$4,'[7]ROMM List'!$AA$5:$AA$736,다우기술!$C304)&gt;0,DF$4,"")</f>
        <v/>
      </c>
      <c r="DG304" s="392" t="str">
        <f>IF(COUNTIFS('[7]ROMM List'!$E$5:$E$736,다우기술!DG$4,'[7]ROMM List'!$AA$5:$AA$736,다우기술!$C304)&gt;0,DG$4,"")</f>
        <v/>
      </c>
      <c r="DH304" s="392" t="str">
        <f>IF(COUNTIFS('[7]ROMM List'!$E$5:$E$736,다우기술!DH$4,'[7]ROMM List'!$AA$5:$AA$736,다우기술!$C304)&gt;0,DH$4,"")</f>
        <v/>
      </c>
      <c r="DI304" s="392" t="str">
        <f>IF(COUNTIFS('[7]ROMM List'!$E$5:$E$736,다우기술!DI$4,'[7]ROMM List'!$AA$5:$AA$736,다우기술!$C304)&gt;0,DI$4,"")</f>
        <v/>
      </c>
      <c r="DJ304" s="392" t="str">
        <f>IF(COUNTIFS('[7]ROMM List'!$E$5:$E$736,다우기술!DJ$4,'[7]ROMM List'!$AA$5:$AA$736,다우기술!$C304)&gt;0,DJ$4,"")</f>
        <v/>
      </c>
      <c r="DK304" s="392" t="str">
        <f>IF(COUNTIFS('[7]ROMM List'!$E$5:$E$736,다우기술!DK$4,'[7]ROMM List'!$AA$5:$AA$736,다우기술!$C304)&gt;0,DK$4,"")</f>
        <v/>
      </c>
      <c r="DL304" s="392" t="str">
        <f t="shared" si="67"/>
        <v>종속기업투자/관계기업투자</v>
      </c>
    </row>
    <row r="305" spans="1:116" s="392" customFormat="1" ht="93.6" hidden="1" customHeight="1">
      <c r="A305" s="453"/>
      <c r="B305" s="392" t="s">
        <v>3009</v>
      </c>
      <c r="C305" s="430" t="str">
        <f>D305&amp;F305&amp;G305</f>
        <v>TR0701</v>
      </c>
      <c r="D305" s="430" t="s">
        <v>148</v>
      </c>
      <c r="E305" s="430" t="s">
        <v>152</v>
      </c>
      <c r="F305" s="431" t="s">
        <v>4007</v>
      </c>
      <c r="G305" s="431" t="s">
        <v>3292</v>
      </c>
      <c r="H305" s="454" t="s">
        <v>5411</v>
      </c>
      <c r="I305" s="455" t="s">
        <v>5412</v>
      </c>
      <c r="J305" s="456" t="s">
        <v>5413</v>
      </c>
      <c r="K305" s="457" t="s">
        <v>5414</v>
      </c>
      <c r="L305" s="458" t="str">
        <f>IF(VLOOKUP(BZ305,'[7]ROMM List'!$AB$5:$AC$736,2,0)&gt;0,"Y","N")</f>
        <v>N</v>
      </c>
      <c r="M305" s="459" t="s">
        <v>2781</v>
      </c>
      <c r="N305" s="460"/>
      <c r="O305" s="460"/>
      <c r="P305" s="460"/>
      <c r="Q305" s="460"/>
      <c r="R305" s="461"/>
      <c r="S305" s="459" t="s">
        <v>142</v>
      </c>
      <c r="T305" s="461" t="s">
        <v>131</v>
      </c>
      <c r="U305" s="459" t="str">
        <f>IF(COUNTIFS('[7]ROMM List'!$AA$5:$AA$736,다우기술!$C305,'[7]ROMM List'!K$5:K$736,"O")&gt;0,"O","")</f>
        <v>O</v>
      </c>
      <c r="V305" s="460" t="str">
        <f>IF(COUNTIFS('[7]ROMM List'!$AA$5:$AA$736,다우기술!$C305,'[7]ROMM List'!L$5:L$736,"O")&gt;0,"O","")</f>
        <v>O</v>
      </c>
      <c r="W305" s="460" t="str">
        <f>IF(COUNTIFS('[7]ROMM List'!$AA$5:$AA$736,다우기술!$C305,'[7]ROMM List'!M$5:M$736,"O")&gt;0,"O","")</f>
        <v>O</v>
      </c>
      <c r="X305" s="460" t="str">
        <f>IF(COUNTIFS('[7]ROMM List'!$AA$5:$AA$736,다우기술!$C305,'[7]ROMM List'!N$5:N$736,"O")&gt;0,"O","")</f>
        <v/>
      </c>
      <c r="Y305" s="460" t="str">
        <f>IF(COUNTIFS('[7]ROMM List'!$AA$5:$AA$736,다우기술!$C305,'[7]ROMM List'!O$5:O$736,"O")&gt;0,"O","")</f>
        <v/>
      </c>
      <c r="Z305" s="460" t="str">
        <f>IF(COUNTIFS('[7]ROMM List'!$AA$5:$AA$736,다우기술!$C305,'[7]ROMM List'!P$5:P$736,"O")&gt;0,"O","")</f>
        <v/>
      </c>
      <c r="AA305" s="460" t="str">
        <f>IF(COUNTIFS('[7]ROMM List'!$AA$5:$AA$736,다우기술!$C305,'[7]ROMM List'!Q$5:Q$736,"O")&gt;0,"O","")</f>
        <v/>
      </c>
      <c r="AB305" s="460" t="str">
        <f>IF(COUNTIFS('[7]ROMM List'!$AA$5:$AA$736,다우기술!$C305,'[7]ROMM List'!R$5:R$736,"O")&gt;0,"O","")</f>
        <v/>
      </c>
      <c r="AC305" s="460" t="str">
        <f>IF(COUNTIFS('[7]ROMM List'!$AA$5:$AA$736,다우기술!$C305,'[7]ROMM List'!S$5:S$736,"O")&gt;0,"O","")</f>
        <v/>
      </c>
      <c r="AD305" s="460" t="str">
        <f>IF(COUNTIFS('[7]ROMM List'!$AA$5:$AA$736,다우기술!$C305,'[7]ROMM List'!T$5:T$736,"O")&gt;0,"O","")</f>
        <v/>
      </c>
      <c r="AE305" s="460" t="str">
        <f>IF(COUNTIFS('[7]ROMM List'!$AA$5:$AA$736,다우기술!$C305,'[7]ROMM List'!U$5:U$736,"O")&gt;0,"O","")</f>
        <v/>
      </c>
      <c r="AF305" s="460" t="str">
        <f>IF(COUNTIFS('[7]ROMM List'!$AA$5:$AA$736,다우기술!$C305,'[7]ROMM List'!V$5:V$736,"O")&gt;0,"O","")</f>
        <v/>
      </c>
      <c r="AG305" s="461" t="str">
        <f>IF(COUNTIFS('[7]ROMM List'!$AA$5:$AA$736,다우기술!$C305,'[7]ROMM List'!W$5:W$736,"O")&gt;0,"O","")</f>
        <v/>
      </c>
      <c r="AH305" s="462" t="s">
        <v>130</v>
      </c>
      <c r="AI305" s="458" t="str">
        <f t="shared" si="66"/>
        <v>종속기업투자/관계기업투자</v>
      </c>
      <c r="AJ305" s="458" t="s">
        <v>144</v>
      </c>
      <c r="AK305" s="458" t="s">
        <v>144</v>
      </c>
      <c r="AL305" s="458" t="s">
        <v>144</v>
      </c>
      <c r="AM305" s="458" t="s">
        <v>144</v>
      </c>
      <c r="AN305" s="458" t="s">
        <v>144</v>
      </c>
      <c r="AO305" s="458" t="s">
        <v>5415</v>
      </c>
      <c r="AP305" s="463" t="s">
        <v>3594</v>
      </c>
      <c r="AQ305" s="458" t="s">
        <v>136</v>
      </c>
      <c r="AR305" s="454" t="s">
        <v>3018</v>
      </c>
      <c r="AS305" s="454" t="s">
        <v>5398</v>
      </c>
      <c r="AT305" s="464" t="s">
        <v>5416</v>
      </c>
      <c r="AU305" s="454" t="str">
        <f t="shared" si="64"/>
        <v>지분의 추가취득 및 처분의 승인</v>
      </c>
      <c r="AV305" s="454" t="s">
        <v>5417</v>
      </c>
      <c r="AW305" s="455"/>
      <c r="AX305" s="460"/>
      <c r="AY305" s="460" t="s">
        <v>3025</v>
      </c>
      <c r="AZ305" s="461"/>
      <c r="BA305" s="446" t="s">
        <v>5418</v>
      </c>
      <c r="BB305" s="446" t="str">
        <f>IF(COUNTIFS('[7]ROMM List'!$AA$5:$AA$736,다우기술!C305,'[7]ROMM List'!$AF$5:$AF$736,"Significant")&gt;0,"Significant",IF(COUNTIFS('[7]ROMM List'!$AA$5:$AA$736,다우기술!C305,'[7]ROMM List'!$AF$5:$AF$736,"Higher")&gt;0,"Higher","Lower"))</f>
        <v>Lower</v>
      </c>
      <c r="BC305" s="446" t="str">
        <f>AQ305</f>
        <v>Q</v>
      </c>
      <c r="BD305" s="446" t="s">
        <v>130</v>
      </c>
      <c r="BE305" s="465" t="s">
        <v>131</v>
      </c>
      <c r="BF305" s="466" t="str">
        <f>BC305</f>
        <v>Q</v>
      </c>
      <c r="BG305" s="466" t="s">
        <v>135</v>
      </c>
      <c r="BH305" s="466" t="s">
        <v>135</v>
      </c>
      <c r="BI305" s="466" t="s">
        <v>135</v>
      </c>
      <c r="BJ305" s="466" t="s">
        <v>135</v>
      </c>
      <c r="BK305" s="466" t="s">
        <v>135</v>
      </c>
      <c r="BL305" s="466" t="s">
        <v>133</v>
      </c>
      <c r="BM305" s="466" t="s">
        <v>135</v>
      </c>
      <c r="BN305" s="467" t="s">
        <v>135</v>
      </c>
      <c r="BO305" s="446" t="str">
        <f t="shared" si="60"/>
        <v>Not Higher</v>
      </c>
      <c r="BP305" s="446">
        <f>SUMIFS([7]Note!$G$18:$G$65,[7]Note!$C$18:$C$65,다우기술!BB305,[7]Note!$F$18:$F$65,다우기술!BC305,[7]Note!$D$18:$D$65,다우기술!BO305)/IF(BD305="Y",1,IF(BD305="H",2,4))</f>
        <v>2</v>
      </c>
      <c r="BQ305" s="446" t="s">
        <v>134</v>
      </c>
      <c r="BR305" s="466"/>
      <c r="BS305" s="467" t="s">
        <v>143</v>
      </c>
      <c r="BT305" s="465"/>
      <c r="BU305" s="466"/>
      <c r="BV305" s="466"/>
      <c r="BW305" s="466" t="s">
        <v>143</v>
      </c>
      <c r="BX305" s="466"/>
      <c r="BY305" s="446"/>
      <c r="BZ305" s="392" t="str">
        <f t="shared" si="65"/>
        <v>자금_지분의 추가취득 및 처분의 승인</v>
      </c>
      <c r="CA305" s="392" t="b">
        <f>VLOOKUP(BZ305,'[7]ROMM List'!$AB$5:$AB$736,1,0)=BZ305</f>
        <v>1</v>
      </c>
      <c r="CB305" s="392" t="str">
        <f t="shared" si="61"/>
        <v>TR0701</v>
      </c>
      <c r="CD305" s="470">
        <f t="shared" si="62"/>
        <v>0</v>
      </c>
      <c r="CF305" s="470">
        <f t="shared" si="63"/>
        <v>0</v>
      </c>
      <c r="CG305" s="470">
        <f t="shared" si="63"/>
        <v>0</v>
      </c>
      <c r="CH305" s="470">
        <f t="shared" si="63"/>
        <v>0</v>
      </c>
      <c r="CL305" s="392" t="str">
        <f>IF(COUNTIFS('[7]ROMM List'!$E$5:$E$736,다우기술!CL$4,'[7]ROMM List'!$AA$5:$AA$736,다우기술!$C305)&gt;0,CL$4,"")</f>
        <v/>
      </c>
      <c r="CM305" s="392" t="str">
        <f>IF(COUNTIFS('[7]ROMM List'!$E$5:$E$736,다우기술!CM$4,'[7]ROMM List'!$AA$5:$AA$736,다우기술!$C305)&gt;0,CM$4,"")</f>
        <v/>
      </c>
      <c r="CN305" s="392" t="str">
        <f>IF(COUNTIFS('[7]ROMM List'!$E$5:$E$736,다우기술!CN$4,'[7]ROMM List'!$AA$5:$AA$736,다우기술!$C305)&gt;0,CN$4,"")</f>
        <v/>
      </c>
      <c r="CO305" s="392" t="str">
        <f>IF(COUNTIFS('[7]ROMM List'!$E$5:$E$736,다우기술!CO$4,'[7]ROMM List'!$AA$5:$AA$736,다우기술!$C305)&gt;0,CO$4,"")</f>
        <v/>
      </c>
      <c r="CP305" s="392" t="str">
        <f>IF(COUNTIFS('[7]ROMM List'!$E$5:$E$736,다우기술!CP$4,'[7]ROMM List'!$AA$5:$AA$736,다우기술!$C305)&gt;0,CP$4,"")</f>
        <v/>
      </c>
      <c r="CQ305" s="392" t="str">
        <f>IF(COUNTIFS('[7]ROMM List'!$E$5:$E$736,다우기술!CQ$4,'[7]ROMM List'!$AA$5:$AA$736,다우기술!$C305)&gt;0,CQ$4,"")</f>
        <v>종속기업투자/관계기업투자</v>
      </c>
      <c r="CR305" s="392" t="str">
        <f>IF(COUNTIFS('[7]ROMM List'!$E$5:$E$736,다우기술!CR$4,'[7]ROMM List'!$AA$5:$AA$736,다우기술!$C305)&gt;0,CR$4,"")</f>
        <v/>
      </c>
      <c r="CS305" s="392" t="str">
        <f>IF(COUNTIFS('[7]ROMM List'!$E$5:$E$736,다우기술!CS$4,'[7]ROMM List'!$AA$5:$AA$736,다우기술!$C305)&gt;0,CS$4,"")</f>
        <v/>
      </c>
      <c r="CT305" s="392" t="str">
        <f>IF(COUNTIFS('[7]ROMM List'!$E$5:$E$736,다우기술!CT$4,'[7]ROMM List'!$AA$5:$AA$736,다우기술!$C305)&gt;0,CT$4,"")</f>
        <v/>
      </c>
      <c r="CU305" s="392" t="str">
        <f>IF(COUNTIFS('[7]ROMM List'!$E$5:$E$736,다우기술!CU$4,'[7]ROMM List'!$AA$5:$AA$736,다우기술!$C305)&gt;0,CU$4,"")</f>
        <v/>
      </c>
      <c r="CV305" s="392" t="str">
        <f>IF(COUNTIFS('[7]ROMM List'!$E$5:$E$736,다우기술!CV$4,'[7]ROMM List'!$AA$5:$AA$736,다우기술!$C305)&gt;0,CV$4,"")</f>
        <v/>
      </c>
      <c r="CW305" s="392" t="str">
        <f>IF(COUNTIFS('[7]ROMM List'!$E$5:$E$736,다우기술!CW$4,'[7]ROMM List'!$AA$5:$AA$736,다우기술!$C305)&gt;0,CW$4,"")</f>
        <v/>
      </c>
      <c r="CX305" s="392" t="str">
        <f>IF(COUNTIFS('[7]ROMM List'!$E$5:$E$736,다우기술!CX$4,'[7]ROMM List'!$AA$5:$AA$736,다우기술!$C305)&gt;0,CX$4,"")</f>
        <v/>
      </c>
      <c r="CY305" s="392" t="str">
        <f>IF(COUNTIFS('[7]ROMM List'!$E$5:$E$736,다우기술!CY$4,'[7]ROMM List'!$AA$5:$AA$736,다우기술!$C305)&gt;0,CY$4,"")</f>
        <v/>
      </c>
      <c r="CZ305" s="392" t="str">
        <f>IF(COUNTIFS('[7]ROMM List'!$E$5:$E$736,다우기술!CZ$4,'[7]ROMM List'!$AA$5:$AA$736,다우기술!$C305)&gt;0,CZ$4,"")</f>
        <v/>
      </c>
      <c r="DA305" s="392" t="str">
        <f>IF(COUNTIFS('[7]ROMM List'!$E$5:$E$736,다우기술!DA$4,'[7]ROMM List'!$AA$5:$AA$736,다우기술!$C305)&gt;0,DA$4,"")</f>
        <v/>
      </c>
      <c r="DB305" s="392" t="str">
        <f>IF(COUNTIFS('[7]ROMM List'!$E$5:$E$736,다우기술!DB$4,'[7]ROMM List'!$AA$5:$AA$736,다우기술!$C305)&gt;0,DB$4,"")</f>
        <v/>
      </c>
      <c r="DC305" s="392" t="str">
        <f>IF(COUNTIFS('[7]ROMM List'!$E$5:$E$736,다우기술!DC$4,'[7]ROMM List'!$AA$5:$AA$736,다우기술!$C305)&gt;0,DC$4,"")</f>
        <v/>
      </c>
      <c r="DD305" s="392" t="str">
        <f>IF(COUNTIFS('[7]ROMM List'!$E$5:$E$736,다우기술!DD$4,'[7]ROMM List'!$AA$5:$AA$736,다우기술!$C305)&gt;0,DD$4,"")</f>
        <v/>
      </c>
      <c r="DE305" s="392" t="str">
        <f>IF(COUNTIFS('[7]ROMM List'!$E$5:$E$736,다우기술!DE$4,'[7]ROMM List'!$AA$5:$AA$736,다우기술!$C305)&gt;0,DE$4,"")</f>
        <v/>
      </c>
      <c r="DF305" s="392" t="str">
        <f>IF(COUNTIFS('[7]ROMM List'!$E$5:$E$736,다우기술!DF$4,'[7]ROMM List'!$AA$5:$AA$736,다우기술!$C305)&gt;0,DF$4,"")</f>
        <v/>
      </c>
      <c r="DG305" s="392" t="str">
        <f>IF(COUNTIFS('[7]ROMM List'!$E$5:$E$736,다우기술!DG$4,'[7]ROMM List'!$AA$5:$AA$736,다우기술!$C305)&gt;0,DG$4,"")</f>
        <v/>
      </c>
      <c r="DH305" s="392" t="str">
        <f>IF(COUNTIFS('[7]ROMM List'!$E$5:$E$736,다우기술!DH$4,'[7]ROMM List'!$AA$5:$AA$736,다우기술!$C305)&gt;0,DH$4,"")</f>
        <v/>
      </c>
      <c r="DI305" s="392" t="str">
        <f>IF(COUNTIFS('[7]ROMM List'!$E$5:$E$736,다우기술!DI$4,'[7]ROMM List'!$AA$5:$AA$736,다우기술!$C305)&gt;0,DI$4,"")</f>
        <v/>
      </c>
      <c r="DJ305" s="392" t="str">
        <f>IF(COUNTIFS('[7]ROMM List'!$E$5:$E$736,다우기술!DJ$4,'[7]ROMM List'!$AA$5:$AA$736,다우기술!$C305)&gt;0,DJ$4,"")</f>
        <v/>
      </c>
      <c r="DK305" s="392" t="str">
        <f>IF(COUNTIFS('[7]ROMM List'!$E$5:$E$736,다우기술!DK$4,'[7]ROMM List'!$AA$5:$AA$736,다우기술!$C305)&gt;0,DK$4,"")</f>
        <v/>
      </c>
      <c r="DL305" s="392" t="str">
        <f t="shared" si="67"/>
        <v>종속기업투자/관계기업투자</v>
      </c>
    </row>
    <row r="306" spans="1:116" s="392" customFormat="1" ht="93.6" hidden="1" customHeight="1">
      <c r="A306" s="453"/>
      <c r="B306" s="392" t="s">
        <v>3009</v>
      </c>
      <c r="C306" s="430" t="str">
        <f>D306&amp;F306&amp;G306</f>
        <v>TR0702</v>
      </c>
      <c r="D306" s="430" t="s">
        <v>148</v>
      </c>
      <c r="E306" s="430" t="s">
        <v>152</v>
      </c>
      <c r="F306" s="431" t="s">
        <v>3073</v>
      </c>
      <c r="G306" s="431" t="s">
        <v>3306</v>
      </c>
      <c r="H306" s="454" t="s">
        <v>5419</v>
      </c>
      <c r="I306" s="455" t="s">
        <v>5420</v>
      </c>
      <c r="J306" s="456" t="s">
        <v>5421</v>
      </c>
      <c r="K306" s="457" t="s">
        <v>5422</v>
      </c>
      <c r="L306" s="458" t="str">
        <f>IF(VLOOKUP(BZ306,'[7]ROMM List'!$AB$5:$AC$736,2,0)&gt;0,"Y","N")</f>
        <v>Y</v>
      </c>
      <c r="M306" s="459" t="s">
        <v>143</v>
      </c>
      <c r="N306" s="460"/>
      <c r="O306" s="460"/>
      <c r="P306" s="460"/>
      <c r="Q306" s="460"/>
      <c r="R306" s="461"/>
      <c r="S306" s="459" t="s">
        <v>142</v>
      </c>
      <c r="T306" s="461" t="s">
        <v>131</v>
      </c>
      <c r="U306" s="459" t="str">
        <f>IF(COUNTIFS('[7]ROMM List'!$AA$5:$AA$736,다우기술!$C306,'[7]ROMM List'!K$5:K$736,"O")&gt;0,"O","")</f>
        <v>O</v>
      </c>
      <c r="V306" s="460" t="str">
        <f>IF(COUNTIFS('[7]ROMM List'!$AA$5:$AA$736,다우기술!$C306,'[7]ROMM List'!L$5:L$736,"O")&gt;0,"O","")</f>
        <v>O</v>
      </c>
      <c r="W306" s="460" t="str">
        <f>IF(COUNTIFS('[7]ROMM List'!$AA$5:$AA$736,다우기술!$C306,'[7]ROMM List'!M$5:M$736,"O")&gt;0,"O","")</f>
        <v>O</v>
      </c>
      <c r="X306" s="460" t="str">
        <f>IF(COUNTIFS('[7]ROMM List'!$AA$5:$AA$736,다우기술!$C306,'[7]ROMM List'!N$5:N$736,"O")&gt;0,"O","")</f>
        <v/>
      </c>
      <c r="Y306" s="460" t="str">
        <f>IF(COUNTIFS('[7]ROMM List'!$AA$5:$AA$736,다우기술!$C306,'[7]ROMM List'!O$5:O$736,"O")&gt;0,"O","")</f>
        <v/>
      </c>
      <c r="Z306" s="460" t="str">
        <f>IF(COUNTIFS('[7]ROMM List'!$AA$5:$AA$736,다우기술!$C306,'[7]ROMM List'!P$5:P$736,"O")&gt;0,"O","")</f>
        <v/>
      </c>
      <c r="AA306" s="460" t="str">
        <f>IF(COUNTIFS('[7]ROMM List'!$AA$5:$AA$736,다우기술!$C306,'[7]ROMM List'!Q$5:Q$736,"O")&gt;0,"O","")</f>
        <v/>
      </c>
      <c r="AB306" s="460" t="str">
        <f>IF(COUNTIFS('[7]ROMM List'!$AA$5:$AA$736,다우기술!$C306,'[7]ROMM List'!R$5:R$736,"O")&gt;0,"O","")</f>
        <v/>
      </c>
      <c r="AC306" s="460" t="str">
        <f>IF(COUNTIFS('[7]ROMM List'!$AA$5:$AA$736,다우기술!$C306,'[7]ROMM List'!S$5:S$736,"O")&gt;0,"O","")</f>
        <v/>
      </c>
      <c r="AD306" s="460" t="str">
        <f>IF(COUNTIFS('[7]ROMM List'!$AA$5:$AA$736,다우기술!$C306,'[7]ROMM List'!T$5:T$736,"O")&gt;0,"O","")</f>
        <v/>
      </c>
      <c r="AE306" s="460" t="str">
        <f>IF(COUNTIFS('[7]ROMM List'!$AA$5:$AA$736,다우기술!$C306,'[7]ROMM List'!U$5:U$736,"O")&gt;0,"O","")</f>
        <v/>
      </c>
      <c r="AF306" s="460" t="str">
        <f>IF(COUNTIFS('[7]ROMM List'!$AA$5:$AA$736,다우기술!$C306,'[7]ROMM List'!V$5:V$736,"O")&gt;0,"O","")</f>
        <v/>
      </c>
      <c r="AG306" s="461" t="str">
        <f>IF(COUNTIFS('[7]ROMM List'!$AA$5:$AA$736,다우기술!$C306,'[7]ROMM List'!W$5:W$736,"O")&gt;0,"O","")</f>
        <v/>
      </c>
      <c r="AH306" s="462" t="s">
        <v>130</v>
      </c>
      <c r="AI306" s="458" t="str">
        <f t="shared" si="66"/>
        <v>종속기업투자/관계기업투자</v>
      </c>
      <c r="AJ306" s="458" t="s">
        <v>144</v>
      </c>
      <c r="AK306" s="458" t="s">
        <v>144</v>
      </c>
      <c r="AL306" s="458" t="s">
        <v>144</v>
      </c>
      <c r="AM306" s="458" t="s">
        <v>144</v>
      </c>
      <c r="AN306" s="458" t="s">
        <v>144</v>
      </c>
      <c r="AO306" s="458" t="s">
        <v>5415</v>
      </c>
      <c r="AP306" s="463" t="s">
        <v>3638</v>
      </c>
      <c r="AQ306" s="458" t="s">
        <v>136</v>
      </c>
      <c r="AR306" s="454" t="s">
        <v>3791</v>
      </c>
      <c r="AS306" s="454" t="s">
        <v>5407</v>
      </c>
      <c r="AT306" s="464" t="s">
        <v>5423</v>
      </c>
      <c r="AU306" s="454" t="str">
        <f t="shared" si="64"/>
        <v>지분의 추가취득 및 처분 회계처리의 승인</v>
      </c>
      <c r="AV306" s="454" t="s">
        <v>5424</v>
      </c>
      <c r="AW306" s="455"/>
      <c r="AX306" s="460"/>
      <c r="AY306" s="460" t="s">
        <v>143</v>
      </c>
      <c r="AZ306" s="461"/>
      <c r="BA306" s="446" t="s">
        <v>5425</v>
      </c>
      <c r="BB306" s="446" t="str">
        <f>IF(COUNTIFS('[7]ROMM List'!$AA$5:$AA$736,다우기술!C306,'[7]ROMM List'!$AF$5:$AF$736,"Significant")&gt;0,"Significant",IF(COUNTIFS('[7]ROMM List'!$AA$5:$AA$736,다우기술!C306,'[7]ROMM List'!$AF$5:$AF$736,"Higher")&gt;0,"Higher","Lower"))</f>
        <v>Lower</v>
      </c>
      <c r="BC306" s="446" t="str">
        <f>AQ306</f>
        <v>Q</v>
      </c>
      <c r="BD306" s="446" t="s">
        <v>130</v>
      </c>
      <c r="BE306" s="465" t="s">
        <v>131</v>
      </c>
      <c r="BF306" s="466" t="str">
        <f>BC306</f>
        <v>Q</v>
      </c>
      <c r="BG306" s="466" t="s">
        <v>135</v>
      </c>
      <c r="BH306" s="466" t="s">
        <v>135</v>
      </c>
      <c r="BI306" s="466" t="s">
        <v>135</v>
      </c>
      <c r="BJ306" s="466" t="s">
        <v>135</v>
      </c>
      <c r="BK306" s="466" t="s">
        <v>135</v>
      </c>
      <c r="BL306" s="466" t="s">
        <v>133</v>
      </c>
      <c r="BM306" s="466" t="s">
        <v>135</v>
      </c>
      <c r="BN306" s="467" t="s">
        <v>135</v>
      </c>
      <c r="BO306" s="446" t="str">
        <f t="shared" si="60"/>
        <v>Not Higher</v>
      </c>
      <c r="BP306" s="446">
        <f>SUMIFS([7]Note!$G$18:$G$65,[7]Note!$C$18:$C$65,다우기술!BB306,[7]Note!$F$18:$F$65,다우기술!BC306,[7]Note!$D$18:$D$65,다우기술!BO306)/IF(BD306="Y",1,IF(BD306="H",2,4))</f>
        <v>2</v>
      </c>
      <c r="BQ306" s="446" t="s">
        <v>134</v>
      </c>
      <c r="BR306" s="466"/>
      <c r="BS306" s="467" t="s">
        <v>143</v>
      </c>
      <c r="BT306" s="465"/>
      <c r="BU306" s="466"/>
      <c r="BV306" s="466"/>
      <c r="BW306" s="466" t="s">
        <v>143</v>
      </c>
      <c r="BX306" s="466"/>
      <c r="BY306" s="446"/>
      <c r="BZ306" s="392" t="str">
        <f t="shared" si="65"/>
        <v>자금_지분의 추가취득 및 처분 회계처리의 승인</v>
      </c>
      <c r="CA306" s="392" t="b">
        <f>VLOOKUP(BZ306,'[7]ROMM List'!$AB$5:$AB$736,1,0)=BZ306</f>
        <v>1</v>
      </c>
      <c r="CB306" s="392" t="str">
        <f t="shared" si="61"/>
        <v>TR0702</v>
      </c>
      <c r="CD306" s="470">
        <f t="shared" si="62"/>
        <v>0</v>
      </c>
      <c r="CF306" s="470">
        <f t="shared" si="63"/>
        <v>0</v>
      </c>
      <c r="CG306" s="470">
        <f t="shared" si="63"/>
        <v>0</v>
      </c>
      <c r="CH306" s="470">
        <f t="shared" si="63"/>
        <v>0</v>
      </c>
      <c r="CL306" s="392" t="str">
        <f>IF(COUNTIFS('[7]ROMM List'!$E$5:$E$736,다우기술!CL$4,'[7]ROMM List'!$AA$5:$AA$736,다우기술!$C306)&gt;0,CL$4,"")</f>
        <v/>
      </c>
      <c r="CM306" s="392" t="str">
        <f>IF(COUNTIFS('[7]ROMM List'!$E$5:$E$736,다우기술!CM$4,'[7]ROMM List'!$AA$5:$AA$736,다우기술!$C306)&gt;0,CM$4,"")</f>
        <v/>
      </c>
      <c r="CN306" s="392" t="str">
        <f>IF(COUNTIFS('[7]ROMM List'!$E$5:$E$736,다우기술!CN$4,'[7]ROMM List'!$AA$5:$AA$736,다우기술!$C306)&gt;0,CN$4,"")</f>
        <v/>
      </c>
      <c r="CO306" s="392" t="str">
        <f>IF(COUNTIFS('[7]ROMM List'!$E$5:$E$736,다우기술!CO$4,'[7]ROMM List'!$AA$5:$AA$736,다우기술!$C306)&gt;0,CO$4,"")</f>
        <v/>
      </c>
      <c r="CP306" s="392" t="str">
        <f>IF(COUNTIFS('[7]ROMM List'!$E$5:$E$736,다우기술!CP$4,'[7]ROMM List'!$AA$5:$AA$736,다우기술!$C306)&gt;0,CP$4,"")</f>
        <v/>
      </c>
      <c r="CQ306" s="392" t="str">
        <f>IF(COUNTIFS('[7]ROMM List'!$E$5:$E$736,다우기술!CQ$4,'[7]ROMM List'!$AA$5:$AA$736,다우기술!$C306)&gt;0,CQ$4,"")</f>
        <v>종속기업투자/관계기업투자</v>
      </c>
      <c r="CR306" s="392" t="str">
        <f>IF(COUNTIFS('[7]ROMM List'!$E$5:$E$736,다우기술!CR$4,'[7]ROMM List'!$AA$5:$AA$736,다우기술!$C306)&gt;0,CR$4,"")</f>
        <v/>
      </c>
      <c r="CS306" s="392" t="str">
        <f>IF(COUNTIFS('[7]ROMM List'!$E$5:$E$736,다우기술!CS$4,'[7]ROMM List'!$AA$5:$AA$736,다우기술!$C306)&gt;0,CS$4,"")</f>
        <v/>
      </c>
      <c r="CT306" s="392" t="str">
        <f>IF(COUNTIFS('[7]ROMM List'!$E$5:$E$736,다우기술!CT$4,'[7]ROMM List'!$AA$5:$AA$736,다우기술!$C306)&gt;0,CT$4,"")</f>
        <v/>
      </c>
      <c r="CU306" s="392" t="str">
        <f>IF(COUNTIFS('[7]ROMM List'!$E$5:$E$736,다우기술!CU$4,'[7]ROMM List'!$AA$5:$AA$736,다우기술!$C306)&gt;0,CU$4,"")</f>
        <v/>
      </c>
      <c r="CV306" s="392" t="str">
        <f>IF(COUNTIFS('[7]ROMM List'!$E$5:$E$736,다우기술!CV$4,'[7]ROMM List'!$AA$5:$AA$736,다우기술!$C306)&gt;0,CV$4,"")</f>
        <v/>
      </c>
      <c r="CW306" s="392" t="str">
        <f>IF(COUNTIFS('[7]ROMM List'!$E$5:$E$736,다우기술!CW$4,'[7]ROMM List'!$AA$5:$AA$736,다우기술!$C306)&gt;0,CW$4,"")</f>
        <v/>
      </c>
      <c r="CX306" s="392" t="str">
        <f>IF(COUNTIFS('[7]ROMM List'!$E$5:$E$736,다우기술!CX$4,'[7]ROMM List'!$AA$5:$AA$736,다우기술!$C306)&gt;0,CX$4,"")</f>
        <v/>
      </c>
      <c r="CY306" s="392" t="str">
        <f>IF(COUNTIFS('[7]ROMM List'!$E$5:$E$736,다우기술!CY$4,'[7]ROMM List'!$AA$5:$AA$736,다우기술!$C306)&gt;0,CY$4,"")</f>
        <v/>
      </c>
      <c r="CZ306" s="392" t="str">
        <f>IF(COUNTIFS('[7]ROMM List'!$E$5:$E$736,다우기술!CZ$4,'[7]ROMM List'!$AA$5:$AA$736,다우기술!$C306)&gt;0,CZ$4,"")</f>
        <v/>
      </c>
      <c r="DA306" s="392" t="str">
        <f>IF(COUNTIFS('[7]ROMM List'!$E$5:$E$736,다우기술!DA$4,'[7]ROMM List'!$AA$5:$AA$736,다우기술!$C306)&gt;0,DA$4,"")</f>
        <v/>
      </c>
      <c r="DB306" s="392" t="str">
        <f>IF(COUNTIFS('[7]ROMM List'!$E$5:$E$736,다우기술!DB$4,'[7]ROMM List'!$AA$5:$AA$736,다우기술!$C306)&gt;0,DB$4,"")</f>
        <v/>
      </c>
      <c r="DC306" s="392" t="str">
        <f>IF(COUNTIFS('[7]ROMM List'!$E$5:$E$736,다우기술!DC$4,'[7]ROMM List'!$AA$5:$AA$736,다우기술!$C306)&gt;0,DC$4,"")</f>
        <v/>
      </c>
      <c r="DD306" s="392" t="str">
        <f>IF(COUNTIFS('[7]ROMM List'!$E$5:$E$736,다우기술!DD$4,'[7]ROMM List'!$AA$5:$AA$736,다우기술!$C306)&gt;0,DD$4,"")</f>
        <v/>
      </c>
      <c r="DE306" s="392" t="str">
        <f>IF(COUNTIFS('[7]ROMM List'!$E$5:$E$736,다우기술!DE$4,'[7]ROMM List'!$AA$5:$AA$736,다우기술!$C306)&gt;0,DE$4,"")</f>
        <v/>
      </c>
      <c r="DF306" s="392" t="str">
        <f>IF(COUNTIFS('[7]ROMM List'!$E$5:$E$736,다우기술!DF$4,'[7]ROMM List'!$AA$5:$AA$736,다우기술!$C306)&gt;0,DF$4,"")</f>
        <v/>
      </c>
      <c r="DG306" s="392" t="str">
        <f>IF(COUNTIFS('[7]ROMM List'!$E$5:$E$736,다우기술!DG$4,'[7]ROMM List'!$AA$5:$AA$736,다우기술!$C306)&gt;0,DG$4,"")</f>
        <v/>
      </c>
      <c r="DH306" s="392" t="str">
        <f>IF(COUNTIFS('[7]ROMM List'!$E$5:$E$736,다우기술!DH$4,'[7]ROMM List'!$AA$5:$AA$736,다우기술!$C306)&gt;0,DH$4,"")</f>
        <v/>
      </c>
      <c r="DI306" s="392" t="str">
        <f>IF(COUNTIFS('[7]ROMM List'!$E$5:$E$736,다우기술!DI$4,'[7]ROMM List'!$AA$5:$AA$736,다우기술!$C306)&gt;0,DI$4,"")</f>
        <v/>
      </c>
      <c r="DJ306" s="392" t="str">
        <f>IF(COUNTIFS('[7]ROMM List'!$E$5:$E$736,다우기술!DJ$4,'[7]ROMM List'!$AA$5:$AA$736,다우기술!$C306)&gt;0,DJ$4,"")</f>
        <v/>
      </c>
      <c r="DK306" s="392" t="str">
        <f>IF(COUNTIFS('[7]ROMM List'!$E$5:$E$736,다우기술!DK$4,'[7]ROMM List'!$AA$5:$AA$736,다우기술!$C306)&gt;0,DK$4,"")</f>
        <v/>
      </c>
      <c r="DL306" s="392" t="str">
        <f t="shared" si="67"/>
        <v>종속기업투자/관계기업투자</v>
      </c>
    </row>
    <row r="307" spans="1:116" s="392" customFormat="1" ht="78" customHeight="1">
      <c r="A307" s="453"/>
      <c r="B307" s="392" t="s">
        <v>3009</v>
      </c>
      <c r="C307" s="430" t="str">
        <f t="shared" si="59"/>
        <v>HR0101</v>
      </c>
      <c r="D307" s="430" t="s">
        <v>5426</v>
      </c>
      <c r="E307" s="430" t="s">
        <v>149</v>
      </c>
      <c r="F307" s="431" t="s">
        <v>3575</v>
      </c>
      <c r="G307" s="431" t="s">
        <v>3575</v>
      </c>
      <c r="H307" s="454" t="s">
        <v>5427</v>
      </c>
      <c r="I307" s="455" t="s">
        <v>5428</v>
      </c>
      <c r="J307" s="456" t="s">
        <v>5429</v>
      </c>
      <c r="K307" s="457" t="s">
        <v>5430</v>
      </c>
      <c r="L307" s="458" t="str">
        <f>IF(VLOOKUP(BZ307,'[7]ROMM List'!$AB$5:$AC$736,2,0)&gt;0,"Y","N")</f>
        <v>N</v>
      </c>
      <c r="M307" s="459"/>
      <c r="N307" s="460"/>
      <c r="O307" s="460"/>
      <c r="P307" s="460"/>
      <c r="Q307" s="460" t="s">
        <v>143</v>
      </c>
      <c r="R307" s="461"/>
      <c r="S307" s="459" t="s">
        <v>142</v>
      </c>
      <c r="T307" s="461" t="s">
        <v>131</v>
      </c>
      <c r="U307" s="459" t="str">
        <f>IF(COUNTIFS('[7]ROMM List'!$AA$5:$AA$736,다우기술!$C307,'[7]ROMM List'!K$5:K$736,"O")&gt;0,"O","")</f>
        <v/>
      </c>
      <c r="V307" s="460" t="str">
        <f>IF(COUNTIFS('[7]ROMM List'!$AA$5:$AA$736,다우기술!$C307,'[7]ROMM List'!L$5:L$736,"O")&gt;0,"O","")</f>
        <v/>
      </c>
      <c r="W307" s="460" t="str">
        <f>IF(COUNTIFS('[7]ROMM List'!$AA$5:$AA$736,다우기술!$C307,'[7]ROMM List'!M$5:M$736,"O")&gt;0,"O","")</f>
        <v>O</v>
      </c>
      <c r="X307" s="460" t="str">
        <f>IF(COUNTIFS('[7]ROMM List'!$AA$5:$AA$736,다우기술!$C307,'[7]ROMM List'!N$5:N$736,"O")&gt;0,"O","")</f>
        <v/>
      </c>
      <c r="Y307" s="460" t="str">
        <f>IF(COUNTIFS('[7]ROMM List'!$AA$5:$AA$736,다우기술!$C307,'[7]ROMM List'!O$5:O$736,"O")&gt;0,"O","")</f>
        <v>O</v>
      </c>
      <c r="Z307" s="460" t="str">
        <f>IF(COUNTIFS('[7]ROMM List'!$AA$5:$AA$736,다우기술!$C307,'[7]ROMM List'!P$5:P$736,"O")&gt;0,"O","")</f>
        <v>O</v>
      </c>
      <c r="AA307" s="460" t="str">
        <f>IF(COUNTIFS('[7]ROMM List'!$AA$5:$AA$736,다우기술!$C307,'[7]ROMM List'!Q$5:Q$736,"O")&gt;0,"O","")</f>
        <v/>
      </c>
      <c r="AB307" s="460" t="str">
        <f>IF(COUNTIFS('[7]ROMM List'!$AA$5:$AA$736,다우기술!$C307,'[7]ROMM List'!R$5:R$736,"O")&gt;0,"O","")</f>
        <v/>
      </c>
      <c r="AC307" s="460" t="str">
        <f>IF(COUNTIFS('[7]ROMM List'!$AA$5:$AA$736,다우기술!$C307,'[7]ROMM List'!S$5:S$736,"O")&gt;0,"O","")</f>
        <v/>
      </c>
      <c r="AD307" s="460" t="str">
        <f>IF(COUNTIFS('[7]ROMM List'!$AA$5:$AA$736,다우기술!$C307,'[7]ROMM List'!T$5:T$736,"O")&gt;0,"O","")</f>
        <v/>
      </c>
      <c r="AE307" s="460" t="str">
        <f>IF(COUNTIFS('[7]ROMM List'!$AA$5:$AA$736,다우기술!$C307,'[7]ROMM List'!U$5:U$736,"O")&gt;0,"O","")</f>
        <v/>
      </c>
      <c r="AF307" s="460" t="str">
        <f>IF(COUNTIFS('[7]ROMM List'!$AA$5:$AA$736,다우기술!$C307,'[7]ROMM List'!V$5:V$736,"O")&gt;0,"O","")</f>
        <v/>
      </c>
      <c r="AG307" s="461" t="str">
        <f>IF(COUNTIFS('[7]ROMM List'!$AA$5:$AA$736,다우기술!$C307,'[7]ROMM List'!W$5:W$736,"O")&gt;0,"O","")</f>
        <v/>
      </c>
      <c r="AH307" s="462" t="s">
        <v>129</v>
      </c>
      <c r="AI307" s="458" t="str">
        <f t="shared" si="66"/>
        <v>급여</v>
      </c>
      <c r="AJ307" s="458" t="s">
        <v>144</v>
      </c>
      <c r="AK307" s="458" t="s">
        <v>144</v>
      </c>
      <c r="AL307" s="458" t="s">
        <v>144</v>
      </c>
      <c r="AM307" s="458" t="s">
        <v>144</v>
      </c>
      <c r="AN307" s="458" t="s">
        <v>2767</v>
      </c>
      <c r="AO307" s="458" t="s">
        <v>5431</v>
      </c>
      <c r="AP307" s="463" t="s">
        <v>2767</v>
      </c>
      <c r="AQ307" s="458" t="s">
        <v>137</v>
      </c>
      <c r="AR307" s="454" t="s">
        <v>2229</v>
      </c>
      <c r="AS307" s="454" t="s">
        <v>5432</v>
      </c>
      <c r="AT307" s="464" t="s">
        <v>5433</v>
      </c>
      <c r="AU307" s="454" t="str">
        <f t="shared" si="64"/>
        <v>채용계획의 검토</v>
      </c>
      <c r="AV307" s="454" t="s">
        <v>5434</v>
      </c>
      <c r="AW307" s="455" t="s">
        <v>2781</v>
      </c>
      <c r="AX307" s="460"/>
      <c r="AY307" s="460"/>
      <c r="AZ307" s="461"/>
      <c r="BA307" s="446" t="s">
        <v>5435</v>
      </c>
      <c r="BB307" s="446" t="str">
        <f>IF(COUNTIFS('[7]ROMM List'!$AA$5:$AA$736,다우기술!C307,'[7]ROMM List'!$AF$5:$AF$736,"Significant")&gt;0,"Significant",IF(COUNTIFS('[7]ROMM List'!$AA$5:$AA$736,다우기술!C307,'[7]ROMM List'!$AF$5:$AF$736,"Higher")&gt;0,"Higher","Lower"))</f>
        <v>Lower</v>
      </c>
      <c r="BC307" s="446" t="s">
        <v>2870</v>
      </c>
      <c r="BD307" s="446" t="s">
        <v>130</v>
      </c>
      <c r="BE307" s="465" t="s">
        <v>131</v>
      </c>
      <c r="BF307" s="466" t="s">
        <v>2870</v>
      </c>
      <c r="BG307" s="466" t="s">
        <v>2871</v>
      </c>
      <c r="BH307" s="466" t="s">
        <v>135</v>
      </c>
      <c r="BI307" s="466" t="s">
        <v>135</v>
      </c>
      <c r="BJ307" s="466" t="s">
        <v>135</v>
      </c>
      <c r="BK307" s="466" t="s">
        <v>135</v>
      </c>
      <c r="BL307" s="466" t="s">
        <v>135</v>
      </c>
      <c r="BM307" s="466" t="s">
        <v>135</v>
      </c>
      <c r="BN307" s="467" t="s">
        <v>135</v>
      </c>
      <c r="BO307" s="446" t="str">
        <f t="shared" si="60"/>
        <v>Not Higher</v>
      </c>
      <c r="BP307" s="446">
        <f>SUMIFS([7]Note!$G$18:$G$65,[7]Note!$C$18:$C$65,다우기술!BB307,[7]Note!$F$18:$F$65,다우기술!BC307,[7]Note!$D$18:$D$65,다우기술!BO307)/IF(BD307="Y",1,IF(BD307="H",2,4))</f>
        <v>1</v>
      </c>
      <c r="BQ307" s="446" t="s">
        <v>2698</v>
      </c>
      <c r="BR307" s="466"/>
      <c r="BS307" s="467" t="s">
        <v>143</v>
      </c>
      <c r="BT307" s="465"/>
      <c r="BU307" s="466"/>
      <c r="BV307" s="466"/>
      <c r="BW307" s="466" t="s">
        <v>143</v>
      </c>
      <c r="BX307" s="466"/>
      <c r="BY307" s="446"/>
      <c r="BZ307" s="392" t="str">
        <f t="shared" si="65"/>
        <v>인사_채용계획의 검토</v>
      </c>
      <c r="CA307" s="392" t="b">
        <f>VLOOKUP(BZ307,'[7]ROMM List'!$AB$5:$AB$736,1,0)=BZ307</f>
        <v>1</v>
      </c>
      <c r="CB307" s="392" t="str">
        <f t="shared" si="61"/>
        <v>HR0101</v>
      </c>
      <c r="CD307" s="470">
        <f t="shared" si="62"/>
        <v>0</v>
      </c>
      <c r="CF307" s="470">
        <f t="shared" si="63"/>
        <v>0</v>
      </c>
      <c r="CG307" s="470">
        <f t="shared" si="63"/>
        <v>0</v>
      </c>
      <c r="CH307" s="470">
        <f t="shared" si="63"/>
        <v>0</v>
      </c>
      <c r="CL307" s="392" t="str">
        <f>IF(COUNTIFS('[7]ROMM List'!$E$5:$E$736,다우기술!CL$4,'[7]ROMM List'!$AA$5:$AA$736,다우기술!$C307)&gt;0,CL$4,"")</f>
        <v/>
      </c>
      <c r="CM307" s="392" t="str">
        <f>IF(COUNTIFS('[7]ROMM List'!$E$5:$E$736,다우기술!CM$4,'[7]ROMM List'!$AA$5:$AA$736,다우기술!$C307)&gt;0,CM$4,"")</f>
        <v/>
      </c>
      <c r="CN307" s="392" t="str">
        <f>IF(COUNTIFS('[7]ROMM List'!$E$5:$E$736,다우기술!CN$4,'[7]ROMM List'!$AA$5:$AA$736,다우기술!$C307)&gt;0,CN$4,"")</f>
        <v/>
      </c>
      <c r="CO307" s="392" t="str">
        <f>IF(COUNTIFS('[7]ROMM List'!$E$5:$E$736,다우기술!CO$4,'[7]ROMM List'!$AA$5:$AA$736,다우기술!$C307)&gt;0,CO$4,"")</f>
        <v/>
      </c>
      <c r="CP307" s="392" t="str">
        <f>IF(COUNTIFS('[7]ROMM List'!$E$5:$E$736,다우기술!CP$4,'[7]ROMM List'!$AA$5:$AA$736,다우기술!$C307)&gt;0,CP$4,"")</f>
        <v/>
      </c>
      <c r="CQ307" s="392" t="str">
        <f>IF(COUNTIFS('[7]ROMM List'!$E$5:$E$736,다우기술!CQ$4,'[7]ROMM List'!$AA$5:$AA$736,다우기술!$C307)&gt;0,CQ$4,"")</f>
        <v/>
      </c>
      <c r="CR307" s="392" t="str">
        <f>IF(COUNTIFS('[7]ROMM List'!$E$5:$E$736,다우기술!CR$4,'[7]ROMM List'!$AA$5:$AA$736,다우기술!$C307)&gt;0,CR$4,"")</f>
        <v/>
      </c>
      <c r="CS307" s="392" t="str">
        <f>IF(COUNTIFS('[7]ROMM List'!$E$5:$E$736,다우기술!CS$4,'[7]ROMM List'!$AA$5:$AA$736,다우기술!$C307)&gt;0,CS$4,"")</f>
        <v/>
      </c>
      <c r="CT307" s="392" t="str">
        <f>IF(COUNTIFS('[7]ROMM List'!$E$5:$E$736,다우기술!CT$4,'[7]ROMM List'!$AA$5:$AA$736,다우기술!$C307)&gt;0,CT$4,"")</f>
        <v/>
      </c>
      <c r="CU307" s="392" t="str">
        <f>IF(COUNTIFS('[7]ROMM List'!$E$5:$E$736,다우기술!CU$4,'[7]ROMM List'!$AA$5:$AA$736,다우기술!$C307)&gt;0,CU$4,"")</f>
        <v/>
      </c>
      <c r="CV307" s="392" t="str">
        <f>IF(COUNTIFS('[7]ROMM List'!$E$5:$E$736,다우기술!CV$4,'[7]ROMM List'!$AA$5:$AA$736,다우기술!$C307)&gt;0,CV$4,"")</f>
        <v/>
      </c>
      <c r="CW307" s="392" t="str">
        <f>IF(COUNTIFS('[7]ROMM List'!$E$5:$E$736,다우기술!CW$4,'[7]ROMM List'!$AA$5:$AA$736,다우기술!$C307)&gt;0,CW$4,"")</f>
        <v/>
      </c>
      <c r="CX307" s="392" t="str">
        <f>IF(COUNTIFS('[7]ROMM List'!$E$5:$E$736,다우기술!CX$4,'[7]ROMM List'!$AA$5:$AA$736,다우기술!$C307)&gt;0,CX$4,"")</f>
        <v/>
      </c>
      <c r="CY307" s="392" t="str">
        <f>IF(COUNTIFS('[7]ROMM List'!$E$5:$E$736,다우기술!CY$4,'[7]ROMM List'!$AA$5:$AA$736,다우기술!$C307)&gt;0,CY$4,"")</f>
        <v/>
      </c>
      <c r="CZ307" s="392" t="str">
        <f>IF(COUNTIFS('[7]ROMM List'!$E$5:$E$736,다우기술!CZ$4,'[7]ROMM List'!$AA$5:$AA$736,다우기술!$C307)&gt;0,CZ$4,"")</f>
        <v/>
      </c>
      <c r="DA307" s="392" t="str">
        <f>IF(COUNTIFS('[7]ROMM List'!$E$5:$E$736,다우기술!DA$4,'[7]ROMM List'!$AA$5:$AA$736,다우기술!$C307)&gt;0,DA$4,"")</f>
        <v>급여</v>
      </c>
      <c r="DB307" s="392" t="str">
        <f>IF(COUNTIFS('[7]ROMM List'!$E$5:$E$736,다우기술!DB$4,'[7]ROMM List'!$AA$5:$AA$736,다우기술!$C307)&gt;0,DB$4,"")</f>
        <v/>
      </c>
      <c r="DC307" s="392" t="str">
        <f>IF(COUNTIFS('[7]ROMM List'!$E$5:$E$736,다우기술!DC$4,'[7]ROMM List'!$AA$5:$AA$736,다우기술!$C307)&gt;0,DC$4,"")</f>
        <v/>
      </c>
      <c r="DD307" s="392" t="str">
        <f>IF(COUNTIFS('[7]ROMM List'!$E$5:$E$736,다우기술!DD$4,'[7]ROMM List'!$AA$5:$AA$736,다우기술!$C307)&gt;0,DD$4,"")</f>
        <v/>
      </c>
      <c r="DE307" s="392" t="str">
        <f>IF(COUNTIFS('[7]ROMM List'!$E$5:$E$736,다우기술!DE$4,'[7]ROMM List'!$AA$5:$AA$736,다우기술!$C307)&gt;0,DE$4,"")</f>
        <v/>
      </c>
      <c r="DF307" s="392" t="str">
        <f>IF(COUNTIFS('[7]ROMM List'!$E$5:$E$736,다우기술!DF$4,'[7]ROMM List'!$AA$5:$AA$736,다우기술!$C307)&gt;0,DF$4,"")</f>
        <v/>
      </c>
      <c r="DG307" s="392" t="str">
        <f>IF(COUNTIFS('[7]ROMM List'!$E$5:$E$736,다우기술!DG$4,'[7]ROMM List'!$AA$5:$AA$736,다우기술!$C307)&gt;0,DG$4,"")</f>
        <v/>
      </c>
      <c r="DH307" s="392" t="str">
        <f>IF(COUNTIFS('[7]ROMM List'!$E$5:$E$736,다우기술!DH$4,'[7]ROMM List'!$AA$5:$AA$736,다우기술!$C307)&gt;0,DH$4,"")</f>
        <v/>
      </c>
      <c r="DI307" s="392" t="str">
        <f>IF(COUNTIFS('[7]ROMM List'!$E$5:$E$736,다우기술!DI$4,'[7]ROMM List'!$AA$5:$AA$736,다우기술!$C307)&gt;0,DI$4,"")</f>
        <v/>
      </c>
      <c r="DJ307" s="392" t="str">
        <f>IF(COUNTIFS('[7]ROMM List'!$E$5:$E$736,다우기술!DJ$4,'[7]ROMM List'!$AA$5:$AA$736,다우기술!$C307)&gt;0,DJ$4,"")</f>
        <v/>
      </c>
      <c r="DK307" s="392" t="str">
        <f>IF(COUNTIFS('[7]ROMM List'!$E$5:$E$736,다우기술!DK$4,'[7]ROMM List'!$AA$5:$AA$736,다우기술!$C307)&gt;0,DK$4,"")</f>
        <v/>
      </c>
      <c r="DL307" s="392" t="str">
        <f t="shared" si="67"/>
        <v>급여</v>
      </c>
    </row>
    <row r="308" spans="1:116" s="392" customFormat="1" ht="124.95" customHeight="1">
      <c r="A308" s="453"/>
      <c r="B308" s="392" t="s">
        <v>3009</v>
      </c>
      <c r="C308" s="430" t="str">
        <f t="shared" si="59"/>
        <v>HR0102</v>
      </c>
      <c r="D308" s="430" t="s">
        <v>5426</v>
      </c>
      <c r="E308" s="430" t="s">
        <v>149</v>
      </c>
      <c r="F308" s="431" t="s">
        <v>3575</v>
      </c>
      <c r="G308" s="431" t="s">
        <v>3306</v>
      </c>
      <c r="H308" s="454" t="s">
        <v>5436</v>
      </c>
      <c r="I308" s="455" t="s">
        <v>5428</v>
      </c>
      <c r="J308" s="456" t="s">
        <v>5437</v>
      </c>
      <c r="K308" s="457" t="s">
        <v>5438</v>
      </c>
      <c r="L308" s="458" t="str">
        <f>IF(VLOOKUP(BZ308,'[7]ROMM List'!$AB$5:$AC$736,2,0)&gt;0,"Y","N")</f>
        <v>N</v>
      </c>
      <c r="M308" s="459" t="s">
        <v>143</v>
      </c>
      <c r="N308" s="460"/>
      <c r="O308" s="460"/>
      <c r="P308" s="460"/>
      <c r="Q308" s="460"/>
      <c r="R308" s="461"/>
      <c r="S308" s="459" t="s">
        <v>142</v>
      </c>
      <c r="T308" s="461" t="s">
        <v>131</v>
      </c>
      <c r="U308" s="459" t="str">
        <f>IF(COUNTIFS('[7]ROMM List'!$AA$5:$AA$736,다우기술!$C308,'[7]ROMM List'!K$5:K$736,"O")&gt;0,"O","")</f>
        <v/>
      </c>
      <c r="V308" s="460" t="str">
        <f>IF(COUNTIFS('[7]ROMM List'!$AA$5:$AA$736,다우기술!$C308,'[7]ROMM List'!L$5:L$736,"O")&gt;0,"O","")</f>
        <v/>
      </c>
      <c r="W308" s="460" t="str">
        <f>IF(COUNTIFS('[7]ROMM List'!$AA$5:$AA$736,다우기술!$C308,'[7]ROMM List'!M$5:M$736,"O")&gt;0,"O","")</f>
        <v>O</v>
      </c>
      <c r="X308" s="460" t="str">
        <f>IF(COUNTIFS('[7]ROMM List'!$AA$5:$AA$736,다우기술!$C308,'[7]ROMM List'!N$5:N$736,"O")&gt;0,"O","")</f>
        <v/>
      </c>
      <c r="Y308" s="460" t="str">
        <f>IF(COUNTIFS('[7]ROMM List'!$AA$5:$AA$736,다우기술!$C308,'[7]ROMM List'!O$5:O$736,"O")&gt;0,"O","")</f>
        <v>O</v>
      </c>
      <c r="Z308" s="460" t="str">
        <f>IF(COUNTIFS('[7]ROMM List'!$AA$5:$AA$736,다우기술!$C308,'[7]ROMM List'!P$5:P$736,"O")&gt;0,"O","")</f>
        <v>O</v>
      </c>
      <c r="AA308" s="460" t="str">
        <f>IF(COUNTIFS('[7]ROMM List'!$AA$5:$AA$736,다우기술!$C308,'[7]ROMM List'!Q$5:Q$736,"O")&gt;0,"O","")</f>
        <v/>
      </c>
      <c r="AB308" s="460" t="str">
        <f>IF(COUNTIFS('[7]ROMM List'!$AA$5:$AA$736,다우기술!$C308,'[7]ROMM List'!R$5:R$736,"O")&gt;0,"O","")</f>
        <v/>
      </c>
      <c r="AC308" s="460" t="str">
        <f>IF(COUNTIFS('[7]ROMM List'!$AA$5:$AA$736,다우기술!$C308,'[7]ROMM List'!S$5:S$736,"O")&gt;0,"O","")</f>
        <v/>
      </c>
      <c r="AD308" s="460" t="str">
        <f>IF(COUNTIFS('[7]ROMM List'!$AA$5:$AA$736,다우기술!$C308,'[7]ROMM List'!T$5:T$736,"O")&gt;0,"O","")</f>
        <v/>
      </c>
      <c r="AE308" s="460" t="str">
        <f>IF(COUNTIFS('[7]ROMM List'!$AA$5:$AA$736,다우기술!$C308,'[7]ROMM List'!U$5:U$736,"O")&gt;0,"O","")</f>
        <v/>
      </c>
      <c r="AF308" s="460" t="str">
        <f>IF(COUNTIFS('[7]ROMM List'!$AA$5:$AA$736,다우기술!$C308,'[7]ROMM List'!V$5:V$736,"O")&gt;0,"O","")</f>
        <v/>
      </c>
      <c r="AG308" s="461" t="str">
        <f>IF(COUNTIFS('[7]ROMM List'!$AA$5:$AA$736,다우기술!$C308,'[7]ROMM List'!W$5:W$736,"O")&gt;0,"O","")</f>
        <v/>
      </c>
      <c r="AH308" s="462" t="s">
        <v>130</v>
      </c>
      <c r="AI308" s="458" t="str">
        <f t="shared" si="66"/>
        <v>급여</v>
      </c>
      <c r="AJ308" s="458" t="s">
        <v>144</v>
      </c>
      <c r="AK308" s="458" t="s">
        <v>144</v>
      </c>
      <c r="AL308" s="458" t="s">
        <v>144</v>
      </c>
      <c r="AM308" s="458" t="s">
        <v>144</v>
      </c>
      <c r="AN308" s="458" t="s">
        <v>5439</v>
      </c>
      <c r="AO308" s="458" t="s">
        <v>5440</v>
      </c>
      <c r="AP308" s="463" t="s">
        <v>3629</v>
      </c>
      <c r="AQ308" s="458" t="s">
        <v>137</v>
      </c>
      <c r="AR308" s="454" t="s">
        <v>2229</v>
      </c>
      <c r="AS308" s="454" t="s">
        <v>5432</v>
      </c>
      <c r="AT308" s="464" t="s">
        <v>5441</v>
      </c>
      <c r="AU308" s="454" t="str">
        <f t="shared" si="64"/>
        <v>채용계획의 승인</v>
      </c>
      <c r="AV308" s="454" t="s">
        <v>5442</v>
      </c>
      <c r="AW308" s="455"/>
      <c r="AX308" s="460"/>
      <c r="AY308" s="460" t="s">
        <v>2781</v>
      </c>
      <c r="AZ308" s="461"/>
      <c r="BA308" s="446" t="s">
        <v>5435</v>
      </c>
      <c r="BB308" s="446" t="str">
        <f>IF(COUNTIFS('[7]ROMM List'!$AA$5:$AA$736,다우기술!C308,'[7]ROMM List'!$AF$5:$AF$736,"Significant")&gt;0,"Significant",IF(COUNTIFS('[7]ROMM List'!$AA$5:$AA$736,다우기술!C308,'[7]ROMM List'!$AF$5:$AF$736,"Higher")&gt;0,"Higher","Lower"))</f>
        <v>Lower</v>
      </c>
      <c r="BC308" s="446" t="s">
        <v>2870</v>
      </c>
      <c r="BD308" s="446" t="s">
        <v>130</v>
      </c>
      <c r="BE308" s="465" t="s">
        <v>131</v>
      </c>
      <c r="BF308" s="466" t="s">
        <v>2870</v>
      </c>
      <c r="BG308" s="466" t="s">
        <v>2871</v>
      </c>
      <c r="BH308" s="466" t="s">
        <v>135</v>
      </c>
      <c r="BI308" s="466" t="s">
        <v>135</v>
      </c>
      <c r="BJ308" s="466" t="s">
        <v>135</v>
      </c>
      <c r="BK308" s="466" t="s">
        <v>135</v>
      </c>
      <c r="BL308" s="466" t="s">
        <v>135</v>
      </c>
      <c r="BM308" s="466" t="s">
        <v>135</v>
      </c>
      <c r="BN308" s="467" t="s">
        <v>135</v>
      </c>
      <c r="BO308" s="446" t="str">
        <f t="shared" si="60"/>
        <v>Not Higher</v>
      </c>
      <c r="BP308" s="446">
        <f>SUMIFS([7]Note!$G$18:$G$65,[7]Note!$C$18:$C$65,다우기술!BB308,[7]Note!$F$18:$F$65,다우기술!BC308,[7]Note!$D$18:$D$65,다우기술!BO308)/IF(BD308="Y",1,IF(BD308="H",2,4))</f>
        <v>1</v>
      </c>
      <c r="BQ308" s="446" t="s">
        <v>2698</v>
      </c>
      <c r="BR308" s="466"/>
      <c r="BS308" s="467" t="s">
        <v>143</v>
      </c>
      <c r="BT308" s="465"/>
      <c r="BU308" s="466"/>
      <c r="BV308" s="466"/>
      <c r="BW308" s="466" t="s">
        <v>143</v>
      </c>
      <c r="BX308" s="466"/>
      <c r="BY308" s="446"/>
      <c r="BZ308" s="392" t="str">
        <f t="shared" si="65"/>
        <v>인사_채용계획의 승인</v>
      </c>
      <c r="CA308" s="392" t="b">
        <f>VLOOKUP(BZ308,'[7]ROMM List'!$AB$5:$AB$736,1,0)=BZ308</f>
        <v>1</v>
      </c>
      <c r="CB308" s="392" t="str">
        <f t="shared" si="61"/>
        <v>HR0102</v>
      </c>
      <c r="CD308" s="470">
        <f t="shared" si="62"/>
        <v>0</v>
      </c>
      <c r="CF308" s="470">
        <f t="shared" si="63"/>
        <v>0</v>
      </c>
      <c r="CG308" s="470">
        <f t="shared" si="63"/>
        <v>0</v>
      </c>
      <c r="CH308" s="470">
        <f t="shared" si="63"/>
        <v>0</v>
      </c>
      <c r="CL308" s="392" t="str">
        <f>IF(COUNTIFS('[7]ROMM List'!$E$5:$E$736,다우기술!CL$4,'[7]ROMM List'!$AA$5:$AA$736,다우기술!$C308)&gt;0,CL$4,"")</f>
        <v/>
      </c>
      <c r="CM308" s="392" t="str">
        <f>IF(COUNTIFS('[7]ROMM List'!$E$5:$E$736,다우기술!CM$4,'[7]ROMM List'!$AA$5:$AA$736,다우기술!$C308)&gt;0,CM$4,"")</f>
        <v/>
      </c>
      <c r="CN308" s="392" t="str">
        <f>IF(COUNTIFS('[7]ROMM List'!$E$5:$E$736,다우기술!CN$4,'[7]ROMM List'!$AA$5:$AA$736,다우기술!$C308)&gt;0,CN$4,"")</f>
        <v/>
      </c>
      <c r="CO308" s="392" t="str">
        <f>IF(COUNTIFS('[7]ROMM List'!$E$5:$E$736,다우기술!CO$4,'[7]ROMM List'!$AA$5:$AA$736,다우기술!$C308)&gt;0,CO$4,"")</f>
        <v/>
      </c>
      <c r="CP308" s="392" t="str">
        <f>IF(COUNTIFS('[7]ROMM List'!$E$5:$E$736,다우기술!CP$4,'[7]ROMM List'!$AA$5:$AA$736,다우기술!$C308)&gt;0,CP$4,"")</f>
        <v/>
      </c>
      <c r="CQ308" s="392" t="str">
        <f>IF(COUNTIFS('[7]ROMM List'!$E$5:$E$736,다우기술!CQ$4,'[7]ROMM List'!$AA$5:$AA$736,다우기술!$C308)&gt;0,CQ$4,"")</f>
        <v/>
      </c>
      <c r="CR308" s="392" t="str">
        <f>IF(COUNTIFS('[7]ROMM List'!$E$5:$E$736,다우기술!CR$4,'[7]ROMM List'!$AA$5:$AA$736,다우기술!$C308)&gt;0,CR$4,"")</f>
        <v/>
      </c>
      <c r="CS308" s="392" t="str">
        <f>IF(COUNTIFS('[7]ROMM List'!$E$5:$E$736,다우기술!CS$4,'[7]ROMM List'!$AA$5:$AA$736,다우기술!$C308)&gt;0,CS$4,"")</f>
        <v/>
      </c>
      <c r="CT308" s="392" t="str">
        <f>IF(COUNTIFS('[7]ROMM List'!$E$5:$E$736,다우기술!CT$4,'[7]ROMM List'!$AA$5:$AA$736,다우기술!$C308)&gt;0,CT$4,"")</f>
        <v/>
      </c>
      <c r="CU308" s="392" t="str">
        <f>IF(COUNTIFS('[7]ROMM List'!$E$5:$E$736,다우기술!CU$4,'[7]ROMM List'!$AA$5:$AA$736,다우기술!$C308)&gt;0,CU$4,"")</f>
        <v/>
      </c>
      <c r="CV308" s="392" t="str">
        <f>IF(COUNTIFS('[7]ROMM List'!$E$5:$E$736,다우기술!CV$4,'[7]ROMM List'!$AA$5:$AA$736,다우기술!$C308)&gt;0,CV$4,"")</f>
        <v/>
      </c>
      <c r="CW308" s="392" t="str">
        <f>IF(COUNTIFS('[7]ROMM List'!$E$5:$E$736,다우기술!CW$4,'[7]ROMM List'!$AA$5:$AA$736,다우기술!$C308)&gt;0,CW$4,"")</f>
        <v/>
      </c>
      <c r="CX308" s="392" t="str">
        <f>IF(COUNTIFS('[7]ROMM List'!$E$5:$E$736,다우기술!CX$4,'[7]ROMM List'!$AA$5:$AA$736,다우기술!$C308)&gt;0,CX$4,"")</f>
        <v/>
      </c>
      <c r="CY308" s="392" t="str">
        <f>IF(COUNTIFS('[7]ROMM List'!$E$5:$E$736,다우기술!CY$4,'[7]ROMM List'!$AA$5:$AA$736,다우기술!$C308)&gt;0,CY$4,"")</f>
        <v/>
      </c>
      <c r="CZ308" s="392" t="str">
        <f>IF(COUNTIFS('[7]ROMM List'!$E$5:$E$736,다우기술!CZ$4,'[7]ROMM List'!$AA$5:$AA$736,다우기술!$C308)&gt;0,CZ$4,"")</f>
        <v/>
      </c>
      <c r="DA308" s="392" t="str">
        <f>IF(COUNTIFS('[7]ROMM List'!$E$5:$E$736,다우기술!DA$4,'[7]ROMM List'!$AA$5:$AA$736,다우기술!$C308)&gt;0,DA$4,"")</f>
        <v>급여</v>
      </c>
      <c r="DB308" s="392" t="str">
        <f>IF(COUNTIFS('[7]ROMM List'!$E$5:$E$736,다우기술!DB$4,'[7]ROMM List'!$AA$5:$AA$736,다우기술!$C308)&gt;0,DB$4,"")</f>
        <v/>
      </c>
      <c r="DC308" s="392" t="str">
        <f>IF(COUNTIFS('[7]ROMM List'!$E$5:$E$736,다우기술!DC$4,'[7]ROMM List'!$AA$5:$AA$736,다우기술!$C308)&gt;0,DC$4,"")</f>
        <v/>
      </c>
      <c r="DD308" s="392" t="str">
        <f>IF(COUNTIFS('[7]ROMM List'!$E$5:$E$736,다우기술!DD$4,'[7]ROMM List'!$AA$5:$AA$736,다우기술!$C308)&gt;0,DD$4,"")</f>
        <v/>
      </c>
      <c r="DE308" s="392" t="str">
        <f>IF(COUNTIFS('[7]ROMM List'!$E$5:$E$736,다우기술!DE$4,'[7]ROMM List'!$AA$5:$AA$736,다우기술!$C308)&gt;0,DE$4,"")</f>
        <v/>
      </c>
      <c r="DF308" s="392" t="str">
        <f>IF(COUNTIFS('[7]ROMM List'!$E$5:$E$736,다우기술!DF$4,'[7]ROMM List'!$AA$5:$AA$736,다우기술!$C308)&gt;0,DF$4,"")</f>
        <v/>
      </c>
      <c r="DG308" s="392" t="str">
        <f>IF(COUNTIFS('[7]ROMM List'!$E$5:$E$736,다우기술!DG$4,'[7]ROMM List'!$AA$5:$AA$736,다우기술!$C308)&gt;0,DG$4,"")</f>
        <v/>
      </c>
      <c r="DH308" s="392" t="str">
        <f>IF(COUNTIFS('[7]ROMM List'!$E$5:$E$736,다우기술!DH$4,'[7]ROMM List'!$AA$5:$AA$736,다우기술!$C308)&gt;0,DH$4,"")</f>
        <v/>
      </c>
      <c r="DI308" s="392" t="str">
        <f>IF(COUNTIFS('[7]ROMM List'!$E$5:$E$736,다우기술!DI$4,'[7]ROMM List'!$AA$5:$AA$736,다우기술!$C308)&gt;0,DI$4,"")</f>
        <v/>
      </c>
      <c r="DJ308" s="392" t="str">
        <f>IF(COUNTIFS('[7]ROMM List'!$E$5:$E$736,다우기술!DJ$4,'[7]ROMM List'!$AA$5:$AA$736,다우기술!$C308)&gt;0,DJ$4,"")</f>
        <v/>
      </c>
      <c r="DK308" s="392" t="str">
        <f>IF(COUNTIFS('[7]ROMM List'!$E$5:$E$736,다우기술!DK$4,'[7]ROMM List'!$AA$5:$AA$736,다우기술!$C308)&gt;0,DK$4,"")</f>
        <v/>
      </c>
      <c r="DL308" s="392" t="str">
        <f t="shared" si="67"/>
        <v>급여</v>
      </c>
    </row>
    <row r="309" spans="1:116" s="392" customFormat="1" ht="78" customHeight="1">
      <c r="A309" s="453"/>
      <c r="B309" s="392" t="s">
        <v>3009</v>
      </c>
      <c r="C309" s="430" t="str">
        <f t="shared" si="59"/>
        <v>HR0103</v>
      </c>
      <c r="D309" s="430" t="s">
        <v>5426</v>
      </c>
      <c r="E309" s="430" t="s">
        <v>149</v>
      </c>
      <c r="F309" s="431" t="s">
        <v>3575</v>
      </c>
      <c r="G309" s="431" t="s">
        <v>3036</v>
      </c>
      <c r="H309" s="454" t="s">
        <v>5443</v>
      </c>
      <c r="I309" s="455" t="s">
        <v>5428</v>
      </c>
      <c r="J309" s="456" t="s">
        <v>5444</v>
      </c>
      <c r="K309" s="457" t="s">
        <v>5445</v>
      </c>
      <c r="L309" s="458" t="str">
        <f>IF(VLOOKUP(BZ309,'[7]ROMM List'!$AB$5:$AC$736,2,0)&gt;0,"Y","N")</f>
        <v>N</v>
      </c>
      <c r="M309" s="459"/>
      <c r="N309" s="460" t="s">
        <v>143</v>
      </c>
      <c r="O309" s="460"/>
      <c r="P309" s="460"/>
      <c r="Q309" s="460"/>
      <c r="R309" s="461"/>
      <c r="S309" s="459" t="s">
        <v>140</v>
      </c>
      <c r="T309" s="461" t="s">
        <v>131</v>
      </c>
      <c r="U309" s="459" t="str">
        <f>IF(COUNTIFS('[7]ROMM List'!$AA$5:$AA$736,다우기술!$C309,'[7]ROMM List'!K$5:K$736,"O")&gt;0,"O","")</f>
        <v/>
      </c>
      <c r="V309" s="460" t="str">
        <f>IF(COUNTIFS('[7]ROMM List'!$AA$5:$AA$736,다우기술!$C309,'[7]ROMM List'!L$5:L$736,"O")&gt;0,"O","")</f>
        <v/>
      </c>
      <c r="W309" s="460" t="str">
        <f>IF(COUNTIFS('[7]ROMM List'!$AA$5:$AA$736,다우기술!$C309,'[7]ROMM List'!M$5:M$736,"O")&gt;0,"O","")</f>
        <v>O</v>
      </c>
      <c r="X309" s="460" t="str">
        <f>IF(COUNTIFS('[7]ROMM List'!$AA$5:$AA$736,다우기술!$C309,'[7]ROMM List'!N$5:N$736,"O")&gt;0,"O","")</f>
        <v/>
      </c>
      <c r="Y309" s="460" t="str">
        <f>IF(COUNTIFS('[7]ROMM List'!$AA$5:$AA$736,다우기술!$C309,'[7]ROMM List'!O$5:O$736,"O")&gt;0,"O","")</f>
        <v>O</v>
      </c>
      <c r="Z309" s="460" t="str">
        <f>IF(COUNTIFS('[7]ROMM List'!$AA$5:$AA$736,다우기술!$C309,'[7]ROMM List'!P$5:P$736,"O")&gt;0,"O","")</f>
        <v>O</v>
      </c>
      <c r="AA309" s="460" t="str">
        <f>IF(COUNTIFS('[7]ROMM List'!$AA$5:$AA$736,다우기술!$C309,'[7]ROMM List'!Q$5:Q$736,"O")&gt;0,"O","")</f>
        <v/>
      </c>
      <c r="AB309" s="460" t="str">
        <f>IF(COUNTIFS('[7]ROMM List'!$AA$5:$AA$736,다우기술!$C309,'[7]ROMM List'!R$5:R$736,"O")&gt;0,"O","")</f>
        <v/>
      </c>
      <c r="AC309" s="460" t="str">
        <f>IF(COUNTIFS('[7]ROMM List'!$AA$5:$AA$736,다우기술!$C309,'[7]ROMM List'!S$5:S$736,"O")&gt;0,"O","")</f>
        <v/>
      </c>
      <c r="AD309" s="460" t="str">
        <f>IF(COUNTIFS('[7]ROMM List'!$AA$5:$AA$736,다우기술!$C309,'[7]ROMM List'!T$5:T$736,"O")&gt;0,"O","")</f>
        <v/>
      </c>
      <c r="AE309" s="460" t="str">
        <f>IF(COUNTIFS('[7]ROMM List'!$AA$5:$AA$736,다우기술!$C309,'[7]ROMM List'!U$5:U$736,"O")&gt;0,"O","")</f>
        <v/>
      </c>
      <c r="AF309" s="460" t="str">
        <f>IF(COUNTIFS('[7]ROMM List'!$AA$5:$AA$736,다우기술!$C309,'[7]ROMM List'!V$5:V$736,"O")&gt;0,"O","")</f>
        <v/>
      </c>
      <c r="AG309" s="461" t="str">
        <f>IF(COUNTIFS('[7]ROMM List'!$AA$5:$AA$736,다우기술!$C309,'[7]ROMM List'!W$5:W$736,"O")&gt;0,"O","")</f>
        <v/>
      </c>
      <c r="AH309" s="462" t="s">
        <v>129</v>
      </c>
      <c r="AI309" s="458" t="str">
        <f t="shared" si="66"/>
        <v>급여</v>
      </c>
      <c r="AJ309" s="458" t="s">
        <v>144</v>
      </c>
      <c r="AK309" s="458" t="s">
        <v>144</v>
      </c>
      <c r="AL309" s="458" t="s">
        <v>144</v>
      </c>
      <c r="AM309" s="458" t="s">
        <v>144</v>
      </c>
      <c r="AN309" s="458" t="s">
        <v>2767</v>
      </c>
      <c r="AO309" s="458" t="s">
        <v>5446</v>
      </c>
      <c r="AP309" s="463" t="s">
        <v>2767</v>
      </c>
      <c r="AQ309" s="458" t="s">
        <v>137</v>
      </c>
      <c r="AR309" s="454" t="s">
        <v>2229</v>
      </c>
      <c r="AS309" s="454" t="s">
        <v>5432</v>
      </c>
      <c r="AT309" s="464" t="s">
        <v>5447</v>
      </c>
      <c r="AU309" s="454" t="str">
        <f t="shared" si="64"/>
        <v>입사지원서류의 정확성/완전성 확인</v>
      </c>
      <c r="AV309" s="454" t="s">
        <v>5448</v>
      </c>
      <c r="AW309" s="455"/>
      <c r="AX309" s="460"/>
      <c r="AY309" s="460" t="s">
        <v>2781</v>
      </c>
      <c r="AZ309" s="461"/>
      <c r="BA309" s="446" t="s">
        <v>5449</v>
      </c>
      <c r="BB309" s="446" t="str">
        <f>IF(COUNTIFS('[7]ROMM List'!$AA$5:$AA$736,다우기술!C309,'[7]ROMM List'!$AF$5:$AF$736,"Significant")&gt;0,"Significant",IF(COUNTIFS('[7]ROMM List'!$AA$5:$AA$736,다우기술!C309,'[7]ROMM List'!$AF$5:$AF$736,"Higher")&gt;0,"Higher","Lower"))</f>
        <v>Lower</v>
      </c>
      <c r="BC309" s="446" t="s">
        <v>2781</v>
      </c>
      <c r="BD309" s="446" t="s">
        <v>130</v>
      </c>
      <c r="BE309" s="465" t="s">
        <v>131</v>
      </c>
      <c r="BF309" s="466" t="s">
        <v>2781</v>
      </c>
      <c r="BG309" s="466" t="s">
        <v>2871</v>
      </c>
      <c r="BH309" s="466" t="s">
        <v>135</v>
      </c>
      <c r="BI309" s="466" t="s">
        <v>135</v>
      </c>
      <c r="BJ309" s="466" t="s">
        <v>135</v>
      </c>
      <c r="BK309" s="466" t="s">
        <v>135</v>
      </c>
      <c r="BL309" s="466" t="s">
        <v>135</v>
      </c>
      <c r="BM309" s="466" t="s">
        <v>135</v>
      </c>
      <c r="BN309" s="467" t="s">
        <v>135</v>
      </c>
      <c r="BO309" s="446" t="str">
        <f t="shared" si="60"/>
        <v>Not Higher</v>
      </c>
      <c r="BP309" s="446">
        <f>SUMIFS([7]Note!$G$18:$G$65,[7]Note!$C$18:$C$65,다우기술!BB309,[7]Note!$F$18:$F$65,다우기술!BC309,[7]Note!$D$18:$D$65,다우기술!BO309)/IF(BD309="Y",1,IF(BD309="H",2,4))</f>
        <v>10</v>
      </c>
      <c r="BQ309" s="446" t="s">
        <v>2698</v>
      </c>
      <c r="BR309" s="466"/>
      <c r="BS309" s="467" t="s">
        <v>143</v>
      </c>
      <c r="BT309" s="465"/>
      <c r="BU309" s="466"/>
      <c r="BV309" s="466"/>
      <c r="BW309" s="466" t="s">
        <v>143</v>
      </c>
      <c r="BX309" s="466"/>
      <c r="BY309" s="446"/>
      <c r="BZ309" s="392" t="str">
        <f t="shared" si="65"/>
        <v>인사_입사지원서류의 정확성/완전성 확인</v>
      </c>
      <c r="CA309" s="392" t="b">
        <f>VLOOKUP(BZ309,'[7]ROMM List'!$AB$5:$AB$736,1,0)=BZ309</f>
        <v>1</v>
      </c>
      <c r="CB309" s="392" t="str">
        <f t="shared" si="61"/>
        <v>HR0103</v>
      </c>
      <c r="CD309" s="470">
        <f t="shared" si="62"/>
        <v>0</v>
      </c>
      <c r="CF309" s="470">
        <f t="shared" si="63"/>
        <v>0</v>
      </c>
      <c r="CG309" s="470">
        <f t="shared" si="63"/>
        <v>0</v>
      </c>
      <c r="CH309" s="470">
        <f t="shared" si="63"/>
        <v>0</v>
      </c>
      <c r="CL309" s="392" t="str">
        <f>IF(COUNTIFS('[7]ROMM List'!$E$5:$E$736,다우기술!CL$4,'[7]ROMM List'!$AA$5:$AA$736,다우기술!$C309)&gt;0,CL$4,"")</f>
        <v/>
      </c>
      <c r="CM309" s="392" t="str">
        <f>IF(COUNTIFS('[7]ROMM List'!$E$5:$E$736,다우기술!CM$4,'[7]ROMM List'!$AA$5:$AA$736,다우기술!$C309)&gt;0,CM$4,"")</f>
        <v/>
      </c>
      <c r="CN309" s="392" t="str">
        <f>IF(COUNTIFS('[7]ROMM List'!$E$5:$E$736,다우기술!CN$4,'[7]ROMM List'!$AA$5:$AA$736,다우기술!$C309)&gt;0,CN$4,"")</f>
        <v/>
      </c>
      <c r="CO309" s="392" t="str">
        <f>IF(COUNTIFS('[7]ROMM List'!$E$5:$E$736,다우기술!CO$4,'[7]ROMM List'!$AA$5:$AA$736,다우기술!$C309)&gt;0,CO$4,"")</f>
        <v/>
      </c>
      <c r="CP309" s="392" t="str">
        <f>IF(COUNTIFS('[7]ROMM List'!$E$5:$E$736,다우기술!CP$4,'[7]ROMM List'!$AA$5:$AA$736,다우기술!$C309)&gt;0,CP$4,"")</f>
        <v/>
      </c>
      <c r="CQ309" s="392" t="str">
        <f>IF(COUNTIFS('[7]ROMM List'!$E$5:$E$736,다우기술!CQ$4,'[7]ROMM List'!$AA$5:$AA$736,다우기술!$C309)&gt;0,CQ$4,"")</f>
        <v/>
      </c>
      <c r="CR309" s="392" t="str">
        <f>IF(COUNTIFS('[7]ROMM List'!$E$5:$E$736,다우기술!CR$4,'[7]ROMM List'!$AA$5:$AA$736,다우기술!$C309)&gt;0,CR$4,"")</f>
        <v/>
      </c>
      <c r="CS309" s="392" t="str">
        <f>IF(COUNTIFS('[7]ROMM List'!$E$5:$E$736,다우기술!CS$4,'[7]ROMM List'!$AA$5:$AA$736,다우기술!$C309)&gt;0,CS$4,"")</f>
        <v/>
      </c>
      <c r="CT309" s="392" t="str">
        <f>IF(COUNTIFS('[7]ROMM List'!$E$5:$E$736,다우기술!CT$4,'[7]ROMM List'!$AA$5:$AA$736,다우기술!$C309)&gt;0,CT$4,"")</f>
        <v/>
      </c>
      <c r="CU309" s="392" t="str">
        <f>IF(COUNTIFS('[7]ROMM List'!$E$5:$E$736,다우기술!CU$4,'[7]ROMM List'!$AA$5:$AA$736,다우기술!$C309)&gt;0,CU$4,"")</f>
        <v/>
      </c>
      <c r="CV309" s="392" t="str">
        <f>IF(COUNTIFS('[7]ROMM List'!$E$5:$E$736,다우기술!CV$4,'[7]ROMM List'!$AA$5:$AA$736,다우기술!$C309)&gt;0,CV$4,"")</f>
        <v/>
      </c>
      <c r="CW309" s="392" t="str">
        <f>IF(COUNTIFS('[7]ROMM List'!$E$5:$E$736,다우기술!CW$4,'[7]ROMM List'!$AA$5:$AA$736,다우기술!$C309)&gt;0,CW$4,"")</f>
        <v/>
      </c>
      <c r="CX309" s="392" t="str">
        <f>IF(COUNTIFS('[7]ROMM List'!$E$5:$E$736,다우기술!CX$4,'[7]ROMM List'!$AA$5:$AA$736,다우기술!$C309)&gt;0,CX$4,"")</f>
        <v/>
      </c>
      <c r="CY309" s="392" t="str">
        <f>IF(COUNTIFS('[7]ROMM List'!$E$5:$E$736,다우기술!CY$4,'[7]ROMM List'!$AA$5:$AA$736,다우기술!$C309)&gt;0,CY$4,"")</f>
        <v/>
      </c>
      <c r="CZ309" s="392" t="str">
        <f>IF(COUNTIFS('[7]ROMM List'!$E$5:$E$736,다우기술!CZ$4,'[7]ROMM List'!$AA$5:$AA$736,다우기술!$C309)&gt;0,CZ$4,"")</f>
        <v/>
      </c>
      <c r="DA309" s="392" t="str">
        <f>IF(COUNTIFS('[7]ROMM List'!$E$5:$E$736,다우기술!DA$4,'[7]ROMM List'!$AA$5:$AA$736,다우기술!$C309)&gt;0,DA$4,"")</f>
        <v>급여</v>
      </c>
      <c r="DB309" s="392" t="str">
        <f>IF(COUNTIFS('[7]ROMM List'!$E$5:$E$736,다우기술!DB$4,'[7]ROMM List'!$AA$5:$AA$736,다우기술!$C309)&gt;0,DB$4,"")</f>
        <v/>
      </c>
      <c r="DC309" s="392" t="str">
        <f>IF(COUNTIFS('[7]ROMM List'!$E$5:$E$736,다우기술!DC$4,'[7]ROMM List'!$AA$5:$AA$736,다우기술!$C309)&gt;0,DC$4,"")</f>
        <v/>
      </c>
      <c r="DD309" s="392" t="str">
        <f>IF(COUNTIFS('[7]ROMM List'!$E$5:$E$736,다우기술!DD$4,'[7]ROMM List'!$AA$5:$AA$736,다우기술!$C309)&gt;0,DD$4,"")</f>
        <v/>
      </c>
      <c r="DE309" s="392" t="str">
        <f>IF(COUNTIFS('[7]ROMM List'!$E$5:$E$736,다우기술!DE$4,'[7]ROMM List'!$AA$5:$AA$736,다우기술!$C309)&gt;0,DE$4,"")</f>
        <v/>
      </c>
      <c r="DF309" s="392" t="str">
        <f>IF(COUNTIFS('[7]ROMM List'!$E$5:$E$736,다우기술!DF$4,'[7]ROMM List'!$AA$5:$AA$736,다우기술!$C309)&gt;0,DF$4,"")</f>
        <v/>
      </c>
      <c r="DG309" s="392" t="str">
        <f>IF(COUNTIFS('[7]ROMM List'!$E$5:$E$736,다우기술!DG$4,'[7]ROMM List'!$AA$5:$AA$736,다우기술!$C309)&gt;0,DG$4,"")</f>
        <v/>
      </c>
      <c r="DH309" s="392" t="str">
        <f>IF(COUNTIFS('[7]ROMM List'!$E$5:$E$736,다우기술!DH$4,'[7]ROMM List'!$AA$5:$AA$736,다우기술!$C309)&gt;0,DH$4,"")</f>
        <v/>
      </c>
      <c r="DI309" s="392" t="str">
        <f>IF(COUNTIFS('[7]ROMM List'!$E$5:$E$736,다우기술!DI$4,'[7]ROMM List'!$AA$5:$AA$736,다우기술!$C309)&gt;0,DI$4,"")</f>
        <v/>
      </c>
      <c r="DJ309" s="392" t="str">
        <f>IF(COUNTIFS('[7]ROMM List'!$E$5:$E$736,다우기술!DJ$4,'[7]ROMM List'!$AA$5:$AA$736,다우기술!$C309)&gt;0,DJ$4,"")</f>
        <v/>
      </c>
      <c r="DK309" s="392" t="str">
        <f>IF(COUNTIFS('[7]ROMM List'!$E$5:$E$736,다우기술!DK$4,'[7]ROMM List'!$AA$5:$AA$736,다우기술!$C309)&gt;0,DK$4,"")</f>
        <v/>
      </c>
      <c r="DL309" s="392" t="str">
        <f t="shared" si="67"/>
        <v>급여</v>
      </c>
    </row>
    <row r="310" spans="1:116" s="392" customFormat="1" ht="93.6" customHeight="1">
      <c r="A310" s="453"/>
      <c r="B310" s="392" t="s">
        <v>3009</v>
      </c>
      <c r="C310" s="430" t="str">
        <f t="shared" si="59"/>
        <v>HR0104</v>
      </c>
      <c r="D310" s="430" t="s">
        <v>5426</v>
      </c>
      <c r="E310" s="430" t="s">
        <v>149</v>
      </c>
      <c r="F310" s="431" t="s">
        <v>3575</v>
      </c>
      <c r="G310" s="431" t="s">
        <v>3047</v>
      </c>
      <c r="H310" s="454" t="s">
        <v>5450</v>
      </c>
      <c r="I310" s="455" t="s">
        <v>5428</v>
      </c>
      <c r="J310" s="456" t="s">
        <v>5451</v>
      </c>
      <c r="K310" s="457" t="s">
        <v>5452</v>
      </c>
      <c r="L310" s="458" t="str">
        <f>IF(VLOOKUP(BZ310,'[7]ROMM List'!$AB$5:$AC$736,2,0)&gt;0,"Y","N")</f>
        <v>Y</v>
      </c>
      <c r="M310" s="459" t="s">
        <v>143</v>
      </c>
      <c r="N310" s="460"/>
      <c r="O310" s="460"/>
      <c r="P310" s="460"/>
      <c r="Q310" s="460"/>
      <c r="R310" s="461"/>
      <c r="S310" s="459" t="s">
        <v>142</v>
      </c>
      <c r="T310" s="461" t="s">
        <v>131</v>
      </c>
      <c r="U310" s="459" t="str">
        <f>IF(COUNTIFS('[7]ROMM List'!$AA$5:$AA$736,다우기술!$C310,'[7]ROMM List'!K$5:K$736,"O")&gt;0,"O","")</f>
        <v/>
      </c>
      <c r="V310" s="460" t="str">
        <f>IF(COUNTIFS('[7]ROMM List'!$AA$5:$AA$736,다우기술!$C310,'[7]ROMM List'!L$5:L$736,"O")&gt;0,"O","")</f>
        <v/>
      </c>
      <c r="W310" s="460" t="str">
        <f>IF(COUNTIFS('[7]ROMM List'!$AA$5:$AA$736,다우기술!$C310,'[7]ROMM List'!M$5:M$736,"O")&gt;0,"O","")</f>
        <v>O</v>
      </c>
      <c r="X310" s="460" t="str">
        <f>IF(COUNTIFS('[7]ROMM List'!$AA$5:$AA$736,다우기술!$C310,'[7]ROMM List'!N$5:N$736,"O")&gt;0,"O","")</f>
        <v/>
      </c>
      <c r="Y310" s="460" t="str">
        <f>IF(COUNTIFS('[7]ROMM List'!$AA$5:$AA$736,다우기술!$C310,'[7]ROMM List'!O$5:O$736,"O")&gt;0,"O","")</f>
        <v>O</v>
      </c>
      <c r="Z310" s="460" t="str">
        <f>IF(COUNTIFS('[7]ROMM List'!$AA$5:$AA$736,다우기술!$C310,'[7]ROMM List'!P$5:P$736,"O")&gt;0,"O","")</f>
        <v>O</v>
      </c>
      <c r="AA310" s="460" t="str">
        <f>IF(COUNTIFS('[7]ROMM List'!$AA$5:$AA$736,다우기술!$C310,'[7]ROMM List'!Q$5:Q$736,"O")&gt;0,"O","")</f>
        <v/>
      </c>
      <c r="AB310" s="460" t="str">
        <f>IF(COUNTIFS('[7]ROMM List'!$AA$5:$AA$736,다우기술!$C310,'[7]ROMM List'!R$5:R$736,"O")&gt;0,"O","")</f>
        <v/>
      </c>
      <c r="AC310" s="460" t="str">
        <f>IF(COUNTIFS('[7]ROMM List'!$AA$5:$AA$736,다우기술!$C310,'[7]ROMM List'!S$5:S$736,"O")&gt;0,"O","")</f>
        <v/>
      </c>
      <c r="AD310" s="460" t="str">
        <f>IF(COUNTIFS('[7]ROMM List'!$AA$5:$AA$736,다우기술!$C310,'[7]ROMM List'!T$5:T$736,"O")&gt;0,"O","")</f>
        <v/>
      </c>
      <c r="AE310" s="460" t="str">
        <f>IF(COUNTIFS('[7]ROMM List'!$AA$5:$AA$736,다우기술!$C310,'[7]ROMM List'!U$5:U$736,"O")&gt;0,"O","")</f>
        <v/>
      </c>
      <c r="AF310" s="460" t="str">
        <f>IF(COUNTIFS('[7]ROMM List'!$AA$5:$AA$736,다우기술!$C310,'[7]ROMM List'!V$5:V$736,"O")&gt;0,"O","")</f>
        <v/>
      </c>
      <c r="AG310" s="461" t="str">
        <f>IF(COUNTIFS('[7]ROMM List'!$AA$5:$AA$736,다우기술!$C310,'[7]ROMM List'!W$5:W$736,"O")&gt;0,"O","")</f>
        <v/>
      </c>
      <c r="AH310" s="462" t="s">
        <v>130</v>
      </c>
      <c r="AI310" s="458" t="str">
        <f t="shared" si="66"/>
        <v>급여</v>
      </c>
      <c r="AJ310" s="458" t="s">
        <v>144</v>
      </c>
      <c r="AK310" s="458" t="s">
        <v>144</v>
      </c>
      <c r="AL310" s="458" t="s">
        <v>144</v>
      </c>
      <c r="AM310" s="458" t="s">
        <v>144</v>
      </c>
      <c r="AN310" s="458" t="s">
        <v>5439</v>
      </c>
      <c r="AO310" s="458" t="s">
        <v>5453</v>
      </c>
      <c r="AP310" s="463" t="s">
        <v>4469</v>
      </c>
      <c r="AQ310" s="458" t="s">
        <v>137</v>
      </c>
      <c r="AR310" s="454" t="s">
        <v>2229</v>
      </c>
      <c r="AS310" s="454" t="s">
        <v>5432</v>
      </c>
      <c r="AT310" s="464" t="s">
        <v>5454</v>
      </c>
      <c r="AU310" s="454" t="str">
        <f t="shared" si="64"/>
        <v>채용의 승인</v>
      </c>
      <c r="AV310" s="454" t="s">
        <v>5455</v>
      </c>
      <c r="AW310" s="455"/>
      <c r="AX310" s="460"/>
      <c r="AY310" s="460" t="s">
        <v>2781</v>
      </c>
      <c r="AZ310" s="461"/>
      <c r="BA310" s="446" t="s">
        <v>5449</v>
      </c>
      <c r="BB310" s="446" t="str">
        <f>IF(COUNTIFS('[7]ROMM List'!$AA$5:$AA$736,다우기술!C310,'[7]ROMM List'!$AF$5:$AF$736,"Significant")&gt;0,"Significant",IF(COUNTIFS('[7]ROMM List'!$AA$5:$AA$736,다우기술!C310,'[7]ROMM List'!$AF$5:$AF$736,"Higher")&gt;0,"Higher","Lower"))</f>
        <v>Lower</v>
      </c>
      <c r="BC310" s="446" t="s">
        <v>2781</v>
      </c>
      <c r="BD310" s="446" t="s">
        <v>130</v>
      </c>
      <c r="BE310" s="465" t="s">
        <v>2868</v>
      </c>
      <c r="BF310" s="466" t="s">
        <v>2781</v>
      </c>
      <c r="BG310" s="466" t="s">
        <v>2871</v>
      </c>
      <c r="BH310" s="466" t="s">
        <v>135</v>
      </c>
      <c r="BI310" s="466" t="s">
        <v>135</v>
      </c>
      <c r="BJ310" s="466" t="s">
        <v>135</v>
      </c>
      <c r="BK310" s="466" t="s">
        <v>135</v>
      </c>
      <c r="BL310" s="466" t="s">
        <v>135</v>
      </c>
      <c r="BM310" s="466" t="s">
        <v>135</v>
      </c>
      <c r="BN310" s="467" t="s">
        <v>135</v>
      </c>
      <c r="BO310" s="446" t="str">
        <f t="shared" si="60"/>
        <v>Not Higher</v>
      </c>
      <c r="BP310" s="446">
        <f>SUMIFS([7]Note!$G$18:$G$65,[7]Note!$C$18:$C$65,다우기술!BB310,[7]Note!$F$18:$F$65,다우기술!BC310,[7]Note!$D$18:$D$65,다우기술!BO310)/IF(BD310="Y",1,IF(BD310="H",2,4))</f>
        <v>10</v>
      </c>
      <c r="BQ310" s="446" t="s">
        <v>2698</v>
      </c>
      <c r="BR310" s="466"/>
      <c r="BS310" s="467" t="s">
        <v>143</v>
      </c>
      <c r="BT310" s="465"/>
      <c r="BU310" s="466"/>
      <c r="BV310" s="466"/>
      <c r="BW310" s="466" t="s">
        <v>143</v>
      </c>
      <c r="BX310" s="466"/>
      <c r="BY310" s="446"/>
      <c r="BZ310" s="392" t="str">
        <f t="shared" si="65"/>
        <v>인사_채용의 승인</v>
      </c>
      <c r="CA310" s="392" t="b">
        <f>VLOOKUP(BZ310,'[7]ROMM List'!$AB$5:$AB$736,1,0)=BZ310</f>
        <v>1</v>
      </c>
      <c r="CB310" s="392" t="str">
        <f t="shared" si="61"/>
        <v>HR0104</v>
      </c>
      <c r="CD310" s="470">
        <f t="shared" si="62"/>
        <v>0</v>
      </c>
      <c r="CF310" s="470">
        <f t="shared" si="63"/>
        <v>0</v>
      </c>
      <c r="CG310" s="470">
        <f t="shared" si="63"/>
        <v>0</v>
      </c>
      <c r="CH310" s="470">
        <f t="shared" si="63"/>
        <v>0</v>
      </c>
      <c r="CL310" s="392" t="str">
        <f>IF(COUNTIFS('[7]ROMM List'!$E$5:$E$736,다우기술!CL$4,'[7]ROMM List'!$AA$5:$AA$736,다우기술!$C310)&gt;0,CL$4,"")</f>
        <v/>
      </c>
      <c r="CM310" s="392" t="str">
        <f>IF(COUNTIFS('[7]ROMM List'!$E$5:$E$736,다우기술!CM$4,'[7]ROMM List'!$AA$5:$AA$736,다우기술!$C310)&gt;0,CM$4,"")</f>
        <v/>
      </c>
      <c r="CN310" s="392" t="str">
        <f>IF(COUNTIFS('[7]ROMM List'!$E$5:$E$736,다우기술!CN$4,'[7]ROMM List'!$AA$5:$AA$736,다우기술!$C310)&gt;0,CN$4,"")</f>
        <v/>
      </c>
      <c r="CO310" s="392" t="str">
        <f>IF(COUNTIFS('[7]ROMM List'!$E$5:$E$736,다우기술!CO$4,'[7]ROMM List'!$AA$5:$AA$736,다우기술!$C310)&gt;0,CO$4,"")</f>
        <v/>
      </c>
      <c r="CP310" s="392" t="str">
        <f>IF(COUNTIFS('[7]ROMM List'!$E$5:$E$736,다우기술!CP$4,'[7]ROMM List'!$AA$5:$AA$736,다우기술!$C310)&gt;0,CP$4,"")</f>
        <v/>
      </c>
      <c r="CQ310" s="392" t="str">
        <f>IF(COUNTIFS('[7]ROMM List'!$E$5:$E$736,다우기술!CQ$4,'[7]ROMM List'!$AA$5:$AA$736,다우기술!$C310)&gt;0,CQ$4,"")</f>
        <v/>
      </c>
      <c r="CR310" s="392" t="str">
        <f>IF(COUNTIFS('[7]ROMM List'!$E$5:$E$736,다우기술!CR$4,'[7]ROMM List'!$AA$5:$AA$736,다우기술!$C310)&gt;0,CR$4,"")</f>
        <v/>
      </c>
      <c r="CS310" s="392" t="str">
        <f>IF(COUNTIFS('[7]ROMM List'!$E$5:$E$736,다우기술!CS$4,'[7]ROMM List'!$AA$5:$AA$736,다우기술!$C310)&gt;0,CS$4,"")</f>
        <v/>
      </c>
      <c r="CT310" s="392" t="str">
        <f>IF(COUNTIFS('[7]ROMM List'!$E$5:$E$736,다우기술!CT$4,'[7]ROMM List'!$AA$5:$AA$736,다우기술!$C310)&gt;0,CT$4,"")</f>
        <v/>
      </c>
      <c r="CU310" s="392" t="str">
        <f>IF(COUNTIFS('[7]ROMM List'!$E$5:$E$736,다우기술!CU$4,'[7]ROMM List'!$AA$5:$AA$736,다우기술!$C310)&gt;0,CU$4,"")</f>
        <v/>
      </c>
      <c r="CV310" s="392" t="str">
        <f>IF(COUNTIFS('[7]ROMM List'!$E$5:$E$736,다우기술!CV$4,'[7]ROMM List'!$AA$5:$AA$736,다우기술!$C310)&gt;0,CV$4,"")</f>
        <v/>
      </c>
      <c r="CW310" s="392" t="str">
        <f>IF(COUNTIFS('[7]ROMM List'!$E$5:$E$736,다우기술!CW$4,'[7]ROMM List'!$AA$5:$AA$736,다우기술!$C310)&gt;0,CW$4,"")</f>
        <v/>
      </c>
      <c r="CX310" s="392" t="str">
        <f>IF(COUNTIFS('[7]ROMM List'!$E$5:$E$736,다우기술!CX$4,'[7]ROMM List'!$AA$5:$AA$736,다우기술!$C310)&gt;0,CX$4,"")</f>
        <v/>
      </c>
      <c r="CY310" s="392" t="str">
        <f>IF(COUNTIFS('[7]ROMM List'!$E$5:$E$736,다우기술!CY$4,'[7]ROMM List'!$AA$5:$AA$736,다우기술!$C310)&gt;0,CY$4,"")</f>
        <v/>
      </c>
      <c r="CZ310" s="392" t="str">
        <f>IF(COUNTIFS('[7]ROMM List'!$E$5:$E$736,다우기술!CZ$4,'[7]ROMM List'!$AA$5:$AA$736,다우기술!$C310)&gt;0,CZ$4,"")</f>
        <v/>
      </c>
      <c r="DA310" s="392" t="str">
        <f>IF(COUNTIFS('[7]ROMM List'!$E$5:$E$736,다우기술!DA$4,'[7]ROMM List'!$AA$5:$AA$736,다우기술!$C310)&gt;0,DA$4,"")</f>
        <v>급여</v>
      </c>
      <c r="DB310" s="392" t="str">
        <f>IF(COUNTIFS('[7]ROMM List'!$E$5:$E$736,다우기술!DB$4,'[7]ROMM List'!$AA$5:$AA$736,다우기술!$C310)&gt;0,DB$4,"")</f>
        <v/>
      </c>
      <c r="DC310" s="392" t="str">
        <f>IF(COUNTIFS('[7]ROMM List'!$E$5:$E$736,다우기술!DC$4,'[7]ROMM List'!$AA$5:$AA$736,다우기술!$C310)&gt;0,DC$4,"")</f>
        <v/>
      </c>
      <c r="DD310" s="392" t="str">
        <f>IF(COUNTIFS('[7]ROMM List'!$E$5:$E$736,다우기술!DD$4,'[7]ROMM List'!$AA$5:$AA$736,다우기술!$C310)&gt;0,DD$4,"")</f>
        <v/>
      </c>
      <c r="DE310" s="392" t="str">
        <f>IF(COUNTIFS('[7]ROMM List'!$E$5:$E$736,다우기술!DE$4,'[7]ROMM List'!$AA$5:$AA$736,다우기술!$C310)&gt;0,DE$4,"")</f>
        <v/>
      </c>
      <c r="DF310" s="392" t="str">
        <f>IF(COUNTIFS('[7]ROMM List'!$E$5:$E$736,다우기술!DF$4,'[7]ROMM List'!$AA$5:$AA$736,다우기술!$C310)&gt;0,DF$4,"")</f>
        <v/>
      </c>
      <c r="DG310" s="392" t="str">
        <f>IF(COUNTIFS('[7]ROMM List'!$E$5:$E$736,다우기술!DG$4,'[7]ROMM List'!$AA$5:$AA$736,다우기술!$C310)&gt;0,DG$4,"")</f>
        <v/>
      </c>
      <c r="DH310" s="392" t="str">
        <f>IF(COUNTIFS('[7]ROMM List'!$E$5:$E$736,다우기술!DH$4,'[7]ROMM List'!$AA$5:$AA$736,다우기술!$C310)&gt;0,DH$4,"")</f>
        <v/>
      </c>
      <c r="DI310" s="392" t="str">
        <f>IF(COUNTIFS('[7]ROMM List'!$E$5:$E$736,다우기술!DI$4,'[7]ROMM List'!$AA$5:$AA$736,다우기술!$C310)&gt;0,DI$4,"")</f>
        <v/>
      </c>
      <c r="DJ310" s="392" t="str">
        <f>IF(COUNTIFS('[7]ROMM List'!$E$5:$E$736,다우기술!DJ$4,'[7]ROMM List'!$AA$5:$AA$736,다우기술!$C310)&gt;0,DJ$4,"")</f>
        <v/>
      </c>
      <c r="DK310" s="392" t="str">
        <f>IF(COUNTIFS('[7]ROMM List'!$E$5:$E$736,다우기술!DK$4,'[7]ROMM List'!$AA$5:$AA$736,다우기술!$C310)&gt;0,DK$4,"")</f>
        <v/>
      </c>
      <c r="DL310" s="392" t="str">
        <f t="shared" si="67"/>
        <v>급여</v>
      </c>
    </row>
    <row r="311" spans="1:116" s="392" customFormat="1" ht="187.2" customHeight="1">
      <c r="A311" s="453"/>
      <c r="B311" s="392" t="s">
        <v>3009</v>
      </c>
      <c r="C311" s="430" t="str">
        <f t="shared" si="59"/>
        <v>HR0105</v>
      </c>
      <c r="D311" s="430" t="s">
        <v>5426</v>
      </c>
      <c r="E311" s="430" t="s">
        <v>149</v>
      </c>
      <c r="F311" s="431" t="s">
        <v>3575</v>
      </c>
      <c r="G311" s="431" t="s">
        <v>3056</v>
      </c>
      <c r="H311" s="454" t="s">
        <v>5456</v>
      </c>
      <c r="I311" s="455" t="s">
        <v>5428</v>
      </c>
      <c r="J311" s="456" t="s">
        <v>5457</v>
      </c>
      <c r="K311" s="457" t="s">
        <v>5458</v>
      </c>
      <c r="L311" s="458" t="str">
        <f>IF(VLOOKUP(BZ311,'[7]ROMM List'!$AB$5:$AC$736,2,0)&gt;0,"Y","N")</f>
        <v>Y</v>
      </c>
      <c r="M311" s="459" t="s">
        <v>143</v>
      </c>
      <c r="N311" s="460"/>
      <c r="O311" s="460"/>
      <c r="P311" s="460"/>
      <c r="Q311" s="460"/>
      <c r="R311" s="461"/>
      <c r="S311" s="459" t="s">
        <v>142</v>
      </c>
      <c r="T311" s="461" t="s">
        <v>137</v>
      </c>
      <c r="U311" s="459" t="str">
        <f>IF(COUNTIFS('[7]ROMM List'!$AA$5:$AA$736,다우기술!$C311,'[7]ROMM List'!K$5:K$736,"O")&gt;0,"O","")</f>
        <v/>
      </c>
      <c r="V311" s="460" t="str">
        <f>IF(COUNTIFS('[7]ROMM List'!$AA$5:$AA$736,다우기술!$C311,'[7]ROMM List'!L$5:L$736,"O")&gt;0,"O","")</f>
        <v/>
      </c>
      <c r="W311" s="460" t="str">
        <f>IF(COUNTIFS('[7]ROMM List'!$AA$5:$AA$736,다우기술!$C311,'[7]ROMM List'!M$5:M$736,"O")&gt;0,"O","")</f>
        <v>O</v>
      </c>
      <c r="X311" s="460" t="str">
        <f>IF(COUNTIFS('[7]ROMM List'!$AA$5:$AA$736,다우기술!$C311,'[7]ROMM List'!N$5:N$736,"O")&gt;0,"O","")</f>
        <v/>
      </c>
      <c r="Y311" s="460" t="str">
        <f>IF(COUNTIFS('[7]ROMM List'!$AA$5:$AA$736,다우기술!$C311,'[7]ROMM List'!O$5:O$736,"O")&gt;0,"O","")</f>
        <v>O</v>
      </c>
      <c r="Z311" s="460" t="str">
        <f>IF(COUNTIFS('[7]ROMM List'!$AA$5:$AA$736,다우기술!$C311,'[7]ROMM List'!P$5:P$736,"O")&gt;0,"O","")</f>
        <v>O</v>
      </c>
      <c r="AA311" s="460" t="str">
        <f>IF(COUNTIFS('[7]ROMM List'!$AA$5:$AA$736,다우기술!$C311,'[7]ROMM List'!Q$5:Q$736,"O")&gt;0,"O","")</f>
        <v/>
      </c>
      <c r="AB311" s="460" t="str">
        <f>IF(COUNTIFS('[7]ROMM List'!$AA$5:$AA$736,다우기술!$C311,'[7]ROMM List'!R$5:R$736,"O")&gt;0,"O","")</f>
        <v/>
      </c>
      <c r="AC311" s="460" t="str">
        <f>IF(COUNTIFS('[7]ROMM List'!$AA$5:$AA$736,다우기술!$C311,'[7]ROMM List'!S$5:S$736,"O")&gt;0,"O","")</f>
        <v/>
      </c>
      <c r="AD311" s="460" t="str">
        <f>IF(COUNTIFS('[7]ROMM List'!$AA$5:$AA$736,다우기술!$C311,'[7]ROMM List'!T$5:T$736,"O")&gt;0,"O","")</f>
        <v/>
      </c>
      <c r="AE311" s="460" t="str">
        <f>IF(COUNTIFS('[7]ROMM List'!$AA$5:$AA$736,다우기술!$C311,'[7]ROMM List'!U$5:U$736,"O")&gt;0,"O","")</f>
        <v/>
      </c>
      <c r="AF311" s="460" t="str">
        <f>IF(COUNTIFS('[7]ROMM List'!$AA$5:$AA$736,다우기술!$C311,'[7]ROMM List'!V$5:V$736,"O")&gt;0,"O","")</f>
        <v/>
      </c>
      <c r="AG311" s="461" t="str">
        <f>IF(COUNTIFS('[7]ROMM List'!$AA$5:$AA$736,다우기술!$C311,'[7]ROMM List'!W$5:W$736,"O")&gt;0,"O","")</f>
        <v/>
      </c>
      <c r="AH311" s="462" t="s">
        <v>130</v>
      </c>
      <c r="AI311" s="458" t="str">
        <f t="shared" si="66"/>
        <v>급여</v>
      </c>
      <c r="AJ311" s="458" t="s">
        <v>144</v>
      </c>
      <c r="AK311" s="458" t="s">
        <v>144</v>
      </c>
      <c r="AL311" s="458" t="s">
        <v>144</v>
      </c>
      <c r="AM311" s="458" t="s">
        <v>144</v>
      </c>
      <c r="AN311" s="458" t="s">
        <v>2767</v>
      </c>
      <c r="AO311" s="458" t="s">
        <v>5459</v>
      </c>
      <c r="AP311" s="463" t="s">
        <v>5460</v>
      </c>
      <c r="AQ311" s="458" t="s">
        <v>3582</v>
      </c>
      <c r="AR311" s="454" t="s">
        <v>2229</v>
      </c>
      <c r="AS311" s="454" t="s">
        <v>5432</v>
      </c>
      <c r="AT311" s="464" t="s">
        <v>5461</v>
      </c>
      <c r="AU311" s="454" t="str">
        <f t="shared" si="64"/>
        <v>인사정보 변경 권한 관리</v>
      </c>
      <c r="AV311" s="454" t="s">
        <v>5462</v>
      </c>
      <c r="AW311" s="455"/>
      <c r="AX311" s="460"/>
      <c r="AY311" s="460" t="s">
        <v>143</v>
      </c>
      <c r="AZ311" s="461"/>
      <c r="BA311" s="446" t="s">
        <v>2767</v>
      </c>
      <c r="BB311" s="446" t="str">
        <f>IF(COUNTIFS('[7]ROMM List'!$AA$5:$AA$736,다우기술!C311,'[7]ROMM List'!$AF$5:$AF$736,"Significant")&gt;0,"Significant",IF(COUNTIFS('[7]ROMM List'!$AA$5:$AA$736,다우기술!C311,'[7]ROMM List'!$AF$5:$AF$736,"Higher")&gt;0,"Higher","Lower"))</f>
        <v>Lower</v>
      </c>
      <c r="BC311" s="446" t="str">
        <f>AQ311</f>
        <v>Auto</v>
      </c>
      <c r="BD311" s="446" t="s">
        <v>130</v>
      </c>
      <c r="BE311" s="465" t="s">
        <v>137</v>
      </c>
      <c r="BF311" s="466" t="str">
        <f>BC311</f>
        <v>Auto</v>
      </c>
      <c r="BG311" s="466" t="s">
        <v>2871</v>
      </c>
      <c r="BH311" s="466" t="s">
        <v>135</v>
      </c>
      <c r="BI311" s="466" t="s">
        <v>135</v>
      </c>
      <c r="BJ311" s="466" t="s">
        <v>135</v>
      </c>
      <c r="BK311" s="466" t="s">
        <v>135</v>
      </c>
      <c r="BL311" s="466" t="s">
        <v>135</v>
      </c>
      <c r="BM311" s="466" t="s">
        <v>135</v>
      </c>
      <c r="BN311" s="467" t="s">
        <v>135</v>
      </c>
      <c r="BO311" s="446" t="str">
        <f t="shared" si="60"/>
        <v>Not Higher</v>
      </c>
      <c r="BP311" s="446">
        <f>SUMIFS([7]Note!$G$18:$G$65,[7]Note!$C$18:$C$65,다우기술!BB311,[7]Note!$F$18:$F$65,다우기술!BC311,[7]Note!$D$18:$D$65,다우기술!BO311)/IF(BD311="Y",1,IF(BD311="H",2,4))</f>
        <v>1</v>
      </c>
      <c r="BQ311" s="446" t="str">
        <f>AR311</f>
        <v>인사팀</v>
      </c>
      <c r="BR311" s="466"/>
      <c r="BS311" s="467" t="s">
        <v>143</v>
      </c>
      <c r="BT311" s="465"/>
      <c r="BU311" s="466"/>
      <c r="BV311" s="466"/>
      <c r="BW311" s="466" t="s">
        <v>143</v>
      </c>
      <c r="BX311" s="466"/>
      <c r="BY311" s="446"/>
      <c r="BZ311" s="392" t="str">
        <f t="shared" si="65"/>
        <v>인사_인사정보 변경 권한 관리</v>
      </c>
      <c r="CA311" s="392" t="b">
        <f>VLOOKUP(BZ311,'[7]ROMM List'!$AB$5:$AB$736,1,0)=BZ311</f>
        <v>1</v>
      </c>
      <c r="CB311" s="392" t="str">
        <f t="shared" si="61"/>
        <v>HR0105</v>
      </c>
      <c r="CD311" s="470">
        <f t="shared" si="62"/>
        <v>0</v>
      </c>
      <c r="CF311" s="470">
        <f t="shared" si="63"/>
        <v>0</v>
      </c>
      <c r="CG311" s="470">
        <f t="shared" si="63"/>
        <v>0</v>
      </c>
      <c r="CH311" s="470">
        <f t="shared" si="63"/>
        <v>0</v>
      </c>
      <c r="CL311" s="392" t="str">
        <f>IF(COUNTIFS('[7]ROMM List'!$E$5:$E$736,다우기술!CL$4,'[7]ROMM List'!$AA$5:$AA$736,다우기술!$C311)&gt;0,CL$4,"")</f>
        <v/>
      </c>
      <c r="CM311" s="392" t="str">
        <f>IF(COUNTIFS('[7]ROMM List'!$E$5:$E$736,다우기술!CM$4,'[7]ROMM List'!$AA$5:$AA$736,다우기술!$C311)&gt;0,CM$4,"")</f>
        <v/>
      </c>
      <c r="CN311" s="392" t="str">
        <f>IF(COUNTIFS('[7]ROMM List'!$E$5:$E$736,다우기술!CN$4,'[7]ROMM List'!$AA$5:$AA$736,다우기술!$C311)&gt;0,CN$4,"")</f>
        <v/>
      </c>
      <c r="CO311" s="392" t="str">
        <f>IF(COUNTIFS('[7]ROMM List'!$E$5:$E$736,다우기술!CO$4,'[7]ROMM List'!$AA$5:$AA$736,다우기술!$C311)&gt;0,CO$4,"")</f>
        <v/>
      </c>
      <c r="CP311" s="392" t="str">
        <f>IF(COUNTIFS('[7]ROMM List'!$E$5:$E$736,다우기술!CP$4,'[7]ROMM List'!$AA$5:$AA$736,다우기술!$C311)&gt;0,CP$4,"")</f>
        <v/>
      </c>
      <c r="CQ311" s="392" t="str">
        <f>IF(COUNTIFS('[7]ROMM List'!$E$5:$E$736,다우기술!CQ$4,'[7]ROMM List'!$AA$5:$AA$736,다우기술!$C311)&gt;0,CQ$4,"")</f>
        <v/>
      </c>
      <c r="CR311" s="392" t="str">
        <f>IF(COUNTIFS('[7]ROMM List'!$E$5:$E$736,다우기술!CR$4,'[7]ROMM List'!$AA$5:$AA$736,다우기술!$C311)&gt;0,CR$4,"")</f>
        <v/>
      </c>
      <c r="CS311" s="392" t="str">
        <f>IF(COUNTIFS('[7]ROMM List'!$E$5:$E$736,다우기술!CS$4,'[7]ROMM List'!$AA$5:$AA$736,다우기술!$C311)&gt;0,CS$4,"")</f>
        <v/>
      </c>
      <c r="CT311" s="392" t="str">
        <f>IF(COUNTIFS('[7]ROMM List'!$E$5:$E$736,다우기술!CT$4,'[7]ROMM List'!$AA$5:$AA$736,다우기술!$C311)&gt;0,CT$4,"")</f>
        <v/>
      </c>
      <c r="CU311" s="392" t="str">
        <f>IF(COUNTIFS('[7]ROMM List'!$E$5:$E$736,다우기술!CU$4,'[7]ROMM List'!$AA$5:$AA$736,다우기술!$C311)&gt;0,CU$4,"")</f>
        <v/>
      </c>
      <c r="CV311" s="392" t="str">
        <f>IF(COUNTIFS('[7]ROMM List'!$E$5:$E$736,다우기술!CV$4,'[7]ROMM List'!$AA$5:$AA$736,다우기술!$C311)&gt;0,CV$4,"")</f>
        <v/>
      </c>
      <c r="CW311" s="392" t="str">
        <f>IF(COUNTIFS('[7]ROMM List'!$E$5:$E$736,다우기술!CW$4,'[7]ROMM List'!$AA$5:$AA$736,다우기술!$C311)&gt;0,CW$4,"")</f>
        <v/>
      </c>
      <c r="CX311" s="392" t="str">
        <f>IF(COUNTIFS('[7]ROMM List'!$E$5:$E$736,다우기술!CX$4,'[7]ROMM List'!$AA$5:$AA$736,다우기술!$C311)&gt;0,CX$4,"")</f>
        <v/>
      </c>
      <c r="CY311" s="392" t="str">
        <f>IF(COUNTIFS('[7]ROMM List'!$E$5:$E$736,다우기술!CY$4,'[7]ROMM List'!$AA$5:$AA$736,다우기술!$C311)&gt;0,CY$4,"")</f>
        <v/>
      </c>
      <c r="CZ311" s="392" t="str">
        <f>IF(COUNTIFS('[7]ROMM List'!$E$5:$E$736,다우기술!CZ$4,'[7]ROMM List'!$AA$5:$AA$736,다우기술!$C311)&gt;0,CZ$4,"")</f>
        <v/>
      </c>
      <c r="DA311" s="392" t="str">
        <f>IF(COUNTIFS('[7]ROMM List'!$E$5:$E$736,다우기술!DA$4,'[7]ROMM List'!$AA$5:$AA$736,다우기술!$C311)&gt;0,DA$4,"")</f>
        <v>급여</v>
      </c>
      <c r="DB311" s="392" t="str">
        <f>IF(COUNTIFS('[7]ROMM List'!$E$5:$E$736,다우기술!DB$4,'[7]ROMM List'!$AA$5:$AA$736,다우기술!$C311)&gt;0,DB$4,"")</f>
        <v/>
      </c>
      <c r="DC311" s="392" t="str">
        <f>IF(COUNTIFS('[7]ROMM List'!$E$5:$E$736,다우기술!DC$4,'[7]ROMM List'!$AA$5:$AA$736,다우기술!$C311)&gt;0,DC$4,"")</f>
        <v/>
      </c>
      <c r="DD311" s="392" t="str">
        <f>IF(COUNTIFS('[7]ROMM List'!$E$5:$E$736,다우기술!DD$4,'[7]ROMM List'!$AA$5:$AA$736,다우기술!$C311)&gt;0,DD$4,"")</f>
        <v/>
      </c>
      <c r="DE311" s="392" t="str">
        <f>IF(COUNTIFS('[7]ROMM List'!$E$5:$E$736,다우기술!DE$4,'[7]ROMM List'!$AA$5:$AA$736,다우기술!$C311)&gt;0,DE$4,"")</f>
        <v/>
      </c>
      <c r="DF311" s="392" t="str">
        <f>IF(COUNTIFS('[7]ROMM List'!$E$5:$E$736,다우기술!DF$4,'[7]ROMM List'!$AA$5:$AA$736,다우기술!$C311)&gt;0,DF$4,"")</f>
        <v/>
      </c>
      <c r="DG311" s="392" t="str">
        <f>IF(COUNTIFS('[7]ROMM List'!$E$5:$E$736,다우기술!DG$4,'[7]ROMM List'!$AA$5:$AA$736,다우기술!$C311)&gt;0,DG$4,"")</f>
        <v/>
      </c>
      <c r="DH311" s="392" t="str">
        <f>IF(COUNTIFS('[7]ROMM List'!$E$5:$E$736,다우기술!DH$4,'[7]ROMM List'!$AA$5:$AA$736,다우기술!$C311)&gt;0,DH$4,"")</f>
        <v/>
      </c>
      <c r="DI311" s="392" t="str">
        <f>IF(COUNTIFS('[7]ROMM List'!$E$5:$E$736,다우기술!DI$4,'[7]ROMM List'!$AA$5:$AA$736,다우기술!$C311)&gt;0,DI$4,"")</f>
        <v/>
      </c>
      <c r="DJ311" s="392" t="str">
        <f>IF(COUNTIFS('[7]ROMM List'!$E$5:$E$736,다우기술!DJ$4,'[7]ROMM List'!$AA$5:$AA$736,다우기술!$C311)&gt;0,DJ$4,"")</f>
        <v/>
      </c>
      <c r="DK311" s="392" t="str">
        <f>IF(COUNTIFS('[7]ROMM List'!$E$5:$E$736,다우기술!DK$4,'[7]ROMM List'!$AA$5:$AA$736,다우기술!$C311)&gt;0,DK$4,"")</f>
        <v/>
      </c>
      <c r="DL311" s="392" t="str">
        <f t="shared" si="67"/>
        <v>급여</v>
      </c>
    </row>
    <row r="312" spans="1:116" s="392" customFormat="1" ht="187.2" customHeight="1">
      <c r="A312" s="453"/>
      <c r="B312" s="392" t="s">
        <v>3009</v>
      </c>
      <c r="C312" s="430" t="str">
        <f t="shared" si="59"/>
        <v>HR0106</v>
      </c>
      <c r="D312" s="430" t="s">
        <v>5426</v>
      </c>
      <c r="E312" s="430" t="s">
        <v>149</v>
      </c>
      <c r="F312" s="431" t="s">
        <v>3575</v>
      </c>
      <c r="G312" s="431" t="s">
        <v>3064</v>
      </c>
      <c r="H312" s="454" t="s">
        <v>5463</v>
      </c>
      <c r="I312" s="455" t="s">
        <v>5464</v>
      </c>
      <c r="J312" s="456" t="s">
        <v>5465</v>
      </c>
      <c r="K312" s="457" t="s">
        <v>5466</v>
      </c>
      <c r="L312" s="458" t="str">
        <f>IF(VLOOKUP(BZ312,'[7]ROMM List'!$AB$5:$AC$736,2,0)&gt;0,"Y","N")</f>
        <v>N</v>
      </c>
      <c r="M312" s="459" t="s">
        <v>2781</v>
      </c>
      <c r="N312" s="460"/>
      <c r="O312" s="460"/>
      <c r="P312" s="460"/>
      <c r="Q312" s="460"/>
      <c r="R312" s="461"/>
      <c r="S312" s="459" t="s">
        <v>2867</v>
      </c>
      <c r="T312" s="461" t="s">
        <v>131</v>
      </c>
      <c r="U312" s="459" t="str">
        <f>IF(COUNTIFS('[7]ROMM List'!$AA$5:$AA$736,다우기술!$C312,'[7]ROMM List'!K$5:K$736,"O")&gt;0,"O","")</f>
        <v/>
      </c>
      <c r="V312" s="460" t="str">
        <f>IF(COUNTIFS('[7]ROMM List'!$AA$5:$AA$736,다우기술!$C312,'[7]ROMM List'!L$5:L$736,"O")&gt;0,"O","")</f>
        <v/>
      </c>
      <c r="W312" s="460" t="str">
        <f>IF(COUNTIFS('[7]ROMM List'!$AA$5:$AA$736,다우기술!$C312,'[7]ROMM List'!M$5:M$736,"O")&gt;0,"O","")</f>
        <v/>
      </c>
      <c r="X312" s="460" t="str">
        <f>IF(COUNTIFS('[7]ROMM List'!$AA$5:$AA$736,다우기술!$C312,'[7]ROMM List'!N$5:N$736,"O")&gt;0,"O","")</f>
        <v/>
      </c>
      <c r="Y312" s="460" t="str">
        <f>IF(COUNTIFS('[7]ROMM List'!$AA$5:$AA$736,다우기술!$C312,'[7]ROMM List'!O$5:O$736,"O")&gt;0,"O","")</f>
        <v>O</v>
      </c>
      <c r="Z312" s="460" t="str">
        <f>IF(COUNTIFS('[7]ROMM List'!$AA$5:$AA$736,다우기술!$C312,'[7]ROMM List'!P$5:P$736,"O")&gt;0,"O","")</f>
        <v>O</v>
      </c>
      <c r="AA312" s="460" t="str">
        <f>IF(COUNTIFS('[7]ROMM List'!$AA$5:$AA$736,다우기술!$C312,'[7]ROMM List'!Q$5:Q$736,"O")&gt;0,"O","")</f>
        <v/>
      </c>
      <c r="AB312" s="460" t="str">
        <f>IF(COUNTIFS('[7]ROMM List'!$AA$5:$AA$736,다우기술!$C312,'[7]ROMM List'!R$5:R$736,"O")&gt;0,"O","")</f>
        <v/>
      </c>
      <c r="AC312" s="460" t="str">
        <f>IF(COUNTIFS('[7]ROMM List'!$AA$5:$AA$736,다우기술!$C312,'[7]ROMM List'!S$5:S$736,"O")&gt;0,"O","")</f>
        <v/>
      </c>
      <c r="AD312" s="460" t="str">
        <f>IF(COUNTIFS('[7]ROMM List'!$AA$5:$AA$736,다우기술!$C312,'[7]ROMM List'!T$5:T$736,"O")&gt;0,"O","")</f>
        <v/>
      </c>
      <c r="AE312" s="460" t="str">
        <f>IF(COUNTIFS('[7]ROMM List'!$AA$5:$AA$736,다우기술!$C312,'[7]ROMM List'!U$5:U$736,"O")&gt;0,"O","")</f>
        <v/>
      </c>
      <c r="AF312" s="460" t="str">
        <f>IF(COUNTIFS('[7]ROMM List'!$AA$5:$AA$736,다우기술!$C312,'[7]ROMM List'!V$5:V$736,"O")&gt;0,"O","")</f>
        <v/>
      </c>
      <c r="AG312" s="461" t="str">
        <f>IF(COUNTIFS('[7]ROMM List'!$AA$5:$AA$736,다우기술!$C312,'[7]ROMM List'!W$5:W$736,"O")&gt;0,"O","")</f>
        <v/>
      </c>
      <c r="AH312" s="462" t="s">
        <v>130</v>
      </c>
      <c r="AI312" s="458" t="str">
        <f t="shared" si="66"/>
        <v>급여</v>
      </c>
      <c r="AJ312" s="458" t="s">
        <v>144</v>
      </c>
      <c r="AK312" s="458" t="s">
        <v>144</v>
      </c>
      <c r="AL312" s="458" t="s">
        <v>144</v>
      </c>
      <c r="AM312" s="458" t="s">
        <v>144</v>
      </c>
      <c r="AN312" s="458" t="s">
        <v>5467</v>
      </c>
      <c r="AO312" s="458" t="s">
        <v>5468</v>
      </c>
      <c r="AP312" s="463" t="s">
        <v>3629</v>
      </c>
      <c r="AQ312" s="458" t="s">
        <v>137</v>
      </c>
      <c r="AR312" s="454" t="s">
        <v>2229</v>
      </c>
      <c r="AS312" s="454" t="s">
        <v>5432</v>
      </c>
      <c r="AT312" s="464" t="s">
        <v>5469</v>
      </c>
      <c r="AU312" s="454" t="str">
        <f t="shared" si="64"/>
        <v>회사정책에 따른 인사고과</v>
      </c>
      <c r="AV312" s="454" t="s">
        <v>5470</v>
      </c>
      <c r="AW312" s="455"/>
      <c r="AX312" s="460"/>
      <c r="AY312" s="460" t="s">
        <v>2781</v>
      </c>
      <c r="AZ312" s="461"/>
      <c r="BA312" s="446" t="s">
        <v>5471</v>
      </c>
      <c r="BB312" s="446" t="str">
        <f>IF(COUNTIFS('[7]ROMM List'!$AA$5:$AA$736,다우기술!C312,'[7]ROMM List'!$AF$5:$AF$736,"Significant")&gt;0,"Significant",IF(COUNTIFS('[7]ROMM List'!$AA$5:$AA$736,다우기술!C312,'[7]ROMM List'!$AF$5:$AF$736,"Higher")&gt;0,"Higher","Lower"))</f>
        <v>Lower</v>
      </c>
      <c r="BC312" s="446" t="str">
        <f>AQ312</f>
        <v>A</v>
      </c>
      <c r="BD312" s="446" t="s">
        <v>130</v>
      </c>
      <c r="BE312" s="465" t="s">
        <v>2868</v>
      </c>
      <c r="BF312" s="466" t="str">
        <f>BC312</f>
        <v>A</v>
      </c>
      <c r="BG312" s="466" t="s">
        <v>2871</v>
      </c>
      <c r="BH312" s="466" t="s">
        <v>2871</v>
      </c>
      <c r="BI312" s="466" t="s">
        <v>2871</v>
      </c>
      <c r="BJ312" s="466" t="s">
        <v>2871</v>
      </c>
      <c r="BK312" s="466" t="s">
        <v>2871</v>
      </c>
      <c r="BL312" s="466" t="s">
        <v>2871</v>
      </c>
      <c r="BM312" s="466" t="s">
        <v>2871</v>
      </c>
      <c r="BN312" s="467" t="s">
        <v>2871</v>
      </c>
      <c r="BO312" s="446" t="str">
        <f t="shared" si="60"/>
        <v>Not Higher</v>
      </c>
      <c r="BP312" s="446">
        <f>SUMIFS([7]Note!$G$18:$G$65,[7]Note!$C$18:$C$65,다우기술!BB312,[7]Note!$F$18:$F$65,다우기술!BC312,[7]Note!$D$18:$D$65,다우기술!BO312)/IF(BD312="Y",1,IF(BD312="H",2,4))</f>
        <v>1</v>
      </c>
      <c r="BQ312" s="446" t="str">
        <f>AR312</f>
        <v>인사팀</v>
      </c>
      <c r="BR312" s="466"/>
      <c r="BS312" s="467" t="s">
        <v>143</v>
      </c>
      <c r="BT312" s="465"/>
      <c r="BU312" s="466"/>
      <c r="BV312" s="466"/>
      <c r="BW312" s="466" t="s">
        <v>143</v>
      </c>
      <c r="BX312" s="466"/>
      <c r="BY312" s="446"/>
      <c r="BZ312" s="392" t="str">
        <f t="shared" si="65"/>
        <v>인사_회사정책에 따른 인사고과</v>
      </c>
      <c r="CA312" s="392" t="b">
        <f>VLOOKUP(BZ312,'[7]ROMM List'!$AB$5:$AB$736,1,0)=BZ312</f>
        <v>1</v>
      </c>
      <c r="CB312" s="392" t="str">
        <f t="shared" si="61"/>
        <v>HR0106</v>
      </c>
      <c r="CD312" s="470">
        <f t="shared" si="62"/>
        <v>0</v>
      </c>
      <c r="CF312" s="470">
        <f t="shared" si="63"/>
        <v>0</v>
      </c>
      <c r="CG312" s="470">
        <f t="shared" si="63"/>
        <v>0</v>
      </c>
      <c r="CH312" s="470">
        <f t="shared" si="63"/>
        <v>0</v>
      </c>
      <c r="CL312" s="392" t="str">
        <f>IF(COUNTIFS('[7]ROMM List'!$E$5:$E$736,다우기술!CL$4,'[7]ROMM List'!$AA$5:$AA$736,다우기술!$C312)&gt;0,CL$4,"")</f>
        <v/>
      </c>
      <c r="CM312" s="392" t="str">
        <f>IF(COUNTIFS('[7]ROMM List'!$E$5:$E$736,다우기술!CM$4,'[7]ROMM List'!$AA$5:$AA$736,다우기술!$C312)&gt;0,CM$4,"")</f>
        <v/>
      </c>
      <c r="CN312" s="392" t="str">
        <f>IF(COUNTIFS('[7]ROMM List'!$E$5:$E$736,다우기술!CN$4,'[7]ROMM List'!$AA$5:$AA$736,다우기술!$C312)&gt;0,CN$4,"")</f>
        <v/>
      </c>
      <c r="CO312" s="392" t="str">
        <f>IF(COUNTIFS('[7]ROMM List'!$E$5:$E$736,다우기술!CO$4,'[7]ROMM List'!$AA$5:$AA$736,다우기술!$C312)&gt;0,CO$4,"")</f>
        <v/>
      </c>
      <c r="CP312" s="392" t="str">
        <f>IF(COUNTIFS('[7]ROMM List'!$E$5:$E$736,다우기술!CP$4,'[7]ROMM List'!$AA$5:$AA$736,다우기술!$C312)&gt;0,CP$4,"")</f>
        <v/>
      </c>
      <c r="CQ312" s="392" t="str">
        <f>IF(COUNTIFS('[7]ROMM List'!$E$5:$E$736,다우기술!CQ$4,'[7]ROMM List'!$AA$5:$AA$736,다우기술!$C312)&gt;0,CQ$4,"")</f>
        <v/>
      </c>
      <c r="CR312" s="392" t="str">
        <f>IF(COUNTIFS('[7]ROMM List'!$E$5:$E$736,다우기술!CR$4,'[7]ROMM List'!$AA$5:$AA$736,다우기술!$C312)&gt;0,CR$4,"")</f>
        <v/>
      </c>
      <c r="CS312" s="392" t="str">
        <f>IF(COUNTIFS('[7]ROMM List'!$E$5:$E$736,다우기술!CS$4,'[7]ROMM List'!$AA$5:$AA$736,다우기술!$C312)&gt;0,CS$4,"")</f>
        <v/>
      </c>
      <c r="CT312" s="392" t="str">
        <f>IF(COUNTIFS('[7]ROMM List'!$E$5:$E$736,다우기술!CT$4,'[7]ROMM List'!$AA$5:$AA$736,다우기술!$C312)&gt;0,CT$4,"")</f>
        <v/>
      </c>
      <c r="CU312" s="392" t="str">
        <f>IF(COUNTIFS('[7]ROMM List'!$E$5:$E$736,다우기술!CU$4,'[7]ROMM List'!$AA$5:$AA$736,다우기술!$C312)&gt;0,CU$4,"")</f>
        <v/>
      </c>
      <c r="CV312" s="392" t="str">
        <f>IF(COUNTIFS('[7]ROMM List'!$E$5:$E$736,다우기술!CV$4,'[7]ROMM List'!$AA$5:$AA$736,다우기술!$C312)&gt;0,CV$4,"")</f>
        <v/>
      </c>
      <c r="CW312" s="392" t="str">
        <f>IF(COUNTIFS('[7]ROMM List'!$E$5:$E$736,다우기술!CW$4,'[7]ROMM List'!$AA$5:$AA$736,다우기술!$C312)&gt;0,CW$4,"")</f>
        <v/>
      </c>
      <c r="CX312" s="392" t="str">
        <f>IF(COUNTIFS('[7]ROMM List'!$E$5:$E$736,다우기술!CX$4,'[7]ROMM List'!$AA$5:$AA$736,다우기술!$C312)&gt;0,CX$4,"")</f>
        <v/>
      </c>
      <c r="CY312" s="392" t="str">
        <f>IF(COUNTIFS('[7]ROMM List'!$E$5:$E$736,다우기술!CY$4,'[7]ROMM List'!$AA$5:$AA$736,다우기술!$C312)&gt;0,CY$4,"")</f>
        <v/>
      </c>
      <c r="CZ312" s="392" t="str">
        <f>IF(COUNTIFS('[7]ROMM List'!$E$5:$E$736,다우기술!CZ$4,'[7]ROMM List'!$AA$5:$AA$736,다우기술!$C312)&gt;0,CZ$4,"")</f>
        <v/>
      </c>
      <c r="DA312" s="392" t="str">
        <f>IF(COUNTIFS('[7]ROMM List'!$E$5:$E$736,다우기술!DA$4,'[7]ROMM List'!$AA$5:$AA$736,다우기술!$C312)&gt;0,DA$4,"")</f>
        <v>급여</v>
      </c>
      <c r="DB312" s="392" t="str">
        <f>IF(COUNTIFS('[7]ROMM List'!$E$5:$E$736,다우기술!DB$4,'[7]ROMM List'!$AA$5:$AA$736,다우기술!$C312)&gt;0,DB$4,"")</f>
        <v/>
      </c>
      <c r="DC312" s="392" t="str">
        <f>IF(COUNTIFS('[7]ROMM List'!$E$5:$E$736,다우기술!DC$4,'[7]ROMM List'!$AA$5:$AA$736,다우기술!$C312)&gt;0,DC$4,"")</f>
        <v/>
      </c>
      <c r="DD312" s="392" t="str">
        <f>IF(COUNTIFS('[7]ROMM List'!$E$5:$E$736,다우기술!DD$4,'[7]ROMM List'!$AA$5:$AA$736,다우기술!$C312)&gt;0,DD$4,"")</f>
        <v/>
      </c>
      <c r="DE312" s="392" t="str">
        <f>IF(COUNTIFS('[7]ROMM List'!$E$5:$E$736,다우기술!DE$4,'[7]ROMM List'!$AA$5:$AA$736,다우기술!$C312)&gt;0,DE$4,"")</f>
        <v/>
      </c>
      <c r="DF312" s="392" t="str">
        <f>IF(COUNTIFS('[7]ROMM List'!$E$5:$E$736,다우기술!DF$4,'[7]ROMM List'!$AA$5:$AA$736,다우기술!$C312)&gt;0,DF$4,"")</f>
        <v/>
      </c>
      <c r="DG312" s="392" t="str">
        <f>IF(COUNTIFS('[7]ROMM List'!$E$5:$E$736,다우기술!DG$4,'[7]ROMM List'!$AA$5:$AA$736,다우기술!$C312)&gt;0,DG$4,"")</f>
        <v/>
      </c>
      <c r="DH312" s="392" t="str">
        <f>IF(COUNTIFS('[7]ROMM List'!$E$5:$E$736,다우기술!DH$4,'[7]ROMM List'!$AA$5:$AA$736,다우기술!$C312)&gt;0,DH$4,"")</f>
        <v/>
      </c>
      <c r="DI312" s="392" t="str">
        <f>IF(COUNTIFS('[7]ROMM List'!$E$5:$E$736,다우기술!DI$4,'[7]ROMM List'!$AA$5:$AA$736,다우기술!$C312)&gt;0,DI$4,"")</f>
        <v/>
      </c>
      <c r="DJ312" s="392" t="str">
        <f>IF(COUNTIFS('[7]ROMM List'!$E$5:$E$736,다우기술!DJ$4,'[7]ROMM List'!$AA$5:$AA$736,다우기술!$C312)&gt;0,DJ$4,"")</f>
        <v/>
      </c>
      <c r="DK312" s="392" t="str">
        <f>IF(COUNTIFS('[7]ROMM List'!$E$5:$E$736,다우기술!DK$4,'[7]ROMM List'!$AA$5:$AA$736,다우기술!$C312)&gt;0,DK$4,"")</f>
        <v/>
      </c>
      <c r="DL312" s="392" t="str">
        <f t="shared" si="67"/>
        <v>급여</v>
      </c>
    </row>
    <row r="313" spans="1:116" s="392" customFormat="1" ht="109.2" customHeight="1">
      <c r="A313" s="453"/>
      <c r="B313" s="392" t="s">
        <v>3009</v>
      </c>
      <c r="C313" s="430" t="str">
        <f t="shared" si="59"/>
        <v>HR0201</v>
      </c>
      <c r="D313" s="430" t="s">
        <v>5426</v>
      </c>
      <c r="E313" s="430" t="s">
        <v>149</v>
      </c>
      <c r="F313" s="431" t="s">
        <v>3027</v>
      </c>
      <c r="G313" s="431" t="s">
        <v>3012</v>
      </c>
      <c r="H313" s="454" t="s">
        <v>5472</v>
      </c>
      <c r="I313" s="455" t="s">
        <v>5473</v>
      </c>
      <c r="J313" s="456" t="s">
        <v>5474</v>
      </c>
      <c r="K313" s="457" t="s">
        <v>5475</v>
      </c>
      <c r="L313" s="458" t="str">
        <f>IF(VLOOKUP(BZ313,'[7]ROMM List'!$AB$5:$AC$736,2,0)&gt;0,"Y","N")</f>
        <v>Y</v>
      </c>
      <c r="M313" s="459"/>
      <c r="N313" s="460" t="s">
        <v>2781</v>
      </c>
      <c r="O313" s="460"/>
      <c r="P313" s="460"/>
      <c r="Q313" s="460"/>
      <c r="R313" s="461"/>
      <c r="S313" s="459" t="s">
        <v>140</v>
      </c>
      <c r="T313" s="461" t="s">
        <v>131</v>
      </c>
      <c r="U313" s="459" t="str">
        <f>IF(COUNTIFS('[7]ROMM List'!$AA$5:$AA$736,다우기술!$C313,'[7]ROMM List'!K$5:K$736,"O")&gt;0,"O","")</f>
        <v/>
      </c>
      <c r="V313" s="460" t="str">
        <f>IF(COUNTIFS('[7]ROMM List'!$AA$5:$AA$736,다우기술!$C313,'[7]ROMM List'!L$5:L$736,"O")&gt;0,"O","")</f>
        <v/>
      </c>
      <c r="W313" s="460" t="str">
        <f>IF(COUNTIFS('[7]ROMM List'!$AA$5:$AA$736,다우기술!$C313,'[7]ROMM List'!M$5:M$736,"O")&gt;0,"O","")</f>
        <v/>
      </c>
      <c r="X313" s="460" t="str">
        <f>IF(COUNTIFS('[7]ROMM List'!$AA$5:$AA$736,다우기술!$C313,'[7]ROMM List'!N$5:N$736,"O")&gt;0,"O","")</f>
        <v/>
      </c>
      <c r="Y313" s="460" t="str">
        <f>IF(COUNTIFS('[7]ROMM List'!$AA$5:$AA$736,다우기술!$C313,'[7]ROMM List'!O$5:O$736,"O")&gt;0,"O","")</f>
        <v/>
      </c>
      <c r="Z313" s="460" t="str">
        <f>IF(COUNTIFS('[7]ROMM List'!$AA$5:$AA$736,다우기술!$C313,'[7]ROMM List'!P$5:P$736,"O")&gt;0,"O","")</f>
        <v/>
      </c>
      <c r="AA313" s="460" t="str">
        <f>IF(COUNTIFS('[7]ROMM List'!$AA$5:$AA$736,다우기술!$C313,'[7]ROMM List'!Q$5:Q$736,"O")&gt;0,"O","")</f>
        <v>O</v>
      </c>
      <c r="AB313" s="460" t="str">
        <f>IF(COUNTIFS('[7]ROMM List'!$AA$5:$AA$736,다우기술!$C313,'[7]ROMM List'!R$5:R$736,"O")&gt;0,"O","")</f>
        <v/>
      </c>
      <c r="AC313" s="460" t="str">
        <f>IF(COUNTIFS('[7]ROMM List'!$AA$5:$AA$736,다우기술!$C313,'[7]ROMM List'!S$5:S$736,"O")&gt;0,"O","")</f>
        <v/>
      </c>
      <c r="AD313" s="460" t="str">
        <f>IF(COUNTIFS('[7]ROMM List'!$AA$5:$AA$736,다우기술!$C313,'[7]ROMM List'!T$5:T$736,"O")&gt;0,"O","")</f>
        <v/>
      </c>
      <c r="AE313" s="460" t="str">
        <f>IF(COUNTIFS('[7]ROMM List'!$AA$5:$AA$736,다우기술!$C313,'[7]ROMM List'!U$5:U$736,"O")&gt;0,"O","")</f>
        <v/>
      </c>
      <c r="AF313" s="460" t="str">
        <f>IF(COUNTIFS('[7]ROMM List'!$AA$5:$AA$736,다우기술!$C313,'[7]ROMM List'!V$5:V$736,"O")&gt;0,"O","")</f>
        <v/>
      </c>
      <c r="AG313" s="461" t="str">
        <f>IF(COUNTIFS('[7]ROMM List'!$AA$5:$AA$736,다우기술!$C313,'[7]ROMM List'!W$5:W$736,"O")&gt;0,"O","")</f>
        <v/>
      </c>
      <c r="AH313" s="462" t="s">
        <v>129</v>
      </c>
      <c r="AI313" s="458" t="str">
        <f t="shared" si="66"/>
        <v>급여</v>
      </c>
      <c r="AJ313" s="458" t="s">
        <v>144</v>
      </c>
      <c r="AK313" s="458" t="s">
        <v>144</v>
      </c>
      <c r="AL313" s="458" t="s">
        <v>144</v>
      </c>
      <c r="AM313" s="458" t="s">
        <v>144</v>
      </c>
      <c r="AN313" s="458" t="s">
        <v>3018</v>
      </c>
      <c r="AO313" s="458" t="s">
        <v>5476</v>
      </c>
      <c r="AP313" s="463" t="s">
        <v>5477</v>
      </c>
      <c r="AQ313" s="458" t="s">
        <v>131</v>
      </c>
      <c r="AR313" s="454" t="s">
        <v>2229</v>
      </c>
      <c r="AS313" s="454" t="s">
        <v>5432</v>
      </c>
      <c r="AT313" s="464" t="s">
        <v>5478</v>
      </c>
      <c r="AU313" s="454" t="str">
        <f t="shared" si="64"/>
        <v>급여계산 기초자료의 정확성/완전성 검증</v>
      </c>
      <c r="AV313" s="454" t="s">
        <v>5479</v>
      </c>
      <c r="AW313" s="455" t="s">
        <v>3025</v>
      </c>
      <c r="AX313" s="460" t="s">
        <v>3025</v>
      </c>
      <c r="AY313" s="460"/>
      <c r="AZ313" s="461"/>
      <c r="BA313" s="446" t="s">
        <v>5476</v>
      </c>
      <c r="BB313" s="446" t="str">
        <f>IF(COUNTIFS('[7]ROMM List'!$AA$5:$AA$736,다우기술!C313,'[7]ROMM List'!$AF$5:$AF$736,"Significant")&gt;0,"Significant",IF(COUNTIFS('[7]ROMM List'!$AA$5:$AA$736,다우기술!C313,'[7]ROMM List'!$AF$5:$AF$736,"Higher")&gt;0,"Higher","Lower"))</f>
        <v>Lower</v>
      </c>
      <c r="BC313" s="446" t="s">
        <v>3025</v>
      </c>
      <c r="BD313" s="446" t="s">
        <v>4440</v>
      </c>
      <c r="BE313" s="465" t="s">
        <v>131</v>
      </c>
      <c r="BF313" s="466" t="s">
        <v>4201</v>
      </c>
      <c r="BG313" s="466" t="s">
        <v>5091</v>
      </c>
      <c r="BH313" s="466" t="s">
        <v>5091</v>
      </c>
      <c r="BI313" s="466" t="s">
        <v>5091</v>
      </c>
      <c r="BJ313" s="466" t="s">
        <v>5091</v>
      </c>
      <c r="BK313" s="466" t="s">
        <v>5091</v>
      </c>
      <c r="BL313" s="466" t="s">
        <v>5091</v>
      </c>
      <c r="BM313" s="466" t="s">
        <v>5091</v>
      </c>
      <c r="BN313" s="467" t="s">
        <v>5091</v>
      </c>
      <c r="BO313" s="446" t="str">
        <f t="shared" si="60"/>
        <v>Not Higher</v>
      </c>
      <c r="BP313" s="446">
        <f>SUMIFS([7]Note!$G$18:$G$65,[7]Note!$C$18:$C$65,다우기술!BB313,[7]Note!$F$18:$F$65,다우기술!BC313,[7]Note!$D$18:$D$65,다우기술!BO313)/IF(BD313="Y",1,IF(BD313="H",2,4))</f>
        <v>10</v>
      </c>
      <c r="BQ313" s="446" t="s">
        <v>2229</v>
      </c>
      <c r="BR313" s="466"/>
      <c r="BS313" s="467" t="s">
        <v>143</v>
      </c>
      <c r="BT313" s="465"/>
      <c r="BU313" s="466"/>
      <c r="BV313" s="466"/>
      <c r="BW313" s="466" t="s">
        <v>143</v>
      </c>
      <c r="BX313" s="466"/>
      <c r="BY313" s="446"/>
      <c r="BZ313" s="392" t="str">
        <f t="shared" si="65"/>
        <v>인사_급여계산 기초자료의 정확성/완전성 검증</v>
      </c>
      <c r="CA313" s="392" t="b">
        <f>VLOOKUP(BZ313,'[7]ROMM List'!$AB$5:$AB$736,1,0)=BZ313</f>
        <v>1</v>
      </c>
      <c r="CB313" s="392" t="str">
        <f t="shared" si="61"/>
        <v>HR0201</v>
      </c>
      <c r="CD313" s="470">
        <f t="shared" si="62"/>
        <v>0</v>
      </c>
      <c r="CF313" s="470">
        <f t="shared" si="63"/>
        <v>0</v>
      </c>
      <c r="CG313" s="470">
        <f t="shared" si="63"/>
        <v>0</v>
      </c>
      <c r="CH313" s="470">
        <f t="shared" si="63"/>
        <v>0</v>
      </c>
      <c r="CL313" s="392" t="str">
        <f>IF(COUNTIFS('[7]ROMM List'!$E$5:$E$736,다우기술!CL$4,'[7]ROMM List'!$AA$5:$AA$736,다우기술!$C313)&gt;0,CL$4,"")</f>
        <v/>
      </c>
      <c r="CM313" s="392" t="str">
        <f>IF(COUNTIFS('[7]ROMM List'!$E$5:$E$736,다우기술!CM$4,'[7]ROMM List'!$AA$5:$AA$736,다우기술!$C313)&gt;0,CM$4,"")</f>
        <v/>
      </c>
      <c r="CN313" s="392" t="str">
        <f>IF(COUNTIFS('[7]ROMM List'!$E$5:$E$736,다우기술!CN$4,'[7]ROMM List'!$AA$5:$AA$736,다우기술!$C313)&gt;0,CN$4,"")</f>
        <v/>
      </c>
      <c r="CO313" s="392" t="str">
        <f>IF(COUNTIFS('[7]ROMM List'!$E$5:$E$736,다우기술!CO$4,'[7]ROMM List'!$AA$5:$AA$736,다우기술!$C313)&gt;0,CO$4,"")</f>
        <v/>
      </c>
      <c r="CP313" s="392" t="str">
        <f>IF(COUNTIFS('[7]ROMM List'!$E$5:$E$736,다우기술!CP$4,'[7]ROMM List'!$AA$5:$AA$736,다우기술!$C313)&gt;0,CP$4,"")</f>
        <v/>
      </c>
      <c r="CQ313" s="392" t="str">
        <f>IF(COUNTIFS('[7]ROMM List'!$E$5:$E$736,다우기술!CQ$4,'[7]ROMM List'!$AA$5:$AA$736,다우기술!$C313)&gt;0,CQ$4,"")</f>
        <v/>
      </c>
      <c r="CR313" s="392" t="str">
        <f>IF(COUNTIFS('[7]ROMM List'!$E$5:$E$736,다우기술!CR$4,'[7]ROMM List'!$AA$5:$AA$736,다우기술!$C313)&gt;0,CR$4,"")</f>
        <v/>
      </c>
      <c r="CS313" s="392" t="str">
        <f>IF(COUNTIFS('[7]ROMM List'!$E$5:$E$736,다우기술!CS$4,'[7]ROMM List'!$AA$5:$AA$736,다우기술!$C313)&gt;0,CS$4,"")</f>
        <v/>
      </c>
      <c r="CT313" s="392" t="str">
        <f>IF(COUNTIFS('[7]ROMM List'!$E$5:$E$736,다우기술!CT$4,'[7]ROMM List'!$AA$5:$AA$736,다우기술!$C313)&gt;0,CT$4,"")</f>
        <v/>
      </c>
      <c r="CU313" s="392" t="str">
        <f>IF(COUNTIFS('[7]ROMM List'!$E$5:$E$736,다우기술!CU$4,'[7]ROMM List'!$AA$5:$AA$736,다우기술!$C313)&gt;0,CU$4,"")</f>
        <v/>
      </c>
      <c r="CV313" s="392" t="str">
        <f>IF(COUNTIFS('[7]ROMM List'!$E$5:$E$736,다우기술!CV$4,'[7]ROMM List'!$AA$5:$AA$736,다우기술!$C313)&gt;0,CV$4,"")</f>
        <v/>
      </c>
      <c r="CW313" s="392" t="str">
        <f>IF(COUNTIFS('[7]ROMM List'!$E$5:$E$736,다우기술!CW$4,'[7]ROMM List'!$AA$5:$AA$736,다우기술!$C313)&gt;0,CW$4,"")</f>
        <v/>
      </c>
      <c r="CX313" s="392" t="str">
        <f>IF(COUNTIFS('[7]ROMM List'!$E$5:$E$736,다우기술!CX$4,'[7]ROMM List'!$AA$5:$AA$736,다우기술!$C313)&gt;0,CX$4,"")</f>
        <v/>
      </c>
      <c r="CY313" s="392" t="str">
        <f>IF(COUNTIFS('[7]ROMM List'!$E$5:$E$736,다우기술!CY$4,'[7]ROMM List'!$AA$5:$AA$736,다우기술!$C313)&gt;0,CY$4,"")</f>
        <v/>
      </c>
      <c r="CZ313" s="392" t="str">
        <f>IF(COUNTIFS('[7]ROMM List'!$E$5:$E$736,다우기술!CZ$4,'[7]ROMM List'!$AA$5:$AA$736,다우기술!$C313)&gt;0,CZ$4,"")</f>
        <v/>
      </c>
      <c r="DA313" s="392" t="str">
        <f>IF(COUNTIFS('[7]ROMM List'!$E$5:$E$736,다우기술!DA$4,'[7]ROMM List'!$AA$5:$AA$736,다우기술!$C313)&gt;0,DA$4,"")</f>
        <v>급여</v>
      </c>
      <c r="DB313" s="392" t="str">
        <f>IF(COUNTIFS('[7]ROMM List'!$E$5:$E$736,다우기술!DB$4,'[7]ROMM List'!$AA$5:$AA$736,다우기술!$C313)&gt;0,DB$4,"")</f>
        <v/>
      </c>
      <c r="DC313" s="392" t="str">
        <f>IF(COUNTIFS('[7]ROMM List'!$E$5:$E$736,다우기술!DC$4,'[7]ROMM List'!$AA$5:$AA$736,다우기술!$C313)&gt;0,DC$4,"")</f>
        <v/>
      </c>
      <c r="DD313" s="392" t="str">
        <f>IF(COUNTIFS('[7]ROMM List'!$E$5:$E$736,다우기술!DD$4,'[7]ROMM List'!$AA$5:$AA$736,다우기술!$C313)&gt;0,DD$4,"")</f>
        <v/>
      </c>
      <c r="DE313" s="392" t="str">
        <f>IF(COUNTIFS('[7]ROMM List'!$E$5:$E$736,다우기술!DE$4,'[7]ROMM List'!$AA$5:$AA$736,다우기술!$C313)&gt;0,DE$4,"")</f>
        <v/>
      </c>
      <c r="DF313" s="392" t="str">
        <f>IF(COUNTIFS('[7]ROMM List'!$E$5:$E$736,다우기술!DF$4,'[7]ROMM List'!$AA$5:$AA$736,다우기술!$C313)&gt;0,DF$4,"")</f>
        <v/>
      </c>
      <c r="DG313" s="392" t="str">
        <f>IF(COUNTIFS('[7]ROMM List'!$E$5:$E$736,다우기술!DG$4,'[7]ROMM List'!$AA$5:$AA$736,다우기술!$C313)&gt;0,DG$4,"")</f>
        <v/>
      </c>
      <c r="DH313" s="392" t="str">
        <f>IF(COUNTIFS('[7]ROMM List'!$E$5:$E$736,다우기술!DH$4,'[7]ROMM List'!$AA$5:$AA$736,다우기술!$C313)&gt;0,DH$4,"")</f>
        <v/>
      </c>
      <c r="DI313" s="392" t="str">
        <f>IF(COUNTIFS('[7]ROMM List'!$E$5:$E$736,다우기술!DI$4,'[7]ROMM List'!$AA$5:$AA$736,다우기술!$C313)&gt;0,DI$4,"")</f>
        <v/>
      </c>
      <c r="DJ313" s="392" t="str">
        <f>IF(COUNTIFS('[7]ROMM List'!$E$5:$E$736,다우기술!DJ$4,'[7]ROMM List'!$AA$5:$AA$736,다우기술!$C313)&gt;0,DJ$4,"")</f>
        <v/>
      </c>
      <c r="DK313" s="392" t="str">
        <f>IF(COUNTIFS('[7]ROMM List'!$E$5:$E$736,다우기술!DK$4,'[7]ROMM List'!$AA$5:$AA$736,다우기술!$C313)&gt;0,DK$4,"")</f>
        <v/>
      </c>
      <c r="DL313" s="392" t="str">
        <f t="shared" si="67"/>
        <v>급여</v>
      </c>
    </row>
    <row r="314" spans="1:116" s="392" customFormat="1" ht="280.95" customHeight="1">
      <c r="A314" s="453"/>
      <c r="B314" s="392" t="s">
        <v>3009</v>
      </c>
      <c r="C314" s="430" t="str">
        <f t="shared" si="59"/>
        <v>HR0202</v>
      </c>
      <c r="D314" s="430" t="s">
        <v>5426</v>
      </c>
      <c r="E314" s="430" t="s">
        <v>149</v>
      </c>
      <c r="F314" s="431" t="s">
        <v>3027</v>
      </c>
      <c r="G314" s="431" t="s">
        <v>3306</v>
      </c>
      <c r="H314" s="454" t="s">
        <v>5480</v>
      </c>
      <c r="I314" s="455" t="s">
        <v>5481</v>
      </c>
      <c r="J314" s="456" t="s">
        <v>5482</v>
      </c>
      <c r="K314" s="457" t="s">
        <v>5483</v>
      </c>
      <c r="L314" s="458" t="str">
        <f>IF(VLOOKUP(BZ314,'[7]ROMM List'!$AB$5:$AC$736,2,0)&gt;0,"Y","N")</f>
        <v>Y</v>
      </c>
      <c r="M314" s="459" t="s">
        <v>3025</v>
      </c>
      <c r="N314" s="460"/>
      <c r="O314" s="460"/>
      <c r="P314" s="460"/>
      <c r="Q314" s="460"/>
      <c r="R314" s="461"/>
      <c r="S314" s="459" t="s">
        <v>142</v>
      </c>
      <c r="T314" s="461" t="s">
        <v>131</v>
      </c>
      <c r="U314" s="459" t="str">
        <f>IF(COUNTIFS('[7]ROMM List'!$AA$5:$AA$736,다우기술!$C314,'[7]ROMM List'!K$5:K$736,"O")&gt;0,"O","")</f>
        <v/>
      </c>
      <c r="V314" s="460" t="str">
        <f>IF(COUNTIFS('[7]ROMM List'!$AA$5:$AA$736,다우기술!$C314,'[7]ROMM List'!L$5:L$736,"O")&gt;0,"O","")</f>
        <v/>
      </c>
      <c r="W314" s="460" t="str">
        <f>IF(COUNTIFS('[7]ROMM List'!$AA$5:$AA$736,다우기술!$C314,'[7]ROMM List'!M$5:M$736,"O")&gt;0,"O","")</f>
        <v>O</v>
      </c>
      <c r="X314" s="460" t="str">
        <f>IF(COUNTIFS('[7]ROMM List'!$AA$5:$AA$736,다우기술!$C314,'[7]ROMM List'!N$5:N$736,"O")&gt;0,"O","")</f>
        <v/>
      </c>
      <c r="Y314" s="460" t="str">
        <f>IF(COUNTIFS('[7]ROMM List'!$AA$5:$AA$736,다우기술!$C314,'[7]ROMM List'!O$5:O$736,"O")&gt;0,"O","")</f>
        <v>O</v>
      </c>
      <c r="Z314" s="460" t="str">
        <f>IF(COUNTIFS('[7]ROMM List'!$AA$5:$AA$736,다우기술!$C314,'[7]ROMM List'!P$5:P$736,"O")&gt;0,"O","")</f>
        <v>O</v>
      </c>
      <c r="AA314" s="460" t="str">
        <f>IF(COUNTIFS('[7]ROMM List'!$AA$5:$AA$736,다우기술!$C314,'[7]ROMM List'!Q$5:Q$736,"O")&gt;0,"O","")</f>
        <v/>
      </c>
      <c r="AB314" s="460" t="str">
        <f>IF(COUNTIFS('[7]ROMM List'!$AA$5:$AA$736,다우기술!$C314,'[7]ROMM List'!R$5:R$736,"O")&gt;0,"O","")</f>
        <v/>
      </c>
      <c r="AC314" s="460" t="str">
        <f>IF(COUNTIFS('[7]ROMM List'!$AA$5:$AA$736,다우기술!$C314,'[7]ROMM List'!S$5:S$736,"O")&gt;0,"O","")</f>
        <v/>
      </c>
      <c r="AD314" s="460" t="str">
        <f>IF(COUNTIFS('[7]ROMM List'!$AA$5:$AA$736,다우기술!$C314,'[7]ROMM List'!T$5:T$736,"O")&gt;0,"O","")</f>
        <v/>
      </c>
      <c r="AE314" s="460" t="str">
        <f>IF(COUNTIFS('[7]ROMM List'!$AA$5:$AA$736,다우기술!$C314,'[7]ROMM List'!U$5:U$736,"O")&gt;0,"O","")</f>
        <v/>
      </c>
      <c r="AF314" s="460" t="str">
        <f>IF(COUNTIFS('[7]ROMM List'!$AA$5:$AA$736,다우기술!$C314,'[7]ROMM List'!V$5:V$736,"O")&gt;0,"O","")</f>
        <v/>
      </c>
      <c r="AG314" s="461" t="str">
        <f>IF(COUNTIFS('[7]ROMM List'!$AA$5:$AA$736,다우기술!$C314,'[7]ROMM List'!W$5:W$736,"O")&gt;0,"O","")</f>
        <v/>
      </c>
      <c r="AH314" s="462" t="s">
        <v>130</v>
      </c>
      <c r="AI314" s="458" t="str">
        <f t="shared" si="66"/>
        <v>급여</v>
      </c>
      <c r="AJ314" s="458" t="s">
        <v>144</v>
      </c>
      <c r="AK314" s="458" t="s">
        <v>144</v>
      </c>
      <c r="AL314" s="458" t="s">
        <v>144</v>
      </c>
      <c r="AM314" s="458" t="s">
        <v>144</v>
      </c>
      <c r="AN314" s="458" t="s">
        <v>3018</v>
      </c>
      <c r="AO314" s="458" t="s">
        <v>5484</v>
      </c>
      <c r="AP314" s="463" t="s">
        <v>3018</v>
      </c>
      <c r="AQ314" s="458" t="s">
        <v>131</v>
      </c>
      <c r="AR314" s="454" t="s">
        <v>5485</v>
      </c>
      <c r="AS314" s="454" t="s">
        <v>5486</v>
      </c>
      <c r="AT314" s="464" t="s">
        <v>5487</v>
      </c>
      <c r="AU314" s="454" t="str">
        <f t="shared" si="64"/>
        <v>근태관리</v>
      </c>
      <c r="AV314" s="454" t="s">
        <v>5488</v>
      </c>
      <c r="AW314" s="455" t="s">
        <v>3025</v>
      </c>
      <c r="AX314" s="460" t="s">
        <v>3025</v>
      </c>
      <c r="AY314" s="460"/>
      <c r="AZ314" s="461"/>
      <c r="BA314" s="446" t="s">
        <v>5484</v>
      </c>
      <c r="BB314" s="446" t="str">
        <f>IF(COUNTIFS('[7]ROMM List'!$AA$5:$AA$736,다우기술!C314,'[7]ROMM List'!$AF$5:$AF$736,"Significant")&gt;0,"Significant",IF(COUNTIFS('[7]ROMM List'!$AA$5:$AA$736,다우기술!C314,'[7]ROMM List'!$AF$5:$AF$736,"Higher")&gt;0,"Higher","Lower"))</f>
        <v>Lower</v>
      </c>
      <c r="BC314" s="446" t="s">
        <v>4201</v>
      </c>
      <c r="BD314" s="446" t="s">
        <v>4440</v>
      </c>
      <c r="BE314" s="465" t="s">
        <v>131</v>
      </c>
      <c r="BF314" s="466" t="s">
        <v>4201</v>
      </c>
      <c r="BG314" s="466" t="s">
        <v>5091</v>
      </c>
      <c r="BH314" s="466" t="s">
        <v>5091</v>
      </c>
      <c r="BI314" s="466" t="s">
        <v>5091</v>
      </c>
      <c r="BJ314" s="466" t="s">
        <v>5091</v>
      </c>
      <c r="BK314" s="466" t="s">
        <v>5091</v>
      </c>
      <c r="BL314" s="466" t="s">
        <v>5091</v>
      </c>
      <c r="BM314" s="466" t="s">
        <v>5091</v>
      </c>
      <c r="BN314" s="467" t="s">
        <v>5091</v>
      </c>
      <c r="BO314" s="446" t="str">
        <f t="shared" si="60"/>
        <v>Not Higher</v>
      </c>
      <c r="BP314" s="446">
        <f>SUMIFS([7]Note!$G$18:$G$65,[7]Note!$C$18:$C$65,다우기술!BB314,[7]Note!$F$18:$F$65,다우기술!BC314,[7]Note!$D$18:$D$65,다우기술!BO314)/IF(BD314="Y",1,IF(BD314="H",2,4))</f>
        <v>2</v>
      </c>
      <c r="BQ314" s="446" t="s">
        <v>5485</v>
      </c>
      <c r="BR314" s="466"/>
      <c r="BS314" s="467" t="s">
        <v>143</v>
      </c>
      <c r="BT314" s="465"/>
      <c r="BU314" s="466"/>
      <c r="BV314" s="466"/>
      <c r="BW314" s="466" t="s">
        <v>143</v>
      </c>
      <c r="BX314" s="466"/>
      <c r="BY314" s="446"/>
      <c r="BZ314" s="392" t="str">
        <f t="shared" si="65"/>
        <v>인사_근태관리</v>
      </c>
      <c r="CA314" s="392" t="b">
        <f>VLOOKUP(BZ314,'[7]ROMM List'!$AB$5:$AB$736,1,0)=BZ314</f>
        <v>1</v>
      </c>
      <c r="CB314" s="392" t="str">
        <f t="shared" si="61"/>
        <v>HR0202</v>
      </c>
      <c r="CD314" s="470">
        <f t="shared" si="62"/>
        <v>0</v>
      </c>
      <c r="CF314" s="470">
        <f t="shared" si="63"/>
        <v>0</v>
      </c>
      <c r="CG314" s="470">
        <f t="shared" si="63"/>
        <v>0</v>
      </c>
      <c r="CH314" s="470">
        <f t="shared" si="63"/>
        <v>0</v>
      </c>
      <c r="CL314" s="392" t="str">
        <f>IF(COUNTIFS('[7]ROMM List'!$E$5:$E$736,다우기술!CL$4,'[7]ROMM List'!$AA$5:$AA$736,다우기술!$C314)&gt;0,CL$4,"")</f>
        <v/>
      </c>
      <c r="CM314" s="392" t="str">
        <f>IF(COUNTIFS('[7]ROMM List'!$E$5:$E$736,다우기술!CM$4,'[7]ROMM List'!$AA$5:$AA$736,다우기술!$C314)&gt;0,CM$4,"")</f>
        <v/>
      </c>
      <c r="CN314" s="392" t="str">
        <f>IF(COUNTIFS('[7]ROMM List'!$E$5:$E$736,다우기술!CN$4,'[7]ROMM List'!$AA$5:$AA$736,다우기술!$C314)&gt;0,CN$4,"")</f>
        <v/>
      </c>
      <c r="CO314" s="392" t="str">
        <f>IF(COUNTIFS('[7]ROMM List'!$E$5:$E$736,다우기술!CO$4,'[7]ROMM List'!$AA$5:$AA$736,다우기술!$C314)&gt;0,CO$4,"")</f>
        <v/>
      </c>
      <c r="CP314" s="392" t="str">
        <f>IF(COUNTIFS('[7]ROMM List'!$E$5:$E$736,다우기술!CP$4,'[7]ROMM List'!$AA$5:$AA$736,다우기술!$C314)&gt;0,CP$4,"")</f>
        <v/>
      </c>
      <c r="CQ314" s="392" t="str">
        <f>IF(COUNTIFS('[7]ROMM List'!$E$5:$E$736,다우기술!CQ$4,'[7]ROMM List'!$AA$5:$AA$736,다우기술!$C314)&gt;0,CQ$4,"")</f>
        <v/>
      </c>
      <c r="CR314" s="392" t="str">
        <f>IF(COUNTIFS('[7]ROMM List'!$E$5:$E$736,다우기술!CR$4,'[7]ROMM List'!$AA$5:$AA$736,다우기술!$C314)&gt;0,CR$4,"")</f>
        <v/>
      </c>
      <c r="CS314" s="392" t="str">
        <f>IF(COUNTIFS('[7]ROMM List'!$E$5:$E$736,다우기술!CS$4,'[7]ROMM List'!$AA$5:$AA$736,다우기술!$C314)&gt;0,CS$4,"")</f>
        <v/>
      </c>
      <c r="CT314" s="392" t="str">
        <f>IF(COUNTIFS('[7]ROMM List'!$E$5:$E$736,다우기술!CT$4,'[7]ROMM List'!$AA$5:$AA$736,다우기술!$C314)&gt;0,CT$4,"")</f>
        <v/>
      </c>
      <c r="CU314" s="392" t="str">
        <f>IF(COUNTIFS('[7]ROMM List'!$E$5:$E$736,다우기술!CU$4,'[7]ROMM List'!$AA$5:$AA$736,다우기술!$C314)&gt;0,CU$4,"")</f>
        <v/>
      </c>
      <c r="CV314" s="392" t="str">
        <f>IF(COUNTIFS('[7]ROMM List'!$E$5:$E$736,다우기술!CV$4,'[7]ROMM List'!$AA$5:$AA$736,다우기술!$C314)&gt;0,CV$4,"")</f>
        <v/>
      </c>
      <c r="CW314" s="392" t="str">
        <f>IF(COUNTIFS('[7]ROMM List'!$E$5:$E$736,다우기술!CW$4,'[7]ROMM List'!$AA$5:$AA$736,다우기술!$C314)&gt;0,CW$4,"")</f>
        <v/>
      </c>
      <c r="CX314" s="392" t="str">
        <f>IF(COUNTIFS('[7]ROMM List'!$E$5:$E$736,다우기술!CX$4,'[7]ROMM List'!$AA$5:$AA$736,다우기술!$C314)&gt;0,CX$4,"")</f>
        <v/>
      </c>
      <c r="CY314" s="392" t="str">
        <f>IF(COUNTIFS('[7]ROMM List'!$E$5:$E$736,다우기술!CY$4,'[7]ROMM List'!$AA$5:$AA$736,다우기술!$C314)&gt;0,CY$4,"")</f>
        <v/>
      </c>
      <c r="CZ314" s="392" t="str">
        <f>IF(COUNTIFS('[7]ROMM List'!$E$5:$E$736,다우기술!CZ$4,'[7]ROMM List'!$AA$5:$AA$736,다우기술!$C314)&gt;0,CZ$4,"")</f>
        <v/>
      </c>
      <c r="DA314" s="392" t="str">
        <f>IF(COUNTIFS('[7]ROMM List'!$E$5:$E$736,다우기술!DA$4,'[7]ROMM List'!$AA$5:$AA$736,다우기술!$C314)&gt;0,DA$4,"")</f>
        <v>급여</v>
      </c>
      <c r="DB314" s="392" t="str">
        <f>IF(COUNTIFS('[7]ROMM List'!$E$5:$E$736,다우기술!DB$4,'[7]ROMM List'!$AA$5:$AA$736,다우기술!$C314)&gt;0,DB$4,"")</f>
        <v/>
      </c>
      <c r="DC314" s="392" t="str">
        <f>IF(COUNTIFS('[7]ROMM List'!$E$5:$E$736,다우기술!DC$4,'[7]ROMM List'!$AA$5:$AA$736,다우기술!$C314)&gt;0,DC$4,"")</f>
        <v/>
      </c>
      <c r="DD314" s="392" t="str">
        <f>IF(COUNTIFS('[7]ROMM List'!$E$5:$E$736,다우기술!DD$4,'[7]ROMM List'!$AA$5:$AA$736,다우기술!$C314)&gt;0,DD$4,"")</f>
        <v/>
      </c>
      <c r="DE314" s="392" t="str">
        <f>IF(COUNTIFS('[7]ROMM List'!$E$5:$E$736,다우기술!DE$4,'[7]ROMM List'!$AA$5:$AA$736,다우기술!$C314)&gt;0,DE$4,"")</f>
        <v/>
      </c>
      <c r="DF314" s="392" t="str">
        <f>IF(COUNTIFS('[7]ROMM List'!$E$5:$E$736,다우기술!DF$4,'[7]ROMM List'!$AA$5:$AA$736,다우기술!$C314)&gt;0,DF$4,"")</f>
        <v/>
      </c>
      <c r="DG314" s="392" t="str">
        <f>IF(COUNTIFS('[7]ROMM List'!$E$5:$E$736,다우기술!DG$4,'[7]ROMM List'!$AA$5:$AA$736,다우기술!$C314)&gt;0,DG$4,"")</f>
        <v/>
      </c>
      <c r="DH314" s="392" t="str">
        <f>IF(COUNTIFS('[7]ROMM List'!$E$5:$E$736,다우기술!DH$4,'[7]ROMM List'!$AA$5:$AA$736,다우기술!$C314)&gt;0,DH$4,"")</f>
        <v/>
      </c>
      <c r="DI314" s="392" t="str">
        <f>IF(COUNTIFS('[7]ROMM List'!$E$5:$E$736,다우기술!DI$4,'[7]ROMM List'!$AA$5:$AA$736,다우기술!$C314)&gt;0,DI$4,"")</f>
        <v/>
      </c>
      <c r="DJ314" s="392" t="str">
        <f>IF(COUNTIFS('[7]ROMM List'!$E$5:$E$736,다우기술!DJ$4,'[7]ROMM List'!$AA$5:$AA$736,다우기술!$C314)&gt;0,DJ$4,"")</f>
        <v/>
      </c>
      <c r="DK314" s="392" t="str">
        <f>IF(COUNTIFS('[7]ROMM List'!$E$5:$E$736,다우기술!DK$4,'[7]ROMM List'!$AA$5:$AA$736,다우기술!$C314)&gt;0,DK$4,"")</f>
        <v/>
      </c>
      <c r="DL314" s="392" t="str">
        <f t="shared" si="67"/>
        <v>급여</v>
      </c>
    </row>
    <row r="315" spans="1:116" s="392" customFormat="1" ht="109.2" customHeight="1">
      <c r="A315" s="453"/>
      <c r="B315" s="392" t="s">
        <v>3009</v>
      </c>
      <c r="C315" s="430" t="str">
        <f t="shared" si="59"/>
        <v>HR0203</v>
      </c>
      <c r="D315" s="430" t="s">
        <v>5426</v>
      </c>
      <c r="E315" s="430" t="s">
        <v>149</v>
      </c>
      <c r="F315" s="431" t="s">
        <v>3027</v>
      </c>
      <c r="G315" s="431" t="s">
        <v>3036</v>
      </c>
      <c r="H315" s="454" t="s">
        <v>5489</v>
      </c>
      <c r="I315" s="455" t="s">
        <v>5473</v>
      </c>
      <c r="J315" s="456" t="s">
        <v>5490</v>
      </c>
      <c r="K315" s="457" t="s">
        <v>5491</v>
      </c>
      <c r="L315" s="458" t="str">
        <f>IF(VLOOKUP(BZ315,'[7]ROMM List'!$AB$5:$AC$736,2,0)&gt;0,"Y","N")</f>
        <v>Y</v>
      </c>
      <c r="M315" s="459"/>
      <c r="N315" s="460"/>
      <c r="O315" s="460"/>
      <c r="P315" s="460"/>
      <c r="Q315" s="460" t="s">
        <v>3025</v>
      </c>
      <c r="R315" s="461"/>
      <c r="S315" s="459" t="s">
        <v>142</v>
      </c>
      <c r="T315" s="461" t="s">
        <v>131</v>
      </c>
      <c r="U315" s="459" t="str">
        <f>IF(COUNTIFS('[7]ROMM List'!$AA$5:$AA$736,다우기술!$C315,'[7]ROMM List'!K$5:K$736,"O")&gt;0,"O","")</f>
        <v/>
      </c>
      <c r="V315" s="460" t="str">
        <f>IF(COUNTIFS('[7]ROMM List'!$AA$5:$AA$736,다우기술!$C315,'[7]ROMM List'!L$5:L$736,"O")&gt;0,"O","")</f>
        <v/>
      </c>
      <c r="W315" s="460" t="str">
        <f>IF(COUNTIFS('[7]ROMM List'!$AA$5:$AA$736,다우기술!$C315,'[7]ROMM List'!M$5:M$736,"O")&gt;0,"O","")</f>
        <v/>
      </c>
      <c r="X315" s="460" t="str">
        <f>IF(COUNTIFS('[7]ROMM List'!$AA$5:$AA$736,다우기술!$C315,'[7]ROMM List'!N$5:N$736,"O")&gt;0,"O","")</f>
        <v/>
      </c>
      <c r="Y315" s="460" t="str">
        <f>IF(COUNTIFS('[7]ROMM List'!$AA$5:$AA$736,다우기술!$C315,'[7]ROMM List'!O$5:O$736,"O")&gt;0,"O","")</f>
        <v/>
      </c>
      <c r="Z315" s="460" t="str">
        <f>IF(COUNTIFS('[7]ROMM List'!$AA$5:$AA$736,다우기술!$C315,'[7]ROMM List'!P$5:P$736,"O")&gt;0,"O","")</f>
        <v/>
      </c>
      <c r="AA315" s="460" t="str">
        <f>IF(COUNTIFS('[7]ROMM List'!$AA$5:$AA$736,다우기술!$C315,'[7]ROMM List'!Q$5:Q$736,"O")&gt;0,"O","")</f>
        <v>O</v>
      </c>
      <c r="AB315" s="460" t="str">
        <f>IF(COUNTIFS('[7]ROMM List'!$AA$5:$AA$736,다우기술!$C315,'[7]ROMM List'!R$5:R$736,"O")&gt;0,"O","")</f>
        <v/>
      </c>
      <c r="AC315" s="460" t="str">
        <f>IF(COUNTIFS('[7]ROMM List'!$AA$5:$AA$736,다우기술!$C315,'[7]ROMM List'!S$5:S$736,"O")&gt;0,"O","")</f>
        <v/>
      </c>
      <c r="AD315" s="460" t="str">
        <f>IF(COUNTIFS('[7]ROMM List'!$AA$5:$AA$736,다우기술!$C315,'[7]ROMM List'!T$5:T$736,"O")&gt;0,"O","")</f>
        <v/>
      </c>
      <c r="AE315" s="460" t="str">
        <f>IF(COUNTIFS('[7]ROMM List'!$AA$5:$AA$736,다우기술!$C315,'[7]ROMM List'!U$5:U$736,"O")&gt;0,"O","")</f>
        <v/>
      </c>
      <c r="AF315" s="460" t="str">
        <f>IF(COUNTIFS('[7]ROMM List'!$AA$5:$AA$736,다우기술!$C315,'[7]ROMM List'!V$5:V$736,"O")&gt;0,"O","")</f>
        <v/>
      </c>
      <c r="AG315" s="461" t="str">
        <f>IF(COUNTIFS('[7]ROMM List'!$AA$5:$AA$736,다우기술!$C315,'[7]ROMM List'!W$5:W$736,"O")&gt;0,"O","")</f>
        <v/>
      </c>
      <c r="AH315" s="462" t="s">
        <v>130</v>
      </c>
      <c r="AI315" s="458" t="str">
        <f t="shared" si="66"/>
        <v>급여</v>
      </c>
      <c r="AJ315" s="458" t="s">
        <v>144</v>
      </c>
      <c r="AK315" s="458" t="s">
        <v>144</v>
      </c>
      <c r="AL315" s="458" t="s">
        <v>144</v>
      </c>
      <c r="AM315" s="458" t="s">
        <v>5492</v>
      </c>
      <c r="AN315" s="458" t="s">
        <v>3018</v>
      </c>
      <c r="AO315" s="458" t="s">
        <v>5493</v>
      </c>
      <c r="AP315" s="463" t="s">
        <v>144</v>
      </c>
      <c r="AQ315" s="458" t="s">
        <v>131</v>
      </c>
      <c r="AR315" s="454" t="s">
        <v>2229</v>
      </c>
      <c r="AS315" s="454" t="s">
        <v>5432</v>
      </c>
      <c r="AT315" s="464" t="s">
        <v>5494</v>
      </c>
      <c r="AU315" s="454" t="str">
        <f t="shared" si="64"/>
        <v>아웃소싱 업체의 급여작업파일 검토</v>
      </c>
      <c r="AV315" s="454" t="s">
        <v>5495</v>
      </c>
      <c r="AW315" s="455" t="s">
        <v>3025</v>
      </c>
      <c r="AX315" s="460" t="s">
        <v>3025</v>
      </c>
      <c r="AY315" s="460"/>
      <c r="AZ315" s="461"/>
      <c r="BA315" s="446" t="s">
        <v>5496</v>
      </c>
      <c r="BB315" s="446" t="str">
        <f>IF(COUNTIFS('[7]ROMM List'!$AA$5:$AA$736,다우기술!C315,'[7]ROMM List'!$AF$5:$AF$736,"Significant")&gt;0,"Significant",IF(COUNTIFS('[7]ROMM List'!$AA$5:$AA$736,다우기술!C315,'[7]ROMM List'!$AF$5:$AF$736,"Higher")&gt;0,"Higher","Lower"))</f>
        <v>Lower</v>
      </c>
      <c r="BC315" s="446" t="s">
        <v>4201</v>
      </c>
      <c r="BD315" s="446" t="s">
        <v>4440</v>
      </c>
      <c r="BE315" s="465" t="s">
        <v>131</v>
      </c>
      <c r="BF315" s="466" t="s">
        <v>4201</v>
      </c>
      <c r="BG315" s="466" t="s">
        <v>5091</v>
      </c>
      <c r="BH315" s="466" t="s">
        <v>5091</v>
      </c>
      <c r="BI315" s="466" t="s">
        <v>5091</v>
      </c>
      <c r="BJ315" s="466" t="s">
        <v>5091</v>
      </c>
      <c r="BK315" s="466" t="s">
        <v>5091</v>
      </c>
      <c r="BL315" s="466" t="s">
        <v>5091</v>
      </c>
      <c r="BM315" s="466" t="s">
        <v>5091</v>
      </c>
      <c r="BN315" s="467" t="s">
        <v>5091</v>
      </c>
      <c r="BO315" s="446" t="str">
        <f t="shared" si="60"/>
        <v>Not Higher</v>
      </c>
      <c r="BP315" s="446">
        <f>SUMIFS([7]Note!$G$18:$G$65,[7]Note!$C$18:$C$65,다우기술!BB315,[7]Note!$F$18:$F$65,다우기술!BC315,[7]Note!$D$18:$D$65,다우기술!BO315)/IF(BD315="Y",1,IF(BD315="H",2,4))</f>
        <v>2</v>
      </c>
      <c r="BQ315" s="446" t="s">
        <v>2229</v>
      </c>
      <c r="BR315" s="466"/>
      <c r="BS315" s="467" t="s">
        <v>143</v>
      </c>
      <c r="BT315" s="465"/>
      <c r="BU315" s="466"/>
      <c r="BV315" s="466"/>
      <c r="BW315" s="466" t="s">
        <v>143</v>
      </c>
      <c r="BX315" s="466"/>
      <c r="BY315" s="446"/>
      <c r="BZ315" s="392" t="str">
        <f t="shared" si="65"/>
        <v>인사_아웃소싱 업체의 급여작업파일 검토</v>
      </c>
      <c r="CA315" s="392" t="b">
        <f>VLOOKUP(BZ315,'[7]ROMM List'!$AB$5:$AB$736,1,0)=BZ315</f>
        <v>1</v>
      </c>
      <c r="CB315" s="392" t="str">
        <f t="shared" si="61"/>
        <v>HR0203</v>
      </c>
      <c r="CD315" s="470">
        <f t="shared" si="62"/>
        <v>0</v>
      </c>
      <c r="CF315" s="470">
        <f t="shared" si="63"/>
        <v>0</v>
      </c>
      <c r="CG315" s="470">
        <f t="shared" si="63"/>
        <v>0</v>
      </c>
      <c r="CH315" s="470">
        <f t="shared" si="63"/>
        <v>1</v>
      </c>
      <c r="CL315" s="392" t="str">
        <f>IF(COUNTIFS('[7]ROMM List'!$E$5:$E$736,다우기술!CL$4,'[7]ROMM List'!$AA$5:$AA$736,다우기술!$C315)&gt;0,CL$4,"")</f>
        <v/>
      </c>
      <c r="CM315" s="392" t="str">
        <f>IF(COUNTIFS('[7]ROMM List'!$E$5:$E$736,다우기술!CM$4,'[7]ROMM List'!$AA$5:$AA$736,다우기술!$C315)&gt;0,CM$4,"")</f>
        <v/>
      </c>
      <c r="CN315" s="392" t="str">
        <f>IF(COUNTIFS('[7]ROMM List'!$E$5:$E$736,다우기술!CN$4,'[7]ROMM List'!$AA$5:$AA$736,다우기술!$C315)&gt;0,CN$4,"")</f>
        <v/>
      </c>
      <c r="CO315" s="392" t="str">
        <f>IF(COUNTIFS('[7]ROMM List'!$E$5:$E$736,다우기술!CO$4,'[7]ROMM List'!$AA$5:$AA$736,다우기술!$C315)&gt;0,CO$4,"")</f>
        <v/>
      </c>
      <c r="CP315" s="392" t="str">
        <f>IF(COUNTIFS('[7]ROMM List'!$E$5:$E$736,다우기술!CP$4,'[7]ROMM List'!$AA$5:$AA$736,다우기술!$C315)&gt;0,CP$4,"")</f>
        <v/>
      </c>
      <c r="CQ315" s="392" t="str">
        <f>IF(COUNTIFS('[7]ROMM List'!$E$5:$E$736,다우기술!CQ$4,'[7]ROMM List'!$AA$5:$AA$736,다우기술!$C315)&gt;0,CQ$4,"")</f>
        <v/>
      </c>
      <c r="CR315" s="392" t="str">
        <f>IF(COUNTIFS('[7]ROMM List'!$E$5:$E$736,다우기술!CR$4,'[7]ROMM List'!$AA$5:$AA$736,다우기술!$C315)&gt;0,CR$4,"")</f>
        <v/>
      </c>
      <c r="CS315" s="392" t="str">
        <f>IF(COUNTIFS('[7]ROMM List'!$E$5:$E$736,다우기술!CS$4,'[7]ROMM List'!$AA$5:$AA$736,다우기술!$C315)&gt;0,CS$4,"")</f>
        <v/>
      </c>
      <c r="CT315" s="392" t="str">
        <f>IF(COUNTIFS('[7]ROMM List'!$E$5:$E$736,다우기술!CT$4,'[7]ROMM List'!$AA$5:$AA$736,다우기술!$C315)&gt;0,CT$4,"")</f>
        <v/>
      </c>
      <c r="CU315" s="392" t="str">
        <f>IF(COUNTIFS('[7]ROMM List'!$E$5:$E$736,다우기술!CU$4,'[7]ROMM List'!$AA$5:$AA$736,다우기술!$C315)&gt;0,CU$4,"")</f>
        <v/>
      </c>
      <c r="CV315" s="392" t="str">
        <f>IF(COUNTIFS('[7]ROMM List'!$E$5:$E$736,다우기술!CV$4,'[7]ROMM List'!$AA$5:$AA$736,다우기술!$C315)&gt;0,CV$4,"")</f>
        <v/>
      </c>
      <c r="CW315" s="392" t="str">
        <f>IF(COUNTIFS('[7]ROMM List'!$E$5:$E$736,다우기술!CW$4,'[7]ROMM List'!$AA$5:$AA$736,다우기술!$C315)&gt;0,CW$4,"")</f>
        <v/>
      </c>
      <c r="CX315" s="392" t="str">
        <f>IF(COUNTIFS('[7]ROMM List'!$E$5:$E$736,다우기술!CX$4,'[7]ROMM List'!$AA$5:$AA$736,다우기술!$C315)&gt;0,CX$4,"")</f>
        <v/>
      </c>
      <c r="CY315" s="392" t="str">
        <f>IF(COUNTIFS('[7]ROMM List'!$E$5:$E$736,다우기술!CY$4,'[7]ROMM List'!$AA$5:$AA$736,다우기술!$C315)&gt;0,CY$4,"")</f>
        <v/>
      </c>
      <c r="CZ315" s="392" t="str">
        <f>IF(COUNTIFS('[7]ROMM List'!$E$5:$E$736,다우기술!CZ$4,'[7]ROMM List'!$AA$5:$AA$736,다우기술!$C315)&gt;0,CZ$4,"")</f>
        <v/>
      </c>
      <c r="DA315" s="392" t="str">
        <f>IF(COUNTIFS('[7]ROMM List'!$E$5:$E$736,다우기술!DA$4,'[7]ROMM List'!$AA$5:$AA$736,다우기술!$C315)&gt;0,DA$4,"")</f>
        <v>급여</v>
      </c>
      <c r="DB315" s="392" t="str">
        <f>IF(COUNTIFS('[7]ROMM List'!$E$5:$E$736,다우기술!DB$4,'[7]ROMM List'!$AA$5:$AA$736,다우기술!$C315)&gt;0,DB$4,"")</f>
        <v/>
      </c>
      <c r="DC315" s="392" t="str">
        <f>IF(COUNTIFS('[7]ROMM List'!$E$5:$E$736,다우기술!DC$4,'[7]ROMM List'!$AA$5:$AA$736,다우기술!$C315)&gt;0,DC$4,"")</f>
        <v/>
      </c>
      <c r="DD315" s="392" t="str">
        <f>IF(COUNTIFS('[7]ROMM List'!$E$5:$E$736,다우기술!DD$4,'[7]ROMM List'!$AA$5:$AA$736,다우기술!$C315)&gt;0,DD$4,"")</f>
        <v/>
      </c>
      <c r="DE315" s="392" t="str">
        <f>IF(COUNTIFS('[7]ROMM List'!$E$5:$E$736,다우기술!DE$4,'[7]ROMM List'!$AA$5:$AA$736,다우기술!$C315)&gt;0,DE$4,"")</f>
        <v/>
      </c>
      <c r="DF315" s="392" t="str">
        <f>IF(COUNTIFS('[7]ROMM List'!$E$5:$E$736,다우기술!DF$4,'[7]ROMM List'!$AA$5:$AA$736,다우기술!$C315)&gt;0,DF$4,"")</f>
        <v/>
      </c>
      <c r="DG315" s="392" t="str">
        <f>IF(COUNTIFS('[7]ROMM List'!$E$5:$E$736,다우기술!DG$4,'[7]ROMM List'!$AA$5:$AA$736,다우기술!$C315)&gt;0,DG$4,"")</f>
        <v/>
      </c>
      <c r="DH315" s="392" t="str">
        <f>IF(COUNTIFS('[7]ROMM List'!$E$5:$E$736,다우기술!DH$4,'[7]ROMM List'!$AA$5:$AA$736,다우기술!$C315)&gt;0,DH$4,"")</f>
        <v/>
      </c>
      <c r="DI315" s="392" t="str">
        <f>IF(COUNTIFS('[7]ROMM List'!$E$5:$E$736,다우기술!DI$4,'[7]ROMM List'!$AA$5:$AA$736,다우기술!$C315)&gt;0,DI$4,"")</f>
        <v/>
      </c>
      <c r="DJ315" s="392" t="str">
        <f>IF(COUNTIFS('[7]ROMM List'!$E$5:$E$736,다우기술!DJ$4,'[7]ROMM List'!$AA$5:$AA$736,다우기술!$C315)&gt;0,DJ$4,"")</f>
        <v/>
      </c>
      <c r="DK315" s="392" t="str">
        <f>IF(COUNTIFS('[7]ROMM List'!$E$5:$E$736,다우기술!DK$4,'[7]ROMM List'!$AA$5:$AA$736,다우기술!$C315)&gt;0,DK$4,"")</f>
        <v/>
      </c>
      <c r="DL315" s="392" t="str">
        <f t="shared" si="67"/>
        <v>급여</v>
      </c>
    </row>
    <row r="316" spans="1:116" s="392" customFormat="1" ht="109.2" customHeight="1">
      <c r="A316" s="453"/>
      <c r="B316" s="392" t="s">
        <v>3009</v>
      </c>
      <c r="C316" s="430" t="str">
        <f t="shared" si="59"/>
        <v>HR0204</v>
      </c>
      <c r="D316" s="430" t="s">
        <v>5426</v>
      </c>
      <c r="E316" s="430" t="s">
        <v>149</v>
      </c>
      <c r="F316" s="431" t="s">
        <v>3027</v>
      </c>
      <c r="G316" s="431" t="s">
        <v>3047</v>
      </c>
      <c r="H316" s="454" t="s">
        <v>5497</v>
      </c>
      <c r="I316" s="455" t="s">
        <v>5464</v>
      </c>
      <c r="J316" s="456" t="s">
        <v>5498</v>
      </c>
      <c r="K316" s="457" t="s">
        <v>5499</v>
      </c>
      <c r="L316" s="458" t="str">
        <f>IF(VLOOKUP(BZ316,'[7]ROMM List'!$AB$5:$AC$736,2,0)&gt;0,"Y","N")</f>
        <v>Y</v>
      </c>
      <c r="M316" s="459" t="s">
        <v>3025</v>
      </c>
      <c r="N316" s="460"/>
      <c r="O316" s="460"/>
      <c r="P316" s="460"/>
      <c r="Q316" s="460" t="s">
        <v>3025</v>
      </c>
      <c r="R316" s="461"/>
      <c r="S316" s="459" t="s">
        <v>142</v>
      </c>
      <c r="T316" s="461" t="s">
        <v>137</v>
      </c>
      <c r="U316" s="459" t="str">
        <f>IF(COUNTIFS('[7]ROMM List'!$AA$5:$AA$736,다우기술!$C316,'[7]ROMM List'!K$5:K$736,"O")&gt;0,"O","")</f>
        <v/>
      </c>
      <c r="V316" s="460" t="str">
        <f>IF(COUNTIFS('[7]ROMM List'!$AA$5:$AA$736,다우기술!$C316,'[7]ROMM List'!L$5:L$736,"O")&gt;0,"O","")</f>
        <v/>
      </c>
      <c r="W316" s="460" t="str">
        <f>IF(COUNTIFS('[7]ROMM List'!$AA$5:$AA$736,다우기술!$C316,'[7]ROMM List'!M$5:M$736,"O")&gt;0,"O","")</f>
        <v/>
      </c>
      <c r="X316" s="460" t="str">
        <f>IF(COUNTIFS('[7]ROMM List'!$AA$5:$AA$736,다우기술!$C316,'[7]ROMM List'!N$5:N$736,"O")&gt;0,"O","")</f>
        <v/>
      </c>
      <c r="Y316" s="460" t="str">
        <f>IF(COUNTIFS('[7]ROMM List'!$AA$5:$AA$736,다우기술!$C316,'[7]ROMM List'!O$5:O$736,"O")&gt;0,"O","")</f>
        <v>O</v>
      </c>
      <c r="Z316" s="460" t="str">
        <f>IF(COUNTIFS('[7]ROMM List'!$AA$5:$AA$736,다우기술!$C316,'[7]ROMM List'!P$5:P$736,"O")&gt;0,"O","")</f>
        <v>O</v>
      </c>
      <c r="AA316" s="460" t="str">
        <f>IF(COUNTIFS('[7]ROMM List'!$AA$5:$AA$736,다우기술!$C316,'[7]ROMM List'!Q$5:Q$736,"O")&gt;0,"O","")</f>
        <v/>
      </c>
      <c r="AB316" s="460" t="str">
        <f>IF(COUNTIFS('[7]ROMM List'!$AA$5:$AA$736,다우기술!$C316,'[7]ROMM List'!R$5:R$736,"O")&gt;0,"O","")</f>
        <v/>
      </c>
      <c r="AC316" s="460" t="str">
        <f>IF(COUNTIFS('[7]ROMM List'!$AA$5:$AA$736,다우기술!$C316,'[7]ROMM List'!S$5:S$736,"O")&gt;0,"O","")</f>
        <v/>
      </c>
      <c r="AD316" s="460" t="str">
        <f>IF(COUNTIFS('[7]ROMM List'!$AA$5:$AA$736,다우기술!$C316,'[7]ROMM List'!T$5:T$736,"O")&gt;0,"O","")</f>
        <v/>
      </c>
      <c r="AE316" s="460" t="str">
        <f>IF(COUNTIFS('[7]ROMM List'!$AA$5:$AA$736,다우기술!$C316,'[7]ROMM List'!U$5:U$736,"O")&gt;0,"O","")</f>
        <v/>
      </c>
      <c r="AF316" s="460" t="str">
        <f>IF(COUNTIFS('[7]ROMM List'!$AA$5:$AA$736,다우기술!$C316,'[7]ROMM List'!V$5:V$736,"O")&gt;0,"O","")</f>
        <v/>
      </c>
      <c r="AG316" s="461" t="str">
        <f>IF(COUNTIFS('[7]ROMM List'!$AA$5:$AA$736,다우기술!$C316,'[7]ROMM List'!W$5:W$736,"O")&gt;0,"O","")</f>
        <v/>
      </c>
      <c r="AH316" s="462" t="s">
        <v>130</v>
      </c>
      <c r="AI316" s="458" t="str">
        <f t="shared" si="66"/>
        <v>급여</v>
      </c>
      <c r="AJ316" s="458" t="s">
        <v>144</v>
      </c>
      <c r="AK316" s="458" t="s">
        <v>144</v>
      </c>
      <c r="AL316" s="458" t="s">
        <v>144</v>
      </c>
      <c r="AM316" s="458" t="s">
        <v>144</v>
      </c>
      <c r="AN316" s="458" t="s">
        <v>3018</v>
      </c>
      <c r="AO316" s="458" t="s">
        <v>5500</v>
      </c>
      <c r="AP316" s="463" t="s">
        <v>3629</v>
      </c>
      <c r="AQ316" s="458" t="s">
        <v>131</v>
      </c>
      <c r="AR316" s="454" t="s">
        <v>2229</v>
      </c>
      <c r="AS316" s="454" t="s">
        <v>5432</v>
      </c>
      <c r="AT316" s="464" t="s">
        <v>5501</v>
      </c>
      <c r="AU316" s="454" t="str">
        <f t="shared" si="64"/>
        <v>급여 지급의 승인</v>
      </c>
      <c r="AV316" s="454" t="s">
        <v>5502</v>
      </c>
      <c r="AW316" s="455"/>
      <c r="AX316" s="460" t="s">
        <v>3025</v>
      </c>
      <c r="AY316" s="460"/>
      <c r="AZ316" s="461"/>
      <c r="BA316" s="446" t="s">
        <v>5503</v>
      </c>
      <c r="BB316" s="446" t="str">
        <f>IF(COUNTIFS('[7]ROMM List'!$AA$5:$AA$736,다우기술!C316,'[7]ROMM List'!$AF$5:$AF$736,"Significant")&gt;0,"Significant",IF(COUNTIFS('[7]ROMM List'!$AA$5:$AA$736,다우기술!C316,'[7]ROMM List'!$AF$5:$AF$736,"Higher")&gt;0,"Higher","Lower"))</f>
        <v>Lower</v>
      </c>
      <c r="BC316" s="446" t="s">
        <v>4201</v>
      </c>
      <c r="BD316" s="446" t="s">
        <v>4440</v>
      </c>
      <c r="BE316" s="465" t="s">
        <v>131</v>
      </c>
      <c r="BF316" s="466" t="s">
        <v>4201</v>
      </c>
      <c r="BG316" s="466" t="s">
        <v>5091</v>
      </c>
      <c r="BH316" s="466" t="s">
        <v>5091</v>
      </c>
      <c r="BI316" s="466" t="s">
        <v>5091</v>
      </c>
      <c r="BJ316" s="466" t="s">
        <v>5091</v>
      </c>
      <c r="BK316" s="466" t="s">
        <v>5091</v>
      </c>
      <c r="BL316" s="466" t="s">
        <v>5091</v>
      </c>
      <c r="BM316" s="466" t="s">
        <v>5091</v>
      </c>
      <c r="BN316" s="467" t="s">
        <v>5091</v>
      </c>
      <c r="BO316" s="446" t="str">
        <f t="shared" si="60"/>
        <v>Not Higher</v>
      </c>
      <c r="BP316" s="446">
        <f>SUMIFS([7]Note!$G$18:$G$65,[7]Note!$C$18:$C$65,다우기술!BB316,[7]Note!$F$18:$F$65,다우기술!BC316,[7]Note!$D$18:$D$65,다우기술!BO316)/IF(BD316="Y",1,IF(BD316="H",2,4))</f>
        <v>2</v>
      </c>
      <c r="BQ316" s="446" t="s">
        <v>2229</v>
      </c>
      <c r="BR316" s="466"/>
      <c r="BS316" s="467" t="s">
        <v>143</v>
      </c>
      <c r="BT316" s="465"/>
      <c r="BU316" s="466"/>
      <c r="BV316" s="466"/>
      <c r="BW316" s="466" t="s">
        <v>143</v>
      </c>
      <c r="BX316" s="466"/>
      <c r="BY316" s="446"/>
      <c r="BZ316" s="392" t="str">
        <f t="shared" si="65"/>
        <v>인사_급여 지급의 승인</v>
      </c>
      <c r="CA316" s="392" t="b">
        <f>VLOOKUP(BZ316,'[7]ROMM List'!$AB$5:$AB$736,1,0)=BZ316</f>
        <v>1</v>
      </c>
      <c r="CB316" s="392" t="str">
        <f t="shared" si="61"/>
        <v>HR0204</v>
      </c>
      <c r="CD316" s="470">
        <f t="shared" si="62"/>
        <v>0</v>
      </c>
      <c r="CF316" s="470">
        <f t="shared" si="63"/>
        <v>0</v>
      </c>
      <c r="CG316" s="470">
        <f t="shared" si="63"/>
        <v>0</v>
      </c>
      <c r="CH316" s="470">
        <f t="shared" si="63"/>
        <v>0</v>
      </c>
      <c r="CL316" s="392" t="str">
        <f>IF(COUNTIFS('[7]ROMM List'!$E$5:$E$736,다우기술!CL$4,'[7]ROMM List'!$AA$5:$AA$736,다우기술!$C316)&gt;0,CL$4,"")</f>
        <v/>
      </c>
      <c r="CM316" s="392" t="str">
        <f>IF(COUNTIFS('[7]ROMM List'!$E$5:$E$736,다우기술!CM$4,'[7]ROMM List'!$AA$5:$AA$736,다우기술!$C316)&gt;0,CM$4,"")</f>
        <v/>
      </c>
      <c r="CN316" s="392" t="str">
        <f>IF(COUNTIFS('[7]ROMM List'!$E$5:$E$736,다우기술!CN$4,'[7]ROMM List'!$AA$5:$AA$736,다우기술!$C316)&gt;0,CN$4,"")</f>
        <v/>
      </c>
      <c r="CO316" s="392" t="str">
        <f>IF(COUNTIFS('[7]ROMM List'!$E$5:$E$736,다우기술!CO$4,'[7]ROMM List'!$AA$5:$AA$736,다우기술!$C316)&gt;0,CO$4,"")</f>
        <v/>
      </c>
      <c r="CP316" s="392" t="str">
        <f>IF(COUNTIFS('[7]ROMM List'!$E$5:$E$736,다우기술!CP$4,'[7]ROMM List'!$AA$5:$AA$736,다우기술!$C316)&gt;0,CP$4,"")</f>
        <v/>
      </c>
      <c r="CQ316" s="392" t="str">
        <f>IF(COUNTIFS('[7]ROMM List'!$E$5:$E$736,다우기술!CQ$4,'[7]ROMM List'!$AA$5:$AA$736,다우기술!$C316)&gt;0,CQ$4,"")</f>
        <v/>
      </c>
      <c r="CR316" s="392" t="str">
        <f>IF(COUNTIFS('[7]ROMM List'!$E$5:$E$736,다우기술!CR$4,'[7]ROMM List'!$AA$5:$AA$736,다우기술!$C316)&gt;0,CR$4,"")</f>
        <v/>
      </c>
      <c r="CS316" s="392" t="str">
        <f>IF(COUNTIFS('[7]ROMM List'!$E$5:$E$736,다우기술!CS$4,'[7]ROMM List'!$AA$5:$AA$736,다우기술!$C316)&gt;0,CS$4,"")</f>
        <v/>
      </c>
      <c r="CT316" s="392" t="str">
        <f>IF(COUNTIFS('[7]ROMM List'!$E$5:$E$736,다우기술!CT$4,'[7]ROMM List'!$AA$5:$AA$736,다우기술!$C316)&gt;0,CT$4,"")</f>
        <v/>
      </c>
      <c r="CU316" s="392" t="str">
        <f>IF(COUNTIFS('[7]ROMM List'!$E$5:$E$736,다우기술!CU$4,'[7]ROMM List'!$AA$5:$AA$736,다우기술!$C316)&gt;0,CU$4,"")</f>
        <v/>
      </c>
      <c r="CV316" s="392" t="str">
        <f>IF(COUNTIFS('[7]ROMM List'!$E$5:$E$736,다우기술!CV$4,'[7]ROMM List'!$AA$5:$AA$736,다우기술!$C316)&gt;0,CV$4,"")</f>
        <v/>
      </c>
      <c r="CW316" s="392" t="str">
        <f>IF(COUNTIFS('[7]ROMM List'!$E$5:$E$736,다우기술!CW$4,'[7]ROMM List'!$AA$5:$AA$736,다우기술!$C316)&gt;0,CW$4,"")</f>
        <v/>
      </c>
      <c r="CX316" s="392" t="str">
        <f>IF(COUNTIFS('[7]ROMM List'!$E$5:$E$736,다우기술!CX$4,'[7]ROMM List'!$AA$5:$AA$736,다우기술!$C316)&gt;0,CX$4,"")</f>
        <v/>
      </c>
      <c r="CY316" s="392" t="str">
        <f>IF(COUNTIFS('[7]ROMM List'!$E$5:$E$736,다우기술!CY$4,'[7]ROMM List'!$AA$5:$AA$736,다우기술!$C316)&gt;0,CY$4,"")</f>
        <v/>
      </c>
      <c r="CZ316" s="392" t="str">
        <f>IF(COUNTIFS('[7]ROMM List'!$E$5:$E$736,다우기술!CZ$4,'[7]ROMM List'!$AA$5:$AA$736,다우기술!$C316)&gt;0,CZ$4,"")</f>
        <v/>
      </c>
      <c r="DA316" s="392" t="str">
        <f>IF(COUNTIFS('[7]ROMM List'!$E$5:$E$736,다우기술!DA$4,'[7]ROMM List'!$AA$5:$AA$736,다우기술!$C316)&gt;0,DA$4,"")</f>
        <v>급여</v>
      </c>
      <c r="DB316" s="392" t="str">
        <f>IF(COUNTIFS('[7]ROMM List'!$E$5:$E$736,다우기술!DB$4,'[7]ROMM List'!$AA$5:$AA$736,다우기술!$C316)&gt;0,DB$4,"")</f>
        <v/>
      </c>
      <c r="DC316" s="392" t="str">
        <f>IF(COUNTIFS('[7]ROMM List'!$E$5:$E$736,다우기술!DC$4,'[7]ROMM List'!$AA$5:$AA$736,다우기술!$C316)&gt;0,DC$4,"")</f>
        <v/>
      </c>
      <c r="DD316" s="392" t="str">
        <f>IF(COUNTIFS('[7]ROMM List'!$E$5:$E$736,다우기술!DD$4,'[7]ROMM List'!$AA$5:$AA$736,다우기술!$C316)&gt;0,DD$4,"")</f>
        <v/>
      </c>
      <c r="DE316" s="392" t="str">
        <f>IF(COUNTIFS('[7]ROMM List'!$E$5:$E$736,다우기술!DE$4,'[7]ROMM List'!$AA$5:$AA$736,다우기술!$C316)&gt;0,DE$4,"")</f>
        <v/>
      </c>
      <c r="DF316" s="392" t="str">
        <f>IF(COUNTIFS('[7]ROMM List'!$E$5:$E$736,다우기술!DF$4,'[7]ROMM List'!$AA$5:$AA$736,다우기술!$C316)&gt;0,DF$4,"")</f>
        <v/>
      </c>
      <c r="DG316" s="392" t="str">
        <f>IF(COUNTIFS('[7]ROMM List'!$E$5:$E$736,다우기술!DG$4,'[7]ROMM List'!$AA$5:$AA$736,다우기술!$C316)&gt;0,DG$4,"")</f>
        <v/>
      </c>
      <c r="DH316" s="392" t="str">
        <f>IF(COUNTIFS('[7]ROMM List'!$E$5:$E$736,다우기술!DH$4,'[7]ROMM List'!$AA$5:$AA$736,다우기술!$C316)&gt;0,DH$4,"")</f>
        <v/>
      </c>
      <c r="DI316" s="392" t="str">
        <f>IF(COUNTIFS('[7]ROMM List'!$E$5:$E$736,다우기술!DI$4,'[7]ROMM List'!$AA$5:$AA$736,다우기술!$C316)&gt;0,DI$4,"")</f>
        <v/>
      </c>
      <c r="DJ316" s="392" t="str">
        <f>IF(COUNTIFS('[7]ROMM List'!$E$5:$E$736,다우기술!DJ$4,'[7]ROMM List'!$AA$5:$AA$736,다우기술!$C316)&gt;0,DJ$4,"")</f>
        <v/>
      </c>
      <c r="DK316" s="392" t="str">
        <f>IF(COUNTIFS('[7]ROMM List'!$E$5:$E$736,다우기술!DK$4,'[7]ROMM List'!$AA$5:$AA$736,다우기술!$C316)&gt;0,DK$4,"")</f>
        <v/>
      </c>
      <c r="DL316" s="392" t="str">
        <f t="shared" si="67"/>
        <v>급여</v>
      </c>
    </row>
    <row r="317" spans="1:116" s="392" customFormat="1" ht="124.95" customHeight="1">
      <c r="A317" s="453"/>
      <c r="B317" s="392" t="s">
        <v>3009</v>
      </c>
      <c r="C317" s="430" t="str">
        <f t="shared" si="59"/>
        <v>HR0205</v>
      </c>
      <c r="D317" s="430" t="s">
        <v>5426</v>
      </c>
      <c r="E317" s="430" t="s">
        <v>149</v>
      </c>
      <c r="F317" s="431" t="s">
        <v>3027</v>
      </c>
      <c r="G317" s="431" t="s">
        <v>3056</v>
      </c>
      <c r="H317" s="454" t="s">
        <v>5504</v>
      </c>
      <c r="I317" s="455" t="s">
        <v>5473</v>
      </c>
      <c r="J317" s="456" t="s">
        <v>5505</v>
      </c>
      <c r="K317" s="457" t="s">
        <v>5506</v>
      </c>
      <c r="L317" s="458" t="str">
        <f>IF(VLOOKUP(BZ317,'[7]ROMM List'!$AB$5:$AC$736,2,0)&gt;0,"Y","N")</f>
        <v>Y</v>
      </c>
      <c r="M317" s="459"/>
      <c r="N317" s="460" t="s">
        <v>3025</v>
      </c>
      <c r="O317" s="460"/>
      <c r="P317" s="460"/>
      <c r="Q317" s="460"/>
      <c r="R317" s="461"/>
      <c r="S317" s="459" t="s">
        <v>142</v>
      </c>
      <c r="T317" s="461" t="s">
        <v>131</v>
      </c>
      <c r="U317" s="459" t="str">
        <f>IF(COUNTIFS('[7]ROMM List'!$AA$5:$AA$736,다우기술!$C317,'[7]ROMM List'!K$5:K$736,"O")&gt;0,"O","")</f>
        <v/>
      </c>
      <c r="V317" s="460" t="str">
        <f>IF(COUNTIFS('[7]ROMM List'!$AA$5:$AA$736,다우기술!$C317,'[7]ROMM List'!L$5:L$736,"O")&gt;0,"O","")</f>
        <v/>
      </c>
      <c r="W317" s="460" t="str">
        <f>IF(COUNTIFS('[7]ROMM List'!$AA$5:$AA$736,다우기술!$C317,'[7]ROMM List'!M$5:M$736,"O")&gt;0,"O","")</f>
        <v>O</v>
      </c>
      <c r="X317" s="460" t="str">
        <f>IF(COUNTIFS('[7]ROMM List'!$AA$5:$AA$736,다우기술!$C317,'[7]ROMM List'!N$5:N$736,"O")&gt;0,"O","")</f>
        <v>O</v>
      </c>
      <c r="Y317" s="460" t="str">
        <f>IF(COUNTIFS('[7]ROMM List'!$AA$5:$AA$736,다우기술!$C317,'[7]ROMM List'!O$5:O$736,"O")&gt;0,"O","")</f>
        <v/>
      </c>
      <c r="Z317" s="460" t="str">
        <f>IF(COUNTIFS('[7]ROMM List'!$AA$5:$AA$736,다우기술!$C317,'[7]ROMM List'!P$5:P$736,"O")&gt;0,"O","")</f>
        <v/>
      </c>
      <c r="AA317" s="460" t="str">
        <f>IF(COUNTIFS('[7]ROMM List'!$AA$5:$AA$736,다우기술!$C317,'[7]ROMM List'!Q$5:Q$736,"O")&gt;0,"O","")</f>
        <v>O</v>
      </c>
      <c r="AB317" s="460" t="str">
        <f>IF(COUNTIFS('[7]ROMM List'!$AA$5:$AA$736,다우기술!$C317,'[7]ROMM List'!R$5:R$736,"O")&gt;0,"O","")</f>
        <v>O</v>
      </c>
      <c r="AC317" s="460" t="str">
        <f>IF(COUNTIFS('[7]ROMM List'!$AA$5:$AA$736,다우기술!$C317,'[7]ROMM List'!S$5:S$736,"O")&gt;0,"O","")</f>
        <v/>
      </c>
      <c r="AD317" s="460" t="str">
        <f>IF(COUNTIFS('[7]ROMM List'!$AA$5:$AA$736,다우기술!$C317,'[7]ROMM List'!T$5:T$736,"O")&gt;0,"O","")</f>
        <v/>
      </c>
      <c r="AE317" s="460" t="str">
        <f>IF(COUNTIFS('[7]ROMM List'!$AA$5:$AA$736,다우기술!$C317,'[7]ROMM List'!U$5:U$736,"O")&gt;0,"O","")</f>
        <v/>
      </c>
      <c r="AF317" s="460" t="str">
        <f>IF(COUNTIFS('[7]ROMM List'!$AA$5:$AA$736,다우기술!$C317,'[7]ROMM List'!V$5:V$736,"O")&gt;0,"O","")</f>
        <v/>
      </c>
      <c r="AG317" s="461" t="str">
        <f>IF(COUNTIFS('[7]ROMM List'!$AA$5:$AA$736,다우기술!$C317,'[7]ROMM List'!W$5:W$736,"O")&gt;0,"O","")</f>
        <v/>
      </c>
      <c r="AH317" s="462" t="s">
        <v>3718</v>
      </c>
      <c r="AI317" s="458" t="str">
        <f t="shared" si="66"/>
        <v>급여</v>
      </c>
      <c r="AJ317" s="458" t="s">
        <v>5507</v>
      </c>
      <c r="AK317" s="458" t="s">
        <v>144</v>
      </c>
      <c r="AL317" s="458" t="s">
        <v>5507</v>
      </c>
      <c r="AM317" s="458" t="s">
        <v>144</v>
      </c>
      <c r="AN317" s="458" t="s">
        <v>3018</v>
      </c>
      <c r="AO317" s="458" t="s">
        <v>5508</v>
      </c>
      <c r="AP317" s="463" t="s">
        <v>3018</v>
      </c>
      <c r="AQ317" s="458" t="s">
        <v>3902</v>
      </c>
      <c r="AR317" s="454" t="s">
        <v>2229</v>
      </c>
      <c r="AS317" s="454" t="s">
        <v>5432</v>
      </c>
      <c r="AT317" s="464" t="s">
        <v>5509</v>
      </c>
      <c r="AU317" s="454" t="str">
        <f t="shared" si="64"/>
        <v>연차수당 전표의 검토 및 승인</v>
      </c>
      <c r="AV317" s="454" t="s">
        <v>5510</v>
      </c>
      <c r="AW317" s="455"/>
      <c r="AX317" s="460"/>
      <c r="AY317" s="460"/>
      <c r="AZ317" s="461" t="s">
        <v>143</v>
      </c>
      <c r="BA317" s="446" t="s">
        <v>5496</v>
      </c>
      <c r="BB317" s="446" t="str">
        <f>IF(COUNTIFS('[7]ROMM List'!$AA$5:$AA$736,다우기술!C317,'[7]ROMM List'!$AF$5:$AF$736,"Significant")&gt;0,"Significant",IF(COUNTIFS('[7]ROMM List'!$AA$5:$AA$736,다우기술!C317,'[7]ROMM List'!$AF$5:$AF$736,"Higher")&gt;0,"Higher","Lower"))</f>
        <v>Lower</v>
      </c>
      <c r="BC317" s="446" t="s">
        <v>4201</v>
      </c>
      <c r="BD317" s="446" t="s">
        <v>4440</v>
      </c>
      <c r="BE317" s="465" t="s">
        <v>4201</v>
      </c>
      <c r="BF317" s="466" t="s">
        <v>4201</v>
      </c>
      <c r="BG317" s="466" t="s">
        <v>5091</v>
      </c>
      <c r="BH317" s="466" t="s">
        <v>5091</v>
      </c>
      <c r="BI317" s="466" t="s">
        <v>5091</v>
      </c>
      <c r="BJ317" s="466" t="s">
        <v>5091</v>
      </c>
      <c r="BK317" s="466" t="s">
        <v>5091</v>
      </c>
      <c r="BL317" s="466" t="s">
        <v>5091</v>
      </c>
      <c r="BM317" s="466" t="s">
        <v>5091</v>
      </c>
      <c r="BN317" s="467" t="s">
        <v>2871</v>
      </c>
      <c r="BO317" s="446" t="str">
        <f t="shared" si="60"/>
        <v>Not Higher</v>
      </c>
      <c r="BP317" s="446">
        <f>SUMIFS([7]Note!$G$18:$G$65,[7]Note!$C$18:$C$65,다우기술!BB317,[7]Note!$F$18:$F$65,다우기술!BC317,[7]Note!$D$18:$D$65,다우기술!BO317)/IF(BD317="Y",1,IF(BD317="H",2,4))</f>
        <v>2</v>
      </c>
      <c r="BQ317" s="446" t="s">
        <v>2229</v>
      </c>
      <c r="BR317" s="466"/>
      <c r="BS317" s="467" t="s">
        <v>143</v>
      </c>
      <c r="BT317" s="465"/>
      <c r="BU317" s="466"/>
      <c r="BV317" s="466"/>
      <c r="BW317" s="466" t="s">
        <v>143</v>
      </c>
      <c r="BX317" s="466"/>
      <c r="BY317" s="446"/>
      <c r="BZ317" s="392" t="str">
        <f t="shared" si="65"/>
        <v>인사_연차수당 전표의 검토 및 승인</v>
      </c>
      <c r="CA317" s="392" t="b">
        <f>VLOOKUP(BZ317,'[7]ROMM List'!$AB$5:$AB$736,1,0)=BZ317</f>
        <v>1</v>
      </c>
      <c r="CB317" s="392" t="str">
        <f t="shared" si="61"/>
        <v>HR0205</v>
      </c>
      <c r="CD317" s="470">
        <f t="shared" si="62"/>
        <v>1</v>
      </c>
      <c r="CE317" s="393" t="str">
        <f>VLOOKUP(C317,'[7]IUC List'!$D$5:$D$64,1,0)</f>
        <v>HR0205</v>
      </c>
      <c r="CF317" s="470">
        <f t="shared" si="63"/>
        <v>0</v>
      </c>
      <c r="CG317" s="470">
        <f t="shared" si="63"/>
        <v>1</v>
      </c>
      <c r="CH317" s="470">
        <f t="shared" si="63"/>
        <v>0</v>
      </c>
      <c r="CL317" s="392" t="str">
        <f>IF(COUNTIFS('[7]ROMM List'!$E$5:$E$736,다우기술!CL$4,'[7]ROMM List'!$AA$5:$AA$736,다우기술!$C317)&gt;0,CL$4,"")</f>
        <v/>
      </c>
      <c r="CM317" s="392" t="str">
        <f>IF(COUNTIFS('[7]ROMM List'!$E$5:$E$736,다우기술!CM$4,'[7]ROMM List'!$AA$5:$AA$736,다우기술!$C317)&gt;0,CM$4,"")</f>
        <v/>
      </c>
      <c r="CN317" s="392" t="str">
        <f>IF(COUNTIFS('[7]ROMM List'!$E$5:$E$736,다우기술!CN$4,'[7]ROMM List'!$AA$5:$AA$736,다우기술!$C317)&gt;0,CN$4,"")</f>
        <v/>
      </c>
      <c r="CO317" s="392" t="str">
        <f>IF(COUNTIFS('[7]ROMM List'!$E$5:$E$736,다우기술!CO$4,'[7]ROMM List'!$AA$5:$AA$736,다우기술!$C317)&gt;0,CO$4,"")</f>
        <v/>
      </c>
      <c r="CP317" s="392" t="str">
        <f>IF(COUNTIFS('[7]ROMM List'!$E$5:$E$736,다우기술!CP$4,'[7]ROMM List'!$AA$5:$AA$736,다우기술!$C317)&gt;0,CP$4,"")</f>
        <v/>
      </c>
      <c r="CQ317" s="392" t="str">
        <f>IF(COUNTIFS('[7]ROMM List'!$E$5:$E$736,다우기술!CQ$4,'[7]ROMM List'!$AA$5:$AA$736,다우기술!$C317)&gt;0,CQ$4,"")</f>
        <v/>
      </c>
      <c r="CR317" s="392" t="str">
        <f>IF(COUNTIFS('[7]ROMM List'!$E$5:$E$736,다우기술!CR$4,'[7]ROMM List'!$AA$5:$AA$736,다우기술!$C317)&gt;0,CR$4,"")</f>
        <v/>
      </c>
      <c r="CS317" s="392" t="str">
        <f>IF(COUNTIFS('[7]ROMM List'!$E$5:$E$736,다우기술!CS$4,'[7]ROMM List'!$AA$5:$AA$736,다우기술!$C317)&gt;0,CS$4,"")</f>
        <v/>
      </c>
      <c r="CT317" s="392" t="str">
        <f>IF(COUNTIFS('[7]ROMM List'!$E$5:$E$736,다우기술!CT$4,'[7]ROMM List'!$AA$5:$AA$736,다우기술!$C317)&gt;0,CT$4,"")</f>
        <v/>
      </c>
      <c r="CU317" s="392" t="str">
        <f>IF(COUNTIFS('[7]ROMM List'!$E$5:$E$736,다우기술!CU$4,'[7]ROMM List'!$AA$5:$AA$736,다우기술!$C317)&gt;0,CU$4,"")</f>
        <v/>
      </c>
      <c r="CV317" s="392" t="str">
        <f>IF(COUNTIFS('[7]ROMM List'!$E$5:$E$736,다우기술!CV$4,'[7]ROMM List'!$AA$5:$AA$736,다우기술!$C317)&gt;0,CV$4,"")</f>
        <v/>
      </c>
      <c r="CW317" s="392" t="str">
        <f>IF(COUNTIFS('[7]ROMM List'!$E$5:$E$736,다우기술!CW$4,'[7]ROMM List'!$AA$5:$AA$736,다우기술!$C317)&gt;0,CW$4,"")</f>
        <v/>
      </c>
      <c r="CX317" s="392" t="str">
        <f>IF(COUNTIFS('[7]ROMM List'!$E$5:$E$736,다우기술!CX$4,'[7]ROMM List'!$AA$5:$AA$736,다우기술!$C317)&gt;0,CX$4,"")</f>
        <v/>
      </c>
      <c r="CY317" s="392" t="str">
        <f>IF(COUNTIFS('[7]ROMM List'!$E$5:$E$736,다우기술!CY$4,'[7]ROMM List'!$AA$5:$AA$736,다우기술!$C317)&gt;0,CY$4,"")</f>
        <v/>
      </c>
      <c r="CZ317" s="392" t="str">
        <f>IF(COUNTIFS('[7]ROMM List'!$E$5:$E$736,다우기술!CZ$4,'[7]ROMM List'!$AA$5:$AA$736,다우기술!$C317)&gt;0,CZ$4,"")</f>
        <v/>
      </c>
      <c r="DA317" s="392" t="str">
        <f>IF(COUNTIFS('[7]ROMM List'!$E$5:$E$736,다우기술!DA$4,'[7]ROMM List'!$AA$5:$AA$736,다우기술!$C317)&gt;0,DA$4,"")</f>
        <v>급여</v>
      </c>
      <c r="DB317" s="392" t="str">
        <f>IF(COUNTIFS('[7]ROMM List'!$E$5:$E$736,다우기술!DB$4,'[7]ROMM List'!$AA$5:$AA$736,다우기술!$C317)&gt;0,DB$4,"")</f>
        <v/>
      </c>
      <c r="DC317" s="392" t="str">
        <f>IF(COUNTIFS('[7]ROMM List'!$E$5:$E$736,다우기술!DC$4,'[7]ROMM List'!$AA$5:$AA$736,다우기술!$C317)&gt;0,DC$4,"")</f>
        <v/>
      </c>
      <c r="DD317" s="392" t="str">
        <f>IF(COUNTIFS('[7]ROMM List'!$E$5:$E$736,다우기술!DD$4,'[7]ROMM List'!$AA$5:$AA$736,다우기술!$C317)&gt;0,DD$4,"")</f>
        <v/>
      </c>
      <c r="DE317" s="392" t="str">
        <f>IF(COUNTIFS('[7]ROMM List'!$E$5:$E$736,다우기술!DE$4,'[7]ROMM List'!$AA$5:$AA$736,다우기술!$C317)&gt;0,DE$4,"")</f>
        <v/>
      </c>
      <c r="DF317" s="392" t="str">
        <f>IF(COUNTIFS('[7]ROMM List'!$E$5:$E$736,다우기술!DF$4,'[7]ROMM List'!$AA$5:$AA$736,다우기술!$C317)&gt;0,DF$4,"")</f>
        <v/>
      </c>
      <c r="DG317" s="392" t="str">
        <f>IF(COUNTIFS('[7]ROMM List'!$E$5:$E$736,다우기술!DG$4,'[7]ROMM List'!$AA$5:$AA$736,다우기술!$C317)&gt;0,DG$4,"")</f>
        <v/>
      </c>
      <c r="DH317" s="392" t="str">
        <f>IF(COUNTIFS('[7]ROMM List'!$E$5:$E$736,다우기술!DH$4,'[7]ROMM List'!$AA$5:$AA$736,다우기술!$C317)&gt;0,DH$4,"")</f>
        <v/>
      </c>
      <c r="DI317" s="392" t="str">
        <f>IF(COUNTIFS('[7]ROMM List'!$E$5:$E$736,다우기술!DI$4,'[7]ROMM List'!$AA$5:$AA$736,다우기술!$C317)&gt;0,DI$4,"")</f>
        <v/>
      </c>
      <c r="DJ317" s="392" t="str">
        <f>IF(COUNTIFS('[7]ROMM List'!$E$5:$E$736,다우기술!DJ$4,'[7]ROMM List'!$AA$5:$AA$736,다우기술!$C317)&gt;0,DJ$4,"")</f>
        <v/>
      </c>
      <c r="DK317" s="392" t="str">
        <f>IF(COUNTIFS('[7]ROMM List'!$E$5:$E$736,다우기술!DK$4,'[7]ROMM List'!$AA$5:$AA$736,다우기술!$C317)&gt;0,DK$4,"")</f>
        <v/>
      </c>
      <c r="DL317" s="392" t="str">
        <f t="shared" si="67"/>
        <v>급여</v>
      </c>
    </row>
    <row r="318" spans="1:116" s="392" customFormat="1" ht="78" customHeight="1">
      <c r="A318" s="453"/>
      <c r="B318" s="392" t="s">
        <v>3009</v>
      </c>
      <c r="C318" s="430" t="str">
        <f t="shared" si="59"/>
        <v>HR0206</v>
      </c>
      <c r="D318" s="430" t="s">
        <v>5426</v>
      </c>
      <c r="E318" s="430" t="s">
        <v>149</v>
      </c>
      <c r="F318" s="431" t="s">
        <v>3027</v>
      </c>
      <c r="G318" s="431" t="s">
        <v>3064</v>
      </c>
      <c r="H318" s="454" t="s">
        <v>5511</v>
      </c>
      <c r="I318" s="455" t="s">
        <v>5512</v>
      </c>
      <c r="J318" s="456" t="s">
        <v>5513</v>
      </c>
      <c r="K318" s="457" t="s">
        <v>5514</v>
      </c>
      <c r="L318" s="458" t="str">
        <f>IF(VLOOKUP(BZ318,'[7]ROMM List'!$AB$5:$AC$736,2,0)&gt;0,"Y","N")</f>
        <v>Y</v>
      </c>
      <c r="M318" s="459"/>
      <c r="N318" s="460" t="s">
        <v>3025</v>
      </c>
      <c r="O318" s="460"/>
      <c r="P318" s="460"/>
      <c r="Q318" s="460" t="s">
        <v>3025</v>
      </c>
      <c r="R318" s="461"/>
      <c r="S318" s="459" t="s">
        <v>142</v>
      </c>
      <c r="T318" s="461" t="s">
        <v>131</v>
      </c>
      <c r="U318" s="459" t="str">
        <f>IF(COUNTIFS('[7]ROMM List'!$AA$5:$AA$736,다우기술!$C318,'[7]ROMM List'!K$5:K$736,"O")&gt;0,"O","")</f>
        <v/>
      </c>
      <c r="V318" s="460" t="str">
        <f>IF(COUNTIFS('[7]ROMM List'!$AA$5:$AA$736,다우기술!$C318,'[7]ROMM List'!L$5:L$736,"O")&gt;0,"O","")</f>
        <v/>
      </c>
      <c r="W318" s="460" t="str">
        <f>IF(COUNTIFS('[7]ROMM List'!$AA$5:$AA$736,다우기술!$C318,'[7]ROMM List'!M$5:M$736,"O")&gt;0,"O","")</f>
        <v/>
      </c>
      <c r="X318" s="460" t="str">
        <f>IF(COUNTIFS('[7]ROMM List'!$AA$5:$AA$736,다우기술!$C318,'[7]ROMM List'!N$5:N$736,"O")&gt;0,"O","")</f>
        <v>O</v>
      </c>
      <c r="Y318" s="460" t="str">
        <f>IF(COUNTIFS('[7]ROMM List'!$AA$5:$AA$736,다우기술!$C318,'[7]ROMM List'!O$5:O$736,"O")&gt;0,"O","")</f>
        <v/>
      </c>
      <c r="Z318" s="460" t="str">
        <f>IF(COUNTIFS('[7]ROMM List'!$AA$5:$AA$736,다우기술!$C318,'[7]ROMM List'!P$5:P$736,"O")&gt;0,"O","")</f>
        <v/>
      </c>
      <c r="AA318" s="460" t="str">
        <f>IF(COUNTIFS('[7]ROMM List'!$AA$5:$AA$736,다우기술!$C318,'[7]ROMM List'!Q$5:Q$736,"O")&gt;0,"O","")</f>
        <v/>
      </c>
      <c r="AB318" s="460" t="str">
        <f>IF(COUNTIFS('[7]ROMM List'!$AA$5:$AA$736,다우기술!$C318,'[7]ROMM List'!R$5:R$736,"O")&gt;0,"O","")</f>
        <v/>
      </c>
      <c r="AC318" s="460" t="str">
        <f>IF(COUNTIFS('[7]ROMM List'!$AA$5:$AA$736,다우기술!$C318,'[7]ROMM List'!S$5:S$736,"O")&gt;0,"O","")</f>
        <v/>
      </c>
      <c r="AD318" s="460" t="str">
        <f>IF(COUNTIFS('[7]ROMM List'!$AA$5:$AA$736,다우기술!$C318,'[7]ROMM List'!T$5:T$736,"O")&gt;0,"O","")</f>
        <v/>
      </c>
      <c r="AE318" s="460" t="str">
        <f>IF(COUNTIFS('[7]ROMM List'!$AA$5:$AA$736,다우기술!$C318,'[7]ROMM List'!U$5:U$736,"O")&gt;0,"O","")</f>
        <v/>
      </c>
      <c r="AF318" s="460" t="str">
        <f>IF(COUNTIFS('[7]ROMM List'!$AA$5:$AA$736,다우기술!$C318,'[7]ROMM List'!V$5:V$736,"O")&gt;0,"O","")</f>
        <v/>
      </c>
      <c r="AG318" s="461" t="str">
        <f>IF(COUNTIFS('[7]ROMM List'!$AA$5:$AA$736,다우기술!$C318,'[7]ROMM List'!W$5:W$736,"O")&gt;0,"O","")</f>
        <v/>
      </c>
      <c r="AH318" s="462" t="s">
        <v>129</v>
      </c>
      <c r="AI318" s="458" t="str">
        <f t="shared" si="66"/>
        <v>급여</v>
      </c>
      <c r="AJ318" s="458" t="s">
        <v>144</v>
      </c>
      <c r="AK318" s="458" t="s">
        <v>144</v>
      </c>
      <c r="AL318" s="458" t="s">
        <v>144</v>
      </c>
      <c r="AM318" s="458" t="s">
        <v>144</v>
      </c>
      <c r="AN318" s="458" t="s">
        <v>5467</v>
      </c>
      <c r="AO318" s="458" t="s">
        <v>5515</v>
      </c>
      <c r="AP318" s="463" t="s">
        <v>3018</v>
      </c>
      <c r="AQ318" s="458" t="s">
        <v>136</v>
      </c>
      <c r="AR318" s="454" t="s">
        <v>2229</v>
      </c>
      <c r="AS318" s="454" t="s">
        <v>5432</v>
      </c>
      <c r="AT318" s="464" t="s">
        <v>5516</v>
      </c>
      <c r="AU318" s="454" t="str">
        <f t="shared" si="64"/>
        <v>기타장기종업원급여 검토</v>
      </c>
      <c r="AV318" s="454" t="s">
        <v>5517</v>
      </c>
      <c r="AW318" s="455"/>
      <c r="AX318" s="460" t="s">
        <v>3025</v>
      </c>
      <c r="AY318" s="460"/>
      <c r="AZ318" s="461"/>
      <c r="BA318" s="446" t="s">
        <v>5515</v>
      </c>
      <c r="BB318" s="446" t="str">
        <f>IF(COUNTIFS('[7]ROMM List'!$AA$5:$AA$736,다우기술!C318,'[7]ROMM List'!$AF$5:$AF$736,"Significant")&gt;0,"Significant",IF(COUNTIFS('[7]ROMM List'!$AA$5:$AA$736,다우기술!C318,'[7]ROMM List'!$AF$5:$AF$736,"Higher")&gt;0,"Higher","Lower"))</f>
        <v>Lower</v>
      </c>
      <c r="BC318" s="446" t="s">
        <v>5146</v>
      </c>
      <c r="BD318" s="446" t="s">
        <v>4440</v>
      </c>
      <c r="BE318" s="465" t="s">
        <v>4201</v>
      </c>
      <c r="BF318" s="466" t="s">
        <v>5146</v>
      </c>
      <c r="BG318" s="466" t="s">
        <v>5091</v>
      </c>
      <c r="BH318" s="466" t="s">
        <v>5091</v>
      </c>
      <c r="BI318" s="466" t="s">
        <v>5091</v>
      </c>
      <c r="BJ318" s="466" t="s">
        <v>5091</v>
      </c>
      <c r="BK318" s="466" t="s">
        <v>5091</v>
      </c>
      <c r="BL318" s="466" t="s">
        <v>5091</v>
      </c>
      <c r="BM318" s="466" t="s">
        <v>5091</v>
      </c>
      <c r="BN318" s="467" t="s">
        <v>2871</v>
      </c>
      <c r="BO318" s="446" t="str">
        <f t="shared" si="60"/>
        <v>Not Higher</v>
      </c>
      <c r="BP318" s="446">
        <f>SUMIFS([7]Note!$G$18:$G$65,[7]Note!$C$18:$C$65,다우기술!BB318,[7]Note!$F$18:$F$65,다우기술!BC318,[7]Note!$D$18:$D$65,다우기술!BO318)/IF(BD318="Y",1,IF(BD318="H",2,4))</f>
        <v>2</v>
      </c>
      <c r="BQ318" s="446" t="s">
        <v>3791</v>
      </c>
      <c r="BR318" s="466"/>
      <c r="BS318" s="467" t="s">
        <v>143</v>
      </c>
      <c r="BT318" s="465"/>
      <c r="BU318" s="466"/>
      <c r="BV318" s="466"/>
      <c r="BW318" s="466" t="s">
        <v>143</v>
      </c>
      <c r="BX318" s="466"/>
      <c r="BY318" s="446"/>
      <c r="BZ318" s="392" t="str">
        <f t="shared" si="65"/>
        <v>인사_기타장기종업원급여 검토</v>
      </c>
      <c r="CA318" s="392" t="b">
        <f>VLOOKUP(BZ318,'[7]ROMM List'!$AB$5:$AB$736,1,0)=BZ318</f>
        <v>1</v>
      </c>
      <c r="CB318" s="392" t="str">
        <f t="shared" si="61"/>
        <v>HR0206</v>
      </c>
      <c r="CD318" s="470">
        <f t="shared" si="62"/>
        <v>0</v>
      </c>
      <c r="CF318" s="470">
        <f t="shared" si="63"/>
        <v>0</v>
      </c>
      <c r="CG318" s="470">
        <f t="shared" si="63"/>
        <v>0</v>
      </c>
      <c r="CH318" s="470">
        <f t="shared" si="63"/>
        <v>0</v>
      </c>
      <c r="CL318" s="392" t="str">
        <f>IF(COUNTIFS('[7]ROMM List'!$E$5:$E$736,다우기술!CL$4,'[7]ROMM List'!$AA$5:$AA$736,다우기술!$C318)&gt;0,CL$4,"")</f>
        <v/>
      </c>
      <c r="CM318" s="392" t="str">
        <f>IF(COUNTIFS('[7]ROMM List'!$E$5:$E$736,다우기술!CM$4,'[7]ROMM List'!$AA$5:$AA$736,다우기술!$C318)&gt;0,CM$4,"")</f>
        <v/>
      </c>
      <c r="CN318" s="392" t="str">
        <f>IF(COUNTIFS('[7]ROMM List'!$E$5:$E$736,다우기술!CN$4,'[7]ROMM List'!$AA$5:$AA$736,다우기술!$C318)&gt;0,CN$4,"")</f>
        <v/>
      </c>
      <c r="CO318" s="392" t="str">
        <f>IF(COUNTIFS('[7]ROMM List'!$E$5:$E$736,다우기술!CO$4,'[7]ROMM List'!$AA$5:$AA$736,다우기술!$C318)&gt;0,CO$4,"")</f>
        <v/>
      </c>
      <c r="CP318" s="392" t="str">
        <f>IF(COUNTIFS('[7]ROMM List'!$E$5:$E$736,다우기술!CP$4,'[7]ROMM List'!$AA$5:$AA$736,다우기술!$C318)&gt;0,CP$4,"")</f>
        <v/>
      </c>
      <c r="CQ318" s="392" t="str">
        <f>IF(COUNTIFS('[7]ROMM List'!$E$5:$E$736,다우기술!CQ$4,'[7]ROMM List'!$AA$5:$AA$736,다우기술!$C318)&gt;0,CQ$4,"")</f>
        <v/>
      </c>
      <c r="CR318" s="392" t="str">
        <f>IF(COUNTIFS('[7]ROMM List'!$E$5:$E$736,다우기술!CR$4,'[7]ROMM List'!$AA$5:$AA$736,다우기술!$C318)&gt;0,CR$4,"")</f>
        <v/>
      </c>
      <c r="CS318" s="392" t="str">
        <f>IF(COUNTIFS('[7]ROMM List'!$E$5:$E$736,다우기술!CS$4,'[7]ROMM List'!$AA$5:$AA$736,다우기술!$C318)&gt;0,CS$4,"")</f>
        <v/>
      </c>
      <c r="CT318" s="392" t="str">
        <f>IF(COUNTIFS('[7]ROMM List'!$E$5:$E$736,다우기술!CT$4,'[7]ROMM List'!$AA$5:$AA$736,다우기술!$C318)&gt;0,CT$4,"")</f>
        <v/>
      </c>
      <c r="CU318" s="392" t="str">
        <f>IF(COUNTIFS('[7]ROMM List'!$E$5:$E$736,다우기술!CU$4,'[7]ROMM List'!$AA$5:$AA$736,다우기술!$C318)&gt;0,CU$4,"")</f>
        <v/>
      </c>
      <c r="CV318" s="392" t="str">
        <f>IF(COUNTIFS('[7]ROMM List'!$E$5:$E$736,다우기술!CV$4,'[7]ROMM List'!$AA$5:$AA$736,다우기술!$C318)&gt;0,CV$4,"")</f>
        <v/>
      </c>
      <c r="CW318" s="392" t="str">
        <f>IF(COUNTIFS('[7]ROMM List'!$E$5:$E$736,다우기술!CW$4,'[7]ROMM List'!$AA$5:$AA$736,다우기술!$C318)&gt;0,CW$4,"")</f>
        <v/>
      </c>
      <c r="CX318" s="392" t="str">
        <f>IF(COUNTIFS('[7]ROMM List'!$E$5:$E$736,다우기술!CX$4,'[7]ROMM List'!$AA$5:$AA$736,다우기술!$C318)&gt;0,CX$4,"")</f>
        <v/>
      </c>
      <c r="CY318" s="392" t="str">
        <f>IF(COUNTIFS('[7]ROMM List'!$E$5:$E$736,다우기술!CY$4,'[7]ROMM List'!$AA$5:$AA$736,다우기술!$C318)&gt;0,CY$4,"")</f>
        <v/>
      </c>
      <c r="CZ318" s="392" t="str">
        <f>IF(COUNTIFS('[7]ROMM List'!$E$5:$E$736,다우기술!CZ$4,'[7]ROMM List'!$AA$5:$AA$736,다우기술!$C318)&gt;0,CZ$4,"")</f>
        <v/>
      </c>
      <c r="DA318" s="392" t="str">
        <f>IF(COUNTIFS('[7]ROMM List'!$E$5:$E$736,다우기술!DA$4,'[7]ROMM List'!$AA$5:$AA$736,다우기술!$C318)&gt;0,DA$4,"")</f>
        <v>급여</v>
      </c>
      <c r="DB318" s="392" t="str">
        <f>IF(COUNTIFS('[7]ROMM List'!$E$5:$E$736,다우기술!DB$4,'[7]ROMM List'!$AA$5:$AA$736,다우기술!$C318)&gt;0,DB$4,"")</f>
        <v/>
      </c>
      <c r="DC318" s="392" t="str">
        <f>IF(COUNTIFS('[7]ROMM List'!$E$5:$E$736,다우기술!DC$4,'[7]ROMM List'!$AA$5:$AA$736,다우기술!$C318)&gt;0,DC$4,"")</f>
        <v/>
      </c>
      <c r="DD318" s="392" t="str">
        <f>IF(COUNTIFS('[7]ROMM List'!$E$5:$E$736,다우기술!DD$4,'[7]ROMM List'!$AA$5:$AA$736,다우기술!$C318)&gt;0,DD$4,"")</f>
        <v/>
      </c>
      <c r="DE318" s="392" t="str">
        <f>IF(COUNTIFS('[7]ROMM List'!$E$5:$E$736,다우기술!DE$4,'[7]ROMM List'!$AA$5:$AA$736,다우기술!$C318)&gt;0,DE$4,"")</f>
        <v/>
      </c>
      <c r="DF318" s="392" t="str">
        <f>IF(COUNTIFS('[7]ROMM List'!$E$5:$E$736,다우기술!DF$4,'[7]ROMM List'!$AA$5:$AA$736,다우기술!$C318)&gt;0,DF$4,"")</f>
        <v/>
      </c>
      <c r="DG318" s="392" t="str">
        <f>IF(COUNTIFS('[7]ROMM List'!$E$5:$E$736,다우기술!DG$4,'[7]ROMM List'!$AA$5:$AA$736,다우기술!$C318)&gt;0,DG$4,"")</f>
        <v/>
      </c>
      <c r="DH318" s="392" t="str">
        <f>IF(COUNTIFS('[7]ROMM List'!$E$5:$E$736,다우기술!DH$4,'[7]ROMM List'!$AA$5:$AA$736,다우기술!$C318)&gt;0,DH$4,"")</f>
        <v/>
      </c>
      <c r="DI318" s="392" t="str">
        <f>IF(COUNTIFS('[7]ROMM List'!$E$5:$E$736,다우기술!DI$4,'[7]ROMM List'!$AA$5:$AA$736,다우기술!$C318)&gt;0,DI$4,"")</f>
        <v/>
      </c>
      <c r="DJ318" s="392" t="str">
        <f>IF(COUNTIFS('[7]ROMM List'!$E$5:$E$736,다우기술!DJ$4,'[7]ROMM List'!$AA$5:$AA$736,다우기술!$C318)&gt;0,DJ$4,"")</f>
        <v/>
      </c>
      <c r="DK318" s="392" t="str">
        <f>IF(COUNTIFS('[7]ROMM List'!$E$5:$E$736,다우기술!DK$4,'[7]ROMM List'!$AA$5:$AA$736,다우기술!$C318)&gt;0,DK$4,"")</f>
        <v/>
      </c>
      <c r="DL318" s="392" t="str">
        <f t="shared" si="67"/>
        <v>급여</v>
      </c>
    </row>
    <row r="319" spans="1:116" s="392" customFormat="1" ht="109.2" customHeight="1">
      <c r="A319" s="453"/>
      <c r="B319" s="392" t="s">
        <v>3009</v>
      </c>
      <c r="C319" s="430" t="str">
        <f t="shared" si="59"/>
        <v>HR0207</v>
      </c>
      <c r="D319" s="430" t="s">
        <v>5426</v>
      </c>
      <c r="E319" s="430" t="s">
        <v>149</v>
      </c>
      <c r="F319" s="431" t="s">
        <v>3027</v>
      </c>
      <c r="G319" s="431" t="s">
        <v>3073</v>
      </c>
      <c r="H319" s="454" t="s">
        <v>5518</v>
      </c>
      <c r="I319" s="455" t="s">
        <v>5519</v>
      </c>
      <c r="J319" s="456" t="s">
        <v>5520</v>
      </c>
      <c r="K319" s="457" t="s">
        <v>5521</v>
      </c>
      <c r="L319" s="458" t="str">
        <f>IF(VLOOKUP(BZ319,'[7]ROMM List'!$AB$5:$AC$736,2,0)&gt;0,"Y","N")</f>
        <v>N</v>
      </c>
      <c r="M319" s="459" t="s">
        <v>2781</v>
      </c>
      <c r="N319" s="460"/>
      <c r="O319" s="460"/>
      <c r="P319" s="460"/>
      <c r="Q319" s="460"/>
      <c r="R319" s="461"/>
      <c r="S319" s="459" t="s">
        <v>142</v>
      </c>
      <c r="T319" s="461" t="s">
        <v>131</v>
      </c>
      <c r="U319" s="459" t="str">
        <f>IF(COUNTIFS('[7]ROMM List'!$AA$5:$AA$736,다우기술!$C319,'[7]ROMM List'!K$5:K$736,"O")&gt;0,"O","")</f>
        <v/>
      </c>
      <c r="V319" s="460" t="str">
        <f>IF(COUNTIFS('[7]ROMM List'!$AA$5:$AA$736,다우기술!$C319,'[7]ROMM List'!L$5:L$736,"O")&gt;0,"O","")</f>
        <v/>
      </c>
      <c r="W319" s="460" t="str">
        <f>IF(COUNTIFS('[7]ROMM List'!$AA$5:$AA$736,다우기술!$C319,'[7]ROMM List'!M$5:M$736,"O")&gt;0,"O","")</f>
        <v>O</v>
      </c>
      <c r="X319" s="460" t="str">
        <f>IF(COUNTIFS('[7]ROMM List'!$AA$5:$AA$736,다우기술!$C319,'[7]ROMM List'!N$5:N$736,"O")&gt;0,"O","")</f>
        <v>O</v>
      </c>
      <c r="Y319" s="460" t="str">
        <f>IF(COUNTIFS('[7]ROMM List'!$AA$5:$AA$736,다우기술!$C319,'[7]ROMM List'!O$5:O$736,"O")&gt;0,"O","")</f>
        <v/>
      </c>
      <c r="Z319" s="460" t="str">
        <f>IF(COUNTIFS('[7]ROMM List'!$AA$5:$AA$736,다우기술!$C319,'[7]ROMM List'!P$5:P$736,"O")&gt;0,"O","")</f>
        <v/>
      </c>
      <c r="AA319" s="460" t="str">
        <f>IF(COUNTIFS('[7]ROMM List'!$AA$5:$AA$736,다우기술!$C319,'[7]ROMM List'!Q$5:Q$736,"O")&gt;0,"O","")</f>
        <v>O</v>
      </c>
      <c r="AB319" s="460" t="str">
        <f>IF(COUNTIFS('[7]ROMM List'!$AA$5:$AA$736,다우기술!$C319,'[7]ROMM List'!R$5:R$736,"O")&gt;0,"O","")</f>
        <v>O</v>
      </c>
      <c r="AC319" s="460" t="str">
        <f>IF(COUNTIFS('[7]ROMM List'!$AA$5:$AA$736,다우기술!$C319,'[7]ROMM List'!S$5:S$736,"O")&gt;0,"O","")</f>
        <v/>
      </c>
      <c r="AD319" s="460" t="str">
        <f>IF(COUNTIFS('[7]ROMM List'!$AA$5:$AA$736,다우기술!$C319,'[7]ROMM List'!T$5:T$736,"O")&gt;0,"O","")</f>
        <v/>
      </c>
      <c r="AE319" s="460" t="str">
        <f>IF(COUNTIFS('[7]ROMM List'!$AA$5:$AA$736,다우기술!$C319,'[7]ROMM List'!U$5:U$736,"O")&gt;0,"O","")</f>
        <v/>
      </c>
      <c r="AF319" s="460" t="str">
        <f>IF(COUNTIFS('[7]ROMM List'!$AA$5:$AA$736,다우기술!$C319,'[7]ROMM List'!V$5:V$736,"O")&gt;0,"O","")</f>
        <v/>
      </c>
      <c r="AG319" s="461" t="str">
        <f>IF(COUNTIFS('[7]ROMM List'!$AA$5:$AA$736,다우기술!$C319,'[7]ROMM List'!W$5:W$736,"O")&gt;0,"O","")</f>
        <v/>
      </c>
      <c r="AH319" s="462" t="s">
        <v>130</v>
      </c>
      <c r="AI319" s="458" t="str">
        <f t="shared" si="66"/>
        <v>급여</v>
      </c>
      <c r="AJ319" s="458" t="s">
        <v>144</v>
      </c>
      <c r="AK319" s="458" t="s">
        <v>144</v>
      </c>
      <c r="AL319" s="458" t="s">
        <v>144</v>
      </c>
      <c r="AM319" s="458" t="s">
        <v>144</v>
      </c>
      <c r="AN319" s="458" t="s">
        <v>3018</v>
      </c>
      <c r="AO319" s="458" t="s">
        <v>5522</v>
      </c>
      <c r="AP319" s="463" t="s">
        <v>4495</v>
      </c>
      <c r="AQ319" s="458" t="s">
        <v>131</v>
      </c>
      <c r="AR319" s="454" t="s">
        <v>2229</v>
      </c>
      <c r="AS319" s="454" t="s">
        <v>5432</v>
      </c>
      <c r="AT319" s="464" t="s">
        <v>5523</v>
      </c>
      <c r="AU319" s="454" t="str">
        <f t="shared" si="64"/>
        <v>급여지급 회계전표의 승인</v>
      </c>
      <c r="AV319" s="454" t="s">
        <v>5524</v>
      </c>
      <c r="AW319" s="455"/>
      <c r="AX319" s="460"/>
      <c r="AY319" s="460"/>
      <c r="AZ319" s="461" t="s">
        <v>3025</v>
      </c>
      <c r="BA319" s="446" t="s">
        <v>5522</v>
      </c>
      <c r="BB319" s="446" t="str">
        <f>IF(COUNTIFS('[7]ROMM List'!$AA$5:$AA$736,다우기술!C319,'[7]ROMM List'!$AF$5:$AF$736,"Significant")&gt;0,"Significant",IF(COUNTIFS('[7]ROMM List'!$AA$5:$AA$736,다우기술!C319,'[7]ROMM List'!$AF$5:$AF$736,"Higher")&gt;0,"Higher","Lower"))</f>
        <v>Lower</v>
      </c>
      <c r="BC319" s="446" t="s">
        <v>4201</v>
      </c>
      <c r="BD319" s="446" t="s">
        <v>4440</v>
      </c>
      <c r="BE319" s="465" t="s">
        <v>131</v>
      </c>
      <c r="BF319" s="466" t="s">
        <v>4201</v>
      </c>
      <c r="BG319" s="466" t="s">
        <v>5091</v>
      </c>
      <c r="BH319" s="466" t="s">
        <v>5091</v>
      </c>
      <c r="BI319" s="466" t="s">
        <v>5091</v>
      </c>
      <c r="BJ319" s="466" t="s">
        <v>5091</v>
      </c>
      <c r="BK319" s="466" t="s">
        <v>5091</v>
      </c>
      <c r="BL319" s="466" t="s">
        <v>5091</v>
      </c>
      <c r="BM319" s="466" t="s">
        <v>5091</v>
      </c>
      <c r="BN319" s="467" t="s">
        <v>2871</v>
      </c>
      <c r="BO319" s="446" t="str">
        <f t="shared" si="60"/>
        <v>Not Higher</v>
      </c>
      <c r="BP319" s="446">
        <f>SUMIFS([7]Note!$G$18:$G$65,[7]Note!$C$18:$C$65,다우기술!BB319,[7]Note!$F$18:$F$65,다우기술!BC319,[7]Note!$D$18:$D$65,다우기술!BO319)/IF(BD319="Y",1,IF(BD319="H",2,4))</f>
        <v>2</v>
      </c>
      <c r="BQ319" s="446" t="s">
        <v>2229</v>
      </c>
      <c r="BR319" s="466"/>
      <c r="BS319" s="467" t="s">
        <v>143</v>
      </c>
      <c r="BT319" s="465"/>
      <c r="BU319" s="466"/>
      <c r="BV319" s="466"/>
      <c r="BW319" s="466" t="s">
        <v>143</v>
      </c>
      <c r="BX319" s="466"/>
      <c r="BY319" s="446"/>
      <c r="BZ319" s="392" t="str">
        <f t="shared" si="65"/>
        <v>인사_급여지급 회계전표의 승인</v>
      </c>
      <c r="CA319" s="392" t="b">
        <f>VLOOKUP(BZ319,'[7]ROMM List'!$AB$5:$AB$736,1,0)=BZ319</f>
        <v>1</v>
      </c>
      <c r="CB319" s="392" t="str">
        <f t="shared" si="61"/>
        <v>HR0207</v>
      </c>
      <c r="CD319" s="470">
        <f t="shared" si="62"/>
        <v>0</v>
      </c>
      <c r="CF319" s="470">
        <f t="shared" si="63"/>
        <v>0</v>
      </c>
      <c r="CG319" s="470">
        <f t="shared" si="63"/>
        <v>0</v>
      </c>
      <c r="CH319" s="470">
        <f t="shared" si="63"/>
        <v>0</v>
      </c>
      <c r="CL319" s="392" t="str">
        <f>IF(COUNTIFS('[7]ROMM List'!$E$5:$E$736,다우기술!CL$4,'[7]ROMM List'!$AA$5:$AA$736,다우기술!$C319)&gt;0,CL$4,"")</f>
        <v/>
      </c>
      <c r="CM319" s="392" t="str">
        <f>IF(COUNTIFS('[7]ROMM List'!$E$5:$E$736,다우기술!CM$4,'[7]ROMM List'!$AA$5:$AA$736,다우기술!$C319)&gt;0,CM$4,"")</f>
        <v/>
      </c>
      <c r="CN319" s="392" t="str">
        <f>IF(COUNTIFS('[7]ROMM List'!$E$5:$E$736,다우기술!CN$4,'[7]ROMM List'!$AA$5:$AA$736,다우기술!$C319)&gt;0,CN$4,"")</f>
        <v/>
      </c>
      <c r="CO319" s="392" t="str">
        <f>IF(COUNTIFS('[7]ROMM List'!$E$5:$E$736,다우기술!CO$4,'[7]ROMM List'!$AA$5:$AA$736,다우기술!$C319)&gt;0,CO$4,"")</f>
        <v/>
      </c>
      <c r="CP319" s="392" t="str">
        <f>IF(COUNTIFS('[7]ROMM List'!$E$5:$E$736,다우기술!CP$4,'[7]ROMM List'!$AA$5:$AA$736,다우기술!$C319)&gt;0,CP$4,"")</f>
        <v/>
      </c>
      <c r="CQ319" s="392" t="str">
        <f>IF(COUNTIFS('[7]ROMM List'!$E$5:$E$736,다우기술!CQ$4,'[7]ROMM List'!$AA$5:$AA$736,다우기술!$C319)&gt;0,CQ$4,"")</f>
        <v/>
      </c>
      <c r="CR319" s="392" t="str">
        <f>IF(COUNTIFS('[7]ROMM List'!$E$5:$E$736,다우기술!CR$4,'[7]ROMM List'!$AA$5:$AA$736,다우기술!$C319)&gt;0,CR$4,"")</f>
        <v/>
      </c>
      <c r="CS319" s="392" t="str">
        <f>IF(COUNTIFS('[7]ROMM List'!$E$5:$E$736,다우기술!CS$4,'[7]ROMM List'!$AA$5:$AA$736,다우기술!$C319)&gt;0,CS$4,"")</f>
        <v/>
      </c>
      <c r="CT319" s="392" t="str">
        <f>IF(COUNTIFS('[7]ROMM List'!$E$5:$E$736,다우기술!CT$4,'[7]ROMM List'!$AA$5:$AA$736,다우기술!$C319)&gt;0,CT$4,"")</f>
        <v/>
      </c>
      <c r="CU319" s="392" t="str">
        <f>IF(COUNTIFS('[7]ROMM List'!$E$5:$E$736,다우기술!CU$4,'[7]ROMM List'!$AA$5:$AA$736,다우기술!$C319)&gt;0,CU$4,"")</f>
        <v/>
      </c>
      <c r="CV319" s="392" t="str">
        <f>IF(COUNTIFS('[7]ROMM List'!$E$5:$E$736,다우기술!CV$4,'[7]ROMM List'!$AA$5:$AA$736,다우기술!$C319)&gt;0,CV$4,"")</f>
        <v/>
      </c>
      <c r="CW319" s="392" t="str">
        <f>IF(COUNTIFS('[7]ROMM List'!$E$5:$E$736,다우기술!CW$4,'[7]ROMM List'!$AA$5:$AA$736,다우기술!$C319)&gt;0,CW$4,"")</f>
        <v/>
      </c>
      <c r="CX319" s="392" t="str">
        <f>IF(COUNTIFS('[7]ROMM List'!$E$5:$E$736,다우기술!CX$4,'[7]ROMM List'!$AA$5:$AA$736,다우기술!$C319)&gt;0,CX$4,"")</f>
        <v/>
      </c>
      <c r="CY319" s="392" t="str">
        <f>IF(COUNTIFS('[7]ROMM List'!$E$5:$E$736,다우기술!CY$4,'[7]ROMM List'!$AA$5:$AA$736,다우기술!$C319)&gt;0,CY$4,"")</f>
        <v/>
      </c>
      <c r="CZ319" s="392" t="str">
        <f>IF(COUNTIFS('[7]ROMM List'!$E$5:$E$736,다우기술!CZ$4,'[7]ROMM List'!$AA$5:$AA$736,다우기술!$C319)&gt;0,CZ$4,"")</f>
        <v/>
      </c>
      <c r="DA319" s="392" t="str">
        <f>IF(COUNTIFS('[7]ROMM List'!$E$5:$E$736,다우기술!DA$4,'[7]ROMM List'!$AA$5:$AA$736,다우기술!$C319)&gt;0,DA$4,"")</f>
        <v>급여</v>
      </c>
      <c r="DB319" s="392" t="str">
        <f>IF(COUNTIFS('[7]ROMM List'!$E$5:$E$736,다우기술!DB$4,'[7]ROMM List'!$AA$5:$AA$736,다우기술!$C319)&gt;0,DB$4,"")</f>
        <v/>
      </c>
      <c r="DC319" s="392" t="str">
        <f>IF(COUNTIFS('[7]ROMM List'!$E$5:$E$736,다우기술!DC$4,'[7]ROMM List'!$AA$5:$AA$736,다우기술!$C319)&gt;0,DC$4,"")</f>
        <v/>
      </c>
      <c r="DD319" s="392" t="str">
        <f>IF(COUNTIFS('[7]ROMM List'!$E$5:$E$736,다우기술!DD$4,'[7]ROMM List'!$AA$5:$AA$736,다우기술!$C319)&gt;0,DD$4,"")</f>
        <v/>
      </c>
      <c r="DE319" s="392" t="str">
        <f>IF(COUNTIFS('[7]ROMM List'!$E$5:$E$736,다우기술!DE$4,'[7]ROMM List'!$AA$5:$AA$736,다우기술!$C319)&gt;0,DE$4,"")</f>
        <v/>
      </c>
      <c r="DF319" s="392" t="str">
        <f>IF(COUNTIFS('[7]ROMM List'!$E$5:$E$736,다우기술!DF$4,'[7]ROMM List'!$AA$5:$AA$736,다우기술!$C319)&gt;0,DF$4,"")</f>
        <v/>
      </c>
      <c r="DG319" s="392" t="str">
        <f>IF(COUNTIFS('[7]ROMM List'!$E$5:$E$736,다우기술!DG$4,'[7]ROMM List'!$AA$5:$AA$736,다우기술!$C319)&gt;0,DG$4,"")</f>
        <v/>
      </c>
      <c r="DH319" s="392" t="str">
        <f>IF(COUNTIFS('[7]ROMM List'!$E$5:$E$736,다우기술!DH$4,'[7]ROMM List'!$AA$5:$AA$736,다우기술!$C319)&gt;0,DH$4,"")</f>
        <v/>
      </c>
      <c r="DI319" s="392" t="str">
        <f>IF(COUNTIFS('[7]ROMM List'!$E$5:$E$736,다우기술!DI$4,'[7]ROMM List'!$AA$5:$AA$736,다우기술!$C319)&gt;0,DI$4,"")</f>
        <v/>
      </c>
      <c r="DJ319" s="392" t="str">
        <f>IF(COUNTIFS('[7]ROMM List'!$E$5:$E$736,다우기술!DJ$4,'[7]ROMM List'!$AA$5:$AA$736,다우기술!$C319)&gt;0,DJ$4,"")</f>
        <v/>
      </c>
      <c r="DK319" s="392" t="str">
        <f>IF(COUNTIFS('[7]ROMM List'!$E$5:$E$736,다우기술!DK$4,'[7]ROMM List'!$AA$5:$AA$736,다우기술!$C319)&gt;0,DK$4,"")</f>
        <v/>
      </c>
      <c r="DL319" s="392" t="str">
        <f t="shared" si="67"/>
        <v>급여</v>
      </c>
    </row>
    <row r="320" spans="1:116" s="392" customFormat="1" ht="78" customHeight="1">
      <c r="A320" s="453"/>
      <c r="B320" s="392" t="s">
        <v>3009</v>
      </c>
      <c r="C320" s="430" t="str">
        <f t="shared" si="59"/>
        <v>HR0208</v>
      </c>
      <c r="D320" s="430" t="s">
        <v>5426</v>
      </c>
      <c r="E320" s="430" t="s">
        <v>149</v>
      </c>
      <c r="F320" s="431" t="s">
        <v>3027</v>
      </c>
      <c r="G320" s="431" t="s">
        <v>4690</v>
      </c>
      <c r="H320" s="454" t="s">
        <v>5525</v>
      </c>
      <c r="I320" s="455" t="s">
        <v>5526</v>
      </c>
      <c r="J320" s="456" t="s">
        <v>5527</v>
      </c>
      <c r="K320" s="457" t="s">
        <v>5528</v>
      </c>
      <c r="L320" s="458" t="str">
        <f>IF(VLOOKUP(BZ320,'[7]ROMM List'!$AB$5:$AC$736,2,0)&gt;0,"Y","N")</f>
        <v>Y</v>
      </c>
      <c r="M320" s="459"/>
      <c r="N320" s="460"/>
      <c r="O320" s="460"/>
      <c r="P320" s="460"/>
      <c r="Q320" s="460" t="s">
        <v>2781</v>
      </c>
      <c r="R320" s="461"/>
      <c r="S320" s="459" t="s">
        <v>3972</v>
      </c>
      <c r="T320" s="461" t="s">
        <v>4201</v>
      </c>
      <c r="U320" s="459" t="str">
        <f>IF(COUNTIFS('[7]ROMM List'!$AA$5:$AA$736,다우기술!$C320,'[7]ROMM List'!K$5:K$736,"O")&gt;0,"O","")</f>
        <v/>
      </c>
      <c r="V320" s="460" t="str">
        <f>IF(COUNTIFS('[7]ROMM List'!$AA$5:$AA$736,다우기술!$C320,'[7]ROMM List'!L$5:L$736,"O")&gt;0,"O","")</f>
        <v/>
      </c>
      <c r="W320" s="460" t="str">
        <f>IF(COUNTIFS('[7]ROMM List'!$AA$5:$AA$736,다우기술!$C320,'[7]ROMM List'!M$5:M$736,"O")&gt;0,"O","")</f>
        <v>O</v>
      </c>
      <c r="X320" s="460" t="str">
        <f>IF(COUNTIFS('[7]ROMM List'!$AA$5:$AA$736,다우기술!$C320,'[7]ROMM List'!N$5:N$736,"O")&gt;0,"O","")</f>
        <v>O</v>
      </c>
      <c r="Y320" s="460" t="str">
        <f>IF(COUNTIFS('[7]ROMM List'!$AA$5:$AA$736,다우기술!$C320,'[7]ROMM List'!O$5:O$736,"O")&gt;0,"O","")</f>
        <v/>
      </c>
      <c r="Z320" s="460" t="str">
        <f>IF(COUNTIFS('[7]ROMM List'!$AA$5:$AA$736,다우기술!$C320,'[7]ROMM List'!P$5:P$736,"O")&gt;0,"O","")</f>
        <v/>
      </c>
      <c r="AA320" s="460" t="str">
        <f>IF(COUNTIFS('[7]ROMM List'!$AA$5:$AA$736,다우기술!$C320,'[7]ROMM List'!Q$5:Q$736,"O")&gt;0,"O","")</f>
        <v>O</v>
      </c>
      <c r="AB320" s="460" t="str">
        <f>IF(COUNTIFS('[7]ROMM List'!$AA$5:$AA$736,다우기술!$C320,'[7]ROMM List'!R$5:R$736,"O")&gt;0,"O","")</f>
        <v/>
      </c>
      <c r="AC320" s="460" t="str">
        <f>IF(COUNTIFS('[7]ROMM List'!$AA$5:$AA$736,다우기술!$C320,'[7]ROMM List'!S$5:S$736,"O")&gt;0,"O","")</f>
        <v>O</v>
      </c>
      <c r="AD320" s="460" t="str">
        <f>IF(COUNTIFS('[7]ROMM List'!$AA$5:$AA$736,다우기술!$C320,'[7]ROMM List'!T$5:T$736,"O")&gt;0,"O","")</f>
        <v/>
      </c>
      <c r="AE320" s="460" t="str">
        <f>IF(COUNTIFS('[7]ROMM List'!$AA$5:$AA$736,다우기술!$C320,'[7]ROMM List'!U$5:U$736,"O")&gt;0,"O","")</f>
        <v/>
      </c>
      <c r="AF320" s="460" t="str">
        <f>IF(COUNTIFS('[7]ROMM List'!$AA$5:$AA$736,다우기술!$C320,'[7]ROMM List'!V$5:V$736,"O")&gt;0,"O","")</f>
        <v/>
      </c>
      <c r="AG320" s="461" t="str">
        <f>IF(COUNTIFS('[7]ROMM List'!$AA$5:$AA$736,다우기술!$C320,'[7]ROMM List'!W$5:W$736,"O")&gt;0,"O","")</f>
        <v/>
      </c>
      <c r="AH320" s="462" t="s">
        <v>129</v>
      </c>
      <c r="AI320" s="458" t="str">
        <f t="shared" si="66"/>
        <v>급여</v>
      </c>
      <c r="AJ320" s="458" t="s">
        <v>144</v>
      </c>
      <c r="AK320" s="458" t="s">
        <v>144</v>
      </c>
      <c r="AL320" s="458" t="s">
        <v>144</v>
      </c>
      <c r="AM320" s="458" t="s">
        <v>144</v>
      </c>
      <c r="AN320" s="458" t="s">
        <v>3018</v>
      </c>
      <c r="AO320" s="458" t="s">
        <v>5529</v>
      </c>
      <c r="AP320" s="463" t="s">
        <v>3018</v>
      </c>
      <c r="AQ320" s="458" t="s">
        <v>5530</v>
      </c>
      <c r="AR320" s="454" t="s">
        <v>2229</v>
      </c>
      <c r="AS320" s="454" t="s">
        <v>5432</v>
      </c>
      <c r="AT320" s="464" t="s">
        <v>5531</v>
      </c>
      <c r="AU320" s="454" t="str">
        <f t="shared" si="64"/>
        <v>급여 원가배분 검토 및 승인</v>
      </c>
      <c r="AV320" s="454" t="s">
        <v>5532</v>
      </c>
      <c r="AW320" s="455" t="s">
        <v>3025</v>
      </c>
      <c r="AX320" s="460"/>
      <c r="AY320" s="460" t="s">
        <v>3025</v>
      </c>
      <c r="AZ320" s="461"/>
      <c r="BA320" s="446" t="s">
        <v>5533</v>
      </c>
      <c r="BB320" s="446" t="str">
        <f>IF(COUNTIFS('[7]ROMM List'!$AA$5:$AA$736,다우기술!C320,'[7]ROMM List'!$AF$5:$AF$736,"Significant")&gt;0,"Significant",IF(COUNTIFS('[7]ROMM List'!$AA$5:$AA$736,다우기술!C320,'[7]ROMM List'!$AF$5:$AF$736,"Higher")&gt;0,"Higher","Lower"))</f>
        <v>Lower</v>
      </c>
      <c r="BC320" s="446" t="s">
        <v>5146</v>
      </c>
      <c r="BD320" s="446" t="s">
        <v>4440</v>
      </c>
      <c r="BE320" s="465" t="s">
        <v>4201</v>
      </c>
      <c r="BF320" s="466" t="s">
        <v>5146</v>
      </c>
      <c r="BG320" s="466" t="s">
        <v>5091</v>
      </c>
      <c r="BH320" s="466" t="s">
        <v>5091</v>
      </c>
      <c r="BI320" s="466" t="s">
        <v>5091</v>
      </c>
      <c r="BJ320" s="466" t="s">
        <v>5091</v>
      </c>
      <c r="BK320" s="466" t="s">
        <v>5091</v>
      </c>
      <c r="BL320" s="466" t="s">
        <v>5091</v>
      </c>
      <c r="BM320" s="466" t="s">
        <v>5091</v>
      </c>
      <c r="BN320" s="467" t="s">
        <v>5091</v>
      </c>
      <c r="BO320" s="446" t="str">
        <f t="shared" si="60"/>
        <v>Not Higher</v>
      </c>
      <c r="BP320" s="446">
        <f>SUMIFS([7]Note!$G$18:$G$65,[7]Note!$C$18:$C$65,다우기술!BB320,[7]Note!$F$18:$F$65,다우기술!BC320,[7]Note!$D$18:$D$65,다우기술!BO320)/IF(BD320="Y",1,IF(BD320="H",2,4))</f>
        <v>2</v>
      </c>
      <c r="BQ320" s="446" t="s">
        <v>3791</v>
      </c>
      <c r="BR320" s="466"/>
      <c r="BS320" s="467" t="s">
        <v>143</v>
      </c>
      <c r="BT320" s="465"/>
      <c r="BU320" s="466"/>
      <c r="BV320" s="466"/>
      <c r="BW320" s="466" t="s">
        <v>143</v>
      </c>
      <c r="BX320" s="466"/>
      <c r="BY320" s="446"/>
      <c r="BZ320" s="392" t="str">
        <f t="shared" si="65"/>
        <v>인사_급여 원가배분 검토 및 승인</v>
      </c>
      <c r="CA320" s="392" t="b">
        <f>VLOOKUP(BZ320,'[7]ROMM List'!$AB$5:$AB$736,1,0)=BZ320</f>
        <v>1</v>
      </c>
      <c r="CB320" s="392" t="str">
        <f t="shared" si="61"/>
        <v>HR0208</v>
      </c>
      <c r="CD320" s="470">
        <f t="shared" si="62"/>
        <v>0</v>
      </c>
      <c r="CF320" s="470">
        <f t="shared" si="63"/>
        <v>0</v>
      </c>
      <c r="CG320" s="470">
        <f t="shared" si="63"/>
        <v>0</v>
      </c>
      <c r="CH320" s="470">
        <f t="shared" si="63"/>
        <v>0</v>
      </c>
      <c r="CL320" s="392" t="str">
        <f>IF(COUNTIFS('[7]ROMM List'!$E$5:$E$736,다우기술!CL$4,'[7]ROMM List'!$AA$5:$AA$736,다우기술!$C320)&gt;0,CL$4,"")</f>
        <v/>
      </c>
      <c r="CM320" s="392" t="str">
        <f>IF(COUNTIFS('[7]ROMM List'!$E$5:$E$736,다우기술!CM$4,'[7]ROMM List'!$AA$5:$AA$736,다우기술!$C320)&gt;0,CM$4,"")</f>
        <v/>
      </c>
      <c r="CN320" s="392" t="str">
        <f>IF(COUNTIFS('[7]ROMM List'!$E$5:$E$736,다우기술!CN$4,'[7]ROMM List'!$AA$5:$AA$736,다우기술!$C320)&gt;0,CN$4,"")</f>
        <v/>
      </c>
      <c r="CO320" s="392" t="str">
        <f>IF(COUNTIFS('[7]ROMM List'!$E$5:$E$736,다우기술!CO$4,'[7]ROMM List'!$AA$5:$AA$736,다우기술!$C320)&gt;0,CO$4,"")</f>
        <v/>
      </c>
      <c r="CP320" s="392" t="str">
        <f>IF(COUNTIFS('[7]ROMM List'!$E$5:$E$736,다우기술!CP$4,'[7]ROMM List'!$AA$5:$AA$736,다우기술!$C320)&gt;0,CP$4,"")</f>
        <v/>
      </c>
      <c r="CQ320" s="392" t="str">
        <f>IF(COUNTIFS('[7]ROMM List'!$E$5:$E$736,다우기술!CQ$4,'[7]ROMM List'!$AA$5:$AA$736,다우기술!$C320)&gt;0,CQ$4,"")</f>
        <v/>
      </c>
      <c r="CR320" s="392" t="str">
        <f>IF(COUNTIFS('[7]ROMM List'!$E$5:$E$736,다우기술!CR$4,'[7]ROMM List'!$AA$5:$AA$736,다우기술!$C320)&gt;0,CR$4,"")</f>
        <v/>
      </c>
      <c r="CS320" s="392" t="str">
        <f>IF(COUNTIFS('[7]ROMM List'!$E$5:$E$736,다우기술!CS$4,'[7]ROMM List'!$AA$5:$AA$736,다우기술!$C320)&gt;0,CS$4,"")</f>
        <v/>
      </c>
      <c r="CT320" s="392" t="str">
        <f>IF(COUNTIFS('[7]ROMM List'!$E$5:$E$736,다우기술!CT$4,'[7]ROMM List'!$AA$5:$AA$736,다우기술!$C320)&gt;0,CT$4,"")</f>
        <v/>
      </c>
      <c r="CU320" s="392" t="str">
        <f>IF(COUNTIFS('[7]ROMM List'!$E$5:$E$736,다우기술!CU$4,'[7]ROMM List'!$AA$5:$AA$736,다우기술!$C320)&gt;0,CU$4,"")</f>
        <v/>
      </c>
      <c r="CV320" s="392" t="str">
        <f>IF(COUNTIFS('[7]ROMM List'!$E$5:$E$736,다우기술!CV$4,'[7]ROMM List'!$AA$5:$AA$736,다우기술!$C320)&gt;0,CV$4,"")</f>
        <v/>
      </c>
      <c r="CW320" s="392" t="str">
        <f>IF(COUNTIFS('[7]ROMM List'!$E$5:$E$736,다우기술!CW$4,'[7]ROMM List'!$AA$5:$AA$736,다우기술!$C320)&gt;0,CW$4,"")</f>
        <v/>
      </c>
      <c r="CX320" s="392" t="str">
        <f>IF(COUNTIFS('[7]ROMM List'!$E$5:$E$736,다우기술!CX$4,'[7]ROMM List'!$AA$5:$AA$736,다우기술!$C320)&gt;0,CX$4,"")</f>
        <v/>
      </c>
      <c r="CY320" s="392" t="str">
        <f>IF(COUNTIFS('[7]ROMM List'!$E$5:$E$736,다우기술!CY$4,'[7]ROMM List'!$AA$5:$AA$736,다우기술!$C320)&gt;0,CY$4,"")</f>
        <v/>
      </c>
      <c r="CZ320" s="392" t="str">
        <f>IF(COUNTIFS('[7]ROMM List'!$E$5:$E$736,다우기술!CZ$4,'[7]ROMM List'!$AA$5:$AA$736,다우기술!$C320)&gt;0,CZ$4,"")</f>
        <v/>
      </c>
      <c r="DA320" s="392" t="str">
        <f>IF(COUNTIFS('[7]ROMM List'!$E$5:$E$736,다우기술!DA$4,'[7]ROMM List'!$AA$5:$AA$736,다우기술!$C320)&gt;0,DA$4,"")</f>
        <v>급여</v>
      </c>
      <c r="DB320" s="392" t="str">
        <f>IF(COUNTIFS('[7]ROMM List'!$E$5:$E$736,다우기술!DB$4,'[7]ROMM List'!$AA$5:$AA$736,다우기술!$C320)&gt;0,DB$4,"")</f>
        <v/>
      </c>
      <c r="DC320" s="392" t="str">
        <f>IF(COUNTIFS('[7]ROMM List'!$E$5:$E$736,다우기술!DC$4,'[7]ROMM List'!$AA$5:$AA$736,다우기술!$C320)&gt;0,DC$4,"")</f>
        <v/>
      </c>
      <c r="DD320" s="392" t="str">
        <f>IF(COUNTIFS('[7]ROMM List'!$E$5:$E$736,다우기술!DD$4,'[7]ROMM List'!$AA$5:$AA$736,다우기술!$C320)&gt;0,DD$4,"")</f>
        <v/>
      </c>
      <c r="DE320" s="392" t="str">
        <f>IF(COUNTIFS('[7]ROMM List'!$E$5:$E$736,다우기술!DE$4,'[7]ROMM List'!$AA$5:$AA$736,다우기술!$C320)&gt;0,DE$4,"")</f>
        <v/>
      </c>
      <c r="DF320" s="392" t="str">
        <f>IF(COUNTIFS('[7]ROMM List'!$E$5:$E$736,다우기술!DF$4,'[7]ROMM List'!$AA$5:$AA$736,다우기술!$C320)&gt;0,DF$4,"")</f>
        <v/>
      </c>
      <c r="DG320" s="392" t="str">
        <f>IF(COUNTIFS('[7]ROMM List'!$E$5:$E$736,다우기술!DG$4,'[7]ROMM List'!$AA$5:$AA$736,다우기술!$C320)&gt;0,DG$4,"")</f>
        <v/>
      </c>
      <c r="DH320" s="392" t="str">
        <f>IF(COUNTIFS('[7]ROMM List'!$E$5:$E$736,다우기술!DH$4,'[7]ROMM List'!$AA$5:$AA$736,다우기술!$C320)&gt;0,DH$4,"")</f>
        <v/>
      </c>
      <c r="DI320" s="392" t="str">
        <f>IF(COUNTIFS('[7]ROMM List'!$E$5:$E$736,다우기술!DI$4,'[7]ROMM List'!$AA$5:$AA$736,다우기술!$C320)&gt;0,DI$4,"")</f>
        <v/>
      </c>
      <c r="DJ320" s="392" t="str">
        <f>IF(COUNTIFS('[7]ROMM List'!$E$5:$E$736,다우기술!DJ$4,'[7]ROMM List'!$AA$5:$AA$736,다우기술!$C320)&gt;0,DJ$4,"")</f>
        <v/>
      </c>
      <c r="DK320" s="392" t="str">
        <f>IF(COUNTIFS('[7]ROMM List'!$E$5:$E$736,다우기술!DK$4,'[7]ROMM List'!$AA$5:$AA$736,다우기술!$C320)&gt;0,DK$4,"")</f>
        <v/>
      </c>
      <c r="DL320" s="392" t="str">
        <f t="shared" si="67"/>
        <v>급여</v>
      </c>
    </row>
    <row r="321" spans="1:116" s="392" customFormat="1" ht="93.6" customHeight="1">
      <c r="A321" s="453"/>
      <c r="B321" s="392" t="s">
        <v>3009</v>
      </c>
      <c r="C321" s="430" t="str">
        <f t="shared" si="59"/>
        <v>HR0301</v>
      </c>
      <c r="D321" s="430" t="s">
        <v>5426</v>
      </c>
      <c r="E321" s="430" t="s">
        <v>149</v>
      </c>
      <c r="F321" s="431" t="s">
        <v>3614</v>
      </c>
      <c r="G321" s="431" t="s">
        <v>3012</v>
      </c>
      <c r="H321" s="454" t="s">
        <v>5534</v>
      </c>
      <c r="I321" s="455" t="s">
        <v>5535</v>
      </c>
      <c r="J321" s="456" t="s">
        <v>5536</v>
      </c>
      <c r="K321" s="457" t="s">
        <v>5537</v>
      </c>
      <c r="L321" s="458" t="str">
        <f>IF(VLOOKUP(BZ321,'[7]ROMM List'!$AB$5:$AC$736,2,0)&gt;0,"Y","N")</f>
        <v>N</v>
      </c>
      <c r="M321" s="459" t="s">
        <v>3025</v>
      </c>
      <c r="N321" s="460"/>
      <c r="O321" s="460"/>
      <c r="P321" s="460"/>
      <c r="Q321" s="460"/>
      <c r="R321" s="461"/>
      <c r="S321" s="459" t="s">
        <v>142</v>
      </c>
      <c r="T321" s="461" t="s">
        <v>131</v>
      </c>
      <c r="U321" s="459" t="str">
        <f>IF(COUNTIFS('[7]ROMM List'!$AA$5:$AA$736,다우기술!$C321,'[7]ROMM List'!K$5:K$736,"O")&gt;0,"O","")</f>
        <v/>
      </c>
      <c r="V321" s="460" t="str">
        <f>IF(COUNTIFS('[7]ROMM List'!$AA$5:$AA$736,다우기술!$C321,'[7]ROMM List'!L$5:L$736,"O")&gt;0,"O","")</f>
        <v/>
      </c>
      <c r="W321" s="460" t="str">
        <f>IF(COUNTIFS('[7]ROMM List'!$AA$5:$AA$736,다우기술!$C321,'[7]ROMM List'!M$5:M$736,"O")&gt;0,"O","")</f>
        <v>O</v>
      </c>
      <c r="X321" s="460" t="str">
        <f>IF(COUNTIFS('[7]ROMM List'!$AA$5:$AA$736,다우기술!$C321,'[7]ROMM List'!N$5:N$736,"O")&gt;0,"O","")</f>
        <v/>
      </c>
      <c r="Y321" s="460" t="str">
        <f>IF(COUNTIFS('[7]ROMM List'!$AA$5:$AA$736,다우기술!$C321,'[7]ROMM List'!O$5:O$736,"O")&gt;0,"O","")</f>
        <v>O</v>
      </c>
      <c r="Z321" s="460" t="str">
        <f>IF(COUNTIFS('[7]ROMM List'!$AA$5:$AA$736,다우기술!$C321,'[7]ROMM List'!P$5:P$736,"O")&gt;0,"O","")</f>
        <v>O</v>
      </c>
      <c r="AA321" s="460" t="str">
        <f>IF(COUNTIFS('[7]ROMM List'!$AA$5:$AA$736,다우기술!$C321,'[7]ROMM List'!Q$5:Q$736,"O")&gt;0,"O","")</f>
        <v/>
      </c>
      <c r="AB321" s="460" t="str">
        <f>IF(COUNTIFS('[7]ROMM List'!$AA$5:$AA$736,다우기술!$C321,'[7]ROMM List'!R$5:R$736,"O")&gt;0,"O","")</f>
        <v/>
      </c>
      <c r="AC321" s="460" t="str">
        <f>IF(COUNTIFS('[7]ROMM List'!$AA$5:$AA$736,다우기술!$C321,'[7]ROMM List'!S$5:S$736,"O")&gt;0,"O","")</f>
        <v/>
      </c>
      <c r="AD321" s="460" t="str">
        <f>IF(COUNTIFS('[7]ROMM List'!$AA$5:$AA$736,다우기술!$C321,'[7]ROMM List'!T$5:T$736,"O")&gt;0,"O","")</f>
        <v/>
      </c>
      <c r="AE321" s="460" t="str">
        <f>IF(COUNTIFS('[7]ROMM List'!$AA$5:$AA$736,다우기술!$C321,'[7]ROMM List'!U$5:U$736,"O")&gt;0,"O","")</f>
        <v/>
      </c>
      <c r="AF321" s="460" t="str">
        <f>IF(COUNTIFS('[7]ROMM List'!$AA$5:$AA$736,다우기술!$C321,'[7]ROMM List'!V$5:V$736,"O")&gt;0,"O","")</f>
        <v/>
      </c>
      <c r="AG321" s="461" t="str">
        <f>IF(COUNTIFS('[7]ROMM List'!$AA$5:$AA$736,다우기술!$C321,'[7]ROMM List'!W$5:W$736,"O")&gt;0,"O","")</f>
        <v/>
      </c>
      <c r="AH321" s="462" t="s">
        <v>130</v>
      </c>
      <c r="AI321" s="458" t="str">
        <f t="shared" si="66"/>
        <v>급여</v>
      </c>
      <c r="AJ321" s="458" t="s">
        <v>144</v>
      </c>
      <c r="AK321" s="458" t="s">
        <v>144</v>
      </c>
      <c r="AL321" s="458" t="s">
        <v>144</v>
      </c>
      <c r="AM321" s="458" t="s">
        <v>144</v>
      </c>
      <c r="AN321" s="458" t="s">
        <v>5439</v>
      </c>
      <c r="AO321" s="458" t="s">
        <v>5538</v>
      </c>
      <c r="AP321" s="463" t="s">
        <v>4469</v>
      </c>
      <c r="AQ321" s="458" t="s">
        <v>3025</v>
      </c>
      <c r="AR321" s="454" t="s">
        <v>2229</v>
      </c>
      <c r="AS321" s="454" t="s">
        <v>5432</v>
      </c>
      <c r="AT321" s="464" t="s">
        <v>5539</v>
      </c>
      <c r="AU321" s="454" t="str">
        <f t="shared" si="64"/>
        <v>퇴직에 관한 승인</v>
      </c>
      <c r="AV321" s="454" t="s">
        <v>5540</v>
      </c>
      <c r="AW321" s="455"/>
      <c r="AX321" s="460"/>
      <c r="AY321" s="460" t="s">
        <v>2781</v>
      </c>
      <c r="AZ321" s="461"/>
      <c r="BA321" s="446" t="s">
        <v>5541</v>
      </c>
      <c r="BB321" s="446" t="str">
        <f>IF(COUNTIFS('[7]ROMM List'!$AA$5:$AA$736,다우기술!C321,'[7]ROMM List'!$AF$5:$AF$736,"Significant")&gt;0,"Significant",IF(COUNTIFS('[7]ROMM List'!$AA$5:$AA$736,다우기술!C321,'[7]ROMM List'!$AF$5:$AF$736,"Higher")&gt;0,"Higher","Lower"))</f>
        <v>Lower</v>
      </c>
      <c r="BC321" s="446" t="s">
        <v>3025</v>
      </c>
      <c r="BD321" s="446" t="s">
        <v>130</v>
      </c>
      <c r="BE321" s="465" t="s">
        <v>131</v>
      </c>
      <c r="BF321" s="466" t="s">
        <v>2781</v>
      </c>
      <c r="BG321" s="466" t="s">
        <v>2871</v>
      </c>
      <c r="BH321" s="466" t="s">
        <v>2871</v>
      </c>
      <c r="BI321" s="466" t="s">
        <v>2871</v>
      </c>
      <c r="BJ321" s="466" t="s">
        <v>2871</v>
      </c>
      <c r="BK321" s="466" t="s">
        <v>2871</v>
      </c>
      <c r="BL321" s="466" t="s">
        <v>2871</v>
      </c>
      <c r="BM321" s="466" t="s">
        <v>2871</v>
      </c>
      <c r="BN321" s="467" t="s">
        <v>2871</v>
      </c>
      <c r="BO321" s="446" t="str">
        <f t="shared" si="60"/>
        <v>Not Higher</v>
      </c>
      <c r="BP321" s="446">
        <f>SUMIFS([7]Note!$G$18:$G$65,[7]Note!$C$18:$C$65,다우기술!BB321,[7]Note!$F$18:$F$65,다우기술!BC321,[7]Note!$D$18:$D$65,다우기술!BO321)/IF(BD321="Y",1,IF(BD321="H",2,4))</f>
        <v>10</v>
      </c>
      <c r="BQ321" s="446" t="str">
        <f t="shared" ref="BQ321:BQ327" si="69">AR321</f>
        <v>인사팀</v>
      </c>
      <c r="BR321" s="466"/>
      <c r="BS321" s="467" t="s">
        <v>143</v>
      </c>
      <c r="BT321" s="465"/>
      <c r="BU321" s="466"/>
      <c r="BV321" s="466"/>
      <c r="BW321" s="466" t="s">
        <v>143</v>
      </c>
      <c r="BX321" s="466"/>
      <c r="BY321" s="446"/>
      <c r="BZ321" s="392" t="str">
        <f t="shared" si="65"/>
        <v>인사_퇴직에 관한 승인</v>
      </c>
      <c r="CA321" s="392" t="b">
        <f>VLOOKUP(BZ321,'[7]ROMM List'!$AB$5:$AB$736,1,0)=BZ321</f>
        <v>1</v>
      </c>
      <c r="CB321" s="392" t="str">
        <f t="shared" si="61"/>
        <v>HR0301</v>
      </c>
      <c r="CD321" s="470">
        <f t="shared" si="62"/>
        <v>0</v>
      </c>
      <c r="CF321" s="470">
        <f t="shared" si="63"/>
        <v>0</v>
      </c>
      <c r="CG321" s="470">
        <f t="shared" si="63"/>
        <v>0</v>
      </c>
      <c r="CH321" s="470">
        <f t="shared" si="63"/>
        <v>0</v>
      </c>
      <c r="CL321" s="392" t="str">
        <f>IF(COUNTIFS('[7]ROMM List'!$E$5:$E$736,다우기술!CL$4,'[7]ROMM List'!$AA$5:$AA$736,다우기술!$C321)&gt;0,CL$4,"")</f>
        <v/>
      </c>
      <c r="CM321" s="392" t="str">
        <f>IF(COUNTIFS('[7]ROMM List'!$E$5:$E$736,다우기술!CM$4,'[7]ROMM List'!$AA$5:$AA$736,다우기술!$C321)&gt;0,CM$4,"")</f>
        <v/>
      </c>
      <c r="CN321" s="392" t="str">
        <f>IF(COUNTIFS('[7]ROMM List'!$E$5:$E$736,다우기술!CN$4,'[7]ROMM List'!$AA$5:$AA$736,다우기술!$C321)&gt;0,CN$4,"")</f>
        <v/>
      </c>
      <c r="CO321" s="392" t="str">
        <f>IF(COUNTIFS('[7]ROMM List'!$E$5:$E$736,다우기술!CO$4,'[7]ROMM List'!$AA$5:$AA$736,다우기술!$C321)&gt;0,CO$4,"")</f>
        <v/>
      </c>
      <c r="CP321" s="392" t="str">
        <f>IF(COUNTIFS('[7]ROMM List'!$E$5:$E$736,다우기술!CP$4,'[7]ROMM List'!$AA$5:$AA$736,다우기술!$C321)&gt;0,CP$4,"")</f>
        <v/>
      </c>
      <c r="CQ321" s="392" t="str">
        <f>IF(COUNTIFS('[7]ROMM List'!$E$5:$E$736,다우기술!CQ$4,'[7]ROMM List'!$AA$5:$AA$736,다우기술!$C321)&gt;0,CQ$4,"")</f>
        <v/>
      </c>
      <c r="CR321" s="392" t="str">
        <f>IF(COUNTIFS('[7]ROMM List'!$E$5:$E$736,다우기술!CR$4,'[7]ROMM List'!$AA$5:$AA$736,다우기술!$C321)&gt;0,CR$4,"")</f>
        <v/>
      </c>
      <c r="CS321" s="392" t="str">
        <f>IF(COUNTIFS('[7]ROMM List'!$E$5:$E$736,다우기술!CS$4,'[7]ROMM List'!$AA$5:$AA$736,다우기술!$C321)&gt;0,CS$4,"")</f>
        <v/>
      </c>
      <c r="CT321" s="392" t="str">
        <f>IF(COUNTIFS('[7]ROMM List'!$E$5:$E$736,다우기술!CT$4,'[7]ROMM List'!$AA$5:$AA$736,다우기술!$C321)&gt;0,CT$4,"")</f>
        <v/>
      </c>
      <c r="CU321" s="392" t="str">
        <f>IF(COUNTIFS('[7]ROMM List'!$E$5:$E$736,다우기술!CU$4,'[7]ROMM List'!$AA$5:$AA$736,다우기술!$C321)&gt;0,CU$4,"")</f>
        <v/>
      </c>
      <c r="CV321" s="392" t="str">
        <f>IF(COUNTIFS('[7]ROMM List'!$E$5:$E$736,다우기술!CV$4,'[7]ROMM List'!$AA$5:$AA$736,다우기술!$C321)&gt;0,CV$4,"")</f>
        <v/>
      </c>
      <c r="CW321" s="392" t="str">
        <f>IF(COUNTIFS('[7]ROMM List'!$E$5:$E$736,다우기술!CW$4,'[7]ROMM List'!$AA$5:$AA$736,다우기술!$C321)&gt;0,CW$4,"")</f>
        <v/>
      </c>
      <c r="CX321" s="392" t="str">
        <f>IF(COUNTIFS('[7]ROMM List'!$E$5:$E$736,다우기술!CX$4,'[7]ROMM List'!$AA$5:$AA$736,다우기술!$C321)&gt;0,CX$4,"")</f>
        <v/>
      </c>
      <c r="CY321" s="392" t="str">
        <f>IF(COUNTIFS('[7]ROMM List'!$E$5:$E$736,다우기술!CY$4,'[7]ROMM List'!$AA$5:$AA$736,다우기술!$C321)&gt;0,CY$4,"")</f>
        <v/>
      </c>
      <c r="CZ321" s="392" t="str">
        <f>IF(COUNTIFS('[7]ROMM List'!$E$5:$E$736,다우기술!CZ$4,'[7]ROMM List'!$AA$5:$AA$736,다우기술!$C321)&gt;0,CZ$4,"")</f>
        <v/>
      </c>
      <c r="DA321" s="392" t="str">
        <f>IF(COUNTIFS('[7]ROMM List'!$E$5:$E$736,다우기술!DA$4,'[7]ROMM List'!$AA$5:$AA$736,다우기술!$C321)&gt;0,DA$4,"")</f>
        <v>급여</v>
      </c>
      <c r="DB321" s="392" t="str">
        <f>IF(COUNTIFS('[7]ROMM List'!$E$5:$E$736,다우기술!DB$4,'[7]ROMM List'!$AA$5:$AA$736,다우기술!$C321)&gt;0,DB$4,"")</f>
        <v/>
      </c>
      <c r="DC321" s="392" t="str">
        <f>IF(COUNTIFS('[7]ROMM List'!$E$5:$E$736,다우기술!DC$4,'[7]ROMM List'!$AA$5:$AA$736,다우기술!$C321)&gt;0,DC$4,"")</f>
        <v/>
      </c>
      <c r="DD321" s="392" t="str">
        <f>IF(COUNTIFS('[7]ROMM List'!$E$5:$E$736,다우기술!DD$4,'[7]ROMM List'!$AA$5:$AA$736,다우기술!$C321)&gt;0,DD$4,"")</f>
        <v/>
      </c>
      <c r="DE321" s="392" t="str">
        <f>IF(COUNTIFS('[7]ROMM List'!$E$5:$E$736,다우기술!DE$4,'[7]ROMM List'!$AA$5:$AA$736,다우기술!$C321)&gt;0,DE$4,"")</f>
        <v/>
      </c>
      <c r="DF321" s="392" t="str">
        <f>IF(COUNTIFS('[7]ROMM List'!$E$5:$E$736,다우기술!DF$4,'[7]ROMM List'!$AA$5:$AA$736,다우기술!$C321)&gt;0,DF$4,"")</f>
        <v/>
      </c>
      <c r="DG321" s="392" t="str">
        <f>IF(COUNTIFS('[7]ROMM List'!$E$5:$E$736,다우기술!DG$4,'[7]ROMM List'!$AA$5:$AA$736,다우기술!$C321)&gt;0,DG$4,"")</f>
        <v/>
      </c>
      <c r="DH321" s="392" t="str">
        <f>IF(COUNTIFS('[7]ROMM List'!$E$5:$E$736,다우기술!DH$4,'[7]ROMM List'!$AA$5:$AA$736,다우기술!$C321)&gt;0,DH$4,"")</f>
        <v/>
      </c>
      <c r="DI321" s="392" t="str">
        <f>IF(COUNTIFS('[7]ROMM List'!$E$5:$E$736,다우기술!DI$4,'[7]ROMM List'!$AA$5:$AA$736,다우기술!$C321)&gt;0,DI$4,"")</f>
        <v/>
      </c>
      <c r="DJ321" s="392" t="str">
        <f>IF(COUNTIFS('[7]ROMM List'!$E$5:$E$736,다우기술!DJ$4,'[7]ROMM List'!$AA$5:$AA$736,다우기술!$C321)&gt;0,DJ$4,"")</f>
        <v/>
      </c>
      <c r="DK321" s="392" t="str">
        <f>IF(COUNTIFS('[7]ROMM List'!$E$5:$E$736,다우기술!DK$4,'[7]ROMM List'!$AA$5:$AA$736,다우기술!$C321)&gt;0,DK$4,"")</f>
        <v/>
      </c>
      <c r="DL321" s="392" t="str">
        <f t="shared" si="67"/>
        <v>급여</v>
      </c>
    </row>
    <row r="322" spans="1:116" s="392" customFormat="1" ht="202.95" customHeight="1">
      <c r="A322" s="453"/>
      <c r="B322" s="392" t="s">
        <v>3009</v>
      </c>
      <c r="C322" s="430" t="str">
        <f t="shared" si="59"/>
        <v>HR0302</v>
      </c>
      <c r="D322" s="430" t="s">
        <v>5426</v>
      </c>
      <c r="E322" s="430" t="s">
        <v>149</v>
      </c>
      <c r="F322" s="431" t="s">
        <v>3614</v>
      </c>
      <c r="G322" s="431" t="s">
        <v>3306</v>
      </c>
      <c r="H322" s="454" t="s">
        <v>5542</v>
      </c>
      <c r="I322" s="455" t="s">
        <v>5543</v>
      </c>
      <c r="J322" s="456" t="s">
        <v>5544</v>
      </c>
      <c r="K322" s="457" t="s">
        <v>5545</v>
      </c>
      <c r="L322" s="458" t="str">
        <f>IF(VLOOKUP(BZ322,'[7]ROMM List'!$AB$5:$AC$736,2,0)&gt;0,"Y","N")</f>
        <v>Y</v>
      </c>
      <c r="M322" s="459"/>
      <c r="N322" s="460"/>
      <c r="O322" s="460"/>
      <c r="P322" s="460"/>
      <c r="Q322" s="460" t="s">
        <v>3025</v>
      </c>
      <c r="R322" s="461"/>
      <c r="S322" s="459" t="s">
        <v>142</v>
      </c>
      <c r="T322" s="461" t="s">
        <v>131</v>
      </c>
      <c r="U322" s="459" t="str">
        <f>IF(COUNTIFS('[7]ROMM List'!$AA$5:$AA$736,다우기술!$C322,'[7]ROMM List'!K$5:K$736,"O")&gt;0,"O","")</f>
        <v/>
      </c>
      <c r="V322" s="460" t="str">
        <f>IF(COUNTIFS('[7]ROMM List'!$AA$5:$AA$736,다우기술!$C322,'[7]ROMM List'!L$5:L$736,"O")&gt;0,"O","")</f>
        <v/>
      </c>
      <c r="W322" s="460" t="str">
        <f>IF(COUNTIFS('[7]ROMM List'!$AA$5:$AA$736,다우기술!$C322,'[7]ROMM List'!M$5:M$736,"O")&gt;0,"O","")</f>
        <v/>
      </c>
      <c r="X322" s="460" t="str">
        <f>IF(COUNTIFS('[7]ROMM List'!$AA$5:$AA$736,다우기술!$C322,'[7]ROMM List'!N$5:N$736,"O")&gt;0,"O","")</f>
        <v/>
      </c>
      <c r="Y322" s="460" t="str">
        <f>IF(COUNTIFS('[7]ROMM List'!$AA$5:$AA$736,다우기술!$C322,'[7]ROMM List'!O$5:O$736,"O")&gt;0,"O","")</f>
        <v/>
      </c>
      <c r="Z322" s="460" t="str">
        <f>IF(COUNTIFS('[7]ROMM List'!$AA$5:$AA$736,다우기술!$C322,'[7]ROMM List'!P$5:P$736,"O")&gt;0,"O","")</f>
        <v/>
      </c>
      <c r="AA322" s="460" t="str">
        <f>IF(COUNTIFS('[7]ROMM List'!$AA$5:$AA$736,다우기술!$C322,'[7]ROMM List'!Q$5:Q$736,"O")&gt;0,"O","")</f>
        <v>O</v>
      </c>
      <c r="AB322" s="460" t="str">
        <f>IF(COUNTIFS('[7]ROMM List'!$AA$5:$AA$736,다우기술!$C322,'[7]ROMM List'!R$5:R$736,"O")&gt;0,"O","")</f>
        <v/>
      </c>
      <c r="AC322" s="460" t="str">
        <f>IF(COUNTIFS('[7]ROMM List'!$AA$5:$AA$736,다우기술!$C322,'[7]ROMM List'!S$5:S$736,"O")&gt;0,"O","")</f>
        <v/>
      </c>
      <c r="AD322" s="460" t="str">
        <f>IF(COUNTIFS('[7]ROMM List'!$AA$5:$AA$736,다우기술!$C322,'[7]ROMM List'!T$5:T$736,"O")&gt;0,"O","")</f>
        <v/>
      </c>
      <c r="AE322" s="460" t="str">
        <f>IF(COUNTIFS('[7]ROMM List'!$AA$5:$AA$736,다우기술!$C322,'[7]ROMM List'!U$5:U$736,"O")&gt;0,"O","")</f>
        <v/>
      </c>
      <c r="AF322" s="460" t="str">
        <f>IF(COUNTIFS('[7]ROMM List'!$AA$5:$AA$736,다우기술!$C322,'[7]ROMM List'!V$5:V$736,"O")&gt;0,"O","")</f>
        <v/>
      </c>
      <c r="AG322" s="461" t="str">
        <f>IF(COUNTIFS('[7]ROMM List'!$AA$5:$AA$736,다우기술!$C322,'[7]ROMM List'!W$5:W$736,"O")&gt;0,"O","")</f>
        <v/>
      </c>
      <c r="AH322" s="462" t="s">
        <v>129</v>
      </c>
      <c r="AI322" s="458" t="str">
        <f t="shared" si="66"/>
        <v>확정급여채무</v>
      </c>
      <c r="AJ322" s="458" t="s">
        <v>144</v>
      </c>
      <c r="AK322" s="458" t="s">
        <v>144</v>
      </c>
      <c r="AL322" s="458" t="s">
        <v>144</v>
      </c>
      <c r="AM322" s="458" t="s">
        <v>144</v>
      </c>
      <c r="AN322" s="458" t="s">
        <v>5439</v>
      </c>
      <c r="AO322" s="458" t="s">
        <v>5546</v>
      </c>
      <c r="AP322" s="463" t="s">
        <v>5547</v>
      </c>
      <c r="AQ322" s="458" t="s">
        <v>3025</v>
      </c>
      <c r="AR322" s="454" t="s">
        <v>2229</v>
      </c>
      <c r="AS322" s="454" t="s">
        <v>5432</v>
      </c>
      <c r="AT322" s="464" t="s">
        <v>5548</v>
      </c>
      <c r="AU322" s="454" t="str">
        <f t="shared" si="64"/>
        <v>퇴직금(퇴직급여)의 계산 및 검토</v>
      </c>
      <c r="AV322" s="454" t="s">
        <v>5549</v>
      </c>
      <c r="AW322" s="455"/>
      <c r="AX322" s="460"/>
      <c r="AY322" s="460"/>
      <c r="AZ322" s="461" t="s">
        <v>3025</v>
      </c>
      <c r="BA322" s="446" t="s">
        <v>2725</v>
      </c>
      <c r="BB322" s="446" t="str">
        <f>IF(COUNTIFS('[7]ROMM List'!$AA$5:$AA$736,다우기술!C322,'[7]ROMM List'!$AF$5:$AF$736,"Significant")&gt;0,"Significant",IF(COUNTIFS('[7]ROMM List'!$AA$5:$AA$736,다우기술!C322,'[7]ROMM List'!$AF$5:$AF$736,"Higher")&gt;0,"Higher","Lower"))</f>
        <v>Lower</v>
      </c>
      <c r="BC322" s="446" t="s">
        <v>3025</v>
      </c>
      <c r="BD322" s="446" t="s">
        <v>130</v>
      </c>
      <c r="BE322" s="465" t="s">
        <v>131</v>
      </c>
      <c r="BF322" s="466" t="str">
        <f>BC322</f>
        <v>O</v>
      </c>
      <c r="BG322" s="466" t="s">
        <v>135</v>
      </c>
      <c r="BH322" s="466" t="s">
        <v>135</v>
      </c>
      <c r="BI322" s="466" t="s">
        <v>135</v>
      </c>
      <c r="BJ322" s="466" t="s">
        <v>135</v>
      </c>
      <c r="BK322" s="466" t="s">
        <v>135</v>
      </c>
      <c r="BL322" s="466" t="s">
        <v>133</v>
      </c>
      <c r="BM322" s="466" t="s">
        <v>135</v>
      </c>
      <c r="BN322" s="467" t="s">
        <v>135</v>
      </c>
      <c r="BO322" s="446" t="str">
        <f t="shared" si="60"/>
        <v>Not Higher</v>
      </c>
      <c r="BP322" s="446">
        <f>SUMIFS([7]Note!$G$18:$G$65,[7]Note!$C$18:$C$65,다우기술!BB322,[7]Note!$F$18:$F$65,다우기술!BC322,[7]Note!$D$18:$D$65,다우기술!BO322)/IF(BD322="Y",1,IF(BD322="H",2,4))</f>
        <v>10</v>
      </c>
      <c r="BQ322" s="446" t="str">
        <f t="shared" si="69"/>
        <v>인사팀</v>
      </c>
      <c r="BR322" s="466"/>
      <c r="BS322" s="467" t="s">
        <v>143</v>
      </c>
      <c r="BT322" s="465"/>
      <c r="BU322" s="466"/>
      <c r="BV322" s="466"/>
      <c r="BW322" s="466" t="s">
        <v>143</v>
      </c>
      <c r="BX322" s="466"/>
      <c r="BY322" s="446"/>
      <c r="BZ322" s="392" t="str">
        <f t="shared" si="65"/>
        <v>인사_퇴직금(퇴직급여)의 계산 및 검토</v>
      </c>
      <c r="CA322" s="392" t="b">
        <f>VLOOKUP(BZ322,'[7]ROMM List'!$AB$5:$AB$736,1,0)=BZ322</f>
        <v>1</v>
      </c>
      <c r="CB322" s="392" t="str">
        <f t="shared" si="61"/>
        <v>HR0302</v>
      </c>
      <c r="CD322" s="470">
        <f t="shared" si="62"/>
        <v>0</v>
      </c>
      <c r="CF322" s="470">
        <f t="shared" si="63"/>
        <v>0</v>
      </c>
      <c r="CG322" s="470">
        <f t="shared" si="63"/>
        <v>0</v>
      </c>
      <c r="CH322" s="470">
        <f t="shared" si="63"/>
        <v>0</v>
      </c>
      <c r="CL322" s="392" t="str">
        <f>IF(COUNTIFS('[7]ROMM List'!$E$5:$E$736,다우기술!CL$4,'[7]ROMM List'!$AA$5:$AA$736,다우기술!$C322)&gt;0,CL$4,"")</f>
        <v/>
      </c>
      <c r="CM322" s="392" t="str">
        <f>IF(COUNTIFS('[7]ROMM List'!$E$5:$E$736,다우기술!CM$4,'[7]ROMM List'!$AA$5:$AA$736,다우기술!$C322)&gt;0,CM$4,"")</f>
        <v/>
      </c>
      <c r="CN322" s="392" t="str">
        <f>IF(COUNTIFS('[7]ROMM List'!$E$5:$E$736,다우기술!CN$4,'[7]ROMM List'!$AA$5:$AA$736,다우기술!$C322)&gt;0,CN$4,"")</f>
        <v/>
      </c>
      <c r="CO322" s="392" t="str">
        <f>IF(COUNTIFS('[7]ROMM List'!$E$5:$E$736,다우기술!CO$4,'[7]ROMM List'!$AA$5:$AA$736,다우기술!$C322)&gt;0,CO$4,"")</f>
        <v/>
      </c>
      <c r="CP322" s="392" t="str">
        <f>IF(COUNTIFS('[7]ROMM List'!$E$5:$E$736,다우기술!CP$4,'[7]ROMM List'!$AA$5:$AA$736,다우기술!$C322)&gt;0,CP$4,"")</f>
        <v/>
      </c>
      <c r="CQ322" s="392" t="str">
        <f>IF(COUNTIFS('[7]ROMM List'!$E$5:$E$736,다우기술!CQ$4,'[7]ROMM List'!$AA$5:$AA$736,다우기술!$C322)&gt;0,CQ$4,"")</f>
        <v/>
      </c>
      <c r="CR322" s="392" t="str">
        <f>IF(COUNTIFS('[7]ROMM List'!$E$5:$E$736,다우기술!CR$4,'[7]ROMM List'!$AA$5:$AA$736,다우기술!$C322)&gt;0,CR$4,"")</f>
        <v/>
      </c>
      <c r="CS322" s="392" t="str">
        <f>IF(COUNTIFS('[7]ROMM List'!$E$5:$E$736,다우기술!CS$4,'[7]ROMM List'!$AA$5:$AA$736,다우기술!$C322)&gt;0,CS$4,"")</f>
        <v/>
      </c>
      <c r="CT322" s="392" t="str">
        <f>IF(COUNTIFS('[7]ROMM List'!$E$5:$E$736,다우기술!CT$4,'[7]ROMM List'!$AA$5:$AA$736,다우기술!$C322)&gt;0,CT$4,"")</f>
        <v/>
      </c>
      <c r="CU322" s="392" t="str">
        <f>IF(COUNTIFS('[7]ROMM List'!$E$5:$E$736,다우기술!CU$4,'[7]ROMM List'!$AA$5:$AA$736,다우기술!$C322)&gt;0,CU$4,"")</f>
        <v/>
      </c>
      <c r="CV322" s="392" t="str">
        <f>IF(COUNTIFS('[7]ROMM List'!$E$5:$E$736,다우기술!CV$4,'[7]ROMM List'!$AA$5:$AA$736,다우기술!$C322)&gt;0,CV$4,"")</f>
        <v/>
      </c>
      <c r="CW322" s="392" t="str">
        <f>IF(COUNTIFS('[7]ROMM List'!$E$5:$E$736,다우기술!CW$4,'[7]ROMM List'!$AA$5:$AA$736,다우기술!$C322)&gt;0,CW$4,"")</f>
        <v/>
      </c>
      <c r="CX322" s="392" t="str">
        <f>IF(COUNTIFS('[7]ROMM List'!$E$5:$E$736,다우기술!CX$4,'[7]ROMM List'!$AA$5:$AA$736,다우기술!$C322)&gt;0,CX$4,"")</f>
        <v/>
      </c>
      <c r="CY322" s="392" t="str">
        <f>IF(COUNTIFS('[7]ROMM List'!$E$5:$E$736,다우기술!CY$4,'[7]ROMM List'!$AA$5:$AA$736,다우기술!$C322)&gt;0,CY$4,"")</f>
        <v/>
      </c>
      <c r="CZ322" s="392" t="str">
        <f>IF(COUNTIFS('[7]ROMM List'!$E$5:$E$736,다우기술!CZ$4,'[7]ROMM List'!$AA$5:$AA$736,다우기술!$C322)&gt;0,CZ$4,"")</f>
        <v>확정급여채무</v>
      </c>
      <c r="DA322" s="392" t="str">
        <f>IF(COUNTIFS('[7]ROMM List'!$E$5:$E$736,다우기술!DA$4,'[7]ROMM List'!$AA$5:$AA$736,다우기술!$C322)&gt;0,DA$4,"")</f>
        <v/>
      </c>
      <c r="DB322" s="392" t="str">
        <f>IF(COUNTIFS('[7]ROMM List'!$E$5:$E$736,다우기술!DB$4,'[7]ROMM List'!$AA$5:$AA$736,다우기술!$C322)&gt;0,DB$4,"")</f>
        <v/>
      </c>
      <c r="DC322" s="392" t="str">
        <f>IF(COUNTIFS('[7]ROMM List'!$E$5:$E$736,다우기술!DC$4,'[7]ROMM List'!$AA$5:$AA$736,다우기술!$C322)&gt;0,DC$4,"")</f>
        <v/>
      </c>
      <c r="DD322" s="392" t="str">
        <f>IF(COUNTIFS('[7]ROMM List'!$E$5:$E$736,다우기술!DD$4,'[7]ROMM List'!$AA$5:$AA$736,다우기술!$C322)&gt;0,DD$4,"")</f>
        <v/>
      </c>
      <c r="DE322" s="392" t="str">
        <f>IF(COUNTIFS('[7]ROMM List'!$E$5:$E$736,다우기술!DE$4,'[7]ROMM List'!$AA$5:$AA$736,다우기술!$C322)&gt;0,DE$4,"")</f>
        <v/>
      </c>
      <c r="DF322" s="392" t="str">
        <f>IF(COUNTIFS('[7]ROMM List'!$E$5:$E$736,다우기술!DF$4,'[7]ROMM List'!$AA$5:$AA$736,다우기술!$C322)&gt;0,DF$4,"")</f>
        <v/>
      </c>
      <c r="DG322" s="392" t="str">
        <f>IF(COUNTIFS('[7]ROMM List'!$E$5:$E$736,다우기술!DG$4,'[7]ROMM List'!$AA$5:$AA$736,다우기술!$C322)&gt;0,DG$4,"")</f>
        <v/>
      </c>
      <c r="DH322" s="392" t="str">
        <f>IF(COUNTIFS('[7]ROMM List'!$E$5:$E$736,다우기술!DH$4,'[7]ROMM List'!$AA$5:$AA$736,다우기술!$C322)&gt;0,DH$4,"")</f>
        <v/>
      </c>
      <c r="DI322" s="392" t="str">
        <f>IF(COUNTIFS('[7]ROMM List'!$E$5:$E$736,다우기술!DI$4,'[7]ROMM List'!$AA$5:$AA$736,다우기술!$C322)&gt;0,DI$4,"")</f>
        <v/>
      </c>
      <c r="DJ322" s="392" t="str">
        <f>IF(COUNTIFS('[7]ROMM List'!$E$5:$E$736,다우기술!DJ$4,'[7]ROMM List'!$AA$5:$AA$736,다우기술!$C322)&gt;0,DJ$4,"")</f>
        <v/>
      </c>
      <c r="DK322" s="392" t="str">
        <f>IF(COUNTIFS('[7]ROMM List'!$E$5:$E$736,다우기술!DK$4,'[7]ROMM List'!$AA$5:$AA$736,다우기술!$C322)&gt;0,DK$4,"")</f>
        <v/>
      </c>
      <c r="DL322" s="392" t="str">
        <f t="shared" si="67"/>
        <v>확정급여채무</v>
      </c>
    </row>
    <row r="323" spans="1:116" s="392" customFormat="1" ht="171.6" customHeight="1">
      <c r="A323" s="453"/>
      <c r="B323" s="392" t="s">
        <v>3009</v>
      </c>
      <c r="C323" s="430" t="str">
        <f t="shared" si="59"/>
        <v>HR0303</v>
      </c>
      <c r="D323" s="430" t="s">
        <v>5426</v>
      </c>
      <c r="E323" s="430" t="s">
        <v>149</v>
      </c>
      <c r="F323" s="431" t="s">
        <v>3614</v>
      </c>
      <c r="G323" s="431" t="s">
        <v>3036</v>
      </c>
      <c r="H323" s="454" t="s">
        <v>5550</v>
      </c>
      <c r="I323" s="455" t="s">
        <v>5337</v>
      </c>
      <c r="J323" s="456" t="s">
        <v>5551</v>
      </c>
      <c r="K323" s="457" t="s">
        <v>5552</v>
      </c>
      <c r="L323" s="458" t="str">
        <f>IF(VLOOKUP(BZ323,'[7]ROMM List'!$AB$5:$AC$736,2,0)&gt;0,"Y","N")</f>
        <v>Y</v>
      </c>
      <c r="M323" s="459"/>
      <c r="N323" s="460" t="s">
        <v>2781</v>
      </c>
      <c r="O323" s="460"/>
      <c r="P323" s="460"/>
      <c r="Q323" s="460"/>
      <c r="R323" s="461"/>
      <c r="S323" s="459" t="s">
        <v>2825</v>
      </c>
      <c r="T323" s="461" t="s">
        <v>2868</v>
      </c>
      <c r="U323" s="459" t="str">
        <f>IF(COUNTIFS('[7]ROMM List'!$AA$5:$AA$736,다우기술!$C323,'[7]ROMM List'!K$5:K$736,"O")&gt;0,"O","")</f>
        <v>O</v>
      </c>
      <c r="V323" s="460" t="str">
        <f>IF(COUNTIFS('[7]ROMM List'!$AA$5:$AA$736,다우기술!$C323,'[7]ROMM List'!L$5:L$736,"O")&gt;0,"O","")</f>
        <v/>
      </c>
      <c r="W323" s="460" t="str">
        <f>IF(COUNTIFS('[7]ROMM List'!$AA$5:$AA$736,다우기술!$C323,'[7]ROMM List'!M$5:M$736,"O")&gt;0,"O","")</f>
        <v>O</v>
      </c>
      <c r="X323" s="460" t="str">
        <f>IF(COUNTIFS('[7]ROMM List'!$AA$5:$AA$736,다우기술!$C323,'[7]ROMM List'!N$5:N$736,"O")&gt;0,"O","")</f>
        <v/>
      </c>
      <c r="Y323" s="460" t="str">
        <f>IF(COUNTIFS('[7]ROMM List'!$AA$5:$AA$736,다우기술!$C323,'[7]ROMM List'!O$5:O$736,"O")&gt;0,"O","")</f>
        <v/>
      </c>
      <c r="Z323" s="460" t="str">
        <f>IF(COUNTIFS('[7]ROMM List'!$AA$5:$AA$736,다우기술!$C323,'[7]ROMM List'!P$5:P$736,"O")&gt;0,"O","")</f>
        <v/>
      </c>
      <c r="AA323" s="460" t="str">
        <f>IF(COUNTIFS('[7]ROMM List'!$AA$5:$AA$736,다우기술!$C323,'[7]ROMM List'!Q$5:Q$736,"O")&gt;0,"O","")</f>
        <v>O</v>
      </c>
      <c r="AB323" s="460" t="str">
        <f>IF(COUNTIFS('[7]ROMM List'!$AA$5:$AA$736,다우기술!$C323,'[7]ROMM List'!R$5:R$736,"O")&gt;0,"O","")</f>
        <v/>
      </c>
      <c r="AC323" s="460" t="str">
        <f>IF(COUNTIFS('[7]ROMM List'!$AA$5:$AA$736,다우기술!$C323,'[7]ROMM List'!S$5:S$736,"O")&gt;0,"O","")</f>
        <v/>
      </c>
      <c r="AD323" s="460" t="str">
        <f>IF(COUNTIFS('[7]ROMM List'!$AA$5:$AA$736,다우기술!$C323,'[7]ROMM List'!T$5:T$736,"O")&gt;0,"O","")</f>
        <v/>
      </c>
      <c r="AE323" s="460" t="str">
        <f>IF(COUNTIFS('[7]ROMM List'!$AA$5:$AA$736,다우기술!$C323,'[7]ROMM List'!U$5:U$736,"O")&gt;0,"O","")</f>
        <v/>
      </c>
      <c r="AF323" s="460" t="str">
        <f>IF(COUNTIFS('[7]ROMM List'!$AA$5:$AA$736,다우기술!$C323,'[7]ROMM List'!V$5:V$736,"O")&gt;0,"O","")</f>
        <v/>
      </c>
      <c r="AG323" s="461" t="str">
        <f>IF(COUNTIFS('[7]ROMM List'!$AA$5:$AA$736,다우기술!$C323,'[7]ROMM List'!W$5:W$736,"O")&gt;0,"O","")</f>
        <v/>
      </c>
      <c r="AH323" s="462" t="s">
        <v>129</v>
      </c>
      <c r="AI323" s="458" t="str">
        <f t="shared" si="66"/>
        <v>기타부채</v>
      </c>
      <c r="AJ323" s="458" t="s">
        <v>144</v>
      </c>
      <c r="AK323" s="458" t="s">
        <v>144</v>
      </c>
      <c r="AL323" s="458" t="s">
        <v>144</v>
      </c>
      <c r="AM323" s="458" t="s">
        <v>5553</v>
      </c>
      <c r="AN323" s="458" t="s">
        <v>2767</v>
      </c>
      <c r="AO323" s="458" t="s">
        <v>2767</v>
      </c>
      <c r="AP323" s="463" t="s">
        <v>2767</v>
      </c>
      <c r="AQ323" s="458" t="s">
        <v>2868</v>
      </c>
      <c r="AR323" s="454" t="s">
        <v>2229</v>
      </c>
      <c r="AS323" s="454" t="s">
        <v>5432</v>
      </c>
      <c r="AT323" s="464" t="s">
        <v>5554</v>
      </c>
      <c r="AU323" s="454" t="str">
        <f t="shared" si="64"/>
        <v>아웃소싱업체의 퇴직금 원천징수 검토</v>
      </c>
      <c r="AV323" s="454" t="s">
        <v>5555</v>
      </c>
      <c r="AW323" s="455"/>
      <c r="AX323" s="460" t="s">
        <v>2781</v>
      </c>
      <c r="AY323" s="460"/>
      <c r="AZ323" s="461"/>
      <c r="BA323" s="446" t="s">
        <v>5556</v>
      </c>
      <c r="BB323" s="446" t="str">
        <f>IF(COUNTIFS('[7]ROMM List'!$AA$5:$AA$736,다우기술!C323,'[7]ROMM List'!$AF$5:$AF$736,"Significant")&gt;0,"Significant",IF(COUNTIFS('[7]ROMM List'!$AA$5:$AA$736,다우기술!C323,'[7]ROMM List'!$AF$5:$AF$736,"Higher")&gt;0,"Higher","Lower"))</f>
        <v>Lower</v>
      </c>
      <c r="BC323" s="446" t="s">
        <v>3025</v>
      </c>
      <c r="BD323" s="446" t="s">
        <v>130</v>
      </c>
      <c r="BE323" s="465" t="s">
        <v>131</v>
      </c>
      <c r="BF323" s="466" t="str">
        <f>BC323</f>
        <v>O</v>
      </c>
      <c r="BG323" s="466" t="s">
        <v>2871</v>
      </c>
      <c r="BH323" s="466" t="s">
        <v>135</v>
      </c>
      <c r="BI323" s="466" t="s">
        <v>135</v>
      </c>
      <c r="BJ323" s="466" t="s">
        <v>2871</v>
      </c>
      <c r="BK323" s="466" t="s">
        <v>2871</v>
      </c>
      <c r="BL323" s="466" t="s">
        <v>2796</v>
      </c>
      <c r="BM323" s="466" t="s">
        <v>2871</v>
      </c>
      <c r="BN323" s="467" t="s">
        <v>2871</v>
      </c>
      <c r="BO323" s="446" t="str">
        <f t="shared" si="60"/>
        <v>Not Higher</v>
      </c>
      <c r="BP323" s="446">
        <f>SUMIFS([7]Note!$G$18:$G$65,[7]Note!$C$18:$C$65,다우기술!BB323,[7]Note!$F$18:$F$65,다우기술!BC323,[7]Note!$D$18:$D$65,다우기술!BO323)/IF(BD323="Y",1,IF(BD323="H",2,4))</f>
        <v>10</v>
      </c>
      <c r="BQ323" s="446" t="str">
        <f t="shared" si="69"/>
        <v>인사팀</v>
      </c>
      <c r="BR323" s="466"/>
      <c r="BS323" s="467" t="s">
        <v>143</v>
      </c>
      <c r="BT323" s="465"/>
      <c r="BU323" s="466"/>
      <c r="BV323" s="466"/>
      <c r="BW323" s="466" t="s">
        <v>143</v>
      </c>
      <c r="BX323" s="466"/>
      <c r="BY323" s="446"/>
      <c r="BZ323" s="392" t="str">
        <f t="shared" si="65"/>
        <v>인사_아웃소싱업체의 퇴직금 원천징수 검토</v>
      </c>
      <c r="CA323" s="392" t="b">
        <f>VLOOKUP(BZ323,'[7]ROMM List'!$AB$5:$AB$736,1,0)=BZ323</f>
        <v>1</v>
      </c>
      <c r="CB323" s="392" t="str">
        <f t="shared" si="61"/>
        <v>HR0303</v>
      </c>
      <c r="CD323" s="470">
        <f t="shared" si="62"/>
        <v>0</v>
      </c>
      <c r="CF323" s="470">
        <f t="shared" si="63"/>
        <v>0</v>
      </c>
      <c r="CG323" s="470">
        <f t="shared" si="63"/>
        <v>0</v>
      </c>
      <c r="CH323" s="470">
        <f t="shared" si="63"/>
        <v>1</v>
      </c>
      <c r="CL323" s="392" t="str">
        <f>IF(COUNTIFS('[7]ROMM List'!$E$5:$E$736,다우기술!CL$4,'[7]ROMM List'!$AA$5:$AA$736,다우기술!$C323)&gt;0,CL$4,"")</f>
        <v/>
      </c>
      <c r="CM323" s="392" t="str">
        <f>IF(COUNTIFS('[7]ROMM List'!$E$5:$E$736,다우기술!CM$4,'[7]ROMM List'!$AA$5:$AA$736,다우기술!$C323)&gt;0,CM$4,"")</f>
        <v/>
      </c>
      <c r="CN323" s="392" t="str">
        <f>IF(COUNTIFS('[7]ROMM List'!$E$5:$E$736,다우기술!CN$4,'[7]ROMM List'!$AA$5:$AA$736,다우기술!$C323)&gt;0,CN$4,"")</f>
        <v/>
      </c>
      <c r="CO323" s="392" t="str">
        <f>IF(COUNTIFS('[7]ROMM List'!$E$5:$E$736,다우기술!CO$4,'[7]ROMM List'!$AA$5:$AA$736,다우기술!$C323)&gt;0,CO$4,"")</f>
        <v/>
      </c>
      <c r="CP323" s="392" t="str">
        <f>IF(COUNTIFS('[7]ROMM List'!$E$5:$E$736,다우기술!CP$4,'[7]ROMM List'!$AA$5:$AA$736,다우기술!$C323)&gt;0,CP$4,"")</f>
        <v/>
      </c>
      <c r="CQ323" s="392" t="str">
        <f>IF(COUNTIFS('[7]ROMM List'!$E$5:$E$736,다우기술!CQ$4,'[7]ROMM List'!$AA$5:$AA$736,다우기술!$C323)&gt;0,CQ$4,"")</f>
        <v/>
      </c>
      <c r="CR323" s="392" t="str">
        <f>IF(COUNTIFS('[7]ROMM List'!$E$5:$E$736,다우기술!CR$4,'[7]ROMM List'!$AA$5:$AA$736,다우기술!$C323)&gt;0,CR$4,"")</f>
        <v/>
      </c>
      <c r="CS323" s="392" t="str">
        <f>IF(COUNTIFS('[7]ROMM List'!$E$5:$E$736,다우기술!CS$4,'[7]ROMM List'!$AA$5:$AA$736,다우기술!$C323)&gt;0,CS$4,"")</f>
        <v/>
      </c>
      <c r="CT323" s="392" t="str">
        <f>IF(COUNTIFS('[7]ROMM List'!$E$5:$E$736,다우기술!CT$4,'[7]ROMM List'!$AA$5:$AA$736,다우기술!$C323)&gt;0,CT$4,"")</f>
        <v/>
      </c>
      <c r="CU323" s="392" t="str">
        <f>IF(COUNTIFS('[7]ROMM List'!$E$5:$E$736,다우기술!CU$4,'[7]ROMM List'!$AA$5:$AA$736,다우기술!$C323)&gt;0,CU$4,"")</f>
        <v/>
      </c>
      <c r="CV323" s="392" t="str">
        <f>IF(COUNTIFS('[7]ROMM List'!$E$5:$E$736,다우기술!CV$4,'[7]ROMM List'!$AA$5:$AA$736,다우기술!$C323)&gt;0,CV$4,"")</f>
        <v/>
      </c>
      <c r="CW323" s="392" t="str">
        <f>IF(COUNTIFS('[7]ROMM List'!$E$5:$E$736,다우기술!CW$4,'[7]ROMM List'!$AA$5:$AA$736,다우기술!$C323)&gt;0,CW$4,"")</f>
        <v>기타부채</v>
      </c>
      <c r="CX323" s="392" t="str">
        <f>IF(COUNTIFS('[7]ROMM List'!$E$5:$E$736,다우기술!CX$4,'[7]ROMM List'!$AA$5:$AA$736,다우기술!$C323)&gt;0,CX$4,"")</f>
        <v/>
      </c>
      <c r="CY323" s="392" t="str">
        <f>IF(COUNTIFS('[7]ROMM List'!$E$5:$E$736,다우기술!CY$4,'[7]ROMM List'!$AA$5:$AA$736,다우기술!$C323)&gt;0,CY$4,"")</f>
        <v/>
      </c>
      <c r="CZ323" s="392" t="str">
        <f>IF(COUNTIFS('[7]ROMM List'!$E$5:$E$736,다우기술!CZ$4,'[7]ROMM List'!$AA$5:$AA$736,다우기술!$C323)&gt;0,CZ$4,"")</f>
        <v/>
      </c>
      <c r="DA323" s="392" t="str">
        <f>IF(COUNTIFS('[7]ROMM List'!$E$5:$E$736,다우기술!DA$4,'[7]ROMM List'!$AA$5:$AA$736,다우기술!$C323)&gt;0,DA$4,"")</f>
        <v/>
      </c>
      <c r="DB323" s="392" t="str">
        <f>IF(COUNTIFS('[7]ROMM List'!$E$5:$E$736,다우기술!DB$4,'[7]ROMM List'!$AA$5:$AA$736,다우기술!$C323)&gt;0,DB$4,"")</f>
        <v/>
      </c>
      <c r="DC323" s="392" t="str">
        <f>IF(COUNTIFS('[7]ROMM List'!$E$5:$E$736,다우기술!DC$4,'[7]ROMM List'!$AA$5:$AA$736,다우기술!$C323)&gt;0,DC$4,"")</f>
        <v/>
      </c>
      <c r="DD323" s="392" t="str">
        <f>IF(COUNTIFS('[7]ROMM List'!$E$5:$E$736,다우기술!DD$4,'[7]ROMM List'!$AA$5:$AA$736,다우기술!$C323)&gt;0,DD$4,"")</f>
        <v/>
      </c>
      <c r="DE323" s="392" t="str">
        <f>IF(COUNTIFS('[7]ROMM List'!$E$5:$E$736,다우기술!DE$4,'[7]ROMM List'!$AA$5:$AA$736,다우기술!$C323)&gt;0,DE$4,"")</f>
        <v/>
      </c>
      <c r="DF323" s="392" t="str">
        <f>IF(COUNTIFS('[7]ROMM List'!$E$5:$E$736,다우기술!DF$4,'[7]ROMM List'!$AA$5:$AA$736,다우기술!$C323)&gt;0,DF$4,"")</f>
        <v/>
      </c>
      <c r="DG323" s="392" t="str">
        <f>IF(COUNTIFS('[7]ROMM List'!$E$5:$E$736,다우기술!DG$4,'[7]ROMM List'!$AA$5:$AA$736,다우기술!$C323)&gt;0,DG$4,"")</f>
        <v/>
      </c>
      <c r="DH323" s="392" t="str">
        <f>IF(COUNTIFS('[7]ROMM List'!$E$5:$E$736,다우기술!DH$4,'[7]ROMM List'!$AA$5:$AA$736,다우기술!$C323)&gt;0,DH$4,"")</f>
        <v/>
      </c>
      <c r="DI323" s="392" t="str">
        <f>IF(COUNTIFS('[7]ROMM List'!$E$5:$E$736,다우기술!DI$4,'[7]ROMM List'!$AA$5:$AA$736,다우기술!$C323)&gt;0,DI$4,"")</f>
        <v/>
      </c>
      <c r="DJ323" s="392" t="str">
        <f>IF(COUNTIFS('[7]ROMM List'!$E$5:$E$736,다우기술!DJ$4,'[7]ROMM List'!$AA$5:$AA$736,다우기술!$C323)&gt;0,DJ$4,"")</f>
        <v/>
      </c>
      <c r="DK323" s="392" t="str">
        <f>IF(COUNTIFS('[7]ROMM List'!$E$5:$E$736,다우기술!DK$4,'[7]ROMM List'!$AA$5:$AA$736,다우기술!$C323)&gt;0,DK$4,"")</f>
        <v/>
      </c>
      <c r="DL323" s="392" t="str">
        <f t="shared" si="67"/>
        <v>기타부채</v>
      </c>
    </row>
    <row r="324" spans="1:116" s="392" customFormat="1" ht="249.6" customHeight="1">
      <c r="A324" s="453"/>
      <c r="B324" s="392" t="s">
        <v>3009</v>
      </c>
      <c r="C324" s="430" t="str">
        <f t="shared" si="59"/>
        <v>HR0304</v>
      </c>
      <c r="D324" s="430" t="s">
        <v>5426</v>
      </c>
      <c r="E324" s="430" t="s">
        <v>149</v>
      </c>
      <c r="F324" s="431" t="s">
        <v>3614</v>
      </c>
      <c r="G324" s="431" t="s">
        <v>3047</v>
      </c>
      <c r="H324" s="454" t="s">
        <v>5557</v>
      </c>
      <c r="I324" s="455" t="s">
        <v>5558</v>
      </c>
      <c r="J324" s="456" t="s">
        <v>5559</v>
      </c>
      <c r="K324" s="457" t="s">
        <v>5560</v>
      </c>
      <c r="L324" s="458" t="str">
        <f>IF(VLOOKUP(BZ324,'[7]ROMM List'!$AB$5:$AC$736,2,0)&gt;0,"Y","N")</f>
        <v>Y</v>
      </c>
      <c r="M324" s="459" t="s">
        <v>3025</v>
      </c>
      <c r="N324" s="460"/>
      <c r="O324" s="460"/>
      <c r="P324" s="460"/>
      <c r="Q324" s="460"/>
      <c r="R324" s="461"/>
      <c r="S324" s="459" t="s">
        <v>142</v>
      </c>
      <c r="T324" s="461" t="s">
        <v>131</v>
      </c>
      <c r="U324" s="459" t="str">
        <f>IF(COUNTIFS('[7]ROMM List'!$AA$5:$AA$736,다우기술!$C324,'[7]ROMM List'!K$5:K$736,"O")&gt;0,"O","")</f>
        <v/>
      </c>
      <c r="V324" s="460" t="str">
        <f>IF(COUNTIFS('[7]ROMM List'!$AA$5:$AA$736,다우기술!$C324,'[7]ROMM List'!L$5:L$736,"O")&gt;0,"O","")</f>
        <v/>
      </c>
      <c r="W324" s="460" t="str">
        <f>IF(COUNTIFS('[7]ROMM List'!$AA$5:$AA$736,다우기술!$C324,'[7]ROMM List'!M$5:M$736,"O")&gt;0,"O","")</f>
        <v>O</v>
      </c>
      <c r="X324" s="460" t="str">
        <f>IF(COUNTIFS('[7]ROMM List'!$AA$5:$AA$736,다우기술!$C324,'[7]ROMM List'!N$5:N$736,"O")&gt;0,"O","")</f>
        <v>O</v>
      </c>
      <c r="Y324" s="460" t="str">
        <f>IF(COUNTIFS('[7]ROMM List'!$AA$5:$AA$736,다우기술!$C324,'[7]ROMM List'!O$5:O$736,"O")&gt;0,"O","")</f>
        <v/>
      </c>
      <c r="Z324" s="460" t="str">
        <f>IF(COUNTIFS('[7]ROMM List'!$AA$5:$AA$736,다우기술!$C324,'[7]ROMM List'!P$5:P$736,"O")&gt;0,"O","")</f>
        <v/>
      </c>
      <c r="AA324" s="460" t="str">
        <f>IF(COUNTIFS('[7]ROMM List'!$AA$5:$AA$736,다우기술!$C324,'[7]ROMM List'!Q$5:Q$736,"O")&gt;0,"O","")</f>
        <v/>
      </c>
      <c r="AB324" s="460" t="str">
        <f>IF(COUNTIFS('[7]ROMM List'!$AA$5:$AA$736,다우기술!$C324,'[7]ROMM List'!R$5:R$736,"O")&gt;0,"O","")</f>
        <v/>
      </c>
      <c r="AC324" s="460" t="str">
        <f>IF(COUNTIFS('[7]ROMM List'!$AA$5:$AA$736,다우기술!$C324,'[7]ROMM List'!S$5:S$736,"O")&gt;0,"O","")</f>
        <v/>
      </c>
      <c r="AD324" s="460" t="str">
        <f>IF(COUNTIFS('[7]ROMM List'!$AA$5:$AA$736,다우기술!$C324,'[7]ROMM List'!T$5:T$736,"O")&gt;0,"O","")</f>
        <v/>
      </c>
      <c r="AE324" s="460" t="str">
        <f>IF(COUNTIFS('[7]ROMM List'!$AA$5:$AA$736,다우기술!$C324,'[7]ROMM List'!U$5:U$736,"O")&gt;0,"O","")</f>
        <v/>
      </c>
      <c r="AF324" s="460" t="str">
        <f>IF(COUNTIFS('[7]ROMM List'!$AA$5:$AA$736,다우기술!$C324,'[7]ROMM List'!V$5:V$736,"O")&gt;0,"O","")</f>
        <v/>
      </c>
      <c r="AG324" s="461" t="str">
        <f>IF(COUNTIFS('[7]ROMM List'!$AA$5:$AA$736,다우기술!$C324,'[7]ROMM List'!W$5:W$736,"O")&gt;0,"O","")</f>
        <v/>
      </c>
      <c r="AH324" s="462" t="s">
        <v>130</v>
      </c>
      <c r="AI324" s="458" t="str">
        <f t="shared" si="66"/>
        <v>확정급여채무</v>
      </c>
      <c r="AJ324" s="458" t="s">
        <v>144</v>
      </c>
      <c r="AK324" s="458" t="s">
        <v>144</v>
      </c>
      <c r="AL324" s="458" t="s">
        <v>144</v>
      </c>
      <c r="AM324" s="458" t="s">
        <v>144</v>
      </c>
      <c r="AN324" s="458" t="s">
        <v>2767</v>
      </c>
      <c r="AO324" s="458" t="s">
        <v>5561</v>
      </c>
      <c r="AP324" s="463" t="s">
        <v>4469</v>
      </c>
      <c r="AQ324" s="458" t="s">
        <v>3025</v>
      </c>
      <c r="AR324" s="454" t="s">
        <v>2229</v>
      </c>
      <c r="AS324" s="454" t="s">
        <v>5432</v>
      </c>
      <c r="AT324" s="464" t="s">
        <v>5562</v>
      </c>
      <c r="AU324" s="454" t="str">
        <f t="shared" si="64"/>
        <v>퇴직금 지급의 승인</v>
      </c>
      <c r="AV324" s="454" t="s">
        <v>5563</v>
      </c>
      <c r="AW324" s="455"/>
      <c r="AX324" s="460"/>
      <c r="AY324" s="460" t="s">
        <v>2781</v>
      </c>
      <c r="AZ324" s="461"/>
      <c r="BA324" s="446" t="s">
        <v>5541</v>
      </c>
      <c r="BB324" s="446" t="str">
        <f>IF(COUNTIFS('[7]ROMM List'!$AA$5:$AA$736,다우기술!C324,'[7]ROMM List'!$AF$5:$AF$736,"Significant")&gt;0,"Significant",IF(COUNTIFS('[7]ROMM List'!$AA$5:$AA$736,다우기술!C324,'[7]ROMM List'!$AF$5:$AF$736,"Higher")&gt;0,"Higher","Lower"))</f>
        <v>Lower</v>
      </c>
      <c r="BC324" s="446" t="s">
        <v>3025</v>
      </c>
      <c r="BD324" s="446" t="s">
        <v>130</v>
      </c>
      <c r="BE324" s="465" t="s">
        <v>131</v>
      </c>
      <c r="BF324" s="466" t="str">
        <f>BC324</f>
        <v>O</v>
      </c>
      <c r="BG324" s="466" t="s">
        <v>2871</v>
      </c>
      <c r="BH324" s="466" t="s">
        <v>135</v>
      </c>
      <c r="BI324" s="466" t="s">
        <v>135</v>
      </c>
      <c r="BJ324" s="466" t="s">
        <v>2871</v>
      </c>
      <c r="BK324" s="466" t="s">
        <v>2871</v>
      </c>
      <c r="BL324" s="466" t="s">
        <v>2796</v>
      </c>
      <c r="BM324" s="466" t="s">
        <v>2871</v>
      </c>
      <c r="BN324" s="467" t="s">
        <v>2871</v>
      </c>
      <c r="BO324" s="446" t="str">
        <f t="shared" si="60"/>
        <v>Not Higher</v>
      </c>
      <c r="BP324" s="446">
        <f>SUMIFS([7]Note!$G$18:$G$65,[7]Note!$C$18:$C$65,다우기술!BB324,[7]Note!$F$18:$F$65,다우기술!BC324,[7]Note!$D$18:$D$65,다우기술!BO324)/IF(BD324="Y",1,IF(BD324="H",2,4))</f>
        <v>10</v>
      </c>
      <c r="BQ324" s="446" t="str">
        <f t="shared" si="69"/>
        <v>인사팀</v>
      </c>
      <c r="BR324" s="466"/>
      <c r="BS324" s="467" t="s">
        <v>143</v>
      </c>
      <c r="BT324" s="465"/>
      <c r="BU324" s="466"/>
      <c r="BV324" s="466"/>
      <c r="BW324" s="466" t="s">
        <v>143</v>
      </c>
      <c r="BX324" s="466"/>
      <c r="BY324" s="446"/>
      <c r="BZ324" s="392" t="str">
        <f t="shared" si="65"/>
        <v>인사_퇴직금 지급의 승인</v>
      </c>
      <c r="CA324" s="392" t="b">
        <f>VLOOKUP(BZ324,'[7]ROMM List'!$AB$5:$AB$736,1,0)=BZ324</f>
        <v>1</v>
      </c>
      <c r="CB324" s="392" t="str">
        <f t="shared" si="61"/>
        <v>HR0304</v>
      </c>
      <c r="CD324" s="470">
        <f t="shared" si="62"/>
        <v>0</v>
      </c>
      <c r="CF324" s="470">
        <f t="shared" si="63"/>
        <v>0</v>
      </c>
      <c r="CG324" s="470">
        <f t="shared" si="63"/>
        <v>0</v>
      </c>
      <c r="CH324" s="470">
        <f t="shared" si="63"/>
        <v>0</v>
      </c>
      <c r="CL324" s="392" t="str">
        <f>IF(COUNTIFS('[7]ROMM List'!$E$5:$E$736,다우기술!CL$4,'[7]ROMM List'!$AA$5:$AA$736,다우기술!$C324)&gt;0,CL$4,"")</f>
        <v/>
      </c>
      <c r="CM324" s="392" t="str">
        <f>IF(COUNTIFS('[7]ROMM List'!$E$5:$E$736,다우기술!CM$4,'[7]ROMM List'!$AA$5:$AA$736,다우기술!$C324)&gt;0,CM$4,"")</f>
        <v/>
      </c>
      <c r="CN324" s="392" t="str">
        <f>IF(COUNTIFS('[7]ROMM List'!$E$5:$E$736,다우기술!CN$4,'[7]ROMM List'!$AA$5:$AA$736,다우기술!$C324)&gt;0,CN$4,"")</f>
        <v/>
      </c>
      <c r="CO324" s="392" t="str">
        <f>IF(COUNTIFS('[7]ROMM List'!$E$5:$E$736,다우기술!CO$4,'[7]ROMM List'!$AA$5:$AA$736,다우기술!$C324)&gt;0,CO$4,"")</f>
        <v/>
      </c>
      <c r="CP324" s="392" t="str">
        <f>IF(COUNTIFS('[7]ROMM List'!$E$5:$E$736,다우기술!CP$4,'[7]ROMM List'!$AA$5:$AA$736,다우기술!$C324)&gt;0,CP$4,"")</f>
        <v/>
      </c>
      <c r="CQ324" s="392" t="str">
        <f>IF(COUNTIFS('[7]ROMM List'!$E$5:$E$736,다우기술!CQ$4,'[7]ROMM List'!$AA$5:$AA$736,다우기술!$C324)&gt;0,CQ$4,"")</f>
        <v/>
      </c>
      <c r="CR324" s="392" t="str">
        <f>IF(COUNTIFS('[7]ROMM List'!$E$5:$E$736,다우기술!CR$4,'[7]ROMM List'!$AA$5:$AA$736,다우기술!$C324)&gt;0,CR$4,"")</f>
        <v/>
      </c>
      <c r="CS324" s="392" t="str">
        <f>IF(COUNTIFS('[7]ROMM List'!$E$5:$E$736,다우기술!CS$4,'[7]ROMM List'!$AA$5:$AA$736,다우기술!$C324)&gt;0,CS$4,"")</f>
        <v/>
      </c>
      <c r="CT324" s="392" t="str">
        <f>IF(COUNTIFS('[7]ROMM List'!$E$5:$E$736,다우기술!CT$4,'[7]ROMM List'!$AA$5:$AA$736,다우기술!$C324)&gt;0,CT$4,"")</f>
        <v/>
      </c>
      <c r="CU324" s="392" t="str">
        <f>IF(COUNTIFS('[7]ROMM List'!$E$5:$E$736,다우기술!CU$4,'[7]ROMM List'!$AA$5:$AA$736,다우기술!$C324)&gt;0,CU$4,"")</f>
        <v/>
      </c>
      <c r="CV324" s="392" t="str">
        <f>IF(COUNTIFS('[7]ROMM List'!$E$5:$E$736,다우기술!CV$4,'[7]ROMM List'!$AA$5:$AA$736,다우기술!$C324)&gt;0,CV$4,"")</f>
        <v/>
      </c>
      <c r="CW324" s="392" t="str">
        <f>IF(COUNTIFS('[7]ROMM List'!$E$5:$E$736,다우기술!CW$4,'[7]ROMM List'!$AA$5:$AA$736,다우기술!$C324)&gt;0,CW$4,"")</f>
        <v/>
      </c>
      <c r="CX324" s="392" t="str">
        <f>IF(COUNTIFS('[7]ROMM List'!$E$5:$E$736,다우기술!CX$4,'[7]ROMM List'!$AA$5:$AA$736,다우기술!$C324)&gt;0,CX$4,"")</f>
        <v/>
      </c>
      <c r="CY324" s="392" t="str">
        <f>IF(COUNTIFS('[7]ROMM List'!$E$5:$E$736,다우기술!CY$4,'[7]ROMM List'!$AA$5:$AA$736,다우기술!$C324)&gt;0,CY$4,"")</f>
        <v/>
      </c>
      <c r="CZ324" s="392" t="str">
        <f>IF(COUNTIFS('[7]ROMM List'!$E$5:$E$736,다우기술!CZ$4,'[7]ROMM List'!$AA$5:$AA$736,다우기술!$C324)&gt;0,CZ$4,"")</f>
        <v>확정급여채무</v>
      </c>
      <c r="DA324" s="392" t="str">
        <f>IF(COUNTIFS('[7]ROMM List'!$E$5:$E$736,다우기술!DA$4,'[7]ROMM List'!$AA$5:$AA$736,다우기술!$C324)&gt;0,DA$4,"")</f>
        <v/>
      </c>
      <c r="DB324" s="392" t="str">
        <f>IF(COUNTIFS('[7]ROMM List'!$E$5:$E$736,다우기술!DB$4,'[7]ROMM List'!$AA$5:$AA$736,다우기술!$C324)&gt;0,DB$4,"")</f>
        <v/>
      </c>
      <c r="DC324" s="392" t="str">
        <f>IF(COUNTIFS('[7]ROMM List'!$E$5:$E$736,다우기술!DC$4,'[7]ROMM List'!$AA$5:$AA$736,다우기술!$C324)&gt;0,DC$4,"")</f>
        <v/>
      </c>
      <c r="DD324" s="392" t="str">
        <f>IF(COUNTIFS('[7]ROMM List'!$E$5:$E$736,다우기술!DD$4,'[7]ROMM List'!$AA$5:$AA$736,다우기술!$C324)&gt;0,DD$4,"")</f>
        <v/>
      </c>
      <c r="DE324" s="392" t="str">
        <f>IF(COUNTIFS('[7]ROMM List'!$E$5:$E$736,다우기술!DE$4,'[7]ROMM List'!$AA$5:$AA$736,다우기술!$C324)&gt;0,DE$4,"")</f>
        <v/>
      </c>
      <c r="DF324" s="392" t="str">
        <f>IF(COUNTIFS('[7]ROMM List'!$E$5:$E$736,다우기술!DF$4,'[7]ROMM List'!$AA$5:$AA$736,다우기술!$C324)&gt;0,DF$4,"")</f>
        <v/>
      </c>
      <c r="DG324" s="392" t="str">
        <f>IF(COUNTIFS('[7]ROMM List'!$E$5:$E$736,다우기술!DG$4,'[7]ROMM List'!$AA$5:$AA$736,다우기술!$C324)&gt;0,DG$4,"")</f>
        <v/>
      </c>
      <c r="DH324" s="392" t="str">
        <f>IF(COUNTIFS('[7]ROMM List'!$E$5:$E$736,다우기술!DH$4,'[7]ROMM List'!$AA$5:$AA$736,다우기술!$C324)&gt;0,DH$4,"")</f>
        <v/>
      </c>
      <c r="DI324" s="392" t="str">
        <f>IF(COUNTIFS('[7]ROMM List'!$E$5:$E$736,다우기술!DI$4,'[7]ROMM List'!$AA$5:$AA$736,다우기술!$C324)&gt;0,DI$4,"")</f>
        <v/>
      </c>
      <c r="DJ324" s="392" t="str">
        <f>IF(COUNTIFS('[7]ROMM List'!$E$5:$E$736,다우기술!DJ$4,'[7]ROMM List'!$AA$5:$AA$736,다우기술!$C324)&gt;0,DJ$4,"")</f>
        <v/>
      </c>
      <c r="DK324" s="392" t="str">
        <f>IF(COUNTIFS('[7]ROMM List'!$E$5:$E$736,다우기술!DK$4,'[7]ROMM List'!$AA$5:$AA$736,다우기술!$C324)&gt;0,DK$4,"")</f>
        <v/>
      </c>
      <c r="DL324" s="392" t="str">
        <f t="shared" si="67"/>
        <v>확정급여채무</v>
      </c>
    </row>
    <row r="325" spans="1:116" s="392" customFormat="1" ht="140.4" customHeight="1">
      <c r="A325" s="453"/>
      <c r="B325" s="392" t="s">
        <v>3009</v>
      </c>
      <c r="C325" s="430" t="str">
        <f t="shared" ref="C325:C369" si="70">D325&amp;F325&amp;G325</f>
        <v>HR0305</v>
      </c>
      <c r="D325" s="430" t="s">
        <v>5426</v>
      </c>
      <c r="E325" s="430" t="s">
        <v>149</v>
      </c>
      <c r="F325" s="431" t="s">
        <v>3614</v>
      </c>
      <c r="G325" s="431" t="s">
        <v>3056</v>
      </c>
      <c r="H325" s="454" t="s">
        <v>5564</v>
      </c>
      <c r="I325" s="455" t="s">
        <v>5565</v>
      </c>
      <c r="J325" s="456" t="s">
        <v>5566</v>
      </c>
      <c r="K325" s="457" t="s">
        <v>5567</v>
      </c>
      <c r="L325" s="458" t="str">
        <f>IF(VLOOKUP(BZ325,'[7]ROMM List'!$AB$5:$AC$736,2,0)&gt;0,"Y","N")</f>
        <v>Y</v>
      </c>
      <c r="M325" s="459"/>
      <c r="N325" s="460" t="s">
        <v>3025</v>
      </c>
      <c r="O325" s="460"/>
      <c r="P325" s="460"/>
      <c r="Q325" s="460"/>
      <c r="R325" s="461"/>
      <c r="S325" s="459" t="s">
        <v>142</v>
      </c>
      <c r="T325" s="461" t="s">
        <v>131</v>
      </c>
      <c r="U325" s="459" t="str">
        <f>IF(COUNTIFS('[7]ROMM List'!$AA$5:$AA$736,다우기술!$C325,'[7]ROMM List'!K$5:K$736,"O")&gt;0,"O","")</f>
        <v/>
      </c>
      <c r="V325" s="460" t="str">
        <f>IF(COUNTIFS('[7]ROMM List'!$AA$5:$AA$736,다우기술!$C325,'[7]ROMM List'!L$5:L$736,"O")&gt;0,"O","")</f>
        <v/>
      </c>
      <c r="W325" s="460" t="str">
        <f>IF(COUNTIFS('[7]ROMM List'!$AA$5:$AA$736,다우기술!$C325,'[7]ROMM List'!M$5:M$736,"O")&gt;0,"O","")</f>
        <v/>
      </c>
      <c r="X325" s="460" t="str">
        <f>IF(COUNTIFS('[7]ROMM List'!$AA$5:$AA$736,다우기술!$C325,'[7]ROMM List'!N$5:N$736,"O")&gt;0,"O","")</f>
        <v>O</v>
      </c>
      <c r="Y325" s="460" t="str">
        <f>IF(COUNTIFS('[7]ROMM List'!$AA$5:$AA$736,다우기술!$C325,'[7]ROMM List'!O$5:O$736,"O")&gt;0,"O","")</f>
        <v/>
      </c>
      <c r="Z325" s="460" t="str">
        <f>IF(COUNTIFS('[7]ROMM List'!$AA$5:$AA$736,다우기술!$C325,'[7]ROMM List'!P$5:P$736,"O")&gt;0,"O","")</f>
        <v/>
      </c>
      <c r="AA325" s="460" t="str">
        <f>IF(COUNTIFS('[7]ROMM List'!$AA$5:$AA$736,다우기술!$C325,'[7]ROMM List'!Q$5:Q$736,"O")&gt;0,"O","")</f>
        <v/>
      </c>
      <c r="AB325" s="460" t="str">
        <f>IF(COUNTIFS('[7]ROMM List'!$AA$5:$AA$736,다우기술!$C325,'[7]ROMM List'!R$5:R$736,"O")&gt;0,"O","")</f>
        <v>O</v>
      </c>
      <c r="AC325" s="460" t="str">
        <f>IF(COUNTIFS('[7]ROMM List'!$AA$5:$AA$736,다우기술!$C325,'[7]ROMM List'!S$5:S$736,"O")&gt;0,"O","")</f>
        <v/>
      </c>
      <c r="AD325" s="460" t="str">
        <f>IF(COUNTIFS('[7]ROMM List'!$AA$5:$AA$736,다우기술!$C325,'[7]ROMM List'!T$5:T$736,"O")&gt;0,"O","")</f>
        <v/>
      </c>
      <c r="AE325" s="460" t="str">
        <f>IF(COUNTIFS('[7]ROMM List'!$AA$5:$AA$736,다우기술!$C325,'[7]ROMM List'!U$5:U$736,"O")&gt;0,"O","")</f>
        <v/>
      </c>
      <c r="AF325" s="460" t="str">
        <f>IF(COUNTIFS('[7]ROMM List'!$AA$5:$AA$736,다우기술!$C325,'[7]ROMM List'!V$5:V$736,"O")&gt;0,"O","")</f>
        <v>O</v>
      </c>
      <c r="AG325" s="461" t="str">
        <f>IF(COUNTIFS('[7]ROMM List'!$AA$5:$AA$736,다우기술!$C325,'[7]ROMM List'!W$5:W$736,"O")&gt;0,"O","")</f>
        <v/>
      </c>
      <c r="AH325" s="462" t="s">
        <v>129</v>
      </c>
      <c r="AI325" s="458" t="str">
        <f t="shared" si="66"/>
        <v>확정급여채무</v>
      </c>
      <c r="AJ325" s="458" t="s">
        <v>5568</v>
      </c>
      <c r="AK325" s="458" t="s">
        <v>144</v>
      </c>
      <c r="AL325" s="458" t="s">
        <v>144</v>
      </c>
      <c r="AM325" s="458" t="s">
        <v>5569</v>
      </c>
      <c r="AN325" s="458" t="s">
        <v>2767</v>
      </c>
      <c r="AO325" s="458" t="s">
        <v>5570</v>
      </c>
      <c r="AP325" s="463" t="s">
        <v>2767</v>
      </c>
      <c r="AQ325" s="458" t="s">
        <v>3902</v>
      </c>
      <c r="AR325" s="454" t="s">
        <v>2229</v>
      </c>
      <c r="AS325" s="454" t="s">
        <v>5432</v>
      </c>
      <c r="AT325" s="464" t="s">
        <v>5571</v>
      </c>
      <c r="AU325" s="454" t="str">
        <f t="shared" si="64"/>
        <v>확정급여부채의 검토</v>
      </c>
      <c r="AV325" s="454" t="s">
        <v>5572</v>
      </c>
      <c r="AW325" s="455" t="s">
        <v>2781</v>
      </c>
      <c r="AX325" s="460"/>
      <c r="AY325" s="460" t="s">
        <v>2781</v>
      </c>
      <c r="AZ325" s="461"/>
      <c r="BA325" s="446" t="s">
        <v>5573</v>
      </c>
      <c r="BB325" s="446" t="str">
        <f>IF(COUNTIFS('[7]ROMM List'!$AA$5:$AA$736,다우기술!C325,'[7]ROMM List'!$AF$5:$AF$736,"Significant")&gt;0,"Significant",IF(COUNTIFS('[7]ROMM List'!$AA$5:$AA$736,다우기술!C325,'[7]ROMM List'!$AF$5:$AF$736,"Higher")&gt;0,"Higher","Lower"))</f>
        <v>Lower</v>
      </c>
      <c r="BC325" s="446" t="s">
        <v>3902</v>
      </c>
      <c r="BD325" s="446" t="s">
        <v>130</v>
      </c>
      <c r="BE325" s="465" t="s">
        <v>131</v>
      </c>
      <c r="BF325" s="466" t="str">
        <f>BC325</f>
        <v>A</v>
      </c>
      <c r="BG325" s="466" t="s">
        <v>2871</v>
      </c>
      <c r="BH325" s="466" t="s">
        <v>135</v>
      </c>
      <c r="BI325" s="466" t="s">
        <v>2871</v>
      </c>
      <c r="BJ325" s="466" t="s">
        <v>2871</v>
      </c>
      <c r="BK325" s="466" t="s">
        <v>2871</v>
      </c>
      <c r="BL325" s="466" t="s">
        <v>2871</v>
      </c>
      <c r="BM325" s="466" t="s">
        <v>2871</v>
      </c>
      <c r="BN325" s="467" t="s">
        <v>2871</v>
      </c>
      <c r="BO325" s="446" t="str">
        <f t="shared" ref="BO325:BO372" si="71">+IF(BE325="A","Not Higher",IF(COUNTIF(BF325:BN325,"H")&gt;4,"Higher","Not Higher"))</f>
        <v>Not Higher</v>
      </c>
      <c r="BP325" s="446">
        <f>SUMIFS([7]Note!$G$18:$G$65,[7]Note!$C$18:$C$65,다우기술!BB325,[7]Note!$F$18:$F$65,다우기술!BC325,[7]Note!$D$18:$D$65,다우기술!BO325)/IF(BD325="Y",1,IF(BD325="H",2,4))</f>
        <v>1</v>
      </c>
      <c r="BQ325" s="446" t="str">
        <f t="shared" si="69"/>
        <v>인사팀</v>
      </c>
      <c r="BR325" s="466"/>
      <c r="BS325" s="467" t="s">
        <v>143</v>
      </c>
      <c r="BT325" s="465"/>
      <c r="BU325" s="466"/>
      <c r="BV325" s="466"/>
      <c r="BW325" s="466" t="s">
        <v>143</v>
      </c>
      <c r="BX325" s="466"/>
      <c r="BY325" s="446"/>
      <c r="BZ325" s="392" t="str">
        <f t="shared" si="65"/>
        <v>인사_확정급여부채의 검토</v>
      </c>
      <c r="CA325" s="392" t="b">
        <f>VLOOKUP(BZ325,'[7]ROMM List'!$AB$5:$AB$736,1,0)=BZ325</f>
        <v>1</v>
      </c>
      <c r="CB325" s="392" t="str">
        <f t="shared" ref="CB325:CB372" si="72">C325</f>
        <v>HR0305</v>
      </c>
      <c r="CD325" s="470">
        <f t="shared" ref="CD325:CD372" si="73">IF(AJ325="N/A",,1)</f>
        <v>1</v>
      </c>
      <c r="CE325" s="393" t="str">
        <f>VLOOKUP(C325,'[7]IUC List'!$D$5:$D$64,1,0)</f>
        <v>HR0305</v>
      </c>
      <c r="CF325" s="470">
        <f t="shared" ref="CF325:CH372" si="74">IF(AK325="N/A",,1)</f>
        <v>0</v>
      </c>
      <c r="CG325" s="470">
        <f t="shared" si="74"/>
        <v>0</v>
      </c>
      <c r="CH325" s="470">
        <f t="shared" si="74"/>
        <v>1</v>
      </c>
      <c r="CL325" s="392" t="str">
        <f>IF(COUNTIFS('[7]ROMM List'!$E$5:$E$736,다우기술!CL$4,'[7]ROMM List'!$AA$5:$AA$736,다우기술!$C325)&gt;0,CL$4,"")</f>
        <v/>
      </c>
      <c r="CM325" s="392" t="str">
        <f>IF(COUNTIFS('[7]ROMM List'!$E$5:$E$736,다우기술!CM$4,'[7]ROMM List'!$AA$5:$AA$736,다우기술!$C325)&gt;0,CM$4,"")</f>
        <v/>
      </c>
      <c r="CN325" s="392" t="str">
        <f>IF(COUNTIFS('[7]ROMM List'!$E$5:$E$736,다우기술!CN$4,'[7]ROMM List'!$AA$5:$AA$736,다우기술!$C325)&gt;0,CN$4,"")</f>
        <v/>
      </c>
      <c r="CO325" s="392" t="str">
        <f>IF(COUNTIFS('[7]ROMM List'!$E$5:$E$736,다우기술!CO$4,'[7]ROMM List'!$AA$5:$AA$736,다우기술!$C325)&gt;0,CO$4,"")</f>
        <v/>
      </c>
      <c r="CP325" s="392" t="str">
        <f>IF(COUNTIFS('[7]ROMM List'!$E$5:$E$736,다우기술!CP$4,'[7]ROMM List'!$AA$5:$AA$736,다우기술!$C325)&gt;0,CP$4,"")</f>
        <v/>
      </c>
      <c r="CQ325" s="392" t="str">
        <f>IF(COUNTIFS('[7]ROMM List'!$E$5:$E$736,다우기술!CQ$4,'[7]ROMM List'!$AA$5:$AA$736,다우기술!$C325)&gt;0,CQ$4,"")</f>
        <v/>
      </c>
      <c r="CR325" s="392" t="str">
        <f>IF(COUNTIFS('[7]ROMM List'!$E$5:$E$736,다우기술!CR$4,'[7]ROMM List'!$AA$5:$AA$736,다우기술!$C325)&gt;0,CR$4,"")</f>
        <v/>
      </c>
      <c r="CS325" s="392" t="str">
        <f>IF(COUNTIFS('[7]ROMM List'!$E$5:$E$736,다우기술!CS$4,'[7]ROMM List'!$AA$5:$AA$736,다우기술!$C325)&gt;0,CS$4,"")</f>
        <v/>
      </c>
      <c r="CT325" s="392" t="str">
        <f>IF(COUNTIFS('[7]ROMM List'!$E$5:$E$736,다우기술!CT$4,'[7]ROMM List'!$AA$5:$AA$736,다우기술!$C325)&gt;0,CT$4,"")</f>
        <v/>
      </c>
      <c r="CU325" s="392" t="str">
        <f>IF(COUNTIFS('[7]ROMM List'!$E$5:$E$736,다우기술!CU$4,'[7]ROMM List'!$AA$5:$AA$736,다우기술!$C325)&gt;0,CU$4,"")</f>
        <v/>
      </c>
      <c r="CV325" s="392" t="str">
        <f>IF(COUNTIFS('[7]ROMM List'!$E$5:$E$736,다우기술!CV$4,'[7]ROMM List'!$AA$5:$AA$736,다우기술!$C325)&gt;0,CV$4,"")</f>
        <v/>
      </c>
      <c r="CW325" s="392" t="str">
        <f>IF(COUNTIFS('[7]ROMM List'!$E$5:$E$736,다우기술!CW$4,'[7]ROMM List'!$AA$5:$AA$736,다우기술!$C325)&gt;0,CW$4,"")</f>
        <v/>
      </c>
      <c r="CX325" s="392" t="str">
        <f>IF(COUNTIFS('[7]ROMM List'!$E$5:$E$736,다우기술!CX$4,'[7]ROMM List'!$AA$5:$AA$736,다우기술!$C325)&gt;0,CX$4,"")</f>
        <v/>
      </c>
      <c r="CY325" s="392" t="str">
        <f>IF(COUNTIFS('[7]ROMM List'!$E$5:$E$736,다우기술!CY$4,'[7]ROMM List'!$AA$5:$AA$736,다우기술!$C325)&gt;0,CY$4,"")</f>
        <v/>
      </c>
      <c r="CZ325" s="392" t="str">
        <f>IF(COUNTIFS('[7]ROMM List'!$E$5:$E$736,다우기술!CZ$4,'[7]ROMM List'!$AA$5:$AA$736,다우기술!$C325)&gt;0,CZ$4,"")</f>
        <v>확정급여채무</v>
      </c>
      <c r="DA325" s="392" t="str">
        <f>IF(COUNTIFS('[7]ROMM List'!$E$5:$E$736,다우기술!DA$4,'[7]ROMM List'!$AA$5:$AA$736,다우기술!$C325)&gt;0,DA$4,"")</f>
        <v/>
      </c>
      <c r="DB325" s="392" t="str">
        <f>IF(COUNTIFS('[7]ROMM List'!$E$5:$E$736,다우기술!DB$4,'[7]ROMM List'!$AA$5:$AA$736,다우기술!$C325)&gt;0,DB$4,"")</f>
        <v/>
      </c>
      <c r="DC325" s="392" t="str">
        <f>IF(COUNTIFS('[7]ROMM List'!$E$5:$E$736,다우기술!DC$4,'[7]ROMM List'!$AA$5:$AA$736,다우기술!$C325)&gt;0,DC$4,"")</f>
        <v/>
      </c>
      <c r="DD325" s="392" t="str">
        <f>IF(COUNTIFS('[7]ROMM List'!$E$5:$E$736,다우기술!DD$4,'[7]ROMM List'!$AA$5:$AA$736,다우기술!$C325)&gt;0,DD$4,"")</f>
        <v/>
      </c>
      <c r="DE325" s="392" t="str">
        <f>IF(COUNTIFS('[7]ROMM List'!$E$5:$E$736,다우기술!DE$4,'[7]ROMM List'!$AA$5:$AA$736,다우기술!$C325)&gt;0,DE$4,"")</f>
        <v/>
      </c>
      <c r="DF325" s="392" t="str">
        <f>IF(COUNTIFS('[7]ROMM List'!$E$5:$E$736,다우기술!DF$4,'[7]ROMM List'!$AA$5:$AA$736,다우기술!$C325)&gt;0,DF$4,"")</f>
        <v/>
      </c>
      <c r="DG325" s="392" t="str">
        <f>IF(COUNTIFS('[7]ROMM List'!$E$5:$E$736,다우기술!DG$4,'[7]ROMM List'!$AA$5:$AA$736,다우기술!$C325)&gt;0,DG$4,"")</f>
        <v/>
      </c>
      <c r="DH325" s="392" t="str">
        <f>IF(COUNTIFS('[7]ROMM List'!$E$5:$E$736,다우기술!DH$4,'[7]ROMM List'!$AA$5:$AA$736,다우기술!$C325)&gt;0,DH$4,"")</f>
        <v/>
      </c>
      <c r="DI325" s="392" t="str">
        <f>IF(COUNTIFS('[7]ROMM List'!$E$5:$E$736,다우기술!DI$4,'[7]ROMM List'!$AA$5:$AA$736,다우기술!$C325)&gt;0,DI$4,"")</f>
        <v/>
      </c>
      <c r="DJ325" s="392" t="str">
        <f>IF(COUNTIFS('[7]ROMM List'!$E$5:$E$736,다우기술!DJ$4,'[7]ROMM List'!$AA$5:$AA$736,다우기술!$C325)&gt;0,DJ$4,"")</f>
        <v/>
      </c>
      <c r="DK325" s="392" t="str">
        <f>IF(COUNTIFS('[7]ROMM List'!$E$5:$E$736,다우기술!DK$4,'[7]ROMM List'!$AA$5:$AA$736,다우기술!$C325)&gt;0,DK$4,"")</f>
        <v/>
      </c>
      <c r="DL325" s="392" t="str">
        <f t="shared" si="67"/>
        <v>확정급여채무</v>
      </c>
    </row>
    <row r="326" spans="1:116" s="392" customFormat="1" ht="124.95" customHeight="1">
      <c r="A326" s="453"/>
      <c r="B326" s="392" t="s">
        <v>3009</v>
      </c>
      <c r="C326" s="430" t="str">
        <f t="shared" si="70"/>
        <v>HR0306</v>
      </c>
      <c r="D326" s="430" t="s">
        <v>5426</v>
      </c>
      <c r="E326" s="430" t="s">
        <v>149</v>
      </c>
      <c r="F326" s="431" t="s">
        <v>3614</v>
      </c>
      <c r="G326" s="431" t="s">
        <v>3064</v>
      </c>
      <c r="H326" s="454" t="s">
        <v>5574</v>
      </c>
      <c r="I326" s="455" t="s">
        <v>5575</v>
      </c>
      <c r="J326" s="456" t="s">
        <v>5576</v>
      </c>
      <c r="K326" s="457" t="s">
        <v>5577</v>
      </c>
      <c r="L326" s="458" t="str">
        <f>IF(VLOOKUP(BZ326,'[7]ROMM List'!$AB$5:$AC$736,2,0)&gt;0,"Y","N")</f>
        <v>N</v>
      </c>
      <c r="M326" s="459" t="s">
        <v>3025</v>
      </c>
      <c r="N326" s="460"/>
      <c r="O326" s="460"/>
      <c r="P326" s="460"/>
      <c r="Q326" s="460"/>
      <c r="R326" s="461"/>
      <c r="S326" s="459" t="s">
        <v>142</v>
      </c>
      <c r="T326" s="461" t="s">
        <v>131</v>
      </c>
      <c r="U326" s="459" t="str">
        <f>IF(COUNTIFS('[7]ROMM List'!$AA$5:$AA$736,다우기술!$C326,'[7]ROMM List'!K$5:K$736,"O")&gt;0,"O","")</f>
        <v/>
      </c>
      <c r="V326" s="460" t="str">
        <f>IF(COUNTIFS('[7]ROMM List'!$AA$5:$AA$736,다우기술!$C326,'[7]ROMM List'!L$5:L$736,"O")&gt;0,"O","")</f>
        <v/>
      </c>
      <c r="W326" s="460" t="str">
        <f>IF(COUNTIFS('[7]ROMM List'!$AA$5:$AA$736,다우기술!$C326,'[7]ROMM List'!M$5:M$736,"O")&gt;0,"O","")</f>
        <v/>
      </c>
      <c r="X326" s="460" t="str">
        <f>IF(COUNTIFS('[7]ROMM List'!$AA$5:$AA$736,다우기술!$C326,'[7]ROMM List'!N$5:N$736,"O")&gt;0,"O","")</f>
        <v/>
      </c>
      <c r="Y326" s="460" t="str">
        <f>IF(COUNTIFS('[7]ROMM List'!$AA$5:$AA$736,다우기술!$C326,'[7]ROMM List'!O$5:O$736,"O")&gt;0,"O","")</f>
        <v>O</v>
      </c>
      <c r="Z326" s="460" t="str">
        <f>IF(COUNTIFS('[7]ROMM List'!$AA$5:$AA$736,다우기술!$C326,'[7]ROMM List'!P$5:P$736,"O")&gt;0,"O","")</f>
        <v>O</v>
      </c>
      <c r="AA326" s="460" t="str">
        <f>IF(COUNTIFS('[7]ROMM List'!$AA$5:$AA$736,다우기술!$C326,'[7]ROMM List'!Q$5:Q$736,"O")&gt;0,"O","")</f>
        <v>O</v>
      </c>
      <c r="AB326" s="460" t="str">
        <f>IF(COUNTIFS('[7]ROMM List'!$AA$5:$AA$736,다우기술!$C326,'[7]ROMM List'!R$5:R$736,"O")&gt;0,"O","")</f>
        <v/>
      </c>
      <c r="AC326" s="460" t="str">
        <f>IF(COUNTIFS('[7]ROMM List'!$AA$5:$AA$736,다우기술!$C326,'[7]ROMM List'!S$5:S$736,"O")&gt;0,"O","")</f>
        <v>O</v>
      </c>
      <c r="AD326" s="460" t="str">
        <f>IF(COUNTIFS('[7]ROMM List'!$AA$5:$AA$736,다우기술!$C326,'[7]ROMM List'!T$5:T$736,"O")&gt;0,"O","")</f>
        <v/>
      </c>
      <c r="AE326" s="460" t="str">
        <f>IF(COUNTIFS('[7]ROMM List'!$AA$5:$AA$736,다우기술!$C326,'[7]ROMM List'!U$5:U$736,"O")&gt;0,"O","")</f>
        <v/>
      </c>
      <c r="AF326" s="460" t="str">
        <f>IF(COUNTIFS('[7]ROMM List'!$AA$5:$AA$736,다우기술!$C326,'[7]ROMM List'!V$5:V$736,"O")&gt;0,"O","")</f>
        <v/>
      </c>
      <c r="AG326" s="461" t="str">
        <f>IF(COUNTIFS('[7]ROMM List'!$AA$5:$AA$736,다우기술!$C326,'[7]ROMM List'!W$5:W$736,"O")&gt;0,"O","")</f>
        <v/>
      </c>
      <c r="AH326" s="462" t="s">
        <v>130</v>
      </c>
      <c r="AI326" s="458" t="str">
        <f t="shared" si="66"/>
        <v>확정급여채무급여</v>
      </c>
      <c r="AJ326" s="458" t="s">
        <v>144</v>
      </c>
      <c r="AK326" s="458" t="s">
        <v>144</v>
      </c>
      <c r="AL326" s="458" t="s">
        <v>144</v>
      </c>
      <c r="AM326" s="458" t="s">
        <v>144</v>
      </c>
      <c r="AN326" s="458" t="s">
        <v>2767</v>
      </c>
      <c r="AO326" s="458" t="s">
        <v>5561</v>
      </c>
      <c r="AP326" s="463" t="s">
        <v>4469</v>
      </c>
      <c r="AQ326" s="458" t="s">
        <v>2870</v>
      </c>
      <c r="AR326" s="454" t="s">
        <v>2229</v>
      </c>
      <c r="AS326" s="454" t="s">
        <v>5432</v>
      </c>
      <c r="AT326" s="464" t="s">
        <v>5578</v>
      </c>
      <c r="AU326" s="454" t="str">
        <f t="shared" ref="AU326:AU372" si="75">J326</f>
        <v>퇴직연금의 불입 승인</v>
      </c>
      <c r="AV326" s="454" t="s">
        <v>5579</v>
      </c>
      <c r="AW326" s="455"/>
      <c r="AX326" s="460"/>
      <c r="AY326" s="460" t="s">
        <v>2781</v>
      </c>
      <c r="AZ326" s="461"/>
      <c r="BA326" s="446" t="s">
        <v>5580</v>
      </c>
      <c r="BB326" s="446" t="str">
        <f>IF(COUNTIFS('[7]ROMM List'!$AA$5:$AA$736,다우기술!C326,'[7]ROMM List'!$AF$5:$AF$736,"Significant")&gt;0,"Significant",IF(COUNTIFS('[7]ROMM List'!$AA$5:$AA$736,다우기술!C326,'[7]ROMM List'!$AF$5:$AF$736,"Higher")&gt;0,"Higher","Lower"))</f>
        <v>Lower</v>
      </c>
      <c r="BC326" s="446" t="s">
        <v>2870</v>
      </c>
      <c r="BD326" s="446" t="s">
        <v>130</v>
      </c>
      <c r="BE326" s="465" t="s">
        <v>131</v>
      </c>
      <c r="BF326" s="466" t="s">
        <v>2870</v>
      </c>
      <c r="BG326" s="466" t="s">
        <v>2871</v>
      </c>
      <c r="BH326" s="466" t="s">
        <v>2796</v>
      </c>
      <c r="BI326" s="466" t="s">
        <v>2871</v>
      </c>
      <c r="BJ326" s="466" t="s">
        <v>2871</v>
      </c>
      <c r="BK326" s="466" t="s">
        <v>2871</v>
      </c>
      <c r="BL326" s="466" t="s">
        <v>2871</v>
      </c>
      <c r="BM326" s="466" t="s">
        <v>2871</v>
      </c>
      <c r="BN326" s="467" t="s">
        <v>2871</v>
      </c>
      <c r="BO326" s="446" t="str">
        <f t="shared" si="71"/>
        <v>Not Higher</v>
      </c>
      <c r="BP326" s="446">
        <f>SUMIFS([7]Note!$G$18:$G$65,[7]Note!$C$18:$C$65,다우기술!BB326,[7]Note!$F$18:$F$65,다우기술!BC326,[7]Note!$D$18:$D$65,다우기술!BO326)/IF(BD326="Y",1,IF(BD326="H",2,4))</f>
        <v>1</v>
      </c>
      <c r="BQ326" s="446" t="str">
        <f t="shared" si="69"/>
        <v>인사팀</v>
      </c>
      <c r="BR326" s="466"/>
      <c r="BS326" s="467" t="s">
        <v>143</v>
      </c>
      <c r="BT326" s="465"/>
      <c r="BU326" s="466"/>
      <c r="BV326" s="466"/>
      <c r="BW326" s="466" t="s">
        <v>143</v>
      </c>
      <c r="BX326" s="466"/>
      <c r="BY326" s="446"/>
      <c r="BZ326" s="392" t="str">
        <f t="shared" ref="BZ326:BZ372" si="76">E326&amp;"_"&amp;J326</f>
        <v>인사_퇴직연금의 불입 승인</v>
      </c>
      <c r="CA326" s="392" t="b">
        <f>VLOOKUP(BZ326,'[7]ROMM List'!$AB$5:$AB$736,1,0)=BZ326</f>
        <v>1</v>
      </c>
      <c r="CB326" s="392" t="str">
        <f t="shared" si="72"/>
        <v>HR0306</v>
      </c>
      <c r="CD326" s="470">
        <f t="shared" si="73"/>
        <v>0</v>
      </c>
      <c r="CF326" s="470">
        <f t="shared" si="74"/>
        <v>0</v>
      </c>
      <c r="CG326" s="470">
        <f t="shared" si="74"/>
        <v>0</v>
      </c>
      <c r="CH326" s="470">
        <f t="shared" si="74"/>
        <v>0</v>
      </c>
      <c r="CL326" s="392" t="str">
        <f>IF(COUNTIFS('[7]ROMM List'!$E$5:$E$736,다우기술!CL$4,'[7]ROMM List'!$AA$5:$AA$736,다우기술!$C326)&gt;0,CL$4,"")</f>
        <v/>
      </c>
      <c r="CM326" s="392" t="str">
        <f>IF(COUNTIFS('[7]ROMM List'!$E$5:$E$736,다우기술!CM$4,'[7]ROMM List'!$AA$5:$AA$736,다우기술!$C326)&gt;0,CM$4,"")</f>
        <v/>
      </c>
      <c r="CN326" s="392" t="str">
        <f>IF(COUNTIFS('[7]ROMM List'!$E$5:$E$736,다우기술!CN$4,'[7]ROMM List'!$AA$5:$AA$736,다우기술!$C326)&gt;0,CN$4,"")</f>
        <v/>
      </c>
      <c r="CO326" s="392" t="str">
        <f>IF(COUNTIFS('[7]ROMM List'!$E$5:$E$736,다우기술!CO$4,'[7]ROMM List'!$AA$5:$AA$736,다우기술!$C326)&gt;0,CO$4,"")</f>
        <v/>
      </c>
      <c r="CP326" s="392" t="str">
        <f>IF(COUNTIFS('[7]ROMM List'!$E$5:$E$736,다우기술!CP$4,'[7]ROMM List'!$AA$5:$AA$736,다우기술!$C326)&gt;0,CP$4,"")</f>
        <v/>
      </c>
      <c r="CQ326" s="392" t="str">
        <f>IF(COUNTIFS('[7]ROMM List'!$E$5:$E$736,다우기술!CQ$4,'[7]ROMM List'!$AA$5:$AA$736,다우기술!$C326)&gt;0,CQ$4,"")</f>
        <v/>
      </c>
      <c r="CR326" s="392" t="str">
        <f>IF(COUNTIFS('[7]ROMM List'!$E$5:$E$736,다우기술!CR$4,'[7]ROMM List'!$AA$5:$AA$736,다우기술!$C326)&gt;0,CR$4,"")</f>
        <v/>
      </c>
      <c r="CS326" s="392" t="str">
        <f>IF(COUNTIFS('[7]ROMM List'!$E$5:$E$736,다우기술!CS$4,'[7]ROMM List'!$AA$5:$AA$736,다우기술!$C326)&gt;0,CS$4,"")</f>
        <v/>
      </c>
      <c r="CT326" s="392" t="str">
        <f>IF(COUNTIFS('[7]ROMM List'!$E$5:$E$736,다우기술!CT$4,'[7]ROMM List'!$AA$5:$AA$736,다우기술!$C326)&gt;0,CT$4,"")</f>
        <v/>
      </c>
      <c r="CU326" s="392" t="str">
        <f>IF(COUNTIFS('[7]ROMM List'!$E$5:$E$736,다우기술!CU$4,'[7]ROMM List'!$AA$5:$AA$736,다우기술!$C326)&gt;0,CU$4,"")</f>
        <v/>
      </c>
      <c r="CV326" s="392" t="str">
        <f>IF(COUNTIFS('[7]ROMM List'!$E$5:$E$736,다우기술!CV$4,'[7]ROMM List'!$AA$5:$AA$736,다우기술!$C326)&gt;0,CV$4,"")</f>
        <v/>
      </c>
      <c r="CW326" s="392" t="str">
        <f>IF(COUNTIFS('[7]ROMM List'!$E$5:$E$736,다우기술!CW$4,'[7]ROMM List'!$AA$5:$AA$736,다우기술!$C326)&gt;0,CW$4,"")</f>
        <v/>
      </c>
      <c r="CX326" s="392" t="str">
        <f>IF(COUNTIFS('[7]ROMM List'!$E$5:$E$736,다우기술!CX$4,'[7]ROMM List'!$AA$5:$AA$736,다우기술!$C326)&gt;0,CX$4,"")</f>
        <v/>
      </c>
      <c r="CY326" s="392" t="str">
        <f>IF(COUNTIFS('[7]ROMM List'!$E$5:$E$736,다우기술!CY$4,'[7]ROMM List'!$AA$5:$AA$736,다우기술!$C326)&gt;0,CY$4,"")</f>
        <v/>
      </c>
      <c r="CZ326" s="392" t="str">
        <f>IF(COUNTIFS('[7]ROMM List'!$E$5:$E$736,다우기술!CZ$4,'[7]ROMM List'!$AA$5:$AA$736,다우기술!$C326)&gt;0,CZ$4,"")</f>
        <v>확정급여채무</v>
      </c>
      <c r="DA326" s="392" t="str">
        <f>IF(COUNTIFS('[7]ROMM List'!$E$5:$E$736,다우기술!DA$4,'[7]ROMM List'!$AA$5:$AA$736,다우기술!$C326)&gt;0,DA$4,"")</f>
        <v>급여</v>
      </c>
      <c r="DB326" s="392" t="str">
        <f>IF(COUNTIFS('[7]ROMM List'!$E$5:$E$736,다우기술!DB$4,'[7]ROMM List'!$AA$5:$AA$736,다우기술!$C326)&gt;0,DB$4,"")</f>
        <v/>
      </c>
      <c r="DC326" s="392" t="str">
        <f>IF(COUNTIFS('[7]ROMM List'!$E$5:$E$736,다우기술!DC$4,'[7]ROMM List'!$AA$5:$AA$736,다우기술!$C326)&gt;0,DC$4,"")</f>
        <v/>
      </c>
      <c r="DD326" s="392" t="str">
        <f>IF(COUNTIFS('[7]ROMM List'!$E$5:$E$736,다우기술!DD$4,'[7]ROMM List'!$AA$5:$AA$736,다우기술!$C326)&gt;0,DD$4,"")</f>
        <v/>
      </c>
      <c r="DE326" s="392" t="str">
        <f>IF(COUNTIFS('[7]ROMM List'!$E$5:$E$736,다우기술!DE$4,'[7]ROMM List'!$AA$5:$AA$736,다우기술!$C326)&gt;0,DE$4,"")</f>
        <v/>
      </c>
      <c r="DF326" s="392" t="str">
        <f>IF(COUNTIFS('[7]ROMM List'!$E$5:$E$736,다우기술!DF$4,'[7]ROMM List'!$AA$5:$AA$736,다우기술!$C326)&gt;0,DF$4,"")</f>
        <v/>
      </c>
      <c r="DG326" s="392" t="str">
        <f>IF(COUNTIFS('[7]ROMM List'!$E$5:$E$736,다우기술!DG$4,'[7]ROMM List'!$AA$5:$AA$736,다우기술!$C326)&gt;0,DG$4,"")</f>
        <v/>
      </c>
      <c r="DH326" s="392" t="str">
        <f>IF(COUNTIFS('[7]ROMM List'!$E$5:$E$736,다우기술!DH$4,'[7]ROMM List'!$AA$5:$AA$736,다우기술!$C326)&gt;0,DH$4,"")</f>
        <v/>
      </c>
      <c r="DI326" s="392" t="str">
        <f>IF(COUNTIFS('[7]ROMM List'!$E$5:$E$736,다우기술!DI$4,'[7]ROMM List'!$AA$5:$AA$736,다우기술!$C326)&gt;0,DI$4,"")</f>
        <v/>
      </c>
      <c r="DJ326" s="392" t="str">
        <f>IF(COUNTIFS('[7]ROMM List'!$E$5:$E$736,다우기술!DJ$4,'[7]ROMM List'!$AA$5:$AA$736,다우기술!$C326)&gt;0,DJ$4,"")</f>
        <v/>
      </c>
      <c r="DK326" s="392" t="str">
        <f>IF(COUNTIFS('[7]ROMM List'!$E$5:$E$736,다우기술!DK$4,'[7]ROMM List'!$AA$5:$AA$736,다우기술!$C326)&gt;0,DK$4,"")</f>
        <v/>
      </c>
      <c r="DL326" s="392" t="str">
        <f t="shared" si="67"/>
        <v>확정급여채무급여</v>
      </c>
    </row>
    <row r="327" spans="1:116" s="392" customFormat="1" ht="78" customHeight="1">
      <c r="A327" s="453"/>
      <c r="B327" s="392" t="s">
        <v>3009</v>
      </c>
      <c r="C327" s="430" t="str">
        <f t="shared" si="70"/>
        <v>HR0307</v>
      </c>
      <c r="D327" s="430" t="s">
        <v>5426</v>
      </c>
      <c r="E327" s="430" t="s">
        <v>149</v>
      </c>
      <c r="F327" s="431" t="s">
        <v>3614</v>
      </c>
      <c r="G327" s="431" t="s">
        <v>5357</v>
      </c>
      <c r="H327" s="454" t="s">
        <v>5581</v>
      </c>
      <c r="I327" s="455" t="s">
        <v>5582</v>
      </c>
      <c r="J327" s="456" t="s">
        <v>5583</v>
      </c>
      <c r="K327" s="457" t="s">
        <v>5584</v>
      </c>
      <c r="L327" s="458" t="str">
        <f>IF(VLOOKUP(BZ327,'[7]ROMM List'!$AB$5:$AC$736,2,0)&gt;0,"Y","N")</f>
        <v>Y</v>
      </c>
      <c r="M327" s="459" t="s">
        <v>3025</v>
      </c>
      <c r="N327" s="460"/>
      <c r="O327" s="460"/>
      <c r="P327" s="460"/>
      <c r="Q327" s="460"/>
      <c r="R327" s="461"/>
      <c r="S327" s="459" t="s">
        <v>142</v>
      </c>
      <c r="T327" s="461" t="s">
        <v>131</v>
      </c>
      <c r="U327" s="459" t="str">
        <f>IF(COUNTIFS('[7]ROMM List'!$AA$5:$AA$736,다우기술!$C327,'[7]ROMM List'!K$5:K$736,"O")&gt;0,"O","")</f>
        <v/>
      </c>
      <c r="V327" s="460" t="str">
        <f>IF(COUNTIFS('[7]ROMM List'!$AA$5:$AA$736,다우기술!$C327,'[7]ROMM List'!L$5:L$736,"O")&gt;0,"O","")</f>
        <v/>
      </c>
      <c r="W327" s="460" t="str">
        <f>IF(COUNTIFS('[7]ROMM List'!$AA$5:$AA$736,다우기술!$C327,'[7]ROMM List'!M$5:M$736,"O")&gt;0,"O","")</f>
        <v/>
      </c>
      <c r="X327" s="460" t="str">
        <f>IF(COUNTIFS('[7]ROMM List'!$AA$5:$AA$736,다우기술!$C327,'[7]ROMM List'!N$5:N$736,"O")&gt;0,"O","")</f>
        <v/>
      </c>
      <c r="Y327" s="460" t="str">
        <f>IF(COUNTIFS('[7]ROMM List'!$AA$5:$AA$736,다우기술!$C327,'[7]ROMM List'!O$5:O$736,"O")&gt;0,"O","")</f>
        <v/>
      </c>
      <c r="Z327" s="460" t="str">
        <f>IF(COUNTIFS('[7]ROMM List'!$AA$5:$AA$736,다우기술!$C327,'[7]ROMM List'!P$5:P$736,"O")&gt;0,"O","")</f>
        <v>O</v>
      </c>
      <c r="AA327" s="460" t="str">
        <f>IF(COUNTIFS('[7]ROMM List'!$AA$5:$AA$736,다우기술!$C327,'[7]ROMM List'!Q$5:Q$736,"O")&gt;0,"O","")</f>
        <v>O</v>
      </c>
      <c r="AB327" s="460" t="str">
        <f>IF(COUNTIFS('[7]ROMM List'!$AA$5:$AA$736,다우기술!$C327,'[7]ROMM List'!R$5:R$736,"O")&gt;0,"O","")</f>
        <v/>
      </c>
      <c r="AC327" s="460" t="str">
        <f>IF(COUNTIFS('[7]ROMM List'!$AA$5:$AA$736,다우기술!$C327,'[7]ROMM List'!S$5:S$736,"O")&gt;0,"O","")</f>
        <v>O</v>
      </c>
      <c r="AD327" s="460" t="str">
        <f>IF(COUNTIFS('[7]ROMM List'!$AA$5:$AA$736,다우기술!$C327,'[7]ROMM List'!T$5:T$736,"O")&gt;0,"O","")</f>
        <v/>
      </c>
      <c r="AE327" s="460" t="str">
        <f>IF(COUNTIFS('[7]ROMM List'!$AA$5:$AA$736,다우기술!$C327,'[7]ROMM List'!U$5:U$736,"O")&gt;0,"O","")</f>
        <v/>
      </c>
      <c r="AF327" s="460" t="str">
        <f>IF(COUNTIFS('[7]ROMM List'!$AA$5:$AA$736,다우기술!$C327,'[7]ROMM List'!V$5:V$736,"O")&gt;0,"O","")</f>
        <v/>
      </c>
      <c r="AG327" s="461" t="str">
        <f>IF(COUNTIFS('[7]ROMM List'!$AA$5:$AA$736,다우기술!$C327,'[7]ROMM List'!W$5:W$736,"O")&gt;0,"O","")</f>
        <v/>
      </c>
      <c r="AH327" s="462" t="s">
        <v>130</v>
      </c>
      <c r="AI327" s="458" t="str">
        <f t="shared" ref="AI327:AI372" si="77">DL327</f>
        <v>확정급여채무</v>
      </c>
      <c r="AJ327" s="458" t="s">
        <v>144</v>
      </c>
      <c r="AK327" s="458" t="s">
        <v>144</v>
      </c>
      <c r="AL327" s="458" t="s">
        <v>144</v>
      </c>
      <c r="AM327" s="458" t="s">
        <v>144</v>
      </c>
      <c r="AN327" s="458" t="s">
        <v>2767</v>
      </c>
      <c r="AO327" s="458" t="s">
        <v>5585</v>
      </c>
      <c r="AP327" s="463" t="s">
        <v>5406</v>
      </c>
      <c r="AQ327" s="458" t="s">
        <v>2870</v>
      </c>
      <c r="AR327" s="454" t="s">
        <v>3791</v>
      </c>
      <c r="AS327" s="454" t="s">
        <v>5211</v>
      </c>
      <c r="AT327" s="464" t="s">
        <v>5586</v>
      </c>
      <c r="AU327" s="454" t="str">
        <f t="shared" si="75"/>
        <v>퇴직연금 불입 전표 승인 및 회계처리 검토</v>
      </c>
      <c r="AV327" s="454" t="s">
        <v>5587</v>
      </c>
      <c r="AW327" s="455"/>
      <c r="AX327" s="460"/>
      <c r="AY327" s="460" t="s">
        <v>2781</v>
      </c>
      <c r="AZ327" s="461"/>
      <c r="BA327" s="446" t="s">
        <v>5588</v>
      </c>
      <c r="BB327" s="446" t="str">
        <f>IF(COUNTIFS('[7]ROMM List'!$AA$5:$AA$736,다우기술!C327,'[7]ROMM List'!$AF$5:$AF$736,"Significant")&gt;0,"Significant",IF(COUNTIFS('[7]ROMM List'!$AA$5:$AA$736,다우기술!C327,'[7]ROMM List'!$AF$5:$AF$736,"Higher")&gt;0,"Higher","Lower"))</f>
        <v>Lower</v>
      </c>
      <c r="BC327" s="446" t="s">
        <v>2870</v>
      </c>
      <c r="BD327" s="446" t="s">
        <v>3017</v>
      </c>
      <c r="BE327" s="465" t="s">
        <v>131</v>
      </c>
      <c r="BF327" s="466" t="s">
        <v>2870</v>
      </c>
      <c r="BG327" s="466" t="s">
        <v>2871</v>
      </c>
      <c r="BH327" s="466" t="s">
        <v>2871</v>
      </c>
      <c r="BI327" s="466" t="s">
        <v>2871</v>
      </c>
      <c r="BJ327" s="466" t="s">
        <v>2871</v>
      </c>
      <c r="BK327" s="466" t="s">
        <v>2871</v>
      </c>
      <c r="BL327" s="466" t="s">
        <v>2871</v>
      </c>
      <c r="BM327" s="466" t="s">
        <v>2871</v>
      </c>
      <c r="BN327" s="467" t="s">
        <v>2871</v>
      </c>
      <c r="BO327" s="446" t="str">
        <f t="shared" si="71"/>
        <v>Not Higher</v>
      </c>
      <c r="BP327" s="446">
        <f>SUMIFS([7]Note!$G$18:$G$65,[7]Note!$C$18:$C$65,다우기술!BB327,[7]Note!$F$18:$F$65,다우기술!BC327,[7]Note!$D$18:$D$65,다우기술!BO327)/IF(BD327="Y",1,IF(BD327="H",2,4))</f>
        <v>1</v>
      </c>
      <c r="BQ327" s="446" t="str">
        <f t="shared" si="69"/>
        <v>재경팀</v>
      </c>
      <c r="BR327" s="466"/>
      <c r="BS327" s="467" t="s">
        <v>143</v>
      </c>
      <c r="BT327" s="465"/>
      <c r="BU327" s="466"/>
      <c r="BV327" s="466"/>
      <c r="BW327" s="466" t="s">
        <v>143</v>
      </c>
      <c r="BX327" s="466"/>
      <c r="BY327" s="446"/>
      <c r="BZ327" s="392" t="str">
        <f t="shared" si="76"/>
        <v>인사_퇴직연금 불입 전표 승인 및 회계처리 검토</v>
      </c>
      <c r="CA327" s="392" t="b">
        <f>VLOOKUP(BZ327,'[7]ROMM List'!$AB$5:$AB$736,1,0)=BZ327</f>
        <v>1</v>
      </c>
      <c r="CB327" s="392" t="str">
        <f t="shared" si="72"/>
        <v>HR0307</v>
      </c>
      <c r="CD327" s="470">
        <f t="shared" si="73"/>
        <v>0</v>
      </c>
      <c r="CF327" s="470">
        <f t="shared" si="74"/>
        <v>0</v>
      </c>
      <c r="CG327" s="470">
        <f t="shared" si="74"/>
        <v>0</v>
      </c>
      <c r="CH327" s="470">
        <f t="shared" si="74"/>
        <v>0</v>
      </c>
      <c r="CL327" s="392" t="str">
        <f>IF(COUNTIFS('[7]ROMM List'!$E$5:$E$736,다우기술!CL$4,'[7]ROMM List'!$AA$5:$AA$736,다우기술!$C327)&gt;0,CL$4,"")</f>
        <v/>
      </c>
      <c r="CM327" s="392" t="str">
        <f>IF(COUNTIFS('[7]ROMM List'!$E$5:$E$736,다우기술!CM$4,'[7]ROMM List'!$AA$5:$AA$736,다우기술!$C327)&gt;0,CM$4,"")</f>
        <v/>
      </c>
      <c r="CN327" s="392" t="str">
        <f>IF(COUNTIFS('[7]ROMM List'!$E$5:$E$736,다우기술!CN$4,'[7]ROMM List'!$AA$5:$AA$736,다우기술!$C327)&gt;0,CN$4,"")</f>
        <v/>
      </c>
      <c r="CO327" s="392" t="str">
        <f>IF(COUNTIFS('[7]ROMM List'!$E$5:$E$736,다우기술!CO$4,'[7]ROMM List'!$AA$5:$AA$736,다우기술!$C327)&gt;0,CO$4,"")</f>
        <v/>
      </c>
      <c r="CP327" s="392" t="str">
        <f>IF(COUNTIFS('[7]ROMM List'!$E$5:$E$736,다우기술!CP$4,'[7]ROMM List'!$AA$5:$AA$736,다우기술!$C327)&gt;0,CP$4,"")</f>
        <v/>
      </c>
      <c r="CQ327" s="392" t="str">
        <f>IF(COUNTIFS('[7]ROMM List'!$E$5:$E$736,다우기술!CQ$4,'[7]ROMM List'!$AA$5:$AA$736,다우기술!$C327)&gt;0,CQ$4,"")</f>
        <v/>
      </c>
      <c r="CR327" s="392" t="str">
        <f>IF(COUNTIFS('[7]ROMM List'!$E$5:$E$736,다우기술!CR$4,'[7]ROMM List'!$AA$5:$AA$736,다우기술!$C327)&gt;0,CR$4,"")</f>
        <v/>
      </c>
      <c r="CS327" s="392" t="str">
        <f>IF(COUNTIFS('[7]ROMM List'!$E$5:$E$736,다우기술!CS$4,'[7]ROMM List'!$AA$5:$AA$736,다우기술!$C327)&gt;0,CS$4,"")</f>
        <v/>
      </c>
      <c r="CT327" s="392" t="str">
        <f>IF(COUNTIFS('[7]ROMM List'!$E$5:$E$736,다우기술!CT$4,'[7]ROMM List'!$AA$5:$AA$736,다우기술!$C327)&gt;0,CT$4,"")</f>
        <v/>
      </c>
      <c r="CU327" s="392" t="str">
        <f>IF(COUNTIFS('[7]ROMM List'!$E$5:$E$736,다우기술!CU$4,'[7]ROMM List'!$AA$5:$AA$736,다우기술!$C327)&gt;0,CU$4,"")</f>
        <v/>
      </c>
      <c r="CV327" s="392" t="str">
        <f>IF(COUNTIFS('[7]ROMM List'!$E$5:$E$736,다우기술!CV$4,'[7]ROMM List'!$AA$5:$AA$736,다우기술!$C327)&gt;0,CV$4,"")</f>
        <v/>
      </c>
      <c r="CW327" s="392" t="str">
        <f>IF(COUNTIFS('[7]ROMM List'!$E$5:$E$736,다우기술!CW$4,'[7]ROMM List'!$AA$5:$AA$736,다우기술!$C327)&gt;0,CW$4,"")</f>
        <v/>
      </c>
      <c r="CX327" s="392" t="str">
        <f>IF(COUNTIFS('[7]ROMM List'!$E$5:$E$736,다우기술!CX$4,'[7]ROMM List'!$AA$5:$AA$736,다우기술!$C327)&gt;0,CX$4,"")</f>
        <v/>
      </c>
      <c r="CY327" s="392" t="str">
        <f>IF(COUNTIFS('[7]ROMM List'!$E$5:$E$736,다우기술!CY$4,'[7]ROMM List'!$AA$5:$AA$736,다우기술!$C327)&gt;0,CY$4,"")</f>
        <v/>
      </c>
      <c r="CZ327" s="392" t="str">
        <f>IF(COUNTIFS('[7]ROMM List'!$E$5:$E$736,다우기술!CZ$4,'[7]ROMM List'!$AA$5:$AA$736,다우기술!$C327)&gt;0,CZ$4,"")</f>
        <v>확정급여채무</v>
      </c>
      <c r="DA327" s="392" t="str">
        <f>IF(COUNTIFS('[7]ROMM List'!$E$5:$E$736,다우기술!DA$4,'[7]ROMM List'!$AA$5:$AA$736,다우기술!$C327)&gt;0,DA$4,"")</f>
        <v/>
      </c>
      <c r="DB327" s="392" t="str">
        <f>IF(COUNTIFS('[7]ROMM List'!$E$5:$E$736,다우기술!DB$4,'[7]ROMM List'!$AA$5:$AA$736,다우기술!$C327)&gt;0,DB$4,"")</f>
        <v/>
      </c>
      <c r="DC327" s="392" t="str">
        <f>IF(COUNTIFS('[7]ROMM List'!$E$5:$E$736,다우기술!DC$4,'[7]ROMM List'!$AA$5:$AA$736,다우기술!$C327)&gt;0,DC$4,"")</f>
        <v/>
      </c>
      <c r="DD327" s="392" t="str">
        <f>IF(COUNTIFS('[7]ROMM List'!$E$5:$E$736,다우기술!DD$4,'[7]ROMM List'!$AA$5:$AA$736,다우기술!$C327)&gt;0,DD$4,"")</f>
        <v/>
      </c>
      <c r="DE327" s="392" t="str">
        <f>IF(COUNTIFS('[7]ROMM List'!$E$5:$E$736,다우기술!DE$4,'[7]ROMM List'!$AA$5:$AA$736,다우기술!$C327)&gt;0,DE$4,"")</f>
        <v/>
      </c>
      <c r="DF327" s="392" t="str">
        <f>IF(COUNTIFS('[7]ROMM List'!$E$5:$E$736,다우기술!DF$4,'[7]ROMM List'!$AA$5:$AA$736,다우기술!$C327)&gt;0,DF$4,"")</f>
        <v/>
      </c>
      <c r="DG327" s="392" t="str">
        <f>IF(COUNTIFS('[7]ROMM List'!$E$5:$E$736,다우기술!DG$4,'[7]ROMM List'!$AA$5:$AA$736,다우기술!$C327)&gt;0,DG$4,"")</f>
        <v/>
      </c>
      <c r="DH327" s="392" t="str">
        <f>IF(COUNTIFS('[7]ROMM List'!$E$5:$E$736,다우기술!DH$4,'[7]ROMM List'!$AA$5:$AA$736,다우기술!$C327)&gt;0,DH$4,"")</f>
        <v/>
      </c>
      <c r="DI327" s="392" t="str">
        <f>IF(COUNTIFS('[7]ROMM List'!$E$5:$E$736,다우기술!DI$4,'[7]ROMM List'!$AA$5:$AA$736,다우기술!$C327)&gt;0,DI$4,"")</f>
        <v/>
      </c>
      <c r="DJ327" s="392" t="str">
        <f>IF(COUNTIFS('[7]ROMM List'!$E$5:$E$736,다우기술!DJ$4,'[7]ROMM List'!$AA$5:$AA$736,다우기술!$C327)&gt;0,DJ$4,"")</f>
        <v/>
      </c>
      <c r="DK327" s="392" t="str">
        <f>IF(COUNTIFS('[7]ROMM List'!$E$5:$E$736,다우기술!DK$4,'[7]ROMM List'!$AA$5:$AA$736,다우기술!$C327)&gt;0,DK$4,"")</f>
        <v/>
      </c>
      <c r="DL327" s="392" t="str">
        <f t="shared" ref="DL327:DL372" si="78">CL327&amp;CM327&amp;CN327&amp;CO327&amp;CP327&amp;CQ327&amp;CR327&amp;CS327&amp;CT327&amp;CU327&amp;CV327&amp;CW327&amp;CX327&amp;CY327&amp;CZ327&amp;DA327&amp;DB327&amp;DC327&amp;DD327&amp;DE327&amp;DF327&amp;DG327&amp;DH327&amp;DI327&amp;DJ327&amp;DK327</f>
        <v>확정급여채무</v>
      </c>
    </row>
    <row r="328" spans="1:116" s="392" customFormat="1" ht="124.95" customHeight="1">
      <c r="A328" s="453"/>
      <c r="B328" s="392" t="s">
        <v>3009</v>
      </c>
      <c r="C328" s="430" t="str">
        <f t="shared" si="70"/>
        <v>HR0401</v>
      </c>
      <c r="D328" s="430" t="s">
        <v>5426</v>
      </c>
      <c r="E328" s="430" t="s">
        <v>149</v>
      </c>
      <c r="F328" s="431" t="s">
        <v>3641</v>
      </c>
      <c r="G328" s="431" t="s">
        <v>3012</v>
      </c>
      <c r="H328" s="454" t="s">
        <v>5589</v>
      </c>
      <c r="I328" s="455" t="s">
        <v>5464</v>
      </c>
      <c r="J328" s="456" t="s">
        <v>5590</v>
      </c>
      <c r="K328" s="457" t="s">
        <v>5591</v>
      </c>
      <c r="L328" s="458" t="str">
        <f>IF(VLOOKUP(BZ328,'[7]ROMM List'!$AB$5:$AC$736,2,0)&gt;0,"Y","N")</f>
        <v>N</v>
      </c>
      <c r="M328" s="459"/>
      <c r="N328" s="460"/>
      <c r="O328" s="460"/>
      <c r="P328" s="460"/>
      <c r="Q328" s="460" t="s">
        <v>3025</v>
      </c>
      <c r="R328" s="461"/>
      <c r="S328" s="459" t="s">
        <v>142</v>
      </c>
      <c r="T328" s="461" t="s">
        <v>131</v>
      </c>
      <c r="U328" s="459" t="str">
        <f>IF(COUNTIFS('[7]ROMM List'!$AA$5:$AA$736,다우기술!$C328,'[7]ROMM List'!K$5:K$736,"O")&gt;0,"O","")</f>
        <v/>
      </c>
      <c r="V328" s="460" t="str">
        <f>IF(COUNTIFS('[7]ROMM List'!$AA$5:$AA$736,다우기술!$C328,'[7]ROMM List'!L$5:L$736,"O")&gt;0,"O","")</f>
        <v/>
      </c>
      <c r="W328" s="460" t="str">
        <f>IF(COUNTIFS('[7]ROMM List'!$AA$5:$AA$736,다우기술!$C328,'[7]ROMM List'!M$5:M$736,"O")&gt;0,"O","")</f>
        <v/>
      </c>
      <c r="X328" s="460" t="str">
        <f>IF(COUNTIFS('[7]ROMM List'!$AA$5:$AA$736,다우기술!$C328,'[7]ROMM List'!N$5:N$736,"O")&gt;0,"O","")</f>
        <v/>
      </c>
      <c r="Y328" s="460" t="str">
        <f>IF(COUNTIFS('[7]ROMM List'!$AA$5:$AA$736,다우기술!$C328,'[7]ROMM List'!O$5:O$736,"O")&gt;0,"O","")</f>
        <v>O</v>
      </c>
      <c r="Z328" s="460" t="str">
        <f>IF(COUNTIFS('[7]ROMM List'!$AA$5:$AA$736,다우기술!$C328,'[7]ROMM List'!P$5:P$736,"O")&gt;0,"O","")</f>
        <v>O</v>
      </c>
      <c r="AA328" s="460" t="str">
        <f>IF(COUNTIFS('[7]ROMM List'!$AA$5:$AA$736,다우기술!$C328,'[7]ROMM List'!Q$5:Q$736,"O")&gt;0,"O","")</f>
        <v/>
      </c>
      <c r="AB328" s="460" t="str">
        <f>IF(COUNTIFS('[7]ROMM List'!$AA$5:$AA$736,다우기술!$C328,'[7]ROMM List'!R$5:R$736,"O")&gt;0,"O","")</f>
        <v/>
      </c>
      <c r="AC328" s="460" t="str">
        <f>IF(COUNTIFS('[7]ROMM List'!$AA$5:$AA$736,다우기술!$C328,'[7]ROMM List'!S$5:S$736,"O")&gt;0,"O","")</f>
        <v/>
      </c>
      <c r="AD328" s="460" t="str">
        <f>IF(COUNTIFS('[7]ROMM List'!$AA$5:$AA$736,다우기술!$C328,'[7]ROMM List'!T$5:T$736,"O")&gt;0,"O","")</f>
        <v/>
      </c>
      <c r="AE328" s="460" t="str">
        <f>IF(COUNTIFS('[7]ROMM List'!$AA$5:$AA$736,다우기술!$C328,'[7]ROMM List'!U$5:U$736,"O")&gt;0,"O","")</f>
        <v/>
      </c>
      <c r="AF328" s="460" t="str">
        <f>IF(COUNTIFS('[7]ROMM List'!$AA$5:$AA$736,다우기술!$C328,'[7]ROMM List'!V$5:V$736,"O")&gt;0,"O","")</f>
        <v/>
      </c>
      <c r="AG328" s="461" t="str">
        <f>IF(COUNTIFS('[7]ROMM List'!$AA$5:$AA$736,다우기술!$C328,'[7]ROMM List'!W$5:W$736,"O")&gt;0,"O","")</f>
        <v/>
      </c>
      <c r="AH328" s="462" t="s">
        <v>129</v>
      </c>
      <c r="AI328" s="458" t="str">
        <f t="shared" si="77"/>
        <v>급여</v>
      </c>
      <c r="AJ328" s="458" t="s">
        <v>144</v>
      </c>
      <c r="AK328" s="458" t="s">
        <v>144</v>
      </c>
      <c r="AL328" s="458" t="s">
        <v>144</v>
      </c>
      <c r="AM328" s="458" t="s">
        <v>144</v>
      </c>
      <c r="AN328" s="458" t="s">
        <v>3018</v>
      </c>
      <c r="AO328" s="458" t="s">
        <v>3018</v>
      </c>
      <c r="AP328" s="463" t="s">
        <v>3018</v>
      </c>
      <c r="AQ328" s="458" t="s">
        <v>2870</v>
      </c>
      <c r="AR328" s="454" t="s">
        <v>2229</v>
      </c>
      <c r="AS328" s="454" t="s">
        <v>5432</v>
      </c>
      <c r="AT328" s="464" t="s">
        <v>5592</v>
      </c>
      <c r="AU328" s="454" t="str">
        <f t="shared" si="75"/>
        <v>복리후생의 수헤기준 검토</v>
      </c>
      <c r="AV328" s="454" t="s">
        <v>5593</v>
      </c>
      <c r="AW328" s="455"/>
      <c r="AX328" s="460"/>
      <c r="AY328" s="460" t="s">
        <v>3025</v>
      </c>
      <c r="AZ328" s="461"/>
      <c r="BA328" s="446" t="s">
        <v>5594</v>
      </c>
      <c r="BB328" s="446" t="str">
        <f>IF(COUNTIFS('[7]ROMM List'!$AA$5:$AA$736,다우기술!C328,'[7]ROMM List'!$AF$5:$AF$736,"Significant")&gt;0,"Significant",IF(COUNTIFS('[7]ROMM List'!$AA$5:$AA$736,다우기술!C328,'[7]ROMM List'!$AF$5:$AF$736,"Higher")&gt;0,"Higher","Lower"))</f>
        <v>Lower</v>
      </c>
      <c r="BC328" s="446" t="s">
        <v>3025</v>
      </c>
      <c r="BD328" s="446" t="s">
        <v>4440</v>
      </c>
      <c r="BE328" s="465" t="s">
        <v>131</v>
      </c>
      <c r="BF328" s="466" t="s">
        <v>3025</v>
      </c>
      <c r="BG328" s="466" t="s">
        <v>135</v>
      </c>
      <c r="BH328" s="466" t="s">
        <v>135</v>
      </c>
      <c r="BI328" s="466" t="s">
        <v>135</v>
      </c>
      <c r="BJ328" s="466" t="s">
        <v>135</v>
      </c>
      <c r="BK328" s="466" t="s">
        <v>135</v>
      </c>
      <c r="BL328" s="466" t="s">
        <v>135</v>
      </c>
      <c r="BM328" s="466" t="s">
        <v>135</v>
      </c>
      <c r="BN328" s="467" t="s">
        <v>135</v>
      </c>
      <c r="BO328" s="446" t="str">
        <f t="shared" si="71"/>
        <v>Not Higher</v>
      </c>
      <c r="BP328" s="446">
        <f>SUMIFS([7]Note!$G$18:$G$65,[7]Note!$C$18:$C$65,다우기술!BB328,[7]Note!$F$18:$F$65,다우기술!BC328,[7]Note!$D$18:$D$65,다우기술!BO328)/IF(BD328="Y",1,IF(BD328="H",2,4))</f>
        <v>10</v>
      </c>
      <c r="BQ328" s="446" t="s">
        <v>2229</v>
      </c>
      <c r="BR328" s="466"/>
      <c r="BS328" s="467" t="s">
        <v>143</v>
      </c>
      <c r="BT328" s="465"/>
      <c r="BU328" s="466"/>
      <c r="BV328" s="466"/>
      <c r="BW328" s="466" t="s">
        <v>143</v>
      </c>
      <c r="BX328" s="466"/>
      <c r="BY328" s="446"/>
      <c r="BZ328" s="392" t="str">
        <f t="shared" si="76"/>
        <v>인사_복리후생의 수헤기준 검토</v>
      </c>
      <c r="CA328" s="392" t="b">
        <f>VLOOKUP(BZ328,'[7]ROMM List'!$AB$5:$AB$736,1,0)=BZ328</f>
        <v>1</v>
      </c>
      <c r="CB328" s="392" t="str">
        <f t="shared" si="72"/>
        <v>HR0401</v>
      </c>
      <c r="CD328" s="470">
        <f t="shared" si="73"/>
        <v>0</v>
      </c>
      <c r="CF328" s="470">
        <f t="shared" si="74"/>
        <v>0</v>
      </c>
      <c r="CG328" s="470">
        <f t="shared" si="74"/>
        <v>0</v>
      </c>
      <c r="CH328" s="470">
        <f t="shared" si="74"/>
        <v>0</v>
      </c>
      <c r="CL328" s="392" t="str">
        <f>IF(COUNTIFS('[7]ROMM List'!$E$5:$E$736,다우기술!CL$4,'[7]ROMM List'!$AA$5:$AA$736,다우기술!$C328)&gt;0,CL$4,"")</f>
        <v/>
      </c>
      <c r="CM328" s="392" t="str">
        <f>IF(COUNTIFS('[7]ROMM List'!$E$5:$E$736,다우기술!CM$4,'[7]ROMM List'!$AA$5:$AA$736,다우기술!$C328)&gt;0,CM$4,"")</f>
        <v/>
      </c>
      <c r="CN328" s="392" t="str">
        <f>IF(COUNTIFS('[7]ROMM List'!$E$5:$E$736,다우기술!CN$4,'[7]ROMM List'!$AA$5:$AA$736,다우기술!$C328)&gt;0,CN$4,"")</f>
        <v/>
      </c>
      <c r="CO328" s="392" t="str">
        <f>IF(COUNTIFS('[7]ROMM List'!$E$5:$E$736,다우기술!CO$4,'[7]ROMM List'!$AA$5:$AA$736,다우기술!$C328)&gt;0,CO$4,"")</f>
        <v/>
      </c>
      <c r="CP328" s="392" t="str">
        <f>IF(COUNTIFS('[7]ROMM List'!$E$5:$E$736,다우기술!CP$4,'[7]ROMM List'!$AA$5:$AA$736,다우기술!$C328)&gt;0,CP$4,"")</f>
        <v/>
      </c>
      <c r="CQ328" s="392" t="str">
        <f>IF(COUNTIFS('[7]ROMM List'!$E$5:$E$736,다우기술!CQ$4,'[7]ROMM List'!$AA$5:$AA$736,다우기술!$C328)&gt;0,CQ$4,"")</f>
        <v/>
      </c>
      <c r="CR328" s="392" t="str">
        <f>IF(COUNTIFS('[7]ROMM List'!$E$5:$E$736,다우기술!CR$4,'[7]ROMM List'!$AA$5:$AA$736,다우기술!$C328)&gt;0,CR$4,"")</f>
        <v/>
      </c>
      <c r="CS328" s="392" t="str">
        <f>IF(COUNTIFS('[7]ROMM List'!$E$5:$E$736,다우기술!CS$4,'[7]ROMM List'!$AA$5:$AA$736,다우기술!$C328)&gt;0,CS$4,"")</f>
        <v/>
      </c>
      <c r="CT328" s="392" t="str">
        <f>IF(COUNTIFS('[7]ROMM List'!$E$5:$E$736,다우기술!CT$4,'[7]ROMM List'!$AA$5:$AA$736,다우기술!$C328)&gt;0,CT$4,"")</f>
        <v/>
      </c>
      <c r="CU328" s="392" t="str">
        <f>IF(COUNTIFS('[7]ROMM List'!$E$5:$E$736,다우기술!CU$4,'[7]ROMM List'!$AA$5:$AA$736,다우기술!$C328)&gt;0,CU$4,"")</f>
        <v/>
      </c>
      <c r="CV328" s="392" t="str">
        <f>IF(COUNTIFS('[7]ROMM List'!$E$5:$E$736,다우기술!CV$4,'[7]ROMM List'!$AA$5:$AA$736,다우기술!$C328)&gt;0,CV$4,"")</f>
        <v/>
      </c>
      <c r="CW328" s="392" t="str">
        <f>IF(COUNTIFS('[7]ROMM List'!$E$5:$E$736,다우기술!CW$4,'[7]ROMM List'!$AA$5:$AA$736,다우기술!$C328)&gt;0,CW$4,"")</f>
        <v/>
      </c>
      <c r="CX328" s="392" t="str">
        <f>IF(COUNTIFS('[7]ROMM List'!$E$5:$E$736,다우기술!CX$4,'[7]ROMM List'!$AA$5:$AA$736,다우기술!$C328)&gt;0,CX$4,"")</f>
        <v/>
      </c>
      <c r="CY328" s="392" t="str">
        <f>IF(COUNTIFS('[7]ROMM List'!$E$5:$E$736,다우기술!CY$4,'[7]ROMM List'!$AA$5:$AA$736,다우기술!$C328)&gt;0,CY$4,"")</f>
        <v/>
      </c>
      <c r="CZ328" s="392" t="str">
        <f>IF(COUNTIFS('[7]ROMM List'!$E$5:$E$736,다우기술!CZ$4,'[7]ROMM List'!$AA$5:$AA$736,다우기술!$C328)&gt;0,CZ$4,"")</f>
        <v/>
      </c>
      <c r="DA328" s="392" t="str">
        <f>IF(COUNTIFS('[7]ROMM List'!$E$5:$E$736,다우기술!DA$4,'[7]ROMM List'!$AA$5:$AA$736,다우기술!$C328)&gt;0,DA$4,"")</f>
        <v>급여</v>
      </c>
      <c r="DB328" s="392" t="str">
        <f>IF(COUNTIFS('[7]ROMM List'!$E$5:$E$736,다우기술!DB$4,'[7]ROMM List'!$AA$5:$AA$736,다우기술!$C328)&gt;0,DB$4,"")</f>
        <v/>
      </c>
      <c r="DC328" s="392" t="str">
        <f>IF(COUNTIFS('[7]ROMM List'!$E$5:$E$736,다우기술!DC$4,'[7]ROMM List'!$AA$5:$AA$736,다우기술!$C328)&gt;0,DC$4,"")</f>
        <v/>
      </c>
      <c r="DD328" s="392" t="str">
        <f>IF(COUNTIFS('[7]ROMM List'!$E$5:$E$736,다우기술!DD$4,'[7]ROMM List'!$AA$5:$AA$736,다우기술!$C328)&gt;0,DD$4,"")</f>
        <v/>
      </c>
      <c r="DE328" s="392" t="str">
        <f>IF(COUNTIFS('[7]ROMM List'!$E$5:$E$736,다우기술!DE$4,'[7]ROMM List'!$AA$5:$AA$736,다우기술!$C328)&gt;0,DE$4,"")</f>
        <v/>
      </c>
      <c r="DF328" s="392" t="str">
        <f>IF(COUNTIFS('[7]ROMM List'!$E$5:$E$736,다우기술!DF$4,'[7]ROMM List'!$AA$5:$AA$736,다우기술!$C328)&gt;0,DF$4,"")</f>
        <v/>
      </c>
      <c r="DG328" s="392" t="str">
        <f>IF(COUNTIFS('[7]ROMM List'!$E$5:$E$736,다우기술!DG$4,'[7]ROMM List'!$AA$5:$AA$736,다우기술!$C328)&gt;0,DG$4,"")</f>
        <v/>
      </c>
      <c r="DH328" s="392" t="str">
        <f>IF(COUNTIFS('[7]ROMM List'!$E$5:$E$736,다우기술!DH$4,'[7]ROMM List'!$AA$5:$AA$736,다우기술!$C328)&gt;0,DH$4,"")</f>
        <v/>
      </c>
      <c r="DI328" s="392" t="str">
        <f>IF(COUNTIFS('[7]ROMM List'!$E$5:$E$736,다우기술!DI$4,'[7]ROMM List'!$AA$5:$AA$736,다우기술!$C328)&gt;0,DI$4,"")</f>
        <v/>
      </c>
      <c r="DJ328" s="392" t="str">
        <f>IF(COUNTIFS('[7]ROMM List'!$E$5:$E$736,다우기술!DJ$4,'[7]ROMM List'!$AA$5:$AA$736,다우기술!$C328)&gt;0,DJ$4,"")</f>
        <v/>
      </c>
      <c r="DK328" s="392" t="str">
        <f>IF(COUNTIFS('[7]ROMM List'!$E$5:$E$736,다우기술!DK$4,'[7]ROMM List'!$AA$5:$AA$736,다우기술!$C328)&gt;0,DK$4,"")</f>
        <v/>
      </c>
      <c r="DL328" s="392" t="str">
        <f t="shared" si="78"/>
        <v>급여</v>
      </c>
    </row>
    <row r="329" spans="1:116" s="392" customFormat="1" ht="109.2" customHeight="1">
      <c r="A329" s="453"/>
      <c r="B329" s="392" t="s">
        <v>3009</v>
      </c>
      <c r="C329" s="430" t="str">
        <f t="shared" si="70"/>
        <v>HR0402</v>
      </c>
      <c r="D329" s="430" t="s">
        <v>5426</v>
      </c>
      <c r="E329" s="430" t="s">
        <v>149</v>
      </c>
      <c r="F329" s="431" t="s">
        <v>3641</v>
      </c>
      <c r="G329" s="431" t="s">
        <v>3306</v>
      </c>
      <c r="H329" s="454" t="s">
        <v>5595</v>
      </c>
      <c r="I329" s="455" t="s">
        <v>5464</v>
      </c>
      <c r="J329" s="456" t="s">
        <v>5596</v>
      </c>
      <c r="K329" s="457" t="s">
        <v>5597</v>
      </c>
      <c r="L329" s="458" t="str">
        <f>IF(VLOOKUP(BZ329,'[7]ROMM List'!$AB$5:$AC$736,2,0)&gt;0,"Y","N")</f>
        <v>Y</v>
      </c>
      <c r="M329" s="459" t="s">
        <v>3025</v>
      </c>
      <c r="N329" s="460"/>
      <c r="O329" s="460"/>
      <c r="P329" s="460"/>
      <c r="Q329" s="460"/>
      <c r="R329" s="461"/>
      <c r="S329" s="459" t="s">
        <v>142</v>
      </c>
      <c r="T329" s="461" t="s">
        <v>4201</v>
      </c>
      <c r="U329" s="459" t="str">
        <f>IF(COUNTIFS('[7]ROMM List'!$AA$5:$AA$736,다우기술!$C329,'[7]ROMM List'!K$5:K$736,"O")&gt;0,"O","")</f>
        <v/>
      </c>
      <c r="V329" s="460" t="str">
        <f>IF(COUNTIFS('[7]ROMM List'!$AA$5:$AA$736,다우기술!$C329,'[7]ROMM List'!L$5:L$736,"O")&gt;0,"O","")</f>
        <v/>
      </c>
      <c r="W329" s="460" t="str">
        <f>IF(COUNTIFS('[7]ROMM List'!$AA$5:$AA$736,다우기술!$C329,'[7]ROMM List'!M$5:M$736,"O")&gt;0,"O","")</f>
        <v/>
      </c>
      <c r="X329" s="460" t="str">
        <f>IF(COUNTIFS('[7]ROMM List'!$AA$5:$AA$736,다우기술!$C329,'[7]ROMM List'!N$5:N$736,"O")&gt;0,"O","")</f>
        <v/>
      </c>
      <c r="Y329" s="460" t="str">
        <f>IF(COUNTIFS('[7]ROMM List'!$AA$5:$AA$736,다우기술!$C329,'[7]ROMM List'!O$5:O$736,"O")&gt;0,"O","")</f>
        <v>O</v>
      </c>
      <c r="Z329" s="460" t="str">
        <f>IF(COUNTIFS('[7]ROMM List'!$AA$5:$AA$736,다우기술!$C329,'[7]ROMM List'!P$5:P$736,"O")&gt;0,"O","")</f>
        <v>O</v>
      </c>
      <c r="AA329" s="460" t="str">
        <f>IF(COUNTIFS('[7]ROMM List'!$AA$5:$AA$736,다우기술!$C329,'[7]ROMM List'!Q$5:Q$736,"O")&gt;0,"O","")</f>
        <v/>
      </c>
      <c r="AB329" s="460" t="str">
        <f>IF(COUNTIFS('[7]ROMM List'!$AA$5:$AA$736,다우기술!$C329,'[7]ROMM List'!R$5:R$736,"O")&gt;0,"O","")</f>
        <v/>
      </c>
      <c r="AC329" s="460" t="str">
        <f>IF(COUNTIFS('[7]ROMM List'!$AA$5:$AA$736,다우기술!$C329,'[7]ROMM List'!S$5:S$736,"O")&gt;0,"O","")</f>
        <v/>
      </c>
      <c r="AD329" s="460" t="str">
        <f>IF(COUNTIFS('[7]ROMM List'!$AA$5:$AA$736,다우기술!$C329,'[7]ROMM List'!T$5:T$736,"O")&gt;0,"O","")</f>
        <v/>
      </c>
      <c r="AE329" s="460" t="str">
        <f>IF(COUNTIFS('[7]ROMM List'!$AA$5:$AA$736,다우기술!$C329,'[7]ROMM List'!U$5:U$736,"O")&gt;0,"O","")</f>
        <v/>
      </c>
      <c r="AF329" s="460" t="str">
        <f>IF(COUNTIFS('[7]ROMM List'!$AA$5:$AA$736,다우기술!$C329,'[7]ROMM List'!V$5:V$736,"O")&gt;0,"O","")</f>
        <v/>
      </c>
      <c r="AG329" s="461" t="str">
        <f>IF(COUNTIFS('[7]ROMM List'!$AA$5:$AA$736,다우기술!$C329,'[7]ROMM List'!W$5:W$736,"O")&gt;0,"O","")</f>
        <v/>
      </c>
      <c r="AH329" s="462" t="s">
        <v>130</v>
      </c>
      <c r="AI329" s="458" t="str">
        <f t="shared" si="77"/>
        <v>급여</v>
      </c>
      <c r="AJ329" s="458" t="s">
        <v>144</v>
      </c>
      <c r="AK329" s="458" t="s">
        <v>144</v>
      </c>
      <c r="AL329" s="458" t="s">
        <v>144</v>
      </c>
      <c r="AM329" s="458" t="s">
        <v>144</v>
      </c>
      <c r="AN329" s="458" t="s">
        <v>3018</v>
      </c>
      <c r="AO329" s="458" t="s">
        <v>5598</v>
      </c>
      <c r="AP329" s="463" t="s">
        <v>3629</v>
      </c>
      <c r="AQ329" s="458" t="s">
        <v>5530</v>
      </c>
      <c r="AR329" s="454" t="s">
        <v>2229</v>
      </c>
      <c r="AS329" s="454" t="s">
        <v>5432</v>
      </c>
      <c r="AT329" s="464" t="s">
        <v>5599</v>
      </c>
      <c r="AU329" s="454" t="str">
        <f t="shared" si="75"/>
        <v>복리후생비의 지급 승인</v>
      </c>
      <c r="AV329" s="454" t="s">
        <v>5600</v>
      </c>
      <c r="AW329" s="455"/>
      <c r="AX329" s="460"/>
      <c r="AY329" s="460" t="s">
        <v>3025</v>
      </c>
      <c r="AZ329" s="461"/>
      <c r="BA329" s="446" t="s">
        <v>5594</v>
      </c>
      <c r="BB329" s="446" t="str">
        <f>IF(COUNTIFS('[7]ROMM List'!$AA$5:$AA$736,다우기술!C329,'[7]ROMM List'!$AF$5:$AF$736,"Significant")&gt;0,"Significant",IF(COUNTIFS('[7]ROMM List'!$AA$5:$AA$736,다우기술!C329,'[7]ROMM List'!$AF$5:$AF$736,"Higher")&gt;0,"Higher","Lower"))</f>
        <v>Lower</v>
      </c>
      <c r="BC329" s="446" t="s">
        <v>3025</v>
      </c>
      <c r="BD329" s="446" t="s">
        <v>4440</v>
      </c>
      <c r="BE329" s="465" t="s">
        <v>131</v>
      </c>
      <c r="BF329" s="466" t="s">
        <v>3025</v>
      </c>
      <c r="BG329" s="466" t="s">
        <v>135</v>
      </c>
      <c r="BH329" s="466" t="s">
        <v>135</v>
      </c>
      <c r="BI329" s="466" t="s">
        <v>135</v>
      </c>
      <c r="BJ329" s="466" t="s">
        <v>135</v>
      </c>
      <c r="BK329" s="466" t="s">
        <v>135</v>
      </c>
      <c r="BL329" s="466" t="s">
        <v>135</v>
      </c>
      <c r="BM329" s="466" t="s">
        <v>135</v>
      </c>
      <c r="BN329" s="467" t="s">
        <v>135</v>
      </c>
      <c r="BO329" s="446" t="str">
        <f t="shared" si="71"/>
        <v>Not Higher</v>
      </c>
      <c r="BP329" s="446">
        <f>SUMIFS([7]Note!$G$18:$G$65,[7]Note!$C$18:$C$65,다우기술!BB329,[7]Note!$F$18:$F$65,다우기술!BC329,[7]Note!$D$18:$D$65,다우기술!BO329)/IF(BD329="Y",1,IF(BD329="H",2,4))</f>
        <v>10</v>
      </c>
      <c r="BQ329" s="446" t="s">
        <v>2229</v>
      </c>
      <c r="BR329" s="466"/>
      <c r="BS329" s="467" t="s">
        <v>143</v>
      </c>
      <c r="BT329" s="465"/>
      <c r="BU329" s="466"/>
      <c r="BV329" s="466"/>
      <c r="BW329" s="466" t="s">
        <v>143</v>
      </c>
      <c r="BX329" s="466"/>
      <c r="BY329" s="446"/>
      <c r="BZ329" s="392" t="str">
        <f t="shared" si="76"/>
        <v>인사_복리후생비의 지급 승인</v>
      </c>
      <c r="CA329" s="392" t="b">
        <f>VLOOKUP(BZ329,'[7]ROMM List'!$AB$5:$AB$736,1,0)=BZ329</f>
        <v>1</v>
      </c>
      <c r="CB329" s="392" t="str">
        <f t="shared" si="72"/>
        <v>HR0402</v>
      </c>
      <c r="CD329" s="470">
        <f t="shared" si="73"/>
        <v>0</v>
      </c>
      <c r="CF329" s="470">
        <f t="shared" si="74"/>
        <v>0</v>
      </c>
      <c r="CG329" s="470">
        <f t="shared" si="74"/>
        <v>0</v>
      </c>
      <c r="CH329" s="470">
        <f t="shared" si="74"/>
        <v>0</v>
      </c>
      <c r="CL329" s="392" t="str">
        <f>IF(COUNTIFS('[7]ROMM List'!$E$5:$E$736,다우기술!CL$4,'[7]ROMM List'!$AA$5:$AA$736,다우기술!$C329)&gt;0,CL$4,"")</f>
        <v/>
      </c>
      <c r="CM329" s="392" t="str">
        <f>IF(COUNTIFS('[7]ROMM List'!$E$5:$E$736,다우기술!CM$4,'[7]ROMM List'!$AA$5:$AA$736,다우기술!$C329)&gt;0,CM$4,"")</f>
        <v/>
      </c>
      <c r="CN329" s="392" t="str">
        <f>IF(COUNTIFS('[7]ROMM List'!$E$5:$E$736,다우기술!CN$4,'[7]ROMM List'!$AA$5:$AA$736,다우기술!$C329)&gt;0,CN$4,"")</f>
        <v/>
      </c>
      <c r="CO329" s="392" t="str">
        <f>IF(COUNTIFS('[7]ROMM List'!$E$5:$E$736,다우기술!CO$4,'[7]ROMM List'!$AA$5:$AA$736,다우기술!$C329)&gt;0,CO$4,"")</f>
        <v/>
      </c>
      <c r="CP329" s="392" t="str">
        <f>IF(COUNTIFS('[7]ROMM List'!$E$5:$E$736,다우기술!CP$4,'[7]ROMM List'!$AA$5:$AA$736,다우기술!$C329)&gt;0,CP$4,"")</f>
        <v/>
      </c>
      <c r="CQ329" s="392" t="str">
        <f>IF(COUNTIFS('[7]ROMM List'!$E$5:$E$736,다우기술!CQ$4,'[7]ROMM List'!$AA$5:$AA$736,다우기술!$C329)&gt;0,CQ$4,"")</f>
        <v/>
      </c>
      <c r="CR329" s="392" t="str">
        <f>IF(COUNTIFS('[7]ROMM List'!$E$5:$E$736,다우기술!CR$4,'[7]ROMM List'!$AA$5:$AA$736,다우기술!$C329)&gt;0,CR$4,"")</f>
        <v/>
      </c>
      <c r="CS329" s="392" t="str">
        <f>IF(COUNTIFS('[7]ROMM List'!$E$5:$E$736,다우기술!CS$4,'[7]ROMM List'!$AA$5:$AA$736,다우기술!$C329)&gt;0,CS$4,"")</f>
        <v/>
      </c>
      <c r="CT329" s="392" t="str">
        <f>IF(COUNTIFS('[7]ROMM List'!$E$5:$E$736,다우기술!CT$4,'[7]ROMM List'!$AA$5:$AA$736,다우기술!$C329)&gt;0,CT$4,"")</f>
        <v/>
      </c>
      <c r="CU329" s="392" t="str">
        <f>IF(COUNTIFS('[7]ROMM List'!$E$5:$E$736,다우기술!CU$4,'[7]ROMM List'!$AA$5:$AA$736,다우기술!$C329)&gt;0,CU$4,"")</f>
        <v/>
      </c>
      <c r="CV329" s="392" t="str">
        <f>IF(COUNTIFS('[7]ROMM List'!$E$5:$E$736,다우기술!CV$4,'[7]ROMM List'!$AA$5:$AA$736,다우기술!$C329)&gt;0,CV$4,"")</f>
        <v/>
      </c>
      <c r="CW329" s="392" t="str">
        <f>IF(COUNTIFS('[7]ROMM List'!$E$5:$E$736,다우기술!CW$4,'[7]ROMM List'!$AA$5:$AA$736,다우기술!$C329)&gt;0,CW$4,"")</f>
        <v/>
      </c>
      <c r="CX329" s="392" t="str">
        <f>IF(COUNTIFS('[7]ROMM List'!$E$5:$E$736,다우기술!CX$4,'[7]ROMM List'!$AA$5:$AA$736,다우기술!$C329)&gt;0,CX$4,"")</f>
        <v/>
      </c>
      <c r="CY329" s="392" t="str">
        <f>IF(COUNTIFS('[7]ROMM List'!$E$5:$E$736,다우기술!CY$4,'[7]ROMM List'!$AA$5:$AA$736,다우기술!$C329)&gt;0,CY$4,"")</f>
        <v/>
      </c>
      <c r="CZ329" s="392" t="str">
        <f>IF(COUNTIFS('[7]ROMM List'!$E$5:$E$736,다우기술!CZ$4,'[7]ROMM List'!$AA$5:$AA$736,다우기술!$C329)&gt;0,CZ$4,"")</f>
        <v/>
      </c>
      <c r="DA329" s="392" t="str">
        <f>IF(COUNTIFS('[7]ROMM List'!$E$5:$E$736,다우기술!DA$4,'[7]ROMM List'!$AA$5:$AA$736,다우기술!$C329)&gt;0,DA$4,"")</f>
        <v>급여</v>
      </c>
      <c r="DB329" s="392" t="str">
        <f>IF(COUNTIFS('[7]ROMM List'!$E$5:$E$736,다우기술!DB$4,'[7]ROMM List'!$AA$5:$AA$736,다우기술!$C329)&gt;0,DB$4,"")</f>
        <v/>
      </c>
      <c r="DC329" s="392" t="str">
        <f>IF(COUNTIFS('[7]ROMM List'!$E$5:$E$736,다우기술!DC$4,'[7]ROMM List'!$AA$5:$AA$736,다우기술!$C329)&gt;0,DC$4,"")</f>
        <v/>
      </c>
      <c r="DD329" s="392" t="str">
        <f>IF(COUNTIFS('[7]ROMM List'!$E$5:$E$736,다우기술!DD$4,'[7]ROMM List'!$AA$5:$AA$736,다우기술!$C329)&gt;0,DD$4,"")</f>
        <v/>
      </c>
      <c r="DE329" s="392" t="str">
        <f>IF(COUNTIFS('[7]ROMM List'!$E$5:$E$736,다우기술!DE$4,'[7]ROMM List'!$AA$5:$AA$736,다우기술!$C329)&gt;0,DE$4,"")</f>
        <v/>
      </c>
      <c r="DF329" s="392" t="str">
        <f>IF(COUNTIFS('[7]ROMM List'!$E$5:$E$736,다우기술!DF$4,'[7]ROMM List'!$AA$5:$AA$736,다우기술!$C329)&gt;0,DF$4,"")</f>
        <v/>
      </c>
      <c r="DG329" s="392" t="str">
        <f>IF(COUNTIFS('[7]ROMM List'!$E$5:$E$736,다우기술!DG$4,'[7]ROMM List'!$AA$5:$AA$736,다우기술!$C329)&gt;0,DG$4,"")</f>
        <v/>
      </c>
      <c r="DH329" s="392" t="str">
        <f>IF(COUNTIFS('[7]ROMM List'!$E$5:$E$736,다우기술!DH$4,'[7]ROMM List'!$AA$5:$AA$736,다우기술!$C329)&gt;0,DH$4,"")</f>
        <v/>
      </c>
      <c r="DI329" s="392" t="str">
        <f>IF(COUNTIFS('[7]ROMM List'!$E$5:$E$736,다우기술!DI$4,'[7]ROMM List'!$AA$5:$AA$736,다우기술!$C329)&gt;0,DI$4,"")</f>
        <v/>
      </c>
      <c r="DJ329" s="392" t="str">
        <f>IF(COUNTIFS('[7]ROMM List'!$E$5:$E$736,다우기술!DJ$4,'[7]ROMM List'!$AA$5:$AA$736,다우기술!$C329)&gt;0,DJ$4,"")</f>
        <v/>
      </c>
      <c r="DK329" s="392" t="str">
        <f>IF(COUNTIFS('[7]ROMM List'!$E$5:$E$736,다우기술!DK$4,'[7]ROMM List'!$AA$5:$AA$736,다우기술!$C329)&gt;0,DK$4,"")</f>
        <v/>
      </c>
      <c r="DL329" s="392" t="str">
        <f t="shared" si="78"/>
        <v>급여</v>
      </c>
    </row>
    <row r="330" spans="1:116" s="392" customFormat="1" ht="109.2" customHeight="1">
      <c r="A330" s="453"/>
      <c r="B330" s="392" t="s">
        <v>3009</v>
      </c>
      <c r="C330" s="430" t="str">
        <f t="shared" si="70"/>
        <v>HR0501</v>
      </c>
      <c r="D330" s="430" t="s">
        <v>5426</v>
      </c>
      <c r="E330" s="430" t="s">
        <v>149</v>
      </c>
      <c r="F330" s="431" t="s">
        <v>3894</v>
      </c>
      <c r="G330" s="431" t="s">
        <v>3012</v>
      </c>
      <c r="H330" s="454" t="s">
        <v>5601</v>
      </c>
      <c r="I330" s="455" t="s">
        <v>5464</v>
      </c>
      <c r="J330" s="456" t="s">
        <v>5602</v>
      </c>
      <c r="K330" s="457" t="s">
        <v>5603</v>
      </c>
      <c r="L330" s="458" t="str">
        <f>IF(VLOOKUP(BZ330,'[7]ROMM List'!$AB$5:$AC$736,2,0)&gt;0,"Y","N")</f>
        <v>Y</v>
      </c>
      <c r="M330" s="459" t="s">
        <v>3025</v>
      </c>
      <c r="N330" s="460"/>
      <c r="O330" s="460"/>
      <c r="P330" s="460"/>
      <c r="Q330" s="460"/>
      <c r="R330" s="461"/>
      <c r="S330" s="459" t="s">
        <v>142</v>
      </c>
      <c r="T330" s="461" t="s">
        <v>131</v>
      </c>
      <c r="U330" s="459" t="str">
        <f>IF(COUNTIFS('[7]ROMM List'!$AA$5:$AA$736,다우기술!$C330,'[7]ROMM List'!K$5:K$736,"O")&gt;0,"O","")</f>
        <v/>
      </c>
      <c r="V330" s="460" t="str">
        <f>IF(COUNTIFS('[7]ROMM List'!$AA$5:$AA$736,다우기술!$C330,'[7]ROMM List'!L$5:L$736,"O")&gt;0,"O","")</f>
        <v/>
      </c>
      <c r="W330" s="460" t="str">
        <f>IF(COUNTIFS('[7]ROMM List'!$AA$5:$AA$736,다우기술!$C330,'[7]ROMM List'!M$5:M$736,"O")&gt;0,"O","")</f>
        <v/>
      </c>
      <c r="X330" s="460" t="str">
        <f>IF(COUNTIFS('[7]ROMM List'!$AA$5:$AA$736,다우기술!$C330,'[7]ROMM List'!N$5:N$736,"O")&gt;0,"O","")</f>
        <v/>
      </c>
      <c r="Y330" s="460" t="str">
        <f>IF(COUNTIFS('[7]ROMM List'!$AA$5:$AA$736,다우기술!$C330,'[7]ROMM List'!O$5:O$736,"O")&gt;0,"O","")</f>
        <v>O</v>
      </c>
      <c r="Z330" s="460" t="str">
        <f>IF(COUNTIFS('[7]ROMM List'!$AA$5:$AA$736,다우기술!$C330,'[7]ROMM List'!P$5:P$736,"O")&gt;0,"O","")</f>
        <v>O</v>
      </c>
      <c r="AA330" s="460" t="str">
        <f>IF(COUNTIFS('[7]ROMM List'!$AA$5:$AA$736,다우기술!$C330,'[7]ROMM List'!Q$5:Q$736,"O")&gt;0,"O","")</f>
        <v/>
      </c>
      <c r="AB330" s="460" t="str">
        <f>IF(COUNTIFS('[7]ROMM List'!$AA$5:$AA$736,다우기술!$C330,'[7]ROMM List'!R$5:R$736,"O")&gt;0,"O","")</f>
        <v/>
      </c>
      <c r="AC330" s="460" t="str">
        <f>IF(COUNTIFS('[7]ROMM List'!$AA$5:$AA$736,다우기술!$C330,'[7]ROMM List'!S$5:S$736,"O")&gt;0,"O","")</f>
        <v/>
      </c>
      <c r="AD330" s="460" t="str">
        <f>IF(COUNTIFS('[7]ROMM List'!$AA$5:$AA$736,다우기술!$C330,'[7]ROMM List'!T$5:T$736,"O")&gt;0,"O","")</f>
        <v/>
      </c>
      <c r="AE330" s="460" t="str">
        <f>IF(COUNTIFS('[7]ROMM List'!$AA$5:$AA$736,다우기술!$C330,'[7]ROMM List'!U$5:U$736,"O")&gt;0,"O","")</f>
        <v/>
      </c>
      <c r="AF330" s="460" t="str">
        <f>IF(COUNTIFS('[7]ROMM List'!$AA$5:$AA$736,다우기술!$C330,'[7]ROMM List'!V$5:V$736,"O")&gt;0,"O","")</f>
        <v/>
      </c>
      <c r="AG330" s="461" t="str">
        <f>IF(COUNTIFS('[7]ROMM List'!$AA$5:$AA$736,다우기술!$C330,'[7]ROMM List'!W$5:W$736,"O")&gt;0,"O","")</f>
        <v/>
      </c>
      <c r="AH330" s="462" t="s">
        <v>130</v>
      </c>
      <c r="AI330" s="458" t="str">
        <f t="shared" si="77"/>
        <v>급여</v>
      </c>
      <c r="AJ330" s="458" t="s">
        <v>144</v>
      </c>
      <c r="AK330" s="458" t="s">
        <v>144</v>
      </c>
      <c r="AL330" s="458" t="s">
        <v>144</v>
      </c>
      <c r="AM330" s="458" t="s">
        <v>144</v>
      </c>
      <c r="AN330" s="458" t="s">
        <v>5604</v>
      </c>
      <c r="AO330" s="458" t="s">
        <v>5605</v>
      </c>
      <c r="AP330" s="463" t="s">
        <v>5606</v>
      </c>
      <c r="AQ330" s="458" t="s">
        <v>3902</v>
      </c>
      <c r="AR330" s="454" t="s">
        <v>2229</v>
      </c>
      <c r="AS330" s="454" t="s">
        <v>5432</v>
      </c>
      <c r="AT330" s="464" t="s">
        <v>5607</v>
      </c>
      <c r="AU330" s="454" t="str">
        <f t="shared" si="75"/>
        <v>규정에 따른 인센티브 지급</v>
      </c>
      <c r="AV330" s="454" t="s">
        <v>5608</v>
      </c>
      <c r="AW330" s="455"/>
      <c r="AX330" s="460" t="s">
        <v>3025</v>
      </c>
      <c r="AY330" s="460"/>
      <c r="AZ330" s="461"/>
      <c r="BA330" s="446" t="s">
        <v>5609</v>
      </c>
      <c r="BB330" s="446" t="str">
        <f>IF(COUNTIFS('[7]ROMM List'!$AA$5:$AA$736,다우기술!C330,'[7]ROMM List'!$AF$5:$AF$736,"Significant")&gt;0,"Significant",IF(COUNTIFS('[7]ROMM List'!$AA$5:$AA$736,다우기술!C330,'[7]ROMM List'!$AF$5:$AF$736,"Higher")&gt;0,"Higher","Lower"))</f>
        <v>Lower</v>
      </c>
      <c r="BC330" s="446" t="s">
        <v>3902</v>
      </c>
      <c r="BD330" s="446" t="s">
        <v>130</v>
      </c>
      <c r="BE330" s="465" t="s">
        <v>131</v>
      </c>
      <c r="BF330" s="466" t="str">
        <f>BC330</f>
        <v>A</v>
      </c>
      <c r="BG330" s="466" t="s">
        <v>135</v>
      </c>
      <c r="BH330" s="466" t="s">
        <v>135</v>
      </c>
      <c r="BI330" s="466" t="s">
        <v>135</v>
      </c>
      <c r="BJ330" s="466" t="s">
        <v>135</v>
      </c>
      <c r="BK330" s="466" t="s">
        <v>135</v>
      </c>
      <c r="BL330" s="466" t="s">
        <v>133</v>
      </c>
      <c r="BM330" s="466" t="s">
        <v>135</v>
      </c>
      <c r="BN330" s="467" t="s">
        <v>135</v>
      </c>
      <c r="BO330" s="446" t="str">
        <f t="shared" si="71"/>
        <v>Not Higher</v>
      </c>
      <c r="BP330" s="446">
        <f>SUMIFS([7]Note!$G$18:$G$65,[7]Note!$C$18:$C$65,다우기술!BB330,[7]Note!$F$18:$F$65,다우기술!BC330,[7]Note!$D$18:$D$65,다우기술!BO330)/IF(BD330="Y",1,IF(BD330="H",2,4))</f>
        <v>1</v>
      </c>
      <c r="BQ330" s="446" t="str">
        <f>AR330</f>
        <v>인사팀</v>
      </c>
      <c r="BR330" s="466"/>
      <c r="BS330" s="467" t="s">
        <v>143</v>
      </c>
      <c r="BT330" s="465"/>
      <c r="BU330" s="466"/>
      <c r="BV330" s="466"/>
      <c r="BW330" s="466" t="s">
        <v>143</v>
      </c>
      <c r="BX330" s="466"/>
      <c r="BY330" s="446"/>
      <c r="BZ330" s="392" t="str">
        <f t="shared" si="76"/>
        <v>인사_규정에 따른 인센티브 지급</v>
      </c>
      <c r="CA330" s="392" t="b">
        <f>VLOOKUP(BZ330,'[7]ROMM List'!$AB$5:$AB$736,1,0)=BZ330</f>
        <v>1</v>
      </c>
      <c r="CB330" s="392" t="str">
        <f t="shared" si="72"/>
        <v>HR0501</v>
      </c>
      <c r="CD330" s="470">
        <f t="shared" si="73"/>
        <v>0</v>
      </c>
      <c r="CF330" s="470">
        <f t="shared" si="74"/>
        <v>0</v>
      </c>
      <c r="CG330" s="470">
        <f t="shared" si="74"/>
        <v>0</v>
      </c>
      <c r="CH330" s="470">
        <f t="shared" si="74"/>
        <v>0</v>
      </c>
      <c r="CL330" s="392" t="str">
        <f>IF(COUNTIFS('[7]ROMM List'!$E$5:$E$736,다우기술!CL$4,'[7]ROMM List'!$AA$5:$AA$736,다우기술!$C330)&gt;0,CL$4,"")</f>
        <v/>
      </c>
      <c r="CM330" s="392" t="str">
        <f>IF(COUNTIFS('[7]ROMM List'!$E$5:$E$736,다우기술!CM$4,'[7]ROMM List'!$AA$5:$AA$736,다우기술!$C330)&gt;0,CM$4,"")</f>
        <v/>
      </c>
      <c r="CN330" s="392" t="str">
        <f>IF(COUNTIFS('[7]ROMM List'!$E$5:$E$736,다우기술!CN$4,'[7]ROMM List'!$AA$5:$AA$736,다우기술!$C330)&gt;0,CN$4,"")</f>
        <v/>
      </c>
      <c r="CO330" s="392" t="str">
        <f>IF(COUNTIFS('[7]ROMM List'!$E$5:$E$736,다우기술!CO$4,'[7]ROMM List'!$AA$5:$AA$736,다우기술!$C330)&gt;0,CO$4,"")</f>
        <v/>
      </c>
      <c r="CP330" s="392" t="str">
        <f>IF(COUNTIFS('[7]ROMM List'!$E$5:$E$736,다우기술!CP$4,'[7]ROMM List'!$AA$5:$AA$736,다우기술!$C330)&gt;0,CP$4,"")</f>
        <v/>
      </c>
      <c r="CQ330" s="392" t="str">
        <f>IF(COUNTIFS('[7]ROMM List'!$E$5:$E$736,다우기술!CQ$4,'[7]ROMM List'!$AA$5:$AA$736,다우기술!$C330)&gt;0,CQ$4,"")</f>
        <v/>
      </c>
      <c r="CR330" s="392" t="str">
        <f>IF(COUNTIFS('[7]ROMM List'!$E$5:$E$736,다우기술!CR$4,'[7]ROMM List'!$AA$5:$AA$736,다우기술!$C330)&gt;0,CR$4,"")</f>
        <v/>
      </c>
      <c r="CS330" s="392" t="str">
        <f>IF(COUNTIFS('[7]ROMM List'!$E$5:$E$736,다우기술!CS$4,'[7]ROMM List'!$AA$5:$AA$736,다우기술!$C330)&gt;0,CS$4,"")</f>
        <v/>
      </c>
      <c r="CT330" s="392" t="str">
        <f>IF(COUNTIFS('[7]ROMM List'!$E$5:$E$736,다우기술!CT$4,'[7]ROMM List'!$AA$5:$AA$736,다우기술!$C330)&gt;0,CT$4,"")</f>
        <v/>
      </c>
      <c r="CU330" s="392" t="str">
        <f>IF(COUNTIFS('[7]ROMM List'!$E$5:$E$736,다우기술!CU$4,'[7]ROMM List'!$AA$5:$AA$736,다우기술!$C330)&gt;0,CU$4,"")</f>
        <v/>
      </c>
      <c r="CV330" s="392" t="str">
        <f>IF(COUNTIFS('[7]ROMM List'!$E$5:$E$736,다우기술!CV$4,'[7]ROMM List'!$AA$5:$AA$736,다우기술!$C330)&gt;0,CV$4,"")</f>
        <v/>
      </c>
      <c r="CW330" s="392" t="str">
        <f>IF(COUNTIFS('[7]ROMM List'!$E$5:$E$736,다우기술!CW$4,'[7]ROMM List'!$AA$5:$AA$736,다우기술!$C330)&gt;0,CW$4,"")</f>
        <v/>
      </c>
      <c r="CX330" s="392" t="str">
        <f>IF(COUNTIFS('[7]ROMM List'!$E$5:$E$736,다우기술!CX$4,'[7]ROMM List'!$AA$5:$AA$736,다우기술!$C330)&gt;0,CX$4,"")</f>
        <v/>
      </c>
      <c r="CY330" s="392" t="str">
        <f>IF(COUNTIFS('[7]ROMM List'!$E$5:$E$736,다우기술!CY$4,'[7]ROMM List'!$AA$5:$AA$736,다우기술!$C330)&gt;0,CY$4,"")</f>
        <v/>
      </c>
      <c r="CZ330" s="392" t="str">
        <f>IF(COUNTIFS('[7]ROMM List'!$E$5:$E$736,다우기술!CZ$4,'[7]ROMM List'!$AA$5:$AA$736,다우기술!$C330)&gt;0,CZ$4,"")</f>
        <v/>
      </c>
      <c r="DA330" s="392" t="str">
        <f>IF(COUNTIFS('[7]ROMM List'!$E$5:$E$736,다우기술!DA$4,'[7]ROMM List'!$AA$5:$AA$736,다우기술!$C330)&gt;0,DA$4,"")</f>
        <v>급여</v>
      </c>
      <c r="DB330" s="392" t="str">
        <f>IF(COUNTIFS('[7]ROMM List'!$E$5:$E$736,다우기술!DB$4,'[7]ROMM List'!$AA$5:$AA$736,다우기술!$C330)&gt;0,DB$4,"")</f>
        <v/>
      </c>
      <c r="DC330" s="392" t="str">
        <f>IF(COUNTIFS('[7]ROMM List'!$E$5:$E$736,다우기술!DC$4,'[7]ROMM List'!$AA$5:$AA$736,다우기술!$C330)&gt;0,DC$4,"")</f>
        <v/>
      </c>
      <c r="DD330" s="392" t="str">
        <f>IF(COUNTIFS('[7]ROMM List'!$E$5:$E$736,다우기술!DD$4,'[7]ROMM List'!$AA$5:$AA$736,다우기술!$C330)&gt;0,DD$4,"")</f>
        <v/>
      </c>
      <c r="DE330" s="392" t="str">
        <f>IF(COUNTIFS('[7]ROMM List'!$E$5:$E$736,다우기술!DE$4,'[7]ROMM List'!$AA$5:$AA$736,다우기술!$C330)&gt;0,DE$4,"")</f>
        <v/>
      </c>
      <c r="DF330" s="392" t="str">
        <f>IF(COUNTIFS('[7]ROMM List'!$E$5:$E$736,다우기술!DF$4,'[7]ROMM List'!$AA$5:$AA$736,다우기술!$C330)&gt;0,DF$4,"")</f>
        <v/>
      </c>
      <c r="DG330" s="392" t="str">
        <f>IF(COUNTIFS('[7]ROMM List'!$E$5:$E$736,다우기술!DG$4,'[7]ROMM List'!$AA$5:$AA$736,다우기술!$C330)&gt;0,DG$4,"")</f>
        <v/>
      </c>
      <c r="DH330" s="392" t="str">
        <f>IF(COUNTIFS('[7]ROMM List'!$E$5:$E$736,다우기술!DH$4,'[7]ROMM List'!$AA$5:$AA$736,다우기술!$C330)&gt;0,DH$4,"")</f>
        <v/>
      </c>
      <c r="DI330" s="392" t="str">
        <f>IF(COUNTIFS('[7]ROMM List'!$E$5:$E$736,다우기술!DI$4,'[7]ROMM List'!$AA$5:$AA$736,다우기술!$C330)&gt;0,DI$4,"")</f>
        <v/>
      </c>
      <c r="DJ330" s="392" t="str">
        <f>IF(COUNTIFS('[7]ROMM List'!$E$5:$E$736,다우기술!DJ$4,'[7]ROMM List'!$AA$5:$AA$736,다우기술!$C330)&gt;0,DJ$4,"")</f>
        <v/>
      </c>
      <c r="DK330" s="392" t="str">
        <f>IF(COUNTIFS('[7]ROMM List'!$E$5:$E$736,다우기술!DK$4,'[7]ROMM List'!$AA$5:$AA$736,다우기술!$C330)&gt;0,DK$4,"")</f>
        <v/>
      </c>
      <c r="DL330" s="392" t="str">
        <f t="shared" si="78"/>
        <v>급여</v>
      </c>
    </row>
    <row r="331" spans="1:116" s="392" customFormat="1" ht="109.2" customHeight="1">
      <c r="A331" s="453"/>
      <c r="B331" s="392" t="s">
        <v>3009</v>
      </c>
      <c r="C331" s="430" t="str">
        <f t="shared" si="70"/>
        <v>HR0502</v>
      </c>
      <c r="D331" s="430" t="s">
        <v>5426</v>
      </c>
      <c r="E331" s="430" t="s">
        <v>149</v>
      </c>
      <c r="F331" s="431" t="s">
        <v>3894</v>
      </c>
      <c r="G331" s="431" t="s">
        <v>3599</v>
      </c>
      <c r="H331" s="454" t="s">
        <v>5610</v>
      </c>
      <c r="I331" s="455" t="s">
        <v>5611</v>
      </c>
      <c r="J331" s="456" t="s">
        <v>5612</v>
      </c>
      <c r="K331" s="457" t="s">
        <v>5613</v>
      </c>
      <c r="L331" s="458" t="str">
        <f>IF(VLOOKUP(BZ331,'[7]ROMM List'!$AB$5:$AC$736,2,0)&gt;0,"Y","N")</f>
        <v>N</v>
      </c>
      <c r="M331" s="459" t="s">
        <v>3025</v>
      </c>
      <c r="N331" s="460"/>
      <c r="O331" s="460"/>
      <c r="P331" s="460"/>
      <c r="Q331" s="460" t="s">
        <v>3025</v>
      </c>
      <c r="R331" s="461"/>
      <c r="S331" s="459" t="s">
        <v>142</v>
      </c>
      <c r="T331" s="461" t="s">
        <v>131</v>
      </c>
      <c r="U331" s="459" t="str">
        <f>IF(COUNTIFS('[7]ROMM List'!$AA$5:$AA$736,다우기술!$C331,'[7]ROMM List'!K$5:K$736,"O")&gt;0,"O","")</f>
        <v/>
      </c>
      <c r="V331" s="460" t="str">
        <f>IF(COUNTIFS('[7]ROMM List'!$AA$5:$AA$736,다우기술!$C331,'[7]ROMM List'!L$5:L$736,"O")&gt;0,"O","")</f>
        <v/>
      </c>
      <c r="W331" s="460" t="str">
        <f>IF(COUNTIFS('[7]ROMM List'!$AA$5:$AA$736,다우기술!$C331,'[7]ROMM List'!M$5:M$736,"O")&gt;0,"O","")</f>
        <v>O</v>
      </c>
      <c r="X331" s="460" t="str">
        <f>IF(COUNTIFS('[7]ROMM List'!$AA$5:$AA$736,다우기술!$C331,'[7]ROMM List'!N$5:N$736,"O")&gt;0,"O","")</f>
        <v>O</v>
      </c>
      <c r="Y331" s="460" t="str">
        <f>IF(COUNTIFS('[7]ROMM List'!$AA$5:$AA$736,다우기술!$C331,'[7]ROMM List'!O$5:O$736,"O")&gt;0,"O","")</f>
        <v/>
      </c>
      <c r="Z331" s="460" t="str">
        <f>IF(COUNTIFS('[7]ROMM List'!$AA$5:$AA$736,다우기술!$C331,'[7]ROMM List'!P$5:P$736,"O")&gt;0,"O","")</f>
        <v/>
      </c>
      <c r="AA331" s="460" t="str">
        <f>IF(COUNTIFS('[7]ROMM List'!$AA$5:$AA$736,다우기술!$C331,'[7]ROMM List'!Q$5:Q$736,"O")&gt;0,"O","")</f>
        <v>O</v>
      </c>
      <c r="AB331" s="460" t="str">
        <f>IF(COUNTIFS('[7]ROMM List'!$AA$5:$AA$736,다우기술!$C331,'[7]ROMM List'!R$5:R$736,"O")&gt;0,"O","")</f>
        <v>O</v>
      </c>
      <c r="AC331" s="460" t="str">
        <f>IF(COUNTIFS('[7]ROMM List'!$AA$5:$AA$736,다우기술!$C331,'[7]ROMM List'!S$5:S$736,"O")&gt;0,"O","")</f>
        <v/>
      </c>
      <c r="AD331" s="460" t="str">
        <f>IF(COUNTIFS('[7]ROMM List'!$AA$5:$AA$736,다우기술!$C331,'[7]ROMM List'!T$5:T$736,"O")&gt;0,"O","")</f>
        <v/>
      </c>
      <c r="AE331" s="460" t="str">
        <f>IF(COUNTIFS('[7]ROMM List'!$AA$5:$AA$736,다우기술!$C331,'[7]ROMM List'!U$5:U$736,"O")&gt;0,"O","")</f>
        <v/>
      </c>
      <c r="AF331" s="460" t="str">
        <f>IF(COUNTIFS('[7]ROMM List'!$AA$5:$AA$736,다우기술!$C331,'[7]ROMM List'!V$5:V$736,"O")&gt;0,"O","")</f>
        <v/>
      </c>
      <c r="AG331" s="461" t="str">
        <f>IF(COUNTIFS('[7]ROMM List'!$AA$5:$AA$736,다우기술!$C331,'[7]ROMM List'!W$5:W$736,"O")&gt;0,"O","")</f>
        <v/>
      </c>
      <c r="AH331" s="462" t="s">
        <v>130</v>
      </c>
      <c r="AI331" s="458" t="str">
        <f t="shared" si="77"/>
        <v>급여</v>
      </c>
      <c r="AJ331" s="458" t="s">
        <v>144</v>
      </c>
      <c r="AK331" s="458" t="s">
        <v>144</v>
      </c>
      <c r="AL331" s="458" t="s">
        <v>144</v>
      </c>
      <c r="AM331" s="458" t="s">
        <v>144</v>
      </c>
      <c r="AN331" s="458" t="s">
        <v>5604</v>
      </c>
      <c r="AO331" s="458" t="s">
        <v>5614</v>
      </c>
      <c r="AP331" s="463" t="s">
        <v>5606</v>
      </c>
      <c r="AQ331" s="458" t="s">
        <v>3902</v>
      </c>
      <c r="AR331" s="454" t="s">
        <v>2229</v>
      </c>
      <c r="AS331" s="454" t="s">
        <v>5432</v>
      </c>
      <c r="AT331" s="464" t="s">
        <v>5615</v>
      </c>
      <c r="AU331" s="454" t="str">
        <f t="shared" si="75"/>
        <v>인센티브 회계처리의 정확성 확인</v>
      </c>
      <c r="AV331" s="454" t="s">
        <v>5616</v>
      </c>
      <c r="AW331" s="455"/>
      <c r="AX331" s="460"/>
      <c r="AY331" s="460"/>
      <c r="AZ331" s="461" t="s">
        <v>3025</v>
      </c>
      <c r="BA331" s="446" t="s">
        <v>5617</v>
      </c>
      <c r="BB331" s="446" t="str">
        <f>IF(COUNTIFS('[7]ROMM List'!$AA$5:$AA$736,다우기술!C331,'[7]ROMM List'!$AF$5:$AF$736,"Significant")&gt;0,"Significant",IF(COUNTIFS('[7]ROMM List'!$AA$5:$AA$736,다우기술!C331,'[7]ROMM List'!$AF$5:$AF$736,"Higher")&gt;0,"Higher","Lower"))</f>
        <v>Lower</v>
      </c>
      <c r="BC331" s="446" t="s">
        <v>3902</v>
      </c>
      <c r="BD331" s="446" t="s">
        <v>130</v>
      </c>
      <c r="BE331" s="465" t="s">
        <v>131</v>
      </c>
      <c r="BF331" s="466" t="str">
        <f>BC331</f>
        <v>A</v>
      </c>
      <c r="BG331" s="466" t="s">
        <v>135</v>
      </c>
      <c r="BH331" s="466" t="s">
        <v>135</v>
      </c>
      <c r="BI331" s="466" t="s">
        <v>135</v>
      </c>
      <c r="BJ331" s="466" t="s">
        <v>135</v>
      </c>
      <c r="BK331" s="466" t="s">
        <v>135</v>
      </c>
      <c r="BL331" s="466" t="s">
        <v>133</v>
      </c>
      <c r="BM331" s="466" t="s">
        <v>135</v>
      </c>
      <c r="BN331" s="467" t="s">
        <v>135</v>
      </c>
      <c r="BO331" s="446" t="str">
        <f t="shared" si="71"/>
        <v>Not Higher</v>
      </c>
      <c r="BP331" s="446">
        <f>SUMIFS([7]Note!$G$18:$G$65,[7]Note!$C$18:$C$65,다우기술!BB331,[7]Note!$F$18:$F$65,다우기술!BC331,[7]Note!$D$18:$D$65,다우기술!BO331)/IF(BD331="Y",1,IF(BD331="H",2,4))</f>
        <v>1</v>
      </c>
      <c r="BQ331" s="446" t="str">
        <f>AR331</f>
        <v>인사팀</v>
      </c>
      <c r="BR331" s="466"/>
      <c r="BS331" s="467" t="s">
        <v>143</v>
      </c>
      <c r="BT331" s="465"/>
      <c r="BU331" s="466"/>
      <c r="BV331" s="466"/>
      <c r="BW331" s="466" t="s">
        <v>143</v>
      </c>
      <c r="BX331" s="466"/>
      <c r="BY331" s="446"/>
      <c r="BZ331" s="392" t="str">
        <f t="shared" si="76"/>
        <v>인사_인센티브 회계처리의 정확성 확인</v>
      </c>
      <c r="CA331" s="392" t="b">
        <f>VLOOKUP(BZ331,'[7]ROMM List'!$AB$5:$AB$736,1,0)=BZ331</f>
        <v>1</v>
      </c>
      <c r="CB331" s="392" t="str">
        <f t="shared" si="72"/>
        <v>HR0502</v>
      </c>
      <c r="CD331" s="470">
        <f t="shared" si="73"/>
        <v>0</v>
      </c>
      <c r="CF331" s="470">
        <f t="shared" si="74"/>
        <v>0</v>
      </c>
      <c r="CG331" s="470">
        <f t="shared" si="74"/>
        <v>0</v>
      </c>
      <c r="CH331" s="470">
        <f t="shared" si="74"/>
        <v>0</v>
      </c>
      <c r="CL331" s="392" t="str">
        <f>IF(COUNTIFS('[7]ROMM List'!$E$5:$E$736,다우기술!CL$4,'[7]ROMM List'!$AA$5:$AA$736,다우기술!$C331)&gt;0,CL$4,"")</f>
        <v/>
      </c>
      <c r="CM331" s="392" t="str">
        <f>IF(COUNTIFS('[7]ROMM List'!$E$5:$E$736,다우기술!CM$4,'[7]ROMM List'!$AA$5:$AA$736,다우기술!$C331)&gt;0,CM$4,"")</f>
        <v/>
      </c>
      <c r="CN331" s="392" t="str">
        <f>IF(COUNTIFS('[7]ROMM List'!$E$5:$E$736,다우기술!CN$4,'[7]ROMM List'!$AA$5:$AA$736,다우기술!$C331)&gt;0,CN$4,"")</f>
        <v/>
      </c>
      <c r="CO331" s="392" t="str">
        <f>IF(COUNTIFS('[7]ROMM List'!$E$5:$E$736,다우기술!CO$4,'[7]ROMM List'!$AA$5:$AA$736,다우기술!$C331)&gt;0,CO$4,"")</f>
        <v/>
      </c>
      <c r="CP331" s="392" t="str">
        <f>IF(COUNTIFS('[7]ROMM List'!$E$5:$E$736,다우기술!CP$4,'[7]ROMM List'!$AA$5:$AA$736,다우기술!$C331)&gt;0,CP$4,"")</f>
        <v/>
      </c>
      <c r="CQ331" s="392" t="str">
        <f>IF(COUNTIFS('[7]ROMM List'!$E$5:$E$736,다우기술!CQ$4,'[7]ROMM List'!$AA$5:$AA$736,다우기술!$C331)&gt;0,CQ$4,"")</f>
        <v/>
      </c>
      <c r="CR331" s="392" t="str">
        <f>IF(COUNTIFS('[7]ROMM List'!$E$5:$E$736,다우기술!CR$4,'[7]ROMM List'!$AA$5:$AA$736,다우기술!$C331)&gt;0,CR$4,"")</f>
        <v/>
      </c>
      <c r="CS331" s="392" t="str">
        <f>IF(COUNTIFS('[7]ROMM List'!$E$5:$E$736,다우기술!CS$4,'[7]ROMM List'!$AA$5:$AA$736,다우기술!$C331)&gt;0,CS$4,"")</f>
        <v/>
      </c>
      <c r="CT331" s="392" t="str">
        <f>IF(COUNTIFS('[7]ROMM List'!$E$5:$E$736,다우기술!CT$4,'[7]ROMM List'!$AA$5:$AA$736,다우기술!$C331)&gt;0,CT$4,"")</f>
        <v/>
      </c>
      <c r="CU331" s="392" t="str">
        <f>IF(COUNTIFS('[7]ROMM List'!$E$5:$E$736,다우기술!CU$4,'[7]ROMM List'!$AA$5:$AA$736,다우기술!$C331)&gt;0,CU$4,"")</f>
        <v/>
      </c>
      <c r="CV331" s="392" t="str">
        <f>IF(COUNTIFS('[7]ROMM List'!$E$5:$E$736,다우기술!CV$4,'[7]ROMM List'!$AA$5:$AA$736,다우기술!$C331)&gt;0,CV$4,"")</f>
        <v/>
      </c>
      <c r="CW331" s="392" t="str">
        <f>IF(COUNTIFS('[7]ROMM List'!$E$5:$E$736,다우기술!CW$4,'[7]ROMM List'!$AA$5:$AA$736,다우기술!$C331)&gt;0,CW$4,"")</f>
        <v/>
      </c>
      <c r="CX331" s="392" t="str">
        <f>IF(COUNTIFS('[7]ROMM List'!$E$5:$E$736,다우기술!CX$4,'[7]ROMM List'!$AA$5:$AA$736,다우기술!$C331)&gt;0,CX$4,"")</f>
        <v/>
      </c>
      <c r="CY331" s="392" t="str">
        <f>IF(COUNTIFS('[7]ROMM List'!$E$5:$E$736,다우기술!CY$4,'[7]ROMM List'!$AA$5:$AA$736,다우기술!$C331)&gt;0,CY$4,"")</f>
        <v/>
      </c>
      <c r="CZ331" s="392" t="str">
        <f>IF(COUNTIFS('[7]ROMM List'!$E$5:$E$736,다우기술!CZ$4,'[7]ROMM List'!$AA$5:$AA$736,다우기술!$C331)&gt;0,CZ$4,"")</f>
        <v/>
      </c>
      <c r="DA331" s="392" t="str">
        <f>IF(COUNTIFS('[7]ROMM List'!$E$5:$E$736,다우기술!DA$4,'[7]ROMM List'!$AA$5:$AA$736,다우기술!$C331)&gt;0,DA$4,"")</f>
        <v>급여</v>
      </c>
      <c r="DB331" s="392" t="str">
        <f>IF(COUNTIFS('[7]ROMM List'!$E$5:$E$736,다우기술!DB$4,'[7]ROMM List'!$AA$5:$AA$736,다우기술!$C331)&gt;0,DB$4,"")</f>
        <v/>
      </c>
      <c r="DC331" s="392" t="str">
        <f>IF(COUNTIFS('[7]ROMM List'!$E$5:$E$736,다우기술!DC$4,'[7]ROMM List'!$AA$5:$AA$736,다우기술!$C331)&gt;0,DC$4,"")</f>
        <v/>
      </c>
      <c r="DD331" s="392" t="str">
        <f>IF(COUNTIFS('[7]ROMM List'!$E$5:$E$736,다우기술!DD$4,'[7]ROMM List'!$AA$5:$AA$736,다우기술!$C331)&gt;0,DD$4,"")</f>
        <v/>
      </c>
      <c r="DE331" s="392" t="str">
        <f>IF(COUNTIFS('[7]ROMM List'!$E$5:$E$736,다우기술!DE$4,'[7]ROMM List'!$AA$5:$AA$736,다우기술!$C331)&gt;0,DE$4,"")</f>
        <v/>
      </c>
      <c r="DF331" s="392" t="str">
        <f>IF(COUNTIFS('[7]ROMM List'!$E$5:$E$736,다우기술!DF$4,'[7]ROMM List'!$AA$5:$AA$736,다우기술!$C331)&gt;0,DF$4,"")</f>
        <v/>
      </c>
      <c r="DG331" s="392" t="str">
        <f>IF(COUNTIFS('[7]ROMM List'!$E$5:$E$736,다우기술!DG$4,'[7]ROMM List'!$AA$5:$AA$736,다우기술!$C331)&gt;0,DG$4,"")</f>
        <v/>
      </c>
      <c r="DH331" s="392" t="str">
        <f>IF(COUNTIFS('[7]ROMM List'!$E$5:$E$736,다우기술!DH$4,'[7]ROMM List'!$AA$5:$AA$736,다우기술!$C331)&gt;0,DH$4,"")</f>
        <v/>
      </c>
      <c r="DI331" s="392" t="str">
        <f>IF(COUNTIFS('[7]ROMM List'!$E$5:$E$736,다우기술!DI$4,'[7]ROMM List'!$AA$5:$AA$736,다우기술!$C331)&gt;0,DI$4,"")</f>
        <v/>
      </c>
      <c r="DJ331" s="392" t="str">
        <f>IF(COUNTIFS('[7]ROMM List'!$E$5:$E$736,다우기술!DJ$4,'[7]ROMM List'!$AA$5:$AA$736,다우기술!$C331)&gt;0,DJ$4,"")</f>
        <v/>
      </c>
      <c r="DK331" s="392" t="str">
        <f>IF(COUNTIFS('[7]ROMM List'!$E$5:$E$736,다우기술!DK$4,'[7]ROMM List'!$AA$5:$AA$736,다우기술!$C331)&gt;0,DK$4,"")</f>
        <v/>
      </c>
      <c r="DL331" s="392" t="str">
        <f t="shared" si="78"/>
        <v>급여</v>
      </c>
    </row>
    <row r="332" spans="1:116" s="392" customFormat="1" ht="171.6" hidden="1" customHeight="1">
      <c r="A332" s="453"/>
      <c r="B332" s="392" t="s">
        <v>3009</v>
      </c>
      <c r="C332" s="430" t="str">
        <f t="shared" si="70"/>
        <v>FI0101</v>
      </c>
      <c r="D332" s="430" t="s">
        <v>5618</v>
      </c>
      <c r="E332" s="430" t="s">
        <v>5619</v>
      </c>
      <c r="F332" s="431" t="s">
        <v>3575</v>
      </c>
      <c r="G332" s="431" t="s">
        <v>3575</v>
      </c>
      <c r="H332" s="454" t="s">
        <v>5620</v>
      </c>
      <c r="I332" s="455" t="s">
        <v>5621</v>
      </c>
      <c r="J332" s="456" t="s">
        <v>5622</v>
      </c>
      <c r="K332" s="457" t="s">
        <v>2285</v>
      </c>
      <c r="L332" s="458" t="str">
        <f>IF(VLOOKUP(BZ332,'[7]ROMM List'!$AB$5:$AC$736,2,0)&gt;0,"Y","N")</f>
        <v>Y</v>
      </c>
      <c r="M332" s="459" t="s">
        <v>143</v>
      </c>
      <c r="N332" s="460"/>
      <c r="O332" s="460"/>
      <c r="P332" s="460"/>
      <c r="Q332" s="460"/>
      <c r="R332" s="461"/>
      <c r="S332" s="459" t="s">
        <v>142</v>
      </c>
      <c r="T332" s="461" t="s">
        <v>131</v>
      </c>
      <c r="U332" s="459" t="str">
        <f>IF(COUNTIFS('[7]ROMM List'!$AA$5:$AA$736,다우기술!$C332,'[7]ROMM List'!K$5:K$736,"O")&gt;0,"O","")</f>
        <v/>
      </c>
      <c r="V332" s="460" t="str">
        <f>IF(COUNTIFS('[7]ROMM List'!$AA$5:$AA$736,다우기술!$C332,'[7]ROMM List'!L$5:L$736,"O")&gt;0,"O","")</f>
        <v/>
      </c>
      <c r="W332" s="460" t="str">
        <f>IF(COUNTIFS('[7]ROMM List'!$AA$5:$AA$736,다우기술!$C332,'[7]ROMM List'!M$5:M$736,"O")&gt;0,"O","")</f>
        <v/>
      </c>
      <c r="X332" s="460" t="str">
        <f>IF(COUNTIFS('[7]ROMM List'!$AA$5:$AA$736,다우기술!$C332,'[7]ROMM List'!N$5:N$736,"O")&gt;0,"O","")</f>
        <v/>
      </c>
      <c r="Y332" s="460" t="str">
        <f>IF(COUNTIFS('[7]ROMM List'!$AA$5:$AA$736,다우기술!$C332,'[7]ROMM List'!O$5:O$736,"O")&gt;0,"O","")</f>
        <v/>
      </c>
      <c r="Z332" s="460" t="str">
        <f>IF(COUNTIFS('[7]ROMM List'!$AA$5:$AA$736,다우기술!$C332,'[7]ROMM List'!P$5:P$736,"O")&gt;0,"O","")</f>
        <v/>
      </c>
      <c r="AA332" s="460" t="str">
        <f>IF(COUNTIFS('[7]ROMM List'!$AA$5:$AA$736,다우기술!$C332,'[7]ROMM List'!Q$5:Q$736,"O")&gt;0,"O","")</f>
        <v/>
      </c>
      <c r="AB332" s="460" t="str">
        <f>IF(COUNTIFS('[7]ROMM List'!$AA$5:$AA$736,다우기술!$C332,'[7]ROMM List'!R$5:R$736,"O")&gt;0,"O","")</f>
        <v/>
      </c>
      <c r="AC332" s="460" t="str">
        <f>IF(COUNTIFS('[7]ROMM List'!$AA$5:$AA$736,다우기술!$C332,'[7]ROMM List'!S$5:S$736,"O")&gt;0,"O","")</f>
        <v/>
      </c>
      <c r="AD332" s="460" t="str">
        <f>IF(COUNTIFS('[7]ROMM List'!$AA$5:$AA$736,다우기술!$C332,'[7]ROMM List'!T$5:T$736,"O")&gt;0,"O","")</f>
        <v>O</v>
      </c>
      <c r="AE332" s="460" t="str">
        <f>IF(COUNTIFS('[7]ROMM List'!$AA$5:$AA$736,다우기술!$C332,'[7]ROMM List'!U$5:U$736,"O")&gt;0,"O","")</f>
        <v>O</v>
      </c>
      <c r="AF332" s="460" t="str">
        <f>IF(COUNTIFS('[7]ROMM List'!$AA$5:$AA$736,다우기술!$C332,'[7]ROMM List'!V$5:V$736,"O")&gt;0,"O","")</f>
        <v>O</v>
      </c>
      <c r="AG332" s="461" t="str">
        <f>IF(COUNTIFS('[7]ROMM List'!$AA$5:$AA$736,다우기술!$C332,'[7]ROMM List'!W$5:W$736,"O")&gt;0,"O","")</f>
        <v>O</v>
      </c>
      <c r="AH332" s="462" t="s">
        <v>130</v>
      </c>
      <c r="AI332" s="458" t="str">
        <f t="shared" si="77"/>
        <v>공시</v>
      </c>
      <c r="AJ332" s="458" t="s">
        <v>144</v>
      </c>
      <c r="AK332" s="458" t="s">
        <v>144</v>
      </c>
      <c r="AL332" s="458" t="s">
        <v>144</v>
      </c>
      <c r="AM332" s="458" t="s">
        <v>144</v>
      </c>
      <c r="AN332" s="458" t="s">
        <v>144</v>
      </c>
      <c r="AO332" s="458" t="s">
        <v>5623</v>
      </c>
      <c r="AP332" s="463" t="s">
        <v>4868</v>
      </c>
      <c r="AQ332" s="458" t="s">
        <v>131</v>
      </c>
      <c r="AR332" s="454" t="s">
        <v>3791</v>
      </c>
      <c r="AS332" s="454" t="s">
        <v>3792</v>
      </c>
      <c r="AT332" s="464" t="s">
        <v>5624</v>
      </c>
      <c r="AU332" s="454" t="str">
        <f t="shared" si="75"/>
        <v>마스터데이터상 신규계정 생성 승인</v>
      </c>
      <c r="AV332" s="454" t="s">
        <v>5379</v>
      </c>
      <c r="AW332" s="455"/>
      <c r="AX332" s="460"/>
      <c r="AY332" s="460" t="s">
        <v>3025</v>
      </c>
      <c r="AZ332" s="461"/>
      <c r="BA332" s="446" t="s">
        <v>5625</v>
      </c>
      <c r="BB332" s="446" t="str">
        <f>IF(COUNTIFS('[7]ROMM List'!$AA$5:$AA$736,다우기술!C332,'[7]ROMM List'!$AF$5:$AF$736,"Significant")&gt;0,"Significant",IF(COUNTIFS('[7]ROMM List'!$AA$5:$AA$736,다우기술!C332,'[7]ROMM List'!$AF$5:$AF$736,"Higher")&gt;0,"Higher","Lower"))</f>
        <v>Lower</v>
      </c>
      <c r="BC332" s="446" t="str">
        <f t="shared" ref="BC332:BC343" si="79">AQ332</f>
        <v>M</v>
      </c>
      <c r="BD332" s="446" t="s">
        <v>130</v>
      </c>
      <c r="BE332" s="465" t="s">
        <v>131</v>
      </c>
      <c r="BF332" s="466" t="str">
        <f t="shared" ref="BF332:BF349" si="80">BC332</f>
        <v>M</v>
      </c>
      <c r="BG332" s="466" t="s">
        <v>135</v>
      </c>
      <c r="BH332" s="466" t="s">
        <v>135</v>
      </c>
      <c r="BI332" s="466" t="s">
        <v>135</v>
      </c>
      <c r="BJ332" s="466" t="s">
        <v>135</v>
      </c>
      <c r="BK332" s="466" t="s">
        <v>135</v>
      </c>
      <c r="BL332" s="466" t="s">
        <v>133</v>
      </c>
      <c r="BM332" s="466" t="s">
        <v>135</v>
      </c>
      <c r="BN332" s="467" t="s">
        <v>135</v>
      </c>
      <c r="BO332" s="446" t="str">
        <f t="shared" si="71"/>
        <v>Not Higher</v>
      </c>
      <c r="BP332" s="446">
        <f>SUMIFS([7]Note!$G$18:$G$65,[7]Note!$C$18:$C$65,다우기술!BB332,[7]Note!$F$18:$F$65,다우기술!BC332,[7]Note!$D$18:$D$65,다우기술!BO332)/IF(BD332="Y",1,IF(BD332="H",2,4))</f>
        <v>2</v>
      </c>
      <c r="BQ332" s="446" t="str">
        <f t="shared" ref="BQ332:BQ338" si="81">AR332</f>
        <v>재경팀</v>
      </c>
      <c r="BR332" s="466"/>
      <c r="BS332" s="467" t="s">
        <v>143</v>
      </c>
      <c r="BT332" s="465"/>
      <c r="BU332" s="466"/>
      <c r="BV332" s="466"/>
      <c r="BW332" s="466" t="s">
        <v>143</v>
      </c>
      <c r="BX332" s="466"/>
      <c r="BY332" s="446"/>
      <c r="BZ332" s="392" t="str">
        <f t="shared" si="76"/>
        <v>재무회계_마스터데이터상 신규계정 생성 승인</v>
      </c>
      <c r="CA332" s="392" t="b">
        <f>VLOOKUP(BZ332,'[7]ROMM List'!$AB$5:$AB$736,1,0)=BZ332</f>
        <v>1</v>
      </c>
      <c r="CB332" s="392" t="str">
        <f t="shared" si="72"/>
        <v>FI0101</v>
      </c>
      <c r="CD332" s="470">
        <f t="shared" si="73"/>
        <v>0</v>
      </c>
      <c r="CF332" s="470">
        <f t="shared" si="74"/>
        <v>0</v>
      </c>
      <c r="CG332" s="470">
        <f t="shared" si="74"/>
        <v>0</v>
      </c>
      <c r="CH332" s="470">
        <f t="shared" si="74"/>
        <v>0</v>
      </c>
      <c r="CL332" s="392" t="str">
        <f>IF(COUNTIFS('[7]ROMM List'!$E$5:$E$736,다우기술!CL$4,'[7]ROMM List'!$AA$5:$AA$736,다우기술!$C332)&gt;0,CL$4,"")</f>
        <v/>
      </c>
      <c r="CM332" s="392" t="str">
        <f>IF(COUNTIFS('[7]ROMM List'!$E$5:$E$736,다우기술!CM$4,'[7]ROMM List'!$AA$5:$AA$736,다우기술!$C332)&gt;0,CM$4,"")</f>
        <v/>
      </c>
      <c r="CN332" s="392" t="str">
        <f>IF(COUNTIFS('[7]ROMM List'!$E$5:$E$736,다우기술!CN$4,'[7]ROMM List'!$AA$5:$AA$736,다우기술!$C332)&gt;0,CN$4,"")</f>
        <v/>
      </c>
      <c r="CO332" s="392" t="str">
        <f>IF(COUNTIFS('[7]ROMM List'!$E$5:$E$736,다우기술!CO$4,'[7]ROMM List'!$AA$5:$AA$736,다우기술!$C332)&gt;0,CO$4,"")</f>
        <v/>
      </c>
      <c r="CP332" s="392" t="str">
        <f>IF(COUNTIFS('[7]ROMM List'!$E$5:$E$736,다우기술!CP$4,'[7]ROMM List'!$AA$5:$AA$736,다우기술!$C332)&gt;0,CP$4,"")</f>
        <v/>
      </c>
      <c r="CQ332" s="392" t="str">
        <f>IF(COUNTIFS('[7]ROMM List'!$E$5:$E$736,다우기술!CQ$4,'[7]ROMM List'!$AA$5:$AA$736,다우기술!$C332)&gt;0,CQ$4,"")</f>
        <v/>
      </c>
      <c r="CR332" s="392" t="str">
        <f>IF(COUNTIFS('[7]ROMM List'!$E$5:$E$736,다우기술!CR$4,'[7]ROMM List'!$AA$5:$AA$736,다우기술!$C332)&gt;0,CR$4,"")</f>
        <v/>
      </c>
      <c r="CS332" s="392" t="str">
        <f>IF(COUNTIFS('[7]ROMM List'!$E$5:$E$736,다우기술!CS$4,'[7]ROMM List'!$AA$5:$AA$736,다우기술!$C332)&gt;0,CS$4,"")</f>
        <v/>
      </c>
      <c r="CT332" s="392" t="str">
        <f>IF(COUNTIFS('[7]ROMM List'!$E$5:$E$736,다우기술!CT$4,'[7]ROMM List'!$AA$5:$AA$736,다우기술!$C332)&gt;0,CT$4,"")</f>
        <v/>
      </c>
      <c r="CU332" s="392" t="str">
        <f>IF(COUNTIFS('[7]ROMM List'!$E$5:$E$736,다우기술!CU$4,'[7]ROMM List'!$AA$5:$AA$736,다우기술!$C332)&gt;0,CU$4,"")</f>
        <v/>
      </c>
      <c r="CV332" s="392" t="str">
        <f>IF(COUNTIFS('[7]ROMM List'!$E$5:$E$736,다우기술!CV$4,'[7]ROMM List'!$AA$5:$AA$736,다우기술!$C332)&gt;0,CV$4,"")</f>
        <v/>
      </c>
      <c r="CW332" s="392" t="str">
        <f>IF(COUNTIFS('[7]ROMM List'!$E$5:$E$736,다우기술!CW$4,'[7]ROMM List'!$AA$5:$AA$736,다우기술!$C332)&gt;0,CW$4,"")</f>
        <v/>
      </c>
      <c r="CX332" s="392" t="str">
        <f>IF(COUNTIFS('[7]ROMM List'!$E$5:$E$736,다우기술!CX$4,'[7]ROMM List'!$AA$5:$AA$736,다우기술!$C332)&gt;0,CX$4,"")</f>
        <v/>
      </c>
      <c r="CY332" s="392" t="str">
        <f>IF(COUNTIFS('[7]ROMM List'!$E$5:$E$736,다우기술!CY$4,'[7]ROMM List'!$AA$5:$AA$736,다우기술!$C332)&gt;0,CY$4,"")</f>
        <v/>
      </c>
      <c r="CZ332" s="392" t="str">
        <f>IF(COUNTIFS('[7]ROMM List'!$E$5:$E$736,다우기술!CZ$4,'[7]ROMM List'!$AA$5:$AA$736,다우기술!$C332)&gt;0,CZ$4,"")</f>
        <v/>
      </c>
      <c r="DA332" s="392" t="str">
        <f>IF(COUNTIFS('[7]ROMM List'!$E$5:$E$736,다우기술!DA$4,'[7]ROMM List'!$AA$5:$AA$736,다우기술!$C332)&gt;0,DA$4,"")</f>
        <v/>
      </c>
      <c r="DB332" s="392" t="str">
        <f>IF(COUNTIFS('[7]ROMM List'!$E$5:$E$736,다우기술!DB$4,'[7]ROMM List'!$AA$5:$AA$736,다우기술!$C332)&gt;0,DB$4,"")</f>
        <v/>
      </c>
      <c r="DC332" s="392" t="str">
        <f>IF(COUNTIFS('[7]ROMM List'!$E$5:$E$736,다우기술!DC$4,'[7]ROMM List'!$AA$5:$AA$736,다우기술!$C332)&gt;0,DC$4,"")</f>
        <v/>
      </c>
      <c r="DD332" s="392" t="str">
        <f>IF(COUNTIFS('[7]ROMM List'!$E$5:$E$736,다우기술!DD$4,'[7]ROMM List'!$AA$5:$AA$736,다우기술!$C332)&gt;0,DD$4,"")</f>
        <v/>
      </c>
      <c r="DE332" s="392" t="str">
        <f>IF(COUNTIFS('[7]ROMM List'!$E$5:$E$736,다우기술!DE$4,'[7]ROMM List'!$AA$5:$AA$736,다우기술!$C332)&gt;0,DE$4,"")</f>
        <v/>
      </c>
      <c r="DF332" s="392" t="str">
        <f>IF(COUNTIFS('[7]ROMM List'!$E$5:$E$736,다우기술!DF$4,'[7]ROMM List'!$AA$5:$AA$736,다우기술!$C332)&gt;0,DF$4,"")</f>
        <v>공시</v>
      </c>
      <c r="DG332" s="392" t="str">
        <f>IF(COUNTIFS('[7]ROMM List'!$E$5:$E$736,다우기술!DG$4,'[7]ROMM List'!$AA$5:$AA$736,다우기술!$C332)&gt;0,DG$4,"")</f>
        <v/>
      </c>
      <c r="DH332" s="392" t="str">
        <f>IF(COUNTIFS('[7]ROMM List'!$E$5:$E$736,다우기술!DH$4,'[7]ROMM List'!$AA$5:$AA$736,다우기술!$C332)&gt;0,DH$4,"")</f>
        <v/>
      </c>
      <c r="DI332" s="392" t="str">
        <f>IF(COUNTIFS('[7]ROMM List'!$E$5:$E$736,다우기술!DI$4,'[7]ROMM List'!$AA$5:$AA$736,다우기술!$C332)&gt;0,DI$4,"")</f>
        <v/>
      </c>
      <c r="DJ332" s="392" t="str">
        <f>IF(COUNTIFS('[7]ROMM List'!$E$5:$E$736,다우기술!DJ$4,'[7]ROMM List'!$AA$5:$AA$736,다우기술!$C332)&gt;0,DJ$4,"")</f>
        <v/>
      </c>
      <c r="DK332" s="392" t="str">
        <f>IF(COUNTIFS('[7]ROMM List'!$E$5:$E$736,다우기술!DK$4,'[7]ROMM List'!$AA$5:$AA$736,다우기술!$C332)&gt;0,DK$4,"")</f>
        <v/>
      </c>
      <c r="DL332" s="392" t="str">
        <f t="shared" si="78"/>
        <v>공시</v>
      </c>
    </row>
    <row r="333" spans="1:116" s="392" customFormat="1" ht="312" hidden="1" customHeight="1">
      <c r="A333" s="453"/>
      <c r="B333" s="392" t="s">
        <v>3009</v>
      </c>
      <c r="C333" s="430" t="str">
        <f t="shared" si="70"/>
        <v>FI0102</v>
      </c>
      <c r="D333" s="430" t="s">
        <v>5618</v>
      </c>
      <c r="E333" s="430" t="s">
        <v>5619</v>
      </c>
      <c r="F333" s="431" t="s">
        <v>3292</v>
      </c>
      <c r="G333" s="431" t="s">
        <v>3306</v>
      </c>
      <c r="H333" s="454" t="s">
        <v>5626</v>
      </c>
      <c r="I333" s="455" t="s">
        <v>5627</v>
      </c>
      <c r="J333" s="456" t="s">
        <v>5628</v>
      </c>
      <c r="K333" s="457" t="s">
        <v>5629</v>
      </c>
      <c r="L333" s="458" t="str">
        <f>IF(VLOOKUP(BZ333,'[7]ROMM List'!$AB$5:$AC$736,2,0)&gt;0,"Y","N")</f>
        <v>N</v>
      </c>
      <c r="M333" s="459" t="s">
        <v>143</v>
      </c>
      <c r="N333" s="460"/>
      <c r="O333" s="460"/>
      <c r="P333" s="460"/>
      <c r="Q333" s="460"/>
      <c r="R333" s="461"/>
      <c r="S333" s="459" t="s">
        <v>142</v>
      </c>
      <c r="T333" s="461" t="s">
        <v>137</v>
      </c>
      <c r="U333" s="459" t="str">
        <f>IF(COUNTIFS('[7]ROMM List'!$AA$5:$AA$736,다우기술!$C333,'[7]ROMM List'!K$5:K$736,"O")&gt;0,"O","")</f>
        <v/>
      </c>
      <c r="V333" s="460" t="str">
        <f>IF(COUNTIFS('[7]ROMM List'!$AA$5:$AA$736,다우기술!$C333,'[7]ROMM List'!L$5:L$736,"O")&gt;0,"O","")</f>
        <v/>
      </c>
      <c r="W333" s="460" t="str">
        <f>IF(COUNTIFS('[7]ROMM List'!$AA$5:$AA$736,다우기술!$C333,'[7]ROMM List'!M$5:M$736,"O")&gt;0,"O","")</f>
        <v/>
      </c>
      <c r="X333" s="460" t="str">
        <f>IF(COUNTIFS('[7]ROMM List'!$AA$5:$AA$736,다우기술!$C333,'[7]ROMM List'!N$5:N$736,"O")&gt;0,"O","")</f>
        <v/>
      </c>
      <c r="Y333" s="460" t="str">
        <f>IF(COUNTIFS('[7]ROMM List'!$AA$5:$AA$736,다우기술!$C333,'[7]ROMM List'!O$5:O$736,"O")&gt;0,"O","")</f>
        <v/>
      </c>
      <c r="Z333" s="460" t="str">
        <f>IF(COUNTIFS('[7]ROMM List'!$AA$5:$AA$736,다우기술!$C333,'[7]ROMM List'!P$5:P$736,"O")&gt;0,"O","")</f>
        <v/>
      </c>
      <c r="AA333" s="460" t="str">
        <f>IF(COUNTIFS('[7]ROMM List'!$AA$5:$AA$736,다우기술!$C333,'[7]ROMM List'!Q$5:Q$736,"O")&gt;0,"O","")</f>
        <v/>
      </c>
      <c r="AB333" s="460" t="str">
        <f>IF(COUNTIFS('[7]ROMM List'!$AA$5:$AA$736,다우기술!$C333,'[7]ROMM List'!R$5:R$736,"O")&gt;0,"O","")</f>
        <v/>
      </c>
      <c r="AC333" s="460" t="str">
        <f>IF(COUNTIFS('[7]ROMM List'!$AA$5:$AA$736,다우기술!$C333,'[7]ROMM List'!S$5:S$736,"O")&gt;0,"O","")</f>
        <v/>
      </c>
      <c r="AD333" s="460" t="str">
        <f>IF(COUNTIFS('[7]ROMM List'!$AA$5:$AA$736,다우기술!$C333,'[7]ROMM List'!T$5:T$736,"O")&gt;0,"O","")</f>
        <v>O</v>
      </c>
      <c r="AE333" s="460" t="str">
        <f>IF(COUNTIFS('[7]ROMM List'!$AA$5:$AA$736,다우기술!$C333,'[7]ROMM List'!U$5:U$736,"O")&gt;0,"O","")</f>
        <v>O</v>
      </c>
      <c r="AF333" s="460" t="str">
        <f>IF(COUNTIFS('[7]ROMM List'!$AA$5:$AA$736,다우기술!$C333,'[7]ROMM List'!V$5:V$736,"O")&gt;0,"O","")</f>
        <v>O</v>
      </c>
      <c r="AG333" s="461" t="str">
        <f>IF(COUNTIFS('[7]ROMM List'!$AA$5:$AA$736,다우기술!$C333,'[7]ROMM List'!W$5:W$736,"O")&gt;0,"O","")</f>
        <v>O</v>
      </c>
      <c r="AH333" s="462" t="s">
        <v>129</v>
      </c>
      <c r="AI333" s="458" t="str">
        <f t="shared" si="77"/>
        <v>공시</v>
      </c>
      <c r="AJ333" s="458" t="s">
        <v>144</v>
      </c>
      <c r="AK333" s="458" t="s">
        <v>144</v>
      </c>
      <c r="AL333" s="458" t="s">
        <v>144</v>
      </c>
      <c r="AM333" s="458" t="s">
        <v>144</v>
      </c>
      <c r="AN333" s="458" t="s">
        <v>144</v>
      </c>
      <c r="AO333" s="458" t="s">
        <v>144</v>
      </c>
      <c r="AP333" s="463" t="s">
        <v>3638</v>
      </c>
      <c r="AQ333" s="458" t="s">
        <v>3582</v>
      </c>
      <c r="AR333" s="454" t="s">
        <v>3791</v>
      </c>
      <c r="AS333" s="454" t="s">
        <v>3792</v>
      </c>
      <c r="AT333" s="464" t="s">
        <v>5630</v>
      </c>
      <c r="AU333" s="454" t="str">
        <f t="shared" si="75"/>
        <v>전표작성시 필수입력항목 설정</v>
      </c>
      <c r="AV333" s="454" t="s">
        <v>5631</v>
      </c>
      <c r="AW333" s="455"/>
      <c r="AX333" s="460"/>
      <c r="AY333" s="460" t="s">
        <v>143</v>
      </c>
      <c r="AZ333" s="461"/>
      <c r="BA333" s="446" t="s">
        <v>5632</v>
      </c>
      <c r="BB333" s="446" t="str">
        <f>IF(COUNTIFS('[7]ROMM List'!$AA$5:$AA$736,다우기술!C333,'[7]ROMM List'!$AF$5:$AF$736,"Significant")&gt;0,"Significant",IF(COUNTIFS('[7]ROMM List'!$AA$5:$AA$736,다우기술!C333,'[7]ROMM List'!$AF$5:$AF$736,"Higher")&gt;0,"Higher","Lower"))</f>
        <v>Lower</v>
      </c>
      <c r="BC333" s="446" t="str">
        <f t="shared" si="79"/>
        <v>Auto</v>
      </c>
      <c r="BD333" s="446" t="s">
        <v>130</v>
      </c>
      <c r="BE333" s="465" t="s">
        <v>137</v>
      </c>
      <c r="BF333" s="466" t="str">
        <f t="shared" si="80"/>
        <v>Auto</v>
      </c>
      <c r="BG333" s="466" t="s">
        <v>135</v>
      </c>
      <c r="BH333" s="466" t="s">
        <v>135</v>
      </c>
      <c r="BI333" s="466" t="s">
        <v>135</v>
      </c>
      <c r="BJ333" s="466" t="s">
        <v>135</v>
      </c>
      <c r="BK333" s="466" t="s">
        <v>135</v>
      </c>
      <c r="BL333" s="466" t="s">
        <v>133</v>
      </c>
      <c r="BM333" s="466" t="s">
        <v>135</v>
      </c>
      <c r="BN333" s="467" t="s">
        <v>135</v>
      </c>
      <c r="BO333" s="446" t="str">
        <f t="shared" si="71"/>
        <v>Not Higher</v>
      </c>
      <c r="BP333" s="446">
        <f>SUMIFS([7]Note!$G$18:$G$65,[7]Note!$C$18:$C$65,다우기술!BB333,[7]Note!$F$18:$F$65,다우기술!BC333,[7]Note!$D$18:$D$65,다우기술!BO333)/IF(BD333="Y",1,IF(BD333="H",2,4))</f>
        <v>1</v>
      </c>
      <c r="BQ333" s="446" t="str">
        <f t="shared" si="81"/>
        <v>재경팀</v>
      </c>
      <c r="BR333" s="466"/>
      <c r="BS333" s="467" t="s">
        <v>143</v>
      </c>
      <c r="BT333" s="465"/>
      <c r="BU333" s="466"/>
      <c r="BV333" s="466"/>
      <c r="BW333" s="466" t="s">
        <v>143</v>
      </c>
      <c r="BX333" s="466"/>
      <c r="BY333" s="446"/>
      <c r="BZ333" s="392" t="str">
        <f t="shared" si="76"/>
        <v>재무회계_전표작성시 필수입력항목 설정</v>
      </c>
      <c r="CA333" s="392" t="b">
        <f>VLOOKUP(BZ333,'[7]ROMM List'!$AB$5:$AB$736,1,0)=BZ333</f>
        <v>1</v>
      </c>
      <c r="CB333" s="392" t="str">
        <f t="shared" si="72"/>
        <v>FI0102</v>
      </c>
      <c r="CD333" s="470">
        <f t="shared" si="73"/>
        <v>0</v>
      </c>
      <c r="CF333" s="470">
        <f t="shared" si="74"/>
        <v>0</v>
      </c>
      <c r="CG333" s="470">
        <f t="shared" si="74"/>
        <v>0</v>
      </c>
      <c r="CH333" s="470">
        <f t="shared" si="74"/>
        <v>0</v>
      </c>
      <c r="CL333" s="392" t="str">
        <f>IF(COUNTIFS('[7]ROMM List'!$E$5:$E$736,다우기술!CL$4,'[7]ROMM List'!$AA$5:$AA$736,다우기술!$C333)&gt;0,CL$4,"")</f>
        <v/>
      </c>
      <c r="CM333" s="392" t="str">
        <f>IF(COUNTIFS('[7]ROMM List'!$E$5:$E$736,다우기술!CM$4,'[7]ROMM List'!$AA$5:$AA$736,다우기술!$C333)&gt;0,CM$4,"")</f>
        <v/>
      </c>
      <c r="CN333" s="392" t="str">
        <f>IF(COUNTIFS('[7]ROMM List'!$E$5:$E$736,다우기술!CN$4,'[7]ROMM List'!$AA$5:$AA$736,다우기술!$C333)&gt;0,CN$4,"")</f>
        <v/>
      </c>
      <c r="CO333" s="392" t="str">
        <f>IF(COUNTIFS('[7]ROMM List'!$E$5:$E$736,다우기술!CO$4,'[7]ROMM List'!$AA$5:$AA$736,다우기술!$C333)&gt;0,CO$4,"")</f>
        <v/>
      </c>
      <c r="CP333" s="392" t="str">
        <f>IF(COUNTIFS('[7]ROMM List'!$E$5:$E$736,다우기술!CP$4,'[7]ROMM List'!$AA$5:$AA$736,다우기술!$C333)&gt;0,CP$4,"")</f>
        <v/>
      </c>
      <c r="CQ333" s="392" t="str">
        <f>IF(COUNTIFS('[7]ROMM List'!$E$5:$E$736,다우기술!CQ$4,'[7]ROMM List'!$AA$5:$AA$736,다우기술!$C333)&gt;0,CQ$4,"")</f>
        <v/>
      </c>
      <c r="CR333" s="392" t="str">
        <f>IF(COUNTIFS('[7]ROMM List'!$E$5:$E$736,다우기술!CR$4,'[7]ROMM List'!$AA$5:$AA$736,다우기술!$C333)&gt;0,CR$4,"")</f>
        <v/>
      </c>
      <c r="CS333" s="392" t="str">
        <f>IF(COUNTIFS('[7]ROMM List'!$E$5:$E$736,다우기술!CS$4,'[7]ROMM List'!$AA$5:$AA$736,다우기술!$C333)&gt;0,CS$4,"")</f>
        <v/>
      </c>
      <c r="CT333" s="392" t="str">
        <f>IF(COUNTIFS('[7]ROMM List'!$E$5:$E$736,다우기술!CT$4,'[7]ROMM List'!$AA$5:$AA$736,다우기술!$C333)&gt;0,CT$4,"")</f>
        <v/>
      </c>
      <c r="CU333" s="392" t="str">
        <f>IF(COUNTIFS('[7]ROMM List'!$E$5:$E$736,다우기술!CU$4,'[7]ROMM List'!$AA$5:$AA$736,다우기술!$C333)&gt;0,CU$4,"")</f>
        <v/>
      </c>
      <c r="CV333" s="392" t="str">
        <f>IF(COUNTIFS('[7]ROMM List'!$E$5:$E$736,다우기술!CV$4,'[7]ROMM List'!$AA$5:$AA$736,다우기술!$C333)&gt;0,CV$4,"")</f>
        <v/>
      </c>
      <c r="CW333" s="392" t="str">
        <f>IF(COUNTIFS('[7]ROMM List'!$E$5:$E$736,다우기술!CW$4,'[7]ROMM List'!$AA$5:$AA$736,다우기술!$C333)&gt;0,CW$4,"")</f>
        <v/>
      </c>
      <c r="CX333" s="392" t="str">
        <f>IF(COUNTIFS('[7]ROMM List'!$E$5:$E$736,다우기술!CX$4,'[7]ROMM List'!$AA$5:$AA$736,다우기술!$C333)&gt;0,CX$4,"")</f>
        <v/>
      </c>
      <c r="CY333" s="392" t="str">
        <f>IF(COUNTIFS('[7]ROMM List'!$E$5:$E$736,다우기술!CY$4,'[7]ROMM List'!$AA$5:$AA$736,다우기술!$C333)&gt;0,CY$4,"")</f>
        <v/>
      </c>
      <c r="CZ333" s="392" t="str">
        <f>IF(COUNTIFS('[7]ROMM List'!$E$5:$E$736,다우기술!CZ$4,'[7]ROMM List'!$AA$5:$AA$736,다우기술!$C333)&gt;0,CZ$4,"")</f>
        <v/>
      </c>
      <c r="DA333" s="392" t="str">
        <f>IF(COUNTIFS('[7]ROMM List'!$E$5:$E$736,다우기술!DA$4,'[7]ROMM List'!$AA$5:$AA$736,다우기술!$C333)&gt;0,DA$4,"")</f>
        <v/>
      </c>
      <c r="DB333" s="392" t="str">
        <f>IF(COUNTIFS('[7]ROMM List'!$E$5:$E$736,다우기술!DB$4,'[7]ROMM List'!$AA$5:$AA$736,다우기술!$C333)&gt;0,DB$4,"")</f>
        <v/>
      </c>
      <c r="DC333" s="392" t="str">
        <f>IF(COUNTIFS('[7]ROMM List'!$E$5:$E$736,다우기술!DC$4,'[7]ROMM List'!$AA$5:$AA$736,다우기술!$C333)&gt;0,DC$4,"")</f>
        <v/>
      </c>
      <c r="DD333" s="392" t="str">
        <f>IF(COUNTIFS('[7]ROMM List'!$E$5:$E$736,다우기술!DD$4,'[7]ROMM List'!$AA$5:$AA$736,다우기술!$C333)&gt;0,DD$4,"")</f>
        <v/>
      </c>
      <c r="DE333" s="392" t="str">
        <f>IF(COUNTIFS('[7]ROMM List'!$E$5:$E$736,다우기술!DE$4,'[7]ROMM List'!$AA$5:$AA$736,다우기술!$C333)&gt;0,DE$4,"")</f>
        <v/>
      </c>
      <c r="DF333" s="392" t="str">
        <f>IF(COUNTIFS('[7]ROMM List'!$E$5:$E$736,다우기술!DF$4,'[7]ROMM List'!$AA$5:$AA$736,다우기술!$C333)&gt;0,DF$4,"")</f>
        <v>공시</v>
      </c>
      <c r="DG333" s="392" t="str">
        <f>IF(COUNTIFS('[7]ROMM List'!$E$5:$E$736,다우기술!DG$4,'[7]ROMM List'!$AA$5:$AA$736,다우기술!$C333)&gt;0,DG$4,"")</f>
        <v/>
      </c>
      <c r="DH333" s="392" t="str">
        <f>IF(COUNTIFS('[7]ROMM List'!$E$5:$E$736,다우기술!DH$4,'[7]ROMM List'!$AA$5:$AA$736,다우기술!$C333)&gt;0,DH$4,"")</f>
        <v/>
      </c>
      <c r="DI333" s="392" t="str">
        <f>IF(COUNTIFS('[7]ROMM List'!$E$5:$E$736,다우기술!DI$4,'[7]ROMM List'!$AA$5:$AA$736,다우기술!$C333)&gt;0,DI$4,"")</f>
        <v/>
      </c>
      <c r="DJ333" s="392" t="str">
        <f>IF(COUNTIFS('[7]ROMM List'!$E$5:$E$736,다우기술!DJ$4,'[7]ROMM List'!$AA$5:$AA$736,다우기술!$C333)&gt;0,DJ$4,"")</f>
        <v/>
      </c>
      <c r="DK333" s="392" t="str">
        <f>IF(COUNTIFS('[7]ROMM List'!$E$5:$E$736,다우기술!DK$4,'[7]ROMM List'!$AA$5:$AA$736,다우기술!$C333)&gt;0,DK$4,"")</f>
        <v/>
      </c>
      <c r="DL333" s="392" t="str">
        <f t="shared" si="78"/>
        <v>공시</v>
      </c>
    </row>
    <row r="334" spans="1:116" s="506" customFormat="1" ht="343.2" hidden="1" customHeight="1">
      <c r="A334" s="471" t="s">
        <v>3290</v>
      </c>
      <c r="B334" s="392" t="s">
        <v>3009</v>
      </c>
      <c r="C334" s="430" t="str">
        <f t="shared" si="70"/>
        <v>FI0103</v>
      </c>
      <c r="D334" s="430" t="s">
        <v>5618</v>
      </c>
      <c r="E334" s="430" t="s">
        <v>5619</v>
      </c>
      <c r="F334" s="431" t="s">
        <v>3292</v>
      </c>
      <c r="G334" s="431" t="s">
        <v>3036</v>
      </c>
      <c r="H334" s="454" t="s">
        <v>5633</v>
      </c>
      <c r="I334" s="455" t="s">
        <v>5634</v>
      </c>
      <c r="J334" s="456" t="s">
        <v>5635</v>
      </c>
      <c r="K334" s="457" t="s">
        <v>2307</v>
      </c>
      <c r="L334" s="458" t="str">
        <f>IF(VLOOKUP(BZ334,'[7]ROMM List'!$AB$5:$AC$736,2,0)&gt;0,"Y","N")</f>
        <v>Y</v>
      </c>
      <c r="M334" s="459" t="s">
        <v>143</v>
      </c>
      <c r="N334" s="460"/>
      <c r="O334" s="460"/>
      <c r="P334" s="460"/>
      <c r="Q334" s="460"/>
      <c r="R334" s="461"/>
      <c r="S334" s="459" t="s">
        <v>142</v>
      </c>
      <c r="T334" s="461" t="s">
        <v>131</v>
      </c>
      <c r="U334" s="459" t="str">
        <f>IF(COUNTIFS('[7]ROMM List'!$AA$5:$AA$736,다우기술!$C334,'[7]ROMM List'!K$5:K$736,"O")&gt;0,"O","")</f>
        <v/>
      </c>
      <c r="V334" s="460" t="str">
        <f>IF(COUNTIFS('[7]ROMM List'!$AA$5:$AA$736,다우기술!$C334,'[7]ROMM List'!L$5:L$736,"O")&gt;0,"O","")</f>
        <v/>
      </c>
      <c r="W334" s="460" t="str">
        <f>IF(COUNTIFS('[7]ROMM List'!$AA$5:$AA$736,다우기술!$C334,'[7]ROMM List'!M$5:M$736,"O")&gt;0,"O","")</f>
        <v/>
      </c>
      <c r="X334" s="460" t="str">
        <f>IF(COUNTIFS('[7]ROMM List'!$AA$5:$AA$736,다우기술!$C334,'[7]ROMM List'!N$5:N$736,"O")&gt;0,"O","")</f>
        <v/>
      </c>
      <c r="Y334" s="460" t="str">
        <f>IF(COUNTIFS('[7]ROMM List'!$AA$5:$AA$736,다우기술!$C334,'[7]ROMM List'!O$5:O$736,"O")&gt;0,"O","")</f>
        <v>O</v>
      </c>
      <c r="Z334" s="460" t="str">
        <f>IF(COUNTIFS('[7]ROMM List'!$AA$5:$AA$736,다우기술!$C334,'[7]ROMM List'!P$5:P$736,"O")&gt;0,"O","")</f>
        <v/>
      </c>
      <c r="AA334" s="460" t="str">
        <f>IF(COUNTIFS('[7]ROMM List'!$AA$5:$AA$736,다우기술!$C334,'[7]ROMM List'!Q$5:Q$736,"O")&gt;0,"O","")</f>
        <v/>
      </c>
      <c r="AB334" s="460" t="str">
        <f>IF(COUNTIFS('[7]ROMM List'!$AA$5:$AA$736,다우기술!$C334,'[7]ROMM List'!R$5:R$736,"O")&gt;0,"O","")</f>
        <v>O</v>
      </c>
      <c r="AC334" s="460" t="str">
        <f>IF(COUNTIFS('[7]ROMM List'!$AA$5:$AA$736,다우기술!$C334,'[7]ROMM List'!S$5:S$736,"O")&gt;0,"O","")</f>
        <v/>
      </c>
      <c r="AD334" s="460" t="str">
        <f>IF(COUNTIFS('[7]ROMM List'!$AA$5:$AA$736,다우기술!$C334,'[7]ROMM List'!T$5:T$736,"O")&gt;0,"O","")</f>
        <v/>
      </c>
      <c r="AE334" s="460" t="str">
        <f>IF(COUNTIFS('[7]ROMM List'!$AA$5:$AA$736,다우기술!$C334,'[7]ROMM List'!U$5:U$736,"O")&gt;0,"O","")</f>
        <v/>
      </c>
      <c r="AF334" s="460" t="str">
        <f>IF(COUNTIFS('[7]ROMM List'!$AA$5:$AA$736,다우기술!$C334,'[7]ROMM List'!V$5:V$736,"O")&gt;0,"O","")</f>
        <v/>
      </c>
      <c r="AG334" s="461" t="str">
        <f>IF(COUNTIFS('[7]ROMM List'!$AA$5:$AA$736,다우기술!$C334,'[7]ROMM List'!W$5:W$736,"O")&gt;0,"O","")</f>
        <v/>
      </c>
      <c r="AH334" s="462" t="s">
        <v>130</v>
      </c>
      <c r="AI334" s="458" t="str">
        <f t="shared" si="77"/>
        <v>판관비기타손익</v>
      </c>
      <c r="AJ334" s="458" t="s">
        <v>144</v>
      </c>
      <c r="AK334" s="458" t="s">
        <v>144</v>
      </c>
      <c r="AL334" s="458" t="s">
        <v>144</v>
      </c>
      <c r="AM334" s="458" t="s">
        <v>144</v>
      </c>
      <c r="AN334" s="458" t="s">
        <v>3592</v>
      </c>
      <c r="AO334" s="458" t="s">
        <v>5050</v>
      </c>
      <c r="AP334" s="463" t="s">
        <v>4868</v>
      </c>
      <c r="AQ334" s="458" t="s">
        <v>143</v>
      </c>
      <c r="AR334" s="454" t="s">
        <v>3791</v>
      </c>
      <c r="AS334" s="454" t="s">
        <v>5407</v>
      </c>
      <c r="AT334" s="464" t="s">
        <v>5636</v>
      </c>
      <c r="AU334" s="454" t="str">
        <f t="shared" si="75"/>
        <v>임시전표의 승인</v>
      </c>
      <c r="AV334" s="454" t="s">
        <v>5637</v>
      </c>
      <c r="AW334" s="455"/>
      <c r="AX334" s="460"/>
      <c r="AY334" s="460" t="s">
        <v>3025</v>
      </c>
      <c r="AZ334" s="461"/>
      <c r="BA334" s="446" t="s">
        <v>5037</v>
      </c>
      <c r="BB334" s="446" t="str">
        <f>IF(COUNTIFS('[7]ROMM List'!$AA$5:$AA$736,다우기술!C334,'[7]ROMM List'!$AF$5:$AF$736,"Significant")&gt;0,"Significant",IF(COUNTIFS('[7]ROMM List'!$AA$5:$AA$736,다우기술!C334,'[7]ROMM List'!$AF$5:$AF$736,"Higher")&gt;0,"Higher","Lower"))</f>
        <v>Lower</v>
      </c>
      <c r="BC334" s="446" t="str">
        <f t="shared" si="79"/>
        <v>O</v>
      </c>
      <c r="BD334" s="446" t="s">
        <v>130</v>
      </c>
      <c r="BE334" s="465" t="s">
        <v>131</v>
      </c>
      <c r="BF334" s="466" t="str">
        <f t="shared" si="80"/>
        <v>O</v>
      </c>
      <c r="BG334" s="466" t="s">
        <v>135</v>
      </c>
      <c r="BH334" s="466" t="s">
        <v>133</v>
      </c>
      <c r="BI334" s="466" t="s">
        <v>133</v>
      </c>
      <c r="BJ334" s="466" t="s">
        <v>135</v>
      </c>
      <c r="BK334" s="466" t="s">
        <v>135</v>
      </c>
      <c r="BL334" s="466" t="s">
        <v>133</v>
      </c>
      <c r="BM334" s="466" t="s">
        <v>135</v>
      </c>
      <c r="BN334" s="467" t="s">
        <v>135</v>
      </c>
      <c r="BO334" s="446" t="str">
        <f t="shared" si="71"/>
        <v>Not Higher</v>
      </c>
      <c r="BP334" s="446">
        <f>SUMIFS([7]Note!$G$18:$G$65,[7]Note!$C$18:$C$65,다우기술!BB334,[7]Note!$F$18:$F$65,다우기술!BC334,[7]Note!$D$18:$D$65,다우기술!BO334)/IF(BD334="Y",1,IF(BD334="H",2,4))</f>
        <v>10</v>
      </c>
      <c r="BQ334" s="446" t="str">
        <f t="shared" si="81"/>
        <v>재경팀</v>
      </c>
      <c r="BR334" s="466"/>
      <c r="BS334" s="467" t="s">
        <v>143</v>
      </c>
      <c r="BT334" s="465"/>
      <c r="BU334" s="466"/>
      <c r="BV334" s="466"/>
      <c r="BW334" s="466" t="s">
        <v>143</v>
      </c>
      <c r="BX334" s="466"/>
      <c r="BY334" s="446"/>
      <c r="BZ334" s="392" t="str">
        <f t="shared" si="76"/>
        <v>재무회계_임시전표의 승인</v>
      </c>
      <c r="CA334" s="506" t="b">
        <f>VLOOKUP(BZ334,'[7]ROMM List'!$AB$5:$AB$736,1,0)=BZ334</f>
        <v>1</v>
      </c>
      <c r="CB334" s="506" t="str">
        <f t="shared" si="72"/>
        <v>FI0103</v>
      </c>
      <c r="CD334" s="507">
        <f t="shared" si="73"/>
        <v>0</v>
      </c>
      <c r="CE334" s="392"/>
      <c r="CF334" s="507">
        <f t="shared" si="74"/>
        <v>0</v>
      </c>
      <c r="CG334" s="507">
        <f t="shared" si="74"/>
        <v>0</v>
      </c>
      <c r="CH334" s="507">
        <f t="shared" si="74"/>
        <v>0</v>
      </c>
      <c r="CL334" s="506" t="str">
        <f>IF(COUNTIFS('[7]ROMM List'!$E$5:$E$736,다우기술!CL$4,'[7]ROMM List'!$AA$5:$AA$736,다우기술!$C334)&gt;0,CL$4,"")</f>
        <v/>
      </c>
      <c r="CM334" s="506" t="str">
        <f>IF(COUNTIFS('[7]ROMM List'!$E$5:$E$736,다우기술!CM$4,'[7]ROMM List'!$AA$5:$AA$736,다우기술!$C334)&gt;0,CM$4,"")</f>
        <v/>
      </c>
      <c r="CN334" s="506" t="str">
        <f>IF(COUNTIFS('[7]ROMM List'!$E$5:$E$736,다우기술!CN$4,'[7]ROMM List'!$AA$5:$AA$736,다우기술!$C334)&gt;0,CN$4,"")</f>
        <v/>
      </c>
      <c r="CO334" s="506" t="str">
        <f>IF(COUNTIFS('[7]ROMM List'!$E$5:$E$736,다우기술!CO$4,'[7]ROMM List'!$AA$5:$AA$736,다우기술!$C334)&gt;0,CO$4,"")</f>
        <v/>
      </c>
      <c r="CP334" s="506" t="str">
        <f>IF(COUNTIFS('[7]ROMM List'!$E$5:$E$736,다우기술!CP$4,'[7]ROMM List'!$AA$5:$AA$736,다우기술!$C334)&gt;0,CP$4,"")</f>
        <v/>
      </c>
      <c r="CQ334" s="506" t="str">
        <f>IF(COUNTIFS('[7]ROMM List'!$E$5:$E$736,다우기술!CQ$4,'[7]ROMM List'!$AA$5:$AA$736,다우기술!$C334)&gt;0,CQ$4,"")</f>
        <v/>
      </c>
      <c r="CR334" s="506" t="str">
        <f>IF(COUNTIFS('[7]ROMM List'!$E$5:$E$736,다우기술!CR$4,'[7]ROMM List'!$AA$5:$AA$736,다우기술!$C334)&gt;0,CR$4,"")</f>
        <v/>
      </c>
      <c r="CS334" s="506" t="str">
        <f>IF(COUNTIFS('[7]ROMM List'!$E$5:$E$736,다우기술!CS$4,'[7]ROMM List'!$AA$5:$AA$736,다우기술!$C334)&gt;0,CS$4,"")</f>
        <v/>
      </c>
      <c r="CT334" s="506" t="str">
        <f>IF(COUNTIFS('[7]ROMM List'!$E$5:$E$736,다우기술!CT$4,'[7]ROMM List'!$AA$5:$AA$736,다우기술!$C334)&gt;0,CT$4,"")</f>
        <v/>
      </c>
      <c r="CU334" s="506" t="str">
        <f>IF(COUNTIFS('[7]ROMM List'!$E$5:$E$736,다우기술!CU$4,'[7]ROMM List'!$AA$5:$AA$736,다우기술!$C334)&gt;0,CU$4,"")</f>
        <v/>
      </c>
      <c r="CV334" s="506" t="str">
        <f>IF(COUNTIFS('[7]ROMM List'!$E$5:$E$736,다우기술!CV$4,'[7]ROMM List'!$AA$5:$AA$736,다우기술!$C334)&gt;0,CV$4,"")</f>
        <v/>
      </c>
      <c r="CW334" s="506" t="str">
        <f>IF(COUNTIFS('[7]ROMM List'!$E$5:$E$736,다우기술!CW$4,'[7]ROMM List'!$AA$5:$AA$736,다우기술!$C334)&gt;0,CW$4,"")</f>
        <v/>
      </c>
      <c r="CX334" s="506" t="str">
        <f>IF(COUNTIFS('[7]ROMM List'!$E$5:$E$736,다우기술!CX$4,'[7]ROMM List'!$AA$5:$AA$736,다우기술!$C334)&gt;0,CX$4,"")</f>
        <v>판관비</v>
      </c>
      <c r="CY334" s="506" t="str">
        <f>IF(COUNTIFS('[7]ROMM List'!$E$5:$E$736,다우기술!CY$4,'[7]ROMM List'!$AA$5:$AA$736,다우기술!$C334)&gt;0,CY$4,"")</f>
        <v>기타손익</v>
      </c>
      <c r="CZ334" s="506" t="str">
        <f>IF(COUNTIFS('[7]ROMM List'!$E$5:$E$736,다우기술!CZ$4,'[7]ROMM List'!$AA$5:$AA$736,다우기술!$C334)&gt;0,CZ$4,"")</f>
        <v/>
      </c>
      <c r="DA334" s="506" t="str">
        <f>IF(COUNTIFS('[7]ROMM List'!$E$5:$E$736,다우기술!DA$4,'[7]ROMM List'!$AA$5:$AA$736,다우기술!$C334)&gt;0,DA$4,"")</f>
        <v/>
      </c>
      <c r="DB334" s="506" t="str">
        <f>IF(COUNTIFS('[7]ROMM List'!$E$5:$E$736,다우기술!DB$4,'[7]ROMM List'!$AA$5:$AA$736,다우기술!$C334)&gt;0,DB$4,"")</f>
        <v/>
      </c>
      <c r="DC334" s="506" t="str">
        <f>IF(COUNTIFS('[7]ROMM List'!$E$5:$E$736,다우기술!DC$4,'[7]ROMM List'!$AA$5:$AA$736,다우기술!$C334)&gt;0,DC$4,"")</f>
        <v/>
      </c>
      <c r="DD334" s="506" t="str">
        <f>IF(COUNTIFS('[7]ROMM List'!$E$5:$E$736,다우기술!DD$4,'[7]ROMM List'!$AA$5:$AA$736,다우기술!$C334)&gt;0,DD$4,"")</f>
        <v/>
      </c>
      <c r="DE334" s="506" t="str">
        <f>IF(COUNTIFS('[7]ROMM List'!$E$5:$E$736,다우기술!DE$4,'[7]ROMM List'!$AA$5:$AA$736,다우기술!$C334)&gt;0,DE$4,"")</f>
        <v/>
      </c>
      <c r="DF334" s="506" t="str">
        <f>IF(COUNTIFS('[7]ROMM List'!$E$5:$E$736,다우기술!DF$4,'[7]ROMM List'!$AA$5:$AA$736,다우기술!$C334)&gt;0,DF$4,"")</f>
        <v/>
      </c>
      <c r="DG334" s="506" t="str">
        <f>IF(COUNTIFS('[7]ROMM List'!$E$5:$E$736,다우기술!DG$4,'[7]ROMM List'!$AA$5:$AA$736,다우기술!$C334)&gt;0,DG$4,"")</f>
        <v/>
      </c>
      <c r="DH334" s="506" t="str">
        <f>IF(COUNTIFS('[7]ROMM List'!$E$5:$E$736,다우기술!DH$4,'[7]ROMM List'!$AA$5:$AA$736,다우기술!$C334)&gt;0,DH$4,"")</f>
        <v/>
      </c>
      <c r="DI334" s="506" t="str">
        <f>IF(COUNTIFS('[7]ROMM List'!$E$5:$E$736,다우기술!DI$4,'[7]ROMM List'!$AA$5:$AA$736,다우기술!$C334)&gt;0,DI$4,"")</f>
        <v/>
      </c>
      <c r="DJ334" s="506" t="str">
        <f>IF(COUNTIFS('[7]ROMM List'!$E$5:$E$736,다우기술!DJ$4,'[7]ROMM List'!$AA$5:$AA$736,다우기술!$C334)&gt;0,DJ$4,"")</f>
        <v/>
      </c>
      <c r="DK334" s="506" t="str">
        <f>IF(COUNTIFS('[7]ROMM List'!$E$5:$E$736,다우기술!DK$4,'[7]ROMM List'!$AA$5:$AA$736,다우기술!$C334)&gt;0,DK$4,"")</f>
        <v/>
      </c>
      <c r="DL334" s="506" t="str">
        <f t="shared" si="78"/>
        <v>판관비기타손익</v>
      </c>
    </row>
    <row r="335" spans="1:116" s="506" customFormat="1" ht="202.95" hidden="1" customHeight="1">
      <c r="A335" s="471" t="s">
        <v>3290</v>
      </c>
      <c r="B335" s="392" t="s">
        <v>3009</v>
      </c>
      <c r="C335" s="430" t="str">
        <f t="shared" si="70"/>
        <v>FI0104</v>
      </c>
      <c r="D335" s="430" t="s">
        <v>5638</v>
      </c>
      <c r="E335" s="430" t="s">
        <v>5619</v>
      </c>
      <c r="F335" s="431" t="s">
        <v>3292</v>
      </c>
      <c r="G335" s="431" t="s">
        <v>3047</v>
      </c>
      <c r="H335" s="454" t="s">
        <v>5639</v>
      </c>
      <c r="I335" s="455" t="s">
        <v>5640</v>
      </c>
      <c r="J335" s="456" t="s">
        <v>5641</v>
      </c>
      <c r="K335" s="457" t="s">
        <v>2311</v>
      </c>
      <c r="L335" s="458" t="str">
        <f>IF(VLOOKUP(BZ335,'[7]ROMM List'!$AB$5:$AC$736,2,0)&gt;0,"Y","N")</f>
        <v>Y</v>
      </c>
      <c r="M335" s="459" t="s">
        <v>143</v>
      </c>
      <c r="N335" s="460"/>
      <c r="O335" s="460"/>
      <c r="P335" s="460"/>
      <c r="Q335" s="460"/>
      <c r="R335" s="461"/>
      <c r="S335" s="459" t="s">
        <v>142</v>
      </c>
      <c r="T335" s="461" t="s">
        <v>137</v>
      </c>
      <c r="U335" s="459" t="str">
        <f>IF(COUNTIFS('[7]ROMM List'!$AA$5:$AA$736,다우기술!$C335,'[7]ROMM List'!K$5:K$736,"O")&gt;0,"O","")</f>
        <v/>
      </c>
      <c r="V335" s="460" t="str">
        <f>IF(COUNTIFS('[7]ROMM List'!$AA$5:$AA$736,다우기술!$C335,'[7]ROMM List'!L$5:L$736,"O")&gt;0,"O","")</f>
        <v/>
      </c>
      <c r="W335" s="460" t="str">
        <f>IF(COUNTIFS('[7]ROMM List'!$AA$5:$AA$736,다우기술!$C335,'[7]ROMM List'!M$5:M$736,"O")&gt;0,"O","")</f>
        <v/>
      </c>
      <c r="X335" s="460" t="str">
        <f>IF(COUNTIFS('[7]ROMM List'!$AA$5:$AA$736,다우기술!$C335,'[7]ROMM List'!N$5:N$736,"O")&gt;0,"O","")</f>
        <v/>
      </c>
      <c r="Y335" s="460" t="str">
        <f>IF(COUNTIFS('[7]ROMM List'!$AA$5:$AA$736,다우기술!$C335,'[7]ROMM List'!O$5:O$736,"O")&gt;0,"O","")</f>
        <v/>
      </c>
      <c r="Z335" s="460" t="str">
        <f>IF(COUNTIFS('[7]ROMM List'!$AA$5:$AA$736,다우기술!$C335,'[7]ROMM List'!P$5:P$736,"O")&gt;0,"O","")</f>
        <v/>
      </c>
      <c r="AA335" s="460" t="str">
        <f>IF(COUNTIFS('[7]ROMM List'!$AA$5:$AA$736,다우기술!$C335,'[7]ROMM List'!Q$5:Q$736,"O")&gt;0,"O","")</f>
        <v/>
      </c>
      <c r="AB335" s="460" t="str">
        <f>IF(COUNTIFS('[7]ROMM List'!$AA$5:$AA$736,다우기술!$C335,'[7]ROMM List'!R$5:R$736,"O")&gt;0,"O","")</f>
        <v/>
      </c>
      <c r="AC335" s="460" t="str">
        <f>IF(COUNTIFS('[7]ROMM List'!$AA$5:$AA$736,다우기술!$C335,'[7]ROMM List'!S$5:S$736,"O")&gt;0,"O","")</f>
        <v/>
      </c>
      <c r="AD335" s="460" t="str">
        <f>IF(COUNTIFS('[7]ROMM List'!$AA$5:$AA$736,다우기술!$C335,'[7]ROMM List'!T$5:T$736,"O")&gt;0,"O","")</f>
        <v>O</v>
      </c>
      <c r="AE335" s="460" t="str">
        <f>IF(COUNTIFS('[7]ROMM List'!$AA$5:$AA$736,다우기술!$C335,'[7]ROMM List'!U$5:U$736,"O")&gt;0,"O","")</f>
        <v>O</v>
      </c>
      <c r="AF335" s="460" t="str">
        <f>IF(COUNTIFS('[7]ROMM List'!$AA$5:$AA$736,다우기술!$C335,'[7]ROMM List'!V$5:V$736,"O")&gt;0,"O","")</f>
        <v>O</v>
      </c>
      <c r="AG335" s="461" t="str">
        <f>IF(COUNTIFS('[7]ROMM List'!$AA$5:$AA$736,다우기술!$C335,'[7]ROMM List'!W$5:W$736,"O")&gt;0,"O","")</f>
        <v>O</v>
      </c>
      <c r="AH335" s="462" t="s">
        <v>130</v>
      </c>
      <c r="AI335" s="458" t="str">
        <f t="shared" si="77"/>
        <v>공시</v>
      </c>
      <c r="AJ335" s="458" t="s">
        <v>144</v>
      </c>
      <c r="AK335" s="458" t="s">
        <v>144</v>
      </c>
      <c r="AL335" s="458" t="s">
        <v>144</v>
      </c>
      <c r="AM335" s="458" t="s">
        <v>144</v>
      </c>
      <c r="AN335" s="458" t="s">
        <v>144</v>
      </c>
      <c r="AO335" s="458" t="s">
        <v>144</v>
      </c>
      <c r="AP335" s="463" t="s">
        <v>3638</v>
      </c>
      <c r="AQ335" s="458" t="s">
        <v>3582</v>
      </c>
      <c r="AR335" s="454" t="s">
        <v>3791</v>
      </c>
      <c r="AS335" s="454" t="s">
        <v>3792</v>
      </c>
      <c r="AT335" s="464" t="s">
        <v>5642</v>
      </c>
      <c r="AU335" s="454" t="str">
        <f t="shared" si="75"/>
        <v>전표작성자의 전표승인 제한</v>
      </c>
      <c r="AV335" s="454" t="s">
        <v>5643</v>
      </c>
      <c r="AW335" s="455"/>
      <c r="AX335" s="460"/>
      <c r="AY335" s="460"/>
      <c r="AZ335" s="461" t="s">
        <v>143</v>
      </c>
      <c r="BA335" s="446" t="s">
        <v>4813</v>
      </c>
      <c r="BB335" s="446" t="str">
        <f>IF(COUNTIFS('[7]ROMM List'!$AA$5:$AA$736,다우기술!C335,'[7]ROMM List'!$AF$5:$AF$736,"Significant")&gt;0,"Significant",IF(COUNTIFS('[7]ROMM List'!$AA$5:$AA$736,다우기술!C335,'[7]ROMM List'!$AF$5:$AF$736,"Higher")&gt;0,"Higher","Lower"))</f>
        <v>Lower</v>
      </c>
      <c r="BC335" s="446" t="str">
        <f t="shared" si="79"/>
        <v>Auto</v>
      </c>
      <c r="BD335" s="446" t="s">
        <v>130</v>
      </c>
      <c r="BE335" s="465" t="s">
        <v>137</v>
      </c>
      <c r="BF335" s="466" t="str">
        <f t="shared" si="80"/>
        <v>Auto</v>
      </c>
      <c r="BG335" s="466" t="s">
        <v>135</v>
      </c>
      <c r="BH335" s="466" t="s">
        <v>133</v>
      </c>
      <c r="BI335" s="466" t="s">
        <v>135</v>
      </c>
      <c r="BJ335" s="466" t="s">
        <v>135</v>
      </c>
      <c r="BK335" s="466" t="s">
        <v>135</v>
      </c>
      <c r="BL335" s="466" t="s">
        <v>133</v>
      </c>
      <c r="BM335" s="466" t="s">
        <v>135</v>
      </c>
      <c r="BN335" s="467" t="s">
        <v>135</v>
      </c>
      <c r="BO335" s="446" t="str">
        <f t="shared" si="71"/>
        <v>Not Higher</v>
      </c>
      <c r="BP335" s="446">
        <f>SUMIFS([7]Note!$G$18:$G$65,[7]Note!$C$18:$C$65,다우기술!BB335,[7]Note!$F$18:$F$65,다우기술!BC335,[7]Note!$D$18:$D$65,다우기술!BO335)/IF(BD335="Y",1,IF(BD335="H",2,4))</f>
        <v>1</v>
      </c>
      <c r="BQ335" s="446" t="str">
        <f t="shared" si="81"/>
        <v>재경팀</v>
      </c>
      <c r="BR335" s="466"/>
      <c r="BS335" s="467" t="s">
        <v>143</v>
      </c>
      <c r="BT335" s="465"/>
      <c r="BU335" s="466"/>
      <c r="BV335" s="466"/>
      <c r="BW335" s="466" t="s">
        <v>143</v>
      </c>
      <c r="BX335" s="466"/>
      <c r="BY335" s="446"/>
      <c r="BZ335" s="392" t="str">
        <f t="shared" si="76"/>
        <v>재무회계_전표작성자의 전표승인 제한</v>
      </c>
      <c r="CA335" s="506" t="b">
        <f>VLOOKUP(BZ335,'[7]ROMM List'!$AB$5:$AB$736,1,0)=BZ335</f>
        <v>1</v>
      </c>
      <c r="CB335" s="506" t="str">
        <f t="shared" si="72"/>
        <v>FI0104</v>
      </c>
      <c r="CD335" s="507">
        <f t="shared" si="73"/>
        <v>0</v>
      </c>
      <c r="CE335" s="392"/>
      <c r="CF335" s="507">
        <f t="shared" si="74"/>
        <v>0</v>
      </c>
      <c r="CG335" s="507">
        <f t="shared" si="74"/>
        <v>0</v>
      </c>
      <c r="CH335" s="507">
        <f t="shared" si="74"/>
        <v>0</v>
      </c>
      <c r="CL335" s="506" t="str">
        <f>IF(COUNTIFS('[7]ROMM List'!$E$5:$E$736,다우기술!CL$4,'[7]ROMM List'!$AA$5:$AA$736,다우기술!$C335)&gt;0,CL$4,"")</f>
        <v/>
      </c>
      <c r="CM335" s="506" t="str">
        <f>IF(COUNTIFS('[7]ROMM List'!$E$5:$E$736,다우기술!CM$4,'[7]ROMM List'!$AA$5:$AA$736,다우기술!$C335)&gt;0,CM$4,"")</f>
        <v/>
      </c>
      <c r="CN335" s="506" t="str">
        <f>IF(COUNTIFS('[7]ROMM List'!$E$5:$E$736,다우기술!CN$4,'[7]ROMM List'!$AA$5:$AA$736,다우기술!$C335)&gt;0,CN$4,"")</f>
        <v/>
      </c>
      <c r="CO335" s="506" t="str">
        <f>IF(COUNTIFS('[7]ROMM List'!$E$5:$E$736,다우기술!CO$4,'[7]ROMM List'!$AA$5:$AA$736,다우기술!$C335)&gt;0,CO$4,"")</f>
        <v/>
      </c>
      <c r="CP335" s="506" t="str">
        <f>IF(COUNTIFS('[7]ROMM List'!$E$5:$E$736,다우기술!CP$4,'[7]ROMM List'!$AA$5:$AA$736,다우기술!$C335)&gt;0,CP$4,"")</f>
        <v/>
      </c>
      <c r="CQ335" s="506" t="str">
        <f>IF(COUNTIFS('[7]ROMM List'!$E$5:$E$736,다우기술!CQ$4,'[7]ROMM List'!$AA$5:$AA$736,다우기술!$C335)&gt;0,CQ$4,"")</f>
        <v/>
      </c>
      <c r="CR335" s="506" t="str">
        <f>IF(COUNTIFS('[7]ROMM List'!$E$5:$E$736,다우기술!CR$4,'[7]ROMM List'!$AA$5:$AA$736,다우기술!$C335)&gt;0,CR$4,"")</f>
        <v/>
      </c>
      <c r="CS335" s="506" t="str">
        <f>IF(COUNTIFS('[7]ROMM List'!$E$5:$E$736,다우기술!CS$4,'[7]ROMM List'!$AA$5:$AA$736,다우기술!$C335)&gt;0,CS$4,"")</f>
        <v/>
      </c>
      <c r="CT335" s="506" t="str">
        <f>IF(COUNTIFS('[7]ROMM List'!$E$5:$E$736,다우기술!CT$4,'[7]ROMM List'!$AA$5:$AA$736,다우기술!$C335)&gt;0,CT$4,"")</f>
        <v/>
      </c>
      <c r="CU335" s="506" t="str">
        <f>IF(COUNTIFS('[7]ROMM List'!$E$5:$E$736,다우기술!CU$4,'[7]ROMM List'!$AA$5:$AA$736,다우기술!$C335)&gt;0,CU$4,"")</f>
        <v/>
      </c>
      <c r="CV335" s="506" t="str">
        <f>IF(COUNTIFS('[7]ROMM List'!$E$5:$E$736,다우기술!CV$4,'[7]ROMM List'!$AA$5:$AA$736,다우기술!$C335)&gt;0,CV$4,"")</f>
        <v/>
      </c>
      <c r="CW335" s="506" t="str">
        <f>IF(COUNTIFS('[7]ROMM List'!$E$5:$E$736,다우기술!CW$4,'[7]ROMM List'!$AA$5:$AA$736,다우기술!$C335)&gt;0,CW$4,"")</f>
        <v/>
      </c>
      <c r="CX335" s="506" t="str">
        <f>IF(COUNTIFS('[7]ROMM List'!$E$5:$E$736,다우기술!CX$4,'[7]ROMM List'!$AA$5:$AA$736,다우기술!$C335)&gt;0,CX$4,"")</f>
        <v/>
      </c>
      <c r="CY335" s="506" t="str">
        <f>IF(COUNTIFS('[7]ROMM List'!$E$5:$E$736,다우기술!CY$4,'[7]ROMM List'!$AA$5:$AA$736,다우기술!$C335)&gt;0,CY$4,"")</f>
        <v/>
      </c>
      <c r="CZ335" s="506" t="str">
        <f>IF(COUNTIFS('[7]ROMM List'!$E$5:$E$736,다우기술!CZ$4,'[7]ROMM List'!$AA$5:$AA$736,다우기술!$C335)&gt;0,CZ$4,"")</f>
        <v/>
      </c>
      <c r="DA335" s="506" t="str">
        <f>IF(COUNTIFS('[7]ROMM List'!$E$5:$E$736,다우기술!DA$4,'[7]ROMM List'!$AA$5:$AA$736,다우기술!$C335)&gt;0,DA$4,"")</f>
        <v/>
      </c>
      <c r="DB335" s="506" t="str">
        <f>IF(COUNTIFS('[7]ROMM List'!$E$5:$E$736,다우기술!DB$4,'[7]ROMM List'!$AA$5:$AA$736,다우기술!$C335)&gt;0,DB$4,"")</f>
        <v/>
      </c>
      <c r="DC335" s="506" t="str">
        <f>IF(COUNTIFS('[7]ROMM List'!$E$5:$E$736,다우기술!DC$4,'[7]ROMM List'!$AA$5:$AA$736,다우기술!$C335)&gt;0,DC$4,"")</f>
        <v/>
      </c>
      <c r="DD335" s="506" t="str">
        <f>IF(COUNTIFS('[7]ROMM List'!$E$5:$E$736,다우기술!DD$4,'[7]ROMM List'!$AA$5:$AA$736,다우기술!$C335)&gt;0,DD$4,"")</f>
        <v/>
      </c>
      <c r="DE335" s="506" t="str">
        <f>IF(COUNTIFS('[7]ROMM List'!$E$5:$E$736,다우기술!DE$4,'[7]ROMM List'!$AA$5:$AA$736,다우기술!$C335)&gt;0,DE$4,"")</f>
        <v/>
      </c>
      <c r="DF335" s="506" t="str">
        <f>IF(COUNTIFS('[7]ROMM List'!$E$5:$E$736,다우기술!DF$4,'[7]ROMM List'!$AA$5:$AA$736,다우기술!$C335)&gt;0,DF$4,"")</f>
        <v>공시</v>
      </c>
      <c r="DG335" s="506" t="str">
        <f>IF(COUNTIFS('[7]ROMM List'!$E$5:$E$736,다우기술!DG$4,'[7]ROMM List'!$AA$5:$AA$736,다우기술!$C335)&gt;0,DG$4,"")</f>
        <v/>
      </c>
      <c r="DH335" s="506" t="str">
        <f>IF(COUNTIFS('[7]ROMM List'!$E$5:$E$736,다우기술!DH$4,'[7]ROMM List'!$AA$5:$AA$736,다우기술!$C335)&gt;0,DH$4,"")</f>
        <v/>
      </c>
      <c r="DI335" s="506" t="str">
        <f>IF(COUNTIFS('[7]ROMM List'!$E$5:$E$736,다우기술!DI$4,'[7]ROMM List'!$AA$5:$AA$736,다우기술!$C335)&gt;0,DI$4,"")</f>
        <v/>
      </c>
      <c r="DJ335" s="506" t="str">
        <f>IF(COUNTIFS('[7]ROMM List'!$E$5:$E$736,다우기술!DJ$4,'[7]ROMM List'!$AA$5:$AA$736,다우기술!$C335)&gt;0,DJ$4,"")</f>
        <v/>
      </c>
      <c r="DK335" s="506" t="str">
        <f>IF(COUNTIFS('[7]ROMM List'!$E$5:$E$736,다우기술!DK$4,'[7]ROMM List'!$AA$5:$AA$736,다우기술!$C335)&gt;0,DK$4,"")</f>
        <v/>
      </c>
      <c r="DL335" s="506" t="str">
        <f t="shared" si="78"/>
        <v>공시</v>
      </c>
    </row>
    <row r="336" spans="1:116" s="506" customFormat="1" ht="202.95" hidden="1" customHeight="1">
      <c r="A336" s="471" t="s">
        <v>3290</v>
      </c>
      <c r="B336" s="392" t="s">
        <v>3009</v>
      </c>
      <c r="C336" s="430" t="str">
        <f t="shared" si="70"/>
        <v>FI0105</v>
      </c>
      <c r="D336" s="430" t="s">
        <v>5618</v>
      </c>
      <c r="E336" s="430" t="s">
        <v>5619</v>
      </c>
      <c r="F336" s="431" t="s">
        <v>3575</v>
      </c>
      <c r="G336" s="431" t="s">
        <v>3260</v>
      </c>
      <c r="H336" s="454" t="s">
        <v>5644</v>
      </c>
      <c r="I336" s="455" t="s">
        <v>5645</v>
      </c>
      <c r="J336" s="456" t="s">
        <v>5646</v>
      </c>
      <c r="K336" s="457" t="s">
        <v>2314</v>
      </c>
      <c r="L336" s="458" t="str">
        <f>IF(VLOOKUP(BZ336,'[7]ROMM List'!$AB$5:$AC$736,2,0)&gt;0,"Y","N")</f>
        <v>Y</v>
      </c>
      <c r="M336" s="459" t="s">
        <v>143</v>
      </c>
      <c r="N336" s="460"/>
      <c r="O336" s="460"/>
      <c r="P336" s="460"/>
      <c r="Q336" s="460"/>
      <c r="R336" s="461"/>
      <c r="S336" s="459" t="s">
        <v>142</v>
      </c>
      <c r="T336" s="461" t="s">
        <v>131</v>
      </c>
      <c r="U336" s="459" t="str">
        <f>IF(COUNTIFS('[7]ROMM List'!$AA$5:$AA$736,다우기술!$C336,'[7]ROMM List'!K$5:K$736,"O")&gt;0,"O","")</f>
        <v/>
      </c>
      <c r="V336" s="460" t="str">
        <f>IF(COUNTIFS('[7]ROMM List'!$AA$5:$AA$736,다우기술!$C336,'[7]ROMM List'!L$5:L$736,"O")&gt;0,"O","")</f>
        <v/>
      </c>
      <c r="W336" s="460" t="str">
        <f>IF(COUNTIFS('[7]ROMM List'!$AA$5:$AA$736,다우기술!$C336,'[7]ROMM List'!M$5:M$736,"O")&gt;0,"O","")</f>
        <v/>
      </c>
      <c r="X336" s="460" t="str">
        <f>IF(COUNTIFS('[7]ROMM List'!$AA$5:$AA$736,다우기술!$C336,'[7]ROMM List'!N$5:N$736,"O")&gt;0,"O","")</f>
        <v/>
      </c>
      <c r="Y336" s="460" t="str">
        <f>IF(COUNTIFS('[7]ROMM List'!$AA$5:$AA$736,다우기술!$C336,'[7]ROMM List'!O$5:O$736,"O")&gt;0,"O","")</f>
        <v/>
      </c>
      <c r="Z336" s="460" t="str">
        <f>IF(COUNTIFS('[7]ROMM List'!$AA$5:$AA$736,다우기술!$C336,'[7]ROMM List'!P$5:P$736,"O")&gt;0,"O","")</f>
        <v/>
      </c>
      <c r="AA336" s="460" t="str">
        <f>IF(COUNTIFS('[7]ROMM List'!$AA$5:$AA$736,다우기술!$C336,'[7]ROMM List'!Q$5:Q$736,"O")&gt;0,"O","")</f>
        <v/>
      </c>
      <c r="AB336" s="460" t="str">
        <f>IF(COUNTIFS('[7]ROMM List'!$AA$5:$AA$736,다우기술!$C336,'[7]ROMM List'!R$5:R$736,"O")&gt;0,"O","")</f>
        <v/>
      </c>
      <c r="AC336" s="460" t="str">
        <f>IF(COUNTIFS('[7]ROMM List'!$AA$5:$AA$736,다우기술!$C336,'[7]ROMM List'!S$5:S$736,"O")&gt;0,"O","")</f>
        <v/>
      </c>
      <c r="AD336" s="460" t="str">
        <f>IF(COUNTIFS('[7]ROMM List'!$AA$5:$AA$736,다우기술!$C336,'[7]ROMM List'!T$5:T$736,"O")&gt;0,"O","")</f>
        <v>O</v>
      </c>
      <c r="AE336" s="460" t="str">
        <f>IF(COUNTIFS('[7]ROMM List'!$AA$5:$AA$736,다우기술!$C336,'[7]ROMM List'!U$5:U$736,"O")&gt;0,"O","")</f>
        <v>O</v>
      </c>
      <c r="AF336" s="460" t="str">
        <f>IF(COUNTIFS('[7]ROMM List'!$AA$5:$AA$736,다우기술!$C336,'[7]ROMM List'!V$5:V$736,"O")&gt;0,"O","")</f>
        <v>O</v>
      </c>
      <c r="AG336" s="461" t="str">
        <f>IF(COUNTIFS('[7]ROMM List'!$AA$5:$AA$736,다우기술!$C336,'[7]ROMM List'!W$5:W$736,"O")&gt;0,"O","")</f>
        <v>O</v>
      </c>
      <c r="AH336" s="462" t="s">
        <v>130</v>
      </c>
      <c r="AI336" s="458" t="str">
        <f t="shared" si="77"/>
        <v>공시</v>
      </c>
      <c r="AJ336" s="458" t="s">
        <v>144</v>
      </c>
      <c r="AK336" s="458" t="s">
        <v>144</v>
      </c>
      <c r="AL336" s="458" t="s">
        <v>144</v>
      </c>
      <c r="AM336" s="458" t="s">
        <v>144</v>
      </c>
      <c r="AN336" s="458" t="s">
        <v>3592</v>
      </c>
      <c r="AO336" s="458" t="s">
        <v>5647</v>
      </c>
      <c r="AP336" s="463" t="s">
        <v>4868</v>
      </c>
      <c r="AQ336" s="458" t="s">
        <v>143</v>
      </c>
      <c r="AR336" s="454" t="s">
        <v>3791</v>
      </c>
      <c r="AS336" s="454" t="s">
        <v>3792</v>
      </c>
      <c r="AT336" s="464" t="s">
        <v>5648</v>
      </c>
      <c r="AU336" s="454" t="str">
        <f t="shared" si="75"/>
        <v>전표 취소 및 변경 권한 제한</v>
      </c>
      <c r="AV336" s="454" t="s">
        <v>5649</v>
      </c>
      <c r="AW336" s="455"/>
      <c r="AX336" s="460"/>
      <c r="AY336" s="460"/>
      <c r="AZ336" s="461" t="s">
        <v>3025</v>
      </c>
      <c r="BA336" s="446" t="s">
        <v>5632</v>
      </c>
      <c r="BB336" s="446" t="str">
        <f>IF(COUNTIFS('[7]ROMM List'!$AA$5:$AA$736,다우기술!C336,'[7]ROMM List'!$AF$5:$AF$736,"Significant")&gt;0,"Significant",IF(COUNTIFS('[7]ROMM List'!$AA$5:$AA$736,다우기술!C336,'[7]ROMM List'!$AF$5:$AF$736,"Higher")&gt;0,"Higher","Lower"))</f>
        <v>Lower</v>
      </c>
      <c r="BC336" s="446" t="str">
        <f t="shared" si="79"/>
        <v>O</v>
      </c>
      <c r="BD336" s="446" t="s">
        <v>130</v>
      </c>
      <c r="BE336" s="465" t="s">
        <v>131</v>
      </c>
      <c r="BF336" s="466" t="str">
        <f t="shared" si="80"/>
        <v>O</v>
      </c>
      <c r="BG336" s="466" t="s">
        <v>135</v>
      </c>
      <c r="BH336" s="466" t="s">
        <v>133</v>
      </c>
      <c r="BI336" s="466" t="s">
        <v>133</v>
      </c>
      <c r="BJ336" s="466" t="s">
        <v>135</v>
      </c>
      <c r="BK336" s="466" t="s">
        <v>135</v>
      </c>
      <c r="BL336" s="466" t="s">
        <v>133</v>
      </c>
      <c r="BM336" s="466" t="s">
        <v>135</v>
      </c>
      <c r="BN336" s="467" t="s">
        <v>135</v>
      </c>
      <c r="BO336" s="446" t="str">
        <f t="shared" si="71"/>
        <v>Not Higher</v>
      </c>
      <c r="BP336" s="446">
        <f>SUMIFS([7]Note!$G$18:$G$65,[7]Note!$C$18:$C$65,다우기술!BB336,[7]Note!$F$18:$F$65,다우기술!BC336,[7]Note!$D$18:$D$65,다우기술!BO336)/IF(BD336="Y",1,IF(BD336="H",2,4))</f>
        <v>10</v>
      </c>
      <c r="BQ336" s="446" t="str">
        <f t="shared" si="81"/>
        <v>재경팀</v>
      </c>
      <c r="BR336" s="466"/>
      <c r="BS336" s="467" t="s">
        <v>143</v>
      </c>
      <c r="BT336" s="465"/>
      <c r="BU336" s="466"/>
      <c r="BV336" s="466"/>
      <c r="BW336" s="466" t="s">
        <v>143</v>
      </c>
      <c r="BX336" s="466"/>
      <c r="BY336" s="446"/>
      <c r="BZ336" s="392" t="str">
        <f t="shared" si="76"/>
        <v>재무회계_전표 취소 및 변경 권한 제한</v>
      </c>
      <c r="CA336" s="506" t="b">
        <f>VLOOKUP(BZ336,'[7]ROMM List'!$AB$5:$AB$736,1,0)=BZ336</f>
        <v>1</v>
      </c>
      <c r="CB336" s="506" t="str">
        <f t="shared" si="72"/>
        <v>FI0105</v>
      </c>
      <c r="CD336" s="507">
        <f t="shared" si="73"/>
        <v>0</v>
      </c>
      <c r="CE336" s="392"/>
      <c r="CF336" s="507">
        <f t="shared" si="74"/>
        <v>0</v>
      </c>
      <c r="CG336" s="507">
        <f t="shared" si="74"/>
        <v>0</v>
      </c>
      <c r="CH336" s="507">
        <f t="shared" si="74"/>
        <v>0</v>
      </c>
      <c r="CL336" s="506" t="str">
        <f>IF(COUNTIFS('[7]ROMM List'!$E$5:$E$736,다우기술!CL$4,'[7]ROMM List'!$AA$5:$AA$736,다우기술!$C336)&gt;0,CL$4,"")</f>
        <v/>
      </c>
      <c r="CM336" s="506" t="str">
        <f>IF(COUNTIFS('[7]ROMM List'!$E$5:$E$736,다우기술!CM$4,'[7]ROMM List'!$AA$5:$AA$736,다우기술!$C336)&gt;0,CM$4,"")</f>
        <v/>
      </c>
      <c r="CN336" s="506" t="str">
        <f>IF(COUNTIFS('[7]ROMM List'!$E$5:$E$736,다우기술!CN$4,'[7]ROMM List'!$AA$5:$AA$736,다우기술!$C336)&gt;0,CN$4,"")</f>
        <v/>
      </c>
      <c r="CO336" s="506" t="str">
        <f>IF(COUNTIFS('[7]ROMM List'!$E$5:$E$736,다우기술!CO$4,'[7]ROMM List'!$AA$5:$AA$736,다우기술!$C336)&gt;0,CO$4,"")</f>
        <v/>
      </c>
      <c r="CP336" s="506" t="str">
        <f>IF(COUNTIFS('[7]ROMM List'!$E$5:$E$736,다우기술!CP$4,'[7]ROMM List'!$AA$5:$AA$736,다우기술!$C336)&gt;0,CP$4,"")</f>
        <v/>
      </c>
      <c r="CQ336" s="506" t="str">
        <f>IF(COUNTIFS('[7]ROMM List'!$E$5:$E$736,다우기술!CQ$4,'[7]ROMM List'!$AA$5:$AA$736,다우기술!$C336)&gt;0,CQ$4,"")</f>
        <v/>
      </c>
      <c r="CR336" s="506" t="str">
        <f>IF(COUNTIFS('[7]ROMM List'!$E$5:$E$736,다우기술!CR$4,'[7]ROMM List'!$AA$5:$AA$736,다우기술!$C336)&gt;0,CR$4,"")</f>
        <v/>
      </c>
      <c r="CS336" s="506" t="str">
        <f>IF(COUNTIFS('[7]ROMM List'!$E$5:$E$736,다우기술!CS$4,'[7]ROMM List'!$AA$5:$AA$736,다우기술!$C336)&gt;0,CS$4,"")</f>
        <v/>
      </c>
      <c r="CT336" s="506" t="str">
        <f>IF(COUNTIFS('[7]ROMM List'!$E$5:$E$736,다우기술!CT$4,'[7]ROMM List'!$AA$5:$AA$736,다우기술!$C336)&gt;0,CT$4,"")</f>
        <v/>
      </c>
      <c r="CU336" s="506" t="str">
        <f>IF(COUNTIFS('[7]ROMM List'!$E$5:$E$736,다우기술!CU$4,'[7]ROMM List'!$AA$5:$AA$736,다우기술!$C336)&gt;0,CU$4,"")</f>
        <v/>
      </c>
      <c r="CV336" s="506" t="str">
        <f>IF(COUNTIFS('[7]ROMM List'!$E$5:$E$736,다우기술!CV$4,'[7]ROMM List'!$AA$5:$AA$736,다우기술!$C336)&gt;0,CV$4,"")</f>
        <v/>
      </c>
      <c r="CW336" s="506" t="str">
        <f>IF(COUNTIFS('[7]ROMM List'!$E$5:$E$736,다우기술!CW$4,'[7]ROMM List'!$AA$5:$AA$736,다우기술!$C336)&gt;0,CW$4,"")</f>
        <v/>
      </c>
      <c r="CX336" s="506" t="str">
        <f>IF(COUNTIFS('[7]ROMM List'!$E$5:$E$736,다우기술!CX$4,'[7]ROMM List'!$AA$5:$AA$736,다우기술!$C336)&gt;0,CX$4,"")</f>
        <v/>
      </c>
      <c r="CY336" s="506" t="str">
        <f>IF(COUNTIFS('[7]ROMM List'!$E$5:$E$736,다우기술!CY$4,'[7]ROMM List'!$AA$5:$AA$736,다우기술!$C336)&gt;0,CY$4,"")</f>
        <v/>
      </c>
      <c r="CZ336" s="506" t="str">
        <f>IF(COUNTIFS('[7]ROMM List'!$E$5:$E$736,다우기술!CZ$4,'[7]ROMM List'!$AA$5:$AA$736,다우기술!$C336)&gt;0,CZ$4,"")</f>
        <v/>
      </c>
      <c r="DA336" s="506" t="str">
        <f>IF(COUNTIFS('[7]ROMM List'!$E$5:$E$736,다우기술!DA$4,'[7]ROMM List'!$AA$5:$AA$736,다우기술!$C336)&gt;0,DA$4,"")</f>
        <v/>
      </c>
      <c r="DB336" s="506" t="str">
        <f>IF(COUNTIFS('[7]ROMM List'!$E$5:$E$736,다우기술!DB$4,'[7]ROMM List'!$AA$5:$AA$736,다우기술!$C336)&gt;0,DB$4,"")</f>
        <v/>
      </c>
      <c r="DC336" s="506" t="str">
        <f>IF(COUNTIFS('[7]ROMM List'!$E$5:$E$736,다우기술!DC$4,'[7]ROMM List'!$AA$5:$AA$736,다우기술!$C336)&gt;0,DC$4,"")</f>
        <v/>
      </c>
      <c r="DD336" s="506" t="str">
        <f>IF(COUNTIFS('[7]ROMM List'!$E$5:$E$736,다우기술!DD$4,'[7]ROMM List'!$AA$5:$AA$736,다우기술!$C336)&gt;0,DD$4,"")</f>
        <v/>
      </c>
      <c r="DE336" s="506" t="str">
        <f>IF(COUNTIFS('[7]ROMM List'!$E$5:$E$736,다우기술!DE$4,'[7]ROMM List'!$AA$5:$AA$736,다우기술!$C336)&gt;0,DE$4,"")</f>
        <v/>
      </c>
      <c r="DF336" s="506" t="str">
        <f>IF(COUNTIFS('[7]ROMM List'!$E$5:$E$736,다우기술!DF$4,'[7]ROMM List'!$AA$5:$AA$736,다우기술!$C336)&gt;0,DF$4,"")</f>
        <v>공시</v>
      </c>
      <c r="DG336" s="506" t="str">
        <f>IF(COUNTIFS('[7]ROMM List'!$E$5:$E$736,다우기술!DG$4,'[7]ROMM List'!$AA$5:$AA$736,다우기술!$C336)&gt;0,DG$4,"")</f>
        <v/>
      </c>
      <c r="DH336" s="506" t="str">
        <f>IF(COUNTIFS('[7]ROMM List'!$E$5:$E$736,다우기술!DH$4,'[7]ROMM List'!$AA$5:$AA$736,다우기술!$C336)&gt;0,DH$4,"")</f>
        <v/>
      </c>
      <c r="DI336" s="506" t="str">
        <f>IF(COUNTIFS('[7]ROMM List'!$E$5:$E$736,다우기술!DI$4,'[7]ROMM List'!$AA$5:$AA$736,다우기술!$C336)&gt;0,DI$4,"")</f>
        <v/>
      </c>
      <c r="DJ336" s="506" t="str">
        <f>IF(COUNTIFS('[7]ROMM List'!$E$5:$E$736,다우기술!DJ$4,'[7]ROMM List'!$AA$5:$AA$736,다우기술!$C336)&gt;0,DJ$4,"")</f>
        <v/>
      </c>
      <c r="DK336" s="506" t="str">
        <f>IF(COUNTIFS('[7]ROMM List'!$E$5:$E$736,다우기술!DK$4,'[7]ROMM List'!$AA$5:$AA$736,다우기술!$C336)&gt;0,DK$4,"")</f>
        <v/>
      </c>
      <c r="DL336" s="506" t="str">
        <f t="shared" si="78"/>
        <v>공시</v>
      </c>
    </row>
    <row r="337" spans="1:116" s="392" customFormat="1" ht="109.2" hidden="1" customHeight="1">
      <c r="A337" s="453"/>
      <c r="B337" s="392" t="s">
        <v>3009</v>
      </c>
      <c r="C337" s="430" t="str">
        <f t="shared" si="70"/>
        <v>FI0106</v>
      </c>
      <c r="D337" s="430" t="s">
        <v>5618</v>
      </c>
      <c r="E337" s="430" t="s">
        <v>5619</v>
      </c>
      <c r="F337" s="431" t="s">
        <v>3575</v>
      </c>
      <c r="G337" s="431" t="s">
        <v>5650</v>
      </c>
      <c r="H337" s="454" t="s">
        <v>5651</v>
      </c>
      <c r="I337" s="455" t="s">
        <v>5652</v>
      </c>
      <c r="J337" s="456" t="s">
        <v>5653</v>
      </c>
      <c r="K337" s="457" t="s">
        <v>2317</v>
      </c>
      <c r="L337" s="458" t="str">
        <f>IF(VLOOKUP(BZ337,'[7]ROMM List'!$AB$5:$AC$736,2,0)&gt;0,"Y","N")</f>
        <v>Y</v>
      </c>
      <c r="M337" s="459" t="s">
        <v>143</v>
      </c>
      <c r="N337" s="460"/>
      <c r="O337" s="460"/>
      <c r="P337" s="460"/>
      <c r="Q337" s="460"/>
      <c r="R337" s="461"/>
      <c r="S337" s="459" t="s">
        <v>3972</v>
      </c>
      <c r="T337" s="461" t="s">
        <v>131</v>
      </c>
      <c r="U337" s="459" t="str">
        <f>IF(COUNTIFS('[7]ROMM List'!$AA$5:$AA$736,다우기술!$C337,'[7]ROMM List'!K$5:K$736,"O")&gt;0,"O","")</f>
        <v/>
      </c>
      <c r="V337" s="460" t="str">
        <f>IF(COUNTIFS('[7]ROMM List'!$AA$5:$AA$736,다우기술!$C337,'[7]ROMM List'!L$5:L$736,"O")&gt;0,"O","")</f>
        <v/>
      </c>
      <c r="W337" s="460" t="str">
        <f>IF(COUNTIFS('[7]ROMM List'!$AA$5:$AA$736,다우기술!$C337,'[7]ROMM List'!M$5:M$736,"O")&gt;0,"O","")</f>
        <v/>
      </c>
      <c r="X337" s="460" t="str">
        <f>IF(COUNTIFS('[7]ROMM List'!$AA$5:$AA$736,다우기술!$C337,'[7]ROMM List'!N$5:N$736,"O")&gt;0,"O","")</f>
        <v/>
      </c>
      <c r="Y337" s="460" t="str">
        <f>IF(COUNTIFS('[7]ROMM List'!$AA$5:$AA$736,다우기술!$C337,'[7]ROMM List'!O$5:O$736,"O")&gt;0,"O","")</f>
        <v/>
      </c>
      <c r="Z337" s="460" t="str">
        <f>IF(COUNTIFS('[7]ROMM List'!$AA$5:$AA$736,다우기술!$C337,'[7]ROMM List'!P$5:P$736,"O")&gt;0,"O","")</f>
        <v/>
      </c>
      <c r="AA337" s="460" t="str">
        <f>IF(COUNTIFS('[7]ROMM List'!$AA$5:$AA$736,다우기술!$C337,'[7]ROMM List'!Q$5:Q$736,"O")&gt;0,"O","")</f>
        <v/>
      </c>
      <c r="AB337" s="460" t="str">
        <f>IF(COUNTIFS('[7]ROMM List'!$AA$5:$AA$736,다우기술!$C337,'[7]ROMM List'!R$5:R$736,"O")&gt;0,"O","")</f>
        <v/>
      </c>
      <c r="AC337" s="460" t="str">
        <f>IF(COUNTIFS('[7]ROMM List'!$AA$5:$AA$736,다우기술!$C337,'[7]ROMM List'!S$5:S$736,"O")&gt;0,"O","")</f>
        <v>O</v>
      </c>
      <c r="AD337" s="460" t="str">
        <f>IF(COUNTIFS('[7]ROMM List'!$AA$5:$AA$736,다우기술!$C337,'[7]ROMM List'!T$5:T$736,"O")&gt;0,"O","")</f>
        <v/>
      </c>
      <c r="AE337" s="460" t="str">
        <f>IF(COUNTIFS('[7]ROMM List'!$AA$5:$AA$736,다우기술!$C337,'[7]ROMM List'!U$5:U$736,"O")&gt;0,"O","")</f>
        <v/>
      </c>
      <c r="AF337" s="460" t="str">
        <f>IF(COUNTIFS('[7]ROMM List'!$AA$5:$AA$736,다우기술!$C337,'[7]ROMM List'!V$5:V$736,"O")&gt;0,"O","")</f>
        <v/>
      </c>
      <c r="AG337" s="461" t="str">
        <f>IF(COUNTIFS('[7]ROMM List'!$AA$5:$AA$736,다우기술!$C337,'[7]ROMM List'!W$5:W$736,"O")&gt;0,"O","")</f>
        <v/>
      </c>
      <c r="AH337" s="462" t="s">
        <v>130</v>
      </c>
      <c r="AI337" s="458" t="str">
        <f t="shared" si="77"/>
        <v>매출원가</v>
      </c>
      <c r="AJ337" s="458" t="s">
        <v>144</v>
      </c>
      <c r="AK337" s="458" t="s">
        <v>144</v>
      </c>
      <c r="AL337" s="458" t="s">
        <v>144</v>
      </c>
      <c r="AM337" s="458" t="s">
        <v>144</v>
      </c>
      <c r="AN337" s="458" t="s">
        <v>3592</v>
      </c>
      <c r="AO337" s="458" t="s">
        <v>5654</v>
      </c>
      <c r="AP337" s="463" t="s">
        <v>5655</v>
      </c>
      <c r="AQ337" s="458" t="s">
        <v>131</v>
      </c>
      <c r="AR337" s="454" t="s">
        <v>2229</v>
      </c>
      <c r="AS337" s="454" t="s">
        <v>2239</v>
      </c>
      <c r="AT337" s="464" t="s">
        <v>5656</v>
      </c>
      <c r="AU337" s="454" t="str">
        <f t="shared" si="75"/>
        <v>신규조직 생성 및 기존정보변경의 승인</v>
      </c>
      <c r="AV337" s="454" t="s">
        <v>5657</v>
      </c>
      <c r="AW337" s="455"/>
      <c r="AX337" s="460"/>
      <c r="AY337" s="460" t="s">
        <v>143</v>
      </c>
      <c r="AZ337" s="461"/>
      <c r="BA337" s="446" t="s">
        <v>5658</v>
      </c>
      <c r="BB337" s="446" t="str">
        <f>IF(COUNTIFS('[7]ROMM List'!$AA$5:$AA$736,다우기술!C337,'[7]ROMM List'!$AF$5:$AF$736,"Significant")&gt;0,"Significant",IF(COUNTIFS('[7]ROMM List'!$AA$5:$AA$736,다우기술!C337,'[7]ROMM List'!$AF$5:$AF$736,"Higher")&gt;0,"Higher","Lower"))</f>
        <v>Lower</v>
      </c>
      <c r="BC337" s="446" t="str">
        <f t="shared" si="79"/>
        <v>M</v>
      </c>
      <c r="BD337" s="446" t="s">
        <v>130</v>
      </c>
      <c r="BE337" s="465" t="s">
        <v>131</v>
      </c>
      <c r="BF337" s="466" t="str">
        <f t="shared" si="80"/>
        <v>M</v>
      </c>
      <c r="BG337" s="466" t="s">
        <v>135</v>
      </c>
      <c r="BH337" s="466" t="s">
        <v>135</v>
      </c>
      <c r="BI337" s="466" t="s">
        <v>135</v>
      </c>
      <c r="BJ337" s="466" t="s">
        <v>135</v>
      </c>
      <c r="BK337" s="466" t="s">
        <v>135</v>
      </c>
      <c r="BL337" s="466" t="s">
        <v>135</v>
      </c>
      <c r="BM337" s="466" t="s">
        <v>135</v>
      </c>
      <c r="BN337" s="467" t="s">
        <v>135</v>
      </c>
      <c r="BO337" s="446" t="str">
        <f t="shared" si="71"/>
        <v>Not Higher</v>
      </c>
      <c r="BP337" s="446">
        <f>SUMIFS([7]Note!$G$18:$G$65,[7]Note!$C$18:$C$65,다우기술!BB337,[7]Note!$F$18:$F$65,다우기술!BC337,[7]Note!$D$18:$D$65,다우기술!BO337)/IF(BD337="Y",1,IF(BD337="H",2,4))</f>
        <v>2</v>
      </c>
      <c r="BQ337" s="446" t="str">
        <f t="shared" si="81"/>
        <v>인사팀</v>
      </c>
      <c r="BR337" s="466"/>
      <c r="BS337" s="467" t="s">
        <v>143</v>
      </c>
      <c r="BT337" s="465"/>
      <c r="BU337" s="466"/>
      <c r="BV337" s="466"/>
      <c r="BW337" s="466" t="s">
        <v>143</v>
      </c>
      <c r="BX337" s="466"/>
      <c r="BY337" s="446"/>
      <c r="BZ337" s="392" t="str">
        <f t="shared" si="76"/>
        <v>재무회계_신규조직 생성 및 기존정보변경의 승인</v>
      </c>
      <c r="CA337" s="392" t="b">
        <f>VLOOKUP(BZ337,'[7]ROMM List'!$AB$5:$AB$736,1,0)=BZ337</f>
        <v>1</v>
      </c>
      <c r="CB337" s="392" t="str">
        <f t="shared" si="72"/>
        <v>FI0106</v>
      </c>
      <c r="CD337" s="470">
        <f t="shared" si="73"/>
        <v>0</v>
      </c>
      <c r="CF337" s="470">
        <f t="shared" si="74"/>
        <v>0</v>
      </c>
      <c r="CG337" s="470">
        <f t="shared" si="74"/>
        <v>0</v>
      </c>
      <c r="CH337" s="470">
        <f t="shared" si="74"/>
        <v>0</v>
      </c>
      <c r="CL337" s="392" t="str">
        <f>IF(COUNTIFS('[7]ROMM List'!$E$5:$E$736,다우기술!CL$4,'[7]ROMM List'!$AA$5:$AA$736,다우기술!$C337)&gt;0,CL$4,"")</f>
        <v/>
      </c>
      <c r="CM337" s="392" t="str">
        <f>IF(COUNTIFS('[7]ROMM List'!$E$5:$E$736,다우기술!CM$4,'[7]ROMM List'!$AA$5:$AA$736,다우기술!$C337)&gt;0,CM$4,"")</f>
        <v/>
      </c>
      <c r="CN337" s="392" t="str">
        <f>IF(COUNTIFS('[7]ROMM List'!$E$5:$E$736,다우기술!CN$4,'[7]ROMM List'!$AA$5:$AA$736,다우기술!$C337)&gt;0,CN$4,"")</f>
        <v/>
      </c>
      <c r="CO337" s="392" t="str">
        <f>IF(COUNTIFS('[7]ROMM List'!$E$5:$E$736,다우기술!CO$4,'[7]ROMM List'!$AA$5:$AA$736,다우기술!$C337)&gt;0,CO$4,"")</f>
        <v/>
      </c>
      <c r="CP337" s="392" t="str">
        <f>IF(COUNTIFS('[7]ROMM List'!$E$5:$E$736,다우기술!CP$4,'[7]ROMM List'!$AA$5:$AA$736,다우기술!$C337)&gt;0,CP$4,"")</f>
        <v>매출원가</v>
      </c>
      <c r="CQ337" s="392" t="str">
        <f>IF(COUNTIFS('[7]ROMM List'!$E$5:$E$736,다우기술!CQ$4,'[7]ROMM List'!$AA$5:$AA$736,다우기술!$C337)&gt;0,CQ$4,"")</f>
        <v/>
      </c>
      <c r="CR337" s="392" t="str">
        <f>IF(COUNTIFS('[7]ROMM List'!$E$5:$E$736,다우기술!CR$4,'[7]ROMM List'!$AA$5:$AA$736,다우기술!$C337)&gt;0,CR$4,"")</f>
        <v/>
      </c>
      <c r="CS337" s="392" t="str">
        <f>IF(COUNTIFS('[7]ROMM List'!$E$5:$E$736,다우기술!CS$4,'[7]ROMM List'!$AA$5:$AA$736,다우기술!$C337)&gt;0,CS$4,"")</f>
        <v/>
      </c>
      <c r="CT337" s="392" t="str">
        <f>IF(COUNTIFS('[7]ROMM List'!$E$5:$E$736,다우기술!CT$4,'[7]ROMM List'!$AA$5:$AA$736,다우기술!$C337)&gt;0,CT$4,"")</f>
        <v/>
      </c>
      <c r="CU337" s="392" t="str">
        <f>IF(COUNTIFS('[7]ROMM List'!$E$5:$E$736,다우기술!CU$4,'[7]ROMM List'!$AA$5:$AA$736,다우기술!$C337)&gt;0,CU$4,"")</f>
        <v/>
      </c>
      <c r="CV337" s="392" t="str">
        <f>IF(COUNTIFS('[7]ROMM List'!$E$5:$E$736,다우기술!CV$4,'[7]ROMM List'!$AA$5:$AA$736,다우기술!$C337)&gt;0,CV$4,"")</f>
        <v/>
      </c>
      <c r="CW337" s="392" t="str">
        <f>IF(COUNTIFS('[7]ROMM List'!$E$5:$E$736,다우기술!CW$4,'[7]ROMM List'!$AA$5:$AA$736,다우기술!$C337)&gt;0,CW$4,"")</f>
        <v/>
      </c>
      <c r="CX337" s="392" t="str">
        <f>IF(COUNTIFS('[7]ROMM List'!$E$5:$E$736,다우기술!CX$4,'[7]ROMM List'!$AA$5:$AA$736,다우기술!$C337)&gt;0,CX$4,"")</f>
        <v/>
      </c>
      <c r="CY337" s="392" t="str">
        <f>IF(COUNTIFS('[7]ROMM List'!$E$5:$E$736,다우기술!CY$4,'[7]ROMM List'!$AA$5:$AA$736,다우기술!$C337)&gt;0,CY$4,"")</f>
        <v/>
      </c>
      <c r="CZ337" s="392" t="str">
        <f>IF(COUNTIFS('[7]ROMM List'!$E$5:$E$736,다우기술!CZ$4,'[7]ROMM List'!$AA$5:$AA$736,다우기술!$C337)&gt;0,CZ$4,"")</f>
        <v/>
      </c>
      <c r="DA337" s="392" t="str">
        <f>IF(COUNTIFS('[7]ROMM List'!$E$5:$E$736,다우기술!DA$4,'[7]ROMM List'!$AA$5:$AA$736,다우기술!$C337)&gt;0,DA$4,"")</f>
        <v/>
      </c>
      <c r="DB337" s="392" t="str">
        <f>IF(COUNTIFS('[7]ROMM List'!$E$5:$E$736,다우기술!DB$4,'[7]ROMM List'!$AA$5:$AA$736,다우기술!$C337)&gt;0,DB$4,"")</f>
        <v/>
      </c>
      <c r="DC337" s="392" t="str">
        <f>IF(COUNTIFS('[7]ROMM List'!$E$5:$E$736,다우기술!DC$4,'[7]ROMM List'!$AA$5:$AA$736,다우기술!$C337)&gt;0,DC$4,"")</f>
        <v/>
      </c>
      <c r="DD337" s="392" t="str">
        <f>IF(COUNTIFS('[7]ROMM List'!$E$5:$E$736,다우기술!DD$4,'[7]ROMM List'!$AA$5:$AA$736,다우기술!$C337)&gt;0,DD$4,"")</f>
        <v/>
      </c>
      <c r="DE337" s="392" t="str">
        <f>IF(COUNTIFS('[7]ROMM List'!$E$5:$E$736,다우기술!DE$4,'[7]ROMM List'!$AA$5:$AA$736,다우기술!$C337)&gt;0,DE$4,"")</f>
        <v/>
      </c>
      <c r="DF337" s="392" t="str">
        <f>IF(COUNTIFS('[7]ROMM List'!$E$5:$E$736,다우기술!DF$4,'[7]ROMM List'!$AA$5:$AA$736,다우기술!$C337)&gt;0,DF$4,"")</f>
        <v/>
      </c>
      <c r="DG337" s="392" t="str">
        <f>IF(COUNTIFS('[7]ROMM List'!$E$5:$E$736,다우기술!DG$4,'[7]ROMM List'!$AA$5:$AA$736,다우기술!$C337)&gt;0,DG$4,"")</f>
        <v/>
      </c>
      <c r="DH337" s="392" t="str">
        <f>IF(COUNTIFS('[7]ROMM List'!$E$5:$E$736,다우기술!DH$4,'[7]ROMM List'!$AA$5:$AA$736,다우기술!$C337)&gt;0,DH$4,"")</f>
        <v/>
      </c>
      <c r="DI337" s="392" t="str">
        <f>IF(COUNTIFS('[7]ROMM List'!$E$5:$E$736,다우기술!DI$4,'[7]ROMM List'!$AA$5:$AA$736,다우기술!$C337)&gt;0,DI$4,"")</f>
        <v/>
      </c>
      <c r="DJ337" s="392" t="str">
        <f>IF(COUNTIFS('[7]ROMM List'!$E$5:$E$736,다우기술!DJ$4,'[7]ROMM List'!$AA$5:$AA$736,다우기술!$C337)&gt;0,DJ$4,"")</f>
        <v/>
      </c>
      <c r="DK337" s="392" t="str">
        <f>IF(COUNTIFS('[7]ROMM List'!$E$5:$E$736,다우기술!DK$4,'[7]ROMM List'!$AA$5:$AA$736,다우기술!$C337)&gt;0,DK$4,"")</f>
        <v/>
      </c>
      <c r="DL337" s="392" t="str">
        <f t="shared" si="78"/>
        <v>매출원가</v>
      </c>
    </row>
    <row r="338" spans="1:116" s="392" customFormat="1" ht="78" hidden="1" customHeight="1">
      <c r="A338" s="453"/>
      <c r="B338" s="392" t="s">
        <v>3009</v>
      </c>
      <c r="C338" s="430" t="str">
        <f t="shared" si="70"/>
        <v>FI0107</v>
      </c>
      <c r="D338" s="430" t="s">
        <v>5618</v>
      </c>
      <c r="E338" s="430" t="s">
        <v>5619</v>
      </c>
      <c r="F338" s="431" t="s">
        <v>3575</v>
      </c>
      <c r="G338" s="431" t="s">
        <v>5357</v>
      </c>
      <c r="H338" s="454" t="s">
        <v>5659</v>
      </c>
      <c r="I338" s="455" t="s">
        <v>5660</v>
      </c>
      <c r="J338" s="456" t="s">
        <v>5661</v>
      </c>
      <c r="K338" s="457" t="s">
        <v>2320</v>
      </c>
      <c r="L338" s="458" t="str">
        <f>IF(VLOOKUP(BZ338,'[7]ROMM List'!$AB$5:$AC$736,2,0)&gt;0,"Y","N")</f>
        <v>Y</v>
      </c>
      <c r="M338" s="459" t="s">
        <v>143</v>
      </c>
      <c r="N338" s="460"/>
      <c r="O338" s="460"/>
      <c r="P338" s="460"/>
      <c r="Q338" s="460"/>
      <c r="R338" s="461"/>
      <c r="S338" s="459" t="s">
        <v>142</v>
      </c>
      <c r="T338" s="461" t="s">
        <v>137</v>
      </c>
      <c r="U338" s="459" t="str">
        <f>IF(COUNTIFS('[7]ROMM List'!$AA$5:$AA$736,다우기술!$C338,'[7]ROMM List'!K$5:K$736,"O")&gt;0,"O","")</f>
        <v/>
      </c>
      <c r="V338" s="460" t="str">
        <f>IF(COUNTIFS('[7]ROMM List'!$AA$5:$AA$736,다우기술!$C338,'[7]ROMM List'!L$5:L$736,"O")&gt;0,"O","")</f>
        <v/>
      </c>
      <c r="W338" s="460" t="str">
        <f>IF(COUNTIFS('[7]ROMM List'!$AA$5:$AA$736,다우기술!$C338,'[7]ROMM List'!M$5:M$736,"O")&gt;0,"O","")</f>
        <v/>
      </c>
      <c r="X338" s="460" t="str">
        <f>IF(COUNTIFS('[7]ROMM List'!$AA$5:$AA$736,다우기술!$C338,'[7]ROMM List'!N$5:N$736,"O")&gt;0,"O","")</f>
        <v/>
      </c>
      <c r="Y338" s="460" t="str">
        <f>IF(COUNTIFS('[7]ROMM List'!$AA$5:$AA$736,다우기술!$C338,'[7]ROMM List'!O$5:O$736,"O")&gt;0,"O","")</f>
        <v/>
      </c>
      <c r="Z338" s="460" t="str">
        <f>IF(COUNTIFS('[7]ROMM List'!$AA$5:$AA$736,다우기술!$C338,'[7]ROMM List'!P$5:P$736,"O")&gt;0,"O","")</f>
        <v/>
      </c>
      <c r="AA338" s="460" t="str">
        <f>IF(COUNTIFS('[7]ROMM List'!$AA$5:$AA$736,다우기술!$C338,'[7]ROMM List'!Q$5:Q$736,"O")&gt;0,"O","")</f>
        <v/>
      </c>
      <c r="AB338" s="460" t="str">
        <f>IF(COUNTIFS('[7]ROMM List'!$AA$5:$AA$736,다우기술!$C338,'[7]ROMM List'!R$5:R$736,"O")&gt;0,"O","")</f>
        <v/>
      </c>
      <c r="AC338" s="460" t="str">
        <f>IF(COUNTIFS('[7]ROMM List'!$AA$5:$AA$736,다우기술!$C338,'[7]ROMM List'!S$5:S$736,"O")&gt;0,"O","")</f>
        <v>O</v>
      </c>
      <c r="AD338" s="460" t="str">
        <f>IF(COUNTIFS('[7]ROMM List'!$AA$5:$AA$736,다우기술!$C338,'[7]ROMM List'!T$5:T$736,"O")&gt;0,"O","")</f>
        <v/>
      </c>
      <c r="AE338" s="460" t="str">
        <f>IF(COUNTIFS('[7]ROMM List'!$AA$5:$AA$736,다우기술!$C338,'[7]ROMM List'!U$5:U$736,"O")&gt;0,"O","")</f>
        <v/>
      </c>
      <c r="AF338" s="460" t="str">
        <f>IF(COUNTIFS('[7]ROMM List'!$AA$5:$AA$736,다우기술!$C338,'[7]ROMM List'!V$5:V$736,"O")&gt;0,"O","")</f>
        <v/>
      </c>
      <c r="AG338" s="461" t="str">
        <f>IF(COUNTIFS('[7]ROMM List'!$AA$5:$AA$736,다우기술!$C338,'[7]ROMM List'!W$5:W$736,"O")&gt;0,"O","")</f>
        <v/>
      </c>
      <c r="AH338" s="462" t="s">
        <v>130</v>
      </c>
      <c r="AI338" s="458" t="str">
        <f t="shared" si="77"/>
        <v>매출원가</v>
      </c>
      <c r="AJ338" s="458" t="s">
        <v>144</v>
      </c>
      <c r="AK338" s="458" t="s">
        <v>144</v>
      </c>
      <c r="AL338" s="458" t="s">
        <v>144</v>
      </c>
      <c r="AM338" s="458" t="s">
        <v>144</v>
      </c>
      <c r="AN338" s="458" t="s">
        <v>144</v>
      </c>
      <c r="AO338" s="458" t="s">
        <v>144</v>
      </c>
      <c r="AP338" s="463" t="s">
        <v>191</v>
      </c>
      <c r="AQ338" s="458" t="s">
        <v>3582</v>
      </c>
      <c r="AR338" s="454" t="s">
        <v>2229</v>
      </c>
      <c r="AS338" s="454" t="s">
        <v>5432</v>
      </c>
      <c r="AT338" s="464" t="s">
        <v>5662</v>
      </c>
      <c r="AU338" s="454" t="str">
        <f t="shared" si="75"/>
        <v>신규조직 생성 및 기존정보변경 권한 제한</v>
      </c>
      <c r="AV338" s="454" t="s">
        <v>5663</v>
      </c>
      <c r="AW338" s="455"/>
      <c r="AX338" s="460"/>
      <c r="AY338" s="460"/>
      <c r="AZ338" s="461" t="s">
        <v>3025</v>
      </c>
      <c r="BA338" s="446" t="s">
        <v>5632</v>
      </c>
      <c r="BB338" s="446" t="str">
        <f>IF(COUNTIFS('[7]ROMM List'!$AA$5:$AA$736,다우기술!C338,'[7]ROMM List'!$AF$5:$AF$736,"Significant")&gt;0,"Significant",IF(COUNTIFS('[7]ROMM List'!$AA$5:$AA$736,다우기술!C338,'[7]ROMM List'!$AF$5:$AF$736,"Higher")&gt;0,"Higher","Lower"))</f>
        <v>Lower</v>
      </c>
      <c r="BC338" s="446" t="str">
        <f t="shared" si="79"/>
        <v>Auto</v>
      </c>
      <c r="BD338" s="446" t="s">
        <v>130</v>
      </c>
      <c r="BE338" s="465" t="s">
        <v>137</v>
      </c>
      <c r="BF338" s="466" t="str">
        <f t="shared" si="80"/>
        <v>Auto</v>
      </c>
      <c r="BG338" s="466" t="s">
        <v>135</v>
      </c>
      <c r="BH338" s="466" t="s">
        <v>135</v>
      </c>
      <c r="BI338" s="466" t="s">
        <v>135</v>
      </c>
      <c r="BJ338" s="466" t="s">
        <v>135</v>
      </c>
      <c r="BK338" s="466" t="s">
        <v>135</v>
      </c>
      <c r="BL338" s="466" t="s">
        <v>135</v>
      </c>
      <c r="BM338" s="466" t="s">
        <v>135</v>
      </c>
      <c r="BN338" s="467" t="s">
        <v>135</v>
      </c>
      <c r="BO338" s="446" t="str">
        <f t="shared" si="71"/>
        <v>Not Higher</v>
      </c>
      <c r="BP338" s="446">
        <f>SUMIFS([7]Note!$G$18:$G$65,[7]Note!$C$18:$C$65,다우기술!BB338,[7]Note!$F$18:$F$65,다우기술!BC338,[7]Note!$D$18:$D$65,다우기술!BO338)/IF(BD338="Y",1,IF(BD338="H",2,4))</f>
        <v>1</v>
      </c>
      <c r="BQ338" s="446" t="str">
        <f t="shared" si="81"/>
        <v>인사팀</v>
      </c>
      <c r="BR338" s="466"/>
      <c r="BS338" s="467" t="s">
        <v>143</v>
      </c>
      <c r="BT338" s="465"/>
      <c r="BU338" s="466"/>
      <c r="BV338" s="466"/>
      <c r="BW338" s="466" t="s">
        <v>143</v>
      </c>
      <c r="BX338" s="466"/>
      <c r="BY338" s="446"/>
      <c r="BZ338" s="392" t="str">
        <f t="shared" si="76"/>
        <v>재무회계_신규조직 생성 및 기존정보변경 권한 제한</v>
      </c>
      <c r="CA338" s="392" t="b">
        <f>VLOOKUP(BZ338,'[7]ROMM List'!$AB$5:$AB$736,1,0)=BZ338</f>
        <v>1</v>
      </c>
      <c r="CB338" s="392" t="str">
        <f t="shared" si="72"/>
        <v>FI0107</v>
      </c>
      <c r="CD338" s="470">
        <f t="shared" si="73"/>
        <v>0</v>
      </c>
      <c r="CF338" s="470">
        <f t="shared" si="74"/>
        <v>0</v>
      </c>
      <c r="CG338" s="470">
        <f t="shared" si="74"/>
        <v>0</v>
      </c>
      <c r="CH338" s="470">
        <f t="shared" si="74"/>
        <v>0</v>
      </c>
      <c r="CL338" s="392" t="str">
        <f>IF(COUNTIFS('[7]ROMM List'!$E$5:$E$736,다우기술!CL$4,'[7]ROMM List'!$AA$5:$AA$736,다우기술!$C338)&gt;0,CL$4,"")</f>
        <v/>
      </c>
      <c r="CM338" s="392" t="str">
        <f>IF(COUNTIFS('[7]ROMM List'!$E$5:$E$736,다우기술!CM$4,'[7]ROMM List'!$AA$5:$AA$736,다우기술!$C338)&gt;0,CM$4,"")</f>
        <v/>
      </c>
      <c r="CN338" s="392" t="str">
        <f>IF(COUNTIFS('[7]ROMM List'!$E$5:$E$736,다우기술!CN$4,'[7]ROMM List'!$AA$5:$AA$736,다우기술!$C338)&gt;0,CN$4,"")</f>
        <v/>
      </c>
      <c r="CO338" s="392" t="str">
        <f>IF(COUNTIFS('[7]ROMM List'!$E$5:$E$736,다우기술!CO$4,'[7]ROMM List'!$AA$5:$AA$736,다우기술!$C338)&gt;0,CO$4,"")</f>
        <v/>
      </c>
      <c r="CP338" s="392" t="str">
        <f>IF(COUNTIFS('[7]ROMM List'!$E$5:$E$736,다우기술!CP$4,'[7]ROMM List'!$AA$5:$AA$736,다우기술!$C338)&gt;0,CP$4,"")</f>
        <v>매출원가</v>
      </c>
      <c r="CQ338" s="392" t="str">
        <f>IF(COUNTIFS('[7]ROMM List'!$E$5:$E$736,다우기술!CQ$4,'[7]ROMM List'!$AA$5:$AA$736,다우기술!$C338)&gt;0,CQ$4,"")</f>
        <v/>
      </c>
      <c r="CR338" s="392" t="str">
        <f>IF(COUNTIFS('[7]ROMM List'!$E$5:$E$736,다우기술!CR$4,'[7]ROMM List'!$AA$5:$AA$736,다우기술!$C338)&gt;0,CR$4,"")</f>
        <v/>
      </c>
      <c r="CS338" s="392" t="str">
        <f>IF(COUNTIFS('[7]ROMM List'!$E$5:$E$736,다우기술!CS$4,'[7]ROMM List'!$AA$5:$AA$736,다우기술!$C338)&gt;0,CS$4,"")</f>
        <v/>
      </c>
      <c r="CT338" s="392" t="str">
        <f>IF(COUNTIFS('[7]ROMM List'!$E$5:$E$736,다우기술!CT$4,'[7]ROMM List'!$AA$5:$AA$736,다우기술!$C338)&gt;0,CT$4,"")</f>
        <v/>
      </c>
      <c r="CU338" s="392" t="str">
        <f>IF(COUNTIFS('[7]ROMM List'!$E$5:$E$736,다우기술!CU$4,'[7]ROMM List'!$AA$5:$AA$736,다우기술!$C338)&gt;0,CU$4,"")</f>
        <v/>
      </c>
      <c r="CV338" s="392" t="str">
        <f>IF(COUNTIFS('[7]ROMM List'!$E$5:$E$736,다우기술!CV$4,'[7]ROMM List'!$AA$5:$AA$736,다우기술!$C338)&gt;0,CV$4,"")</f>
        <v/>
      </c>
      <c r="CW338" s="392" t="str">
        <f>IF(COUNTIFS('[7]ROMM List'!$E$5:$E$736,다우기술!CW$4,'[7]ROMM List'!$AA$5:$AA$736,다우기술!$C338)&gt;0,CW$4,"")</f>
        <v/>
      </c>
      <c r="CX338" s="392" t="str">
        <f>IF(COUNTIFS('[7]ROMM List'!$E$5:$E$736,다우기술!CX$4,'[7]ROMM List'!$AA$5:$AA$736,다우기술!$C338)&gt;0,CX$4,"")</f>
        <v/>
      </c>
      <c r="CY338" s="392" t="str">
        <f>IF(COUNTIFS('[7]ROMM List'!$E$5:$E$736,다우기술!CY$4,'[7]ROMM List'!$AA$5:$AA$736,다우기술!$C338)&gt;0,CY$4,"")</f>
        <v/>
      </c>
      <c r="CZ338" s="392" t="str">
        <f>IF(COUNTIFS('[7]ROMM List'!$E$5:$E$736,다우기술!CZ$4,'[7]ROMM List'!$AA$5:$AA$736,다우기술!$C338)&gt;0,CZ$4,"")</f>
        <v/>
      </c>
      <c r="DA338" s="392" t="str">
        <f>IF(COUNTIFS('[7]ROMM List'!$E$5:$E$736,다우기술!DA$4,'[7]ROMM List'!$AA$5:$AA$736,다우기술!$C338)&gt;0,DA$4,"")</f>
        <v/>
      </c>
      <c r="DB338" s="392" t="str">
        <f>IF(COUNTIFS('[7]ROMM List'!$E$5:$E$736,다우기술!DB$4,'[7]ROMM List'!$AA$5:$AA$736,다우기술!$C338)&gt;0,DB$4,"")</f>
        <v/>
      </c>
      <c r="DC338" s="392" t="str">
        <f>IF(COUNTIFS('[7]ROMM List'!$E$5:$E$736,다우기술!DC$4,'[7]ROMM List'!$AA$5:$AA$736,다우기술!$C338)&gt;0,DC$4,"")</f>
        <v/>
      </c>
      <c r="DD338" s="392" t="str">
        <f>IF(COUNTIFS('[7]ROMM List'!$E$5:$E$736,다우기술!DD$4,'[7]ROMM List'!$AA$5:$AA$736,다우기술!$C338)&gt;0,DD$4,"")</f>
        <v/>
      </c>
      <c r="DE338" s="392" t="str">
        <f>IF(COUNTIFS('[7]ROMM List'!$E$5:$E$736,다우기술!DE$4,'[7]ROMM List'!$AA$5:$AA$736,다우기술!$C338)&gt;0,DE$4,"")</f>
        <v/>
      </c>
      <c r="DF338" s="392" t="str">
        <f>IF(COUNTIFS('[7]ROMM List'!$E$5:$E$736,다우기술!DF$4,'[7]ROMM List'!$AA$5:$AA$736,다우기술!$C338)&gt;0,DF$4,"")</f>
        <v/>
      </c>
      <c r="DG338" s="392" t="str">
        <f>IF(COUNTIFS('[7]ROMM List'!$E$5:$E$736,다우기술!DG$4,'[7]ROMM List'!$AA$5:$AA$736,다우기술!$C338)&gt;0,DG$4,"")</f>
        <v/>
      </c>
      <c r="DH338" s="392" t="str">
        <f>IF(COUNTIFS('[7]ROMM List'!$E$5:$E$736,다우기술!DH$4,'[7]ROMM List'!$AA$5:$AA$736,다우기술!$C338)&gt;0,DH$4,"")</f>
        <v/>
      </c>
      <c r="DI338" s="392" t="str">
        <f>IF(COUNTIFS('[7]ROMM List'!$E$5:$E$736,다우기술!DI$4,'[7]ROMM List'!$AA$5:$AA$736,다우기술!$C338)&gt;0,DI$4,"")</f>
        <v/>
      </c>
      <c r="DJ338" s="392" t="str">
        <f>IF(COUNTIFS('[7]ROMM List'!$E$5:$E$736,다우기술!DJ$4,'[7]ROMM List'!$AA$5:$AA$736,다우기술!$C338)&gt;0,DJ$4,"")</f>
        <v/>
      </c>
      <c r="DK338" s="392" t="str">
        <f>IF(COUNTIFS('[7]ROMM List'!$E$5:$E$736,다우기술!DK$4,'[7]ROMM List'!$AA$5:$AA$736,다우기술!$C338)&gt;0,DK$4,"")</f>
        <v/>
      </c>
      <c r="DL338" s="392" t="str">
        <f t="shared" si="78"/>
        <v>매출원가</v>
      </c>
    </row>
    <row r="339" spans="1:116" s="392" customFormat="1" ht="218.4" hidden="1" customHeight="1">
      <c r="A339" s="453"/>
      <c r="B339" s="392" t="s">
        <v>3009</v>
      </c>
      <c r="C339" s="430" t="str">
        <f t="shared" si="70"/>
        <v>FI0201</v>
      </c>
      <c r="D339" s="430" t="s">
        <v>5638</v>
      </c>
      <c r="E339" s="430" t="s">
        <v>5619</v>
      </c>
      <c r="F339" s="431" t="s">
        <v>3306</v>
      </c>
      <c r="G339" s="431" t="s">
        <v>3292</v>
      </c>
      <c r="H339" s="454" t="s">
        <v>5664</v>
      </c>
      <c r="I339" s="455" t="s">
        <v>5665</v>
      </c>
      <c r="J339" s="456" t="s">
        <v>5666</v>
      </c>
      <c r="K339" s="457" t="s">
        <v>5667</v>
      </c>
      <c r="L339" s="458" t="str">
        <f>IF(VLOOKUP(BZ339,'[7]ROMM List'!$AB$5:$AC$736,2,0)&gt;0,"Y","N")</f>
        <v>Y</v>
      </c>
      <c r="M339" s="459" t="s">
        <v>143</v>
      </c>
      <c r="N339" s="460"/>
      <c r="O339" s="460"/>
      <c r="P339" s="460"/>
      <c r="Q339" s="460"/>
      <c r="R339" s="461"/>
      <c r="S339" s="459" t="s">
        <v>142</v>
      </c>
      <c r="T339" s="461" t="s">
        <v>137</v>
      </c>
      <c r="U339" s="459" t="str">
        <f>IF(COUNTIFS('[7]ROMM List'!$AA$5:$AA$736,다우기술!$C339,'[7]ROMM List'!K$5:K$736,"O")&gt;0,"O","")</f>
        <v/>
      </c>
      <c r="V339" s="460" t="str">
        <f>IF(COUNTIFS('[7]ROMM List'!$AA$5:$AA$736,다우기술!$C339,'[7]ROMM List'!L$5:L$736,"O")&gt;0,"O","")</f>
        <v/>
      </c>
      <c r="W339" s="460" t="str">
        <f>IF(COUNTIFS('[7]ROMM List'!$AA$5:$AA$736,다우기술!$C339,'[7]ROMM List'!M$5:M$736,"O")&gt;0,"O","")</f>
        <v/>
      </c>
      <c r="X339" s="460" t="str">
        <f>IF(COUNTIFS('[7]ROMM List'!$AA$5:$AA$736,다우기술!$C339,'[7]ROMM List'!N$5:N$736,"O")&gt;0,"O","")</f>
        <v/>
      </c>
      <c r="Y339" s="460" t="str">
        <f>IF(COUNTIFS('[7]ROMM List'!$AA$5:$AA$736,다우기술!$C339,'[7]ROMM List'!O$5:O$736,"O")&gt;0,"O","")</f>
        <v/>
      </c>
      <c r="Z339" s="460" t="str">
        <f>IF(COUNTIFS('[7]ROMM List'!$AA$5:$AA$736,다우기술!$C339,'[7]ROMM List'!P$5:P$736,"O")&gt;0,"O","")</f>
        <v/>
      </c>
      <c r="AA339" s="460" t="str">
        <f>IF(COUNTIFS('[7]ROMM List'!$AA$5:$AA$736,다우기술!$C339,'[7]ROMM List'!Q$5:Q$736,"O")&gt;0,"O","")</f>
        <v/>
      </c>
      <c r="AB339" s="460" t="str">
        <f>IF(COUNTIFS('[7]ROMM List'!$AA$5:$AA$736,다우기술!$C339,'[7]ROMM List'!R$5:R$736,"O")&gt;0,"O","")</f>
        <v/>
      </c>
      <c r="AC339" s="460" t="str">
        <f>IF(COUNTIFS('[7]ROMM List'!$AA$5:$AA$736,다우기술!$C339,'[7]ROMM List'!S$5:S$736,"O")&gt;0,"O","")</f>
        <v/>
      </c>
      <c r="AD339" s="460" t="str">
        <f>IF(COUNTIFS('[7]ROMM List'!$AA$5:$AA$736,다우기술!$C339,'[7]ROMM List'!T$5:T$736,"O")&gt;0,"O","")</f>
        <v>O</v>
      </c>
      <c r="AE339" s="460" t="str">
        <f>IF(COUNTIFS('[7]ROMM List'!$AA$5:$AA$736,다우기술!$C339,'[7]ROMM List'!U$5:U$736,"O")&gt;0,"O","")</f>
        <v>O</v>
      </c>
      <c r="AF339" s="460" t="str">
        <f>IF(COUNTIFS('[7]ROMM List'!$AA$5:$AA$736,다우기술!$C339,'[7]ROMM List'!V$5:V$736,"O")&gt;0,"O","")</f>
        <v>O</v>
      </c>
      <c r="AG339" s="461" t="str">
        <f>IF(COUNTIFS('[7]ROMM List'!$AA$5:$AA$736,다우기술!$C339,'[7]ROMM List'!W$5:W$736,"O")&gt;0,"O","")</f>
        <v>O</v>
      </c>
      <c r="AH339" s="462" t="s">
        <v>129</v>
      </c>
      <c r="AI339" s="458" t="str">
        <f t="shared" si="77"/>
        <v>공시</v>
      </c>
      <c r="AJ339" s="458" t="s">
        <v>144</v>
      </c>
      <c r="AK339" s="458" t="s">
        <v>144</v>
      </c>
      <c r="AL339" s="458" t="s">
        <v>144</v>
      </c>
      <c r="AM339" s="458" t="s">
        <v>144</v>
      </c>
      <c r="AN339" s="458" t="s">
        <v>144</v>
      </c>
      <c r="AO339" s="458" t="s">
        <v>144</v>
      </c>
      <c r="AP339" s="463" t="s">
        <v>3638</v>
      </c>
      <c r="AQ339" s="458" t="s">
        <v>3582</v>
      </c>
      <c r="AR339" s="454" t="s">
        <v>3791</v>
      </c>
      <c r="AS339" s="454" t="s">
        <v>3792</v>
      </c>
      <c r="AT339" s="464" t="s">
        <v>5668</v>
      </c>
      <c r="AU339" s="454" t="str">
        <f t="shared" si="75"/>
        <v>전표마감처리 이후 전표입력 제한</v>
      </c>
      <c r="AV339" s="454" t="s">
        <v>5669</v>
      </c>
      <c r="AW339" s="455"/>
      <c r="AX339" s="460"/>
      <c r="AY339" s="460" t="s">
        <v>143</v>
      </c>
      <c r="AZ339" s="461"/>
      <c r="BA339" s="446" t="s">
        <v>5632</v>
      </c>
      <c r="BB339" s="446" t="str">
        <f>IF(COUNTIFS('[7]ROMM List'!$AA$5:$AA$736,다우기술!C339,'[7]ROMM List'!$AF$5:$AF$736,"Significant")&gt;0,"Significant",IF(COUNTIFS('[7]ROMM List'!$AA$5:$AA$736,다우기술!C339,'[7]ROMM List'!$AF$5:$AF$736,"Higher")&gt;0,"Higher","Lower"))</f>
        <v>Lower</v>
      </c>
      <c r="BC339" s="446" t="str">
        <f t="shared" si="79"/>
        <v>Auto</v>
      </c>
      <c r="BD339" s="446" t="s">
        <v>130</v>
      </c>
      <c r="BE339" s="465" t="s">
        <v>137</v>
      </c>
      <c r="BF339" s="466" t="str">
        <f t="shared" si="80"/>
        <v>Auto</v>
      </c>
      <c r="BG339" s="466" t="s">
        <v>135</v>
      </c>
      <c r="BH339" s="466" t="s">
        <v>135</v>
      </c>
      <c r="BI339" s="466" t="s">
        <v>135</v>
      </c>
      <c r="BJ339" s="466" t="s">
        <v>135</v>
      </c>
      <c r="BK339" s="466" t="s">
        <v>135</v>
      </c>
      <c r="BL339" s="466" t="s">
        <v>133</v>
      </c>
      <c r="BM339" s="466" t="s">
        <v>135</v>
      </c>
      <c r="BN339" s="467" t="s">
        <v>135</v>
      </c>
      <c r="BO339" s="446" t="str">
        <f t="shared" si="71"/>
        <v>Not Higher</v>
      </c>
      <c r="BP339" s="446">
        <f>SUMIFS([7]Note!$G$18:$G$65,[7]Note!$C$18:$C$65,다우기술!BB339,[7]Note!$F$18:$F$65,다우기술!BC339,[7]Note!$D$18:$D$65,다우기술!BO339)/IF(BD339="Y",1,IF(BD339="H",2,4))</f>
        <v>1</v>
      </c>
      <c r="BQ339" s="446" t="s">
        <v>134</v>
      </c>
      <c r="BR339" s="466"/>
      <c r="BS339" s="467" t="s">
        <v>143</v>
      </c>
      <c r="BT339" s="465"/>
      <c r="BU339" s="466"/>
      <c r="BV339" s="466"/>
      <c r="BW339" s="466" t="s">
        <v>143</v>
      </c>
      <c r="BX339" s="466"/>
      <c r="BY339" s="446"/>
      <c r="BZ339" s="392" t="str">
        <f t="shared" si="76"/>
        <v>재무회계_전표마감처리 이후 전표입력 제한</v>
      </c>
      <c r="CA339" s="392" t="b">
        <f>VLOOKUP(BZ339,'[7]ROMM List'!$AB$5:$AB$736,1,0)=BZ339</f>
        <v>1</v>
      </c>
      <c r="CB339" s="392" t="str">
        <f t="shared" si="72"/>
        <v>FI0201</v>
      </c>
      <c r="CD339" s="470">
        <f t="shared" si="73"/>
        <v>0</v>
      </c>
      <c r="CF339" s="470">
        <f t="shared" si="74"/>
        <v>0</v>
      </c>
      <c r="CG339" s="470">
        <f t="shared" si="74"/>
        <v>0</v>
      </c>
      <c r="CH339" s="470">
        <f t="shared" si="74"/>
        <v>0</v>
      </c>
      <c r="CL339" s="392" t="str">
        <f>IF(COUNTIFS('[7]ROMM List'!$E$5:$E$736,다우기술!CL$4,'[7]ROMM List'!$AA$5:$AA$736,다우기술!$C339)&gt;0,CL$4,"")</f>
        <v/>
      </c>
      <c r="CM339" s="392" t="str">
        <f>IF(COUNTIFS('[7]ROMM List'!$E$5:$E$736,다우기술!CM$4,'[7]ROMM List'!$AA$5:$AA$736,다우기술!$C339)&gt;0,CM$4,"")</f>
        <v/>
      </c>
      <c r="CN339" s="392" t="str">
        <f>IF(COUNTIFS('[7]ROMM List'!$E$5:$E$736,다우기술!CN$4,'[7]ROMM List'!$AA$5:$AA$736,다우기술!$C339)&gt;0,CN$4,"")</f>
        <v/>
      </c>
      <c r="CO339" s="392" t="str">
        <f>IF(COUNTIFS('[7]ROMM List'!$E$5:$E$736,다우기술!CO$4,'[7]ROMM List'!$AA$5:$AA$736,다우기술!$C339)&gt;0,CO$4,"")</f>
        <v/>
      </c>
      <c r="CP339" s="392" t="str">
        <f>IF(COUNTIFS('[7]ROMM List'!$E$5:$E$736,다우기술!CP$4,'[7]ROMM List'!$AA$5:$AA$736,다우기술!$C339)&gt;0,CP$4,"")</f>
        <v/>
      </c>
      <c r="CQ339" s="392" t="str">
        <f>IF(COUNTIFS('[7]ROMM List'!$E$5:$E$736,다우기술!CQ$4,'[7]ROMM List'!$AA$5:$AA$736,다우기술!$C339)&gt;0,CQ$4,"")</f>
        <v/>
      </c>
      <c r="CR339" s="392" t="str">
        <f>IF(COUNTIFS('[7]ROMM List'!$E$5:$E$736,다우기술!CR$4,'[7]ROMM List'!$AA$5:$AA$736,다우기술!$C339)&gt;0,CR$4,"")</f>
        <v/>
      </c>
      <c r="CS339" s="392" t="str">
        <f>IF(COUNTIFS('[7]ROMM List'!$E$5:$E$736,다우기술!CS$4,'[7]ROMM List'!$AA$5:$AA$736,다우기술!$C339)&gt;0,CS$4,"")</f>
        <v/>
      </c>
      <c r="CT339" s="392" t="str">
        <f>IF(COUNTIFS('[7]ROMM List'!$E$5:$E$736,다우기술!CT$4,'[7]ROMM List'!$AA$5:$AA$736,다우기술!$C339)&gt;0,CT$4,"")</f>
        <v/>
      </c>
      <c r="CU339" s="392" t="str">
        <f>IF(COUNTIFS('[7]ROMM List'!$E$5:$E$736,다우기술!CU$4,'[7]ROMM List'!$AA$5:$AA$736,다우기술!$C339)&gt;0,CU$4,"")</f>
        <v/>
      </c>
      <c r="CV339" s="392" t="str">
        <f>IF(COUNTIFS('[7]ROMM List'!$E$5:$E$736,다우기술!CV$4,'[7]ROMM List'!$AA$5:$AA$736,다우기술!$C339)&gt;0,CV$4,"")</f>
        <v/>
      </c>
      <c r="CW339" s="392" t="str">
        <f>IF(COUNTIFS('[7]ROMM List'!$E$5:$E$736,다우기술!CW$4,'[7]ROMM List'!$AA$5:$AA$736,다우기술!$C339)&gt;0,CW$4,"")</f>
        <v/>
      </c>
      <c r="CX339" s="392" t="str">
        <f>IF(COUNTIFS('[7]ROMM List'!$E$5:$E$736,다우기술!CX$4,'[7]ROMM List'!$AA$5:$AA$736,다우기술!$C339)&gt;0,CX$4,"")</f>
        <v/>
      </c>
      <c r="CY339" s="392" t="str">
        <f>IF(COUNTIFS('[7]ROMM List'!$E$5:$E$736,다우기술!CY$4,'[7]ROMM List'!$AA$5:$AA$736,다우기술!$C339)&gt;0,CY$4,"")</f>
        <v/>
      </c>
      <c r="CZ339" s="392" t="str">
        <f>IF(COUNTIFS('[7]ROMM List'!$E$5:$E$736,다우기술!CZ$4,'[7]ROMM List'!$AA$5:$AA$736,다우기술!$C339)&gt;0,CZ$4,"")</f>
        <v/>
      </c>
      <c r="DA339" s="392" t="str">
        <f>IF(COUNTIFS('[7]ROMM List'!$E$5:$E$736,다우기술!DA$4,'[7]ROMM List'!$AA$5:$AA$736,다우기술!$C339)&gt;0,DA$4,"")</f>
        <v/>
      </c>
      <c r="DB339" s="392" t="str">
        <f>IF(COUNTIFS('[7]ROMM List'!$E$5:$E$736,다우기술!DB$4,'[7]ROMM List'!$AA$5:$AA$736,다우기술!$C339)&gt;0,DB$4,"")</f>
        <v/>
      </c>
      <c r="DC339" s="392" t="str">
        <f>IF(COUNTIFS('[7]ROMM List'!$E$5:$E$736,다우기술!DC$4,'[7]ROMM List'!$AA$5:$AA$736,다우기술!$C339)&gt;0,DC$4,"")</f>
        <v/>
      </c>
      <c r="DD339" s="392" t="str">
        <f>IF(COUNTIFS('[7]ROMM List'!$E$5:$E$736,다우기술!DD$4,'[7]ROMM List'!$AA$5:$AA$736,다우기술!$C339)&gt;0,DD$4,"")</f>
        <v/>
      </c>
      <c r="DE339" s="392" t="str">
        <f>IF(COUNTIFS('[7]ROMM List'!$E$5:$E$736,다우기술!DE$4,'[7]ROMM List'!$AA$5:$AA$736,다우기술!$C339)&gt;0,DE$4,"")</f>
        <v/>
      </c>
      <c r="DF339" s="392" t="str">
        <f>IF(COUNTIFS('[7]ROMM List'!$E$5:$E$736,다우기술!DF$4,'[7]ROMM List'!$AA$5:$AA$736,다우기술!$C339)&gt;0,DF$4,"")</f>
        <v>공시</v>
      </c>
      <c r="DG339" s="392" t="str">
        <f>IF(COUNTIFS('[7]ROMM List'!$E$5:$E$736,다우기술!DG$4,'[7]ROMM List'!$AA$5:$AA$736,다우기술!$C339)&gt;0,DG$4,"")</f>
        <v/>
      </c>
      <c r="DH339" s="392" t="str">
        <f>IF(COUNTIFS('[7]ROMM List'!$E$5:$E$736,다우기술!DH$4,'[7]ROMM List'!$AA$5:$AA$736,다우기술!$C339)&gt;0,DH$4,"")</f>
        <v/>
      </c>
      <c r="DI339" s="392" t="str">
        <f>IF(COUNTIFS('[7]ROMM List'!$E$5:$E$736,다우기술!DI$4,'[7]ROMM List'!$AA$5:$AA$736,다우기술!$C339)&gt;0,DI$4,"")</f>
        <v/>
      </c>
      <c r="DJ339" s="392" t="str">
        <f>IF(COUNTIFS('[7]ROMM List'!$E$5:$E$736,다우기술!DJ$4,'[7]ROMM List'!$AA$5:$AA$736,다우기술!$C339)&gt;0,DJ$4,"")</f>
        <v/>
      </c>
      <c r="DK339" s="392" t="str">
        <f>IF(COUNTIFS('[7]ROMM List'!$E$5:$E$736,다우기술!DK$4,'[7]ROMM List'!$AA$5:$AA$736,다우기술!$C339)&gt;0,DK$4,"")</f>
        <v/>
      </c>
      <c r="DL339" s="392" t="str">
        <f t="shared" si="78"/>
        <v>공시</v>
      </c>
    </row>
    <row r="340" spans="1:116" s="392" customFormat="1" ht="327.60000000000002" hidden="1" customHeight="1">
      <c r="A340" s="453"/>
      <c r="B340" s="392" t="s">
        <v>3009</v>
      </c>
      <c r="C340" s="430" t="str">
        <f t="shared" si="70"/>
        <v>FI0202</v>
      </c>
      <c r="D340" s="430" t="s">
        <v>5638</v>
      </c>
      <c r="E340" s="430" t="s">
        <v>5619</v>
      </c>
      <c r="F340" s="431" t="s">
        <v>3306</v>
      </c>
      <c r="G340" s="431" t="s">
        <v>3306</v>
      </c>
      <c r="H340" s="454" t="s">
        <v>5670</v>
      </c>
      <c r="I340" s="455" t="s">
        <v>5671</v>
      </c>
      <c r="J340" s="456" t="s">
        <v>5672</v>
      </c>
      <c r="K340" s="457" t="s">
        <v>5673</v>
      </c>
      <c r="L340" s="458" t="str">
        <f>IF(VLOOKUP(BZ340,'[7]ROMM List'!$AB$5:$AC$736,2,0)&gt;0,"Y","N")</f>
        <v>Y</v>
      </c>
      <c r="M340" s="459" t="s">
        <v>143</v>
      </c>
      <c r="N340" s="460"/>
      <c r="O340" s="460"/>
      <c r="P340" s="460"/>
      <c r="Q340" s="460"/>
      <c r="R340" s="461"/>
      <c r="S340" s="459" t="s">
        <v>142</v>
      </c>
      <c r="T340" s="461" t="s">
        <v>137</v>
      </c>
      <c r="U340" s="459" t="str">
        <f>IF(COUNTIFS('[7]ROMM List'!$AA$5:$AA$736,다우기술!$C340,'[7]ROMM List'!K$5:K$736,"O")&gt;0,"O","")</f>
        <v/>
      </c>
      <c r="V340" s="460" t="str">
        <f>IF(COUNTIFS('[7]ROMM List'!$AA$5:$AA$736,다우기술!$C340,'[7]ROMM List'!L$5:L$736,"O")&gt;0,"O","")</f>
        <v/>
      </c>
      <c r="W340" s="460" t="str">
        <f>IF(COUNTIFS('[7]ROMM List'!$AA$5:$AA$736,다우기술!$C340,'[7]ROMM List'!M$5:M$736,"O")&gt;0,"O","")</f>
        <v/>
      </c>
      <c r="X340" s="460" t="str">
        <f>IF(COUNTIFS('[7]ROMM List'!$AA$5:$AA$736,다우기술!$C340,'[7]ROMM List'!N$5:N$736,"O")&gt;0,"O","")</f>
        <v/>
      </c>
      <c r="Y340" s="460" t="str">
        <f>IF(COUNTIFS('[7]ROMM List'!$AA$5:$AA$736,다우기술!$C340,'[7]ROMM List'!O$5:O$736,"O")&gt;0,"O","")</f>
        <v/>
      </c>
      <c r="Z340" s="460" t="str">
        <f>IF(COUNTIFS('[7]ROMM List'!$AA$5:$AA$736,다우기술!$C340,'[7]ROMM List'!P$5:P$736,"O")&gt;0,"O","")</f>
        <v/>
      </c>
      <c r="AA340" s="460" t="str">
        <f>IF(COUNTIFS('[7]ROMM List'!$AA$5:$AA$736,다우기술!$C340,'[7]ROMM List'!Q$5:Q$736,"O")&gt;0,"O","")</f>
        <v/>
      </c>
      <c r="AB340" s="460" t="str">
        <f>IF(COUNTIFS('[7]ROMM List'!$AA$5:$AA$736,다우기술!$C340,'[7]ROMM List'!R$5:R$736,"O")&gt;0,"O","")</f>
        <v/>
      </c>
      <c r="AC340" s="460" t="str">
        <f>IF(COUNTIFS('[7]ROMM List'!$AA$5:$AA$736,다우기술!$C340,'[7]ROMM List'!S$5:S$736,"O")&gt;0,"O","")</f>
        <v/>
      </c>
      <c r="AD340" s="460" t="str">
        <f>IF(COUNTIFS('[7]ROMM List'!$AA$5:$AA$736,다우기술!$C340,'[7]ROMM List'!T$5:T$736,"O")&gt;0,"O","")</f>
        <v>O</v>
      </c>
      <c r="AE340" s="460" t="str">
        <f>IF(COUNTIFS('[7]ROMM List'!$AA$5:$AA$736,다우기술!$C340,'[7]ROMM List'!U$5:U$736,"O")&gt;0,"O","")</f>
        <v>O</v>
      </c>
      <c r="AF340" s="460" t="str">
        <f>IF(COUNTIFS('[7]ROMM List'!$AA$5:$AA$736,다우기술!$C340,'[7]ROMM List'!V$5:V$736,"O")&gt;0,"O","")</f>
        <v>O</v>
      </c>
      <c r="AG340" s="461" t="str">
        <f>IF(COUNTIFS('[7]ROMM List'!$AA$5:$AA$736,다우기술!$C340,'[7]ROMM List'!W$5:W$736,"O")&gt;0,"O","")</f>
        <v>O</v>
      </c>
      <c r="AH340" s="462" t="s">
        <v>130</v>
      </c>
      <c r="AI340" s="458" t="str">
        <f t="shared" si="77"/>
        <v>공시</v>
      </c>
      <c r="AJ340" s="458" t="s">
        <v>144</v>
      </c>
      <c r="AK340" s="458" t="s">
        <v>144</v>
      </c>
      <c r="AL340" s="458" t="s">
        <v>144</v>
      </c>
      <c r="AM340" s="458" t="s">
        <v>144</v>
      </c>
      <c r="AN340" s="458" t="s">
        <v>144</v>
      </c>
      <c r="AO340" s="458" t="s">
        <v>144</v>
      </c>
      <c r="AP340" s="463" t="s">
        <v>3638</v>
      </c>
      <c r="AQ340" s="458" t="s">
        <v>3582</v>
      </c>
      <c r="AR340" s="454" t="s">
        <v>3791</v>
      </c>
      <c r="AS340" s="454" t="s">
        <v>4496</v>
      </c>
      <c r="AT340" s="464" t="s">
        <v>5674</v>
      </c>
      <c r="AU340" s="454" t="str">
        <f t="shared" si="75"/>
        <v>전표마감처리 권한 제한</v>
      </c>
      <c r="AV340" s="454" t="s">
        <v>5675</v>
      </c>
      <c r="AW340" s="455"/>
      <c r="AX340" s="460"/>
      <c r="AY340" s="460" t="s">
        <v>143</v>
      </c>
      <c r="AZ340" s="461"/>
      <c r="BA340" s="446" t="s">
        <v>4813</v>
      </c>
      <c r="BB340" s="446" t="str">
        <f>IF(COUNTIFS('[7]ROMM List'!$AA$5:$AA$736,다우기술!C340,'[7]ROMM List'!$AF$5:$AF$736,"Significant")&gt;0,"Significant",IF(COUNTIFS('[7]ROMM List'!$AA$5:$AA$736,다우기술!C340,'[7]ROMM List'!$AF$5:$AF$736,"Higher")&gt;0,"Higher","Lower"))</f>
        <v>Lower</v>
      </c>
      <c r="BC340" s="446" t="str">
        <f t="shared" si="79"/>
        <v>Auto</v>
      </c>
      <c r="BD340" s="446" t="s">
        <v>130</v>
      </c>
      <c r="BE340" s="465" t="s">
        <v>137</v>
      </c>
      <c r="BF340" s="466" t="str">
        <f t="shared" si="80"/>
        <v>Auto</v>
      </c>
      <c r="BG340" s="466" t="s">
        <v>135</v>
      </c>
      <c r="BH340" s="466" t="s">
        <v>133</v>
      </c>
      <c r="BI340" s="466" t="s">
        <v>135</v>
      </c>
      <c r="BJ340" s="466" t="s">
        <v>135</v>
      </c>
      <c r="BK340" s="466" t="s">
        <v>135</v>
      </c>
      <c r="BL340" s="466" t="s">
        <v>133</v>
      </c>
      <c r="BM340" s="466" t="s">
        <v>135</v>
      </c>
      <c r="BN340" s="467" t="s">
        <v>135</v>
      </c>
      <c r="BO340" s="446" t="str">
        <f t="shared" si="71"/>
        <v>Not Higher</v>
      </c>
      <c r="BP340" s="446">
        <f>SUMIFS([7]Note!$G$18:$G$65,[7]Note!$C$18:$C$65,다우기술!BB340,[7]Note!$F$18:$F$65,다우기술!BC340,[7]Note!$D$18:$D$65,다우기술!BO340)/IF(BD340="Y",1,IF(BD340="H",2,4))</f>
        <v>1</v>
      </c>
      <c r="BQ340" s="446" t="s">
        <v>134</v>
      </c>
      <c r="BR340" s="466"/>
      <c r="BS340" s="467" t="s">
        <v>143</v>
      </c>
      <c r="BT340" s="465"/>
      <c r="BU340" s="466"/>
      <c r="BV340" s="466"/>
      <c r="BW340" s="466" t="s">
        <v>143</v>
      </c>
      <c r="BX340" s="466"/>
      <c r="BY340" s="446"/>
      <c r="BZ340" s="392" t="str">
        <f t="shared" si="76"/>
        <v>재무회계_전표마감처리 권한 제한</v>
      </c>
      <c r="CA340" s="392" t="b">
        <f>VLOOKUP(BZ340,'[7]ROMM List'!$AB$5:$AB$736,1,0)=BZ340</f>
        <v>1</v>
      </c>
      <c r="CB340" s="392" t="str">
        <f t="shared" si="72"/>
        <v>FI0202</v>
      </c>
      <c r="CD340" s="470">
        <f t="shared" si="73"/>
        <v>0</v>
      </c>
      <c r="CF340" s="470">
        <f t="shared" si="74"/>
        <v>0</v>
      </c>
      <c r="CG340" s="470">
        <f t="shared" si="74"/>
        <v>0</v>
      </c>
      <c r="CH340" s="470">
        <f t="shared" si="74"/>
        <v>0</v>
      </c>
      <c r="CL340" s="392" t="str">
        <f>IF(COUNTIFS('[7]ROMM List'!$E$5:$E$736,다우기술!CL$4,'[7]ROMM List'!$AA$5:$AA$736,다우기술!$C340)&gt;0,CL$4,"")</f>
        <v/>
      </c>
      <c r="CM340" s="392" t="str">
        <f>IF(COUNTIFS('[7]ROMM List'!$E$5:$E$736,다우기술!CM$4,'[7]ROMM List'!$AA$5:$AA$736,다우기술!$C340)&gt;0,CM$4,"")</f>
        <v/>
      </c>
      <c r="CN340" s="392" t="str">
        <f>IF(COUNTIFS('[7]ROMM List'!$E$5:$E$736,다우기술!CN$4,'[7]ROMM List'!$AA$5:$AA$736,다우기술!$C340)&gt;0,CN$4,"")</f>
        <v/>
      </c>
      <c r="CO340" s="392" t="str">
        <f>IF(COUNTIFS('[7]ROMM List'!$E$5:$E$736,다우기술!CO$4,'[7]ROMM List'!$AA$5:$AA$736,다우기술!$C340)&gt;0,CO$4,"")</f>
        <v/>
      </c>
      <c r="CP340" s="392" t="str">
        <f>IF(COUNTIFS('[7]ROMM List'!$E$5:$E$736,다우기술!CP$4,'[7]ROMM List'!$AA$5:$AA$736,다우기술!$C340)&gt;0,CP$4,"")</f>
        <v/>
      </c>
      <c r="CQ340" s="392" t="str">
        <f>IF(COUNTIFS('[7]ROMM List'!$E$5:$E$736,다우기술!CQ$4,'[7]ROMM List'!$AA$5:$AA$736,다우기술!$C340)&gt;0,CQ$4,"")</f>
        <v/>
      </c>
      <c r="CR340" s="392" t="str">
        <f>IF(COUNTIFS('[7]ROMM List'!$E$5:$E$736,다우기술!CR$4,'[7]ROMM List'!$AA$5:$AA$736,다우기술!$C340)&gt;0,CR$4,"")</f>
        <v/>
      </c>
      <c r="CS340" s="392" t="str">
        <f>IF(COUNTIFS('[7]ROMM List'!$E$5:$E$736,다우기술!CS$4,'[7]ROMM List'!$AA$5:$AA$736,다우기술!$C340)&gt;0,CS$4,"")</f>
        <v/>
      </c>
      <c r="CT340" s="392" t="str">
        <f>IF(COUNTIFS('[7]ROMM List'!$E$5:$E$736,다우기술!CT$4,'[7]ROMM List'!$AA$5:$AA$736,다우기술!$C340)&gt;0,CT$4,"")</f>
        <v/>
      </c>
      <c r="CU340" s="392" t="str">
        <f>IF(COUNTIFS('[7]ROMM List'!$E$5:$E$736,다우기술!CU$4,'[7]ROMM List'!$AA$5:$AA$736,다우기술!$C340)&gt;0,CU$4,"")</f>
        <v/>
      </c>
      <c r="CV340" s="392" t="str">
        <f>IF(COUNTIFS('[7]ROMM List'!$E$5:$E$736,다우기술!CV$4,'[7]ROMM List'!$AA$5:$AA$736,다우기술!$C340)&gt;0,CV$4,"")</f>
        <v/>
      </c>
      <c r="CW340" s="392" t="str">
        <f>IF(COUNTIFS('[7]ROMM List'!$E$5:$E$736,다우기술!CW$4,'[7]ROMM List'!$AA$5:$AA$736,다우기술!$C340)&gt;0,CW$4,"")</f>
        <v/>
      </c>
      <c r="CX340" s="392" t="str">
        <f>IF(COUNTIFS('[7]ROMM List'!$E$5:$E$736,다우기술!CX$4,'[7]ROMM List'!$AA$5:$AA$736,다우기술!$C340)&gt;0,CX$4,"")</f>
        <v/>
      </c>
      <c r="CY340" s="392" t="str">
        <f>IF(COUNTIFS('[7]ROMM List'!$E$5:$E$736,다우기술!CY$4,'[7]ROMM List'!$AA$5:$AA$736,다우기술!$C340)&gt;0,CY$4,"")</f>
        <v/>
      </c>
      <c r="CZ340" s="392" t="str">
        <f>IF(COUNTIFS('[7]ROMM List'!$E$5:$E$736,다우기술!CZ$4,'[7]ROMM List'!$AA$5:$AA$736,다우기술!$C340)&gt;0,CZ$4,"")</f>
        <v/>
      </c>
      <c r="DA340" s="392" t="str">
        <f>IF(COUNTIFS('[7]ROMM List'!$E$5:$E$736,다우기술!DA$4,'[7]ROMM List'!$AA$5:$AA$736,다우기술!$C340)&gt;0,DA$4,"")</f>
        <v/>
      </c>
      <c r="DB340" s="392" t="str">
        <f>IF(COUNTIFS('[7]ROMM List'!$E$5:$E$736,다우기술!DB$4,'[7]ROMM List'!$AA$5:$AA$736,다우기술!$C340)&gt;0,DB$4,"")</f>
        <v/>
      </c>
      <c r="DC340" s="392" t="str">
        <f>IF(COUNTIFS('[7]ROMM List'!$E$5:$E$736,다우기술!DC$4,'[7]ROMM List'!$AA$5:$AA$736,다우기술!$C340)&gt;0,DC$4,"")</f>
        <v/>
      </c>
      <c r="DD340" s="392" t="str">
        <f>IF(COUNTIFS('[7]ROMM List'!$E$5:$E$736,다우기술!DD$4,'[7]ROMM List'!$AA$5:$AA$736,다우기술!$C340)&gt;0,DD$4,"")</f>
        <v/>
      </c>
      <c r="DE340" s="392" t="str">
        <f>IF(COUNTIFS('[7]ROMM List'!$E$5:$E$736,다우기술!DE$4,'[7]ROMM List'!$AA$5:$AA$736,다우기술!$C340)&gt;0,DE$4,"")</f>
        <v/>
      </c>
      <c r="DF340" s="392" t="str">
        <f>IF(COUNTIFS('[7]ROMM List'!$E$5:$E$736,다우기술!DF$4,'[7]ROMM List'!$AA$5:$AA$736,다우기술!$C340)&gt;0,DF$4,"")</f>
        <v>공시</v>
      </c>
      <c r="DG340" s="392" t="str">
        <f>IF(COUNTIFS('[7]ROMM List'!$E$5:$E$736,다우기술!DG$4,'[7]ROMM List'!$AA$5:$AA$736,다우기술!$C340)&gt;0,DG$4,"")</f>
        <v/>
      </c>
      <c r="DH340" s="392" t="str">
        <f>IF(COUNTIFS('[7]ROMM List'!$E$5:$E$736,다우기술!DH$4,'[7]ROMM List'!$AA$5:$AA$736,다우기술!$C340)&gt;0,DH$4,"")</f>
        <v/>
      </c>
      <c r="DI340" s="392" t="str">
        <f>IF(COUNTIFS('[7]ROMM List'!$E$5:$E$736,다우기술!DI$4,'[7]ROMM List'!$AA$5:$AA$736,다우기술!$C340)&gt;0,DI$4,"")</f>
        <v/>
      </c>
      <c r="DJ340" s="392" t="str">
        <f>IF(COUNTIFS('[7]ROMM List'!$E$5:$E$736,다우기술!DJ$4,'[7]ROMM List'!$AA$5:$AA$736,다우기술!$C340)&gt;0,DJ$4,"")</f>
        <v/>
      </c>
      <c r="DK340" s="392" t="str">
        <f>IF(COUNTIFS('[7]ROMM List'!$E$5:$E$736,다우기술!DK$4,'[7]ROMM List'!$AA$5:$AA$736,다우기술!$C340)&gt;0,DK$4,"")</f>
        <v/>
      </c>
      <c r="DL340" s="392" t="str">
        <f t="shared" si="78"/>
        <v>공시</v>
      </c>
    </row>
    <row r="341" spans="1:116" s="392" customFormat="1" ht="109.2" hidden="1" customHeight="1">
      <c r="A341" s="453"/>
      <c r="B341" s="392" t="s">
        <v>3009</v>
      </c>
      <c r="C341" s="430" t="str">
        <f t="shared" si="70"/>
        <v>FI0203</v>
      </c>
      <c r="D341" s="430" t="s">
        <v>5638</v>
      </c>
      <c r="E341" s="430" t="s">
        <v>5619</v>
      </c>
      <c r="F341" s="431" t="s">
        <v>3306</v>
      </c>
      <c r="G341" s="431" t="s">
        <v>3036</v>
      </c>
      <c r="H341" s="454" t="s">
        <v>5676</v>
      </c>
      <c r="I341" s="455" t="s">
        <v>5677</v>
      </c>
      <c r="J341" s="456" t="s">
        <v>5678</v>
      </c>
      <c r="K341" s="457" t="s">
        <v>5679</v>
      </c>
      <c r="L341" s="458" t="str">
        <f>IF(VLOOKUP(BZ341,'[7]ROMM List'!$AB$5:$AC$736,2,0)&gt;0,"Y","N")</f>
        <v>Y</v>
      </c>
      <c r="M341" s="459"/>
      <c r="N341" s="460" t="s">
        <v>2781</v>
      </c>
      <c r="O341" s="460"/>
      <c r="P341" s="460"/>
      <c r="Q341" s="460"/>
      <c r="R341" s="461"/>
      <c r="S341" s="459" t="s">
        <v>142</v>
      </c>
      <c r="T341" s="461" t="s">
        <v>131</v>
      </c>
      <c r="U341" s="459" t="str">
        <f>IF(COUNTIFS('[7]ROMM List'!$AA$5:$AA$736,다우기술!$C341,'[7]ROMM List'!K$5:K$736,"O")&gt;0,"O","")</f>
        <v/>
      </c>
      <c r="V341" s="460" t="str">
        <f>IF(COUNTIFS('[7]ROMM List'!$AA$5:$AA$736,다우기술!$C341,'[7]ROMM List'!L$5:L$736,"O")&gt;0,"O","")</f>
        <v/>
      </c>
      <c r="W341" s="460" t="str">
        <f>IF(COUNTIFS('[7]ROMM List'!$AA$5:$AA$736,다우기술!$C341,'[7]ROMM List'!M$5:M$736,"O")&gt;0,"O","")</f>
        <v/>
      </c>
      <c r="X341" s="460" t="str">
        <f>IF(COUNTIFS('[7]ROMM List'!$AA$5:$AA$736,다우기술!$C341,'[7]ROMM List'!N$5:N$736,"O")&gt;0,"O","")</f>
        <v/>
      </c>
      <c r="Y341" s="460" t="str">
        <f>IF(COUNTIFS('[7]ROMM List'!$AA$5:$AA$736,다우기술!$C341,'[7]ROMM List'!O$5:O$736,"O")&gt;0,"O","")</f>
        <v/>
      </c>
      <c r="Z341" s="460" t="str">
        <f>IF(COUNTIFS('[7]ROMM List'!$AA$5:$AA$736,다우기술!$C341,'[7]ROMM List'!P$5:P$736,"O")&gt;0,"O","")</f>
        <v/>
      </c>
      <c r="AA341" s="460" t="str">
        <f>IF(COUNTIFS('[7]ROMM List'!$AA$5:$AA$736,다우기술!$C341,'[7]ROMM List'!Q$5:Q$736,"O")&gt;0,"O","")</f>
        <v/>
      </c>
      <c r="AB341" s="460" t="str">
        <f>IF(COUNTIFS('[7]ROMM List'!$AA$5:$AA$736,다우기술!$C341,'[7]ROMM List'!R$5:R$736,"O")&gt;0,"O","")</f>
        <v/>
      </c>
      <c r="AC341" s="460" t="str">
        <f>IF(COUNTIFS('[7]ROMM List'!$AA$5:$AA$736,다우기술!$C341,'[7]ROMM List'!S$5:S$736,"O")&gt;0,"O","")</f>
        <v/>
      </c>
      <c r="AD341" s="460" t="str">
        <f>IF(COUNTIFS('[7]ROMM List'!$AA$5:$AA$736,다우기술!$C341,'[7]ROMM List'!T$5:T$736,"O")&gt;0,"O","")</f>
        <v>O</v>
      </c>
      <c r="AE341" s="460" t="str">
        <f>IF(COUNTIFS('[7]ROMM List'!$AA$5:$AA$736,다우기술!$C341,'[7]ROMM List'!U$5:U$736,"O")&gt;0,"O","")</f>
        <v>O</v>
      </c>
      <c r="AF341" s="460" t="str">
        <f>IF(COUNTIFS('[7]ROMM List'!$AA$5:$AA$736,다우기술!$C341,'[7]ROMM List'!V$5:V$736,"O")&gt;0,"O","")</f>
        <v>O</v>
      </c>
      <c r="AG341" s="461" t="str">
        <f>IF(COUNTIFS('[7]ROMM List'!$AA$5:$AA$736,다우기술!$C341,'[7]ROMM List'!W$5:W$736,"O")&gt;0,"O","")</f>
        <v>O</v>
      </c>
      <c r="AH341" s="462" t="s">
        <v>129</v>
      </c>
      <c r="AI341" s="458" t="str">
        <f t="shared" si="77"/>
        <v>공시</v>
      </c>
      <c r="AJ341" s="458" t="s">
        <v>144</v>
      </c>
      <c r="AK341" s="458" t="s">
        <v>144</v>
      </c>
      <c r="AL341" s="458" t="s">
        <v>144</v>
      </c>
      <c r="AM341" s="458" t="s">
        <v>144</v>
      </c>
      <c r="AN341" s="458" t="s">
        <v>144</v>
      </c>
      <c r="AO341" s="458" t="s">
        <v>144</v>
      </c>
      <c r="AP341" s="463" t="s">
        <v>144</v>
      </c>
      <c r="AQ341" s="458" t="s">
        <v>131</v>
      </c>
      <c r="AR341" s="454" t="s">
        <v>3791</v>
      </c>
      <c r="AS341" s="454" t="s">
        <v>4496</v>
      </c>
      <c r="AT341" s="464" t="s">
        <v>5680</v>
      </c>
      <c r="AU341" s="454" t="str">
        <f t="shared" si="75"/>
        <v>회계정책의 적정성 검토</v>
      </c>
      <c r="AV341" s="454" t="s">
        <v>5681</v>
      </c>
      <c r="AW341" s="455"/>
      <c r="AX341" s="460"/>
      <c r="AY341" s="460" t="s">
        <v>143</v>
      </c>
      <c r="AZ341" s="461"/>
      <c r="BA341" s="446" t="s">
        <v>5037</v>
      </c>
      <c r="BB341" s="446" t="str">
        <f>IF(COUNTIFS('[7]ROMM List'!$AA$5:$AA$736,다우기술!C341,'[7]ROMM List'!$AF$5:$AF$736,"Significant")&gt;0,"Significant",IF(COUNTIFS('[7]ROMM List'!$AA$5:$AA$736,다우기술!C341,'[7]ROMM List'!$AF$5:$AF$736,"Higher")&gt;0,"Higher","Lower"))</f>
        <v>Lower</v>
      </c>
      <c r="BC341" s="446" t="str">
        <f t="shared" si="79"/>
        <v>M</v>
      </c>
      <c r="BD341" s="446" t="s">
        <v>130</v>
      </c>
      <c r="BE341" s="465" t="s">
        <v>131</v>
      </c>
      <c r="BF341" s="466" t="str">
        <f t="shared" si="80"/>
        <v>M</v>
      </c>
      <c r="BG341" s="466" t="s">
        <v>133</v>
      </c>
      <c r="BH341" s="466" t="s">
        <v>133</v>
      </c>
      <c r="BI341" s="466" t="s">
        <v>133</v>
      </c>
      <c r="BJ341" s="466" t="s">
        <v>133</v>
      </c>
      <c r="BK341" s="466" t="s">
        <v>133</v>
      </c>
      <c r="BL341" s="466" t="s">
        <v>133</v>
      </c>
      <c r="BM341" s="466" t="s">
        <v>135</v>
      </c>
      <c r="BN341" s="467" t="s">
        <v>135</v>
      </c>
      <c r="BO341" s="446" t="str">
        <f t="shared" si="71"/>
        <v>Higher</v>
      </c>
      <c r="BP341" s="446">
        <f>SUMIFS([7]Note!$G$18:$G$65,[7]Note!$C$18:$C$65,다우기술!BB341,[7]Note!$F$18:$F$65,다우기술!BC341,[7]Note!$D$18:$D$65,다우기술!BO341)/IF(BD341="Y",1,IF(BD341="H",2,4))</f>
        <v>2</v>
      </c>
      <c r="BQ341" s="446" t="s">
        <v>134</v>
      </c>
      <c r="BR341" s="466"/>
      <c r="BS341" s="467" t="s">
        <v>143</v>
      </c>
      <c r="BT341" s="465"/>
      <c r="BU341" s="466"/>
      <c r="BV341" s="466"/>
      <c r="BW341" s="466" t="s">
        <v>143</v>
      </c>
      <c r="BX341" s="466"/>
      <c r="BY341" s="446"/>
      <c r="BZ341" s="392" t="str">
        <f t="shared" si="76"/>
        <v>재무회계_회계정책의 적정성 검토</v>
      </c>
      <c r="CA341" s="392" t="b">
        <f>VLOOKUP(BZ341,'[7]ROMM List'!$AB$5:$AB$736,1,0)=BZ341</f>
        <v>1</v>
      </c>
      <c r="CB341" s="392" t="str">
        <f t="shared" si="72"/>
        <v>FI0203</v>
      </c>
      <c r="CD341" s="470">
        <f t="shared" si="73"/>
        <v>0</v>
      </c>
      <c r="CF341" s="470">
        <f t="shared" si="74"/>
        <v>0</v>
      </c>
      <c r="CG341" s="470">
        <f t="shared" si="74"/>
        <v>0</v>
      </c>
      <c r="CH341" s="470">
        <f t="shared" si="74"/>
        <v>0</v>
      </c>
      <c r="CL341" s="392" t="str">
        <f>IF(COUNTIFS('[7]ROMM List'!$E$5:$E$736,다우기술!CL$4,'[7]ROMM List'!$AA$5:$AA$736,다우기술!$C341)&gt;0,CL$4,"")</f>
        <v/>
      </c>
      <c r="CM341" s="392" t="str">
        <f>IF(COUNTIFS('[7]ROMM List'!$E$5:$E$736,다우기술!CM$4,'[7]ROMM List'!$AA$5:$AA$736,다우기술!$C341)&gt;0,CM$4,"")</f>
        <v/>
      </c>
      <c r="CN341" s="392" t="str">
        <f>IF(COUNTIFS('[7]ROMM List'!$E$5:$E$736,다우기술!CN$4,'[7]ROMM List'!$AA$5:$AA$736,다우기술!$C341)&gt;0,CN$4,"")</f>
        <v/>
      </c>
      <c r="CO341" s="392" t="str">
        <f>IF(COUNTIFS('[7]ROMM List'!$E$5:$E$736,다우기술!CO$4,'[7]ROMM List'!$AA$5:$AA$736,다우기술!$C341)&gt;0,CO$4,"")</f>
        <v/>
      </c>
      <c r="CP341" s="392" t="str">
        <f>IF(COUNTIFS('[7]ROMM List'!$E$5:$E$736,다우기술!CP$4,'[7]ROMM List'!$AA$5:$AA$736,다우기술!$C341)&gt;0,CP$4,"")</f>
        <v/>
      </c>
      <c r="CQ341" s="392" t="str">
        <f>IF(COUNTIFS('[7]ROMM List'!$E$5:$E$736,다우기술!CQ$4,'[7]ROMM List'!$AA$5:$AA$736,다우기술!$C341)&gt;0,CQ$4,"")</f>
        <v/>
      </c>
      <c r="CR341" s="392" t="str">
        <f>IF(COUNTIFS('[7]ROMM List'!$E$5:$E$736,다우기술!CR$4,'[7]ROMM List'!$AA$5:$AA$736,다우기술!$C341)&gt;0,CR$4,"")</f>
        <v/>
      </c>
      <c r="CS341" s="392" t="str">
        <f>IF(COUNTIFS('[7]ROMM List'!$E$5:$E$736,다우기술!CS$4,'[7]ROMM List'!$AA$5:$AA$736,다우기술!$C341)&gt;0,CS$4,"")</f>
        <v/>
      </c>
      <c r="CT341" s="392" t="str">
        <f>IF(COUNTIFS('[7]ROMM List'!$E$5:$E$736,다우기술!CT$4,'[7]ROMM List'!$AA$5:$AA$736,다우기술!$C341)&gt;0,CT$4,"")</f>
        <v/>
      </c>
      <c r="CU341" s="392" t="str">
        <f>IF(COUNTIFS('[7]ROMM List'!$E$5:$E$736,다우기술!CU$4,'[7]ROMM List'!$AA$5:$AA$736,다우기술!$C341)&gt;0,CU$4,"")</f>
        <v/>
      </c>
      <c r="CV341" s="392" t="str">
        <f>IF(COUNTIFS('[7]ROMM List'!$E$5:$E$736,다우기술!CV$4,'[7]ROMM List'!$AA$5:$AA$736,다우기술!$C341)&gt;0,CV$4,"")</f>
        <v/>
      </c>
      <c r="CW341" s="392" t="str">
        <f>IF(COUNTIFS('[7]ROMM List'!$E$5:$E$736,다우기술!CW$4,'[7]ROMM List'!$AA$5:$AA$736,다우기술!$C341)&gt;0,CW$4,"")</f>
        <v/>
      </c>
      <c r="CX341" s="392" t="str">
        <f>IF(COUNTIFS('[7]ROMM List'!$E$5:$E$736,다우기술!CX$4,'[7]ROMM List'!$AA$5:$AA$736,다우기술!$C341)&gt;0,CX$4,"")</f>
        <v/>
      </c>
      <c r="CY341" s="392" t="str">
        <f>IF(COUNTIFS('[7]ROMM List'!$E$5:$E$736,다우기술!CY$4,'[7]ROMM List'!$AA$5:$AA$736,다우기술!$C341)&gt;0,CY$4,"")</f>
        <v/>
      </c>
      <c r="CZ341" s="392" t="str">
        <f>IF(COUNTIFS('[7]ROMM List'!$E$5:$E$736,다우기술!CZ$4,'[7]ROMM List'!$AA$5:$AA$736,다우기술!$C341)&gt;0,CZ$4,"")</f>
        <v/>
      </c>
      <c r="DA341" s="392" t="str">
        <f>IF(COUNTIFS('[7]ROMM List'!$E$5:$E$736,다우기술!DA$4,'[7]ROMM List'!$AA$5:$AA$736,다우기술!$C341)&gt;0,DA$4,"")</f>
        <v/>
      </c>
      <c r="DB341" s="392" t="str">
        <f>IF(COUNTIFS('[7]ROMM List'!$E$5:$E$736,다우기술!DB$4,'[7]ROMM List'!$AA$5:$AA$736,다우기술!$C341)&gt;0,DB$4,"")</f>
        <v/>
      </c>
      <c r="DC341" s="392" t="str">
        <f>IF(COUNTIFS('[7]ROMM List'!$E$5:$E$736,다우기술!DC$4,'[7]ROMM List'!$AA$5:$AA$736,다우기술!$C341)&gt;0,DC$4,"")</f>
        <v/>
      </c>
      <c r="DD341" s="392" t="str">
        <f>IF(COUNTIFS('[7]ROMM List'!$E$5:$E$736,다우기술!DD$4,'[7]ROMM List'!$AA$5:$AA$736,다우기술!$C341)&gt;0,DD$4,"")</f>
        <v/>
      </c>
      <c r="DE341" s="392" t="str">
        <f>IF(COUNTIFS('[7]ROMM List'!$E$5:$E$736,다우기술!DE$4,'[7]ROMM List'!$AA$5:$AA$736,다우기술!$C341)&gt;0,DE$4,"")</f>
        <v/>
      </c>
      <c r="DF341" s="392" t="str">
        <f>IF(COUNTIFS('[7]ROMM List'!$E$5:$E$736,다우기술!DF$4,'[7]ROMM List'!$AA$5:$AA$736,다우기술!$C341)&gt;0,DF$4,"")</f>
        <v>공시</v>
      </c>
      <c r="DG341" s="392" t="str">
        <f>IF(COUNTIFS('[7]ROMM List'!$E$5:$E$736,다우기술!DG$4,'[7]ROMM List'!$AA$5:$AA$736,다우기술!$C341)&gt;0,DG$4,"")</f>
        <v/>
      </c>
      <c r="DH341" s="392" t="str">
        <f>IF(COUNTIFS('[7]ROMM List'!$E$5:$E$736,다우기술!DH$4,'[7]ROMM List'!$AA$5:$AA$736,다우기술!$C341)&gt;0,DH$4,"")</f>
        <v/>
      </c>
      <c r="DI341" s="392" t="str">
        <f>IF(COUNTIFS('[7]ROMM List'!$E$5:$E$736,다우기술!DI$4,'[7]ROMM List'!$AA$5:$AA$736,다우기술!$C341)&gt;0,DI$4,"")</f>
        <v/>
      </c>
      <c r="DJ341" s="392" t="str">
        <f>IF(COUNTIFS('[7]ROMM List'!$E$5:$E$736,다우기술!DJ$4,'[7]ROMM List'!$AA$5:$AA$736,다우기술!$C341)&gt;0,DJ$4,"")</f>
        <v/>
      </c>
      <c r="DK341" s="392" t="str">
        <f>IF(COUNTIFS('[7]ROMM List'!$E$5:$E$736,다우기술!DK$4,'[7]ROMM List'!$AA$5:$AA$736,다우기술!$C341)&gt;0,DK$4,"")</f>
        <v/>
      </c>
      <c r="DL341" s="392" t="str">
        <f t="shared" si="78"/>
        <v>공시</v>
      </c>
    </row>
    <row r="342" spans="1:116" s="392" customFormat="1" ht="234" hidden="1" customHeight="1">
      <c r="A342" s="453"/>
      <c r="B342" s="392" t="s">
        <v>3009</v>
      </c>
      <c r="C342" s="430" t="str">
        <f t="shared" si="70"/>
        <v>FI0204</v>
      </c>
      <c r="D342" s="430" t="s">
        <v>5638</v>
      </c>
      <c r="E342" s="430" t="s">
        <v>5619</v>
      </c>
      <c r="F342" s="431" t="s">
        <v>3306</v>
      </c>
      <c r="G342" s="431" t="s">
        <v>3047</v>
      </c>
      <c r="H342" s="454" t="s">
        <v>5682</v>
      </c>
      <c r="I342" s="455" t="s">
        <v>5683</v>
      </c>
      <c r="J342" s="456" t="s">
        <v>5684</v>
      </c>
      <c r="K342" s="457" t="s">
        <v>5685</v>
      </c>
      <c r="L342" s="458" t="str">
        <f>IF(VLOOKUP(BZ342,'[7]ROMM List'!$AB$5:$AC$736,2,0)&gt;0,"Y","N")</f>
        <v>Y</v>
      </c>
      <c r="M342" s="459" t="s">
        <v>143</v>
      </c>
      <c r="N342" s="460" t="s">
        <v>2781</v>
      </c>
      <c r="O342" s="460"/>
      <c r="P342" s="460"/>
      <c r="Q342" s="460"/>
      <c r="R342" s="461"/>
      <c r="S342" s="459" t="s">
        <v>142</v>
      </c>
      <c r="T342" s="461" t="s">
        <v>131</v>
      </c>
      <c r="U342" s="459" t="str">
        <f>IF(COUNTIFS('[7]ROMM List'!$AA$5:$AA$736,다우기술!$C342,'[7]ROMM List'!K$5:K$736,"O")&gt;0,"O","")</f>
        <v/>
      </c>
      <c r="V342" s="460" t="str">
        <f>IF(COUNTIFS('[7]ROMM List'!$AA$5:$AA$736,다우기술!$C342,'[7]ROMM List'!L$5:L$736,"O")&gt;0,"O","")</f>
        <v/>
      </c>
      <c r="W342" s="460" t="str">
        <f>IF(COUNTIFS('[7]ROMM List'!$AA$5:$AA$736,다우기술!$C342,'[7]ROMM List'!M$5:M$736,"O")&gt;0,"O","")</f>
        <v/>
      </c>
      <c r="X342" s="460" t="str">
        <f>IF(COUNTIFS('[7]ROMM List'!$AA$5:$AA$736,다우기술!$C342,'[7]ROMM List'!N$5:N$736,"O")&gt;0,"O","")</f>
        <v/>
      </c>
      <c r="Y342" s="460" t="str">
        <f>IF(COUNTIFS('[7]ROMM List'!$AA$5:$AA$736,다우기술!$C342,'[7]ROMM List'!O$5:O$736,"O")&gt;0,"O","")</f>
        <v/>
      </c>
      <c r="Z342" s="460" t="str">
        <f>IF(COUNTIFS('[7]ROMM List'!$AA$5:$AA$736,다우기술!$C342,'[7]ROMM List'!P$5:P$736,"O")&gt;0,"O","")</f>
        <v/>
      </c>
      <c r="AA342" s="460" t="str">
        <f>IF(COUNTIFS('[7]ROMM List'!$AA$5:$AA$736,다우기술!$C342,'[7]ROMM List'!Q$5:Q$736,"O")&gt;0,"O","")</f>
        <v/>
      </c>
      <c r="AB342" s="460" t="str">
        <f>IF(COUNTIFS('[7]ROMM List'!$AA$5:$AA$736,다우기술!$C342,'[7]ROMM List'!R$5:R$736,"O")&gt;0,"O","")</f>
        <v/>
      </c>
      <c r="AC342" s="460" t="str">
        <f>IF(COUNTIFS('[7]ROMM List'!$AA$5:$AA$736,다우기술!$C342,'[7]ROMM List'!S$5:S$736,"O")&gt;0,"O","")</f>
        <v/>
      </c>
      <c r="AD342" s="460" t="str">
        <f>IF(COUNTIFS('[7]ROMM List'!$AA$5:$AA$736,다우기술!$C342,'[7]ROMM List'!T$5:T$736,"O")&gt;0,"O","")</f>
        <v>O</v>
      </c>
      <c r="AE342" s="460" t="str">
        <f>IF(COUNTIFS('[7]ROMM List'!$AA$5:$AA$736,다우기술!$C342,'[7]ROMM List'!U$5:U$736,"O")&gt;0,"O","")</f>
        <v>O</v>
      </c>
      <c r="AF342" s="460" t="str">
        <f>IF(COUNTIFS('[7]ROMM List'!$AA$5:$AA$736,다우기술!$C342,'[7]ROMM List'!V$5:V$736,"O")&gt;0,"O","")</f>
        <v>O</v>
      </c>
      <c r="AG342" s="461" t="str">
        <f>IF(COUNTIFS('[7]ROMM List'!$AA$5:$AA$736,다우기술!$C342,'[7]ROMM List'!W$5:W$736,"O")&gt;0,"O","")</f>
        <v>O</v>
      </c>
      <c r="AH342" s="462" t="s">
        <v>130</v>
      </c>
      <c r="AI342" s="458" t="str">
        <f t="shared" si="77"/>
        <v>공시</v>
      </c>
      <c r="AJ342" s="458" t="s">
        <v>144</v>
      </c>
      <c r="AK342" s="458" t="s">
        <v>144</v>
      </c>
      <c r="AL342" s="458" t="s">
        <v>144</v>
      </c>
      <c r="AM342" s="458" t="s">
        <v>144</v>
      </c>
      <c r="AN342" s="458" t="s">
        <v>144</v>
      </c>
      <c r="AO342" s="458" t="s">
        <v>5686</v>
      </c>
      <c r="AP342" s="463" t="s">
        <v>4868</v>
      </c>
      <c r="AQ342" s="458" t="s">
        <v>143</v>
      </c>
      <c r="AR342" s="454" t="s">
        <v>3791</v>
      </c>
      <c r="AS342" s="454" t="s">
        <v>3792</v>
      </c>
      <c r="AT342" s="464" t="s">
        <v>5687</v>
      </c>
      <c r="AU342" s="454" t="str">
        <f t="shared" si="75"/>
        <v>대체분개의 승인</v>
      </c>
      <c r="AV342" s="454" t="s">
        <v>5688</v>
      </c>
      <c r="AW342" s="455"/>
      <c r="AX342" s="460"/>
      <c r="AY342" s="460" t="s">
        <v>143</v>
      </c>
      <c r="AZ342" s="461"/>
      <c r="BA342" s="446" t="s">
        <v>5689</v>
      </c>
      <c r="BB342" s="446" t="str">
        <f>IF(COUNTIFS('[7]ROMM List'!$AA$5:$AA$736,다우기술!C342,'[7]ROMM List'!$AF$5:$AF$736,"Significant")&gt;0,"Significant",IF(COUNTIFS('[7]ROMM List'!$AA$5:$AA$736,다우기술!C342,'[7]ROMM List'!$AF$5:$AF$736,"Higher")&gt;0,"Higher","Lower"))</f>
        <v>Lower</v>
      </c>
      <c r="BC342" s="446" t="str">
        <f t="shared" si="79"/>
        <v>O</v>
      </c>
      <c r="BD342" s="446" t="s">
        <v>130</v>
      </c>
      <c r="BE342" s="465" t="s">
        <v>131</v>
      </c>
      <c r="BF342" s="466" t="str">
        <f t="shared" si="80"/>
        <v>O</v>
      </c>
      <c r="BG342" s="466" t="s">
        <v>135</v>
      </c>
      <c r="BH342" s="466" t="s">
        <v>133</v>
      </c>
      <c r="BI342" s="466" t="s">
        <v>135</v>
      </c>
      <c r="BJ342" s="466" t="s">
        <v>133</v>
      </c>
      <c r="BK342" s="466" t="s">
        <v>133</v>
      </c>
      <c r="BL342" s="466" t="s">
        <v>133</v>
      </c>
      <c r="BM342" s="466" t="s">
        <v>135</v>
      </c>
      <c r="BN342" s="467" t="s">
        <v>135</v>
      </c>
      <c r="BO342" s="446" t="str">
        <f t="shared" si="71"/>
        <v>Not Higher</v>
      </c>
      <c r="BP342" s="446">
        <f>SUMIFS([7]Note!$G$18:$G$65,[7]Note!$C$18:$C$65,다우기술!BB342,[7]Note!$F$18:$F$65,다우기술!BC342,[7]Note!$D$18:$D$65,다우기술!BO342)/IF(BD342="Y",1,IF(BD342="H",2,4))</f>
        <v>10</v>
      </c>
      <c r="BQ342" s="446" t="s">
        <v>134</v>
      </c>
      <c r="BR342" s="466"/>
      <c r="BS342" s="467" t="s">
        <v>143</v>
      </c>
      <c r="BT342" s="465"/>
      <c r="BU342" s="466"/>
      <c r="BV342" s="466"/>
      <c r="BW342" s="466" t="s">
        <v>143</v>
      </c>
      <c r="BX342" s="466"/>
      <c r="BY342" s="446"/>
      <c r="BZ342" s="392" t="str">
        <f t="shared" si="76"/>
        <v>재무회계_대체분개의 승인</v>
      </c>
      <c r="CA342" s="392" t="b">
        <f>VLOOKUP(BZ342,'[7]ROMM List'!$AB$5:$AB$736,1,0)=BZ342</f>
        <v>1</v>
      </c>
      <c r="CB342" s="392" t="str">
        <f t="shared" si="72"/>
        <v>FI0204</v>
      </c>
      <c r="CD342" s="470">
        <f t="shared" si="73"/>
        <v>0</v>
      </c>
      <c r="CF342" s="470">
        <f t="shared" si="74"/>
        <v>0</v>
      </c>
      <c r="CG342" s="470">
        <f t="shared" si="74"/>
        <v>0</v>
      </c>
      <c r="CH342" s="470">
        <f t="shared" si="74"/>
        <v>0</v>
      </c>
      <c r="CL342" s="392" t="str">
        <f>IF(COUNTIFS('[7]ROMM List'!$E$5:$E$736,다우기술!CL$4,'[7]ROMM List'!$AA$5:$AA$736,다우기술!$C342)&gt;0,CL$4,"")</f>
        <v/>
      </c>
      <c r="CM342" s="392" t="str">
        <f>IF(COUNTIFS('[7]ROMM List'!$E$5:$E$736,다우기술!CM$4,'[7]ROMM List'!$AA$5:$AA$736,다우기술!$C342)&gt;0,CM$4,"")</f>
        <v/>
      </c>
      <c r="CN342" s="392" t="str">
        <f>IF(COUNTIFS('[7]ROMM List'!$E$5:$E$736,다우기술!CN$4,'[7]ROMM List'!$AA$5:$AA$736,다우기술!$C342)&gt;0,CN$4,"")</f>
        <v/>
      </c>
      <c r="CO342" s="392" t="str">
        <f>IF(COUNTIFS('[7]ROMM List'!$E$5:$E$736,다우기술!CO$4,'[7]ROMM List'!$AA$5:$AA$736,다우기술!$C342)&gt;0,CO$4,"")</f>
        <v/>
      </c>
      <c r="CP342" s="392" t="str">
        <f>IF(COUNTIFS('[7]ROMM List'!$E$5:$E$736,다우기술!CP$4,'[7]ROMM List'!$AA$5:$AA$736,다우기술!$C342)&gt;0,CP$4,"")</f>
        <v/>
      </c>
      <c r="CQ342" s="392" t="str">
        <f>IF(COUNTIFS('[7]ROMM List'!$E$5:$E$736,다우기술!CQ$4,'[7]ROMM List'!$AA$5:$AA$736,다우기술!$C342)&gt;0,CQ$4,"")</f>
        <v/>
      </c>
      <c r="CR342" s="392" t="str">
        <f>IF(COUNTIFS('[7]ROMM List'!$E$5:$E$736,다우기술!CR$4,'[7]ROMM List'!$AA$5:$AA$736,다우기술!$C342)&gt;0,CR$4,"")</f>
        <v/>
      </c>
      <c r="CS342" s="392" t="str">
        <f>IF(COUNTIFS('[7]ROMM List'!$E$5:$E$736,다우기술!CS$4,'[7]ROMM List'!$AA$5:$AA$736,다우기술!$C342)&gt;0,CS$4,"")</f>
        <v/>
      </c>
      <c r="CT342" s="392" t="str">
        <f>IF(COUNTIFS('[7]ROMM List'!$E$5:$E$736,다우기술!CT$4,'[7]ROMM List'!$AA$5:$AA$736,다우기술!$C342)&gt;0,CT$4,"")</f>
        <v/>
      </c>
      <c r="CU342" s="392" t="str">
        <f>IF(COUNTIFS('[7]ROMM List'!$E$5:$E$736,다우기술!CU$4,'[7]ROMM List'!$AA$5:$AA$736,다우기술!$C342)&gt;0,CU$4,"")</f>
        <v/>
      </c>
      <c r="CV342" s="392" t="str">
        <f>IF(COUNTIFS('[7]ROMM List'!$E$5:$E$736,다우기술!CV$4,'[7]ROMM List'!$AA$5:$AA$736,다우기술!$C342)&gt;0,CV$4,"")</f>
        <v/>
      </c>
      <c r="CW342" s="392" t="str">
        <f>IF(COUNTIFS('[7]ROMM List'!$E$5:$E$736,다우기술!CW$4,'[7]ROMM List'!$AA$5:$AA$736,다우기술!$C342)&gt;0,CW$4,"")</f>
        <v/>
      </c>
      <c r="CX342" s="392" t="str">
        <f>IF(COUNTIFS('[7]ROMM List'!$E$5:$E$736,다우기술!CX$4,'[7]ROMM List'!$AA$5:$AA$736,다우기술!$C342)&gt;0,CX$4,"")</f>
        <v/>
      </c>
      <c r="CY342" s="392" t="str">
        <f>IF(COUNTIFS('[7]ROMM List'!$E$5:$E$736,다우기술!CY$4,'[7]ROMM List'!$AA$5:$AA$736,다우기술!$C342)&gt;0,CY$4,"")</f>
        <v/>
      </c>
      <c r="CZ342" s="392" t="str">
        <f>IF(COUNTIFS('[7]ROMM List'!$E$5:$E$736,다우기술!CZ$4,'[7]ROMM List'!$AA$5:$AA$736,다우기술!$C342)&gt;0,CZ$4,"")</f>
        <v/>
      </c>
      <c r="DA342" s="392" t="str">
        <f>IF(COUNTIFS('[7]ROMM List'!$E$5:$E$736,다우기술!DA$4,'[7]ROMM List'!$AA$5:$AA$736,다우기술!$C342)&gt;0,DA$4,"")</f>
        <v/>
      </c>
      <c r="DB342" s="392" t="str">
        <f>IF(COUNTIFS('[7]ROMM List'!$E$5:$E$736,다우기술!DB$4,'[7]ROMM List'!$AA$5:$AA$736,다우기술!$C342)&gt;0,DB$4,"")</f>
        <v/>
      </c>
      <c r="DC342" s="392" t="str">
        <f>IF(COUNTIFS('[7]ROMM List'!$E$5:$E$736,다우기술!DC$4,'[7]ROMM List'!$AA$5:$AA$736,다우기술!$C342)&gt;0,DC$4,"")</f>
        <v/>
      </c>
      <c r="DD342" s="392" t="str">
        <f>IF(COUNTIFS('[7]ROMM List'!$E$5:$E$736,다우기술!DD$4,'[7]ROMM List'!$AA$5:$AA$736,다우기술!$C342)&gt;0,DD$4,"")</f>
        <v/>
      </c>
      <c r="DE342" s="392" t="str">
        <f>IF(COUNTIFS('[7]ROMM List'!$E$5:$E$736,다우기술!DE$4,'[7]ROMM List'!$AA$5:$AA$736,다우기술!$C342)&gt;0,DE$4,"")</f>
        <v/>
      </c>
      <c r="DF342" s="392" t="str">
        <f>IF(COUNTIFS('[7]ROMM List'!$E$5:$E$736,다우기술!DF$4,'[7]ROMM List'!$AA$5:$AA$736,다우기술!$C342)&gt;0,DF$4,"")</f>
        <v>공시</v>
      </c>
      <c r="DG342" s="392" t="str">
        <f>IF(COUNTIFS('[7]ROMM List'!$E$5:$E$736,다우기술!DG$4,'[7]ROMM List'!$AA$5:$AA$736,다우기술!$C342)&gt;0,DG$4,"")</f>
        <v/>
      </c>
      <c r="DH342" s="392" t="str">
        <f>IF(COUNTIFS('[7]ROMM List'!$E$5:$E$736,다우기술!DH$4,'[7]ROMM List'!$AA$5:$AA$736,다우기술!$C342)&gt;0,DH$4,"")</f>
        <v/>
      </c>
      <c r="DI342" s="392" t="str">
        <f>IF(COUNTIFS('[7]ROMM List'!$E$5:$E$736,다우기술!DI$4,'[7]ROMM List'!$AA$5:$AA$736,다우기술!$C342)&gt;0,DI$4,"")</f>
        <v/>
      </c>
      <c r="DJ342" s="392" t="str">
        <f>IF(COUNTIFS('[7]ROMM List'!$E$5:$E$736,다우기술!DJ$4,'[7]ROMM List'!$AA$5:$AA$736,다우기술!$C342)&gt;0,DJ$4,"")</f>
        <v/>
      </c>
      <c r="DK342" s="392" t="str">
        <f>IF(COUNTIFS('[7]ROMM List'!$E$5:$E$736,다우기술!DK$4,'[7]ROMM List'!$AA$5:$AA$736,다우기술!$C342)&gt;0,DK$4,"")</f>
        <v/>
      </c>
      <c r="DL342" s="392" t="str">
        <f t="shared" si="78"/>
        <v>공시</v>
      </c>
    </row>
    <row r="343" spans="1:116" s="392" customFormat="1" ht="156" hidden="1" customHeight="1">
      <c r="A343" s="453"/>
      <c r="B343" s="392" t="s">
        <v>3009</v>
      </c>
      <c r="C343" s="430" t="str">
        <f t="shared" si="70"/>
        <v>FI0205</v>
      </c>
      <c r="D343" s="430" t="s">
        <v>5638</v>
      </c>
      <c r="E343" s="430" t="s">
        <v>5619</v>
      </c>
      <c r="F343" s="431" t="s">
        <v>3306</v>
      </c>
      <c r="G343" s="431" t="s">
        <v>3056</v>
      </c>
      <c r="H343" s="454" t="s">
        <v>5690</v>
      </c>
      <c r="I343" s="455" t="s">
        <v>5691</v>
      </c>
      <c r="J343" s="456" t="s">
        <v>5692</v>
      </c>
      <c r="K343" s="457" t="s">
        <v>5693</v>
      </c>
      <c r="L343" s="458" t="str">
        <f>IF(VLOOKUP(BZ343,'[7]ROMM List'!$AB$5:$AC$736,2,0)&gt;0,"Y","N")</f>
        <v>Y</v>
      </c>
      <c r="M343" s="459"/>
      <c r="N343" s="460" t="s">
        <v>143</v>
      </c>
      <c r="O343" s="460"/>
      <c r="P343" s="460"/>
      <c r="Q343" s="460"/>
      <c r="R343" s="461"/>
      <c r="S343" s="459" t="s">
        <v>2825</v>
      </c>
      <c r="T343" s="461" t="s">
        <v>131</v>
      </c>
      <c r="U343" s="459" t="str">
        <f>IF(COUNTIFS('[7]ROMM List'!$AA$5:$AA$736,다우기술!$C343,'[7]ROMM List'!K$5:K$736,"O")&gt;0,"O","")</f>
        <v/>
      </c>
      <c r="V343" s="460" t="str">
        <f>IF(COUNTIFS('[7]ROMM List'!$AA$5:$AA$736,다우기술!$C343,'[7]ROMM List'!L$5:L$736,"O")&gt;0,"O","")</f>
        <v/>
      </c>
      <c r="W343" s="460" t="str">
        <f>IF(COUNTIFS('[7]ROMM List'!$AA$5:$AA$736,다우기술!$C343,'[7]ROMM List'!M$5:M$736,"O")&gt;0,"O","")</f>
        <v/>
      </c>
      <c r="X343" s="460" t="str">
        <f>IF(COUNTIFS('[7]ROMM List'!$AA$5:$AA$736,다우기술!$C343,'[7]ROMM List'!N$5:N$736,"O")&gt;0,"O","")</f>
        <v/>
      </c>
      <c r="Y343" s="460" t="str">
        <f>IF(COUNTIFS('[7]ROMM List'!$AA$5:$AA$736,다우기술!$C343,'[7]ROMM List'!O$5:O$736,"O")&gt;0,"O","")</f>
        <v/>
      </c>
      <c r="Z343" s="460" t="str">
        <f>IF(COUNTIFS('[7]ROMM List'!$AA$5:$AA$736,다우기술!$C343,'[7]ROMM List'!P$5:P$736,"O")&gt;0,"O","")</f>
        <v>O</v>
      </c>
      <c r="AA343" s="460" t="str">
        <f>IF(COUNTIFS('[7]ROMM List'!$AA$5:$AA$736,다우기술!$C343,'[7]ROMM List'!Q$5:Q$736,"O")&gt;0,"O","")</f>
        <v>O</v>
      </c>
      <c r="AB343" s="460" t="str">
        <f>IF(COUNTIFS('[7]ROMM List'!$AA$5:$AA$736,다우기술!$C343,'[7]ROMM List'!R$5:R$736,"O")&gt;0,"O","")</f>
        <v>O</v>
      </c>
      <c r="AC343" s="460" t="str">
        <f>IF(COUNTIFS('[7]ROMM List'!$AA$5:$AA$736,다우기술!$C343,'[7]ROMM List'!S$5:S$736,"O")&gt;0,"O","")</f>
        <v/>
      </c>
      <c r="AD343" s="460" t="str">
        <f>IF(COUNTIFS('[7]ROMM List'!$AA$5:$AA$736,다우기술!$C343,'[7]ROMM List'!T$5:T$736,"O")&gt;0,"O","")</f>
        <v/>
      </c>
      <c r="AE343" s="460" t="str">
        <f>IF(COUNTIFS('[7]ROMM List'!$AA$5:$AA$736,다우기술!$C343,'[7]ROMM List'!U$5:U$736,"O")&gt;0,"O","")</f>
        <v/>
      </c>
      <c r="AF343" s="460" t="str">
        <f>IF(COUNTIFS('[7]ROMM List'!$AA$5:$AA$736,다우기술!$C343,'[7]ROMM List'!V$5:V$736,"O")&gt;0,"O","")</f>
        <v/>
      </c>
      <c r="AG343" s="461" t="str">
        <f>IF(COUNTIFS('[7]ROMM List'!$AA$5:$AA$736,다우기술!$C343,'[7]ROMM List'!W$5:W$736,"O")&gt;0,"O","")</f>
        <v/>
      </c>
      <c r="AH343" s="462" t="s">
        <v>129</v>
      </c>
      <c r="AI343" s="458" t="str">
        <f t="shared" si="77"/>
        <v>판관비기타손익</v>
      </c>
      <c r="AJ343" s="458" t="s">
        <v>144</v>
      </c>
      <c r="AK343" s="458" t="s">
        <v>144</v>
      </c>
      <c r="AL343" s="458" t="s">
        <v>144</v>
      </c>
      <c r="AM343" s="458" t="s">
        <v>144</v>
      </c>
      <c r="AN343" s="458" t="s">
        <v>144</v>
      </c>
      <c r="AO343" s="458" t="s">
        <v>5694</v>
      </c>
      <c r="AP343" s="463" t="s">
        <v>3638</v>
      </c>
      <c r="AQ343" s="458" t="s">
        <v>2868</v>
      </c>
      <c r="AR343" s="454" t="s">
        <v>3791</v>
      </c>
      <c r="AS343" s="454" t="s">
        <v>4496</v>
      </c>
      <c r="AT343" s="464" t="s">
        <v>5695</v>
      </c>
      <c r="AU343" s="454" t="str">
        <f t="shared" si="75"/>
        <v>미처리 임시전표 확인</v>
      </c>
      <c r="AV343" s="454" t="s">
        <v>5696</v>
      </c>
      <c r="AW343" s="455"/>
      <c r="AX343" s="460"/>
      <c r="AY343" s="460" t="s">
        <v>143</v>
      </c>
      <c r="AZ343" s="461"/>
      <c r="BA343" s="446" t="s">
        <v>5697</v>
      </c>
      <c r="BB343" s="446" t="str">
        <f>IF(COUNTIFS('[7]ROMM List'!$AA$5:$AA$736,다우기술!C343,'[7]ROMM List'!$AF$5:$AF$736,"Significant")&gt;0,"Significant",IF(COUNTIFS('[7]ROMM List'!$AA$5:$AA$736,다우기술!C343,'[7]ROMM List'!$AF$5:$AF$736,"Higher")&gt;0,"Higher","Lower"))</f>
        <v>Lower</v>
      </c>
      <c r="BC343" s="446" t="str">
        <f t="shared" si="79"/>
        <v>M</v>
      </c>
      <c r="BD343" s="446" t="s">
        <v>130</v>
      </c>
      <c r="BE343" s="465" t="s">
        <v>131</v>
      </c>
      <c r="BF343" s="466" t="str">
        <f t="shared" si="80"/>
        <v>M</v>
      </c>
      <c r="BG343" s="466" t="s">
        <v>135</v>
      </c>
      <c r="BH343" s="466" t="s">
        <v>133</v>
      </c>
      <c r="BI343" s="466" t="s">
        <v>135</v>
      </c>
      <c r="BJ343" s="466" t="s">
        <v>133</v>
      </c>
      <c r="BK343" s="466" t="s">
        <v>133</v>
      </c>
      <c r="BL343" s="466" t="s">
        <v>133</v>
      </c>
      <c r="BM343" s="466" t="s">
        <v>135</v>
      </c>
      <c r="BN343" s="467" t="s">
        <v>135</v>
      </c>
      <c r="BO343" s="446" t="str">
        <f t="shared" si="71"/>
        <v>Not Higher</v>
      </c>
      <c r="BP343" s="446">
        <f>SUMIFS([7]Note!$G$18:$G$65,[7]Note!$C$18:$C$65,다우기술!BB343,[7]Note!$F$18:$F$65,다우기술!BC343,[7]Note!$D$18:$D$65,다우기술!BO343)/IF(BD343="Y",1,IF(BD343="H",2,4))</f>
        <v>2</v>
      </c>
      <c r="BQ343" s="446" t="s">
        <v>134</v>
      </c>
      <c r="BR343" s="466"/>
      <c r="BS343" s="467" t="s">
        <v>143</v>
      </c>
      <c r="BT343" s="465"/>
      <c r="BU343" s="466"/>
      <c r="BV343" s="466"/>
      <c r="BW343" s="466" t="s">
        <v>143</v>
      </c>
      <c r="BX343" s="466"/>
      <c r="BY343" s="446"/>
      <c r="BZ343" s="392" t="str">
        <f t="shared" si="76"/>
        <v>재무회계_미처리 임시전표 확인</v>
      </c>
      <c r="CA343" s="392" t="b">
        <f>VLOOKUP(BZ343,'[7]ROMM List'!$AB$5:$AB$736,1,0)=BZ343</f>
        <v>1</v>
      </c>
      <c r="CB343" s="392" t="str">
        <f t="shared" si="72"/>
        <v>FI0205</v>
      </c>
      <c r="CD343" s="470">
        <f t="shared" si="73"/>
        <v>0</v>
      </c>
      <c r="CF343" s="470">
        <f t="shared" si="74"/>
        <v>0</v>
      </c>
      <c r="CG343" s="470">
        <f t="shared" si="74"/>
        <v>0</v>
      </c>
      <c r="CH343" s="470">
        <f t="shared" si="74"/>
        <v>0</v>
      </c>
      <c r="CL343" s="392" t="str">
        <f>IF(COUNTIFS('[7]ROMM List'!$E$5:$E$736,다우기술!CL$4,'[7]ROMM List'!$AA$5:$AA$736,다우기술!$C343)&gt;0,CL$4,"")</f>
        <v/>
      </c>
      <c r="CM343" s="392" t="str">
        <f>IF(COUNTIFS('[7]ROMM List'!$E$5:$E$736,다우기술!CM$4,'[7]ROMM List'!$AA$5:$AA$736,다우기술!$C343)&gt;0,CM$4,"")</f>
        <v/>
      </c>
      <c r="CN343" s="392" t="str">
        <f>IF(COUNTIFS('[7]ROMM List'!$E$5:$E$736,다우기술!CN$4,'[7]ROMM List'!$AA$5:$AA$736,다우기술!$C343)&gt;0,CN$4,"")</f>
        <v/>
      </c>
      <c r="CO343" s="392" t="str">
        <f>IF(COUNTIFS('[7]ROMM List'!$E$5:$E$736,다우기술!CO$4,'[7]ROMM List'!$AA$5:$AA$736,다우기술!$C343)&gt;0,CO$4,"")</f>
        <v/>
      </c>
      <c r="CP343" s="392" t="str">
        <f>IF(COUNTIFS('[7]ROMM List'!$E$5:$E$736,다우기술!CP$4,'[7]ROMM List'!$AA$5:$AA$736,다우기술!$C343)&gt;0,CP$4,"")</f>
        <v/>
      </c>
      <c r="CQ343" s="392" t="str">
        <f>IF(COUNTIFS('[7]ROMM List'!$E$5:$E$736,다우기술!CQ$4,'[7]ROMM List'!$AA$5:$AA$736,다우기술!$C343)&gt;0,CQ$4,"")</f>
        <v/>
      </c>
      <c r="CR343" s="392" t="str">
        <f>IF(COUNTIFS('[7]ROMM List'!$E$5:$E$736,다우기술!CR$4,'[7]ROMM List'!$AA$5:$AA$736,다우기술!$C343)&gt;0,CR$4,"")</f>
        <v/>
      </c>
      <c r="CS343" s="392" t="str">
        <f>IF(COUNTIFS('[7]ROMM List'!$E$5:$E$736,다우기술!CS$4,'[7]ROMM List'!$AA$5:$AA$736,다우기술!$C343)&gt;0,CS$4,"")</f>
        <v/>
      </c>
      <c r="CT343" s="392" t="str">
        <f>IF(COUNTIFS('[7]ROMM List'!$E$5:$E$736,다우기술!CT$4,'[7]ROMM List'!$AA$5:$AA$736,다우기술!$C343)&gt;0,CT$4,"")</f>
        <v/>
      </c>
      <c r="CU343" s="392" t="str">
        <f>IF(COUNTIFS('[7]ROMM List'!$E$5:$E$736,다우기술!CU$4,'[7]ROMM List'!$AA$5:$AA$736,다우기술!$C343)&gt;0,CU$4,"")</f>
        <v/>
      </c>
      <c r="CV343" s="392" t="str">
        <f>IF(COUNTIFS('[7]ROMM List'!$E$5:$E$736,다우기술!CV$4,'[7]ROMM List'!$AA$5:$AA$736,다우기술!$C343)&gt;0,CV$4,"")</f>
        <v/>
      </c>
      <c r="CW343" s="392" t="str">
        <f>IF(COUNTIFS('[7]ROMM List'!$E$5:$E$736,다우기술!CW$4,'[7]ROMM List'!$AA$5:$AA$736,다우기술!$C343)&gt;0,CW$4,"")</f>
        <v/>
      </c>
      <c r="CX343" s="392" t="str">
        <f>IF(COUNTIFS('[7]ROMM List'!$E$5:$E$736,다우기술!CX$4,'[7]ROMM List'!$AA$5:$AA$736,다우기술!$C343)&gt;0,CX$4,"")</f>
        <v>판관비</v>
      </c>
      <c r="CY343" s="392" t="str">
        <f>IF(COUNTIFS('[7]ROMM List'!$E$5:$E$736,다우기술!CY$4,'[7]ROMM List'!$AA$5:$AA$736,다우기술!$C343)&gt;0,CY$4,"")</f>
        <v>기타손익</v>
      </c>
      <c r="CZ343" s="392" t="str">
        <f>IF(COUNTIFS('[7]ROMM List'!$E$5:$E$736,다우기술!CZ$4,'[7]ROMM List'!$AA$5:$AA$736,다우기술!$C343)&gt;0,CZ$4,"")</f>
        <v/>
      </c>
      <c r="DA343" s="392" t="str">
        <f>IF(COUNTIFS('[7]ROMM List'!$E$5:$E$736,다우기술!DA$4,'[7]ROMM List'!$AA$5:$AA$736,다우기술!$C343)&gt;0,DA$4,"")</f>
        <v/>
      </c>
      <c r="DB343" s="392" t="str">
        <f>IF(COUNTIFS('[7]ROMM List'!$E$5:$E$736,다우기술!DB$4,'[7]ROMM List'!$AA$5:$AA$736,다우기술!$C343)&gt;0,DB$4,"")</f>
        <v/>
      </c>
      <c r="DC343" s="392" t="str">
        <f>IF(COUNTIFS('[7]ROMM List'!$E$5:$E$736,다우기술!DC$4,'[7]ROMM List'!$AA$5:$AA$736,다우기술!$C343)&gt;0,DC$4,"")</f>
        <v/>
      </c>
      <c r="DD343" s="392" t="str">
        <f>IF(COUNTIFS('[7]ROMM List'!$E$5:$E$736,다우기술!DD$4,'[7]ROMM List'!$AA$5:$AA$736,다우기술!$C343)&gt;0,DD$4,"")</f>
        <v/>
      </c>
      <c r="DE343" s="392" t="str">
        <f>IF(COUNTIFS('[7]ROMM List'!$E$5:$E$736,다우기술!DE$4,'[7]ROMM List'!$AA$5:$AA$736,다우기술!$C343)&gt;0,DE$4,"")</f>
        <v/>
      </c>
      <c r="DF343" s="392" t="str">
        <f>IF(COUNTIFS('[7]ROMM List'!$E$5:$E$736,다우기술!DF$4,'[7]ROMM List'!$AA$5:$AA$736,다우기술!$C343)&gt;0,DF$4,"")</f>
        <v/>
      </c>
      <c r="DG343" s="392" t="str">
        <f>IF(COUNTIFS('[7]ROMM List'!$E$5:$E$736,다우기술!DG$4,'[7]ROMM List'!$AA$5:$AA$736,다우기술!$C343)&gt;0,DG$4,"")</f>
        <v/>
      </c>
      <c r="DH343" s="392" t="str">
        <f>IF(COUNTIFS('[7]ROMM List'!$E$5:$E$736,다우기술!DH$4,'[7]ROMM List'!$AA$5:$AA$736,다우기술!$C343)&gt;0,DH$4,"")</f>
        <v/>
      </c>
      <c r="DI343" s="392" t="str">
        <f>IF(COUNTIFS('[7]ROMM List'!$E$5:$E$736,다우기술!DI$4,'[7]ROMM List'!$AA$5:$AA$736,다우기술!$C343)&gt;0,DI$4,"")</f>
        <v/>
      </c>
      <c r="DJ343" s="392" t="str">
        <f>IF(COUNTIFS('[7]ROMM List'!$E$5:$E$736,다우기술!DJ$4,'[7]ROMM List'!$AA$5:$AA$736,다우기술!$C343)&gt;0,DJ$4,"")</f>
        <v/>
      </c>
      <c r="DK343" s="392" t="str">
        <f>IF(COUNTIFS('[7]ROMM List'!$E$5:$E$736,다우기술!DK$4,'[7]ROMM List'!$AA$5:$AA$736,다우기술!$C343)&gt;0,DK$4,"")</f>
        <v/>
      </c>
      <c r="DL343" s="392" t="str">
        <f t="shared" si="78"/>
        <v>판관비기타손익</v>
      </c>
    </row>
    <row r="344" spans="1:116" s="392" customFormat="1" ht="120" hidden="1" customHeight="1">
      <c r="A344" s="453"/>
      <c r="B344" s="392" t="s">
        <v>3009</v>
      </c>
      <c r="C344" s="508" t="str">
        <f>D344&amp;F344&amp;G344</f>
        <v>FI0206</v>
      </c>
      <c r="D344" s="503" t="s">
        <v>5698</v>
      </c>
      <c r="E344" s="503" t="s">
        <v>5619</v>
      </c>
      <c r="F344" s="504" t="s">
        <v>3599</v>
      </c>
      <c r="G344" s="504" t="s">
        <v>3993</v>
      </c>
      <c r="H344" s="454" t="s">
        <v>5699</v>
      </c>
      <c r="I344" s="454" t="s">
        <v>5700</v>
      </c>
      <c r="J344" s="456" t="s">
        <v>5701</v>
      </c>
      <c r="K344" s="457" t="s">
        <v>5702</v>
      </c>
      <c r="L344" s="458" t="str">
        <f>IF(VLOOKUP(BZ344,'[7]ROMM List'!$AB$5:$AC$736,2,0)&gt;0,"Y","N")</f>
        <v>Y</v>
      </c>
      <c r="M344" s="459" t="s">
        <v>143</v>
      </c>
      <c r="N344" s="460"/>
      <c r="O344" s="460"/>
      <c r="P344" s="460"/>
      <c r="Q344" s="460"/>
      <c r="R344" s="461"/>
      <c r="S344" s="459" t="s">
        <v>142</v>
      </c>
      <c r="T344" s="461" t="s">
        <v>137</v>
      </c>
      <c r="U344" s="459" t="str">
        <f>IF(COUNTIFS('[7]ROMM List'!$AA$5:$AA$736,다우기술!$C344,'[7]ROMM List'!K$5:K$736,"O")&gt;0,"O","")</f>
        <v/>
      </c>
      <c r="V344" s="460" t="str">
        <f>IF(COUNTIFS('[7]ROMM List'!$AA$5:$AA$736,다우기술!$C344,'[7]ROMM List'!L$5:L$736,"O")&gt;0,"O","")</f>
        <v/>
      </c>
      <c r="W344" s="460" t="str">
        <f>IF(COUNTIFS('[7]ROMM List'!$AA$5:$AA$736,다우기술!$C344,'[7]ROMM List'!M$5:M$736,"O")&gt;0,"O","")</f>
        <v/>
      </c>
      <c r="X344" s="460" t="str">
        <f>IF(COUNTIFS('[7]ROMM List'!$AA$5:$AA$736,다우기술!$C344,'[7]ROMM List'!N$5:N$736,"O")&gt;0,"O","")</f>
        <v/>
      </c>
      <c r="Y344" s="460" t="str">
        <f>IF(COUNTIFS('[7]ROMM List'!$AA$5:$AA$736,다우기술!$C344,'[7]ROMM List'!O$5:O$736,"O")&gt;0,"O","")</f>
        <v>O</v>
      </c>
      <c r="Z344" s="460" t="str">
        <f>IF(COUNTIFS('[7]ROMM List'!$AA$5:$AA$736,다우기술!$C344,'[7]ROMM List'!P$5:P$736,"O")&gt;0,"O","")</f>
        <v/>
      </c>
      <c r="AA344" s="460" t="str">
        <f>IF(COUNTIFS('[7]ROMM List'!$AA$5:$AA$736,다우기술!$C344,'[7]ROMM List'!Q$5:Q$736,"O")&gt;0,"O","")</f>
        <v/>
      </c>
      <c r="AB344" s="460" t="str">
        <f>IF(COUNTIFS('[7]ROMM List'!$AA$5:$AA$736,다우기술!$C344,'[7]ROMM List'!R$5:R$736,"O")&gt;0,"O","")</f>
        <v>O</v>
      </c>
      <c r="AC344" s="460" t="str">
        <f>IF(COUNTIFS('[7]ROMM List'!$AA$5:$AA$736,다우기술!$C344,'[7]ROMM List'!S$5:S$736,"O")&gt;0,"O","")</f>
        <v/>
      </c>
      <c r="AD344" s="460" t="str">
        <f>IF(COUNTIFS('[7]ROMM List'!$AA$5:$AA$736,다우기술!$C344,'[7]ROMM List'!T$5:T$736,"O")&gt;0,"O","")</f>
        <v/>
      </c>
      <c r="AE344" s="460" t="str">
        <f>IF(COUNTIFS('[7]ROMM List'!$AA$5:$AA$736,다우기술!$C344,'[7]ROMM List'!U$5:U$736,"O")&gt;0,"O","")</f>
        <v/>
      </c>
      <c r="AF344" s="460" t="str">
        <f>IF(COUNTIFS('[7]ROMM List'!$AA$5:$AA$736,다우기술!$C344,'[7]ROMM List'!V$5:V$736,"O")&gt;0,"O","")</f>
        <v/>
      </c>
      <c r="AG344" s="461" t="str">
        <f>IF(COUNTIFS('[7]ROMM List'!$AA$5:$AA$736,다우기술!$C344,'[7]ROMM List'!W$5:W$736,"O")&gt;0,"O","")</f>
        <v/>
      </c>
      <c r="AH344" s="462" t="s">
        <v>129</v>
      </c>
      <c r="AI344" s="458" t="str">
        <f t="shared" si="77"/>
        <v>판관비</v>
      </c>
      <c r="AJ344" s="458" t="s">
        <v>2767</v>
      </c>
      <c r="AK344" s="458" t="s">
        <v>2767</v>
      </c>
      <c r="AL344" s="458" t="s">
        <v>2767</v>
      </c>
      <c r="AM344" s="458" t="s">
        <v>2767</v>
      </c>
      <c r="AN344" s="458" t="s">
        <v>2767</v>
      </c>
      <c r="AO344" s="458" t="s">
        <v>3018</v>
      </c>
      <c r="AP344" s="463" t="s">
        <v>5084</v>
      </c>
      <c r="AQ344" s="458" t="s">
        <v>3582</v>
      </c>
      <c r="AR344" s="454" t="s">
        <v>3791</v>
      </c>
      <c r="AS344" s="454" t="s">
        <v>5189</v>
      </c>
      <c r="AT344" s="464" t="s">
        <v>5703</v>
      </c>
      <c r="AU344" s="456" t="str">
        <f t="shared" si="75"/>
        <v>전자결재승인 내역의 K-system 연동</v>
      </c>
      <c r="AV344" s="454" t="s">
        <v>5704</v>
      </c>
      <c r="AW344" s="455"/>
      <c r="AX344" s="460"/>
      <c r="AY344" s="460" t="s">
        <v>2781</v>
      </c>
      <c r="AZ344" s="461"/>
      <c r="BA344" s="446" t="s">
        <v>3018</v>
      </c>
      <c r="BB344" s="458" t="str">
        <f>IF(COUNTIFS('[7]ROMM List'!$AA$5:$AA$736,다우기술!C344,'[7]ROMM List'!$AF$5:$AF$736,"Significant")&gt;0,"Significant",IF(COUNTIFS('[7]ROMM List'!$AA$5:$AA$736,다우기술!C344,'[7]ROMM List'!$AF$5:$AF$736,"Higher")&gt;0,"Higher","Lower"))</f>
        <v>Lower</v>
      </c>
      <c r="BC344" s="446" t="s">
        <v>3582</v>
      </c>
      <c r="BD344" s="458" t="s">
        <v>130</v>
      </c>
      <c r="BE344" s="465" t="s">
        <v>137</v>
      </c>
      <c r="BF344" s="466" t="s">
        <v>3582</v>
      </c>
      <c r="BG344" s="509" t="s">
        <v>2871</v>
      </c>
      <c r="BH344" s="509" t="s">
        <v>135</v>
      </c>
      <c r="BI344" s="509" t="s">
        <v>135</v>
      </c>
      <c r="BJ344" s="509" t="s">
        <v>135</v>
      </c>
      <c r="BK344" s="509" t="s">
        <v>135</v>
      </c>
      <c r="BL344" s="509" t="s">
        <v>135</v>
      </c>
      <c r="BM344" s="509" t="s">
        <v>135</v>
      </c>
      <c r="BN344" s="509" t="s">
        <v>135</v>
      </c>
      <c r="BO344" s="458" t="str">
        <f t="shared" si="71"/>
        <v>Not Higher</v>
      </c>
      <c r="BP344" s="458">
        <f>SUMIFS([7]Note!$G$18:$G$65,[7]Note!$C$18:$C$65,다우기술!BB344,[7]Note!$F$18:$F$65,다우기술!BC344,[7]Note!$D$18:$D$65,다우기술!BO344)/IF(BD344="Y",1,IF(BD344="H",2,4))</f>
        <v>1</v>
      </c>
      <c r="BQ344" s="446" t="s">
        <v>134</v>
      </c>
      <c r="BR344" s="466"/>
      <c r="BS344" s="467" t="s">
        <v>143</v>
      </c>
      <c r="BT344" s="465"/>
      <c r="BU344" s="466"/>
      <c r="BV344" s="466"/>
      <c r="BW344" s="466" t="s">
        <v>143</v>
      </c>
      <c r="BX344" s="466"/>
      <c r="BY344" s="446"/>
      <c r="BZ344" s="510" t="str">
        <f t="shared" si="76"/>
        <v>재무회계_전자결재승인 내역의 K-system 연동</v>
      </c>
      <c r="CA344" s="392" t="b">
        <f>VLOOKUP(BZ344,'[7]ROMM List'!$AB$5:$AB$736,1,0)=BZ344</f>
        <v>1</v>
      </c>
      <c r="CB344" s="392" t="str">
        <f t="shared" si="72"/>
        <v>FI0206</v>
      </c>
      <c r="CD344" s="392">
        <f t="shared" si="73"/>
        <v>0</v>
      </c>
      <c r="CF344" s="392">
        <f t="shared" si="74"/>
        <v>0</v>
      </c>
      <c r="CG344" s="392">
        <f t="shared" si="74"/>
        <v>0</v>
      </c>
      <c r="CH344" s="392">
        <f t="shared" si="74"/>
        <v>0</v>
      </c>
      <c r="CL344" s="392" t="str">
        <f>IF(COUNTIFS('[7]ROMM List'!$E$5:$E$736,다우기술!CL$4,'[7]ROMM List'!$AA$5:$AA$736,다우기술!$C344)&gt;0,CL$4,"")</f>
        <v/>
      </c>
      <c r="CM344" s="392" t="str">
        <f>IF(COUNTIFS('[7]ROMM List'!$E$5:$E$736,다우기술!CM$4,'[7]ROMM List'!$AA$5:$AA$736,다우기술!$C344)&gt;0,CM$4,"")</f>
        <v/>
      </c>
      <c r="CN344" s="392" t="str">
        <f>IF(COUNTIFS('[7]ROMM List'!$E$5:$E$736,다우기술!CN$4,'[7]ROMM List'!$AA$5:$AA$736,다우기술!$C344)&gt;0,CN$4,"")</f>
        <v/>
      </c>
      <c r="CO344" s="392" t="str">
        <f>IF(COUNTIFS('[7]ROMM List'!$E$5:$E$736,다우기술!CO$4,'[7]ROMM List'!$AA$5:$AA$736,다우기술!$C344)&gt;0,CO$4,"")</f>
        <v/>
      </c>
      <c r="CP344" s="392" t="str">
        <f>IF(COUNTIFS('[7]ROMM List'!$E$5:$E$736,다우기술!CP$4,'[7]ROMM List'!$AA$5:$AA$736,다우기술!$C344)&gt;0,CP$4,"")</f>
        <v/>
      </c>
      <c r="CQ344" s="392" t="str">
        <f>IF(COUNTIFS('[7]ROMM List'!$E$5:$E$736,다우기술!CQ$4,'[7]ROMM List'!$AA$5:$AA$736,다우기술!$C344)&gt;0,CQ$4,"")</f>
        <v/>
      </c>
      <c r="CR344" s="392" t="str">
        <f>IF(COUNTIFS('[7]ROMM List'!$E$5:$E$736,다우기술!CR$4,'[7]ROMM List'!$AA$5:$AA$736,다우기술!$C344)&gt;0,CR$4,"")</f>
        <v/>
      </c>
      <c r="CS344" s="392" t="str">
        <f>IF(COUNTIFS('[7]ROMM List'!$E$5:$E$736,다우기술!CS$4,'[7]ROMM List'!$AA$5:$AA$736,다우기술!$C344)&gt;0,CS$4,"")</f>
        <v/>
      </c>
      <c r="CT344" s="392" t="str">
        <f>IF(COUNTIFS('[7]ROMM List'!$E$5:$E$736,다우기술!CT$4,'[7]ROMM List'!$AA$5:$AA$736,다우기술!$C344)&gt;0,CT$4,"")</f>
        <v/>
      </c>
      <c r="CU344" s="392" t="str">
        <f>IF(COUNTIFS('[7]ROMM List'!$E$5:$E$736,다우기술!CU$4,'[7]ROMM List'!$AA$5:$AA$736,다우기술!$C344)&gt;0,CU$4,"")</f>
        <v/>
      </c>
      <c r="CV344" s="392" t="str">
        <f>IF(COUNTIFS('[7]ROMM List'!$E$5:$E$736,다우기술!CV$4,'[7]ROMM List'!$AA$5:$AA$736,다우기술!$C344)&gt;0,CV$4,"")</f>
        <v/>
      </c>
      <c r="CW344" s="392" t="str">
        <f>IF(COUNTIFS('[7]ROMM List'!$E$5:$E$736,다우기술!CW$4,'[7]ROMM List'!$AA$5:$AA$736,다우기술!$C344)&gt;0,CW$4,"")</f>
        <v/>
      </c>
      <c r="CX344" s="392" t="str">
        <f>IF(COUNTIFS('[7]ROMM List'!$E$5:$E$736,다우기술!CX$4,'[7]ROMM List'!$AA$5:$AA$736,다우기술!$C344)&gt;0,CX$4,"")</f>
        <v>판관비</v>
      </c>
      <c r="CY344" s="392" t="str">
        <f>IF(COUNTIFS('[7]ROMM List'!$E$5:$E$736,다우기술!CY$4,'[7]ROMM List'!$AA$5:$AA$736,다우기술!$C344)&gt;0,CY$4,"")</f>
        <v/>
      </c>
      <c r="CZ344" s="392" t="str">
        <f>IF(COUNTIFS('[7]ROMM List'!$E$5:$E$736,다우기술!CZ$4,'[7]ROMM List'!$AA$5:$AA$736,다우기술!$C344)&gt;0,CZ$4,"")</f>
        <v/>
      </c>
      <c r="DA344" s="392" t="str">
        <f>IF(COUNTIFS('[7]ROMM List'!$E$5:$E$736,다우기술!DA$4,'[7]ROMM List'!$AA$5:$AA$736,다우기술!$C344)&gt;0,DA$4,"")</f>
        <v/>
      </c>
      <c r="DB344" s="392" t="str">
        <f>IF(COUNTIFS('[7]ROMM List'!$E$5:$E$736,다우기술!DB$4,'[7]ROMM List'!$AA$5:$AA$736,다우기술!$C344)&gt;0,DB$4,"")</f>
        <v/>
      </c>
      <c r="DC344" s="392" t="str">
        <f>IF(COUNTIFS('[7]ROMM List'!$E$5:$E$736,다우기술!DC$4,'[7]ROMM List'!$AA$5:$AA$736,다우기술!$C344)&gt;0,DC$4,"")</f>
        <v/>
      </c>
      <c r="DD344" s="392" t="str">
        <f>IF(COUNTIFS('[7]ROMM List'!$E$5:$E$736,다우기술!DD$4,'[7]ROMM List'!$AA$5:$AA$736,다우기술!$C344)&gt;0,DD$4,"")</f>
        <v/>
      </c>
      <c r="DE344" s="392" t="str">
        <f>IF(COUNTIFS('[7]ROMM List'!$E$5:$E$736,다우기술!DE$4,'[7]ROMM List'!$AA$5:$AA$736,다우기술!$C344)&gt;0,DE$4,"")</f>
        <v/>
      </c>
      <c r="DF344" s="392" t="str">
        <f>IF(COUNTIFS('[7]ROMM List'!$E$5:$E$736,다우기술!DF$4,'[7]ROMM List'!$AA$5:$AA$736,다우기술!$C344)&gt;0,DF$4,"")</f>
        <v/>
      </c>
      <c r="DG344" s="392" t="str">
        <f>IF(COUNTIFS('[7]ROMM List'!$E$5:$E$736,다우기술!DG$4,'[7]ROMM List'!$AA$5:$AA$736,다우기술!$C344)&gt;0,DG$4,"")</f>
        <v/>
      </c>
      <c r="DH344" s="392" t="str">
        <f>IF(COUNTIFS('[7]ROMM List'!$E$5:$E$736,다우기술!DH$4,'[7]ROMM List'!$AA$5:$AA$736,다우기술!$C344)&gt;0,DH$4,"")</f>
        <v/>
      </c>
      <c r="DI344" s="392" t="str">
        <f>IF(COUNTIFS('[7]ROMM List'!$E$5:$E$736,다우기술!DI$4,'[7]ROMM List'!$AA$5:$AA$736,다우기술!$C344)&gt;0,DI$4,"")</f>
        <v/>
      </c>
      <c r="DJ344" s="392" t="str">
        <f>IF(COUNTIFS('[7]ROMM List'!$E$5:$E$736,다우기술!DJ$4,'[7]ROMM List'!$AA$5:$AA$736,다우기술!$C344)&gt;0,DJ$4,"")</f>
        <v/>
      </c>
      <c r="DK344" s="392" t="str">
        <f>IF(COUNTIFS('[7]ROMM List'!$E$5:$E$736,다우기술!DK$4,'[7]ROMM List'!$AA$5:$AA$736,다우기술!$C344)&gt;0,DK$4,"")</f>
        <v/>
      </c>
      <c r="DL344" s="392" t="str">
        <f t="shared" si="78"/>
        <v>판관비</v>
      </c>
    </row>
    <row r="345" spans="1:116" s="392" customFormat="1" ht="312" hidden="1" customHeight="1">
      <c r="A345" s="453"/>
      <c r="B345" s="392" t="s">
        <v>3009</v>
      </c>
      <c r="C345" s="430" t="str">
        <f t="shared" si="70"/>
        <v>FI0301</v>
      </c>
      <c r="D345" s="430" t="s">
        <v>5638</v>
      </c>
      <c r="E345" s="430" t="s">
        <v>5619</v>
      </c>
      <c r="F345" s="431" t="s">
        <v>3036</v>
      </c>
      <c r="G345" s="431" t="s">
        <v>3292</v>
      </c>
      <c r="H345" s="454" t="s">
        <v>5705</v>
      </c>
      <c r="I345" s="455" t="s">
        <v>5706</v>
      </c>
      <c r="J345" s="456" t="s">
        <v>2378</v>
      </c>
      <c r="K345" s="457" t="s">
        <v>2379</v>
      </c>
      <c r="L345" s="458" t="str">
        <f>IF(VLOOKUP(BZ345,'[7]ROMM List'!$AB$5:$AC$736,2,0)&gt;0,"Y","N")</f>
        <v>Y</v>
      </c>
      <c r="M345" s="459" t="s">
        <v>3025</v>
      </c>
      <c r="N345" s="460"/>
      <c r="O345" s="460"/>
      <c r="P345" s="460"/>
      <c r="Q345" s="460"/>
      <c r="R345" s="461"/>
      <c r="S345" s="459" t="s">
        <v>142</v>
      </c>
      <c r="T345" s="461" t="s">
        <v>137</v>
      </c>
      <c r="U345" s="459" t="str">
        <f>IF(COUNTIFS('[7]ROMM List'!$AA$5:$AA$736,다우기술!$C345,'[7]ROMM List'!K$5:K$736,"O")&gt;0,"O","")</f>
        <v/>
      </c>
      <c r="V345" s="460" t="str">
        <f>IF(COUNTIFS('[7]ROMM List'!$AA$5:$AA$736,다우기술!$C345,'[7]ROMM List'!L$5:L$736,"O")&gt;0,"O","")</f>
        <v/>
      </c>
      <c r="W345" s="460" t="str">
        <f>IF(COUNTIFS('[7]ROMM List'!$AA$5:$AA$736,다우기술!$C345,'[7]ROMM List'!M$5:M$736,"O")&gt;0,"O","")</f>
        <v/>
      </c>
      <c r="X345" s="460" t="str">
        <f>IF(COUNTIFS('[7]ROMM List'!$AA$5:$AA$736,다우기술!$C345,'[7]ROMM List'!N$5:N$736,"O")&gt;0,"O","")</f>
        <v/>
      </c>
      <c r="Y345" s="460" t="str">
        <f>IF(COUNTIFS('[7]ROMM List'!$AA$5:$AA$736,다우기술!$C345,'[7]ROMM List'!O$5:O$736,"O")&gt;0,"O","")</f>
        <v/>
      </c>
      <c r="Z345" s="460" t="str">
        <f>IF(COUNTIFS('[7]ROMM List'!$AA$5:$AA$736,다우기술!$C345,'[7]ROMM List'!P$5:P$736,"O")&gt;0,"O","")</f>
        <v/>
      </c>
      <c r="AA345" s="460" t="str">
        <f>IF(COUNTIFS('[7]ROMM List'!$AA$5:$AA$736,다우기술!$C345,'[7]ROMM List'!Q$5:Q$736,"O")&gt;0,"O","")</f>
        <v/>
      </c>
      <c r="AB345" s="460" t="str">
        <f>IF(COUNTIFS('[7]ROMM List'!$AA$5:$AA$736,다우기술!$C345,'[7]ROMM List'!R$5:R$736,"O")&gt;0,"O","")</f>
        <v/>
      </c>
      <c r="AC345" s="460" t="str">
        <f>IF(COUNTIFS('[7]ROMM List'!$AA$5:$AA$736,다우기술!$C345,'[7]ROMM List'!S$5:S$736,"O")&gt;0,"O","")</f>
        <v/>
      </c>
      <c r="AD345" s="460" t="str">
        <f>IF(COUNTIFS('[7]ROMM List'!$AA$5:$AA$736,다우기술!$C345,'[7]ROMM List'!T$5:T$736,"O")&gt;0,"O","")</f>
        <v>O</v>
      </c>
      <c r="AE345" s="460" t="str">
        <f>IF(COUNTIFS('[7]ROMM List'!$AA$5:$AA$736,다우기술!$C345,'[7]ROMM List'!U$5:U$736,"O")&gt;0,"O","")</f>
        <v>O</v>
      </c>
      <c r="AF345" s="460" t="str">
        <f>IF(COUNTIFS('[7]ROMM List'!$AA$5:$AA$736,다우기술!$C345,'[7]ROMM List'!V$5:V$736,"O")&gt;0,"O","")</f>
        <v>O</v>
      </c>
      <c r="AG345" s="461" t="str">
        <f>IF(COUNTIFS('[7]ROMM List'!$AA$5:$AA$736,다우기술!$C345,'[7]ROMM List'!W$5:W$736,"O")&gt;0,"O","")</f>
        <v>O</v>
      </c>
      <c r="AH345" s="462" t="s">
        <v>130</v>
      </c>
      <c r="AI345" s="458" t="str">
        <f t="shared" si="77"/>
        <v>공시</v>
      </c>
      <c r="AJ345" s="458" t="s">
        <v>144</v>
      </c>
      <c r="AK345" s="458" t="s">
        <v>144</v>
      </c>
      <c r="AL345" s="458" t="s">
        <v>144</v>
      </c>
      <c r="AM345" s="458" t="s">
        <v>144</v>
      </c>
      <c r="AN345" s="458" t="s">
        <v>144</v>
      </c>
      <c r="AO345" s="458" t="s">
        <v>144</v>
      </c>
      <c r="AP345" s="463" t="s">
        <v>3638</v>
      </c>
      <c r="AQ345" s="458" t="s">
        <v>3582</v>
      </c>
      <c r="AR345" s="454" t="s">
        <v>3791</v>
      </c>
      <c r="AS345" s="454" t="s">
        <v>3792</v>
      </c>
      <c r="AT345" s="464" t="s">
        <v>2380</v>
      </c>
      <c r="AU345" s="454" t="str">
        <f t="shared" si="75"/>
        <v>대체전표 생성권한 제한</v>
      </c>
      <c r="AV345" s="454" t="s">
        <v>5707</v>
      </c>
      <c r="AW345" s="455"/>
      <c r="AX345" s="460"/>
      <c r="AY345" s="460" t="s">
        <v>143</v>
      </c>
      <c r="AZ345" s="461" t="s">
        <v>143</v>
      </c>
      <c r="BA345" s="446" t="s">
        <v>5007</v>
      </c>
      <c r="BB345" s="446" t="str">
        <f>IF(COUNTIFS('[7]ROMM List'!$AA$5:$AA$736,다우기술!C345,'[7]ROMM List'!$AF$5:$AF$736,"Significant")&gt;0,"Significant",IF(COUNTIFS('[7]ROMM List'!$AA$5:$AA$736,다우기술!C345,'[7]ROMM List'!$AF$5:$AF$736,"Higher")&gt;0,"Higher","Lower"))</f>
        <v>Lower</v>
      </c>
      <c r="BC345" s="446" t="str">
        <f t="shared" ref="BC345:BC350" si="82">AQ345</f>
        <v>Auto</v>
      </c>
      <c r="BD345" s="446" t="s">
        <v>130</v>
      </c>
      <c r="BE345" s="465" t="s">
        <v>137</v>
      </c>
      <c r="BF345" s="466" t="str">
        <f t="shared" si="80"/>
        <v>Auto</v>
      </c>
      <c r="BG345" s="466" t="s">
        <v>135</v>
      </c>
      <c r="BH345" s="466" t="s">
        <v>135</v>
      </c>
      <c r="BI345" s="466" t="s">
        <v>135</v>
      </c>
      <c r="BJ345" s="466" t="s">
        <v>135</v>
      </c>
      <c r="BK345" s="466" t="s">
        <v>135</v>
      </c>
      <c r="BL345" s="466" t="s">
        <v>133</v>
      </c>
      <c r="BM345" s="466" t="s">
        <v>135</v>
      </c>
      <c r="BN345" s="467" t="s">
        <v>135</v>
      </c>
      <c r="BO345" s="446" t="str">
        <f t="shared" si="71"/>
        <v>Not Higher</v>
      </c>
      <c r="BP345" s="446">
        <f>SUMIFS([7]Note!$G$18:$G$65,[7]Note!$C$18:$C$65,다우기술!BB345,[7]Note!$F$18:$F$65,다우기술!BC345,[7]Note!$D$18:$D$65,다우기술!BO345)/IF(BD345="Y",1,IF(BD345="H",2,4))</f>
        <v>1</v>
      </c>
      <c r="BQ345" s="446" t="s">
        <v>3791</v>
      </c>
      <c r="BR345" s="466"/>
      <c r="BS345" s="467" t="s">
        <v>143</v>
      </c>
      <c r="BT345" s="465"/>
      <c r="BU345" s="466"/>
      <c r="BV345" s="466"/>
      <c r="BW345" s="466" t="s">
        <v>143</v>
      </c>
      <c r="BX345" s="466"/>
      <c r="BY345" s="446"/>
      <c r="BZ345" s="392" t="str">
        <f t="shared" si="76"/>
        <v>재무회계_대체전표 생성권한 제한</v>
      </c>
      <c r="CA345" s="392" t="b">
        <f>VLOOKUP(BZ345,'[7]ROMM List'!$AB$5:$AB$736,1,0)=BZ345</f>
        <v>1</v>
      </c>
      <c r="CB345" s="392" t="str">
        <f t="shared" si="72"/>
        <v>FI0301</v>
      </c>
      <c r="CD345" s="470">
        <f t="shared" si="73"/>
        <v>0</v>
      </c>
      <c r="CF345" s="470">
        <f t="shared" si="74"/>
        <v>0</v>
      </c>
      <c r="CG345" s="470">
        <f t="shared" si="74"/>
        <v>0</v>
      </c>
      <c r="CH345" s="470">
        <f t="shared" si="74"/>
        <v>0</v>
      </c>
      <c r="CL345" s="392" t="str">
        <f>IF(COUNTIFS('[7]ROMM List'!$E$5:$E$736,다우기술!CL$4,'[7]ROMM List'!$AA$5:$AA$736,다우기술!$C345)&gt;0,CL$4,"")</f>
        <v/>
      </c>
      <c r="CM345" s="392" t="str">
        <f>IF(COUNTIFS('[7]ROMM List'!$E$5:$E$736,다우기술!CM$4,'[7]ROMM List'!$AA$5:$AA$736,다우기술!$C345)&gt;0,CM$4,"")</f>
        <v/>
      </c>
      <c r="CN345" s="392" t="str">
        <f>IF(COUNTIFS('[7]ROMM List'!$E$5:$E$736,다우기술!CN$4,'[7]ROMM List'!$AA$5:$AA$736,다우기술!$C345)&gt;0,CN$4,"")</f>
        <v/>
      </c>
      <c r="CO345" s="392" t="str">
        <f>IF(COUNTIFS('[7]ROMM List'!$E$5:$E$736,다우기술!CO$4,'[7]ROMM List'!$AA$5:$AA$736,다우기술!$C345)&gt;0,CO$4,"")</f>
        <v/>
      </c>
      <c r="CP345" s="392" t="str">
        <f>IF(COUNTIFS('[7]ROMM List'!$E$5:$E$736,다우기술!CP$4,'[7]ROMM List'!$AA$5:$AA$736,다우기술!$C345)&gt;0,CP$4,"")</f>
        <v/>
      </c>
      <c r="CQ345" s="392" t="str">
        <f>IF(COUNTIFS('[7]ROMM List'!$E$5:$E$736,다우기술!CQ$4,'[7]ROMM List'!$AA$5:$AA$736,다우기술!$C345)&gt;0,CQ$4,"")</f>
        <v/>
      </c>
      <c r="CR345" s="392" t="str">
        <f>IF(COUNTIFS('[7]ROMM List'!$E$5:$E$736,다우기술!CR$4,'[7]ROMM List'!$AA$5:$AA$736,다우기술!$C345)&gt;0,CR$4,"")</f>
        <v/>
      </c>
      <c r="CS345" s="392" t="str">
        <f>IF(COUNTIFS('[7]ROMM List'!$E$5:$E$736,다우기술!CS$4,'[7]ROMM List'!$AA$5:$AA$736,다우기술!$C345)&gt;0,CS$4,"")</f>
        <v/>
      </c>
      <c r="CT345" s="392" t="str">
        <f>IF(COUNTIFS('[7]ROMM List'!$E$5:$E$736,다우기술!CT$4,'[7]ROMM List'!$AA$5:$AA$736,다우기술!$C345)&gt;0,CT$4,"")</f>
        <v/>
      </c>
      <c r="CU345" s="392" t="str">
        <f>IF(COUNTIFS('[7]ROMM List'!$E$5:$E$736,다우기술!CU$4,'[7]ROMM List'!$AA$5:$AA$736,다우기술!$C345)&gt;0,CU$4,"")</f>
        <v/>
      </c>
      <c r="CV345" s="392" t="str">
        <f>IF(COUNTIFS('[7]ROMM List'!$E$5:$E$736,다우기술!CV$4,'[7]ROMM List'!$AA$5:$AA$736,다우기술!$C345)&gt;0,CV$4,"")</f>
        <v/>
      </c>
      <c r="CW345" s="392" t="str">
        <f>IF(COUNTIFS('[7]ROMM List'!$E$5:$E$736,다우기술!CW$4,'[7]ROMM List'!$AA$5:$AA$736,다우기술!$C345)&gt;0,CW$4,"")</f>
        <v/>
      </c>
      <c r="CX345" s="392" t="str">
        <f>IF(COUNTIFS('[7]ROMM List'!$E$5:$E$736,다우기술!CX$4,'[7]ROMM List'!$AA$5:$AA$736,다우기술!$C345)&gt;0,CX$4,"")</f>
        <v/>
      </c>
      <c r="CY345" s="392" t="str">
        <f>IF(COUNTIFS('[7]ROMM List'!$E$5:$E$736,다우기술!CY$4,'[7]ROMM List'!$AA$5:$AA$736,다우기술!$C345)&gt;0,CY$4,"")</f>
        <v/>
      </c>
      <c r="CZ345" s="392" t="str">
        <f>IF(COUNTIFS('[7]ROMM List'!$E$5:$E$736,다우기술!CZ$4,'[7]ROMM List'!$AA$5:$AA$736,다우기술!$C345)&gt;0,CZ$4,"")</f>
        <v/>
      </c>
      <c r="DA345" s="392" t="str">
        <f>IF(COUNTIFS('[7]ROMM List'!$E$5:$E$736,다우기술!DA$4,'[7]ROMM List'!$AA$5:$AA$736,다우기술!$C345)&gt;0,DA$4,"")</f>
        <v/>
      </c>
      <c r="DB345" s="392" t="str">
        <f>IF(COUNTIFS('[7]ROMM List'!$E$5:$E$736,다우기술!DB$4,'[7]ROMM List'!$AA$5:$AA$736,다우기술!$C345)&gt;0,DB$4,"")</f>
        <v/>
      </c>
      <c r="DC345" s="392" t="str">
        <f>IF(COUNTIFS('[7]ROMM List'!$E$5:$E$736,다우기술!DC$4,'[7]ROMM List'!$AA$5:$AA$736,다우기술!$C345)&gt;0,DC$4,"")</f>
        <v/>
      </c>
      <c r="DD345" s="392" t="str">
        <f>IF(COUNTIFS('[7]ROMM List'!$E$5:$E$736,다우기술!DD$4,'[7]ROMM List'!$AA$5:$AA$736,다우기술!$C345)&gt;0,DD$4,"")</f>
        <v/>
      </c>
      <c r="DE345" s="392" t="str">
        <f>IF(COUNTIFS('[7]ROMM List'!$E$5:$E$736,다우기술!DE$4,'[7]ROMM List'!$AA$5:$AA$736,다우기술!$C345)&gt;0,DE$4,"")</f>
        <v/>
      </c>
      <c r="DF345" s="392" t="str">
        <f>IF(COUNTIFS('[7]ROMM List'!$E$5:$E$736,다우기술!DF$4,'[7]ROMM List'!$AA$5:$AA$736,다우기술!$C345)&gt;0,DF$4,"")</f>
        <v>공시</v>
      </c>
      <c r="DG345" s="392" t="str">
        <f>IF(COUNTIFS('[7]ROMM List'!$E$5:$E$736,다우기술!DG$4,'[7]ROMM List'!$AA$5:$AA$736,다우기술!$C345)&gt;0,DG$4,"")</f>
        <v/>
      </c>
      <c r="DH345" s="392" t="str">
        <f>IF(COUNTIFS('[7]ROMM List'!$E$5:$E$736,다우기술!DH$4,'[7]ROMM List'!$AA$5:$AA$736,다우기술!$C345)&gt;0,DH$4,"")</f>
        <v/>
      </c>
      <c r="DI345" s="392" t="str">
        <f>IF(COUNTIFS('[7]ROMM List'!$E$5:$E$736,다우기술!DI$4,'[7]ROMM List'!$AA$5:$AA$736,다우기술!$C345)&gt;0,DI$4,"")</f>
        <v/>
      </c>
      <c r="DJ345" s="392" t="str">
        <f>IF(COUNTIFS('[7]ROMM List'!$E$5:$E$736,다우기술!DJ$4,'[7]ROMM List'!$AA$5:$AA$736,다우기술!$C345)&gt;0,DJ$4,"")</f>
        <v/>
      </c>
      <c r="DK345" s="392" t="str">
        <f>IF(COUNTIFS('[7]ROMM List'!$E$5:$E$736,다우기술!DK$4,'[7]ROMM List'!$AA$5:$AA$736,다우기술!$C345)&gt;0,DK$4,"")</f>
        <v/>
      </c>
      <c r="DL345" s="392" t="str">
        <f t="shared" si="78"/>
        <v>공시</v>
      </c>
    </row>
    <row r="346" spans="1:116" s="392" customFormat="1" ht="124.95" hidden="1" customHeight="1">
      <c r="A346" s="453"/>
      <c r="B346" s="392" t="s">
        <v>3009</v>
      </c>
      <c r="C346" s="430" t="str">
        <f t="shared" si="70"/>
        <v>FI0303</v>
      </c>
      <c r="D346" s="430" t="s">
        <v>5638</v>
      </c>
      <c r="E346" s="430" t="s">
        <v>5619</v>
      </c>
      <c r="F346" s="431" t="s">
        <v>3036</v>
      </c>
      <c r="G346" s="431" t="s">
        <v>3036</v>
      </c>
      <c r="H346" s="454" t="s">
        <v>5708</v>
      </c>
      <c r="I346" s="455" t="s">
        <v>5709</v>
      </c>
      <c r="J346" s="456" t="s">
        <v>2381</v>
      </c>
      <c r="K346" s="457" t="s">
        <v>2382</v>
      </c>
      <c r="L346" s="458" t="str">
        <f>IF(VLOOKUP(BZ346,'[7]ROMM List'!$AB$5:$AC$736,2,0)&gt;0,"Y","N")</f>
        <v>Y</v>
      </c>
      <c r="M346" s="459" t="s">
        <v>143</v>
      </c>
      <c r="N346" s="460" t="s">
        <v>143</v>
      </c>
      <c r="O346" s="460"/>
      <c r="P346" s="460"/>
      <c r="Q346" s="460"/>
      <c r="R346" s="461"/>
      <c r="S346" s="459" t="s">
        <v>142</v>
      </c>
      <c r="T346" s="461" t="s">
        <v>131</v>
      </c>
      <c r="U346" s="459" t="str">
        <f>IF(COUNTIFS('[7]ROMM List'!$AA$5:$AA$736,다우기술!$C346,'[7]ROMM List'!K$5:K$736,"O")&gt;0,"O","")</f>
        <v/>
      </c>
      <c r="V346" s="460" t="str">
        <f>IF(COUNTIFS('[7]ROMM List'!$AA$5:$AA$736,다우기술!$C346,'[7]ROMM List'!L$5:L$736,"O")&gt;0,"O","")</f>
        <v/>
      </c>
      <c r="W346" s="460" t="str">
        <f>IF(COUNTIFS('[7]ROMM List'!$AA$5:$AA$736,다우기술!$C346,'[7]ROMM List'!M$5:M$736,"O")&gt;0,"O","")</f>
        <v/>
      </c>
      <c r="X346" s="460" t="str">
        <f>IF(COUNTIFS('[7]ROMM List'!$AA$5:$AA$736,다우기술!$C346,'[7]ROMM List'!N$5:N$736,"O")&gt;0,"O","")</f>
        <v/>
      </c>
      <c r="Y346" s="460" t="str">
        <f>IF(COUNTIFS('[7]ROMM List'!$AA$5:$AA$736,다우기술!$C346,'[7]ROMM List'!O$5:O$736,"O")&gt;0,"O","")</f>
        <v/>
      </c>
      <c r="Z346" s="460" t="str">
        <f>IF(COUNTIFS('[7]ROMM List'!$AA$5:$AA$736,다우기술!$C346,'[7]ROMM List'!P$5:P$736,"O")&gt;0,"O","")</f>
        <v/>
      </c>
      <c r="AA346" s="460" t="str">
        <f>IF(COUNTIFS('[7]ROMM List'!$AA$5:$AA$736,다우기술!$C346,'[7]ROMM List'!Q$5:Q$736,"O")&gt;0,"O","")</f>
        <v/>
      </c>
      <c r="AB346" s="460" t="str">
        <f>IF(COUNTIFS('[7]ROMM List'!$AA$5:$AA$736,다우기술!$C346,'[7]ROMM List'!R$5:R$736,"O")&gt;0,"O","")</f>
        <v/>
      </c>
      <c r="AC346" s="460" t="str">
        <f>IF(COUNTIFS('[7]ROMM List'!$AA$5:$AA$736,다우기술!$C346,'[7]ROMM List'!S$5:S$736,"O")&gt;0,"O","")</f>
        <v>O</v>
      </c>
      <c r="AD346" s="460" t="str">
        <f>IF(COUNTIFS('[7]ROMM List'!$AA$5:$AA$736,다우기술!$C346,'[7]ROMM List'!T$5:T$736,"O")&gt;0,"O","")</f>
        <v/>
      </c>
      <c r="AE346" s="460" t="str">
        <f>IF(COUNTIFS('[7]ROMM List'!$AA$5:$AA$736,다우기술!$C346,'[7]ROMM List'!U$5:U$736,"O")&gt;0,"O","")</f>
        <v/>
      </c>
      <c r="AF346" s="460" t="str">
        <f>IF(COUNTIFS('[7]ROMM List'!$AA$5:$AA$736,다우기술!$C346,'[7]ROMM List'!V$5:V$736,"O")&gt;0,"O","")</f>
        <v/>
      </c>
      <c r="AG346" s="461" t="str">
        <f>IF(COUNTIFS('[7]ROMM List'!$AA$5:$AA$736,다우기술!$C346,'[7]ROMM List'!W$5:W$736,"O")&gt;0,"O","")</f>
        <v/>
      </c>
      <c r="AH346" s="462" t="s">
        <v>130</v>
      </c>
      <c r="AI346" s="458" t="str">
        <f t="shared" si="77"/>
        <v>매출원가</v>
      </c>
      <c r="AJ346" s="458" t="s">
        <v>5710</v>
      </c>
      <c r="AK346" s="458" t="s">
        <v>144</v>
      </c>
      <c r="AL346" s="458" t="s">
        <v>5710</v>
      </c>
      <c r="AM346" s="458" t="s">
        <v>144</v>
      </c>
      <c r="AN346" s="458" t="s">
        <v>144</v>
      </c>
      <c r="AO346" s="458" t="s">
        <v>5711</v>
      </c>
      <c r="AP346" s="463" t="s">
        <v>4032</v>
      </c>
      <c r="AQ346" s="458" t="s">
        <v>131</v>
      </c>
      <c r="AR346" s="454" t="s">
        <v>3791</v>
      </c>
      <c r="AS346" s="454" t="s">
        <v>4496</v>
      </c>
      <c r="AT346" s="464" t="s">
        <v>2383</v>
      </c>
      <c r="AU346" s="454" t="str">
        <f t="shared" si="75"/>
        <v>매출원가 대체금액 승인</v>
      </c>
      <c r="AV346" s="454" t="s">
        <v>5712</v>
      </c>
      <c r="AW346" s="455"/>
      <c r="AX346" s="460"/>
      <c r="AY346" s="460" t="s">
        <v>143</v>
      </c>
      <c r="AZ346" s="461"/>
      <c r="BA346" s="446" t="s">
        <v>5713</v>
      </c>
      <c r="BB346" s="446" t="str">
        <f>IF(COUNTIFS('[7]ROMM List'!$AA$5:$AA$736,다우기술!C346,'[7]ROMM List'!$AF$5:$AF$736,"Significant")&gt;0,"Significant",IF(COUNTIFS('[7]ROMM List'!$AA$5:$AA$736,다우기술!C346,'[7]ROMM List'!$AF$5:$AF$736,"Higher")&gt;0,"Higher","Lower"))</f>
        <v>Lower</v>
      </c>
      <c r="BC346" s="446" t="str">
        <f t="shared" si="82"/>
        <v>M</v>
      </c>
      <c r="BD346" s="446" t="s">
        <v>130</v>
      </c>
      <c r="BE346" s="465" t="s">
        <v>131</v>
      </c>
      <c r="BF346" s="466" t="str">
        <f t="shared" si="80"/>
        <v>M</v>
      </c>
      <c r="BG346" s="466" t="s">
        <v>135</v>
      </c>
      <c r="BH346" s="466" t="s">
        <v>133</v>
      </c>
      <c r="BI346" s="466" t="s">
        <v>135</v>
      </c>
      <c r="BJ346" s="466" t="s">
        <v>133</v>
      </c>
      <c r="BK346" s="466" t="s">
        <v>133</v>
      </c>
      <c r="BL346" s="466" t="s">
        <v>133</v>
      </c>
      <c r="BM346" s="466" t="s">
        <v>135</v>
      </c>
      <c r="BN346" s="467" t="s">
        <v>135</v>
      </c>
      <c r="BO346" s="446" t="str">
        <f t="shared" si="71"/>
        <v>Not Higher</v>
      </c>
      <c r="BP346" s="446">
        <f>SUMIFS([7]Note!$G$18:$G$65,[7]Note!$C$18:$C$65,다우기술!BB346,[7]Note!$F$18:$F$65,다우기술!BC346,[7]Note!$D$18:$D$65,다우기술!BO346)/IF(BD346="Y",1,IF(BD346="H",2,4))</f>
        <v>2</v>
      </c>
      <c r="BQ346" s="446" t="s">
        <v>134</v>
      </c>
      <c r="BR346" s="466"/>
      <c r="BS346" s="467" t="s">
        <v>143</v>
      </c>
      <c r="BT346" s="465"/>
      <c r="BU346" s="466"/>
      <c r="BV346" s="466"/>
      <c r="BW346" s="466" t="s">
        <v>143</v>
      </c>
      <c r="BX346" s="466"/>
      <c r="BY346" s="446"/>
      <c r="BZ346" s="392" t="str">
        <f t="shared" si="76"/>
        <v>재무회계_매출원가 대체금액 승인</v>
      </c>
      <c r="CA346" s="392" t="b">
        <f>VLOOKUP(BZ346,'[7]ROMM List'!$AB$5:$AB$736,1,0)=BZ346</f>
        <v>1</v>
      </c>
      <c r="CB346" s="392" t="str">
        <f t="shared" si="72"/>
        <v>FI0303</v>
      </c>
      <c r="CD346" s="470">
        <f t="shared" si="73"/>
        <v>1</v>
      </c>
      <c r="CE346" s="393" t="str">
        <f>VLOOKUP(C346,'[7]IUC List'!$D$5:$D$64,1,0)</f>
        <v>FI0303</v>
      </c>
      <c r="CF346" s="470">
        <f t="shared" si="74"/>
        <v>0</v>
      </c>
      <c r="CG346" s="470">
        <f t="shared" si="74"/>
        <v>1</v>
      </c>
      <c r="CH346" s="470">
        <f t="shared" si="74"/>
        <v>0</v>
      </c>
      <c r="CL346" s="392" t="str">
        <f>IF(COUNTIFS('[7]ROMM List'!$E$5:$E$736,다우기술!CL$4,'[7]ROMM List'!$AA$5:$AA$736,다우기술!$C346)&gt;0,CL$4,"")</f>
        <v/>
      </c>
      <c r="CM346" s="392" t="str">
        <f>IF(COUNTIFS('[7]ROMM List'!$E$5:$E$736,다우기술!CM$4,'[7]ROMM List'!$AA$5:$AA$736,다우기술!$C346)&gt;0,CM$4,"")</f>
        <v/>
      </c>
      <c r="CN346" s="392" t="str">
        <f>IF(COUNTIFS('[7]ROMM List'!$E$5:$E$736,다우기술!CN$4,'[7]ROMM List'!$AA$5:$AA$736,다우기술!$C346)&gt;0,CN$4,"")</f>
        <v/>
      </c>
      <c r="CO346" s="392" t="str">
        <f>IF(COUNTIFS('[7]ROMM List'!$E$5:$E$736,다우기술!CO$4,'[7]ROMM List'!$AA$5:$AA$736,다우기술!$C346)&gt;0,CO$4,"")</f>
        <v/>
      </c>
      <c r="CP346" s="392" t="str">
        <f>IF(COUNTIFS('[7]ROMM List'!$E$5:$E$736,다우기술!CP$4,'[7]ROMM List'!$AA$5:$AA$736,다우기술!$C346)&gt;0,CP$4,"")</f>
        <v>매출원가</v>
      </c>
      <c r="CQ346" s="392" t="str">
        <f>IF(COUNTIFS('[7]ROMM List'!$E$5:$E$736,다우기술!CQ$4,'[7]ROMM List'!$AA$5:$AA$736,다우기술!$C346)&gt;0,CQ$4,"")</f>
        <v/>
      </c>
      <c r="CR346" s="392" t="str">
        <f>IF(COUNTIFS('[7]ROMM List'!$E$5:$E$736,다우기술!CR$4,'[7]ROMM List'!$AA$5:$AA$736,다우기술!$C346)&gt;0,CR$4,"")</f>
        <v/>
      </c>
      <c r="CS346" s="392" t="str">
        <f>IF(COUNTIFS('[7]ROMM List'!$E$5:$E$736,다우기술!CS$4,'[7]ROMM List'!$AA$5:$AA$736,다우기술!$C346)&gt;0,CS$4,"")</f>
        <v/>
      </c>
      <c r="CT346" s="392" t="str">
        <f>IF(COUNTIFS('[7]ROMM List'!$E$5:$E$736,다우기술!CT$4,'[7]ROMM List'!$AA$5:$AA$736,다우기술!$C346)&gt;0,CT$4,"")</f>
        <v/>
      </c>
      <c r="CU346" s="392" t="str">
        <f>IF(COUNTIFS('[7]ROMM List'!$E$5:$E$736,다우기술!CU$4,'[7]ROMM List'!$AA$5:$AA$736,다우기술!$C346)&gt;0,CU$4,"")</f>
        <v/>
      </c>
      <c r="CV346" s="392" t="str">
        <f>IF(COUNTIFS('[7]ROMM List'!$E$5:$E$736,다우기술!CV$4,'[7]ROMM List'!$AA$5:$AA$736,다우기술!$C346)&gt;0,CV$4,"")</f>
        <v/>
      </c>
      <c r="CW346" s="392" t="str">
        <f>IF(COUNTIFS('[7]ROMM List'!$E$5:$E$736,다우기술!CW$4,'[7]ROMM List'!$AA$5:$AA$736,다우기술!$C346)&gt;0,CW$4,"")</f>
        <v/>
      </c>
      <c r="CX346" s="392" t="str">
        <f>IF(COUNTIFS('[7]ROMM List'!$E$5:$E$736,다우기술!CX$4,'[7]ROMM List'!$AA$5:$AA$736,다우기술!$C346)&gt;0,CX$4,"")</f>
        <v/>
      </c>
      <c r="CY346" s="392" t="str">
        <f>IF(COUNTIFS('[7]ROMM List'!$E$5:$E$736,다우기술!CY$4,'[7]ROMM List'!$AA$5:$AA$736,다우기술!$C346)&gt;0,CY$4,"")</f>
        <v/>
      </c>
      <c r="CZ346" s="392" t="str">
        <f>IF(COUNTIFS('[7]ROMM List'!$E$5:$E$736,다우기술!CZ$4,'[7]ROMM List'!$AA$5:$AA$736,다우기술!$C346)&gt;0,CZ$4,"")</f>
        <v/>
      </c>
      <c r="DA346" s="392" t="str">
        <f>IF(COUNTIFS('[7]ROMM List'!$E$5:$E$736,다우기술!DA$4,'[7]ROMM List'!$AA$5:$AA$736,다우기술!$C346)&gt;0,DA$4,"")</f>
        <v/>
      </c>
      <c r="DB346" s="392" t="str">
        <f>IF(COUNTIFS('[7]ROMM List'!$E$5:$E$736,다우기술!DB$4,'[7]ROMM List'!$AA$5:$AA$736,다우기술!$C346)&gt;0,DB$4,"")</f>
        <v/>
      </c>
      <c r="DC346" s="392" t="str">
        <f>IF(COUNTIFS('[7]ROMM List'!$E$5:$E$736,다우기술!DC$4,'[7]ROMM List'!$AA$5:$AA$736,다우기술!$C346)&gt;0,DC$4,"")</f>
        <v/>
      </c>
      <c r="DD346" s="392" t="str">
        <f>IF(COUNTIFS('[7]ROMM List'!$E$5:$E$736,다우기술!DD$4,'[7]ROMM List'!$AA$5:$AA$736,다우기술!$C346)&gt;0,DD$4,"")</f>
        <v/>
      </c>
      <c r="DE346" s="392" t="str">
        <f>IF(COUNTIFS('[7]ROMM List'!$E$5:$E$736,다우기술!DE$4,'[7]ROMM List'!$AA$5:$AA$736,다우기술!$C346)&gt;0,DE$4,"")</f>
        <v/>
      </c>
      <c r="DF346" s="392" t="str">
        <f>IF(COUNTIFS('[7]ROMM List'!$E$5:$E$736,다우기술!DF$4,'[7]ROMM List'!$AA$5:$AA$736,다우기술!$C346)&gt;0,DF$4,"")</f>
        <v/>
      </c>
      <c r="DG346" s="392" t="str">
        <f>IF(COUNTIFS('[7]ROMM List'!$E$5:$E$736,다우기술!DG$4,'[7]ROMM List'!$AA$5:$AA$736,다우기술!$C346)&gt;0,DG$4,"")</f>
        <v/>
      </c>
      <c r="DH346" s="392" t="str">
        <f>IF(COUNTIFS('[7]ROMM List'!$E$5:$E$736,다우기술!DH$4,'[7]ROMM List'!$AA$5:$AA$736,다우기술!$C346)&gt;0,DH$4,"")</f>
        <v/>
      </c>
      <c r="DI346" s="392" t="str">
        <f>IF(COUNTIFS('[7]ROMM List'!$E$5:$E$736,다우기술!DI$4,'[7]ROMM List'!$AA$5:$AA$736,다우기술!$C346)&gt;0,DI$4,"")</f>
        <v/>
      </c>
      <c r="DJ346" s="392" t="str">
        <f>IF(COUNTIFS('[7]ROMM List'!$E$5:$E$736,다우기술!DJ$4,'[7]ROMM List'!$AA$5:$AA$736,다우기술!$C346)&gt;0,DJ$4,"")</f>
        <v/>
      </c>
      <c r="DK346" s="392" t="str">
        <f>IF(COUNTIFS('[7]ROMM List'!$E$5:$E$736,다우기술!DK$4,'[7]ROMM List'!$AA$5:$AA$736,다우기술!$C346)&gt;0,DK$4,"")</f>
        <v/>
      </c>
      <c r="DL346" s="392" t="str">
        <f t="shared" si="78"/>
        <v>매출원가</v>
      </c>
    </row>
    <row r="347" spans="1:116" s="392" customFormat="1" ht="187.2" hidden="1" customHeight="1">
      <c r="A347" s="453"/>
      <c r="B347" s="392" t="s">
        <v>3009</v>
      </c>
      <c r="C347" s="430" t="str">
        <f t="shared" si="70"/>
        <v>FI0304</v>
      </c>
      <c r="D347" s="430" t="s">
        <v>5638</v>
      </c>
      <c r="E347" s="430" t="s">
        <v>5619</v>
      </c>
      <c r="F347" s="431" t="s">
        <v>3036</v>
      </c>
      <c r="G347" s="431" t="s">
        <v>3047</v>
      </c>
      <c r="H347" s="454" t="s">
        <v>5714</v>
      </c>
      <c r="I347" s="455" t="s">
        <v>5715</v>
      </c>
      <c r="J347" s="456" t="s">
        <v>2384</v>
      </c>
      <c r="K347" s="457" t="s">
        <v>2385</v>
      </c>
      <c r="L347" s="458" t="str">
        <f>IF(VLOOKUP(BZ347,'[7]ROMM List'!$AB$5:$AC$736,2,0)&gt;0,"Y","N")</f>
        <v>N</v>
      </c>
      <c r="M347" s="459" t="s">
        <v>143</v>
      </c>
      <c r="N347" s="460" t="s">
        <v>143</v>
      </c>
      <c r="O347" s="460"/>
      <c r="P347" s="460"/>
      <c r="Q347" s="460"/>
      <c r="R347" s="461"/>
      <c r="S347" s="459" t="s">
        <v>142</v>
      </c>
      <c r="T347" s="461" t="s">
        <v>131</v>
      </c>
      <c r="U347" s="459" t="str">
        <f>IF(COUNTIFS('[7]ROMM List'!$AA$5:$AA$736,다우기술!$C347,'[7]ROMM List'!K$5:K$736,"O")&gt;0,"O","")</f>
        <v/>
      </c>
      <c r="V347" s="460" t="str">
        <f>IF(COUNTIFS('[7]ROMM List'!$AA$5:$AA$736,다우기술!$C347,'[7]ROMM List'!L$5:L$736,"O")&gt;0,"O","")</f>
        <v/>
      </c>
      <c r="W347" s="460" t="str">
        <f>IF(COUNTIFS('[7]ROMM List'!$AA$5:$AA$736,다우기술!$C347,'[7]ROMM List'!M$5:M$736,"O")&gt;0,"O","")</f>
        <v>O</v>
      </c>
      <c r="X347" s="460" t="str">
        <f>IF(COUNTIFS('[7]ROMM List'!$AA$5:$AA$736,다우기술!$C347,'[7]ROMM List'!N$5:N$736,"O")&gt;0,"O","")</f>
        <v>O</v>
      </c>
      <c r="Y347" s="460" t="str">
        <f>IF(COUNTIFS('[7]ROMM List'!$AA$5:$AA$736,다우기술!$C347,'[7]ROMM List'!O$5:O$736,"O")&gt;0,"O","")</f>
        <v/>
      </c>
      <c r="Z347" s="460" t="str">
        <f>IF(COUNTIFS('[7]ROMM List'!$AA$5:$AA$736,다우기술!$C347,'[7]ROMM List'!P$5:P$736,"O")&gt;0,"O","")</f>
        <v/>
      </c>
      <c r="AA347" s="460" t="str">
        <f>IF(COUNTIFS('[7]ROMM List'!$AA$5:$AA$736,다우기술!$C347,'[7]ROMM List'!Q$5:Q$736,"O")&gt;0,"O","")</f>
        <v>O</v>
      </c>
      <c r="AB347" s="460" t="str">
        <f>IF(COUNTIFS('[7]ROMM List'!$AA$5:$AA$736,다우기술!$C347,'[7]ROMM List'!R$5:R$736,"O")&gt;0,"O","")</f>
        <v/>
      </c>
      <c r="AC347" s="460" t="str">
        <f>IF(COUNTIFS('[7]ROMM List'!$AA$5:$AA$736,다우기술!$C347,'[7]ROMM List'!S$5:S$736,"O")&gt;0,"O","")</f>
        <v/>
      </c>
      <c r="AD347" s="460" t="str">
        <f>IF(COUNTIFS('[7]ROMM List'!$AA$5:$AA$736,다우기술!$C347,'[7]ROMM List'!T$5:T$736,"O")&gt;0,"O","")</f>
        <v/>
      </c>
      <c r="AE347" s="460" t="str">
        <f>IF(COUNTIFS('[7]ROMM List'!$AA$5:$AA$736,다우기술!$C347,'[7]ROMM List'!U$5:U$736,"O")&gt;0,"O","")</f>
        <v/>
      </c>
      <c r="AF347" s="460" t="str">
        <f>IF(COUNTIFS('[7]ROMM List'!$AA$5:$AA$736,다우기술!$C347,'[7]ROMM List'!V$5:V$736,"O")&gt;0,"O","")</f>
        <v/>
      </c>
      <c r="AG347" s="461" t="str">
        <f>IF(COUNTIFS('[7]ROMM List'!$AA$5:$AA$736,다우기술!$C347,'[7]ROMM List'!W$5:W$736,"O")&gt;0,"O","")</f>
        <v/>
      </c>
      <c r="AH347" s="462" t="s">
        <v>130</v>
      </c>
      <c r="AI347" s="458" t="str">
        <f t="shared" si="77"/>
        <v>무형자산</v>
      </c>
      <c r="AJ347" s="458" t="s">
        <v>144</v>
      </c>
      <c r="AK347" s="458" t="s">
        <v>144</v>
      </c>
      <c r="AL347" s="458" t="s">
        <v>144</v>
      </c>
      <c r="AM347" s="458" t="s">
        <v>144</v>
      </c>
      <c r="AN347" s="458" t="s">
        <v>144</v>
      </c>
      <c r="AO347" s="458" t="s">
        <v>5716</v>
      </c>
      <c r="AP347" s="463" t="s">
        <v>4032</v>
      </c>
      <c r="AQ347" s="458" t="s">
        <v>131</v>
      </c>
      <c r="AR347" s="454" t="s">
        <v>3791</v>
      </c>
      <c r="AS347" s="454" t="s">
        <v>4496</v>
      </c>
      <c r="AT347" s="464" t="s">
        <v>2386</v>
      </c>
      <c r="AU347" s="454" t="str">
        <f t="shared" si="75"/>
        <v>감가상각 대체전표 승인</v>
      </c>
      <c r="AV347" s="454" t="s">
        <v>5717</v>
      </c>
      <c r="AW347" s="455"/>
      <c r="AX347" s="460"/>
      <c r="AY347" s="460" t="s">
        <v>143</v>
      </c>
      <c r="AZ347" s="461"/>
      <c r="BA347" s="446" t="s">
        <v>5718</v>
      </c>
      <c r="BB347" s="446" t="str">
        <f>IF(COUNTIFS('[7]ROMM List'!$AA$5:$AA$736,다우기술!C347,'[7]ROMM List'!$AF$5:$AF$736,"Significant")&gt;0,"Significant",IF(COUNTIFS('[7]ROMM List'!$AA$5:$AA$736,다우기술!C347,'[7]ROMM List'!$AF$5:$AF$736,"Higher")&gt;0,"Higher","Lower"))</f>
        <v>Lower</v>
      </c>
      <c r="BC347" s="446" t="str">
        <f t="shared" si="82"/>
        <v>M</v>
      </c>
      <c r="BD347" s="446" t="s">
        <v>130</v>
      </c>
      <c r="BE347" s="465" t="s">
        <v>131</v>
      </c>
      <c r="BF347" s="466" t="str">
        <f t="shared" si="80"/>
        <v>M</v>
      </c>
      <c r="BG347" s="466" t="s">
        <v>135</v>
      </c>
      <c r="BH347" s="466" t="s">
        <v>133</v>
      </c>
      <c r="BI347" s="466" t="s">
        <v>135</v>
      </c>
      <c r="BJ347" s="466" t="s">
        <v>133</v>
      </c>
      <c r="BK347" s="466" t="s">
        <v>133</v>
      </c>
      <c r="BL347" s="466" t="s">
        <v>133</v>
      </c>
      <c r="BM347" s="466" t="s">
        <v>135</v>
      </c>
      <c r="BN347" s="467" t="s">
        <v>135</v>
      </c>
      <c r="BO347" s="446" t="str">
        <f t="shared" si="71"/>
        <v>Not Higher</v>
      </c>
      <c r="BP347" s="446">
        <f>SUMIFS([7]Note!$G$18:$G$65,[7]Note!$C$18:$C$65,다우기술!BB347,[7]Note!$F$18:$F$65,다우기술!BC347,[7]Note!$D$18:$D$65,다우기술!BO347)/IF(BD347="Y",1,IF(BD347="H",2,4))</f>
        <v>2</v>
      </c>
      <c r="BQ347" s="446" t="s">
        <v>134</v>
      </c>
      <c r="BR347" s="466"/>
      <c r="BS347" s="467" t="s">
        <v>143</v>
      </c>
      <c r="BT347" s="465"/>
      <c r="BU347" s="466"/>
      <c r="BV347" s="466"/>
      <c r="BW347" s="466" t="s">
        <v>143</v>
      </c>
      <c r="BX347" s="466"/>
      <c r="BY347" s="446"/>
      <c r="BZ347" s="392" t="str">
        <f t="shared" si="76"/>
        <v>재무회계_감가상각 대체전표 승인</v>
      </c>
      <c r="CA347" s="392" t="b">
        <f>VLOOKUP(BZ347,'[7]ROMM List'!$AB$5:$AB$736,1,0)=BZ347</f>
        <v>1</v>
      </c>
      <c r="CB347" s="392" t="str">
        <f t="shared" si="72"/>
        <v>FI0304</v>
      </c>
      <c r="CD347" s="470">
        <f t="shared" si="73"/>
        <v>0</v>
      </c>
      <c r="CF347" s="470">
        <f t="shared" si="74"/>
        <v>0</v>
      </c>
      <c r="CG347" s="470">
        <f t="shared" si="74"/>
        <v>0</v>
      </c>
      <c r="CH347" s="470">
        <f t="shared" si="74"/>
        <v>0</v>
      </c>
      <c r="CL347" s="392" t="str">
        <f>IF(COUNTIFS('[7]ROMM List'!$E$5:$E$736,다우기술!CL$4,'[7]ROMM List'!$AA$5:$AA$736,다우기술!$C347)&gt;0,CL$4,"")</f>
        <v/>
      </c>
      <c r="CM347" s="392" t="str">
        <f>IF(COUNTIFS('[7]ROMM List'!$E$5:$E$736,다우기술!CM$4,'[7]ROMM List'!$AA$5:$AA$736,다우기술!$C347)&gt;0,CM$4,"")</f>
        <v/>
      </c>
      <c r="CN347" s="392" t="str">
        <f>IF(COUNTIFS('[7]ROMM List'!$E$5:$E$736,다우기술!CN$4,'[7]ROMM List'!$AA$5:$AA$736,다우기술!$C347)&gt;0,CN$4,"")</f>
        <v/>
      </c>
      <c r="CO347" s="392" t="str">
        <f>IF(COUNTIFS('[7]ROMM List'!$E$5:$E$736,다우기술!CO$4,'[7]ROMM List'!$AA$5:$AA$736,다우기술!$C347)&gt;0,CO$4,"")</f>
        <v/>
      </c>
      <c r="CP347" s="392" t="str">
        <f>IF(COUNTIFS('[7]ROMM List'!$E$5:$E$736,다우기술!CP$4,'[7]ROMM List'!$AA$5:$AA$736,다우기술!$C347)&gt;0,CP$4,"")</f>
        <v/>
      </c>
      <c r="CQ347" s="392" t="str">
        <f>IF(COUNTIFS('[7]ROMM List'!$E$5:$E$736,다우기술!CQ$4,'[7]ROMM List'!$AA$5:$AA$736,다우기술!$C347)&gt;0,CQ$4,"")</f>
        <v/>
      </c>
      <c r="CR347" s="392" t="str">
        <f>IF(COUNTIFS('[7]ROMM List'!$E$5:$E$736,다우기술!CR$4,'[7]ROMM List'!$AA$5:$AA$736,다우기술!$C347)&gt;0,CR$4,"")</f>
        <v/>
      </c>
      <c r="CS347" s="392" t="str">
        <f>IF(COUNTIFS('[7]ROMM List'!$E$5:$E$736,다우기술!CS$4,'[7]ROMM List'!$AA$5:$AA$736,다우기술!$C347)&gt;0,CS$4,"")</f>
        <v/>
      </c>
      <c r="CT347" s="392" t="str">
        <f>IF(COUNTIFS('[7]ROMM List'!$E$5:$E$736,다우기술!CT$4,'[7]ROMM List'!$AA$5:$AA$736,다우기술!$C347)&gt;0,CT$4,"")</f>
        <v>무형자산</v>
      </c>
      <c r="CU347" s="392" t="str">
        <f>IF(COUNTIFS('[7]ROMM List'!$E$5:$E$736,다우기술!CU$4,'[7]ROMM List'!$AA$5:$AA$736,다우기술!$C347)&gt;0,CU$4,"")</f>
        <v/>
      </c>
      <c r="CV347" s="392" t="str">
        <f>IF(COUNTIFS('[7]ROMM List'!$E$5:$E$736,다우기술!CV$4,'[7]ROMM List'!$AA$5:$AA$736,다우기술!$C347)&gt;0,CV$4,"")</f>
        <v/>
      </c>
      <c r="CW347" s="392" t="str">
        <f>IF(COUNTIFS('[7]ROMM List'!$E$5:$E$736,다우기술!CW$4,'[7]ROMM List'!$AA$5:$AA$736,다우기술!$C347)&gt;0,CW$4,"")</f>
        <v/>
      </c>
      <c r="CX347" s="392" t="str">
        <f>IF(COUNTIFS('[7]ROMM List'!$E$5:$E$736,다우기술!CX$4,'[7]ROMM List'!$AA$5:$AA$736,다우기술!$C347)&gt;0,CX$4,"")</f>
        <v/>
      </c>
      <c r="CY347" s="392" t="str">
        <f>IF(COUNTIFS('[7]ROMM List'!$E$5:$E$736,다우기술!CY$4,'[7]ROMM List'!$AA$5:$AA$736,다우기술!$C347)&gt;0,CY$4,"")</f>
        <v/>
      </c>
      <c r="CZ347" s="392" t="str">
        <f>IF(COUNTIFS('[7]ROMM List'!$E$5:$E$736,다우기술!CZ$4,'[7]ROMM List'!$AA$5:$AA$736,다우기술!$C347)&gt;0,CZ$4,"")</f>
        <v/>
      </c>
      <c r="DA347" s="392" t="str">
        <f>IF(COUNTIFS('[7]ROMM List'!$E$5:$E$736,다우기술!DA$4,'[7]ROMM List'!$AA$5:$AA$736,다우기술!$C347)&gt;0,DA$4,"")</f>
        <v/>
      </c>
      <c r="DB347" s="392" t="str">
        <f>IF(COUNTIFS('[7]ROMM List'!$E$5:$E$736,다우기술!DB$4,'[7]ROMM List'!$AA$5:$AA$736,다우기술!$C347)&gt;0,DB$4,"")</f>
        <v/>
      </c>
      <c r="DC347" s="392" t="str">
        <f>IF(COUNTIFS('[7]ROMM List'!$E$5:$E$736,다우기술!DC$4,'[7]ROMM List'!$AA$5:$AA$736,다우기술!$C347)&gt;0,DC$4,"")</f>
        <v/>
      </c>
      <c r="DD347" s="392" t="str">
        <f>IF(COUNTIFS('[7]ROMM List'!$E$5:$E$736,다우기술!DD$4,'[7]ROMM List'!$AA$5:$AA$736,다우기술!$C347)&gt;0,DD$4,"")</f>
        <v/>
      </c>
      <c r="DE347" s="392" t="str">
        <f>IF(COUNTIFS('[7]ROMM List'!$E$5:$E$736,다우기술!DE$4,'[7]ROMM List'!$AA$5:$AA$736,다우기술!$C347)&gt;0,DE$4,"")</f>
        <v/>
      </c>
      <c r="DF347" s="392" t="str">
        <f>IF(COUNTIFS('[7]ROMM List'!$E$5:$E$736,다우기술!DF$4,'[7]ROMM List'!$AA$5:$AA$736,다우기술!$C347)&gt;0,DF$4,"")</f>
        <v/>
      </c>
      <c r="DG347" s="392" t="str">
        <f>IF(COUNTIFS('[7]ROMM List'!$E$5:$E$736,다우기술!DG$4,'[7]ROMM List'!$AA$5:$AA$736,다우기술!$C347)&gt;0,DG$4,"")</f>
        <v/>
      </c>
      <c r="DH347" s="392" t="str">
        <f>IF(COUNTIFS('[7]ROMM List'!$E$5:$E$736,다우기술!DH$4,'[7]ROMM List'!$AA$5:$AA$736,다우기술!$C347)&gt;0,DH$4,"")</f>
        <v/>
      </c>
      <c r="DI347" s="392" t="str">
        <f>IF(COUNTIFS('[7]ROMM List'!$E$5:$E$736,다우기술!DI$4,'[7]ROMM List'!$AA$5:$AA$736,다우기술!$C347)&gt;0,DI$4,"")</f>
        <v/>
      </c>
      <c r="DJ347" s="392" t="str">
        <f>IF(COUNTIFS('[7]ROMM List'!$E$5:$E$736,다우기술!DJ$4,'[7]ROMM List'!$AA$5:$AA$736,다우기술!$C347)&gt;0,DJ$4,"")</f>
        <v/>
      </c>
      <c r="DK347" s="392" t="str">
        <f>IF(COUNTIFS('[7]ROMM List'!$E$5:$E$736,다우기술!DK$4,'[7]ROMM List'!$AA$5:$AA$736,다우기술!$C347)&gt;0,DK$4,"")</f>
        <v/>
      </c>
      <c r="DL347" s="392" t="str">
        <f t="shared" si="78"/>
        <v>무형자산</v>
      </c>
    </row>
    <row r="348" spans="1:116" s="392" customFormat="1" ht="249.6" hidden="1" customHeight="1">
      <c r="A348" s="453"/>
      <c r="B348" s="392" t="s">
        <v>3009</v>
      </c>
      <c r="C348" s="430" t="str">
        <f t="shared" si="70"/>
        <v>FI0305</v>
      </c>
      <c r="D348" s="430" t="s">
        <v>5638</v>
      </c>
      <c r="E348" s="430" t="s">
        <v>5619</v>
      </c>
      <c r="F348" s="431" t="s">
        <v>3036</v>
      </c>
      <c r="G348" s="431" t="s">
        <v>3056</v>
      </c>
      <c r="H348" s="454" t="s">
        <v>5719</v>
      </c>
      <c r="I348" s="455" t="s">
        <v>5720</v>
      </c>
      <c r="J348" s="456" t="s">
        <v>2387</v>
      </c>
      <c r="K348" s="457" t="s">
        <v>2388</v>
      </c>
      <c r="L348" s="458" t="str">
        <f>IF(VLOOKUP(BZ348,'[7]ROMM List'!$AB$5:$AC$736,2,0)&gt;0,"Y","N")</f>
        <v>Y</v>
      </c>
      <c r="M348" s="459" t="s">
        <v>143</v>
      </c>
      <c r="N348" s="460" t="s">
        <v>143</v>
      </c>
      <c r="O348" s="460"/>
      <c r="P348" s="460"/>
      <c r="Q348" s="460"/>
      <c r="R348" s="461"/>
      <c r="S348" s="459" t="s">
        <v>142</v>
      </c>
      <c r="T348" s="461" t="s">
        <v>131</v>
      </c>
      <c r="U348" s="459" t="str">
        <f>IF(COUNTIFS('[7]ROMM List'!$AA$5:$AA$736,다우기술!$C348,'[7]ROMM List'!K$5:K$736,"O")&gt;0,"O","")</f>
        <v/>
      </c>
      <c r="V348" s="460" t="str">
        <f>IF(COUNTIFS('[7]ROMM List'!$AA$5:$AA$736,다우기술!$C348,'[7]ROMM List'!L$5:L$736,"O")&gt;0,"O","")</f>
        <v/>
      </c>
      <c r="W348" s="460" t="str">
        <f>IF(COUNTIFS('[7]ROMM List'!$AA$5:$AA$736,다우기술!$C348,'[7]ROMM List'!M$5:M$736,"O")&gt;0,"O","")</f>
        <v>O</v>
      </c>
      <c r="X348" s="460" t="str">
        <f>IF(COUNTIFS('[7]ROMM List'!$AA$5:$AA$736,다우기술!$C348,'[7]ROMM List'!N$5:N$736,"O")&gt;0,"O","")</f>
        <v/>
      </c>
      <c r="Y348" s="460" t="str">
        <f>IF(COUNTIFS('[7]ROMM List'!$AA$5:$AA$736,다우기술!$C348,'[7]ROMM List'!O$5:O$736,"O")&gt;0,"O","")</f>
        <v>O</v>
      </c>
      <c r="Z348" s="460" t="str">
        <f>IF(COUNTIFS('[7]ROMM List'!$AA$5:$AA$736,다우기술!$C348,'[7]ROMM List'!P$5:P$736,"O")&gt;0,"O","")</f>
        <v>O</v>
      </c>
      <c r="AA348" s="460" t="str">
        <f>IF(COUNTIFS('[7]ROMM List'!$AA$5:$AA$736,다우기술!$C348,'[7]ROMM List'!Q$5:Q$736,"O")&gt;0,"O","")</f>
        <v>O</v>
      </c>
      <c r="AB348" s="460" t="str">
        <f>IF(COUNTIFS('[7]ROMM List'!$AA$5:$AA$736,다우기술!$C348,'[7]ROMM List'!R$5:R$736,"O")&gt;0,"O","")</f>
        <v>O</v>
      </c>
      <c r="AC348" s="460" t="str">
        <f>IF(COUNTIFS('[7]ROMM List'!$AA$5:$AA$736,다우기술!$C348,'[7]ROMM List'!S$5:S$736,"O")&gt;0,"O","")</f>
        <v/>
      </c>
      <c r="AD348" s="460" t="str">
        <f>IF(COUNTIFS('[7]ROMM List'!$AA$5:$AA$736,다우기술!$C348,'[7]ROMM List'!T$5:T$736,"O")&gt;0,"O","")</f>
        <v/>
      </c>
      <c r="AE348" s="460" t="str">
        <f>IF(COUNTIFS('[7]ROMM List'!$AA$5:$AA$736,다우기술!$C348,'[7]ROMM List'!U$5:U$736,"O")&gt;0,"O","")</f>
        <v/>
      </c>
      <c r="AF348" s="460" t="str">
        <f>IF(COUNTIFS('[7]ROMM List'!$AA$5:$AA$736,다우기술!$C348,'[7]ROMM List'!V$5:V$736,"O")&gt;0,"O","")</f>
        <v/>
      </c>
      <c r="AG348" s="461" t="str">
        <f>IF(COUNTIFS('[7]ROMM List'!$AA$5:$AA$736,다우기술!$C348,'[7]ROMM List'!W$5:W$736,"O")&gt;0,"O","")</f>
        <v/>
      </c>
      <c r="AH348" s="462" t="s">
        <v>130</v>
      </c>
      <c r="AI348" s="458" t="str">
        <f t="shared" si="77"/>
        <v>금융부채기타손익</v>
      </c>
      <c r="AJ348" s="458" t="s">
        <v>144</v>
      </c>
      <c r="AK348" s="458" t="s">
        <v>144</v>
      </c>
      <c r="AL348" s="458" t="s">
        <v>144</v>
      </c>
      <c r="AM348" s="458" t="s">
        <v>144</v>
      </c>
      <c r="AN348" s="458" t="s">
        <v>144</v>
      </c>
      <c r="AO348" s="458" t="s">
        <v>5721</v>
      </c>
      <c r="AP348" s="463" t="s">
        <v>4032</v>
      </c>
      <c r="AQ348" s="458" t="s">
        <v>131</v>
      </c>
      <c r="AR348" s="454" t="s">
        <v>3791</v>
      </c>
      <c r="AS348" s="454" t="s">
        <v>4496</v>
      </c>
      <c r="AT348" s="464" t="s">
        <v>2389</v>
      </c>
      <c r="AU348" s="454" t="str">
        <f t="shared" si="75"/>
        <v>이자수익/비용 대체전표 승인</v>
      </c>
      <c r="AV348" s="454" t="s">
        <v>5722</v>
      </c>
      <c r="AW348" s="455"/>
      <c r="AX348" s="460"/>
      <c r="AY348" s="460" t="s">
        <v>143</v>
      </c>
      <c r="AZ348" s="461"/>
      <c r="BA348" s="446" t="s">
        <v>5723</v>
      </c>
      <c r="BB348" s="446" t="str">
        <f>IF(COUNTIFS('[7]ROMM List'!$AA$5:$AA$736,다우기술!C348,'[7]ROMM List'!$AF$5:$AF$736,"Significant")&gt;0,"Significant",IF(COUNTIFS('[7]ROMM List'!$AA$5:$AA$736,다우기술!C348,'[7]ROMM List'!$AF$5:$AF$736,"Higher")&gt;0,"Higher","Lower"))</f>
        <v>Lower</v>
      </c>
      <c r="BC348" s="446" t="str">
        <f t="shared" si="82"/>
        <v>M</v>
      </c>
      <c r="BD348" s="446" t="s">
        <v>130</v>
      </c>
      <c r="BE348" s="465" t="s">
        <v>131</v>
      </c>
      <c r="BF348" s="466" t="str">
        <f t="shared" si="80"/>
        <v>M</v>
      </c>
      <c r="BG348" s="466" t="s">
        <v>135</v>
      </c>
      <c r="BH348" s="466" t="s">
        <v>133</v>
      </c>
      <c r="BI348" s="466" t="s">
        <v>135</v>
      </c>
      <c r="BJ348" s="466" t="s">
        <v>133</v>
      </c>
      <c r="BK348" s="466" t="s">
        <v>133</v>
      </c>
      <c r="BL348" s="466" t="s">
        <v>133</v>
      </c>
      <c r="BM348" s="466" t="s">
        <v>135</v>
      </c>
      <c r="BN348" s="467" t="s">
        <v>135</v>
      </c>
      <c r="BO348" s="446" t="str">
        <f t="shared" si="71"/>
        <v>Not Higher</v>
      </c>
      <c r="BP348" s="446">
        <f>SUMIFS([7]Note!$G$18:$G$65,[7]Note!$C$18:$C$65,다우기술!BB348,[7]Note!$F$18:$F$65,다우기술!BC348,[7]Note!$D$18:$D$65,다우기술!BO348)/IF(BD348="Y",1,IF(BD348="H",2,4))</f>
        <v>2</v>
      </c>
      <c r="BQ348" s="446" t="s">
        <v>134</v>
      </c>
      <c r="BR348" s="466"/>
      <c r="BS348" s="467" t="s">
        <v>143</v>
      </c>
      <c r="BT348" s="465"/>
      <c r="BU348" s="466"/>
      <c r="BV348" s="466"/>
      <c r="BW348" s="466" t="s">
        <v>143</v>
      </c>
      <c r="BX348" s="466"/>
      <c r="BY348" s="446"/>
      <c r="BZ348" s="392" t="str">
        <f t="shared" si="76"/>
        <v>재무회계_이자수익/비용 대체전표 승인</v>
      </c>
      <c r="CA348" s="392" t="b">
        <f>VLOOKUP(BZ348,'[7]ROMM List'!$AB$5:$AB$736,1,0)=BZ348</f>
        <v>1</v>
      </c>
      <c r="CB348" s="392" t="str">
        <f t="shared" si="72"/>
        <v>FI0305</v>
      </c>
      <c r="CD348" s="470">
        <f t="shared" si="73"/>
        <v>0</v>
      </c>
      <c r="CF348" s="470">
        <f t="shared" si="74"/>
        <v>0</v>
      </c>
      <c r="CG348" s="470">
        <f t="shared" si="74"/>
        <v>0</v>
      </c>
      <c r="CH348" s="470">
        <f t="shared" si="74"/>
        <v>0</v>
      </c>
      <c r="CL348" s="392" t="str">
        <f>IF(COUNTIFS('[7]ROMM List'!$E$5:$E$736,다우기술!CL$4,'[7]ROMM List'!$AA$5:$AA$736,다우기술!$C348)&gt;0,CL$4,"")</f>
        <v/>
      </c>
      <c r="CM348" s="392" t="str">
        <f>IF(COUNTIFS('[7]ROMM List'!$E$5:$E$736,다우기술!CM$4,'[7]ROMM List'!$AA$5:$AA$736,다우기술!$C348)&gt;0,CM$4,"")</f>
        <v/>
      </c>
      <c r="CN348" s="392" t="str">
        <f>IF(COUNTIFS('[7]ROMM List'!$E$5:$E$736,다우기술!CN$4,'[7]ROMM List'!$AA$5:$AA$736,다우기술!$C348)&gt;0,CN$4,"")</f>
        <v/>
      </c>
      <c r="CO348" s="392" t="str">
        <f>IF(COUNTIFS('[7]ROMM List'!$E$5:$E$736,다우기술!CO$4,'[7]ROMM List'!$AA$5:$AA$736,다우기술!$C348)&gt;0,CO$4,"")</f>
        <v/>
      </c>
      <c r="CP348" s="392" t="str">
        <f>IF(COUNTIFS('[7]ROMM List'!$E$5:$E$736,다우기술!CP$4,'[7]ROMM List'!$AA$5:$AA$736,다우기술!$C348)&gt;0,CP$4,"")</f>
        <v/>
      </c>
      <c r="CQ348" s="392" t="str">
        <f>IF(COUNTIFS('[7]ROMM List'!$E$5:$E$736,다우기술!CQ$4,'[7]ROMM List'!$AA$5:$AA$736,다우기술!$C348)&gt;0,CQ$4,"")</f>
        <v/>
      </c>
      <c r="CR348" s="392" t="str">
        <f>IF(COUNTIFS('[7]ROMM List'!$E$5:$E$736,다우기술!CR$4,'[7]ROMM List'!$AA$5:$AA$736,다우기술!$C348)&gt;0,CR$4,"")</f>
        <v/>
      </c>
      <c r="CS348" s="392" t="str">
        <f>IF(COUNTIFS('[7]ROMM List'!$E$5:$E$736,다우기술!CS$4,'[7]ROMM List'!$AA$5:$AA$736,다우기술!$C348)&gt;0,CS$4,"")</f>
        <v/>
      </c>
      <c r="CT348" s="392" t="str">
        <f>IF(COUNTIFS('[7]ROMM List'!$E$5:$E$736,다우기술!CT$4,'[7]ROMM List'!$AA$5:$AA$736,다우기술!$C348)&gt;0,CT$4,"")</f>
        <v/>
      </c>
      <c r="CU348" s="392" t="str">
        <f>IF(COUNTIFS('[7]ROMM List'!$E$5:$E$736,다우기술!CU$4,'[7]ROMM List'!$AA$5:$AA$736,다우기술!$C348)&gt;0,CU$4,"")</f>
        <v/>
      </c>
      <c r="CV348" s="392" t="str">
        <f>IF(COUNTIFS('[7]ROMM List'!$E$5:$E$736,다우기술!CV$4,'[7]ROMM List'!$AA$5:$AA$736,다우기술!$C348)&gt;0,CV$4,"")</f>
        <v>금융부채</v>
      </c>
      <c r="CW348" s="392" t="str">
        <f>IF(COUNTIFS('[7]ROMM List'!$E$5:$E$736,다우기술!CW$4,'[7]ROMM List'!$AA$5:$AA$736,다우기술!$C348)&gt;0,CW$4,"")</f>
        <v/>
      </c>
      <c r="CX348" s="392" t="str">
        <f>IF(COUNTIFS('[7]ROMM List'!$E$5:$E$736,다우기술!CX$4,'[7]ROMM List'!$AA$5:$AA$736,다우기술!$C348)&gt;0,CX$4,"")</f>
        <v/>
      </c>
      <c r="CY348" s="392" t="str">
        <f>IF(COUNTIFS('[7]ROMM List'!$E$5:$E$736,다우기술!CY$4,'[7]ROMM List'!$AA$5:$AA$736,다우기술!$C348)&gt;0,CY$4,"")</f>
        <v>기타손익</v>
      </c>
      <c r="CZ348" s="392" t="str">
        <f>IF(COUNTIFS('[7]ROMM List'!$E$5:$E$736,다우기술!CZ$4,'[7]ROMM List'!$AA$5:$AA$736,다우기술!$C348)&gt;0,CZ$4,"")</f>
        <v/>
      </c>
      <c r="DA348" s="392" t="str">
        <f>IF(COUNTIFS('[7]ROMM List'!$E$5:$E$736,다우기술!DA$4,'[7]ROMM List'!$AA$5:$AA$736,다우기술!$C348)&gt;0,DA$4,"")</f>
        <v/>
      </c>
      <c r="DB348" s="392" t="str">
        <f>IF(COUNTIFS('[7]ROMM List'!$E$5:$E$736,다우기술!DB$4,'[7]ROMM List'!$AA$5:$AA$736,다우기술!$C348)&gt;0,DB$4,"")</f>
        <v/>
      </c>
      <c r="DC348" s="392" t="str">
        <f>IF(COUNTIFS('[7]ROMM List'!$E$5:$E$736,다우기술!DC$4,'[7]ROMM List'!$AA$5:$AA$736,다우기술!$C348)&gt;0,DC$4,"")</f>
        <v/>
      </c>
      <c r="DD348" s="392" t="str">
        <f>IF(COUNTIFS('[7]ROMM List'!$E$5:$E$736,다우기술!DD$4,'[7]ROMM List'!$AA$5:$AA$736,다우기술!$C348)&gt;0,DD$4,"")</f>
        <v/>
      </c>
      <c r="DE348" s="392" t="str">
        <f>IF(COUNTIFS('[7]ROMM List'!$E$5:$E$736,다우기술!DE$4,'[7]ROMM List'!$AA$5:$AA$736,다우기술!$C348)&gt;0,DE$4,"")</f>
        <v/>
      </c>
      <c r="DF348" s="392" t="str">
        <f>IF(COUNTIFS('[7]ROMM List'!$E$5:$E$736,다우기술!DF$4,'[7]ROMM List'!$AA$5:$AA$736,다우기술!$C348)&gt;0,DF$4,"")</f>
        <v/>
      </c>
      <c r="DG348" s="392" t="str">
        <f>IF(COUNTIFS('[7]ROMM List'!$E$5:$E$736,다우기술!DG$4,'[7]ROMM List'!$AA$5:$AA$736,다우기술!$C348)&gt;0,DG$4,"")</f>
        <v/>
      </c>
      <c r="DH348" s="392" t="str">
        <f>IF(COUNTIFS('[7]ROMM List'!$E$5:$E$736,다우기술!DH$4,'[7]ROMM List'!$AA$5:$AA$736,다우기술!$C348)&gt;0,DH$4,"")</f>
        <v/>
      </c>
      <c r="DI348" s="392" t="str">
        <f>IF(COUNTIFS('[7]ROMM List'!$E$5:$E$736,다우기술!DI$4,'[7]ROMM List'!$AA$5:$AA$736,다우기술!$C348)&gt;0,DI$4,"")</f>
        <v/>
      </c>
      <c r="DJ348" s="392" t="str">
        <f>IF(COUNTIFS('[7]ROMM List'!$E$5:$E$736,다우기술!DJ$4,'[7]ROMM List'!$AA$5:$AA$736,다우기술!$C348)&gt;0,DJ$4,"")</f>
        <v/>
      </c>
      <c r="DK348" s="392" t="str">
        <f>IF(COUNTIFS('[7]ROMM List'!$E$5:$E$736,다우기술!DK$4,'[7]ROMM List'!$AA$5:$AA$736,다우기술!$C348)&gt;0,DK$4,"")</f>
        <v/>
      </c>
      <c r="DL348" s="392" t="str">
        <f t="shared" si="78"/>
        <v>금융부채기타손익</v>
      </c>
    </row>
    <row r="349" spans="1:116" s="392" customFormat="1" ht="124.95" hidden="1" customHeight="1">
      <c r="A349" s="453"/>
      <c r="B349" s="392" t="s">
        <v>3009</v>
      </c>
      <c r="C349" s="430" t="str">
        <f t="shared" si="70"/>
        <v>FI0306</v>
      </c>
      <c r="D349" s="430" t="s">
        <v>5638</v>
      </c>
      <c r="E349" s="430" t="s">
        <v>5619</v>
      </c>
      <c r="F349" s="431" t="s">
        <v>3036</v>
      </c>
      <c r="G349" s="431" t="s">
        <v>3064</v>
      </c>
      <c r="H349" s="454" t="s">
        <v>5724</v>
      </c>
      <c r="I349" s="455" t="s">
        <v>5725</v>
      </c>
      <c r="J349" s="456" t="s">
        <v>2390</v>
      </c>
      <c r="K349" s="457" t="s">
        <v>2391</v>
      </c>
      <c r="L349" s="458" t="str">
        <f>IF(VLOOKUP(BZ349,'[7]ROMM List'!$AB$5:$AC$736,2,0)&gt;0,"Y","N")</f>
        <v>Y</v>
      </c>
      <c r="M349" s="459"/>
      <c r="N349" s="460" t="s">
        <v>143</v>
      </c>
      <c r="O349" s="460"/>
      <c r="P349" s="460"/>
      <c r="Q349" s="460"/>
      <c r="R349" s="461"/>
      <c r="S349" s="459" t="s">
        <v>142</v>
      </c>
      <c r="T349" s="461" t="s">
        <v>131</v>
      </c>
      <c r="U349" s="459" t="str">
        <f>IF(COUNTIFS('[7]ROMM List'!$AA$5:$AA$736,다우기술!$C349,'[7]ROMM List'!K$5:K$736,"O")&gt;0,"O","")</f>
        <v/>
      </c>
      <c r="V349" s="460" t="str">
        <f>IF(COUNTIFS('[7]ROMM List'!$AA$5:$AA$736,다우기술!$C349,'[7]ROMM List'!L$5:L$736,"O")&gt;0,"O","")</f>
        <v/>
      </c>
      <c r="W349" s="460" t="str">
        <f>IF(COUNTIFS('[7]ROMM List'!$AA$5:$AA$736,다우기술!$C349,'[7]ROMM List'!M$5:M$736,"O")&gt;0,"O","")</f>
        <v/>
      </c>
      <c r="X349" s="460" t="str">
        <f>IF(COUNTIFS('[7]ROMM List'!$AA$5:$AA$736,다우기술!$C349,'[7]ROMM List'!N$5:N$736,"O")&gt;0,"O","")</f>
        <v/>
      </c>
      <c r="Y349" s="460" t="str">
        <f>IF(COUNTIFS('[7]ROMM List'!$AA$5:$AA$736,다우기술!$C349,'[7]ROMM List'!O$5:O$736,"O")&gt;0,"O","")</f>
        <v/>
      </c>
      <c r="Z349" s="460" t="str">
        <f>IF(COUNTIFS('[7]ROMM List'!$AA$5:$AA$736,다우기술!$C349,'[7]ROMM List'!P$5:P$736,"O")&gt;0,"O","")</f>
        <v/>
      </c>
      <c r="AA349" s="460" t="str">
        <f>IF(COUNTIFS('[7]ROMM List'!$AA$5:$AA$736,다우기술!$C349,'[7]ROMM List'!Q$5:Q$736,"O")&gt;0,"O","")</f>
        <v/>
      </c>
      <c r="AB349" s="460" t="str">
        <f>IF(COUNTIFS('[7]ROMM List'!$AA$5:$AA$736,다우기술!$C349,'[7]ROMM List'!R$5:R$736,"O")&gt;0,"O","")</f>
        <v/>
      </c>
      <c r="AC349" s="460" t="str">
        <f>IF(COUNTIFS('[7]ROMM List'!$AA$5:$AA$736,다우기술!$C349,'[7]ROMM List'!S$5:S$736,"O")&gt;0,"O","")</f>
        <v/>
      </c>
      <c r="AD349" s="460" t="str">
        <f>IF(COUNTIFS('[7]ROMM List'!$AA$5:$AA$736,다우기술!$C349,'[7]ROMM List'!T$5:T$736,"O")&gt;0,"O","")</f>
        <v/>
      </c>
      <c r="AE349" s="460" t="str">
        <f>IF(COUNTIFS('[7]ROMM List'!$AA$5:$AA$736,다우기술!$C349,'[7]ROMM List'!U$5:U$736,"O")&gt;0,"O","")</f>
        <v/>
      </c>
      <c r="AF349" s="460" t="str">
        <f>IF(COUNTIFS('[7]ROMM List'!$AA$5:$AA$736,다우기술!$C349,'[7]ROMM List'!V$5:V$736,"O")&gt;0,"O","")</f>
        <v>O</v>
      </c>
      <c r="AG349" s="461" t="str">
        <f>IF(COUNTIFS('[7]ROMM List'!$AA$5:$AA$736,다우기술!$C349,'[7]ROMM List'!W$5:W$736,"O")&gt;0,"O","")</f>
        <v/>
      </c>
      <c r="AH349" s="462" t="s">
        <v>129</v>
      </c>
      <c r="AI349" s="458" t="str">
        <f t="shared" si="77"/>
        <v>종속기업투자/관계기업투자</v>
      </c>
      <c r="AJ349" s="458" t="s">
        <v>5726</v>
      </c>
      <c r="AK349" s="458" t="s">
        <v>144</v>
      </c>
      <c r="AL349" s="458" t="s">
        <v>5727</v>
      </c>
      <c r="AM349" s="458" t="s">
        <v>144</v>
      </c>
      <c r="AN349" s="458" t="s">
        <v>144</v>
      </c>
      <c r="AO349" s="458" t="s">
        <v>5727</v>
      </c>
      <c r="AP349" s="463" t="s">
        <v>3594</v>
      </c>
      <c r="AQ349" s="458" t="s">
        <v>136</v>
      </c>
      <c r="AR349" s="454" t="s">
        <v>3791</v>
      </c>
      <c r="AS349" s="454" t="s">
        <v>4496</v>
      </c>
      <c r="AT349" s="464" t="s">
        <v>2392</v>
      </c>
      <c r="AU349" s="454" t="str">
        <f t="shared" si="75"/>
        <v>종속기업, 관계기업 분류의 정확성 및 완전성 검증</v>
      </c>
      <c r="AV349" s="454" t="s">
        <v>5728</v>
      </c>
      <c r="AW349" s="455"/>
      <c r="AX349" s="460"/>
      <c r="AY349" s="460" t="s">
        <v>143</v>
      </c>
      <c r="AZ349" s="461"/>
      <c r="BA349" s="446" t="s">
        <v>5729</v>
      </c>
      <c r="BB349" s="446" t="str">
        <f>IF(COUNTIFS('[7]ROMM List'!$AA$5:$AA$736,다우기술!C349,'[7]ROMM List'!$AF$5:$AF$736,"Significant")&gt;0,"Significant",IF(COUNTIFS('[7]ROMM List'!$AA$5:$AA$736,다우기술!C349,'[7]ROMM List'!$AF$5:$AF$736,"Higher")&gt;0,"Higher","Lower"))</f>
        <v>Lower</v>
      </c>
      <c r="BC349" s="446" t="str">
        <f t="shared" si="82"/>
        <v>Q</v>
      </c>
      <c r="BD349" s="446" t="s">
        <v>130</v>
      </c>
      <c r="BE349" s="465" t="s">
        <v>131</v>
      </c>
      <c r="BF349" s="466" t="str">
        <f t="shared" si="80"/>
        <v>Q</v>
      </c>
      <c r="BG349" s="466" t="s">
        <v>4159</v>
      </c>
      <c r="BH349" s="466" t="s">
        <v>133</v>
      </c>
      <c r="BI349" s="466" t="s">
        <v>133</v>
      </c>
      <c r="BJ349" s="466" t="s">
        <v>133</v>
      </c>
      <c r="BK349" s="466" t="s">
        <v>133</v>
      </c>
      <c r="BL349" s="466" t="s">
        <v>133</v>
      </c>
      <c r="BM349" s="466" t="s">
        <v>135</v>
      </c>
      <c r="BN349" s="467" t="s">
        <v>135</v>
      </c>
      <c r="BO349" s="446" t="str">
        <f t="shared" si="71"/>
        <v>Higher</v>
      </c>
      <c r="BP349" s="446">
        <f>SUMIFS([7]Note!$G$18:$G$65,[7]Note!$C$18:$C$65,다우기술!BB349,[7]Note!$F$18:$F$65,다우기술!BC349,[7]Note!$D$18:$D$65,다우기술!BO349)/IF(BD349="Y",1,IF(BD349="H",2,4))</f>
        <v>2</v>
      </c>
      <c r="BQ349" s="446" t="s">
        <v>134</v>
      </c>
      <c r="BR349" s="466"/>
      <c r="BS349" s="467" t="s">
        <v>143</v>
      </c>
      <c r="BT349" s="465"/>
      <c r="BU349" s="466"/>
      <c r="BV349" s="466"/>
      <c r="BW349" s="466" t="s">
        <v>143</v>
      </c>
      <c r="BX349" s="466"/>
      <c r="BY349" s="446"/>
      <c r="BZ349" s="392" t="str">
        <f t="shared" si="76"/>
        <v>재무회계_종속기업, 관계기업 분류의 정확성 및 완전성 검증</v>
      </c>
      <c r="CA349" s="392" t="b">
        <f>VLOOKUP(BZ349,'[7]ROMM List'!$AB$5:$AB$736,1,0)=BZ349</f>
        <v>1</v>
      </c>
      <c r="CB349" s="392" t="str">
        <f t="shared" si="72"/>
        <v>FI0306</v>
      </c>
      <c r="CD349" s="470">
        <f t="shared" si="73"/>
        <v>1</v>
      </c>
      <c r="CE349" s="393" t="str">
        <f>VLOOKUP(C349,'[7]IUC List'!$D$5:$D$64,1,0)</f>
        <v>FI0306</v>
      </c>
      <c r="CF349" s="470">
        <f t="shared" si="74"/>
        <v>0</v>
      </c>
      <c r="CG349" s="470">
        <f t="shared" si="74"/>
        <v>1</v>
      </c>
      <c r="CH349" s="470">
        <f t="shared" si="74"/>
        <v>0</v>
      </c>
      <c r="CL349" s="392" t="str">
        <f>IF(COUNTIFS('[7]ROMM List'!$E$5:$E$736,다우기술!CL$4,'[7]ROMM List'!$AA$5:$AA$736,다우기술!$C349)&gt;0,CL$4,"")</f>
        <v/>
      </c>
      <c r="CM349" s="392" t="str">
        <f>IF(COUNTIFS('[7]ROMM List'!$E$5:$E$736,다우기술!CM$4,'[7]ROMM List'!$AA$5:$AA$736,다우기술!$C349)&gt;0,CM$4,"")</f>
        <v/>
      </c>
      <c r="CN349" s="392" t="str">
        <f>IF(COUNTIFS('[7]ROMM List'!$E$5:$E$736,다우기술!CN$4,'[7]ROMM List'!$AA$5:$AA$736,다우기술!$C349)&gt;0,CN$4,"")</f>
        <v/>
      </c>
      <c r="CO349" s="392" t="str">
        <f>IF(COUNTIFS('[7]ROMM List'!$E$5:$E$736,다우기술!CO$4,'[7]ROMM List'!$AA$5:$AA$736,다우기술!$C349)&gt;0,CO$4,"")</f>
        <v/>
      </c>
      <c r="CP349" s="392" t="str">
        <f>IF(COUNTIFS('[7]ROMM List'!$E$5:$E$736,다우기술!CP$4,'[7]ROMM List'!$AA$5:$AA$736,다우기술!$C349)&gt;0,CP$4,"")</f>
        <v/>
      </c>
      <c r="CQ349" s="392" t="str">
        <f>IF(COUNTIFS('[7]ROMM List'!$E$5:$E$736,다우기술!CQ$4,'[7]ROMM List'!$AA$5:$AA$736,다우기술!$C349)&gt;0,CQ$4,"")</f>
        <v>종속기업투자/관계기업투자</v>
      </c>
      <c r="CR349" s="392" t="str">
        <f>IF(COUNTIFS('[7]ROMM List'!$E$5:$E$736,다우기술!CR$4,'[7]ROMM List'!$AA$5:$AA$736,다우기술!$C349)&gt;0,CR$4,"")</f>
        <v/>
      </c>
      <c r="CS349" s="392" t="str">
        <f>IF(COUNTIFS('[7]ROMM List'!$E$5:$E$736,다우기술!CS$4,'[7]ROMM List'!$AA$5:$AA$736,다우기술!$C349)&gt;0,CS$4,"")</f>
        <v/>
      </c>
      <c r="CT349" s="392" t="str">
        <f>IF(COUNTIFS('[7]ROMM List'!$E$5:$E$736,다우기술!CT$4,'[7]ROMM List'!$AA$5:$AA$736,다우기술!$C349)&gt;0,CT$4,"")</f>
        <v/>
      </c>
      <c r="CU349" s="392" t="str">
        <f>IF(COUNTIFS('[7]ROMM List'!$E$5:$E$736,다우기술!CU$4,'[7]ROMM List'!$AA$5:$AA$736,다우기술!$C349)&gt;0,CU$4,"")</f>
        <v/>
      </c>
      <c r="CV349" s="392" t="str">
        <f>IF(COUNTIFS('[7]ROMM List'!$E$5:$E$736,다우기술!CV$4,'[7]ROMM List'!$AA$5:$AA$736,다우기술!$C349)&gt;0,CV$4,"")</f>
        <v/>
      </c>
      <c r="CW349" s="392" t="str">
        <f>IF(COUNTIFS('[7]ROMM List'!$E$5:$E$736,다우기술!CW$4,'[7]ROMM List'!$AA$5:$AA$736,다우기술!$C349)&gt;0,CW$4,"")</f>
        <v/>
      </c>
      <c r="CX349" s="392" t="str">
        <f>IF(COUNTIFS('[7]ROMM List'!$E$5:$E$736,다우기술!CX$4,'[7]ROMM List'!$AA$5:$AA$736,다우기술!$C349)&gt;0,CX$4,"")</f>
        <v/>
      </c>
      <c r="CY349" s="392" t="str">
        <f>IF(COUNTIFS('[7]ROMM List'!$E$5:$E$736,다우기술!CY$4,'[7]ROMM List'!$AA$5:$AA$736,다우기술!$C349)&gt;0,CY$4,"")</f>
        <v/>
      </c>
      <c r="CZ349" s="392" t="str">
        <f>IF(COUNTIFS('[7]ROMM List'!$E$5:$E$736,다우기술!CZ$4,'[7]ROMM List'!$AA$5:$AA$736,다우기술!$C349)&gt;0,CZ$4,"")</f>
        <v/>
      </c>
      <c r="DA349" s="392" t="str">
        <f>IF(COUNTIFS('[7]ROMM List'!$E$5:$E$736,다우기술!DA$4,'[7]ROMM List'!$AA$5:$AA$736,다우기술!$C349)&gt;0,DA$4,"")</f>
        <v/>
      </c>
      <c r="DB349" s="392" t="str">
        <f>IF(COUNTIFS('[7]ROMM List'!$E$5:$E$736,다우기술!DB$4,'[7]ROMM List'!$AA$5:$AA$736,다우기술!$C349)&gt;0,DB$4,"")</f>
        <v/>
      </c>
      <c r="DC349" s="392" t="str">
        <f>IF(COUNTIFS('[7]ROMM List'!$E$5:$E$736,다우기술!DC$4,'[7]ROMM List'!$AA$5:$AA$736,다우기술!$C349)&gt;0,DC$4,"")</f>
        <v/>
      </c>
      <c r="DD349" s="392" t="str">
        <f>IF(COUNTIFS('[7]ROMM List'!$E$5:$E$736,다우기술!DD$4,'[7]ROMM List'!$AA$5:$AA$736,다우기술!$C349)&gt;0,DD$4,"")</f>
        <v/>
      </c>
      <c r="DE349" s="392" t="str">
        <f>IF(COUNTIFS('[7]ROMM List'!$E$5:$E$736,다우기술!DE$4,'[7]ROMM List'!$AA$5:$AA$736,다우기술!$C349)&gt;0,DE$4,"")</f>
        <v/>
      </c>
      <c r="DF349" s="392" t="str">
        <f>IF(COUNTIFS('[7]ROMM List'!$E$5:$E$736,다우기술!DF$4,'[7]ROMM List'!$AA$5:$AA$736,다우기술!$C349)&gt;0,DF$4,"")</f>
        <v/>
      </c>
      <c r="DG349" s="392" t="str">
        <f>IF(COUNTIFS('[7]ROMM List'!$E$5:$E$736,다우기술!DG$4,'[7]ROMM List'!$AA$5:$AA$736,다우기술!$C349)&gt;0,DG$4,"")</f>
        <v/>
      </c>
      <c r="DH349" s="392" t="str">
        <f>IF(COUNTIFS('[7]ROMM List'!$E$5:$E$736,다우기술!DH$4,'[7]ROMM List'!$AA$5:$AA$736,다우기술!$C349)&gt;0,DH$4,"")</f>
        <v/>
      </c>
      <c r="DI349" s="392" t="str">
        <f>IF(COUNTIFS('[7]ROMM List'!$E$5:$E$736,다우기술!DI$4,'[7]ROMM List'!$AA$5:$AA$736,다우기술!$C349)&gt;0,DI$4,"")</f>
        <v/>
      </c>
      <c r="DJ349" s="392" t="str">
        <f>IF(COUNTIFS('[7]ROMM List'!$E$5:$E$736,다우기술!DJ$4,'[7]ROMM List'!$AA$5:$AA$736,다우기술!$C349)&gt;0,DJ$4,"")</f>
        <v/>
      </c>
      <c r="DK349" s="392" t="str">
        <f>IF(COUNTIFS('[7]ROMM List'!$E$5:$E$736,다우기술!DK$4,'[7]ROMM List'!$AA$5:$AA$736,다우기술!$C349)&gt;0,DK$4,"")</f>
        <v/>
      </c>
      <c r="DL349" s="392" t="str">
        <f t="shared" si="78"/>
        <v>종속기업투자/관계기업투자</v>
      </c>
    </row>
    <row r="350" spans="1:116" s="392" customFormat="1" ht="124.95" hidden="1" customHeight="1">
      <c r="A350" s="453"/>
      <c r="B350" s="392" t="s">
        <v>3009</v>
      </c>
      <c r="C350" s="430" t="str">
        <f t="shared" si="70"/>
        <v>FI0307</v>
      </c>
      <c r="D350" s="430" t="s">
        <v>5638</v>
      </c>
      <c r="E350" s="430" t="s">
        <v>5619</v>
      </c>
      <c r="F350" s="431" t="s">
        <v>3036</v>
      </c>
      <c r="G350" s="431" t="s">
        <v>3073</v>
      </c>
      <c r="H350" s="454" t="s">
        <v>5730</v>
      </c>
      <c r="I350" s="455" t="s">
        <v>5731</v>
      </c>
      <c r="J350" s="456" t="s">
        <v>2393</v>
      </c>
      <c r="K350" s="457" t="s">
        <v>2394</v>
      </c>
      <c r="L350" s="458" t="str">
        <f>IF(VLOOKUP(BZ350,'[7]ROMM List'!$AB$5:$AC$736,2,0)&gt;0,"Y","N")</f>
        <v>Y</v>
      </c>
      <c r="M350" s="459"/>
      <c r="N350" s="460" t="s">
        <v>143</v>
      </c>
      <c r="O350" s="460"/>
      <c r="P350" s="460"/>
      <c r="Q350" s="460"/>
      <c r="R350" s="461"/>
      <c r="S350" s="459" t="s">
        <v>142</v>
      </c>
      <c r="T350" s="461" t="s">
        <v>131</v>
      </c>
      <c r="U350" s="459" t="str">
        <f>IF(COUNTIFS('[7]ROMM List'!$AA$5:$AA$736,다우기술!$C350,'[7]ROMM List'!K$5:K$736,"O")&gt;0,"O","")</f>
        <v/>
      </c>
      <c r="V350" s="460" t="str">
        <f>IF(COUNTIFS('[7]ROMM List'!$AA$5:$AA$736,다우기술!$C350,'[7]ROMM List'!L$5:L$736,"O")&gt;0,"O","")</f>
        <v/>
      </c>
      <c r="W350" s="460" t="str">
        <f>IF(COUNTIFS('[7]ROMM List'!$AA$5:$AA$736,다우기술!$C350,'[7]ROMM List'!M$5:M$736,"O")&gt;0,"O","")</f>
        <v/>
      </c>
      <c r="X350" s="460" t="str">
        <f>IF(COUNTIFS('[7]ROMM List'!$AA$5:$AA$736,다우기술!$C350,'[7]ROMM List'!N$5:N$736,"O")&gt;0,"O","")</f>
        <v/>
      </c>
      <c r="Y350" s="460" t="str">
        <f>IF(COUNTIFS('[7]ROMM List'!$AA$5:$AA$736,다우기술!$C350,'[7]ROMM List'!O$5:O$736,"O")&gt;0,"O","")</f>
        <v/>
      </c>
      <c r="Z350" s="460" t="str">
        <f>IF(COUNTIFS('[7]ROMM List'!$AA$5:$AA$736,다우기술!$C350,'[7]ROMM List'!P$5:P$736,"O")&gt;0,"O","")</f>
        <v/>
      </c>
      <c r="AA350" s="460" t="str">
        <f>IF(COUNTIFS('[7]ROMM List'!$AA$5:$AA$736,다우기술!$C350,'[7]ROMM List'!Q$5:Q$736,"O")&gt;0,"O","")</f>
        <v/>
      </c>
      <c r="AB350" s="460" t="str">
        <f>IF(COUNTIFS('[7]ROMM List'!$AA$5:$AA$736,다우기술!$C350,'[7]ROMM List'!R$5:R$736,"O")&gt;0,"O","")</f>
        <v/>
      </c>
      <c r="AC350" s="460" t="str">
        <f>IF(COUNTIFS('[7]ROMM List'!$AA$5:$AA$736,다우기술!$C350,'[7]ROMM List'!S$5:S$736,"O")&gt;0,"O","")</f>
        <v/>
      </c>
      <c r="AD350" s="460" t="str">
        <f>IF(COUNTIFS('[7]ROMM List'!$AA$5:$AA$736,다우기술!$C350,'[7]ROMM List'!T$5:T$736,"O")&gt;0,"O","")</f>
        <v>O</v>
      </c>
      <c r="AE350" s="460" t="str">
        <f>IF(COUNTIFS('[7]ROMM List'!$AA$5:$AA$736,다우기술!$C350,'[7]ROMM List'!U$5:U$736,"O")&gt;0,"O","")</f>
        <v>O</v>
      </c>
      <c r="AF350" s="460" t="str">
        <f>IF(COUNTIFS('[7]ROMM List'!$AA$5:$AA$736,다우기술!$C350,'[7]ROMM List'!V$5:V$736,"O")&gt;0,"O","")</f>
        <v>O</v>
      </c>
      <c r="AG350" s="461" t="str">
        <f>IF(COUNTIFS('[7]ROMM List'!$AA$5:$AA$736,다우기술!$C350,'[7]ROMM List'!W$5:W$736,"O")&gt;0,"O","")</f>
        <v>O</v>
      </c>
      <c r="AH350" s="462" t="s">
        <v>129</v>
      </c>
      <c r="AI350" s="458" t="str">
        <f t="shared" si="77"/>
        <v>공시</v>
      </c>
      <c r="AJ350" s="458" t="s">
        <v>5732</v>
      </c>
      <c r="AK350" s="458" t="s">
        <v>144</v>
      </c>
      <c r="AL350" s="458" t="s">
        <v>5733</v>
      </c>
      <c r="AM350" s="458" t="s">
        <v>144</v>
      </c>
      <c r="AN350" s="458" t="s">
        <v>144</v>
      </c>
      <c r="AO350" s="458" t="s">
        <v>5734</v>
      </c>
      <c r="AP350" s="463" t="s">
        <v>3638</v>
      </c>
      <c r="AQ350" s="458" t="s">
        <v>136</v>
      </c>
      <c r="AR350" s="454" t="s">
        <v>3791</v>
      </c>
      <c r="AS350" s="454" t="s">
        <v>5735</v>
      </c>
      <c r="AT350" s="464" t="s">
        <v>2395</v>
      </c>
      <c r="AU350" s="454" t="str">
        <f t="shared" si="75"/>
        <v>특수관계자거래의 정확성 및 완전성 검증</v>
      </c>
      <c r="AV350" s="454" t="s">
        <v>5736</v>
      </c>
      <c r="AW350" s="455"/>
      <c r="AX350" s="460"/>
      <c r="AY350" s="460" t="s">
        <v>143</v>
      </c>
      <c r="AZ350" s="461"/>
      <c r="BA350" s="446" t="s">
        <v>5737</v>
      </c>
      <c r="BB350" s="446" t="str">
        <f>IF(COUNTIFS('[7]ROMM List'!$AA$5:$AA$736,다우기술!C350,'[7]ROMM List'!$AF$5:$AF$736,"Significant")&gt;0,"Significant",IF(COUNTIFS('[7]ROMM List'!$AA$5:$AA$736,다우기술!C350,'[7]ROMM List'!$AF$5:$AF$736,"Higher")&gt;0,"Higher","Lower"))</f>
        <v>Lower</v>
      </c>
      <c r="BC350" s="446" t="str">
        <f t="shared" si="82"/>
        <v>Q</v>
      </c>
      <c r="BD350" s="446" t="s">
        <v>130</v>
      </c>
      <c r="BE350" s="465" t="s">
        <v>131</v>
      </c>
      <c r="BF350" s="466" t="s">
        <v>136</v>
      </c>
      <c r="BG350" s="466" t="s">
        <v>133</v>
      </c>
      <c r="BH350" s="466" t="s">
        <v>133</v>
      </c>
      <c r="BI350" s="466" t="s">
        <v>135</v>
      </c>
      <c r="BJ350" s="466" t="s">
        <v>133</v>
      </c>
      <c r="BK350" s="466" t="s">
        <v>133</v>
      </c>
      <c r="BL350" s="466" t="s">
        <v>133</v>
      </c>
      <c r="BM350" s="466" t="s">
        <v>135</v>
      </c>
      <c r="BN350" s="467" t="s">
        <v>135</v>
      </c>
      <c r="BO350" s="446" t="str">
        <f t="shared" si="71"/>
        <v>Higher</v>
      </c>
      <c r="BP350" s="446">
        <f>SUMIFS([7]Note!$G$18:$G$65,[7]Note!$C$18:$C$65,다우기술!BB350,[7]Note!$F$18:$F$65,다우기술!BC350,[7]Note!$D$18:$D$65,다우기술!BO350)/IF(BD350="Y",1,IF(BD350="H",2,4))</f>
        <v>2</v>
      </c>
      <c r="BQ350" s="446" t="s">
        <v>134</v>
      </c>
      <c r="BR350" s="466"/>
      <c r="BS350" s="467" t="s">
        <v>143</v>
      </c>
      <c r="BT350" s="465"/>
      <c r="BU350" s="466"/>
      <c r="BV350" s="466"/>
      <c r="BW350" s="466" t="s">
        <v>143</v>
      </c>
      <c r="BX350" s="466"/>
      <c r="BY350" s="446"/>
      <c r="BZ350" s="392" t="str">
        <f t="shared" si="76"/>
        <v>재무회계_특수관계자거래의 정확성 및 완전성 검증</v>
      </c>
      <c r="CA350" s="392" t="b">
        <f>VLOOKUP(BZ350,'[7]ROMM List'!$AB$5:$AB$736,1,0)=BZ350</f>
        <v>1</v>
      </c>
      <c r="CB350" s="392" t="str">
        <f t="shared" si="72"/>
        <v>FI0307</v>
      </c>
      <c r="CD350" s="470">
        <f t="shared" si="73"/>
        <v>1</v>
      </c>
      <c r="CE350" s="393" t="str">
        <f>VLOOKUP(C350,'[7]IUC List'!$D$5:$D$64,1,0)</f>
        <v>FI0307</v>
      </c>
      <c r="CF350" s="470">
        <f t="shared" si="74"/>
        <v>0</v>
      </c>
      <c r="CG350" s="470">
        <f t="shared" si="74"/>
        <v>1</v>
      </c>
      <c r="CH350" s="470">
        <f t="shared" si="74"/>
        <v>0</v>
      </c>
      <c r="CL350" s="392" t="str">
        <f>IF(COUNTIFS('[7]ROMM List'!$E$5:$E$736,다우기술!CL$4,'[7]ROMM List'!$AA$5:$AA$736,다우기술!$C350)&gt;0,CL$4,"")</f>
        <v/>
      </c>
      <c r="CM350" s="392" t="str">
        <f>IF(COUNTIFS('[7]ROMM List'!$E$5:$E$736,다우기술!CM$4,'[7]ROMM List'!$AA$5:$AA$736,다우기술!$C350)&gt;0,CM$4,"")</f>
        <v/>
      </c>
      <c r="CN350" s="392" t="str">
        <f>IF(COUNTIFS('[7]ROMM List'!$E$5:$E$736,다우기술!CN$4,'[7]ROMM List'!$AA$5:$AA$736,다우기술!$C350)&gt;0,CN$4,"")</f>
        <v/>
      </c>
      <c r="CO350" s="392" t="str">
        <f>IF(COUNTIFS('[7]ROMM List'!$E$5:$E$736,다우기술!CO$4,'[7]ROMM List'!$AA$5:$AA$736,다우기술!$C350)&gt;0,CO$4,"")</f>
        <v/>
      </c>
      <c r="CP350" s="392" t="str">
        <f>IF(COUNTIFS('[7]ROMM List'!$E$5:$E$736,다우기술!CP$4,'[7]ROMM List'!$AA$5:$AA$736,다우기술!$C350)&gt;0,CP$4,"")</f>
        <v/>
      </c>
      <c r="CQ350" s="392" t="str">
        <f>IF(COUNTIFS('[7]ROMM List'!$E$5:$E$736,다우기술!CQ$4,'[7]ROMM List'!$AA$5:$AA$736,다우기술!$C350)&gt;0,CQ$4,"")</f>
        <v/>
      </c>
      <c r="CR350" s="392" t="str">
        <f>IF(COUNTIFS('[7]ROMM List'!$E$5:$E$736,다우기술!CR$4,'[7]ROMM List'!$AA$5:$AA$736,다우기술!$C350)&gt;0,CR$4,"")</f>
        <v/>
      </c>
      <c r="CS350" s="392" t="str">
        <f>IF(COUNTIFS('[7]ROMM List'!$E$5:$E$736,다우기술!CS$4,'[7]ROMM List'!$AA$5:$AA$736,다우기술!$C350)&gt;0,CS$4,"")</f>
        <v/>
      </c>
      <c r="CT350" s="392" t="str">
        <f>IF(COUNTIFS('[7]ROMM List'!$E$5:$E$736,다우기술!CT$4,'[7]ROMM List'!$AA$5:$AA$736,다우기술!$C350)&gt;0,CT$4,"")</f>
        <v/>
      </c>
      <c r="CU350" s="392" t="str">
        <f>IF(COUNTIFS('[7]ROMM List'!$E$5:$E$736,다우기술!CU$4,'[7]ROMM List'!$AA$5:$AA$736,다우기술!$C350)&gt;0,CU$4,"")</f>
        <v/>
      </c>
      <c r="CV350" s="392" t="str">
        <f>IF(COUNTIFS('[7]ROMM List'!$E$5:$E$736,다우기술!CV$4,'[7]ROMM List'!$AA$5:$AA$736,다우기술!$C350)&gt;0,CV$4,"")</f>
        <v/>
      </c>
      <c r="CW350" s="392" t="str">
        <f>IF(COUNTIFS('[7]ROMM List'!$E$5:$E$736,다우기술!CW$4,'[7]ROMM List'!$AA$5:$AA$736,다우기술!$C350)&gt;0,CW$4,"")</f>
        <v/>
      </c>
      <c r="CX350" s="392" t="str">
        <f>IF(COUNTIFS('[7]ROMM List'!$E$5:$E$736,다우기술!CX$4,'[7]ROMM List'!$AA$5:$AA$736,다우기술!$C350)&gt;0,CX$4,"")</f>
        <v/>
      </c>
      <c r="CY350" s="392" t="str">
        <f>IF(COUNTIFS('[7]ROMM List'!$E$5:$E$736,다우기술!CY$4,'[7]ROMM List'!$AA$5:$AA$736,다우기술!$C350)&gt;0,CY$4,"")</f>
        <v/>
      </c>
      <c r="CZ350" s="392" t="str">
        <f>IF(COUNTIFS('[7]ROMM List'!$E$5:$E$736,다우기술!CZ$4,'[7]ROMM List'!$AA$5:$AA$736,다우기술!$C350)&gt;0,CZ$4,"")</f>
        <v/>
      </c>
      <c r="DA350" s="392" t="str">
        <f>IF(COUNTIFS('[7]ROMM List'!$E$5:$E$736,다우기술!DA$4,'[7]ROMM List'!$AA$5:$AA$736,다우기술!$C350)&gt;0,DA$4,"")</f>
        <v/>
      </c>
      <c r="DB350" s="392" t="str">
        <f>IF(COUNTIFS('[7]ROMM List'!$E$5:$E$736,다우기술!DB$4,'[7]ROMM List'!$AA$5:$AA$736,다우기술!$C350)&gt;0,DB$4,"")</f>
        <v/>
      </c>
      <c r="DC350" s="392" t="str">
        <f>IF(COUNTIFS('[7]ROMM List'!$E$5:$E$736,다우기술!DC$4,'[7]ROMM List'!$AA$5:$AA$736,다우기술!$C350)&gt;0,DC$4,"")</f>
        <v/>
      </c>
      <c r="DD350" s="392" t="str">
        <f>IF(COUNTIFS('[7]ROMM List'!$E$5:$E$736,다우기술!DD$4,'[7]ROMM List'!$AA$5:$AA$736,다우기술!$C350)&gt;0,DD$4,"")</f>
        <v/>
      </c>
      <c r="DE350" s="392" t="str">
        <f>IF(COUNTIFS('[7]ROMM List'!$E$5:$E$736,다우기술!DE$4,'[7]ROMM List'!$AA$5:$AA$736,다우기술!$C350)&gt;0,DE$4,"")</f>
        <v/>
      </c>
      <c r="DF350" s="392" t="str">
        <f>IF(COUNTIFS('[7]ROMM List'!$E$5:$E$736,다우기술!DF$4,'[7]ROMM List'!$AA$5:$AA$736,다우기술!$C350)&gt;0,DF$4,"")</f>
        <v>공시</v>
      </c>
      <c r="DG350" s="392" t="str">
        <f>IF(COUNTIFS('[7]ROMM List'!$E$5:$E$736,다우기술!DG$4,'[7]ROMM List'!$AA$5:$AA$736,다우기술!$C350)&gt;0,DG$4,"")</f>
        <v/>
      </c>
      <c r="DH350" s="392" t="str">
        <f>IF(COUNTIFS('[7]ROMM List'!$E$5:$E$736,다우기술!DH$4,'[7]ROMM List'!$AA$5:$AA$736,다우기술!$C350)&gt;0,DH$4,"")</f>
        <v/>
      </c>
      <c r="DI350" s="392" t="str">
        <f>IF(COUNTIFS('[7]ROMM List'!$E$5:$E$736,다우기술!DI$4,'[7]ROMM List'!$AA$5:$AA$736,다우기술!$C350)&gt;0,DI$4,"")</f>
        <v/>
      </c>
      <c r="DJ350" s="392" t="str">
        <f>IF(COUNTIFS('[7]ROMM List'!$E$5:$E$736,다우기술!DJ$4,'[7]ROMM List'!$AA$5:$AA$736,다우기술!$C350)&gt;0,DJ$4,"")</f>
        <v/>
      </c>
      <c r="DK350" s="392" t="str">
        <f>IF(COUNTIFS('[7]ROMM List'!$E$5:$E$736,다우기술!DK$4,'[7]ROMM List'!$AA$5:$AA$736,다우기술!$C350)&gt;0,DK$4,"")</f>
        <v/>
      </c>
      <c r="DL350" s="392" t="str">
        <f t="shared" si="78"/>
        <v>공시</v>
      </c>
    </row>
    <row r="351" spans="1:116" s="392" customFormat="1" ht="171.6" hidden="1" customHeight="1">
      <c r="A351" s="453"/>
      <c r="B351" s="392" t="s">
        <v>3009</v>
      </c>
      <c r="C351" s="430" t="str">
        <f t="shared" si="70"/>
        <v>FI0308</v>
      </c>
      <c r="D351" s="430" t="s">
        <v>5638</v>
      </c>
      <c r="E351" s="430" t="s">
        <v>5619</v>
      </c>
      <c r="F351" s="431" t="s">
        <v>3036</v>
      </c>
      <c r="G351" s="431" t="s">
        <v>3083</v>
      </c>
      <c r="H351" s="454" t="s">
        <v>5738</v>
      </c>
      <c r="I351" s="455" t="s">
        <v>5739</v>
      </c>
      <c r="J351" s="456" t="s">
        <v>2396</v>
      </c>
      <c r="K351" s="457" t="s">
        <v>2397</v>
      </c>
      <c r="L351" s="458" t="str">
        <f>IF(VLOOKUP(BZ351,'[7]ROMM List'!$AB$5:$AC$736,2,0)&gt;0,"Y","N")</f>
        <v>Y</v>
      </c>
      <c r="M351" s="459" t="s">
        <v>143</v>
      </c>
      <c r="N351" s="460" t="s">
        <v>143</v>
      </c>
      <c r="O351" s="460"/>
      <c r="P351" s="460"/>
      <c r="Q351" s="460"/>
      <c r="R351" s="461"/>
      <c r="S351" s="459" t="s">
        <v>142</v>
      </c>
      <c r="T351" s="461" t="s">
        <v>131</v>
      </c>
      <c r="U351" s="459" t="str">
        <f>IF(COUNTIFS('[7]ROMM List'!$AA$5:$AA$736,다우기술!$C351,'[7]ROMM List'!K$5:K$736,"O")&gt;0,"O","")</f>
        <v/>
      </c>
      <c r="V351" s="460" t="str">
        <f>IF(COUNTIFS('[7]ROMM List'!$AA$5:$AA$736,다우기술!$C351,'[7]ROMM List'!L$5:L$736,"O")&gt;0,"O","")</f>
        <v/>
      </c>
      <c r="W351" s="460" t="str">
        <f>IF(COUNTIFS('[7]ROMM List'!$AA$5:$AA$736,다우기술!$C351,'[7]ROMM List'!M$5:M$736,"O")&gt;0,"O","")</f>
        <v>O</v>
      </c>
      <c r="X351" s="460" t="str">
        <f>IF(COUNTIFS('[7]ROMM List'!$AA$5:$AA$736,다우기술!$C351,'[7]ROMM List'!N$5:N$736,"O")&gt;0,"O","")</f>
        <v>O</v>
      </c>
      <c r="Y351" s="460" t="str">
        <f>IF(COUNTIFS('[7]ROMM List'!$AA$5:$AA$736,다우기술!$C351,'[7]ROMM List'!O$5:O$736,"O")&gt;0,"O","")</f>
        <v/>
      </c>
      <c r="Z351" s="460" t="str">
        <f>IF(COUNTIFS('[7]ROMM List'!$AA$5:$AA$736,다우기술!$C351,'[7]ROMM List'!P$5:P$736,"O")&gt;0,"O","")</f>
        <v/>
      </c>
      <c r="AA351" s="460" t="str">
        <f>IF(COUNTIFS('[7]ROMM List'!$AA$5:$AA$736,다우기술!$C351,'[7]ROMM List'!Q$5:Q$736,"O")&gt;0,"O","")</f>
        <v/>
      </c>
      <c r="AB351" s="460" t="str">
        <f>IF(COUNTIFS('[7]ROMM List'!$AA$5:$AA$736,다우기술!$C351,'[7]ROMM List'!R$5:R$736,"O")&gt;0,"O","")</f>
        <v/>
      </c>
      <c r="AC351" s="460" t="str">
        <f>IF(COUNTIFS('[7]ROMM List'!$AA$5:$AA$736,다우기술!$C351,'[7]ROMM List'!S$5:S$736,"O")&gt;0,"O","")</f>
        <v/>
      </c>
      <c r="AD351" s="460" t="str">
        <f>IF(COUNTIFS('[7]ROMM List'!$AA$5:$AA$736,다우기술!$C351,'[7]ROMM List'!T$5:T$736,"O")&gt;0,"O","")</f>
        <v/>
      </c>
      <c r="AE351" s="460" t="str">
        <f>IF(COUNTIFS('[7]ROMM List'!$AA$5:$AA$736,다우기술!$C351,'[7]ROMM List'!U$5:U$736,"O")&gt;0,"O","")</f>
        <v>O</v>
      </c>
      <c r="AF351" s="460" t="str">
        <f>IF(COUNTIFS('[7]ROMM List'!$AA$5:$AA$736,다우기술!$C351,'[7]ROMM List'!V$5:V$736,"O")&gt;0,"O","")</f>
        <v/>
      </c>
      <c r="AG351" s="461" t="str">
        <f>IF(COUNTIFS('[7]ROMM List'!$AA$5:$AA$736,다우기술!$C351,'[7]ROMM List'!W$5:W$736,"O")&gt;0,"O","")</f>
        <v/>
      </c>
      <c r="AH351" s="462" t="s">
        <v>130</v>
      </c>
      <c r="AI351" s="458" t="str">
        <f t="shared" si="77"/>
        <v>충당부채</v>
      </c>
      <c r="AJ351" s="458" t="s">
        <v>144</v>
      </c>
      <c r="AK351" s="458" t="s">
        <v>144</v>
      </c>
      <c r="AL351" s="458" t="s">
        <v>144</v>
      </c>
      <c r="AM351" s="458" t="s">
        <v>144</v>
      </c>
      <c r="AN351" s="458" t="s">
        <v>144</v>
      </c>
      <c r="AO351" s="458" t="s">
        <v>5740</v>
      </c>
      <c r="AP351" s="463" t="s">
        <v>3638</v>
      </c>
      <c r="AQ351" s="458" t="s">
        <v>136</v>
      </c>
      <c r="AR351" s="454" t="s">
        <v>3791</v>
      </c>
      <c r="AS351" s="454" t="s">
        <v>3792</v>
      </c>
      <c r="AT351" s="464" t="s">
        <v>2398</v>
      </c>
      <c r="AU351" s="454" t="str">
        <f t="shared" si="75"/>
        <v>소송관련 재무제표 및 공시사항의 누락 검토</v>
      </c>
      <c r="AV351" s="454" t="s">
        <v>5741</v>
      </c>
      <c r="AW351" s="455"/>
      <c r="AX351" s="460"/>
      <c r="AY351" s="460" t="s">
        <v>143</v>
      </c>
      <c r="AZ351" s="461"/>
      <c r="BA351" s="446" t="s">
        <v>5742</v>
      </c>
      <c r="BB351" s="446" t="str">
        <f>IF(COUNTIFS('[7]ROMM List'!$AA$5:$AA$736,다우기술!C351,'[7]ROMM List'!$AF$5:$AF$736,"Significant")&gt;0,"Significant",IF(COUNTIFS('[7]ROMM List'!$AA$5:$AA$736,다우기술!C351,'[7]ROMM List'!$AF$5:$AF$736,"Higher")&gt;0,"Higher","Lower"))</f>
        <v>Lower</v>
      </c>
      <c r="BC351" s="446" t="s">
        <v>136</v>
      </c>
      <c r="BD351" s="446" t="s">
        <v>130</v>
      </c>
      <c r="BE351" s="465" t="s">
        <v>131</v>
      </c>
      <c r="BF351" s="466" t="s">
        <v>136</v>
      </c>
      <c r="BG351" s="466" t="s">
        <v>135</v>
      </c>
      <c r="BH351" s="466" t="s">
        <v>133</v>
      </c>
      <c r="BI351" s="466" t="s">
        <v>135</v>
      </c>
      <c r="BJ351" s="466" t="s">
        <v>133</v>
      </c>
      <c r="BK351" s="466" t="s">
        <v>133</v>
      </c>
      <c r="BL351" s="466" t="s">
        <v>133</v>
      </c>
      <c r="BM351" s="466" t="s">
        <v>135</v>
      </c>
      <c r="BN351" s="467" t="s">
        <v>135</v>
      </c>
      <c r="BO351" s="446" t="str">
        <f t="shared" si="71"/>
        <v>Not Higher</v>
      </c>
      <c r="BP351" s="446">
        <f>SUMIFS([7]Note!$G$18:$G$65,[7]Note!$C$18:$C$65,다우기술!BB351,[7]Note!$F$18:$F$65,다우기술!BC351,[7]Note!$D$18:$D$65,다우기술!BO351)/IF(BD351="Y",1,IF(BD351="H",2,4))</f>
        <v>2</v>
      </c>
      <c r="BQ351" s="446" t="s">
        <v>134</v>
      </c>
      <c r="BR351" s="466"/>
      <c r="BS351" s="467" t="s">
        <v>143</v>
      </c>
      <c r="BT351" s="465"/>
      <c r="BU351" s="466"/>
      <c r="BV351" s="466"/>
      <c r="BW351" s="466" t="s">
        <v>143</v>
      </c>
      <c r="BX351" s="466"/>
      <c r="BY351" s="446"/>
      <c r="BZ351" s="392" t="str">
        <f t="shared" si="76"/>
        <v>재무회계_소송관련 재무제표 및 공시사항의 누락 검토</v>
      </c>
      <c r="CA351" s="392" t="b">
        <f>VLOOKUP(BZ351,'[7]ROMM List'!$AB$5:$AB$736,1,0)=BZ351</f>
        <v>1</v>
      </c>
      <c r="CB351" s="392" t="str">
        <f t="shared" si="72"/>
        <v>FI0308</v>
      </c>
      <c r="CD351" s="470">
        <f t="shared" si="73"/>
        <v>0</v>
      </c>
      <c r="CF351" s="470">
        <f t="shared" si="74"/>
        <v>0</v>
      </c>
      <c r="CG351" s="470">
        <f t="shared" si="74"/>
        <v>0</v>
      </c>
      <c r="CH351" s="470">
        <f t="shared" si="74"/>
        <v>0</v>
      </c>
      <c r="CL351" s="392" t="str">
        <f>IF(COUNTIFS('[7]ROMM List'!$E$5:$E$736,다우기술!CL$4,'[7]ROMM List'!$AA$5:$AA$736,다우기술!$C351)&gt;0,CL$4,"")</f>
        <v/>
      </c>
      <c r="CM351" s="392" t="str">
        <f>IF(COUNTIFS('[7]ROMM List'!$E$5:$E$736,다우기술!CM$4,'[7]ROMM List'!$AA$5:$AA$736,다우기술!$C351)&gt;0,CM$4,"")</f>
        <v/>
      </c>
      <c r="CN351" s="392" t="str">
        <f>IF(COUNTIFS('[7]ROMM List'!$E$5:$E$736,다우기술!CN$4,'[7]ROMM List'!$AA$5:$AA$736,다우기술!$C351)&gt;0,CN$4,"")</f>
        <v/>
      </c>
      <c r="CO351" s="392" t="str">
        <f>IF(COUNTIFS('[7]ROMM List'!$E$5:$E$736,다우기술!CO$4,'[7]ROMM List'!$AA$5:$AA$736,다우기술!$C351)&gt;0,CO$4,"")</f>
        <v/>
      </c>
      <c r="CP351" s="392" t="str">
        <f>IF(COUNTIFS('[7]ROMM List'!$E$5:$E$736,다우기술!CP$4,'[7]ROMM List'!$AA$5:$AA$736,다우기술!$C351)&gt;0,CP$4,"")</f>
        <v/>
      </c>
      <c r="CQ351" s="392" t="str">
        <f>IF(COUNTIFS('[7]ROMM List'!$E$5:$E$736,다우기술!CQ$4,'[7]ROMM List'!$AA$5:$AA$736,다우기술!$C351)&gt;0,CQ$4,"")</f>
        <v/>
      </c>
      <c r="CR351" s="392" t="str">
        <f>IF(COUNTIFS('[7]ROMM List'!$E$5:$E$736,다우기술!CR$4,'[7]ROMM List'!$AA$5:$AA$736,다우기술!$C351)&gt;0,CR$4,"")</f>
        <v/>
      </c>
      <c r="CS351" s="392" t="str">
        <f>IF(COUNTIFS('[7]ROMM List'!$E$5:$E$736,다우기술!CS$4,'[7]ROMM List'!$AA$5:$AA$736,다우기술!$C351)&gt;0,CS$4,"")</f>
        <v/>
      </c>
      <c r="CT351" s="392" t="str">
        <f>IF(COUNTIFS('[7]ROMM List'!$E$5:$E$736,다우기술!CT$4,'[7]ROMM List'!$AA$5:$AA$736,다우기술!$C351)&gt;0,CT$4,"")</f>
        <v/>
      </c>
      <c r="CU351" s="392" t="str">
        <f>IF(COUNTIFS('[7]ROMM List'!$E$5:$E$736,다우기술!CU$4,'[7]ROMM List'!$AA$5:$AA$736,다우기술!$C351)&gt;0,CU$4,"")</f>
        <v/>
      </c>
      <c r="CV351" s="392" t="str">
        <f>IF(COUNTIFS('[7]ROMM List'!$E$5:$E$736,다우기술!CV$4,'[7]ROMM List'!$AA$5:$AA$736,다우기술!$C351)&gt;0,CV$4,"")</f>
        <v/>
      </c>
      <c r="CW351" s="392" t="str">
        <f>IF(COUNTIFS('[7]ROMM List'!$E$5:$E$736,다우기술!CW$4,'[7]ROMM List'!$AA$5:$AA$736,다우기술!$C351)&gt;0,CW$4,"")</f>
        <v/>
      </c>
      <c r="CX351" s="392" t="str">
        <f>IF(COUNTIFS('[7]ROMM List'!$E$5:$E$736,다우기술!CX$4,'[7]ROMM List'!$AA$5:$AA$736,다우기술!$C351)&gt;0,CX$4,"")</f>
        <v/>
      </c>
      <c r="CY351" s="392" t="str">
        <f>IF(COUNTIFS('[7]ROMM List'!$E$5:$E$736,다우기술!CY$4,'[7]ROMM List'!$AA$5:$AA$736,다우기술!$C351)&gt;0,CY$4,"")</f>
        <v/>
      </c>
      <c r="CZ351" s="392" t="str">
        <f>IF(COUNTIFS('[7]ROMM List'!$E$5:$E$736,다우기술!CZ$4,'[7]ROMM List'!$AA$5:$AA$736,다우기술!$C351)&gt;0,CZ$4,"")</f>
        <v/>
      </c>
      <c r="DA351" s="392" t="str">
        <f>IF(COUNTIFS('[7]ROMM List'!$E$5:$E$736,다우기술!DA$4,'[7]ROMM List'!$AA$5:$AA$736,다우기술!$C351)&gt;0,DA$4,"")</f>
        <v/>
      </c>
      <c r="DB351" s="392" t="str">
        <f>IF(COUNTIFS('[7]ROMM List'!$E$5:$E$736,다우기술!DB$4,'[7]ROMM List'!$AA$5:$AA$736,다우기술!$C351)&gt;0,DB$4,"")</f>
        <v/>
      </c>
      <c r="DC351" s="392" t="str">
        <f>IF(COUNTIFS('[7]ROMM List'!$E$5:$E$736,다우기술!DC$4,'[7]ROMM List'!$AA$5:$AA$736,다우기술!$C351)&gt;0,DC$4,"")</f>
        <v>충당부채</v>
      </c>
      <c r="DD351" s="392" t="str">
        <f>IF(COUNTIFS('[7]ROMM List'!$E$5:$E$736,다우기술!DD$4,'[7]ROMM List'!$AA$5:$AA$736,다우기술!$C351)&gt;0,DD$4,"")</f>
        <v/>
      </c>
      <c r="DE351" s="392" t="str">
        <f>IF(COUNTIFS('[7]ROMM List'!$E$5:$E$736,다우기술!DE$4,'[7]ROMM List'!$AA$5:$AA$736,다우기술!$C351)&gt;0,DE$4,"")</f>
        <v/>
      </c>
      <c r="DF351" s="392" t="str">
        <f>IF(COUNTIFS('[7]ROMM List'!$E$5:$E$736,다우기술!DF$4,'[7]ROMM List'!$AA$5:$AA$736,다우기술!$C351)&gt;0,DF$4,"")</f>
        <v/>
      </c>
      <c r="DG351" s="392" t="str">
        <f>IF(COUNTIFS('[7]ROMM List'!$E$5:$E$736,다우기술!DG$4,'[7]ROMM List'!$AA$5:$AA$736,다우기술!$C351)&gt;0,DG$4,"")</f>
        <v/>
      </c>
      <c r="DH351" s="392" t="str">
        <f>IF(COUNTIFS('[7]ROMM List'!$E$5:$E$736,다우기술!DH$4,'[7]ROMM List'!$AA$5:$AA$736,다우기술!$C351)&gt;0,DH$4,"")</f>
        <v/>
      </c>
      <c r="DI351" s="392" t="str">
        <f>IF(COUNTIFS('[7]ROMM List'!$E$5:$E$736,다우기술!DI$4,'[7]ROMM List'!$AA$5:$AA$736,다우기술!$C351)&gt;0,DI$4,"")</f>
        <v/>
      </c>
      <c r="DJ351" s="392" t="str">
        <f>IF(COUNTIFS('[7]ROMM List'!$E$5:$E$736,다우기술!DJ$4,'[7]ROMM List'!$AA$5:$AA$736,다우기술!$C351)&gt;0,DJ$4,"")</f>
        <v/>
      </c>
      <c r="DK351" s="392" t="str">
        <f>IF(COUNTIFS('[7]ROMM List'!$E$5:$E$736,다우기술!DK$4,'[7]ROMM List'!$AA$5:$AA$736,다우기술!$C351)&gt;0,DK$4,"")</f>
        <v/>
      </c>
      <c r="DL351" s="392" t="str">
        <f t="shared" si="78"/>
        <v>충당부채</v>
      </c>
    </row>
    <row r="352" spans="1:116" s="392" customFormat="1" ht="156" hidden="1" customHeight="1">
      <c r="A352" s="471" t="s">
        <v>3290</v>
      </c>
      <c r="B352" s="392" t="s">
        <v>3009</v>
      </c>
      <c r="C352" s="430" t="str">
        <f t="shared" si="70"/>
        <v>FI0309</v>
      </c>
      <c r="D352" s="430" t="s">
        <v>5638</v>
      </c>
      <c r="E352" s="430" t="s">
        <v>5619</v>
      </c>
      <c r="F352" s="431" t="s">
        <v>3036</v>
      </c>
      <c r="G352" s="431" t="s">
        <v>5743</v>
      </c>
      <c r="H352" s="454" t="s">
        <v>5744</v>
      </c>
      <c r="I352" s="455" t="s">
        <v>5745</v>
      </c>
      <c r="J352" s="456" t="s">
        <v>2399</v>
      </c>
      <c r="K352" s="457" t="s">
        <v>2400</v>
      </c>
      <c r="L352" s="458" t="str">
        <f>IF(VLOOKUP(BZ352,'[7]ROMM List'!$AB$5:$AC$736,2,0)&gt;0,"Y","N")</f>
        <v>Y</v>
      </c>
      <c r="M352" s="459"/>
      <c r="N352" s="460"/>
      <c r="O352" s="460"/>
      <c r="P352" s="460"/>
      <c r="Q352" s="460"/>
      <c r="R352" s="461" t="s">
        <v>143</v>
      </c>
      <c r="S352" s="459" t="s">
        <v>142</v>
      </c>
      <c r="T352" s="461" t="s">
        <v>131</v>
      </c>
      <c r="U352" s="459" t="str">
        <f>IF(COUNTIFS('[7]ROMM List'!$AA$5:$AA$736,다우기술!$C352,'[7]ROMM List'!K$5:K$736,"O")&gt;0,"O","")</f>
        <v/>
      </c>
      <c r="V352" s="460" t="str">
        <f>IF(COUNTIFS('[7]ROMM List'!$AA$5:$AA$736,다우기술!$C352,'[7]ROMM List'!L$5:L$736,"O")&gt;0,"O","")</f>
        <v/>
      </c>
      <c r="W352" s="460" t="str">
        <f>IF(COUNTIFS('[7]ROMM List'!$AA$5:$AA$736,다우기술!$C352,'[7]ROMM List'!M$5:M$736,"O")&gt;0,"O","")</f>
        <v/>
      </c>
      <c r="X352" s="460" t="str">
        <f>IF(COUNTIFS('[7]ROMM List'!$AA$5:$AA$736,다우기술!$C352,'[7]ROMM List'!N$5:N$736,"O")&gt;0,"O","")</f>
        <v>O</v>
      </c>
      <c r="Y352" s="460" t="str">
        <f>IF(COUNTIFS('[7]ROMM List'!$AA$5:$AA$736,다우기술!$C352,'[7]ROMM List'!O$5:O$736,"O")&gt;0,"O","")</f>
        <v>O</v>
      </c>
      <c r="Z352" s="460" t="str">
        <f>IF(COUNTIFS('[7]ROMM List'!$AA$5:$AA$736,다우기술!$C352,'[7]ROMM List'!P$5:P$736,"O")&gt;0,"O","")</f>
        <v>O</v>
      </c>
      <c r="AA352" s="460" t="str">
        <f>IF(COUNTIFS('[7]ROMM List'!$AA$5:$AA$736,다우기술!$C352,'[7]ROMM List'!Q$5:Q$736,"O")&gt;0,"O","")</f>
        <v>O</v>
      </c>
      <c r="AB352" s="460" t="str">
        <f>IF(COUNTIFS('[7]ROMM List'!$AA$5:$AA$736,다우기술!$C352,'[7]ROMM List'!R$5:R$736,"O")&gt;0,"O","")</f>
        <v/>
      </c>
      <c r="AC352" s="460" t="str">
        <f>IF(COUNTIFS('[7]ROMM List'!$AA$5:$AA$736,다우기술!$C352,'[7]ROMM List'!S$5:S$736,"O")&gt;0,"O","")</f>
        <v>O</v>
      </c>
      <c r="AD352" s="460" t="str">
        <f>IF(COUNTIFS('[7]ROMM List'!$AA$5:$AA$736,다우기술!$C352,'[7]ROMM List'!T$5:T$736,"O")&gt;0,"O","")</f>
        <v/>
      </c>
      <c r="AE352" s="460" t="str">
        <f>IF(COUNTIFS('[7]ROMM List'!$AA$5:$AA$736,다우기술!$C352,'[7]ROMM List'!U$5:U$736,"O")&gt;0,"O","")</f>
        <v/>
      </c>
      <c r="AF352" s="460" t="str">
        <f>IF(COUNTIFS('[7]ROMM List'!$AA$5:$AA$736,다우기술!$C352,'[7]ROMM List'!V$5:V$736,"O")&gt;0,"O","")</f>
        <v/>
      </c>
      <c r="AG352" s="461" t="str">
        <f>IF(COUNTIFS('[7]ROMM List'!$AA$5:$AA$736,다우기술!$C352,'[7]ROMM List'!W$5:W$736,"O")&gt;0,"O","")</f>
        <v/>
      </c>
      <c r="AH352" s="462" t="s">
        <v>130</v>
      </c>
      <c r="AI352" s="458" t="str">
        <f t="shared" si="77"/>
        <v>종속기업투자/관계기업투자영업권</v>
      </c>
      <c r="AJ352" s="458" t="s">
        <v>5746</v>
      </c>
      <c r="AK352" s="458" t="s">
        <v>143</v>
      </c>
      <c r="AL352" s="458" t="s">
        <v>144</v>
      </c>
      <c r="AM352" s="458" t="s">
        <v>144</v>
      </c>
      <c r="AN352" s="458" t="s">
        <v>144</v>
      </c>
      <c r="AO352" s="458" t="s">
        <v>5747</v>
      </c>
      <c r="AP352" s="463" t="s">
        <v>3638</v>
      </c>
      <c r="AQ352" s="458" t="s">
        <v>136</v>
      </c>
      <c r="AR352" s="454" t="s">
        <v>3791</v>
      </c>
      <c r="AS352" s="454" t="s">
        <v>3792</v>
      </c>
      <c r="AT352" s="464" t="s">
        <v>2401</v>
      </c>
      <c r="AU352" s="454" t="str">
        <f t="shared" si="75"/>
        <v>투자자산 및 영업권 손상 검토</v>
      </c>
      <c r="AV352" s="454" t="s">
        <v>5748</v>
      </c>
      <c r="AW352" s="455"/>
      <c r="AX352" s="460"/>
      <c r="AY352" s="460" t="s">
        <v>143</v>
      </c>
      <c r="AZ352" s="461"/>
      <c r="BA352" s="446" t="s">
        <v>5749</v>
      </c>
      <c r="BB352" s="446" t="str">
        <f>IF(COUNTIFS('[7]ROMM List'!$AA$5:$AA$736,다우기술!C352,'[7]ROMM List'!$AF$5:$AF$736,"Significant")&gt;0,"Significant",IF(COUNTIFS('[7]ROMM List'!$AA$5:$AA$736,다우기술!C352,'[7]ROMM List'!$AF$5:$AF$736,"Higher")&gt;0,"Higher","Lower"))</f>
        <v>Significant</v>
      </c>
      <c r="BC352" s="446" t="str">
        <f>AQ352</f>
        <v>Q</v>
      </c>
      <c r="BD352" s="446" t="s">
        <v>130</v>
      </c>
      <c r="BE352" s="465" t="s">
        <v>131</v>
      </c>
      <c r="BF352" s="466" t="str">
        <f>BC352</f>
        <v>Q</v>
      </c>
      <c r="BG352" s="466" t="s">
        <v>133</v>
      </c>
      <c r="BH352" s="466" t="s">
        <v>133</v>
      </c>
      <c r="BI352" s="466" t="s">
        <v>133</v>
      </c>
      <c r="BJ352" s="466" t="s">
        <v>133</v>
      </c>
      <c r="BK352" s="466" t="s">
        <v>133</v>
      </c>
      <c r="BL352" s="466" t="s">
        <v>133</v>
      </c>
      <c r="BM352" s="466" t="s">
        <v>135</v>
      </c>
      <c r="BN352" s="467" t="s">
        <v>135</v>
      </c>
      <c r="BO352" s="446" t="str">
        <f t="shared" si="71"/>
        <v>Higher</v>
      </c>
      <c r="BP352" s="446">
        <f>SUMIFS([7]Note!$G$18:$G$65,[7]Note!$C$18:$C$65,다우기술!BB352,[7]Note!$F$18:$F$65,다우기술!BC352,[7]Note!$D$18:$D$65,다우기술!BO352)/IF(BD352="Y",1,IF(BD352="H",2,4))</f>
        <v>2</v>
      </c>
      <c r="BQ352" s="446" t="s">
        <v>134</v>
      </c>
      <c r="BR352" s="466"/>
      <c r="BS352" s="467" t="s">
        <v>143</v>
      </c>
      <c r="BT352" s="465"/>
      <c r="BU352" s="466"/>
      <c r="BV352" s="466"/>
      <c r="BW352" s="466" t="s">
        <v>143</v>
      </c>
      <c r="BX352" s="466"/>
      <c r="BY352" s="446"/>
      <c r="BZ352" s="392" t="str">
        <f t="shared" si="76"/>
        <v>재무회계_투자자산 및 영업권 손상 검토</v>
      </c>
      <c r="CA352" s="392" t="b">
        <f>VLOOKUP(BZ352,'[7]ROMM List'!$AB$5:$AB$736,1,0)=BZ352</f>
        <v>1</v>
      </c>
      <c r="CB352" s="392" t="str">
        <f t="shared" si="72"/>
        <v>FI0309</v>
      </c>
      <c r="CD352" s="470">
        <f t="shared" si="73"/>
        <v>1</v>
      </c>
      <c r="CE352" s="393" t="str">
        <f>VLOOKUP(C352,'[7]IUC List'!$D$5:$D$64,1,0)</f>
        <v>FI0309</v>
      </c>
      <c r="CF352" s="470">
        <f t="shared" si="74"/>
        <v>1</v>
      </c>
      <c r="CG352" s="470">
        <f t="shared" si="74"/>
        <v>0</v>
      </c>
      <c r="CH352" s="470">
        <f t="shared" si="74"/>
        <v>0</v>
      </c>
      <c r="CL352" s="392" t="str">
        <f>IF(COUNTIFS('[7]ROMM List'!$E$5:$E$736,다우기술!CL$4,'[7]ROMM List'!$AA$5:$AA$736,다우기술!$C352)&gt;0,CL$4,"")</f>
        <v/>
      </c>
      <c r="CM352" s="392" t="str">
        <f>IF(COUNTIFS('[7]ROMM List'!$E$5:$E$736,다우기술!CM$4,'[7]ROMM List'!$AA$5:$AA$736,다우기술!$C352)&gt;0,CM$4,"")</f>
        <v/>
      </c>
      <c r="CN352" s="392" t="str">
        <f>IF(COUNTIFS('[7]ROMM List'!$E$5:$E$736,다우기술!CN$4,'[7]ROMM List'!$AA$5:$AA$736,다우기술!$C352)&gt;0,CN$4,"")</f>
        <v/>
      </c>
      <c r="CO352" s="392" t="str">
        <f>IF(COUNTIFS('[7]ROMM List'!$E$5:$E$736,다우기술!CO$4,'[7]ROMM List'!$AA$5:$AA$736,다우기술!$C352)&gt;0,CO$4,"")</f>
        <v/>
      </c>
      <c r="CP352" s="392" t="str">
        <f>IF(COUNTIFS('[7]ROMM List'!$E$5:$E$736,다우기술!CP$4,'[7]ROMM List'!$AA$5:$AA$736,다우기술!$C352)&gt;0,CP$4,"")</f>
        <v/>
      </c>
      <c r="CQ352" s="392" t="str">
        <f>IF(COUNTIFS('[7]ROMM List'!$E$5:$E$736,다우기술!CQ$4,'[7]ROMM List'!$AA$5:$AA$736,다우기술!$C352)&gt;0,CQ$4,"")</f>
        <v>종속기업투자/관계기업투자</v>
      </c>
      <c r="CR352" s="392" t="str">
        <f>IF(COUNTIFS('[7]ROMM List'!$E$5:$E$736,다우기술!CR$4,'[7]ROMM List'!$AA$5:$AA$736,다우기술!$C352)&gt;0,CR$4,"")</f>
        <v/>
      </c>
      <c r="CS352" s="392" t="str">
        <f>IF(COUNTIFS('[7]ROMM List'!$E$5:$E$736,다우기술!CS$4,'[7]ROMM List'!$AA$5:$AA$736,다우기술!$C352)&gt;0,CS$4,"")</f>
        <v/>
      </c>
      <c r="CT352" s="392" t="str">
        <f>IF(COUNTIFS('[7]ROMM List'!$E$5:$E$736,다우기술!CT$4,'[7]ROMM List'!$AA$5:$AA$736,다우기술!$C352)&gt;0,CT$4,"")</f>
        <v/>
      </c>
      <c r="CU352" s="392" t="str">
        <f>IF(COUNTIFS('[7]ROMM List'!$E$5:$E$736,다우기술!CU$4,'[7]ROMM List'!$AA$5:$AA$736,다우기술!$C352)&gt;0,CU$4,"")</f>
        <v/>
      </c>
      <c r="CV352" s="392" t="str">
        <f>IF(COUNTIFS('[7]ROMM List'!$E$5:$E$736,다우기술!CV$4,'[7]ROMM List'!$AA$5:$AA$736,다우기술!$C352)&gt;0,CV$4,"")</f>
        <v/>
      </c>
      <c r="CW352" s="392" t="str">
        <f>IF(COUNTIFS('[7]ROMM List'!$E$5:$E$736,다우기술!CW$4,'[7]ROMM List'!$AA$5:$AA$736,다우기술!$C352)&gt;0,CW$4,"")</f>
        <v/>
      </c>
      <c r="CX352" s="392" t="str">
        <f>IF(COUNTIFS('[7]ROMM List'!$E$5:$E$736,다우기술!CX$4,'[7]ROMM List'!$AA$5:$AA$736,다우기술!$C352)&gt;0,CX$4,"")</f>
        <v/>
      </c>
      <c r="CY352" s="392" t="str">
        <f>IF(COUNTIFS('[7]ROMM List'!$E$5:$E$736,다우기술!CY$4,'[7]ROMM List'!$AA$5:$AA$736,다우기술!$C352)&gt;0,CY$4,"")</f>
        <v/>
      </c>
      <c r="CZ352" s="392" t="str">
        <f>IF(COUNTIFS('[7]ROMM List'!$E$5:$E$736,다우기술!CZ$4,'[7]ROMM List'!$AA$5:$AA$736,다우기술!$C352)&gt;0,CZ$4,"")</f>
        <v/>
      </c>
      <c r="DA352" s="392" t="str">
        <f>IF(COUNTIFS('[7]ROMM List'!$E$5:$E$736,다우기술!DA$4,'[7]ROMM List'!$AA$5:$AA$736,다우기술!$C352)&gt;0,DA$4,"")</f>
        <v/>
      </c>
      <c r="DB352" s="392" t="str">
        <f>IF(COUNTIFS('[7]ROMM List'!$E$5:$E$736,다우기술!DB$4,'[7]ROMM List'!$AA$5:$AA$736,다우기술!$C352)&gt;0,DB$4,"")</f>
        <v/>
      </c>
      <c r="DC352" s="392" t="str">
        <f>IF(COUNTIFS('[7]ROMM List'!$E$5:$E$736,다우기술!DC$4,'[7]ROMM List'!$AA$5:$AA$736,다우기술!$C352)&gt;0,DC$4,"")</f>
        <v/>
      </c>
      <c r="DD352" s="392" t="str">
        <f>IF(COUNTIFS('[7]ROMM List'!$E$5:$E$736,다우기술!DD$4,'[7]ROMM List'!$AA$5:$AA$736,다우기술!$C352)&gt;0,DD$4,"")</f>
        <v/>
      </c>
      <c r="DE352" s="392" t="str">
        <f>IF(COUNTIFS('[7]ROMM List'!$E$5:$E$736,다우기술!DE$4,'[7]ROMM List'!$AA$5:$AA$736,다우기술!$C352)&gt;0,DE$4,"")</f>
        <v/>
      </c>
      <c r="DF352" s="392" t="str">
        <f>IF(COUNTIFS('[7]ROMM List'!$E$5:$E$736,다우기술!DF$4,'[7]ROMM List'!$AA$5:$AA$736,다우기술!$C352)&gt;0,DF$4,"")</f>
        <v/>
      </c>
      <c r="DG352" s="392" t="str">
        <f>IF(COUNTIFS('[7]ROMM List'!$E$5:$E$736,다우기술!DG$4,'[7]ROMM List'!$AA$5:$AA$736,다우기술!$C352)&gt;0,DG$4,"")</f>
        <v>영업권</v>
      </c>
      <c r="DH352" s="392" t="str">
        <f>IF(COUNTIFS('[7]ROMM List'!$E$5:$E$736,다우기술!DH$4,'[7]ROMM List'!$AA$5:$AA$736,다우기술!$C352)&gt;0,DH$4,"")</f>
        <v/>
      </c>
      <c r="DI352" s="392" t="str">
        <f>IF(COUNTIFS('[7]ROMM List'!$E$5:$E$736,다우기술!DI$4,'[7]ROMM List'!$AA$5:$AA$736,다우기술!$C352)&gt;0,DI$4,"")</f>
        <v/>
      </c>
      <c r="DJ352" s="392" t="str">
        <f>IF(COUNTIFS('[7]ROMM List'!$E$5:$E$736,다우기술!DJ$4,'[7]ROMM List'!$AA$5:$AA$736,다우기술!$C352)&gt;0,DJ$4,"")</f>
        <v/>
      </c>
      <c r="DK352" s="392" t="str">
        <f>IF(COUNTIFS('[7]ROMM List'!$E$5:$E$736,다우기술!DK$4,'[7]ROMM List'!$AA$5:$AA$736,다우기술!$C352)&gt;0,DK$4,"")</f>
        <v/>
      </c>
      <c r="DL352" s="392" t="str">
        <f t="shared" si="78"/>
        <v>종속기업투자/관계기업투자영업권</v>
      </c>
    </row>
    <row r="353" spans="1:116" s="392" customFormat="1" ht="140.4" hidden="1" customHeight="1">
      <c r="A353" s="453"/>
      <c r="B353" s="392" t="s">
        <v>3009</v>
      </c>
      <c r="C353" s="430" t="str">
        <f t="shared" si="70"/>
        <v>FI0310</v>
      </c>
      <c r="D353" s="430" t="s">
        <v>5638</v>
      </c>
      <c r="E353" s="430" t="s">
        <v>5619</v>
      </c>
      <c r="F353" s="431" t="s">
        <v>3036</v>
      </c>
      <c r="G353" s="431">
        <v>10</v>
      </c>
      <c r="H353" s="454" t="s">
        <v>5750</v>
      </c>
      <c r="I353" s="455" t="s">
        <v>5751</v>
      </c>
      <c r="J353" s="456" t="s">
        <v>2402</v>
      </c>
      <c r="K353" s="457" t="s">
        <v>2403</v>
      </c>
      <c r="L353" s="458" t="str">
        <f>IF(VLOOKUP(BZ353,'[7]ROMM List'!$AB$5:$AC$736,2,0)&gt;0,"Y","N")</f>
        <v>Y</v>
      </c>
      <c r="M353" s="459" t="s">
        <v>143</v>
      </c>
      <c r="N353" s="460" t="s">
        <v>143</v>
      </c>
      <c r="O353" s="460"/>
      <c r="P353" s="460"/>
      <c r="Q353" s="460"/>
      <c r="R353" s="461"/>
      <c r="S353" s="459" t="s">
        <v>142</v>
      </c>
      <c r="T353" s="461" t="s">
        <v>131</v>
      </c>
      <c r="U353" s="459" t="str">
        <f>IF(COUNTIFS('[7]ROMM List'!$AA$5:$AA$736,다우기술!$C353,'[7]ROMM List'!K$5:K$736,"O")&gt;0,"O","")</f>
        <v/>
      </c>
      <c r="V353" s="460" t="str">
        <f>IF(COUNTIFS('[7]ROMM List'!$AA$5:$AA$736,다우기술!$C353,'[7]ROMM List'!L$5:L$736,"O")&gt;0,"O","")</f>
        <v>O</v>
      </c>
      <c r="W353" s="460" t="str">
        <f>IF(COUNTIFS('[7]ROMM List'!$AA$5:$AA$736,다우기술!$C353,'[7]ROMM List'!M$5:M$736,"O")&gt;0,"O","")</f>
        <v>O</v>
      </c>
      <c r="X353" s="460" t="str">
        <f>IF(COUNTIFS('[7]ROMM List'!$AA$5:$AA$736,다우기술!$C353,'[7]ROMM List'!N$5:N$736,"O")&gt;0,"O","")</f>
        <v/>
      </c>
      <c r="Y353" s="460" t="str">
        <f>IF(COUNTIFS('[7]ROMM List'!$AA$5:$AA$736,다우기술!$C353,'[7]ROMM List'!O$5:O$736,"O")&gt;0,"O","")</f>
        <v/>
      </c>
      <c r="Z353" s="460" t="str">
        <f>IF(COUNTIFS('[7]ROMM List'!$AA$5:$AA$736,다우기술!$C353,'[7]ROMM List'!P$5:P$736,"O")&gt;0,"O","")</f>
        <v/>
      </c>
      <c r="AA353" s="460" t="str">
        <f>IF(COUNTIFS('[7]ROMM List'!$AA$5:$AA$736,다우기술!$C353,'[7]ROMM List'!Q$5:Q$736,"O")&gt;0,"O","")</f>
        <v/>
      </c>
      <c r="AB353" s="460" t="str">
        <f>IF(COUNTIFS('[7]ROMM List'!$AA$5:$AA$736,다우기술!$C353,'[7]ROMM List'!R$5:R$736,"O")&gt;0,"O","")</f>
        <v/>
      </c>
      <c r="AC353" s="460" t="str">
        <f>IF(COUNTIFS('[7]ROMM List'!$AA$5:$AA$736,다우기술!$C353,'[7]ROMM List'!S$5:S$736,"O")&gt;0,"O","")</f>
        <v/>
      </c>
      <c r="AD353" s="460" t="str">
        <f>IF(COUNTIFS('[7]ROMM List'!$AA$5:$AA$736,다우기술!$C353,'[7]ROMM List'!T$5:T$736,"O")&gt;0,"O","")</f>
        <v/>
      </c>
      <c r="AE353" s="460" t="str">
        <f>IF(COUNTIFS('[7]ROMM List'!$AA$5:$AA$736,다우기술!$C353,'[7]ROMM List'!U$5:U$736,"O")&gt;0,"O","")</f>
        <v/>
      </c>
      <c r="AF353" s="460" t="str">
        <f>IF(COUNTIFS('[7]ROMM List'!$AA$5:$AA$736,다우기술!$C353,'[7]ROMM List'!V$5:V$736,"O")&gt;0,"O","")</f>
        <v/>
      </c>
      <c r="AG353" s="461" t="str">
        <f>IF(COUNTIFS('[7]ROMM List'!$AA$5:$AA$736,다우기술!$C353,'[7]ROMM List'!W$5:W$736,"O")&gt;0,"O","")</f>
        <v/>
      </c>
      <c r="AH353" s="462" t="s">
        <v>130</v>
      </c>
      <c r="AI353" s="458" t="str">
        <f t="shared" si="77"/>
        <v>금융부채</v>
      </c>
      <c r="AJ353" s="458" t="s">
        <v>5752</v>
      </c>
      <c r="AK353" s="458" t="s">
        <v>144</v>
      </c>
      <c r="AL353" s="458" t="s">
        <v>5753</v>
      </c>
      <c r="AM353" s="458" t="s">
        <v>144</v>
      </c>
      <c r="AN353" s="458" t="s">
        <v>144</v>
      </c>
      <c r="AO353" s="458" t="s">
        <v>5754</v>
      </c>
      <c r="AP353" s="463" t="s">
        <v>3710</v>
      </c>
      <c r="AQ353" s="458" t="s">
        <v>136</v>
      </c>
      <c r="AR353" s="454" t="s">
        <v>3791</v>
      </c>
      <c r="AS353" s="454" t="s">
        <v>3792</v>
      </c>
      <c r="AT353" s="464" t="s">
        <v>2404</v>
      </c>
      <c r="AU353" s="454" t="str">
        <f t="shared" si="75"/>
        <v>금융보증부채 검토</v>
      </c>
      <c r="AV353" s="454" t="s">
        <v>5755</v>
      </c>
      <c r="AW353" s="455"/>
      <c r="AX353" s="460"/>
      <c r="AY353" s="460" t="s">
        <v>143</v>
      </c>
      <c r="AZ353" s="461"/>
      <c r="BA353" s="446" t="s">
        <v>5756</v>
      </c>
      <c r="BB353" s="446" t="str">
        <f>IF(COUNTIFS('[7]ROMM List'!$AA$5:$AA$736,다우기술!C353,'[7]ROMM List'!$AF$5:$AF$736,"Significant")&gt;0,"Significant",IF(COUNTIFS('[7]ROMM List'!$AA$5:$AA$736,다우기술!C353,'[7]ROMM List'!$AF$5:$AF$736,"Higher")&gt;0,"Higher","Lower"))</f>
        <v>Lower</v>
      </c>
      <c r="BC353" s="446" t="str">
        <f>AQ353</f>
        <v>Q</v>
      </c>
      <c r="BD353" s="446" t="s">
        <v>130</v>
      </c>
      <c r="BE353" s="465" t="s">
        <v>131</v>
      </c>
      <c r="BF353" s="466" t="str">
        <f>BC353</f>
        <v>Q</v>
      </c>
      <c r="BG353" s="466" t="s">
        <v>135</v>
      </c>
      <c r="BH353" s="466" t="s">
        <v>135</v>
      </c>
      <c r="BI353" s="466" t="s">
        <v>135</v>
      </c>
      <c r="BJ353" s="466" t="s">
        <v>135</v>
      </c>
      <c r="BK353" s="466" t="s">
        <v>135</v>
      </c>
      <c r="BL353" s="466" t="s">
        <v>135</v>
      </c>
      <c r="BM353" s="466" t="s">
        <v>135</v>
      </c>
      <c r="BN353" s="467" t="s">
        <v>135</v>
      </c>
      <c r="BO353" s="446" t="str">
        <f t="shared" si="71"/>
        <v>Not Higher</v>
      </c>
      <c r="BP353" s="446">
        <f>SUMIFS([7]Note!$G$18:$G$65,[7]Note!$C$18:$C$65,다우기술!BB353,[7]Note!$F$18:$F$65,다우기술!BC353,[7]Note!$D$18:$D$65,다우기술!BO353)/IF(BD353="Y",1,IF(BD353="H",2,4))</f>
        <v>2</v>
      </c>
      <c r="BQ353" s="446" t="s">
        <v>134</v>
      </c>
      <c r="BR353" s="466"/>
      <c r="BS353" s="467" t="s">
        <v>143</v>
      </c>
      <c r="BT353" s="465"/>
      <c r="BU353" s="466"/>
      <c r="BV353" s="466"/>
      <c r="BW353" s="466" t="s">
        <v>143</v>
      </c>
      <c r="BX353" s="466"/>
      <c r="BY353" s="446"/>
      <c r="BZ353" s="392" t="str">
        <f t="shared" si="76"/>
        <v>재무회계_금융보증부채 검토</v>
      </c>
      <c r="CA353" s="392" t="b">
        <f>VLOOKUP(BZ353,'[7]ROMM List'!$AB$5:$AB$736,1,0)=BZ353</f>
        <v>1</v>
      </c>
      <c r="CB353" s="392" t="str">
        <f t="shared" si="72"/>
        <v>FI0310</v>
      </c>
      <c r="CD353" s="470">
        <f t="shared" si="73"/>
        <v>1</v>
      </c>
      <c r="CE353" s="393" t="str">
        <f>VLOOKUP(C353,'[7]IUC List'!$D$5:$D$64,1,0)</f>
        <v>FI0310</v>
      </c>
      <c r="CF353" s="470">
        <f t="shared" si="74"/>
        <v>0</v>
      </c>
      <c r="CG353" s="470">
        <f t="shared" si="74"/>
        <v>1</v>
      </c>
      <c r="CH353" s="470">
        <f t="shared" si="74"/>
        <v>0</v>
      </c>
      <c r="CL353" s="392" t="str">
        <f>IF(COUNTIFS('[7]ROMM List'!$E$5:$E$736,다우기술!CL$4,'[7]ROMM List'!$AA$5:$AA$736,다우기술!$C353)&gt;0,CL$4,"")</f>
        <v/>
      </c>
      <c r="CM353" s="392" t="str">
        <f>IF(COUNTIFS('[7]ROMM List'!$E$5:$E$736,다우기술!CM$4,'[7]ROMM List'!$AA$5:$AA$736,다우기술!$C353)&gt;0,CM$4,"")</f>
        <v/>
      </c>
      <c r="CN353" s="392" t="str">
        <f>IF(COUNTIFS('[7]ROMM List'!$E$5:$E$736,다우기술!CN$4,'[7]ROMM List'!$AA$5:$AA$736,다우기술!$C353)&gt;0,CN$4,"")</f>
        <v/>
      </c>
      <c r="CO353" s="392" t="str">
        <f>IF(COUNTIFS('[7]ROMM List'!$E$5:$E$736,다우기술!CO$4,'[7]ROMM List'!$AA$5:$AA$736,다우기술!$C353)&gt;0,CO$4,"")</f>
        <v/>
      </c>
      <c r="CP353" s="392" t="str">
        <f>IF(COUNTIFS('[7]ROMM List'!$E$5:$E$736,다우기술!CP$4,'[7]ROMM List'!$AA$5:$AA$736,다우기술!$C353)&gt;0,CP$4,"")</f>
        <v/>
      </c>
      <c r="CQ353" s="392" t="str">
        <f>IF(COUNTIFS('[7]ROMM List'!$E$5:$E$736,다우기술!CQ$4,'[7]ROMM List'!$AA$5:$AA$736,다우기술!$C353)&gt;0,CQ$4,"")</f>
        <v/>
      </c>
      <c r="CR353" s="392" t="str">
        <f>IF(COUNTIFS('[7]ROMM List'!$E$5:$E$736,다우기술!CR$4,'[7]ROMM List'!$AA$5:$AA$736,다우기술!$C353)&gt;0,CR$4,"")</f>
        <v/>
      </c>
      <c r="CS353" s="392" t="str">
        <f>IF(COUNTIFS('[7]ROMM List'!$E$5:$E$736,다우기술!CS$4,'[7]ROMM List'!$AA$5:$AA$736,다우기술!$C353)&gt;0,CS$4,"")</f>
        <v/>
      </c>
      <c r="CT353" s="392" t="str">
        <f>IF(COUNTIFS('[7]ROMM List'!$E$5:$E$736,다우기술!CT$4,'[7]ROMM List'!$AA$5:$AA$736,다우기술!$C353)&gt;0,CT$4,"")</f>
        <v/>
      </c>
      <c r="CU353" s="392" t="str">
        <f>IF(COUNTIFS('[7]ROMM List'!$E$5:$E$736,다우기술!CU$4,'[7]ROMM List'!$AA$5:$AA$736,다우기술!$C353)&gt;0,CU$4,"")</f>
        <v/>
      </c>
      <c r="CV353" s="392" t="str">
        <f>IF(COUNTIFS('[7]ROMM List'!$E$5:$E$736,다우기술!CV$4,'[7]ROMM List'!$AA$5:$AA$736,다우기술!$C353)&gt;0,CV$4,"")</f>
        <v>금융부채</v>
      </c>
      <c r="CW353" s="392" t="str">
        <f>IF(COUNTIFS('[7]ROMM List'!$E$5:$E$736,다우기술!CW$4,'[7]ROMM List'!$AA$5:$AA$736,다우기술!$C353)&gt;0,CW$4,"")</f>
        <v/>
      </c>
      <c r="CX353" s="392" t="str">
        <f>IF(COUNTIFS('[7]ROMM List'!$E$5:$E$736,다우기술!CX$4,'[7]ROMM List'!$AA$5:$AA$736,다우기술!$C353)&gt;0,CX$4,"")</f>
        <v/>
      </c>
      <c r="CY353" s="392" t="str">
        <f>IF(COUNTIFS('[7]ROMM List'!$E$5:$E$736,다우기술!CY$4,'[7]ROMM List'!$AA$5:$AA$736,다우기술!$C353)&gt;0,CY$4,"")</f>
        <v/>
      </c>
      <c r="CZ353" s="392" t="str">
        <f>IF(COUNTIFS('[7]ROMM List'!$E$5:$E$736,다우기술!CZ$4,'[7]ROMM List'!$AA$5:$AA$736,다우기술!$C353)&gt;0,CZ$4,"")</f>
        <v/>
      </c>
      <c r="DA353" s="392" t="str">
        <f>IF(COUNTIFS('[7]ROMM List'!$E$5:$E$736,다우기술!DA$4,'[7]ROMM List'!$AA$5:$AA$736,다우기술!$C353)&gt;0,DA$4,"")</f>
        <v/>
      </c>
      <c r="DB353" s="392" t="str">
        <f>IF(COUNTIFS('[7]ROMM List'!$E$5:$E$736,다우기술!DB$4,'[7]ROMM List'!$AA$5:$AA$736,다우기술!$C353)&gt;0,DB$4,"")</f>
        <v/>
      </c>
      <c r="DC353" s="392" t="str">
        <f>IF(COUNTIFS('[7]ROMM List'!$E$5:$E$736,다우기술!DC$4,'[7]ROMM List'!$AA$5:$AA$736,다우기술!$C353)&gt;0,DC$4,"")</f>
        <v/>
      </c>
      <c r="DD353" s="392" t="str">
        <f>IF(COUNTIFS('[7]ROMM List'!$E$5:$E$736,다우기술!DD$4,'[7]ROMM List'!$AA$5:$AA$736,다우기술!$C353)&gt;0,DD$4,"")</f>
        <v/>
      </c>
      <c r="DE353" s="392" t="str">
        <f>IF(COUNTIFS('[7]ROMM List'!$E$5:$E$736,다우기술!DE$4,'[7]ROMM List'!$AA$5:$AA$736,다우기술!$C353)&gt;0,DE$4,"")</f>
        <v/>
      </c>
      <c r="DF353" s="392" t="str">
        <f>IF(COUNTIFS('[7]ROMM List'!$E$5:$E$736,다우기술!DF$4,'[7]ROMM List'!$AA$5:$AA$736,다우기술!$C353)&gt;0,DF$4,"")</f>
        <v/>
      </c>
      <c r="DG353" s="392" t="str">
        <f>IF(COUNTIFS('[7]ROMM List'!$E$5:$E$736,다우기술!DG$4,'[7]ROMM List'!$AA$5:$AA$736,다우기술!$C353)&gt;0,DG$4,"")</f>
        <v/>
      </c>
      <c r="DH353" s="392" t="str">
        <f>IF(COUNTIFS('[7]ROMM List'!$E$5:$E$736,다우기술!DH$4,'[7]ROMM List'!$AA$5:$AA$736,다우기술!$C353)&gt;0,DH$4,"")</f>
        <v/>
      </c>
      <c r="DI353" s="392" t="str">
        <f>IF(COUNTIFS('[7]ROMM List'!$E$5:$E$736,다우기술!DI$4,'[7]ROMM List'!$AA$5:$AA$736,다우기술!$C353)&gt;0,DI$4,"")</f>
        <v/>
      </c>
      <c r="DJ353" s="392" t="str">
        <f>IF(COUNTIFS('[7]ROMM List'!$E$5:$E$736,다우기술!DJ$4,'[7]ROMM List'!$AA$5:$AA$736,다우기술!$C353)&gt;0,DJ$4,"")</f>
        <v/>
      </c>
      <c r="DK353" s="392" t="str">
        <f>IF(COUNTIFS('[7]ROMM List'!$E$5:$E$736,다우기술!DK$4,'[7]ROMM List'!$AA$5:$AA$736,다우기술!$C353)&gt;0,DK$4,"")</f>
        <v/>
      </c>
      <c r="DL353" s="392" t="str">
        <f t="shared" si="78"/>
        <v>금융부채</v>
      </c>
    </row>
    <row r="354" spans="1:116" s="392" customFormat="1" ht="156" hidden="1" customHeight="1">
      <c r="A354" s="453"/>
      <c r="B354" s="392" t="s">
        <v>3009</v>
      </c>
      <c r="C354" s="430" t="str">
        <f t="shared" si="70"/>
        <v>FI0311</v>
      </c>
      <c r="D354" s="430" t="s">
        <v>5638</v>
      </c>
      <c r="E354" s="430" t="s">
        <v>5619</v>
      </c>
      <c r="F354" s="431" t="s">
        <v>3036</v>
      </c>
      <c r="G354" s="431">
        <v>11</v>
      </c>
      <c r="H354" s="454" t="s">
        <v>5757</v>
      </c>
      <c r="I354" s="455" t="s">
        <v>5758</v>
      </c>
      <c r="J354" s="456" t="s">
        <v>2405</v>
      </c>
      <c r="K354" s="457" t="s">
        <v>2406</v>
      </c>
      <c r="L354" s="458" t="str">
        <f>IF(VLOOKUP(BZ354,'[7]ROMM List'!$AB$5:$AC$736,2,0)&gt;0,"Y","N")</f>
        <v>Y</v>
      </c>
      <c r="M354" s="459" t="s">
        <v>143</v>
      </c>
      <c r="N354" s="460" t="s">
        <v>143</v>
      </c>
      <c r="O354" s="460"/>
      <c r="P354" s="460"/>
      <c r="Q354" s="460"/>
      <c r="R354" s="461"/>
      <c r="S354" s="459" t="s">
        <v>142</v>
      </c>
      <c r="T354" s="461" t="s">
        <v>131</v>
      </c>
      <c r="U354" s="459" t="str">
        <f>IF(COUNTIFS('[7]ROMM List'!$AA$5:$AA$736,다우기술!$C354,'[7]ROMM List'!K$5:K$736,"O")&gt;0,"O","")</f>
        <v/>
      </c>
      <c r="V354" s="460" t="str">
        <f>IF(COUNTIFS('[7]ROMM List'!$AA$5:$AA$736,다우기술!$C354,'[7]ROMM List'!L$5:L$736,"O")&gt;0,"O","")</f>
        <v/>
      </c>
      <c r="W354" s="460" t="str">
        <f>IF(COUNTIFS('[7]ROMM List'!$AA$5:$AA$736,다우기술!$C354,'[7]ROMM List'!M$5:M$736,"O")&gt;0,"O","")</f>
        <v>O</v>
      </c>
      <c r="X354" s="460" t="str">
        <f>IF(COUNTIFS('[7]ROMM List'!$AA$5:$AA$736,다우기술!$C354,'[7]ROMM List'!N$5:N$736,"O")&gt;0,"O","")</f>
        <v>O</v>
      </c>
      <c r="Y354" s="460" t="str">
        <f>IF(COUNTIFS('[7]ROMM List'!$AA$5:$AA$736,다우기술!$C354,'[7]ROMM List'!O$5:O$736,"O")&gt;0,"O","")</f>
        <v/>
      </c>
      <c r="Z354" s="460" t="str">
        <f>IF(COUNTIFS('[7]ROMM List'!$AA$5:$AA$736,다우기술!$C354,'[7]ROMM List'!P$5:P$736,"O")&gt;0,"O","")</f>
        <v/>
      </c>
      <c r="AA354" s="460" t="str">
        <f>IF(COUNTIFS('[7]ROMM List'!$AA$5:$AA$736,다우기술!$C354,'[7]ROMM List'!Q$5:Q$736,"O")&gt;0,"O","")</f>
        <v>O</v>
      </c>
      <c r="AB354" s="460" t="str">
        <f>IF(COUNTIFS('[7]ROMM List'!$AA$5:$AA$736,다우기술!$C354,'[7]ROMM List'!R$5:R$736,"O")&gt;0,"O","")</f>
        <v/>
      </c>
      <c r="AC354" s="460" t="str">
        <f>IF(COUNTIFS('[7]ROMM List'!$AA$5:$AA$736,다우기술!$C354,'[7]ROMM List'!S$5:S$736,"O")&gt;0,"O","")</f>
        <v>O</v>
      </c>
      <c r="AD354" s="460" t="str">
        <f>IF(COUNTIFS('[7]ROMM List'!$AA$5:$AA$736,다우기술!$C354,'[7]ROMM List'!T$5:T$736,"O")&gt;0,"O","")</f>
        <v/>
      </c>
      <c r="AE354" s="460" t="str">
        <f>IF(COUNTIFS('[7]ROMM List'!$AA$5:$AA$736,다우기술!$C354,'[7]ROMM List'!U$5:U$736,"O")&gt;0,"O","")</f>
        <v/>
      </c>
      <c r="AF354" s="460" t="str">
        <f>IF(COUNTIFS('[7]ROMM List'!$AA$5:$AA$736,다우기술!$C354,'[7]ROMM List'!V$5:V$736,"O")&gt;0,"O","")</f>
        <v/>
      </c>
      <c r="AG354" s="461" t="str">
        <f>IF(COUNTIFS('[7]ROMM List'!$AA$5:$AA$736,다우기술!$C354,'[7]ROMM List'!W$5:W$736,"O")&gt;0,"O","")</f>
        <v/>
      </c>
      <c r="AH354" s="462" t="s">
        <v>130</v>
      </c>
      <c r="AI354" s="458" t="str">
        <f t="shared" si="77"/>
        <v>중단영업</v>
      </c>
      <c r="AJ354" s="458" t="s">
        <v>5759</v>
      </c>
      <c r="AK354" s="458" t="s">
        <v>144</v>
      </c>
      <c r="AL354" s="458" t="s">
        <v>5760</v>
      </c>
      <c r="AM354" s="458" t="s">
        <v>144</v>
      </c>
      <c r="AN354" s="458" t="s">
        <v>144</v>
      </c>
      <c r="AO354" s="458" t="s">
        <v>5760</v>
      </c>
      <c r="AP354" s="463" t="s">
        <v>3594</v>
      </c>
      <c r="AQ354" s="458" t="s">
        <v>137</v>
      </c>
      <c r="AR354" s="454" t="s">
        <v>3791</v>
      </c>
      <c r="AS354" s="454" t="s">
        <v>3792</v>
      </c>
      <c r="AT354" s="464" t="s">
        <v>2407</v>
      </c>
      <c r="AU354" s="454" t="str">
        <f t="shared" si="75"/>
        <v>매각예정자산 및 중단영업 검토</v>
      </c>
      <c r="AV354" s="454" t="s">
        <v>5761</v>
      </c>
      <c r="AW354" s="455"/>
      <c r="AX354" s="460"/>
      <c r="AY354" s="460" t="s">
        <v>143</v>
      </c>
      <c r="AZ354" s="461"/>
      <c r="BA354" s="446" t="s">
        <v>5762</v>
      </c>
      <c r="BB354" s="446" t="str">
        <f>IF(COUNTIFS('[7]ROMM List'!$AA$5:$AA$736,다우기술!C354,'[7]ROMM List'!$AF$5:$AF$736,"Significant")&gt;0,"Significant",IF(COUNTIFS('[7]ROMM List'!$AA$5:$AA$736,다우기술!C354,'[7]ROMM List'!$AF$5:$AF$736,"Higher")&gt;0,"Higher","Lower"))</f>
        <v>Higher</v>
      </c>
      <c r="BC354" s="446" t="str">
        <f>AQ354</f>
        <v>A</v>
      </c>
      <c r="BD354" s="446" t="s">
        <v>130</v>
      </c>
      <c r="BE354" s="465" t="s">
        <v>131</v>
      </c>
      <c r="BF354" s="466" t="str">
        <f>BC354</f>
        <v>A</v>
      </c>
      <c r="BG354" s="466" t="s">
        <v>135</v>
      </c>
      <c r="BH354" s="466" t="s">
        <v>135</v>
      </c>
      <c r="BI354" s="466" t="s">
        <v>135</v>
      </c>
      <c r="BJ354" s="466" t="s">
        <v>135</v>
      </c>
      <c r="BK354" s="466" t="s">
        <v>135</v>
      </c>
      <c r="BL354" s="466" t="s">
        <v>133</v>
      </c>
      <c r="BM354" s="466" t="s">
        <v>135</v>
      </c>
      <c r="BN354" s="467" t="s">
        <v>135</v>
      </c>
      <c r="BO354" s="446" t="str">
        <f t="shared" si="71"/>
        <v>Not Higher</v>
      </c>
      <c r="BP354" s="446">
        <f>SUMIFS([7]Note!$G$18:$G$65,[7]Note!$C$18:$C$65,다우기술!BB354,[7]Note!$F$18:$F$65,다우기술!BC354,[7]Note!$D$18:$D$65,다우기술!BO354)/IF(BD354="Y",1,IF(BD354="H",2,4))</f>
        <v>1</v>
      </c>
      <c r="BQ354" s="446" t="s">
        <v>134</v>
      </c>
      <c r="BR354" s="466"/>
      <c r="BS354" s="467" t="s">
        <v>143</v>
      </c>
      <c r="BT354" s="465"/>
      <c r="BU354" s="466"/>
      <c r="BV354" s="466"/>
      <c r="BW354" s="466" t="s">
        <v>143</v>
      </c>
      <c r="BX354" s="466"/>
      <c r="BY354" s="446"/>
      <c r="BZ354" s="392" t="str">
        <f t="shared" si="76"/>
        <v>재무회계_매각예정자산 및 중단영업 검토</v>
      </c>
      <c r="CA354" s="392" t="b">
        <f>VLOOKUP(BZ354,'[7]ROMM List'!$AB$5:$AB$736,1,0)=BZ354</f>
        <v>1</v>
      </c>
      <c r="CB354" s="392" t="str">
        <f t="shared" si="72"/>
        <v>FI0311</v>
      </c>
      <c r="CD354" s="470">
        <f t="shared" si="73"/>
        <v>1</v>
      </c>
      <c r="CE354" s="393" t="str">
        <f>VLOOKUP(C354,'[7]IUC List'!$D$5:$D$64,1,0)</f>
        <v>FI0311</v>
      </c>
      <c r="CF354" s="470">
        <f t="shared" si="74"/>
        <v>0</v>
      </c>
      <c r="CG354" s="470">
        <f t="shared" si="74"/>
        <v>1</v>
      </c>
      <c r="CH354" s="470">
        <f t="shared" si="74"/>
        <v>0</v>
      </c>
      <c r="CL354" s="392" t="str">
        <f>IF(COUNTIFS('[7]ROMM List'!$E$5:$E$736,다우기술!CL$4,'[7]ROMM List'!$AA$5:$AA$736,다우기술!$C354)&gt;0,CL$4,"")</f>
        <v/>
      </c>
      <c r="CM354" s="392" t="str">
        <f>IF(COUNTIFS('[7]ROMM List'!$E$5:$E$736,다우기술!CM$4,'[7]ROMM List'!$AA$5:$AA$736,다우기술!$C354)&gt;0,CM$4,"")</f>
        <v/>
      </c>
      <c r="CN354" s="392" t="str">
        <f>IF(COUNTIFS('[7]ROMM List'!$E$5:$E$736,다우기술!CN$4,'[7]ROMM List'!$AA$5:$AA$736,다우기술!$C354)&gt;0,CN$4,"")</f>
        <v/>
      </c>
      <c r="CO354" s="392" t="str">
        <f>IF(COUNTIFS('[7]ROMM List'!$E$5:$E$736,다우기술!CO$4,'[7]ROMM List'!$AA$5:$AA$736,다우기술!$C354)&gt;0,CO$4,"")</f>
        <v/>
      </c>
      <c r="CP354" s="392" t="str">
        <f>IF(COUNTIFS('[7]ROMM List'!$E$5:$E$736,다우기술!CP$4,'[7]ROMM List'!$AA$5:$AA$736,다우기술!$C354)&gt;0,CP$4,"")</f>
        <v/>
      </c>
      <c r="CQ354" s="392" t="str">
        <f>IF(COUNTIFS('[7]ROMM List'!$E$5:$E$736,다우기술!CQ$4,'[7]ROMM List'!$AA$5:$AA$736,다우기술!$C354)&gt;0,CQ$4,"")</f>
        <v/>
      </c>
      <c r="CR354" s="392" t="str">
        <f>IF(COUNTIFS('[7]ROMM List'!$E$5:$E$736,다우기술!CR$4,'[7]ROMM List'!$AA$5:$AA$736,다우기술!$C354)&gt;0,CR$4,"")</f>
        <v/>
      </c>
      <c r="CS354" s="392" t="str">
        <f>IF(COUNTIFS('[7]ROMM List'!$E$5:$E$736,다우기술!CS$4,'[7]ROMM List'!$AA$5:$AA$736,다우기술!$C354)&gt;0,CS$4,"")</f>
        <v/>
      </c>
      <c r="CT354" s="392" t="str">
        <f>IF(COUNTIFS('[7]ROMM List'!$E$5:$E$736,다우기술!CT$4,'[7]ROMM List'!$AA$5:$AA$736,다우기술!$C354)&gt;0,CT$4,"")</f>
        <v/>
      </c>
      <c r="CU354" s="392" t="str">
        <f>IF(COUNTIFS('[7]ROMM List'!$E$5:$E$736,다우기술!CU$4,'[7]ROMM List'!$AA$5:$AA$736,다우기술!$C354)&gt;0,CU$4,"")</f>
        <v/>
      </c>
      <c r="CV354" s="392" t="str">
        <f>IF(COUNTIFS('[7]ROMM List'!$E$5:$E$736,다우기술!CV$4,'[7]ROMM List'!$AA$5:$AA$736,다우기술!$C354)&gt;0,CV$4,"")</f>
        <v/>
      </c>
      <c r="CW354" s="392" t="str">
        <f>IF(COUNTIFS('[7]ROMM List'!$E$5:$E$736,다우기술!CW$4,'[7]ROMM List'!$AA$5:$AA$736,다우기술!$C354)&gt;0,CW$4,"")</f>
        <v/>
      </c>
      <c r="CX354" s="392" t="str">
        <f>IF(COUNTIFS('[7]ROMM List'!$E$5:$E$736,다우기술!CX$4,'[7]ROMM List'!$AA$5:$AA$736,다우기술!$C354)&gt;0,CX$4,"")</f>
        <v/>
      </c>
      <c r="CY354" s="392" t="str">
        <f>IF(COUNTIFS('[7]ROMM List'!$E$5:$E$736,다우기술!CY$4,'[7]ROMM List'!$AA$5:$AA$736,다우기술!$C354)&gt;0,CY$4,"")</f>
        <v/>
      </c>
      <c r="CZ354" s="392" t="str">
        <f>IF(COUNTIFS('[7]ROMM List'!$E$5:$E$736,다우기술!CZ$4,'[7]ROMM List'!$AA$5:$AA$736,다우기술!$C354)&gt;0,CZ$4,"")</f>
        <v/>
      </c>
      <c r="DA354" s="392" t="str">
        <f>IF(COUNTIFS('[7]ROMM List'!$E$5:$E$736,다우기술!DA$4,'[7]ROMM List'!$AA$5:$AA$736,다우기술!$C354)&gt;0,DA$4,"")</f>
        <v/>
      </c>
      <c r="DB354" s="392" t="str">
        <f>IF(COUNTIFS('[7]ROMM List'!$E$5:$E$736,다우기술!DB$4,'[7]ROMM List'!$AA$5:$AA$736,다우기술!$C354)&gt;0,DB$4,"")</f>
        <v/>
      </c>
      <c r="DC354" s="392" t="str">
        <f>IF(COUNTIFS('[7]ROMM List'!$E$5:$E$736,다우기술!DC$4,'[7]ROMM List'!$AA$5:$AA$736,다우기술!$C354)&gt;0,DC$4,"")</f>
        <v/>
      </c>
      <c r="DD354" s="392" t="str">
        <f>IF(COUNTIFS('[7]ROMM List'!$E$5:$E$736,다우기술!DD$4,'[7]ROMM List'!$AA$5:$AA$736,다우기술!$C354)&gt;0,DD$4,"")</f>
        <v/>
      </c>
      <c r="DE354" s="392" t="str">
        <f>IF(COUNTIFS('[7]ROMM List'!$E$5:$E$736,다우기술!DE$4,'[7]ROMM List'!$AA$5:$AA$736,다우기술!$C354)&gt;0,DE$4,"")</f>
        <v/>
      </c>
      <c r="DF354" s="392" t="str">
        <f>IF(COUNTIFS('[7]ROMM List'!$E$5:$E$736,다우기술!DF$4,'[7]ROMM List'!$AA$5:$AA$736,다우기술!$C354)&gt;0,DF$4,"")</f>
        <v/>
      </c>
      <c r="DG354" s="392" t="str">
        <f>IF(COUNTIFS('[7]ROMM List'!$E$5:$E$736,다우기술!DG$4,'[7]ROMM List'!$AA$5:$AA$736,다우기술!$C354)&gt;0,DG$4,"")</f>
        <v/>
      </c>
      <c r="DH354" s="392" t="str">
        <f>IF(COUNTIFS('[7]ROMM List'!$E$5:$E$736,다우기술!DH$4,'[7]ROMM List'!$AA$5:$AA$736,다우기술!$C354)&gt;0,DH$4,"")</f>
        <v/>
      </c>
      <c r="DI354" s="392" t="str">
        <f>IF(COUNTIFS('[7]ROMM List'!$E$5:$E$736,다우기술!DI$4,'[7]ROMM List'!$AA$5:$AA$736,다우기술!$C354)&gt;0,DI$4,"")</f>
        <v>중단영업</v>
      </c>
      <c r="DJ354" s="392" t="str">
        <f>IF(COUNTIFS('[7]ROMM List'!$E$5:$E$736,다우기술!DJ$4,'[7]ROMM List'!$AA$5:$AA$736,다우기술!$C354)&gt;0,DJ$4,"")</f>
        <v/>
      </c>
      <c r="DK354" s="392" t="str">
        <f>IF(COUNTIFS('[7]ROMM List'!$E$5:$E$736,다우기술!DK$4,'[7]ROMM List'!$AA$5:$AA$736,다우기술!$C354)&gt;0,DK$4,"")</f>
        <v/>
      </c>
      <c r="DL354" s="392" t="str">
        <f t="shared" si="78"/>
        <v>중단영업</v>
      </c>
    </row>
    <row r="355" spans="1:116" s="392" customFormat="1" ht="140.4" hidden="1" customHeight="1">
      <c r="A355" s="477" t="s">
        <v>3290</v>
      </c>
      <c r="B355" s="392" t="s">
        <v>3009</v>
      </c>
      <c r="C355" s="511" t="str">
        <f>D355&amp;F355&amp;G355</f>
        <v>FI0312</v>
      </c>
      <c r="D355" s="511" t="s">
        <v>5638</v>
      </c>
      <c r="E355" s="511" t="s">
        <v>5619</v>
      </c>
      <c r="F355" s="512" t="s">
        <v>3036</v>
      </c>
      <c r="G355" s="512">
        <v>12</v>
      </c>
      <c r="H355" s="501" t="s">
        <v>5763</v>
      </c>
      <c r="I355" s="491" t="s">
        <v>5764</v>
      </c>
      <c r="J355" s="513" t="s">
        <v>2408</v>
      </c>
      <c r="K355" s="502" t="s">
        <v>2409</v>
      </c>
      <c r="L355" s="446" t="str">
        <f>IF(VLOOKUP(BZ355,'[7]ROMM List'!$AB$5:$AC$736,2,0)&gt;0,"Y","N")</f>
        <v>Y</v>
      </c>
      <c r="M355" s="514" t="s">
        <v>143</v>
      </c>
      <c r="N355" s="515" t="s">
        <v>143</v>
      </c>
      <c r="O355" s="515"/>
      <c r="P355" s="515"/>
      <c r="Q355" s="515"/>
      <c r="R355" s="516"/>
      <c r="S355" s="514" t="s">
        <v>142</v>
      </c>
      <c r="T355" s="516" t="s">
        <v>131</v>
      </c>
      <c r="U355" s="514" t="str">
        <f>IF(COUNTIFS('[7]ROMM List'!$AA$5:$AA$736,다우기술!$C355,'[7]ROMM List'!K$5:K$736,"O")&gt;0,"O","")</f>
        <v/>
      </c>
      <c r="V355" s="515" t="str">
        <f>IF(COUNTIFS('[7]ROMM List'!$AA$5:$AA$736,다우기술!$C355,'[7]ROMM List'!L$5:L$736,"O")&gt;0,"O","")</f>
        <v/>
      </c>
      <c r="W355" s="515" t="str">
        <f>IF(COUNTIFS('[7]ROMM List'!$AA$5:$AA$736,다우기술!$C355,'[7]ROMM List'!M$5:M$736,"O")&gt;0,"O","")</f>
        <v/>
      </c>
      <c r="X355" s="515" t="str">
        <f>IF(COUNTIFS('[7]ROMM List'!$AA$5:$AA$736,다우기술!$C355,'[7]ROMM List'!N$5:N$736,"O")&gt;0,"O","")</f>
        <v>O</v>
      </c>
      <c r="Y355" s="515" t="str">
        <f>IF(COUNTIFS('[7]ROMM List'!$AA$5:$AA$736,다우기술!$C355,'[7]ROMM List'!O$5:O$736,"O")&gt;0,"O","")</f>
        <v/>
      </c>
      <c r="Z355" s="515" t="str">
        <f>IF(COUNTIFS('[7]ROMM List'!$AA$5:$AA$736,다우기술!$C355,'[7]ROMM List'!P$5:P$736,"O")&gt;0,"O","")</f>
        <v/>
      </c>
      <c r="AA355" s="515" t="str">
        <f>IF(COUNTIFS('[7]ROMM List'!$AA$5:$AA$736,다우기술!$C355,'[7]ROMM List'!Q$5:Q$736,"O")&gt;0,"O","")</f>
        <v/>
      </c>
      <c r="AB355" s="515" t="str">
        <f>IF(COUNTIFS('[7]ROMM List'!$AA$5:$AA$736,다우기술!$C355,'[7]ROMM List'!R$5:R$736,"O")&gt;0,"O","")</f>
        <v/>
      </c>
      <c r="AC355" s="515" t="str">
        <f>IF(COUNTIFS('[7]ROMM List'!$AA$5:$AA$736,다우기술!$C355,'[7]ROMM List'!S$5:S$736,"O")&gt;0,"O","")</f>
        <v/>
      </c>
      <c r="AD355" s="515" t="str">
        <f>IF(COUNTIFS('[7]ROMM List'!$AA$5:$AA$736,다우기술!$C355,'[7]ROMM List'!T$5:T$736,"O")&gt;0,"O","")</f>
        <v/>
      </c>
      <c r="AE355" s="515" t="str">
        <f>IF(COUNTIFS('[7]ROMM List'!$AA$5:$AA$736,다우기술!$C355,'[7]ROMM List'!U$5:U$736,"O")&gt;0,"O","")</f>
        <v/>
      </c>
      <c r="AF355" s="515" t="str">
        <f>IF(COUNTIFS('[7]ROMM List'!$AA$5:$AA$736,다우기술!$C355,'[7]ROMM List'!V$5:V$736,"O")&gt;0,"O","")</f>
        <v/>
      </c>
      <c r="AG355" s="516" t="str">
        <f>IF(COUNTIFS('[7]ROMM List'!$AA$5:$AA$736,다우기술!$C355,'[7]ROMM List'!W$5:W$736,"O")&gt;0,"O","")</f>
        <v/>
      </c>
      <c r="AH355" s="517" t="s">
        <v>130</v>
      </c>
      <c r="AI355" s="446" t="str">
        <f t="shared" si="77"/>
        <v>투자자산</v>
      </c>
      <c r="AJ355" s="446" t="s">
        <v>144</v>
      </c>
      <c r="AK355" s="446" t="s">
        <v>144</v>
      </c>
      <c r="AL355" s="446" t="s">
        <v>144</v>
      </c>
      <c r="AM355" s="446" t="s">
        <v>144</v>
      </c>
      <c r="AN355" s="446" t="s">
        <v>144</v>
      </c>
      <c r="AO355" s="446" t="s">
        <v>5765</v>
      </c>
      <c r="AP355" s="446" t="s">
        <v>3638</v>
      </c>
      <c r="AQ355" s="446" t="s">
        <v>131</v>
      </c>
      <c r="AR355" s="501" t="s">
        <v>134</v>
      </c>
      <c r="AS355" s="501" t="s">
        <v>189</v>
      </c>
      <c r="AT355" s="518" t="s">
        <v>2410</v>
      </c>
      <c r="AU355" s="501" t="str">
        <f t="shared" si="75"/>
        <v>금융상품 취득, 처분 회계처리 검토</v>
      </c>
      <c r="AV355" s="501" t="s">
        <v>5766</v>
      </c>
      <c r="AW355" s="491"/>
      <c r="AX355" s="515"/>
      <c r="AY355" s="515" t="s">
        <v>143</v>
      </c>
      <c r="AZ355" s="516"/>
      <c r="BA355" s="446" t="s">
        <v>5767</v>
      </c>
      <c r="BB355" s="446" t="str">
        <f>IF(COUNTIFS('[7]ROMM List'!$AA$5:$AA$736,다우기술!C355,'[7]ROMM List'!$AF$5:$AF$736,"Significant")&gt;0,"Significant",IF(COUNTIFS('[7]ROMM List'!$AA$5:$AA$736,다우기술!C355,'[7]ROMM List'!$AF$5:$AF$736,"Higher")&gt;0,"Higher","Lower"))</f>
        <v>Lower</v>
      </c>
      <c r="BC355" s="446" t="str">
        <f>AQ355</f>
        <v>M</v>
      </c>
      <c r="BD355" s="446" t="s">
        <v>130</v>
      </c>
      <c r="BE355" s="465" t="s">
        <v>131</v>
      </c>
      <c r="BF355" s="466" t="str">
        <f>BC355</f>
        <v>M</v>
      </c>
      <c r="BG355" s="466" t="s">
        <v>135</v>
      </c>
      <c r="BH355" s="466" t="s">
        <v>135</v>
      </c>
      <c r="BI355" s="466" t="s">
        <v>135</v>
      </c>
      <c r="BJ355" s="466" t="s">
        <v>135</v>
      </c>
      <c r="BK355" s="466" t="s">
        <v>135</v>
      </c>
      <c r="BL355" s="466" t="s">
        <v>133</v>
      </c>
      <c r="BM355" s="466" t="s">
        <v>135</v>
      </c>
      <c r="BN355" s="467" t="s">
        <v>135</v>
      </c>
      <c r="BO355" s="446" t="str">
        <f t="shared" si="71"/>
        <v>Not Higher</v>
      </c>
      <c r="BP355" s="446">
        <f>SUMIFS([7]Note!$G$18:$G$65,[7]Note!$C$18:$C$65,다우기술!BB355,[7]Note!$F$18:$F$65,다우기술!BC355,[7]Note!$D$18:$D$65,다우기술!BO355)/IF(BD355="Y",1,IF(BD355="H",2,4))</f>
        <v>2</v>
      </c>
      <c r="BQ355" s="446" t="s">
        <v>134</v>
      </c>
      <c r="BR355" s="466"/>
      <c r="BS355" s="467" t="s">
        <v>143</v>
      </c>
      <c r="BT355" s="465"/>
      <c r="BU355" s="466"/>
      <c r="BV355" s="466"/>
      <c r="BW355" s="466" t="s">
        <v>143</v>
      </c>
      <c r="BX355" s="466"/>
      <c r="BY355" s="446"/>
      <c r="BZ355" s="392" t="str">
        <f t="shared" si="76"/>
        <v>재무회계_금융상품 취득, 처분 회계처리 검토</v>
      </c>
      <c r="CA355" s="392" t="b">
        <f>VLOOKUP(BZ355,'[7]ROMM List'!$AB$5:$AB$736,1,0)=BZ355</f>
        <v>1</v>
      </c>
      <c r="CB355" s="392" t="str">
        <f t="shared" si="72"/>
        <v>FI0312</v>
      </c>
      <c r="CD355" s="392">
        <f t="shared" si="73"/>
        <v>0</v>
      </c>
      <c r="CE355" s="519"/>
      <c r="CF355" s="392">
        <f t="shared" si="74"/>
        <v>0</v>
      </c>
      <c r="CG355" s="392">
        <f t="shared" si="74"/>
        <v>0</v>
      </c>
      <c r="CH355" s="392">
        <f t="shared" si="74"/>
        <v>0</v>
      </c>
      <c r="CL355" s="392" t="str">
        <f>IF(COUNTIFS('[7]ROMM List'!$E$5:$E$736,다우기술!CL$4,'[7]ROMM List'!$AA$5:$AA$736,다우기술!$C355)&gt;0,CL$4,"")</f>
        <v/>
      </c>
      <c r="CM355" s="392" t="str">
        <f>IF(COUNTIFS('[7]ROMM List'!$E$5:$E$736,다우기술!CM$4,'[7]ROMM List'!$AA$5:$AA$736,다우기술!$C355)&gt;0,CM$4,"")</f>
        <v/>
      </c>
      <c r="CN355" s="392" t="str">
        <f>IF(COUNTIFS('[7]ROMM List'!$E$5:$E$736,다우기술!CN$4,'[7]ROMM List'!$AA$5:$AA$736,다우기술!$C355)&gt;0,CN$4,"")</f>
        <v/>
      </c>
      <c r="CO355" s="392" t="str">
        <f>IF(COUNTIFS('[7]ROMM List'!$E$5:$E$736,다우기술!CO$4,'[7]ROMM List'!$AA$5:$AA$736,다우기술!$C355)&gt;0,CO$4,"")</f>
        <v/>
      </c>
      <c r="CP355" s="392" t="str">
        <f>IF(COUNTIFS('[7]ROMM List'!$E$5:$E$736,다우기술!CP$4,'[7]ROMM List'!$AA$5:$AA$736,다우기술!$C355)&gt;0,CP$4,"")</f>
        <v/>
      </c>
      <c r="CQ355" s="392" t="str">
        <f>IF(COUNTIFS('[7]ROMM List'!$E$5:$E$736,다우기술!CQ$4,'[7]ROMM List'!$AA$5:$AA$736,다우기술!$C355)&gt;0,CQ$4,"")</f>
        <v/>
      </c>
      <c r="CR355" s="392" t="str">
        <f>IF(COUNTIFS('[7]ROMM List'!$E$5:$E$736,다우기술!CR$4,'[7]ROMM List'!$AA$5:$AA$736,다우기술!$C355)&gt;0,CR$4,"")</f>
        <v>투자자산</v>
      </c>
      <c r="CS355" s="392" t="str">
        <f>IF(COUNTIFS('[7]ROMM List'!$E$5:$E$736,다우기술!CS$4,'[7]ROMM List'!$AA$5:$AA$736,다우기술!$C355)&gt;0,CS$4,"")</f>
        <v/>
      </c>
      <c r="CT355" s="392" t="str">
        <f>IF(COUNTIFS('[7]ROMM List'!$E$5:$E$736,다우기술!CT$4,'[7]ROMM List'!$AA$5:$AA$736,다우기술!$C355)&gt;0,CT$4,"")</f>
        <v/>
      </c>
      <c r="CU355" s="392" t="str">
        <f>IF(COUNTIFS('[7]ROMM List'!$E$5:$E$736,다우기술!CU$4,'[7]ROMM List'!$AA$5:$AA$736,다우기술!$C355)&gt;0,CU$4,"")</f>
        <v/>
      </c>
      <c r="CV355" s="392" t="str">
        <f>IF(COUNTIFS('[7]ROMM List'!$E$5:$E$736,다우기술!CV$4,'[7]ROMM List'!$AA$5:$AA$736,다우기술!$C355)&gt;0,CV$4,"")</f>
        <v/>
      </c>
      <c r="CW355" s="392" t="str">
        <f>IF(COUNTIFS('[7]ROMM List'!$E$5:$E$736,다우기술!CW$4,'[7]ROMM List'!$AA$5:$AA$736,다우기술!$C355)&gt;0,CW$4,"")</f>
        <v/>
      </c>
      <c r="CX355" s="392" t="str">
        <f>IF(COUNTIFS('[7]ROMM List'!$E$5:$E$736,다우기술!CX$4,'[7]ROMM List'!$AA$5:$AA$736,다우기술!$C355)&gt;0,CX$4,"")</f>
        <v/>
      </c>
      <c r="CY355" s="392" t="str">
        <f>IF(COUNTIFS('[7]ROMM List'!$E$5:$E$736,다우기술!CY$4,'[7]ROMM List'!$AA$5:$AA$736,다우기술!$C355)&gt;0,CY$4,"")</f>
        <v/>
      </c>
      <c r="CZ355" s="392" t="str">
        <f>IF(COUNTIFS('[7]ROMM List'!$E$5:$E$736,다우기술!CZ$4,'[7]ROMM List'!$AA$5:$AA$736,다우기술!$C355)&gt;0,CZ$4,"")</f>
        <v/>
      </c>
      <c r="DA355" s="392" t="str">
        <f>IF(COUNTIFS('[7]ROMM List'!$E$5:$E$736,다우기술!DA$4,'[7]ROMM List'!$AA$5:$AA$736,다우기술!$C355)&gt;0,DA$4,"")</f>
        <v/>
      </c>
      <c r="DB355" s="392" t="str">
        <f>IF(COUNTIFS('[7]ROMM List'!$E$5:$E$736,다우기술!DB$4,'[7]ROMM List'!$AA$5:$AA$736,다우기술!$C355)&gt;0,DB$4,"")</f>
        <v/>
      </c>
      <c r="DC355" s="392" t="str">
        <f>IF(COUNTIFS('[7]ROMM List'!$E$5:$E$736,다우기술!DC$4,'[7]ROMM List'!$AA$5:$AA$736,다우기술!$C355)&gt;0,DC$4,"")</f>
        <v/>
      </c>
      <c r="DD355" s="392" t="str">
        <f>IF(COUNTIFS('[7]ROMM List'!$E$5:$E$736,다우기술!DD$4,'[7]ROMM List'!$AA$5:$AA$736,다우기술!$C355)&gt;0,DD$4,"")</f>
        <v/>
      </c>
      <c r="DE355" s="392" t="str">
        <f>IF(COUNTIFS('[7]ROMM List'!$E$5:$E$736,다우기술!DE$4,'[7]ROMM List'!$AA$5:$AA$736,다우기술!$C355)&gt;0,DE$4,"")</f>
        <v/>
      </c>
      <c r="DF355" s="392" t="str">
        <f>IF(COUNTIFS('[7]ROMM List'!$E$5:$E$736,다우기술!DF$4,'[7]ROMM List'!$AA$5:$AA$736,다우기술!$C355)&gt;0,DF$4,"")</f>
        <v/>
      </c>
      <c r="DG355" s="392" t="str">
        <f>IF(COUNTIFS('[7]ROMM List'!$E$5:$E$736,다우기술!DG$4,'[7]ROMM List'!$AA$5:$AA$736,다우기술!$C355)&gt;0,DG$4,"")</f>
        <v/>
      </c>
      <c r="DH355" s="392" t="str">
        <f>IF(COUNTIFS('[7]ROMM List'!$E$5:$E$736,다우기술!DH$4,'[7]ROMM List'!$AA$5:$AA$736,다우기술!$C355)&gt;0,DH$4,"")</f>
        <v/>
      </c>
      <c r="DI355" s="392" t="str">
        <f>IF(COUNTIFS('[7]ROMM List'!$E$5:$E$736,다우기술!DI$4,'[7]ROMM List'!$AA$5:$AA$736,다우기술!$C355)&gt;0,DI$4,"")</f>
        <v/>
      </c>
      <c r="DJ355" s="392" t="str">
        <f>IF(COUNTIFS('[7]ROMM List'!$E$5:$E$736,다우기술!DJ$4,'[7]ROMM List'!$AA$5:$AA$736,다우기술!$C355)&gt;0,DJ$4,"")</f>
        <v/>
      </c>
      <c r="DK355" s="392" t="str">
        <f>IF(COUNTIFS('[7]ROMM List'!$E$5:$E$736,다우기술!DK$4,'[7]ROMM List'!$AA$5:$AA$736,다우기술!$C355)&gt;0,DK$4,"")</f>
        <v/>
      </c>
      <c r="DL355" s="392" t="str">
        <f t="shared" si="78"/>
        <v>투자자산</v>
      </c>
    </row>
    <row r="356" spans="1:116" s="506" customFormat="1" ht="171.6" hidden="1" customHeight="1">
      <c r="A356" s="471" t="s">
        <v>3290</v>
      </c>
      <c r="B356" s="392" t="s">
        <v>3009</v>
      </c>
      <c r="C356" s="430" t="str">
        <f t="shared" si="70"/>
        <v>FI0401</v>
      </c>
      <c r="D356" s="430" t="s">
        <v>5638</v>
      </c>
      <c r="E356" s="430" t="s">
        <v>5619</v>
      </c>
      <c r="F356" s="431" t="s">
        <v>3047</v>
      </c>
      <c r="G356" s="431" t="s">
        <v>3292</v>
      </c>
      <c r="H356" s="454" t="s">
        <v>5768</v>
      </c>
      <c r="I356" s="455" t="s">
        <v>5769</v>
      </c>
      <c r="J356" s="456" t="s">
        <v>2445</v>
      </c>
      <c r="K356" s="457" t="s">
        <v>2446</v>
      </c>
      <c r="L356" s="458" t="str">
        <f>IF(VLOOKUP(BZ356,'[7]ROMM List'!$AB$5:$AC$736,2,0)&gt;0,"Y","N")</f>
        <v>Y</v>
      </c>
      <c r="M356" s="459"/>
      <c r="N356" s="460" t="s">
        <v>143</v>
      </c>
      <c r="O356" s="460"/>
      <c r="P356" s="460"/>
      <c r="Q356" s="460"/>
      <c r="R356" s="461"/>
      <c r="S356" s="459" t="s">
        <v>140</v>
      </c>
      <c r="T356" s="461" t="s">
        <v>131</v>
      </c>
      <c r="U356" s="459" t="str">
        <f>IF(COUNTIFS('[7]ROMM List'!$AA$5:$AA$736,다우기술!$C356,'[7]ROMM List'!K$5:K$736,"O")&gt;0,"O","")</f>
        <v/>
      </c>
      <c r="V356" s="460" t="str">
        <f>IF(COUNTIFS('[7]ROMM List'!$AA$5:$AA$736,다우기술!$C356,'[7]ROMM List'!L$5:L$736,"O")&gt;0,"O","")</f>
        <v/>
      </c>
      <c r="W356" s="460" t="str">
        <f>IF(COUNTIFS('[7]ROMM List'!$AA$5:$AA$736,다우기술!$C356,'[7]ROMM List'!M$5:M$736,"O")&gt;0,"O","")</f>
        <v/>
      </c>
      <c r="X356" s="460" t="str">
        <f>IF(COUNTIFS('[7]ROMM List'!$AA$5:$AA$736,다우기술!$C356,'[7]ROMM List'!N$5:N$736,"O")&gt;0,"O","")</f>
        <v>O</v>
      </c>
      <c r="Y356" s="460" t="str">
        <f>IF(COUNTIFS('[7]ROMM List'!$AA$5:$AA$736,다우기술!$C356,'[7]ROMM List'!O$5:O$736,"O")&gt;0,"O","")</f>
        <v/>
      </c>
      <c r="Z356" s="460" t="str">
        <f>IF(COUNTIFS('[7]ROMM List'!$AA$5:$AA$736,다우기술!$C356,'[7]ROMM List'!P$5:P$736,"O")&gt;0,"O","")</f>
        <v/>
      </c>
      <c r="AA356" s="460" t="str">
        <f>IF(COUNTIFS('[7]ROMM List'!$AA$5:$AA$736,다우기술!$C356,'[7]ROMM List'!Q$5:Q$736,"O")&gt;0,"O","")</f>
        <v/>
      </c>
      <c r="AB356" s="460" t="str">
        <f>IF(COUNTIFS('[7]ROMM List'!$AA$5:$AA$736,다우기술!$C356,'[7]ROMM List'!R$5:R$736,"O")&gt;0,"O","")</f>
        <v/>
      </c>
      <c r="AC356" s="460" t="str">
        <f>IF(COUNTIFS('[7]ROMM List'!$AA$5:$AA$736,다우기술!$C356,'[7]ROMM List'!S$5:S$736,"O")&gt;0,"O","")</f>
        <v/>
      </c>
      <c r="AD356" s="460" t="str">
        <f>IF(COUNTIFS('[7]ROMM List'!$AA$5:$AA$736,다우기술!$C356,'[7]ROMM List'!T$5:T$736,"O")&gt;0,"O","")</f>
        <v>O</v>
      </c>
      <c r="AE356" s="460" t="str">
        <f>IF(COUNTIFS('[7]ROMM List'!$AA$5:$AA$736,다우기술!$C356,'[7]ROMM List'!U$5:U$736,"O")&gt;0,"O","")</f>
        <v>O</v>
      </c>
      <c r="AF356" s="460" t="str">
        <f>IF(COUNTIFS('[7]ROMM List'!$AA$5:$AA$736,다우기술!$C356,'[7]ROMM List'!V$5:V$736,"O")&gt;0,"O","")</f>
        <v>O</v>
      </c>
      <c r="AG356" s="461" t="str">
        <f>IF(COUNTIFS('[7]ROMM List'!$AA$5:$AA$736,다우기술!$C356,'[7]ROMM List'!W$5:W$736,"O")&gt;0,"O","")</f>
        <v>O</v>
      </c>
      <c r="AH356" s="462" t="s">
        <v>129</v>
      </c>
      <c r="AI356" s="458" t="str">
        <f t="shared" si="77"/>
        <v>매출매출원가종속기업투자/관계기업투자투자자산유형자산/투자부동산무형자산금융부채판관비확정급여채무법인세자본현금및현금성자산공시계약자산,계약부채중단영업사용권자산/리스부채</v>
      </c>
      <c r="AJ356" s="458" t="s">
        <v>144</v>
      </c>
      <c r="AK356" s="458" t="s">
        <v>144</v>
      </c>
      <c r="AL356" s="458" t="s">
        <v>144</v>
      </c>
      <c r="AM356" s="458" t="s">
        <v>144</v>
      </c>
      <c r="AN356" s="458" t="s">
        <v>144</v>
      </c>
      <c r="AO356" s="458" t="s">
        <v>5770</v>
      </c>
      <c r="AP356" s="463" t="s">
        <v>144</v>
      </c>
      <c r="AQ356" s="458" t="s">
        <v>136</v>
      </c>
      <c r="AR356" s="454" t="s">
        <v>3791</v>
      </c>
      <c r="AS356" s="454" t="s">
        <v>4496</v>
      </c>
      <c r="AT356" s="464" t="s">
        <v>2447</v>
      </c>
      <c r="AU356" s="454" t="str">
        <f t="shared" si="75"/>
        <v>주석의 정확성 및 완전성 검증</v>
      </c>
      <c r="AV356" s="454" t="s">
        <v>5771</v>
      </c>
      <c r="AW356" s="455"/>
      <c r="AX356" s="460"/>
      <c r="AY356" s="460" t="s">
        <v>143</v>
      </c>
      <c r="AZ356" s="461"/>
      <c r="BA356" s="446" t="s">
        <v>5772</v>
      </c>
      <c r="BB356" s="446" t="str">
        <f>IF(COUNTIFS('[7]ROMM List'!$AA$5:$AA$736,다우기술!C356,'[7]ROMM List'!$AF$5:$AF$736,"Significant")&gt;0,"Significant",IF(COUNTIFS('[7]ROMM List'!$AA$5:$AA$736,다우기술!C356,'[7]ROMM List'!$AF$5:$AF$736,"Higher")&gt;0,"Higher","Lower"))</f>
        <v>Higher</v>
      </c>
      <c r="BC356" s="446" t="str">
        <f>AQ356</f>
        <v>Q</v>
      </c>
      <c r="BD356" s="446" t="s">
        <v>130</v>
      </c>
      <c r="BE356" s="465" t="s">
        <v>131</v>
      </c>
      <c r="BF356" s="466" t="str">
        <f>BC356</f>
        <v>Q</v>
      </c>
      <c r="BG356" s="466" t="s">
        <v>135</v>
      </c>
      <c r="BH356" s="466" t="s">
        <v>135</v>
      </c>
      <c r="BI356" s="466" t="s">
        <v>135</v>
      </c>
      <c r="BJ356" s="466" t="s">
        <v>135</v>
      </c>
      <c r="BK356" s="466" t="s">
        <v>135</v>
      </c>
      <c r="BL356" s="466" t="s">
        <v>133</v>
      </c>
      <c r="BM356" s="466" t="s">
        <v>135</v>
      </c>
      <c r="BN356" s="467" t="s">
        <v>135</v>
      </c>
      <c r="BO356" s="446" t="str">
        <f t="shared" si="71"/>
        <v>Not Higher</v>
      </c>
      <c r="BP356" s="446">
        <f>SUMIFS([7]Note!$G$18:$G$65,[7]Note!$C$18:$C$65,다우기술!BB356,[7]Note!$F$18:$F$65,다우기술!BC356,[7]Note!$D$18:$D$65,다우기술!BO356)/IF(BD356="Y",1,IF(BD356="H",2,4))</f>
        <v>2</v>
      </c>
      <c r="BQ356" s="446" t="s">
        <v>3791</v>
      </c>
      <c r="BR356" s="466"/>
      <c r="BS356" s="467" t="s">
        <v>143</v>
      </c>
      <c r="BT356" s="465"/>
      <c r="BU356" s="466"/>
      <c r="BV356" s="466"/>
      <c r="BW356" s="466" t="s">
        <v>143</v>
      </c>
      <c r="BX356" s="466"/>
      <c r="BY356" s="446"/>
      <c r="BZ356" s="392" t="str">
        <f t="shared" si="76"/>
        <v>재무회계_주석의 정확성 및 완전성 검증</v>
      </c>
      <c r="CA356" s="506" t="b">
        <f>VLOOKUP(BZ356,'[7]ROMM List'!$AB$5:$AB$736,1,0)=BZ356</f>
        <v>1</v>
      </c>
      <c r="CB356" s="506" t="str">
        <f t="shared" si="72"/>
        <v>FI0401</v>
      </c>
      <c r="CD356" s="507">
        <f t="shared" si="73"/>
        <v>0</v>
      </c>
      <c r="CE356" s="392"/>
      <c r="CF356" s="507">
        <f t="shared" si="74"/>
        <v>0</v>
      </c>
      <c r="CG356" s="507">
        <f t="shared" si="74"/>
        <v>0</v>
      </c>
      <c r="CH356" s="507">
        <f t="shared" si="74"/>
        <v>0</v>
      </c>
      <c r="CL356" s="506" t="str">
        <f>IF(COUNTIFS('[7]ROMM List'!$E$5:$E$736,다우기술!CL$4,'[7]ROMM List'!$AA$5:$AA$736,다우기술!$C356)&gt;0,CL$4,"")</f>
        <v/>
      </c>
      <c r="CM356" s="506" t="str">
        <f>IF(COUNTIFS('[7]ROMM List'!$E$5:$E$736,다우기술!CM$4,'[7]ROMM List'!$AA$5:$AA$736,다우기술!$C356)&gt;0,CM$4,"")</f>
        <v>매출</v>
      </c>
      <c r="CN356" s="506" t="str">
        <f>IF(COUNTIFS('[7]ROMM List'!$E$5:$E$736,다우기술!CN$4,'[7]ROMM List'!$AA$5:$AA$736,다우기술!$C356)&gt;0,CN$4,"")</f>
        <v/>
      </c>
      <c r="CO356" s="506" t="str">
        <f>IF(COUNTIFS('[7]ROMM List'!$E$5:$E$736,다우기술!CO$4,'[7]ROMM List'!$AA$5:$AA$736,다우기술!$C356)&gt;0,CO$4,"")</f>
        <v/>
      </c>
      <c r="CP356" s="506" t="str">
        <f>IF(COUNTIFS('[7]ROMM List'!$E$5:$E$736,다우기술!CP$4,'[7]ROMM List'!$AA$5:$AA$736,다우기술!$C356)&gt;0,CP$4,"")</f>
        <v>매출원가</v>
      </c>
      <c r="CQ356" s="506" t="str">
        <f>IF(COUNTIFS('[7]ROMM List'!$E$5:$E$736,다우기술!CQ$4,'[7]ROMM List'!$AA$5:$AA$736,다우기술!$C356)&gt;0,CQ$4,"")</f>
        <v>종속기업투자/관계기업투자</v>
      </c>
      <c r="CR356" s="506" t="str">
        <f>IF(COUNTIFS('[7]ROMM List'!$E$5:$E$736,다우기술!CR$4,'[7]ROMM List'!$AA$5:$AA$736,다우기술!$C356)&gt;0,CR$4,"")</f>
        <v>투자자산</v>
      </c>
      <c r="CS356" s="506" t="str">
        <f>IF(COUNTIFS('[7]ROMM List'!$E$5:$E$736,다우기술!CS$4,'[7]ROMM List'!$AA$5:$AA$736,다우기술!$C356)&gt;0,CS$4,"")</f>
        <v>유형자산/투자부동산</v>
      </c>
      <c r="CT356" s="506" t="str">
        <f>IF(COUNTIFS('[7]ROMM List'!$E$5:$E$736,다우기술!CT$4,'[7]ROMM List'!$AA$5:$AA$736,다우기술!$C356)&gt;0,CT$4,"")</f>
        <v>무형자산</v>
      </c>
      <c r="CU356" s="506" t="str">
        <f>IF(COUNTIFS('[7]ROMM List'!$E$5:$E$736,다우기술!CU$4,'[7]ROMM List'!$AA$5:$AA$736,다우기술!$C356)&gt;0,CU$4,"")</f>
        <v/>
      </c>
      <c r="CV356" s="506" t="str">
        <f>IF(COUNTIFS('[7]ROMM List'!$E$5:$E$736,다우기술!CV$4,'[7]ROMM List'!$AA$5:$AA$736,다우기술!$C356)&gt;0,CV$4,"")</f>
        <v>금융부채</v>
      </c>
      <c r="CW356" s="506" t="str">
        <f>IF(COUNTIFS('[7]ROMM List'!$E$5:$E$736,다우기술!CW$4,'[7]ROMM List'!$AA$5:$AA$736,다우기술!$C356)&gt;0,CW$4,"")</f>
        <v/>
      </c>
      <c r="CX356" s="506" t="str">
        <f>IF(COUNTIFS('[7]ROMM List'!$E$5:$E$736,다우기술!CX$4,'[7]ROMM List'!$AA$5:$AA$736,다우기술!$C356)&gt;0,CX$4,"")</f>
        <v>판관비</v>
      </c>
      <c r="CY356" s="506" t="str">
        <f>IF(COUNTIFS('[7]ROMM List'!$E$5:$E$736,다우기술!CY$4,'[7]ROMM List'!$AA$5:$AA$736,다우기술!$C356)&gt;0,CY$4,"")</f>
        <v/>
      </c>
      <c r="CZ356" s="506" t="str">
        <f>IF(COUNTIFS('[7]ROMM List'!$E$5:$E$736,다우기술!CZ$4,'[7]ROMM List'!$AA$5:$AA$736,다우기술!$C356)&gt;0,CZ$4,"")</f>
        <v>확정급여채무</v>
      </c>
      <c r="DA356" s="506" t="str">
        <f>IF(COUNTIFS('[7]ROMM List'!$E$5:$E$736,다우기술!DA$4,'[7]ROMM List'!$AA$5:$AA$736,다우기술!$C356)&gt;0,DA$4,"")</f>
        <v/>
      </c>
      <c r="DB356" s="506" t="str">
        <f>IF(COUNTIFS('[7]ROMM List'!$E$5:$E$736,다우기술!DB$4,'[7]ROMM List'!$AA$5:$AA$736,다우기술!$C356)&gt;0,DB$4,"")</f>
        <v>법인세</v>
      </c>
      <c r="DC356" s="506" t="str">
        <f>IF(COUNTIFS('[7]ROMM List'!$E$5:$E$736,다우기술!DC$4,'[7]ROMM List'!$AA$5:$AA$736,다우기술!$C356)&gt;0,DC$4,"")</f>
        <v/>
      </c>
      <c r="DD356" s="506" t="str">
        <f>IF(COUNTIFS('[7]ROMM List'!$E$5:$E$736,다우기술!DD$4,'[7]ROMM List'!$AA$5:$AA$736,다우기술!$C356)&gt;0,DD$4,"")</f>
        <v>자본</v>
      </c>
      <c r="DE356" s="506" t="str">
        <f>IF(COUNTIFS('[7]ROMM List'!$E$5:$E$736,다우기술!DE$4,'[7]ROMM List'!$AA$5:$AA$736,다우기술!$C356)&gt;0,DE$4,"")</f>
        <v>현금및현금성자산</v>
      </c>
      <c r="DF356" s="506" t="str">
        <f>IF(COUNTIFS('[7]ROMM List'!$E$5:$E$736,다우기술!DF$4,'[7]ROMM List'!$AA$5:$AA$736,다우기술!$C356)&gt;0,DF$4,"")</f>
        <v>공시</v>
      </c>
      <c r="DG356" s="506" t="str">
        <f>IF(COUNTIFS('[7]ROMM List'!$E$5:$E$736,다우기술!DG$4,'[7]ROMM List'!$AA$5:$AA$736,다우기술!$C356)&gt;0,DG$4,"")</f>
        <v/>
      </c>
      <c r="DH356" s="506" t="str">
        <f>IF(COUNTIFS('[7]ROMM List'!$E$5:$E$736,다우기술!DH$4,'[7]ROMM List'!$AA$5:$AA$736,다우기술!$C356)&gt;0,DH$4,"")</f>
        <v>계약자산,계약부채</v>
      </c>
      <c r="DI356" s="506" t="str">
        <f>IF(COUNTIFS('[7]ROMM List'!$E$5:$E$736,다우기술!DI$4,'[7]ROMM List'!$AA$5:$AA$736,다우기술!$C356)&gt;0,DI$4,"")</f>
        <v>중단영업</v>
      </c>
      <c r="DJ356" s="506" t="str">
        <f>IF(COUNTIFS('[7]ROMM List'!$E$5:$E$736,다우기술!DJ$4,'[7]ROMM List'!$AA$5:$AA$736,다우기술!$C356)&gt;0,DJ$4,"")</f>
        <v>사용권자산/리스부채</v>
      </c>
      <c r="DK356" s="506" t="str">
        <f>IF(COUNTIFS('[7]ROMM List'!$E$5:$E$736,다우기술!DK$4,'[7]ROMM List'!$AA$5:$AA$736,다우기술!$C356)&gt;0,DK$4,"")</f>
        <v/>
      </c>
      <c r="DL356" s="506" t="str">
        <f t="shared" si="78"/>
        <v>매출매출원가종속기업투자/관계기업투자투자자산유형자산/투자부동산무형자산금융부채판관비확정급여채무법인세자본현금및현금성자산공시계약자산,계약부채중단영업사용권자산/리스부채</v>
      </c>
    </row>
    <row r="357" spans="1:116" s="506" customFormat="1" ht="280.95" hidden="1" customHeight="1">
      <c r="A357" s="471" t="s">
        <v>3290</v>
      </c>
      <c r="B357" s="392" t="s">
        <v>3009</v>
      </c>
      <c r="C357" s="430" t="str">
        <f t="shared" si="70"/>
        <v>FI0402</v>
      </c>
      <c r="D357" s="430" t="s">
        <v>5638</v>
      </c>
      <c r="E357" s="430" t="s">
        <v>5619</v>
      </c>
      <c r="F357" s="431" t="s">
        <v>3047</v>
      </c>
      <c r="G357" s="431" t="s">
        <v>3306</v>
      </c>
      <c r="H357" s="454" t="s">
        <v>5773</v>
      </c>
      <c r="I357" s="455" t="s">
        <v>5774</v>
      </c>
      <c r="J357" s="456" t="s">
        <v>2449</v>
      </c>
      <c r="K357" s="457" t="s">
        <v>2450</v>
      </c>
      <c r="L357" s="458" t="str">
        <f>IF(VLOOKUP(BZ357,'[7]ROMM List'!$AB$5:$AC$736,2,0)&gt;0,"Y","N")</f>
        <v>Y</v>
      </c>
      <c r="M357" s="459"/>
      <c r="N357" s="460"/>
      <c r="O357" s="460"/>
      <c r="P357" s="460"/>
      <c r="Q357" s="460"/>
      <c r="R357" s="461" t="s">
        <v>143</v>
      </c>
      <c r="S357" s="459" t="s">
        <v>140</v>
      </c>
      <c r="T357" s="461" t="s">
        <v>131</v>
      </c>
      <c r="U357" s="459" t="str">
        <f>IF(COUNTIFS('[7]ROMM List'!$AA$5:$AA$736,다우기술!$C357,'[7]ROMM List'!K$5:K$736,"O")&gt;0,"O","")</f>
        <v/>
      </c>
      <c r="V357" s="460" t="str">
        <f>IF(COUNTIFS('[7]ROMM List'!$AA$5:$AA$736,다우기술!$C357,'[7]ROMM List'!L$5:L$736,"O")&gt;0,"O","")</f>
        <v/>
      </c>
      <c r="W357" s="460" t="str">
        <f>IF(COUNTIFS('[7]ROMM List'!$AA$5:$AA$736,다우기술!$C357,'[7]ROMM List'!M$5:M$736,"O")&gt;0,"O","")</f>
        <v/>
      </c>
      <c r="X357" s="460" t="str">
        <f>IF(COUNTIFS('[7]ROMM List'!$AA$5:$AA$736,다우기술!$C357,'[7]ROMM List'!N$5:N$736,"O")&gt;0,"O","")</f>
        <v/>
      </c>
      <c r="Y357" s="460" t="str">
        <f>IF(COUNTIFS('[7]ROMM List'!$AA$5:$AA$736,다우기술!$C357,'[7]ROMM List'!O$5:O$736,"O")&gt;0,"O","")</f>
        <v/>
      </c>
      <c r="Z357" s="460" t="str">
        <f>IF(COUNTIFS('[7]ROMM List'!$AA$5:$AA$736,다우기술!$C357,'[7]ROMM List'!P$5:P$736,"O")&gt;0,"O","")</f>
        <v/>
      </c>
      <c r="AA357" s="460" t="str">
        <f>IF(COUNTIFS('[7]ROMM List'!$AA$5:$AA$736,다우기술!$C357,'[7]ROMM List'!Q$5:Q$736,"O")&gt;0,"O","")</f>
        <v/>
      </c>
      <c r="AB357" s="460" t="str">
        <f>IF(COUNTIFS('[7]ROMM List'!$AA$5:$AA$736,다우기술!$C357,'[7]ROMM List'!R$5:R$736,"O")&gt;0,"O","")</f>
        <v/>
      </c>
      <c r="AC357" s="460" t="str">
        <f>IF(COUNTIFS('[7]ROMM List'!$AA$5:$AA$736,다우기술!$C357,'[7]ROMM List'!S$5:S$736,"O")&gt;0,"O","")</f>
        <v/>
      </c>
      <c r="AD357" s="460" t="str">
        <f>IF(COUNTIFS('[7]ROMM List'!$AA$5:$AA$736,다우기술!$C357,'[7]ROMM List'!T$5:T$736,"O")&gt;0,"O","")</f>
        <v>O</v>
      </c>
      <c r="AE357" s="460" t="str">
        <f>IF(COUNTIFS('[7]ROMM List'!$AA$5:$AA$736,다우기술!$C357,'[7]ROMM List'!U$5:U$736,"O")&gt;0,"O","")</f>
        <v>O</v>
      </c>
      <c r="AF357" s="460" t="str">
        <f>IF(COUNTIFS('[7]ROMM List'!$AA$5:$AA$736,다우기술!$C357,'[7]ROMM List'!V$5:V$736,"O")&gt;0,"O","")</f>
        <v>O</v>
      </c>
      <c r="AG357" s="461" t="str">
        <f>IF(COUNTIFS('[7]ROMM List'!$AA$5:$AA$736,다우기술!$C357,'[7]ROMM List'!W$5:W$736,"O")&gt;0,"O","")</f>
        <v>O</v>
      </c>
      <c r="AH357" s="462" t="s">
        <v>130</v>
      </c>
      <c r="AI357" s="458" t="str">
        <f t="shared" si="77"/>
        <v>공시</v>
      </c>
      <c r="AJ357" s="458" t="s">
        <v>144</v>
      </c>
      <c r="AK357" s="458" t="s">
        <v>3025</v>
      </c>
      <c r="AL357" s="458" t="s">
        <v>144</v>
      </c>
      <c r="AM357" s="458" t="s">
        <v>144</v>
      </c>
      <c r="AN357" s="458" t="s">
        <v>144</v>
      </c>
      <c r="AO357" s="458" t="s">
        <v>5775</v>
      </c>
      <c r="AP357" s="463" t="s">
        <v>144</v>
      </c>
      <c r="AQ357" s="458" t="s">
        <v>136</v>
      </c>
      <c r="AR357" s="454" t="s">
        <v>3791</v>
      </c>
      <c r="AS357" s="454" t="s">
        <v>4496</v>
      </c>
      <c r="AT357" s="464" t="s">
        <v>2451</v>
      </c>
      <c r="AU357" s="454" t="str">
        <f t="shared" si="75"/>
        <v>재무제표 검토</v>
      </c>
      <c r="AV357" s="454" t="s">
        <v>5776</v>
      </c>
      <c r="AW357" s="455"/>
      <c r="AX357" s="460"/>
      <c r="AY357" s="460" t="s">
        <v>143</v>
      </c>
      <c r="AZ357" s="461"/>
      <c r="BA357" s="446" t="s">
        <v>5777</v>
      </c>
      <c r="BB357" s="446" t="str">
        <f>IF(COUNTIFS('[7]ROMM List'!$AA$5:$AA$736,다우기술!C357,'[7]ROMM List'!$AF$5:$AF$736,"Significant")&gt;0,"Significant",IF(COUNTIFS('[7]ROMM List'!$AA$5:$AA$736,다우기술!C357,'[7]ROMM List'!$AF$5:$AF$736,"Higher")&gt;0,"Higher","Lower"))</f>
        <v>Lower</v>
      </c>
      <c r="BC357" s="446" t="s">
        <v>136</v>
      </c>
      <c r="BD357" s="446" t="s">
        <v>130</v>
      </c>
      <c r="BE357" s="465" t="s">
        <v>131</v>
      </c>
      <c r="BF357" s="466" t="s">
        <v>136</v>
      </c>
      <c r="BG357" s="466" t="s">
        <v>133</v>
      </c>
      <c r="BH357" s="466" t="s">
        <v>133</v>
      </c>
      <c r="BI357" s="466" t="s">
        <v>135</v>
      </c>
      <c r="BJ357" s="466" t="s">
        <v>133</v>
      </c>
      <c r="BK357" s="466" t="s">
        <v>135</v>
      </c>
      <c r="BL357" s="466" t="s">
        <v>133</v>
      </c>
      <c r="BM357" s="466" t="s">
        <v>133</v>
      </c>
      <c r="BN357" s="467" t="s">
        <v>135</v>
      </c>
      <c r="BO357" s="446" t="str">
        <f t="shared" si="71"/>
        <v>Higher</v>
      </c>
      <c r="BP357" s="446">
        <f>SUMIFS([7]Note!$G$18:$G$65,[7]Note!$C$18:$C$65,다우기술!BB357,[7]Note!$F$18:$F$65,다우기술!BC357,[7]Note!$D$18:$D$65,다우기술!BO357)/IF(BD357="Y",1,IF(BD357="H",2,4))</f>
        <v>2</v>
      </c>
      <c r="BQ357" s="446" t="s">
        <v>134</v>
      </c>
      <c r="BR357" s="466"/>
      <c r="BS357" s="467" t="s">
        <v>143</v>
      </c>
      <c r="BT357" s="465"/>
      <c r="BU357" s="466"/>
      <c r="BV357" s="466"/>
      <c r="BW357" s="466" t="s">
        <v>143</v>
      </c>
      <c r="BX357" s="466"/>
      <c r="BY357" s="446"/>
      <c r="BZ357" s="392" t="str">
        <f t="shared" si="76"/>
        <v>재무회계_재무제표 검토</v>
      </c>
      <c r="CA357" s="506" t="b">
        <f>VLOOKUP(BZ357,'[7]ROMM List'!$AB$5:$AB$736,1,0)=BZ357</f>
        <v>1</v>
      </c>
      <c r="CB357" s="506" t="str">
        <f t="shared" si="72"/>
        <v>FI0402</v>
      </c>
      <c r="CD357" s="507">
        <f t="shared" si="73"/>
        <v>0</v>
      </c>
      <c r="CE357" s="392"/>
      <c r="CF357" s="507">
        <f t="shared" si="74"/>
        <v>1</v>
      </c>
      <c r="CG357" s="507">
        <f t="shared" si="74"/>
        <v>0</v>
      </c>
      <c r="CH357" s="507">
        <f t="shared" si="74"/>
        <v>0</v>
      </c>
      <c r="CL357" s="506" t="str">
        <f>IF(COUNTIFS('[7]ROMM List'!$E$5:$E$736,다우기술!CL$4,'[7]ROMM List'!$AA$5:$AA$736,다우기술!$C357)&gt;0,CL$4,"")</f>
        <v/>
      </c>
      <c r="CM357" s="506" t="str">
        <f>IF(COUNTIFS('[7]ROMM List'!$E$5:$E$736,다우기술!CM$4,'[7]ROMM List'!$AA$5:$AA$736,다우기술!$C357)&gt;0,CM$4,"")</f>
        <v/>
      </c>
      <c r="CN357" s="506" t="str">
        <f>IF(COUNTIFS('[7]ROMM List'!$E$5:$E$736,다우기술!CN$4,'[7]ROMM List'!$AA$5:$AA$736,다우기술!$C357)&gt;0,CN$4,"")</f>
        <v/>
      </c>
      <c r="CO357" s="506" t="str">
        <f>IF(COUNTIFS('[7]ROMM List'!$E$5:$E$736,다우기술!CO$4,'[7]ROMM List'!$AA$5:$AA$736,다우기술!$C357)&gt;0,CO$4,"")</f>
        <v/>
      </c>
      <c r="CP357" s="506" t="str">
        <f>IF(COUNTIFS('[7]ROMM List'!$E$5:$E$736,다우기술!CP$4,'[7]ROMM List'!$AA$5:$AA$736,다우기술!$C357)&gt;0,CP$4,"")</f>
        <v/>
      </c>
      <c r="CQ357" s="506" t="str">
        <f>IF(COUNTIFS('[7]ROMM List'!$E$5:$E$736,다우기술!CQ$4,'[7]ROMM List'!$AA$5:$AA$736,다우기술!$C357)&gt;0,CQ$4,"")</f>
        <v/>
      </c>
      <c r="CR357" s="506" t="str">
        <f>IF(COUNTIFS('[7]ROMM List'!$E$5:$E$736,다우기술!CR$4,'[7]ROMM List'!$AA$5:$AA$736,다우기술!$C357)&gt;0,CR$4,"")</f>
        <v/>
      </c>
      <c r="CS357" s="506" t="str">
        <f>IF(COUNTIFS('[7]ROMM List'!$E$5:$E$736,다우기술!CS$4,'[7]ROMM List'!$AA$5:$AA$736,다우기술!$C357)&gt;0,CS$4,"")</f>
        <v/>
      </c>
      <c r="CT357" s="506" t="str">
        <f>IF(COUNTIFS('[7]ROMM List'!$E$5:$E$736,다우기술!CT$4,'[7]ROMM List'!$AA$5:$AA$736,다우기술!$C357)&gt;0,CT$4,"")</f>
        <v/>
      </c>
      <c r="CU357" s="506" t="str">
        <f>IF(COUNTIFS('[7]ROMM List'!$E$5:$E$736,다우기술!CU$4,'[7]ROMM List'!$AA$5:$AA$736,다우기술!$C357)&gt;0,CU$4,"")</f>
        <v/>
      </c>
      <c r="CV357" s="506" t="str">
        <f>IF(COUNTIFS('[7]ROMM List'!$E$5:$E$736,다우기술!CV$4,'[7]ROMM List'!$AA$5:$AA$736,다우기술!$C357)&gt;0,CV$4,"")</f>
        <v/>
      </c>
      <c r="CW357" s="506" t="str">
        <f>IF(COUNTIFS('[7]ROMM List'!$E$5:$E$736,다우기술!CW$4,'[7]ROMM List'!$AA$5:$AA$736,다우기술!$C357)&gt;0,CW$4,"")</f>
        <v/>
      </c>
      <c r="CX357" s="506" t="str">
        <f>IF(COUNTIFS('[7]ROMM List'!$E$5:$E$736,다우기술!CX$4,'[7]ROMM List'!$AA$5:$AA$736,다우기술!$C357)&gt;0,CX$4,"")</f>
        <v/>
      </c>
      <c r="CY357" s="506" t="str">
        <f>IF(COUNTIFS('[7]ROMM List'!$E$5:$E$736,다우기술!CY$4,'[7]ROMM List'!$AA$5:$AA$736,다우기술!$C357)&gt;0,CY$4,"")</f>
        <v/>
      </c>
      <c r="CZ357" s="506" t="str">
        <f>IF(COUNTIFS('[7]ROMM List'!$E$5:$E$736,다우기술!CZ$4,'[7]ROMM List'!$AA$5:$AA$736,다우기술!$C357)&gt;0,CZ$4,"")</f>
        <v/>
      </c>
      <c r="DA357" s="506" t="str">
        <f>IF(COUNTIFS('[7]ROMM List'!$E$5:$E$736,다우기술!DA$4,'[7]ROMM List'!$AA$5:$AA$736,다우기술!$C357)&gt;0,DA$4,"")</f>
        <v/>
      </c>
      <c r="DB357" s="506" t="str">
        <f>IF(COUNTIFS('[7]ROMM List'!$E$5:$E$736,다우기술!DB$4,'[7]ROMM List'!$AA$5:$AA$736,다우기술!$C357)&gt;0,DB$4,"")</f>
        <v/>
      </c>
      <c r="DC357" s="506" t="str">
        <f>IF(COUNTIFS('[7]ROMM List'!$E$5:$E$736,다우기술!DC$4,'[7]ROMM List'!$AA$5:$AA$736,다우기술!$C357)&gt;0,DC$4,"")</f>
        <v/>
      </c>
      <c r="DD357" s="506" t="str">
        <f>IF(COUNTIFS('[7]ROMM List'!$E$5:$E$736,다우기술!DD$4,'[7]ROMM List'!$AA$5:$AA$736,다우기술!$C357)&gt;0,DD$4,"")</f>
        <v/>
      </c>
      <c r="DE357" s="506" t="str">
        <f>IF(COUNTIFS('[7]ROMM List'!$E$5:$E$736,다우기술!DE$4,'[7]ROMM List'!$AA$5:$AA$736,다우기술!$C357)&gt;0,DE$4,"")</f>
        <v/>
      </c>
      <c r="DF357" s="506" t="str">
        <f>IF(COUNTIFS('[7]ROMM List'!$E$5:$E$736,다우기술!DF$4,'[7]ROMM List'!$AA$5:$AA$736,다우기술!$C357)&gt;0,DF$4,"")</f>
        <v>공시</v>
      </c>
      <c r="DG357" s="506" t="str">
        <f>IF(COUNTIFS('[7]ROMM List'!$E$5:$E$736,다우기술!DG$4,'[7]ROMM List'!$AA$5:$AA$736,다우기술!$C357)&gt;0,DG$4,"")</f>
        <v/>
      </c>
      <c r="DH357" s="506" t="str">
        <f>IF(COUNTIFS('[7]ROMM List'!$E$5:$E$736,다우기술!DH$4,'[7]ROMM List'!$AA$5:$AA$736,다우기술!$C357)&gt;0,DH$4,"")</f>
        <v/>
      </c>
      <c r="DI357" s="506" t="str">
        <f>IF(COUNTIFS('[7]ROMM List'!$E$5:$E$736,다우기술!DI$4,'[7]ROMM List'!$AA$5:$AA$736,다우기술!$C357)&gt;0,DI$4,"")</f>
        <v/>
      </c>
      <c r="DJ357" s="506" t="str">
        <f>IF(COUNTIFS('[7]ROMM List'!$E$5:$E$736,다우기술!DJ$4,'[7]ROMM List'!$AA$5:$AA$736,다우기술!$C357)&gt;0,DJ$4,"")</f>
        <v/>
      </c>
      <c r="DK357" s="506" t="str">
        <f>IF(COUNTIFS('[7]ROMM List'!$E$5:$E$736,다우기술!DK$4,'[7]ROMM List'!$AA$5:$AA$736,다우기술!$C357)&gt;0,DK$4,"")</f>
        <v/>
      </c>
      <c r="DL357" s="506" t="str">
        <f t="shared" si="78"/>
        <v>공시</v>
      </c>
    </row>
    <row r="358" spans="1:116" s="392" customFormat="1" ht="109.2" hidden="1" customHeight="1">
      <c r="A358" s="453"/>
      <c r="B358" s="392" t="s">
        <v>3009</v>
      </c>
      <c r="C358" s="430" t="str">
        <f t="shared" si="70"/>
        <v>FI0403</v>
      </c>
      <c r="D358" s="430" t="s">
        <v>5638</v>
      </c>
      <c r="E358" s="430" t="s">
        <v>5619</v>
      </c>
      <c r="F358" s="431" t="s">
        <v>3047</v>
      </c>
      <c r="G358" s="431" t="s">
        <v>3614</v>
      </c>
      <c r="H358" s="454" t="s">
        <v>5778</v>
      </c>
      <c r="I358" s="455" t="s">
        <v>5779</v>
      </c>
      <c r="J358" s="456" t="s">
        <v>2452</v>
      </c>
      <c r="K358" s="457" t="s">
        <v>2453</v>
      </c>
      <c r="L358" s="458" t="str">
        <f>IF(VLOOKUP(BZ358,'[7]ROMM List'!$AB$5:$AC$736,2,0)&gt;0,"Y","N")</f>
        <v>Y</v>
      </c>
      <c r="M358" s="459" t="s">
        <v>143</v>
      </c>
      <c r="N358" s="460"/>
      <c r="O358" s="460"/>
      <c r="P358" s="460"/>
      <c r="Q358" s="460"/>
      <c r="R358" s="461"/>
      <c r="S358" s="459" t="s">
        <v>140</v>
      </c>
      <c r="T358" s="461" t="s">
        <v>131</v>
      </c>
      <c r="U358" s="459" t="str">
        <f>IF(COUNTIFS('[7]ROMM List'!$AA$5:$AA$736,다우기술!$C358,'[7]ROMM List'!K$5:K$736,"O")&gt;0,"O","")</f>
        <v/>
      </c>
      <c r="V358" s="460" t="str">
        <f>IF(COUNTIFS('[7]ROMM List'!$AA$5:$AA$736,다우기술!$C358,'[7]ROMM List'!L$5:L$736,"O")&gt;0,"O","")</f>
        <v/>
      </c>
      <c r="W358" s="460" t="str">
        <f>IF(COUNTIFS('[7]ROMM List'!$AA$5:$AA$736,다우기술!$C358,'[7]ROMM List'!M$5:M$736,"O")&gt;0,"O","")</f>
        <v/>
      </c>
      <c r="X358" s="460" t="str">
        <f>IF(COUNTIFS('[7]ROMM List'!$AA$5:$AA$736,다우기술!$C358,'[7]ROMM List'!N$5:N$736,"O")&gt;0,"O","")</f>
        <v/>
      </c>
      <c r="Y358" s="460" t="str">
        <f>IF(COUNTIFS('[7]ROMM List'!$AA$5:$AA$736,다우기술!$C358,'[7]ROMM List'!O$5:O$736,"O")&gt;0,"O","")</f>
        <v/>
      </c>
      <c r="Z358" s="460" t="str">
        <f>IF(COUNTIFS('[7]ROMM List'!$AA$5:$AA$736,다우기술!$C358,'[7]ROMM List'!P$5:P$736,"O")&gt;0,"O","")</f>
        <v/>
      </c>
      <c r="AA358" s="460" t="str">
        <f>IF(COUNTIFS('[7]ROMM List'!$AA$5:$AA$736,다우기술!$C358,'[7]ROMM List'!Q$5:Q$736,"O")&gt;0,"O","")</f>
        <v/>
      </c>
      <c r="AB358" s="460" t="str">
        <f>IF(COUNTIFS('[7]ROMM List'!$AA$5:$AA$736,다우기술!$C358,'[7]ROMM List'!R$5:R$736,"O")&gt;0,"O","")</f>
        <v/>
      </c>
      <c r="AC358" s="460" t="str">
        <f>IF(COUNTIFS('[7]ROMM List'!$AA$5:$AA$736,다우기술!$C358,'[7]ROMM List'!S$5:S$736,"O")&gt;0,"O","")</f>
        <v/>
      </c>
      <c r="AD358" s="460" t="str">
        <f>IF(COUNTIFS('[7]ROMM List'!$AA$5:$AA$736,다우기술!$C358,'[7]ROMM List'!T$5:T$736,"O")&gt;0,"O","")</f>
        <v>O</v>
      </c>
      <c r="AE358" s="460" t="str">
        <f>IF(COUNTIFS('[7]ROMM List'!$AA$5:$AA$736,다우기술!$C358,'[7]ROMM List'!U$5:U$736,"O")&gt;0,"O","")</f>
        <v>O</v>
      </c>
      <c r="AF358" s="460" t="str">
        <f>IF(COUNTIFS('[7]ROMM List'!$AA$5:$AA$736,다우기술!$C358,'[7]ROMM List'!V$5:V$736,"O")&gt;0,"O","")</f>
        <v>O</v>
      </c>
      <c r="AG358" s="461" t="str">
        <f>IF(COUNTIFS('[7]ROMM List'!$AA$5:$AA$736,다우기술!$C358,'[7]ROMM List'!W$5:W$736,"O")&gt;0,"O","")</f>
        <v>O</v>
      </c>
      <c r="AH358" s="462" t="s">
        <v>130</v>
      </c>
      <c r="AI358" s="458" t="str">
        <f t="shared" si="77"/>
        <v>공시</v>
      </c>
      <c r="AJ358" s="458" t="s">
        <v>144</v>
      </c>
      <c r="AK358" s="458" t="s">
        <v>144</v>
      </c>
      <c r="AL358" s="458" t="s">
        <v>144</v>
      </c>
      <c r="AM358" s="458" t="s">
        <v>144</v>
      </c>
      <c r="AN358" s="458" t="s">
        <v>144</v>
      </c>
      <c r="AO358" s="458" t="s">
        <v>5780</v>
      </c>
      <c r="AP358" s="463" t="s">
        <v>144</v>
      </c>
      <c r="AQ358" s="458" t="s">
        <v>136</v>
      </c>
      <c r="AR358" s="454" t="s">
        <v>3791</v>
      </c>
      <c r="AS358" s="454" t="s">
        <v>5781</v>
      </c>
      <c r="AT358" s="464" t="s">
        <v>2454</v>
      </c>
      <c r="AU358" s="454" t="str">
        <f t="shared" si="75"/>
        <v>감사 및 검토 후 분기별 재무제표의 승인</v>
      </c>
      <c r="AV358" s="454" t="s">
        <v>5782</v>
      </c>
      <c r="AW358" s="455"/>
      <c r="AX358" s="460"/>
      <c r="AY358" s="460" t="s">
        <v>143</v>
      </c>
      <c r="AZ358" s="461"/>
      <c r="BA358" s="446" t="s">
        <v>5777</v>
      </c>
      <c r="BB358" s="446" t="str">
        <f>IF(COUNTIFS('[7]ROMM List'!$AA$5:$AA$736,다우기술!C358,'[7]ROMM List'!$AF$5:$AF$736,"Significant")&gt;0,"Significant",IF(COUNTIFS('[7]ROMM List'!$AA$5:$AA$736,다우기술!C358,'[7]ROMM List'!$AF$5:$AF$736,"Higher")&gt;0,"Higher","Lower"))</f>
        <v>Lower</v>
      </c>
      <c r="BC358" s="446" t="str">
        <f>AQ358</f>
        <v>Q</v>
      </c>
      <c r="BD358" s="446" t="s">
        <v>130</v>
      </c>
      <c r="BE358" s="465" t="s">
        <v>131</v>
      </c>
      <c r="BF358" s="466" t="str">
        <f>BC358</f>
        <v>Q</v>
      </c>
      <c r="BG358" s="466" t="s">
        <v>135</v>
      </c>
      <c r="BH358" s="466" t="s">
        <v>133</v>
      </c>
      <c r="BI358" s="466" t="s">
        <v>135</v>
      </c>
      <c r="BJ358" s="466" t="s">
        <v>133</v>
      </c>
      <c r="BK358" s="466" t="s">
        <v>133</v>
      </c>
      <c r="BL358" s="466" t="s">
        <v>133</v>
      </c>
      <c r="BM358" s="466" t="s">
        <v>135</v>
      </c>
      <c r="BN358" s="467" t="s">
        <v>135</v>
      </c>
      <c r="BO358" s="446" t="str">
        <f t="shared" si="71"/>
        <v>Not Higher</v>
      </c>
      <c r="BP358" s="446">
        <f>SUMIFS([7]Note!$G$18:$G$65,[7]Note!$C$18:$C$65,다우기술!BB358,[7]Note!$F$18:$F$65,다우기술!BC358,[7]Note!$D$18:$D$65,다우기술!BO358)/IF(BD358="Y",1,IF(BD358="H",2,4))</f>
        <v>2</v>
      </c>
      <c r="BQ358" s="446" t="s">
        <v>134</v>
      </c>
      <c r="BR358" s="466"/>
      <c r="BS358" s="467" t="s">
        <v>143</v>
      </c>
      <c r="BT358" s="465"/>
      <c r="BU358" s="466"/>
      <c r="BV358" s="466"/>
      <c r="BW358" s="466" t="s">
        <v>143</v>
      </c>
      <c r="BX358" s="466"/>
      <c r="BY358" s="446"/>
      <c r="BZ358" s="392" t="str">
        <f t="shared" si="76"/>
        <v>재무회계_감사 및 검토 후 분기별 재무제표의 승인</v>
      </c>
      <c r="CA358" s="392" t="b">
        <f>VLOOKUP(BZ358,'[7]ROMM List'!$AB$5:$AB$736,1,0)=BZ358</f>
        <v>1</v>
      </c>
      <c r="CB358" s="392" t="str">
        <f t="shared" si="72"/>
        <v>FI0403</v>
      </c>
      <c r="CD358" s="470">
        <f t="shared" si="73"/>
        <v>0</v>
      </c>
      <c r="CF358" s="470">
        <f t="shared" si="74"/>
        <v>0</v>
      </c>
      <c r="CG358" s="470">
        <f t="shared" si="74"/>
        <v>0</v>
      </c>
      <c r="CH358" s="470">
        <f t="shared" si="74"/>
        <v>0</v>
      </c>
      <c r="CL358" s="392" t="str">
        <f>IF(COUNTIFS('[7]ROMM List'!$E$5:$E$736,다우기술!CL$4,'[7]ROMM List'!$AA$5:$AA$736,다우기술!$C358)&gt;0,CL$4,"")</f>
        <v/>
      </c>
      <c r="CM358" s="392" t="str">
        <f>IF(COUNTIFS('[7]ROMM List'!$E$5:$E$736,다우기술!CM$4,'[7]ROMM List'!$AA$5:$AA$736,다우기술!$C358)&gt;0,CM$4,"")</f>
        <v/>
      </c>
      <c r="CN358" s="392" t="str">
        <f>IF(COUNTIFS('[7]ROMM List'!$E$5:$E$736,다우기술!CN$4,'[7]ROMM List'!$AA$5:$AA$736,다우기술!$C358)&gt;0,CN$4,"")</f>
        <v/>
      </c>
      <c r="CO358" s="392" t="str">
        <f>IF(COUNTIFS('[7]ROMM List'!$E$5:$E$736,다우기술!CO$4,'[7]ROMM List'!$AA$5:$AA$736,다우기술!$C358)&gt;0,CO$4,"")</f>
        <v/>
      </c>
      <c r="CP358" s="392" t="str">
        <f>IF(COUNTIFS('[7]ROMM List'!$E$5:$E$736,다우기술!CP$4,'[7]ROMM List'!$AA$5:$AA$736,다우기술!$C358)&gt;0,CP$4,"")</f>
        <v/>
      </c>
      <c r="CQ358" s="392" t="str">
        <f>IF(COUNTIFS('[7]ROMM List'!$E$5:$E$736,다우기술!CQ$4,'[7]ROMM List'!$AA$5:$AA$736,다우기술!$C358)&gt;0,CQ$4,"")</f>
        <v/>
      </c>
      <c r="CR358" s="392" t="str">
        <f>IF(COUNTIFS('[7]ROMM List'!$E$5:$E$736,다우기술!CR$4,'[7]ROMM List'!$AA$5:$AA$736,다우기술!$C358)&gt;0,CR$4,"")</f>
        <v/>
      </c>
      <c r="CS358" s="392" t="str">
        <f>IF(COUNTIFS('[7]ROMM List'!$E$5:$E$736,다우기술!CS$4,'[7]ROMM List'!$AA$5:$AA$736,다우기술!$C358)&gt;0,CS$4,"")</f>
        <v/>
      </c>
      <c r="CT358" s="392" t="str">
        <f>IF(COUNTIFS('[7]ROMM List'!$E$5:$E$736,다우기술!CT$4,'[7]ROMM List'!$AA$5:$AA$736,다우기술!$C358)&gt;0,CT$4,"")</f>
        <v/>
      </c>
      <c r="CU358" s="392" t="str">
        <f>IF(COUNTIFS('[7]ROMM List'!$E$5:$E$736,다우기술!CU$4,'[7]ROMM List'!$AA$5:$AA$736,다우기술!$C358)&gt;0,CU$4,"")</f>
        <v/>
      </c>
      <c r="CV358" s="392" t="str">
        <f>IF(COUNTIFS('[7]ROMM List'!$E$5:$E$736,다우기술!CV$4,'[7]ROMM List'!$AA$5:$AA$736,다우기술!$C358)&gt;0,CV$4,"")</f>
        <v/>
      </c>
      <c r="CW358" s="392" t="str">
        <f>IF(COUNTIFS('[7]ROMM List'!$E$5:$E$736,다우기술!CW$4,'[7]ROMM List'!$AA$5:$AA$736,다우기술!$C358)&gt;0,CW$4,"")</f>
        <v/>
      </c>
      <c r="CX358" s="392" t="str">
        <f>IF(COUNTIFS('[7]ROMM List'!$E$5:$E$736,다우기술!CX$4,'[7]ROMM List'!$AA$5:$AA$736,다우기술!$C358)&gt;0,CX$4,"")</f>
        <v/>
      </c>
      <c r="CY358" s="392" t="str">
        <f>IF(COUNTIFS('[7]ROMM List'!$E$5:$E$736,다우기술!CY$4,'[7]ROMM List'!$AA$5:$AA$736,다우기술!$C358)&gt;0,CY$4,"")</f>
        <v/>
      </c>
      <c r="CZ358" s="392" t="str">
        <f>IF(COUNTIFS('[7]ROMM List'!$E$5:$E$736,다우기술!CZ$4,'[7]ROMM List'!$AA$5:$AA$736,다우기술!$C358)&gt;0,CZ$4,"")</f>
        <v/>
      </c>
      <c r="DA358" s="392" t="str">
        <f>IF(COUNTIFS('[7]ROMM List'!$E$5:$E$736,다우기술!DA$4,'[7]ROMM List'!$AA$5:$AA$736,다우기술!$C358)&gt;0,DA$4,"")</f>
        <v/>
      </c>
      <c r="DB358" s="392" t="str">
        <f>IF(COUNTIFS('[7]ROMM List'!$E$5:$E$736,다우기술!DB$4,'[7]ROMM List'!$AA$5:$AA$736,다우기술!$C358)&gt;0,DB$4,"")</f>
        <v/>
      </c>
      <c r="DC358" s="392" t="str">
        <f>IF(COUNTIFS('[7]ROMM List'!$E$5:$E$736,다우기술!DC$4,'[7]ROMM List'!$AA$5:$AA$736,다우기술!$C358)&gt;0,DC$4,"")</f>
        <v/>
      </c>
      <c r="DD358" s="392" t="str">
        <f>IF(COUNTIFS('[7]ROMM List'!$E$5:$E$736,다우기술!DD$4,'[7]ROMM List'!$AA$5:$AA$736,다우기술!$C358)&gt;0,DD$4,"")</f>
        <v/>
      </c>
      <c r="DE358" s="392" t="str">
        <f>IF(COUNTIFS('[7]ROMM List'!$E$5:$E$736,다우기술!DE$4,'[7]ROMM List'!$AA$5:$AA$736,다우기술!$C358)&gt;0,DE$4,"")</f>
        <v/>
      </c>
      <c r="DF358" s="392" t="str">
        <f>IF(COUNTIFS('[7]ROMM List'!$E$5:$E$736,다우기술!DF$4,'[7]ROMM List'!$AA$5:$AA$736,다우기술!$C358)&gt;0,DF$4,"")</f>
        <v>공시</v>
      </c>
      <c r="DG358" s="392" t="str">
        <f>IF(COUNTIFS('[7]ROMM List'!$E$5:$E$736,다우기술!DG$4,'[7]ROMM List'!$AA$5:$AA$736,다우기술!$C358)&gt;0,DG$4,"")</f>
        <v/>
      </c>
      <c r="DH358" s="392" t="str">
        <f>IF(COUNTIFS('[7]ROMM List'!$E$5:$E$736,다우기술!DH$4,'[7]ROMM List'!$AA$5:$AA$736,다우기술!$C358)&gt;0,DH$4,"")</f>
        <v/>
      </c>
      <c r="DI358" s="392" t="str">
        <f>IF(COUNTIFS('[7]ROMM List'!$E$5:$E$736,다우기술!DI$4,'[7]ROMM List'!$AA$5:$AA$736,다우기술!$C358)&gt;0,DI$4,"")</f>
        <v/>
      </c>
      <c r="DJ358" s="392" t="str">
        <f>IF(COUNTIFS('[7]ROMM List'!$E$5:$E$736,다우기술!DJ$4,'[7]ROMM List'!$AA$5:$AA$736,다우기술!$C358)&gt;0,DJ$4,"")</f>
        <v/>
      </c>
      <c r="DK358" s="392" t="str">
        <f>IF(COUNTIFS('[7]ROMM List'!$E$5:$E$736,다우기술!DK$4,'[7]ROMM List'!$AA$5:$AA$736,다우기술!$C358)&gt;0,DK$4,"")</f>
        <v/>
      </c>
      <c r="DL358" s="392" t="str">
        <f t="shared" si="78"/>
        <v>공시</v>
      </c>
    </row>
    <row r="359" spans="1:116" s="392" customFormat="1" ht="156" hidden="1" customHeight="1">
      <c r="A359" s="471" t="s">
        <v>3290</v>
      </c>
      <c r="B359" s="392" t="s">
        <v>3009</v>
      </c>
      <c r="C359" s="430" t="str">
        <f t="shared" si="70"/>
        <v>FI0404</v>
      </c>
      <c r="D359" s="430" t="s">
        <v>5638</v>
      </c>
      <c r="E359" s="430" t="s">
        <v>5619</v>
      </c>
      <c r="F359" s="431" t="s">
        <v>3047</v>
      </c>
      <c r="G359" s="431" t="s">
        <v>3047</v>
      </c>
      <c r="H359" s="454" t="s">
        <v>5783</v>
      </c>
      <c r="I359" s="455" t="s">
        <v>5784</v>
      </c>
      <c r="J359" s="456" t="s">
        <v>2455</v>
      </c>
      <c r="K359" s="457" t="s">
        <v>2456</v>
      </c>
      <c r="L359" s="458" t="str">
        <f>IF(VLOOKUP(BZ359,'[7]ROMM List'!$AB$5:$AC$736,2,0)&gt;0,"Y","N")</f>
        <v>Y</v>
      </c>
      <c r="M359" s="459" t="s">
        <v>143</v>
      </c>
      <c r="N359" s="460" t="s">
        <v>143</v>
      </c>
      <c r="O359" s="460"/>
      <c r="P359" s="460"/>
      <c r="Q359" s="460"/>
      <c r="R359" s="461"/>
      <c r="S359" s="459" t="s">
        <v>140</v>
      </c>
      <c r="T359" s="461" t="s">
        <v>131</v>
      </c>
      <c r="U359" s="459" t="str">
        <f>IF(COUNTIFS('[7]ROMM List'!$AA$5:$AA$736,다우기술!$C359,'[7]ROMM List'!K$5:K$736,"O")&gt;0,"O","")</f>
        <v/>
      </c>
      <c r="V359" s="460" t="str">
        <f>IF(COUNTIFS('[7]ROMM List'!$AA$5:$AA$736,다우기술!$C359,'[7]ROMM List'!L$5:L$736,"O")&gt;0,"O","")</f>
        <v/>
      </c>
      <c r="W359" s="460" t="str">
        <f>IF(COUNTIFS('[7]ROMM List'!$AA$5:$AA$736,다우기술!$C359,'[7]ROMM List'!M$5:M$736,"O")&gt;0,"O","")</f>
        <v/>
      </c>
      <c r="X359" s="460" t="str">
        <f>IF(COUNTIFS('[7]ROMM List'!$AA$5:$AA$736,다우기술!$C359,'[7]ROMM List'!N$5:N$736,"O")&gt;0,"O","")</f>
        <v/>
      </c>
      <c r="Y359" s="460" t="str">
        <f>IF(COUNTIFS('[7]ROMM List'!$AA$5:$AA$736,다우기술!$C359,'[7]ROMM List'!O$5:O$736,"O")&gt;0,"O","")</f>
        <v/>
      </c>
      <c r="Z359" s="460" t="str">
        <f>IF(COUNTIFS('[7]ROMM List'!$AA$5:$AA$736,다우기술!$C359,'[7]ROMM List'!P$5:P$736,"O")&gt;0,"O","")</f>
        <v/>
      </c>
      <c r="AA359" s="460" t="str">
        <f>IF(COUNTIFS('[7]ROMM List'!$AA$5:$AA$736,다우기술!$C359,'[7]ROMM List'!Q$5:Q$736,"O")&gt;0,"O","")</f>
        <v/>
      </c>
      <c r="AB359" s="460" t="str">
        <f>IF(COUNTIFS('[7]ROMM List'!$AA$5:$AA$736,다우기술!$C359,'[7]ROMM List'!R$5:R$736,"O")&gt;0,"O","")</f>
        <v/>
      </c>
      <c r="AC359" s="460" t="str">
        <f>IF(COUNTIFS('[7]ROMM List'!$AA$5:$AA$736,다우기술!$C359,'[7]ROMM List'!S$5:S$736,"O")&gt;0,"O","")</f>
        <v/>
      </c>
      <c r="AD359" s="460" t="str">
        <f>IF(COUNTIFS('[7]ROMM List'!$AA$5:$AA$736,다우기술!$C359,'[7]ROMM List'!T$5:T$736,"O")&gt;0,"O","")</f>
        <v>O</v>
      </c>
      <c r="AE359" s="460" t="str">
        <f>IF(COUNTIFS('[7]ROMM List'!$AA$5:$AA$736,다우기술!$C359,'[7]ROMM List'!U$5:U$736,"O")&gt;0,"O","")</f>
        <v>O</v>
      </c>
      <c r="AF359" s="460" t="str">
        <f>IF(COUNTIFS('[7]ROMM List'!$AA$5:$AA$736,다우기술!$C359,'[7]ROMM List'!V$5:V$736,"O")&gt;0,"O","")</f>
        <v>O</v>
      </c>
      <c r="AG359" s="461" t="str">
        <f>IF(COUNTIFS('[7]ROMM List'!$AA$5:$AA$736,다우기술!$C359,'[7]ROMM List'!W$5:W$736,"O")&gt;0,"O","")</f>
        <v>O</v>
      </c>
      <c r="AH359" s="462" t="s">
        <v>130</v>
      </c>
      <c r="AI359" s="458" t="str">
        <f t="shared" si="77"/>
        <v>공시</v>
      </c>
      <c r="AJ359" s="458" t="s">
        <v>144</v>
      </c>
      <c r="AK359" s="458" t="s">
        <v>144</v>
      </c>
      <c r="AL359" s="458" t="s">
        <v>144</v>
      </c>
      <c r="AM359" s="458" t="s">
        <v>144</v>
      </c>
      <c r="AN359" s="458" t="s">
        <v>144</v>
      </c>
      <c r="AO359" s="458" t="s">
        <v>5785</v>
      </c>
      <c r="AP359" s="463" t="s">
        <v>3638</v>
      </c>
      <c r="AQ359" s="458" t="s">
        <v>136</v>
      </c>
      <c r="AR359" s="454" t="s">
        <v>3791</v>
      </c>
      <c r="AS359" s="454" t="s">
        <v>3792</v>
      </c>
      <c r="AT359" s="464" t="s">
        <v>2457</v>
      </c>
      <c r="AU359" s="454" t="str">
        <f t="shared" si="75"/>
        <v>현금흐름표 검토 및 승인</v>
      </c>
      <c r="AV359" s="454" t="s">
        <v>5786</v>
      </c>
      <c r="AW359" s="455"/>
      <c r="AX359" s="460"/>
      <c r="AY359" s="460" t="s">
        <v>143</v>
      </c>
      <c r="AZ359" s="461"/>
      <c r="BA359" s="446" t="s">
        <v>5787</v>
      </c>
      <c r="BB359" s="446" t="str">
        <f>IF(COUNTIFS('[7]ROMM List'!$AA$5:$AA$736,다우기술!C359,'[7]ROMM List'!$AF$5:$AF$736,"Significant")&gt;0,"Significant",IF(COUNTIFS('[7]ROMM List'!$AA$5:$AA$736,다우기술!C359,'[7]ROMM List'!$AF$5:$AF$736,"Higher")&gt;0,"Higher","Lower"))</f>
        <v>Lower</v>
      </c>
      <c r="BC359" s="446" t="s">
        <v>136</v>
      </c>
      <c r="BD359" s="446" t="s">
        <v>130</v>
      </c>
      <c r="BE359" s="465" t="s">
        <v>131</v>
      </c>
      <c r="BF359" s="466" t="str">
        <f>BC359</f>
        <v>Q</v>
      </c>
      <c r="BG359" s="466" t="s">
        <v>135</v>
      </c>
      <c r="BH359" s="466" t="s">
        <v>135</v>
      </c>
      <c r="BI359" s="466" t="s">
        <v>135</v>
      </c>
      <c r="BJ359" s="466" t="s">
        <v>135</v>
      </c>
      <c r="BK359" s="466" t="s">
        <v>135</v>
      </c>
      <c r="BL359" s="466" t="s">
        <v>4440</v>
      </c>
      <c r="BM359" s="466" t="s">
        <v>135</v>
      </c>
      <c r="BN359" s="467" t="s">
        <v>135</v>
      </c>
      <c r="BO359" s="446" t="str">
        <f t="shared" si="71"/>
        <v>Not Higher</v>
      </c>
      <c r="BP359" s="446">
        <f>SUMIFS([7]Note!$G$18:$G$65,[7]Note!$C$18:$C$65,다우기술!BB359,[7]Note!$F$18:$F$65,다우기술!BC359,[7]Note!$D$18:$D$65,다우기술!BO359)/IF(BD359="Y",1,IF(BD359="H",2,4))</f>
        <v>2</v>
      </c>
      <c r="BQ359" s="446" t="s">
        <v>134</v>
      </c>
      <c r="BR359" s="466"/>
      <c r="BS359" s="467" t="s">
        <v>143</v>
      </c>
      <c r="BT359" s="465"/>
      <c r="BU359" s="466"/>
      <c r="BV359" s="466"/>
      <c r="BW359" s="466" t="s">
        <v>143</v>
      </c>
      <c r="BX359" s="466"/>
      <c r="BY359" s="446"/>
      <c r="BZ359" s="392" t="str">
        <f t="shared" si="76"/>
        <v>재무회계_현금흐름표 검토 및 승인</v>
      </c>
      <c r="CA359" s="392" t="b">
        <f>VLOOKUP(BZ359,'[7]ROMM List'!$AB$5:$AB$736,1,0)=BZ359</f>
        <v>1</v>
      </c>
      <c r="CB359" s="392" t="str">
        <f t="shared" si="72"/>
        <v>FI0404</v>
      </c>
      <c r="CD359" s="470">
        <f t="shared" si="73"/>
        <v>0</v>
      </c>
      <c r="CF359" s="470">
        <f t="shared" si="74"/>
        <v>0</v>
      </c>
      <c r="CG359" s="470">
        <f t="shared" si="74"/>
        <v>0</v>
      </c>
      <c r="CH359" s="470">
        <f t="shared" si="74"/>
        <v>0</v>
      </c>
      <c r="CL359" s="392" t="str">
        <f>IF(COUNTIFS('[7]ROMM List'!$E$5:$E$736,다우기술!CL$4,'[7]ROMM List'!$AA$5:$AA$736,다우기술!$C359)&gt;0,CL$4,"")</f>
        <v/>
      </c>
      <c r="CM359" s="392" t="str">
        <f>IF(COUNTIFS('[7]ROMM List'!$E$5:$E$736,다우기술!CM$4,'[7]ROMM List'!$AA$5:$AA$736,다우기술!$C359)&gt;0,CM$4,"")</f>
        <v/>
      </c>
      <c r="CN359" s="392" t="str">
        <f>IF(COUNTIFS('[7]ROMM List'!$E$5:$E$736,다우기술!CN$4,'[7]ROMM List'!$AA$5:$AA$736,다우기술!$C359)&gt;0,CN$4,"")</f>
        <v/>
      </c>
      <c r="CO359" s="392" t="str">
        <f>IF(COUNTIFS('[7]ROMM List'!$E$5:$E$736,다우기술!CO$4,'[7]ROMM List'!$AA$5:$AA$736,다우기술!$C359)&gt;0,CO$4,"")</f>
        <v/>
      </c>
      <c r="CP359" s="392" t="str">
        <f>IF(COUNTIFS('[7]ROMM List'!$E$5:$E$736,다우기술!CP$4,'[7]ROMM List'!$AA$5:$AA$736,다우기술!$C359)&gt;0,CP$4,"")</f>
        <v/>
      </c>
      <c r="CQ359" s="392" t="str">
        <f>IF(COUNTIFS('[7]ROMM List'!$E$5:$E$736,다우기술!CQ$4,'[7]ROMM List'!$AA$5:$AA$736,다우기술!$C359)&gt;0,CQ$4,"")</f>
        <v/>
      </c>
      <c r="CR359" s="392" t="str">
        <f>IF(COUNTIFS('[7]ROMM List'!$E$5:$E$736,다우기술!CR$4,'[7]ROMM List'!$AA$5:$AA$736,다우기술!$C359)&gt;0,CR$4,"")</f>
        <v/>
      </c>
      <c r="CS359" s="392" t="str">
        <f>IF(COUNTIFS('[7]ROMM List'!$E$5:$E$736,다우기술!CS$4,'[7]ROMM List'!$AA$5:$AA$736,다우기술!$C359)&gt;0,CS$4,"")</f>
        <v/>
      </c>
      <c r="CT359" s="392" t="str">
        <f>IF(COUNTIFS('[7]ROMM List'!$E$5:$E$736,다우기술!CT$4,'[7]ROMM List'!$AA$5:$AA$736,다우기술!$C359)&gt;0,CT$4,"")</f>
        <v/>
      </c>
      <c r="CU359" s="392" t="str">
        <f>IF(COUNTIFS('[7]ROMM List'!$E$5:$E$736,다우기술!CU$4,'[7]ROMM List'!$AA$5:$AA$736,다우기술!$C359)&gt;0,CU$4,"")</f>
        <v/>
      </c>
      <c r="CV359" s="392" t="str">
        <f>IF(COUNTIFS('[7]ROMM List'!$E$5:$E$736,다우기술!CV$4,'[7]ROMM List'!$AA$5:$AA$736,다우기술!$C359)&gt;0,CV$4,"")</f>
        <v/>
      </c>
      <c r="CW359" s="392" t="str">
        <f>IF(COUNTIFS('[7]ROMM List'!$E$5:$E$736,다우기술!CW$4,'[7]ROMM List'!$AA$5:$AA$736,다우기술!$C359)&gt;0,CW$4,"")</f>
        <v/>
      </c>
      <c r="CX359" s="392" t="str">
        <f>IF(COUNTIFS('[7]ROMM List'!$E$5:$E$736,다우기술!CX$4,'[7]ROMM List'!$AA$5:$AA$736,다우기술!$C359)&gt;0,CX$4,"")</f>
        <v/>
      </c>
      <c r="CY359" s="392" t="str">
        <f>IF(COUNTIFS('[7]ROMM List'!$E$5:$E$736,다우기술!CY$4,'[7]ROMM List'!$AA$5:$AA$736,다우기술!$C359)&gt;0,CY$4,"")</f>
        <v/>
      </c>
      <c r="CZ359" s="392" t="str">
        <f>IF(COUNTIFS('[7]ROMM List'!$E$5:$E$736,다우기술!CZ$4,'[7]ROMM List'!$AA$5:$AA$736,다우기술!$C359)&gt;0,CZ$4,"")</f>
        <v/>
      </c>
      <c r="DA359" s="392" t="str">
        <f>IF(COUNTIFS('[7]ROMM List'!$E$5:$E$736,다우기술!DA$4,'[7]ROMM List'!$AA$5:$AA$736,다우기술!$C359)&gt;0,DA$4,"")</f>
        <v/>
      </c>
      <c r="DB359" s="392" t="str">
        <f>IF(COUNTIFS('[7]ROMM List'!$E$5:$E$736,다우기술!DB$4,'[7]ROMM List'!$AA$5:$AA$736,다우기술!$C359)&gt;0,DB$4,"")</f>
        <v/>
      </c>
      <c r="DC359" s="392" t="str">
        <f>IF(COUNTIFS('[7]ROMM List'!$E$5:$E$736,다우기술!DC$4,'[7]ROMM List'!$AA$5:$AA$736,다우기술!$C359)&gt;0,DC$4,"")</f>
        <v/>
      </c>
      <c r="DD359" s="392" t="str">
        <f>IF(COUNTIFS('[7]ROMM List'!$E$5:$E$736,다우기술!DD$4,'[7]ROMM List'!$AA$5:$AA$736,다우기술!$C359)&gt;0,DD$4,"")</f>
        <v/>
      </c>
      <c r="DE359" s="392" t="str">
        <f>IF(COUNTIFS('[7]ROMM List'!$E$5:$E$736,다우기술!DE$4,'[7]ROMM List'!$AA$5:$AA$736,다우기술!$C359)&gt;0,DE$4,"")</f>
        <v/>
      </c>
      <c r="DF359" s="392" t="str">
        <f>IF(COUNTIFS('[7]ROMM List'!$E$5:$E$736,다우기술!DF$4,'[7]ROMM List'!$AA$5:$AA$736,다우기술!$C359)&gt;0,DF$4,"")</f>
        <v>공시</v>
      </c>
      <c r="DG359" s="392" t="str">
        <f>IF(COUNTIFS('[7]ROMM List'!$E$5:$E$736,다우기술!DG$4,'[7]ROMM List'!$AA$5:$AA$736,다우기술!$C359)&gt;0,DG$4,"")</f>
        <v/>
      </c>
      <c r="DH359" s="392" t="str">
        <f>IF(COUNTIFS('[7]ROMM List'!$E$5:$E$736,다우기술!DH$4,'[7]ROMM List'!$AA$5:$AA$736,다우기술!$C359)&gt;0,DH$4,"")</f>
        <v/>
      </c>
      <c r="DI359" s="392" t="str">
        <f>IF(COUNTIFS('[7]ROMM List'!$E$5:$E$736,다우기술!DI$4,'[7]ROMM List'!$AA$5:$AA$736,다우기술!$C359)&gt;0,DI$4,"")</f>
        <v/>
      </c>
      <c r="DJ359" s="392" t="str">
        <f>IF(COUNTIFS('[7]ROMM List'!$E$5:$E$736,다우기술!DJ$4,'[7]ROMM List'!$AA$5:$AA$736,다우기술!$C359)&gt;0,DJ$4,"")</f>
        <v/>
      </c>
      <c r="DK359" s="392" t="str">
        <f>IF(COUNTIFS('[7]ROMM List'!$E$5:$E$736,다우기술!DK$4,'[7]ROMM List'!$AA$5:$AA$736,다우기술!$C359)&gt;0,DK$4,"")</f>
        <v/>
      </c>
      <c r="DL359" s="392" t="str">
        <f t="shared" si="78"/>
        <v>공시</v>
      </c>
    </row>
    <row r="360" spans="1:116" s="392" customFormat="1" ht="156" hidden="1" customHeight="1">
      <c r="A360" s="453"/>
      <c r="B360" s="392" t="s">
        <v>3009</v>
      </c>
      <c r="C360" s="430" t="str">
        <f t="shared" si="70"/>
        <v>FI0501</v>
      </c>
      <c r="D360" s="430" t="s">
        <v>5638</v>
      </c>
      <c r="E360" s="430" t="s">
        <v>5619</v>
      </c>
      <c r="F360" s="431" t="s">
        <v>3056</v>
      </c>
      <c r="G360" s="431" t="s">
        <v>3292</v>
      </c>
      <c r="H360" s="454" t="s">
        <v>5788</v>
      </c>
      <c r="I360" s="455" t="s">
        <v>5789</v>
      </c>
      <c r="J360" s="456" t="s">
        <v>5790</v>
      </c>
      <c r="K360" s="457" t="s">
        <v>5791</v>
      </c>
      <c r="L360" s="458" t="str">
        <f>IF(VLOOKUP(BZ360,'[7]ROMM List'!$AB$5:$AC$736,2,0)&gt;0,"Y","N")</f>
        <v>N</v>
      </c>
      <c r="M360" s="459"/>
      <c r="N360" s="460"/>
      <c r="O360" s="460"/>
      <c r="P360" s="460"/>
      <c r="Q360" s="460"/>
      <c r="R360" s="461" t="s">
        <v>143</v>
      </c>
      <c r="S360" s="459" t="s">
        <v>142</v>
      </c>
      <c r="T360" s="461" t="s">
        <v>131</v>
      </c>
      <c r="U360" s="459" t="str">
        <f>IF(COUNTIFS('[7]ROMM List'!$AA$5:$AA$736,다우기술!$C360,'[7]ROMM List'!K$5:K$736,"O")&gt;0,"O","")</f>
        <v/>
      </c>
      <c r="V360" s="460" t="str">
        <f>IF(COUNTIFS('[7]ROMM List'!$AA$5:$AA$736,다우기술!$C360,'[7]ROMM List'!L$5:L$736,"O")&gt;0,"O","")</f>
        <v/>
      </c>
      <c r="W360" s="460" t="str">
        <f>IF(COUNTIFS('[7]ROMM List'!$AA$5:$AA$736,다우기술!$C360,'[7]ROMM List'!M$5:M$736,"O")&gt;0,"O","")</f>
        <v/>
      </c>
      <c r="X360" s="460" t="str">
        <f>IF(COUNTIFS('[7]ROMM List'!$AA$5:$AA$736,다우기술!$C360,'[7]ROMM List'!N$5:N$736,"O")&gt;0,"O","")</f>
        <v/>
      </c>
      <c r="Y360" s="460" t="str">
        <f>IF(COUNTIFS('[7]ROMM List'!$AA$5:$AA$736,다우기술!$C360,'[7]ROMM List'!O$5:O$736,"O")&gt;0,"O","")</f>
        <v/>
      </c>
      <c r="Z360" s="460" t="str">
        <f>IF(COUNTIFS('[7]ROMM List'!$AA$5:$AA$736,다우기술!$C360,'[7]ROMM List'!P$5:P$736,"O")&gt;0,"O","")</f>
        <v/>
      </c>
      <c r="AA360" s="460" t="str">
        <f>IF(COUNTIFS('[7]ROMM List'!$AA$5:$AA$736,다우기술!$C360,'[7]ROMM List'!Q$5:Q$736,"O")&gt;0,"O","")</f>
        <v/>
      </c>
      <c r="AB360" s="460" t="str">
        <f>IF(COUNTIFS('[7]ROMM List'!$AA$5:$AA$736,다우기술!$C360,'[7]ROMM List'!R$5:R$736,"O")&gt;0,"O","")</f>
        <v/>
      </c>
      <c r="AC360" s="460" t="str">
        <f>IF(COUNTIFS('[7]ROMM List'!$AA$5:$AA$736,다우기술!$C360,'[7]ROMM List'!S$5:S$736,"O")&gt;0,"O","")</f>
        <v/>
      </c>
      <c r="AD360" s="460" t="str">
        <f>IF(COUNTIFS('[7]ROMM List'!$AA$5:$AA$736,다우기술!$C360,'[7]ROMM List'!T$5:T$736,"O")&gt;0,"O","")</f>
        <v/>
      </c>
      <c r="AE360" s="460" t="str">
        <f>IF(COUNTIFS('[7]ROMM List'!$AA$5:$AA$736,다우기술!$C360,'[7]ROMM List'!U$5:U$736,"O")&gt;0,"O","")</f>
        <v/>
      </c>
      <c r="AF360" s="460" t="str">
        <f>IF(COUNTIFS('[7]ROMM List'!$AA$5:$AA$736,다우기술!$C360,'[7]ROMM List'!V$5:V$736,"O")&gt;0,"O","")</f>
        <v/>
      </c>
      <c r="AG360" s="461" t="str">
        <f>IF(COUNTIFS('[7]ROMM List'!$AA$5:$AA$736,다우기술!$C360,'[7]ROMM List'!W$5:W$736,"O")&gt;0,"O","")</f>
        <v/>
      </c>
      <c r="AH360" s="462" t="s">
        <v>130</v>
      </c>
      <c r="AI360" s="458" t="str">
        <f t="shared" si="77"/>
        <v>연결재무제표</v>
      </c>
      <c r="AJ360" s="458" t="s">
        <v>5726</v>
      </c>
      <c r="AK360" s="458" t="s">
        <v>143</v>
      </c>
      <c r="AL360" s="458" t="s">
        <v>5726</v>
      </c>
      <c r="AM360" s="458" t="s">
        <v>144</v>
      </c>
      <c r="AN360" s="458" t="s">
        <v>144</v>
      </c>
      <c r="AO360" s="458" t="s">
        <v>5792</v>
      </c>
      <c r="AP360" s="463" t="s">
        <v>144</v>
      </c>
      <c r="AQ360" s="458" t="s">
        <v>136</v>
      </c>
      <c r="AR360" s="454" t="s">
        <v>3791</v>
      </c>
      <c r="AS360" s="454" t="s">
        <v>3792</v>
      </c>
      <c r="AT360" s="464" t="s">
        <v>5793</v>
      </c>
      <c r="AU360" s="454" t="str">
        <f t="shared" si="75"/>
        <v>연결대상법인의 정확성 및 완전성 검토</v>
      </c>
      <c r="AV360" s="454" t="s">
        <v>5794</v>
      </c>
      <c r="AW360" s="455"/>
      <c r="AX360" s="460"/>
      <c r="AY360" s="460" t="s">
        <v>143</v>
      </c>
      <c r="AZ360" s="461"/>
      <c r="BA360" s="446" t="s">
        <v>5795</v>
      </c>
      <c r="BB360" s="446" t="str">
        <f>IF(COUNTIFS('[7]ROMM List'!$AA$5:$AA$736,다우기술!C360,'[7]ROMM List'!$AF$5:$AF$736,"Significant")&gt;0,"Significant",IF(COUNTIFS('[7]ROMM List'!$AA$5:$AA$736,다우기술!C360,'[7]ROMM List'!$AF$5:$AF$736,"Higher")&gt;0,"Higher","Lower"))</f>
        <v>Higher</v>
      </c>
      <c r="BC360" s="446" t="str">
        <f>AQ360</f>
        <v>Q</v>
      </c>
      <c r="BD360" s="446" t="s">
        <v>130</v>
      </c>
      <c r="BE360" s="465" t="s">
        <v>131</v>
      </c>
      <c r="BF360" s="466" t="str">
        <f>BC360</f>
        <v>Q</v>
      </c>
      <c r="BG360" s="466" t="s">
        <v>133</v>
      </c>
      <c r="BH360" s="466" t="s">
        <v>135</v>
      </c>
      <c r="BI360" s="466" t="s">
        <v>133</v>
      </c>
      <c r="BJ360" s="466" t="s">
        <v>133</v>
      </c>
      <c r="BK360" s="466" t="s">
        <v>135</v>
      </c>
      <c r="BL360" s="466" t="s">
        <v>133</v>
      </c>
      <c r="BM360" s="466" t="s">
        <v>135</v>
      </c>
      <c r="BN360" s="467" t="s">
        <v>135</v>
      </c>
      <c r="BO360" s="446" t="str">
        <f t="shared" si="71"/>
        <v>Not Higher</v>
      </c>
      <c r="BP360" s="446">
        <f>SUMIFS([7]Note!$G$18:$G$65,[7]Note!$C$18:$C$65,다우기술!BB360,[7]Note!$F$18:$F$65,다우기술!BC360,[7]Note!$D$18:$D$65,다우기술!BO360)/IF(BD360="Y",1,IF(BD360="H",2,4))</f>
        <v>2</v>
      </c>
      <c r="BQ360" s="446" t="s">
        <v>3791</v>
      </c>
      <c r="BR360" s="466"/>
      <c r="BS360" s="467" t="s">
        <v>143</v>
      </c>
      <c r="BT360" s="465"/>
      <c r="BU360" s="466"/>
      <c r="BV360" s="466"/>
      <c r="BW360" s="466" t="s">
        <v>143</v>
      </c>
      <c r="BX360" s="466"/>
      <c r="BY360" s="446"/>
      <c r="BZ360" s="392" t="str">
        <f t="shared" si="76"/>
        <v>재무회계_연결대상법인의 정확성 및 완전성 검토</v>
      </c>
      <c r="CA360" s="392" t="b">
        <f>VLOOKUP(BZ360,'[7]ROMM List'!$AB$5:$AB$736,1,0)=BZ360</f>
        <v>1</v>
      </c>
      <c r="CB360" s="392" t="str">
        <f t="shared" si="72"/>
        <v>FI0501</v>
      </c>
      <c r="CD360" s="470">
        <f t="shared" si="73"/>
        <v>1</v>
      </c>
      <c r="CE360" s="393" t="str">
        <f>VLOOKUP(C360,'[7]IUC List'!$D$5:$D$64,1,0)</f>
        <v>FI0501</v>
      </c>
      <c r="CF360" s="470">
        <f t="shared" si="74"/>
        <v>1</v>
      </c>
      <c r="CG360" s="470">
        <f t="shared" si="74"/>
        <v>1</v>
      </c>
      <c r="CH360" s="470">
        <f t="shared" si="74"/>
        <v>0</v>
      </c>
      <c r="CL360" s="392" t="str">
        <f>IF(COUNTIFS('[7]ROMM List'!$E$5:$E$736,다우기술!CL$4,'[7]ROMM List'!$AA$5:$AA$736,다우기술!$C360)&gt;0,CL$4,"")</f>
        <v/>
      </c>
      <c r="CM360" s="392" t="str">
        <f>IF(COUNTIFS('[7]ROMM List'!$E$5:$E$736,다우기술!CM$4,'[7]ROMM List'!$AA$5:$AA$736,다우기술!$C360)&gt;0,CM$4,"")</f>
        <v/>
      </c>
      <c r="CN360" s="392" t="str">
        <f>IF(COUNTIFS('[7]ROMM List'!$E$5:$E$736,다우기술!CN$4,'[7]ROMM List'!$AA$5:$AA$736,다우기술!$C360)&gt;0,CN$4,"")</f>
        <v/>
      </c>
      <c r="CO360" s="392" t="str">
        <f>IF(COUNTIFS('[7]ROMM List'!$E$5:$E$736,다우기술!CO$4,'[7]ROMM List'!$AA$5:$AA$736,다우기술!$C360)&gt;0,CO$4,"")</f>
        <v/>
      </c>
      <c r="CP360" s="392" t="str">
        <f>IF(COUNTIFS('[7]ROMM List'!$E$5:$E$736,다우기술!CP$4,'[7]ROMM List'!$AA$5:$AA$736,다우기술!$C360)&gt;0,CP$4,"")</f>
        <v/>
      </c>
      <c r="CQ360" s="392" t="str">
        <f>IF(COUNTIFS('[7]ROMM List'!$E$5:$E$736,다우기술!CQ$4,'[7]ROMM List'!$AA$5:$AA$736,다우기술!$C360)&gt;0,CQ$4,"")</f>
        <v/>
      </c>
      <c r="CR360" s="392" t="str">
        <f>IF(COUNTIFS('[7]ROMM List'!$E$5:$E$736,다우기술!CR$4,'[7]ROMM List'!$AA$5:$AA$736,다우기술!$C360)&gt;0,CR$4,"")</f>
        <v/>
      </c>
      <c r="CS360" s="392" t="str">
        <f>IF(COUNTIFS('[7]ROMM List'!$E$5:$E$736,다우기술!CS$4,'[7]ROMM List'!$AA$5:$AA$736,다우기술!$C360)&gt;0,CS$4,"")</f>
        <v/>
      </c>
      <c r="CT360" s="392" t="str">
        <f>IF(COUNTIFS('[7]ROMM List'!$E$5:$E$736,다우기술!CT$4,'[7]ROMM List'!$AA$5:$AA$736,다우기술!$C360)&gt;0,CT$4,"")</f>
        <v/>
      </c>
      <c r="CU360" s="392" t="str">
        <f>IF(COUNTIFS('[7]ROMM List'!$E$5:$E$736,다우기술!CU$4,'[7]ROMM List'!$AA$5:$AA$736,다우기술!$C360)&gt;0,CU$4,"")</f>
        <v/>
      </c>
      <c r="CV360" s="392" t="str">
        <f>IF(COUNTIFS('[7]ROMM List'!$E$5:$E$736,다우기술!CV$4,'[7]ROMM List'!$AA$5:$AA$736,다우기술!$C360)&gt;0,CV$4,"")</f>
        <v/>
      </c>
      <c r="CW360" s="392" t="str">
        <f>IF(COUNTIFS('[7]ROMM List'!$E$5:$E$736,다우기술!CW$4,'[7]ROMM List'!$AA$5:$AA$736,다우기술!$C360)&gt;0,CW$4,"")</f>
        <v/>
      </c>
      <c r="CX360" s="392" t="str">
        <f>IF(COUNTIFS('[7]ROMM List'!$E$5:$E$736,다우기술!CX$4,'[7]ROMM List'!$AA$5:$AA$736,다우기술!$C360)&gt;0,CX$4,"")</f>
        <v/>
      </c>
      <c r="CY360" s="392" t="str">
        <f>IF(COUNTIFS('[7]ROMM List'!$E$5:$E$736,다우기술!CY$4,'[7]ROMM List'!$AA$5:$AA$736,다우기술!$C360)&gt;0,CY$4,"")</f>
        <v/>
      </c>
      <c r="CZ360" s="392" t="str">
        <f>IF(COUNTIFS('[7]ROMM List'!$E$5:$E$736,다우기술!CZ$4,'[7]ROMM List'!$AA$5:$AA$736,다우기술!$C360)&gt;0,CZ$4,"")</f>
        <v/>
      </c>
      <c r="DA360" s="392" t="str">
        <f>IF(COUNTIFS('[7]ROMM List'!$E$5:$E$736,다우기술!DA$4,'[7]ROMM List'!$AA$5:$AA$736,다우기술!$C360)&gt;0,DA$4,"")</f>
        <v/>
      </c>
      <c r="DB360" s="392" t="str">
        <f>IF(COUNTIFS('[7]ROMM List'!$E$5:$E$736,다우기술!DB$4,'[7]ROMM List'!$AA$5:$AA$736,다우기술!$C360)&gt;0,DB$4,"")</f>
        <v/>
      </c>
      <c r="DC360" s="392" t="str">
        <f>IF(COUNTIFS('[7]ROMM List'!$E$5:$E$736,다우기술!DC$4,'[7]ROMM List'!$AA$5:$AA$736,다우기술!$C360)&gt;0,DC$4,"")</f>
        <v/>
      </c>
      <c r="DD360" s="392" t="str">
        <f>IF(COUNTIFS('[7]ROMM List'!$E$5:$E$736,다우기술!DD$4,'[7]ROMM List'!$AA$5:$AA$736,다우기술!$C360)&gt;0,DD$4,"")</f>
        <v/>
      </c>
      <c r="DE360" s="392" t="str">
        <f>IF(COUNTIFS('[7]ROMM List'!$E$5:$E$736,다우기술!DE$4,'[7]ROMM List'!$AA$5:$AA$736,다우기술!$C360)&gt;0,DE$4,"")</f>
        <v/>
      </c>
      <c r="DF360" s="392" t="str">
        <f>IF(COUNTIFS('[7]ROMM List'!$E$5:$E$736,다우기술!DF$4,'[7]ROMM List'!$AA$5:$AA$736,다우기술!$C360)&gt;0,DF$4,"")</f>
        <v/>
      </c>
      <c r="DG360" s="392" t="str">
        <f>IF(COUNTIFS('[7]ROMM List'!$E$5:$E$736,다우기술!DG$4,'[7]ROMM List'!$AA$5:$AA$736,다우기술!$C360)&gt;0,DG$4,"")</f>
        <v/>
      </c>
      <c r="DH360" s="392" t="str">
        <f>IF(COUNTIFS('[7]ROMM List'!$E$5:$E$736,다우기술!DH$4,'[7]ROMM List'!$AA$5:$AA$736,다우기술!$C360)&gt;0,DH$4,"")</f>
        <v/>
      </c>
      <c r="DI360" s="392" t="str">
        <f>IF(COUNTIFS('[7]ROMM List'!$E$5:$E$736,다우기술!DI$4,'[7]ROMM List'!$AA$5:$AA$736,다우기술!$C360)&gt;0,DI$4,"")</f>
        <v/>
      </c>
      <c r="DJ360" s="392" t="str">
        <f>IF(COUNTIFS('[7]ROMM List'!$E$5:$E$736,다우기술!DJ$4,'[7]ROMM List'!$AA$5:$AA$736,다우기술!$C360)&gt;0,DJ$4,"")</f>
        <v/>
      </c>
      <c r="DK360" s="392" t="str">
        <f>IF(COUNTIFS('[7]ROMM List'!$E$5:$E$736,다우기술!DK$4,'[7]ROMM List'!$AA$5:$AA$736,다우기술!$C360)&gt;0,DK$4,"")</f>
        <v>연결재무제표</v>
      </c>
      <c r="DL360" s="392" t="str">
        <f t="shared" si="78"/>
        <v>연결재무제표</v>
      </c>
    </row>
    <row r="361" spans="1:116" s="392" customFormat="1" ht="124.95" hidden="1" customHeight="1">
      <c r="A361" s="453"/>
      <c r="B361" s="392" t="s">
        <v>3009</v>
      </c>
      <c r="C361" s="430" t="str">
        <f t="shared" si="70"/>
        <v>FI0502</v>
      </c>
      <c r="D361" s="430" t="s">
        <v>5638</v>
      </c>
      <c r="E361" s="430" t="s">
        <v>5619</v>
      </c>
      <c r="F361" s="431" t="s">
        <v>3056</v>
      </c>
      <c r="G361" s="431" t="s">
        <v>3599</v>
      </c>
      <c r="H361" s="454" t="s">
        <v>5796</v>
      </c>
      <c r="I361" s="455" t="s">
        <v>5797</v>
      </c>
      <c r="J361" s="456" t="s">
        <v>5798</v>
      </c>
      <c r="K361" s="457" t="s">
        <v>5799</v>
      </c>
      <c r="L361" s="458" t="str">
        <f>IF(VLOOKUP(BZ361,'[7]ROMM List'!$AB$5:$AC$736,2,0)&gt;0,"Y","N")</f>
        <v>N</v>
      </c>
      <c r="M361" s="459" t="s">
        <v>143</v>
      </c>
      <c r="N361" s="460" t="s">
        <v>143</v>
      </c>
      <c r="O361" s="460"/>
      <c r="P361" s="460"/>
      <c r="Q361" s="460"/>
      <c r="R361" s="461"/>
      <c r="S361" s="459" t="s">
        <v>142</v>
      </c>
      <c r="T361" s="461" t="s">
        <v>131</v>
      </c>
      <c r="U361" s="459" t="str">
        <f>IF(COUNTIFS('[7]ROMM List'!$AA$5:$AA$736,다우기술!$C361,'[7]ROMM List'!K$5:K$736,"O")&gt;0,"O","")</f>
        <v/>
      </c>
      <c r="V361" s="460" t="str">
        <f>IF(COUNTIFS('[7]ROMM List'!$AA$5:$AA$736,다우기술!$C361,'[7]ROMM List'!L$5:L$736,"O")&gt;0,"O","")</f>
        <v/>
      </c>
      <c r="W361" s="460" t="str">
        <f>IF(COUNTIFS('[7]ROMM List'!$AA$5:$AA$736,다우기술!$C361,'[7]ROMM List'!M$5:M$736,"O")&gt;0,"O","")</f>
        <v/>
      </c>
      <c r="X361" s="460" t="str">
        <f>IF(COUNTIFS('[7]ROMM List'!$AA$5:$AA$736,다우기술!$C361,'[7]ROMM List'!N$5:N$736,"O")&gt;0,"O","")</f>
        <v/>
      </c>
      <c r="Y361" s="460" t="str">
        <f>IF(COUNTIFS('[7]ROMM List'!$AA$5:$AA$736,다우기술!$C361,'[7]ROMM List'!O$5:O$736,"O")&gt;0,"O","")</f>
        <v/>
      </c>
      <c r="Z361" s="460" t="str">
        <f>IF(COUNTIFS('[7]ROMM List'!$AA$5:$AA$736,다우기술!$C361,'[7]ROMM List'!P$5:P$736,"O")&gt;0,"O","")</f>
        <v/>
      </c>
      <c r="AA361" s="460" t="str">
        <f>IF(COUNTIFS('[7]ROMM List'!$AA$5:$AA$736,다우기술!$C361,'[7]ROMM List'!Q$5:Q$736,"O")&gt;0,"O","")</f>
        <v/>
      </c>
      <c r="AB361" s="460" t="str">
        <f>IF(COUNTIFS('[7]ROMM List'!$AA$5:$AA$736,다우기술!$C361,'[7]ROMM List'!R$5:R$736,"O")&gt;0,"O","")</f>
        <v/>
      </c>
      <c r="AC361" s="460" t="str">
        <f>IF(COUNTIFS('[7]ROMM List'!$AA$5:$AA$736,다우기술!$C361,'[7]ROMM List'!S$5:S$736,"O")&gt;0,"O","")</f>
        <v/>
      </c>
      <c r="AD361" s="460" t="str">
        <f>IF(COUNTIFS('[7]ROMM List'!$AA$5:$AA$736,다우기술!$C361,'[7]ROMM List'!T$5:T$736,"O")&gt;0,"O","")</f>
        <v/>
      </c>
      <c r="AE361" s="460" t="str">
        <f>IF(COUNTIFS('[7]ROMM List'!$AA$5:$AA$736,다우기술!$C361,'[7]ROMM List'!U$5:U$736,"O")&gt;0,"O","")</f>
        <v/>
      </c>
      <c r="AF361" s="460" t="str">
        <f>IF(COUNTIFS('[7]ROMM List'!$AA$5:$AA$736,다우기술!$C361,'[7]ROMM List'!V$5:V$736,"O")&gt;0,"O","")</f>
        <v/>
      </c>
      <c r="AG361" s="461" t="str">
        <f>IF(COUNTIFS('[7]ROMM List'!$AA$5:$AA$736,다우기술!$C361,'[7]ROMM List'!W$5:W$736,"O")&gt;0,"O","")</f>
        <v/>
      </c>
      <c r="AH361" s="462" t="s">
        <v>130</v>
      </c>
      <c r="AI361" s="458" t="str">
        <f t="shared" si="77"/>
        <v>연결재무제표</v>
      </c>
      <c r="AJ361" s="458" t="s">
        <v>144</v>
      </c>
      <c r="AK361" s="458" t="s">
        <v>144</v>
      </c>
      <c r="AL361" s="458" t="s">
        <v>144</v>
      </c>
      <c r="AM361" s="458" t="s">
        <v>144</v>
      </c>
      <c r="AN361" s="458" t="s">
        <v>144</v>
      </c>
      <c r="AO361" s="458" t="s">
        <v>5800</v>
      </c>
      <c r="AP361" s="463" t="s">
        <v>144</v>
      </c>
      <c r="AQ361" s="458" t="s">
        <v>136</v>
      </c>
      <c r="AR361" s="454" t="s">
        <v>3791</v>
      </c>
      <c r="AS361" s="454" t="s">
        <v>3792</v>
      </c>
      <c r="AT361" s="464" t="s">
        <v>5801</v>
      </c>
      <c r="AU361" s="454" t="str">
        <f t="shared" si="75"/>
        <v>연결대상기업의 회계정책 일치여부 검증</v>
      </c>
      <c r="AV361" s="454" t="s">
        <v>5802</v>
      </c>
      <c r="AW361" s="455"/>
      <c r="AX361" s="460"/>
      <c r="AY361" s="460" t="s">
        <v>143</v>
      </c>
      <c r="AZ361" s="461"/>
      <c r="BA361" s="446" t="s">
        <v>5803</v>
      </c>
      <c r="BB361" s="446" t="str">
        <f>IF(COUNTIFS('[7]ROMM List'!$AA$5:$AA$736,다우기술!C361,'[7]ROMM List'!$AF$5:$AF$736,"Significant")&gt;0,"Significant",IF(COUNTIFS('[7]ROMM List'!$AA$5:$AA$736,다우기술!C361,'[7]ROMM List'!$AF$5:$AF$736,"Higher")&gt;0,"Higher","Lower"))</f>
        <v>Higher</v>
      </c>
      <c r="BC361" s="446" t="s">
        <v>136</v>
      </c>
      <c r="BD361" s="446" t="s">
        <v>130</v>
      </c>
      <c r="BE361" s="465" t="s">
        <v>131</v>
      </c>
      <c r="BF361" s="466" t="s">
        <v>136</v>
      </c>
      <c r="BG361" s="466" t="s">
        <v>133</v>
      </c>
      <c r="BH361" s="466" t="s">
        <v>135</v>
      </c>
      <c r="BI361" s="466" t="s">
        <v>135</v>
      </c>
      <c r="BJ361" s="466" t="s">
        <v>133</v>
      </c>
      <c r="BK361" s="466" t="s">
        <v>135</v>
      </c>
      <c r="BL361" s="466" t="s">
        <v>133</v>
      </c>
      <c r="BM361" s="466" t="s">
        <v>135</v>
      </c>
      <c r="BN361" s="467" t="s">
        <v>135</v>
      </c>
      <c r="BO361" s="446" t="str">
        <f t="shared" si="71"/>
        <v>Not Higher</v>
      </c>
      <c r="BP361" s="446">
        <f>SUMIFS([7]Note!$G$18:$G$65,[7]Note!$C$18:$C$65,다우기술!BB361,[7]Note!$F$18:$F$65,다우기술!BC361,[7]Note!$D$18:$D$65,다우기술!BO361)/IF(BD361="Y",1,IF(BD361="H",2,4))</f>
        <v>2</v>
      </c>
      <c r="BQ361" s="446" t="s">
        <v>134</v>
      </c>
      <c r="BR361" s="466"/>
      <c r="BS361" s="467" t="s">
        <v>143</v>
      </c>
      <c r="BT361" s="465"/>
      <c r="BU361" s="466"/>
      <c r="BV361" s="466"/>
      <c r="BW361" s="466" t="s">
        <v>143</v>
      </c>
      <c r="BX361" s="466"/>
      <c r="BY361" s="446"/>
      <c r="BZ361" s="392" t="str">
        <f t="shared" si="76"/>
        <v>재무회계_연결대상기업의 회계정책 일치여부 검증</v>
      </c>
      <c r="CA361" s="392" t="b">
        <f>VLOOKUP(BZ361,'[7]ROMM List'!$AB$5:$AB$736,1,0)=BZ361</f>
        <v>1</v>
      </c>
      <c r="CB361" s="392" t="str">
        <f t="shared" si="72"/>
        <v>FI0502</v>
      </c>
      <c r="CD361" s="470">
        <f t="shared" si="73"/>
        <v>0</v>
      </c>
      <c r="CF361" s="470">
        <f t="shared" si="74"/>
        <v>0</v>
      </c>
      <c r="CG361" s="470">
        <f t="shared" si="74"/>
        <v>0</v>
      </c>
      <c r="CH361" s="470">
        <f t="shared" si="74"/>
        <v>0</v>
      </c>
      <c r="CL361" s="392" t="str">
        <f>IF(COUNTIFS('[7]ROMM List'!$E$5:$E$736,다우기술!CL$4,'[7]ROMM List'!$AA$5:$AA$736,다우기술!$C361)&gt;0,CL$4,"")</f>
        <v/>
      </c>
      <c r="CM361" s="392" t="str">
        <f>IF(COUNTIFS('[7]ROMM List'!$E$5:$E$736,다우기술!CM$4,'[7]ROMM List'!$AA$5:$AA$736,다우기술!$C361)&gt;0,CM$4,"")</f>
        <v/>
      </c>
      <c r="CN361" s="392" t="str">
        <f>IF(COUNTIFS('[7]ROMM List'!$E$5:$E$736,다우기술!CN$4,'[7]ROMM List'!$AA$5:$AA$736,다우기술!$C361)&gt;0,CN$4,"")</f>
        <v/>
      </c>
      <c r="CO361" s="392" t="str">
        <f>IF(COUNTIFS('[7]ROMM List'!$E$5:$E$736,다우기술!CO$4,'[7]ROMM List'!$AA$5:$AA$736,다우기술!$C361)&gt;0,CO$4,"")</f>
        <v/>
      </c>
      <c r="CP361" s="392" t="str">
        <f>IF(COUNTIFS('[7]ROMM List'!$E$5:$E$736,다우기술!CP$4,'[7]ROMM List'!$AA$5:$AA$736,다우기술!$C361)&gt;0,CP$4,"")</f>
        <v/>
      </c>
      <c r="CQ361" s="392" t="str">
        <f>IF(COUNTIFS('[7]ROMM List'!$E$5:$E$736,다우기술!CQ$4,'[7]ROMM List'!$AA$5:$AA$736,다우기술!$C361)&gt;0,CQ$4,"")</f>
        <v/>
      </c>
      <c r="CR361" s="392" t="str">
        <f>IF(COUNTIFS('[7]ROMM List'!$E$5:$E$736,다우기술!CR$4,'[7]ROMM List'!$AA$5:$AA$736,다우기술!$C361)&gt;0,CR$4,"")</f>
        <v/>
      </c>
      <c r="CS361" s="392" t="str">
        <f>IF(COUNTIFS('[7]ROMM List'!$E$5:$E$736,다우기술!CS$4,'[7]ROMM List'!$AA$5:$AA$736,다우기술!$C361)&gt;0,CS$4,"")</f>
        <v/>
      </c>
      <c r="CT361" s="392" t="str">
        <f>IF(COUNTIFS('[7]ROMM List'!$E$5:$E$736,다우기술!CT$4,'[7]ROMM List'!$AA$5:$AA$736,다우기술!$C361)&gt;0,CT$4,"")</f>
        <v/>
      </c>
      <c r="CU361" s="392" t="str">
        <f>IF(COUNTIFS('[7]ROMM List'!$E$5:$E$736,다우기술!CU$4,'[7]ROMM List'!$AA$5:$AA$736,다우기술!$C361)&gt;0,CU$4,"")</f>
        <v/>
      </c>
      <c r="CV361" s="392" t="str">
        <f>IF(COUNTIFS('[7]ROMM List'!$E$5:$E$736,다우기술!CV$4,'[7]ROMM List'!$AA$5:$AA$736,다우기술!$C361)&gt;0,CV$4,"")</f>
        <v/>
      </c>
      <c r="CW361" s="392" t="str">
        <f>IF(COUNTIFS('[7]ROMM List'!$E$5:$E$736,다우기술!CW$4,'[7]ROMM List'!$AA$5:$AA$736,다우기술!$C361)&gt;0,CW$4,"")</f>
        <v/>
      </c>
      <c r="CX361" s="392" t="str">
        <f>IF(COUNTIFS('[7]ROMM List'!$E$5:$E$736,다우기술!CX$4,'[7]ROMM List'!$AA$5:$AA$736,다우기술!$C361)&gt;0,CX$4,"")</f>
        <v/>
      </c>
      <c r="CY361" s="392" t="str">
        <f>IF(COUNTIFS('[7]ROMM List'!$E$5:$E$736,다우기술!CY$4,'[7]ROMM List'!$AA$5:$AA$736,다우기술!$C361)&gt;0,CY$4,"")</f>
        <v/>
      </c>
      <c r="CZ361" s="392" t="str">
        <f>IF(COUNTIFS('[7]ROMM List'!$E$5:$E$736,다우기술!CZ$4,'[7]ROMM List'!$AA$5:$AA$736,다우기술!$C361)&gt;0,CZ$4,"")</f>
        <v/>
      </c>
      <c r="DA361" s="392" t="str">
        <f>IF(COUNTIFS('[7]ROMM List'!$E$5:$E$736,다우기술!DA$4,'[7]ROMM List'!$AA$5:$AA$736,다우기술!$C361)&gt;0,DA$4,"")</f>
        <v/>
      </c>
      <c r="DB361" s="392" t="str">
        <f>IF(COUNTIFS('[7]ROMM List'!$E$5:$E$736,다우기술!DB$4,'[7]ROMM List'!$AA$5:$AA$736,다우기술!$C361)&gt;0,DB$4,"")</f>
        <v/>
      </c>
      <c r="DC361" s="392" t="str">
        <f>IF(COUNTIFS('[7]ROMM List'!$E$5:$E$736,다우기술!DC$4,'[7]ROMM List'!$AA$5:$AA$736,다우기술!$C361)&gt;0,DC$4,"")</f>
        <v/>
      </c>
      <c r="DD361" s="392" t="str">
        <f>IF(COUNTIFS('[7]ROMM List'!$E$5:$E$736,다우기술!DD$4,'[7]ROMM List'!$AA$5:$AA$736,다우기술!$C361)&gt;0,DD$4,"")</f>
        <v/>
      </c>
      <c r="DE361" s="392" t="str">
        <f>IF(COUNTIFS('[7]ROMM List'!$E$5:$E$736,다우기술!DE$4,'[7]ROMM List'!$AA$5:$AA$736,다우기술!$C361)&gt;0,DE$4,"")</f>
        <v/>
      </c>
      <c r="DF361" s="392" t="str">
        <f>IF(COUNTIFS('[7]ROMM List'!$E$5:$E$736,다우기술!DF$4,'[7]ROMM List'!$AA$5:$AA$736,다우기술!$C361)&gt;0,DF$4,"")</f>
        <v/>
      </c>
      <c r="DG361" s="392" t="str">
        <f>IF(COUNTIFS('[7]ROMM List'!$E$5:$E$736,다우기술!DG$4,'[7]ROMM List'!$AA$5:$AA$736,다우기술!$C361)&gt;0,DG$4,"")</f>
        <v/>
      </c>
      <c r="DH361" s="392" t="str">
        <f>IF(COUNTIFS('[7]ROMM List'!$E$5:$E$736,다우기술!DH$4,'[7]ROMM List'!$AA$5:$AA$736,다우기술!$C361)&gt;0,DH$4,"")</f>
        <v/>
      </c>
      <c r="DI361" s="392" t="str">
        <f>IF(COUNTIFS('[7]ROMM List'!$E$5:$E$736,다우기술!DI$4,'[7]ROMM List'!$AA$5:$AA$736,다우기술!$C361)&gt;0,DI$4,"")</f>
        <v/>
      </c>
      <c r="DJ361" s="392" t="str">
        <f>IF(COUNTIFS('[7]ROMM List'!$E$5:$E$736,다우기술!DJ$4,'[7]ROMM List'!$AA$5:$AA$736,다우기술!$C361)&gt;0,DJ$4,"")</f>
        <v/>
      </c>
      <c r="DK361" s="392" t="str">
        <f>IF(COUNTIFS('[7]ROMM List'!$E$5:$E$736,다우기술!DK$4,'[7]ROMM List'!$AA$5:$AA$736,다우기술!$C361)&gt;0,DK$4,"")</f>
        <v>연결재무제표</v>
      </c>
      <c r="DL361" s="392" t="str">
        <f t="shared" si="78"/>
        <v>연결재무제표</v>
      </c>
    </row>
    <row r="362" spans="1:116" s="392" customFormat="1" ht="156" hidden="1" customHeight="1">
      <c r="A362" s="453"/>
      <c r="B362" s="392" t="s">
        <v>3009</v>
      </c>
      <c r="C362" s="430" t="str">
        <f t="shared" si="70"/>
        <v>FI0503</v>
      </c>
      <c r="D362" s="430" t="s">
        <v>5638</v>
      </c>
      <c r="E362" s="430" t="s">
        <v>5619</v>
      </c>
      <c r="F362" s="431" t="s">
        <v>3056</v>
      </c>
      <c r="G362" s="431" t="s">
        <v>3614</v>
      </c>
      <c r="H362" s="454" t="s">
        <v>5804</v>
      </c>
      <c r="I362" s="455" t="s">
        <v>5805</v>
      </c>
      <c r="J362" s="456" t="s">
        <v>5806</v>
      </c>
      <c r="K362" s="457" t="s">
        <v>5807</v>
      </c>
      <c r="L362" s="458" t="str">
        <f>IF(VLOOKUP(BZ362,'[7]ROMM List'!$AB$5:$AC$736,2,0)&gt;0,"Y","N")</f>
        <v>N</v>
      </c>
      <c r="M362" s="459" t="s">
        <v>143</v>
      </c>
      <c r="N362" s="460" t="s">
        <v>143</v>
      </c>
      <c r="O362" s="460"/>
      <c r="P362" s="460"/>
      <c r="Q362" s="460"/>
      <c r="R362" s="461"/>
      <c r="S362" s="459" t="s">
        <v>142</v>
      </c>
      <c r="T362" s="461" t="s">
        <v>131</v>
      </c>
      <c r="U362" s="459" t="str">
        <f>IF(COUNTIFS('[7]ROMM List'!$AA$5:$AA$736,다우기술!$C362,'[7]ROMM List'!K$5:K$736,"O")&gt;0,"O","")</f>
        <v/>
      </c>
      <c r="V362" s="460" t="str">
        <f>IF(COUNTIFS('[7]ROMM List'!$AA$5:$AA$736,다우기술!$C362,'[7]ROMM List'!L$5:L$736,"O")&gt;0,"O","")</f>
        <v/>
      </c>
      <c r="W362" s="460" t="str">
        <f>IF(COUNTIFS('[7]ROMM List'!$AA$5:$AA$736,다우기술!$C362,'[7]ROMM List'!M$5:M$736,"O")&gt;0,"O","")</f>
        <v/>
      </c>
      <c r="X362" s="460" t="str">
        <f>IF(COUNTIFS('[7]ROMM List'!$AA$5:$AA$736,다우기술!$C362,'[7]ROMM List'!N$5:N$736,"O")&gt;0,"O","")</f>
        <v/>
      </c>
      <c r="Y362" s="460" t="str">
        <f>IF(COUNTIFS('[7]ROMM List'!$AA$5:$AA$736,다우기술!$C362,'[7]ROMM List'!O$5:O$736,"O")&gt;0,"O","")</f>
        <v/>
      </c>
      <c r="Z362" s="460" t="str">
        <f>IF(COUNTIFS('[7]ROMM List'!$AA$5:$AA$736,다우기술!$C362,'[7]ROMM List'!P$5:P$736,"O")&gt;0,"O","")</f>
        <v/>
      </c>
      <c r="AA362" s="460" t="str">
        <f>IF(COUNTIFS('[7]ROMM List'!$AA$5:$AA$736,다우기술!$C362,'[7]ROMM List'!Q$5:Q$736,"O")&gt;0,"O","")</f>
        <v/>
      </c>
      <c r="AB362" s="460" t="str">
        <f>IF(COUNTIFS('[7]ROMM List'!$AA$5:$AA$736,다우기술!$C362,'[7]ROMM List'!R$5:R$736,"O")&gt;0,"O","")</f>
        <v/>
      </c>
      <c r="AC362" s="460" t="str">
        <f>IF(COUNTIFS('[7]ROMM List'!$AA$5:$AA$736,다우기술!$C362,'[7]ROMM List'!S$5:S$736,"O")&gt;0,"O","")</f>
        <v/>
      </c>
      <c r="AD362" s="460" t="str">
        <f>IF(COUNTIFS('[7]ROMM List'!$AA$5:$AA$736,다우기술!$C362,'[7]ROMM List'!T$5:T$736,"O")&gt;0,"O","")</f>
        <v/>
      </c>
      <c r="AE362" s="460" t="str">
        <f>IF(COUNTIFS('[7]ROMM List'!$AA$5:$AA$736,다우기술!$C362,'[7]ROMM List'!U$5:U$736,"O")&gt;0,"O","")</f>
        <v/>
      </c>
      <c r="AF362" s="460" t="str">
        <f>IF(COUNTIFS('[7]ROMM List'!$AA$5:$AA$736,다우기술!$C362,'[7]ROMM List'!V$5:V$736,"O")&gt;0,"O","")</f>
        <v/>
      </c>
      <c r="AG362" s="461" t="str">
        <f>IF(COUNTIFS('[7]ROMM List'!$AA$5:$AA$736,다우기술!$C362,'[7]ROMM List'!W$5:W$736,"O")&gt;0,"O","")</f>
        <v/>
      </c>
      <c r="AH362" s="462" t="s">
        <v>130</v>
      </c>
      <c r="AI362" s="458" t="str">
        <f t="shared" si="77"/>
        <v>연결재무제표</v>
      </c>
      <c r="AJ362" s="458" t="s">
        <v>144</v>
      </c>
      <c r="AK362" s="458" t="s">
        <v>144</v>
      </c>
      <c r="AL362" s="458" t="s">
        <v>144</v>
      </c>
      <c r="AM362" s="458" t="s">
        <v>144</v>
      </c>
      <c r="AN362" s="458" t="s">
        <v>144</v>
      </c>
      <c r="AO362" s="458" t="s">
        <v>5808</v>
      </c>
      <c r="AP362" s="463" t="s">
        <v>144</v>
      </c>
      <c r="AQ362" s="458" t="s">
        <v>136</v>
      </c>
      <c r="AR362" s="454" t="s">
        <v>3791</v>
      </c>
      <c r="AS362" s="454" t="s">
        <v>5809</v>
      </c>
      <c r="AT362" s="464" t="s">
        <v>5810</v>
      </c>
      <c r="AU362" s="454" t="str">
        <f t="shared" si="75"/>
        <v>연결대상기업의 최종 재무제표 확인</v>
      </c>
      <c r="AV362" s="454" t="s">
        <v>5811</v>
      </c>
      <c r="AW362" s="455"/>
      <c r="AX362" s="460"/>
      <c r="AY362" s="460" t="s">
        <v>143</v>
      </c>
      <c r="AZ362" s="461"/>
      <c r="BA362" s="446" t="s">
        <v>5812</v>
      </c>
      <c r="BB362" s="446" t="str">
        <f>IF(COUNTIFS('[7]ROMM List'!$AA$5:$AA$736,다우기술!C362,'[7]ROMM List'!$AF$5:$AF$736,"Significant")&gt;0,"Significant",IF(COUNTIFS('[7]ROMM List'!$AA$5:$AA$736,다우기술!C362,'[7]ROMM List'!$AF$5:$AF$736,"Higher")&gt;0,"Higher","Lower"))</f>
        <v>Higher</v>
      </c>
      <c r="BC362" s="446" t="s">
        <v>136</v>
      </c>
      <c r="BD362" s="446" t="s">
        <v>130</v>
      </c>
      <c r="BE362" s="465" t="s">
        <v>131</v>
      </c>
      <c r="BF362" s="466" t="s">
        <v>136</v>
      </c>
      <c r="BG362" s="466" t="s">
        <v>133</v>
      </c>
      <c r="BH362" s="466" t="s">
        <v>135</v>
      </c>
      <c r="BI362" s="466" t="s">
        <v>135</v>
      </c>
      <c r="BJ362" s="466" t="s">
        <v>133</v>
      </c>
      <c r="BK362" s="466" t="s">
        <v>135</v>
      </c>
      <c r="BL362" s="466" t="s">
        <v>133</v>
      </c>
      <c r="BM362" s="466" t="s">
        <v>135</v>
      </c>
      <c r="BN362" s="467" t="s">
        <v>135</v>
      </c>
      <c r="BO362" s="446" t="str">
        <f t="shared" si="71"/>
        <v>Not Higher</v>
      </c>
      <c r="BP362" s="446">
        <f>SUMIFS([7]Note!$G$18:$G$65,[7]Note!$C$18:$C$65,다우기술!BB362,[7]Note!$F$18:$F$65,다우기술!BC362,[7]Note!$D$18:$D$65,다우기술!BO362)/IF(BD362="Y",1,IF(BD362="H",2,4))</f>
        <v>2</v>
      </c>
      <c r="BQ362" s="446" t="s">
        <v>134</v>
      </c>
      <c r="BR362" s="466"/>
      <c r="BS362" s="467" t="s">
        <v>143</v>
      </c>
      <c r="BT362" s="465"/>
      <c r="BU362" s="466"/>
      <c r="BV362" s="466"/>
      <c r="BW362" s="466" t="s">
        <v>143</v>
      </c>
      <c r="BX362" s="466"/>
      <c r="BY362" s="446"/>
      <c r="BZ362" s="392" t="str">
        <f t="shared" si="76"/>
        <v>재무회계_연결대상기업의 최종 재무제표 확인</v>
      </c>
      <c r="CA362" s="392" t="b">
        <f>VLOOKUP(BZ362,'[7]ROMM List'!$AB$5:$AB$736,1,0)=BZ362</f>
        <v>1</v>
      </c>
      <c r="CB362" s="392" t="str">
        <f t="shared" si="72"/>
        <v>FI0503</v>
      </c>
      <c r="CD362" s="470">
        <f t="shared" si="73"/>
        <v>0</v>
      </c>
      <c r="CF362" s="470">
        <f t="shared" si="74"/>
        <v>0</v>
      </c>
      <c r="CG362" s="470">
        <f t="shared" si="74"/>
        <v>0</v>
      </c>
      <c r="CH362" s="470">
        <f t="shared" si="74"/>
        <v>0</v>
      </c>
      <c r="CL362" s="392" t="str">
        <f>IF(COUNTIFS('[7]ROMM List'!$E$5:$E$736,다우기술!CL$4,'[7]ROMM List'!$AA$5:$AA$736,다우기술!$C362)&gt;0,CL$4,"")</f>
        <v/>
      </c>
      <c r="CM362" s="392" t="str">
        <f>IF(COUNTIFS('[7]ROMM List'!$E$5:$E$736,다우기술!CM$4,'[7]ROMM List'!$AA$5:$AA$736,다우기술!$C362)&gt;0,CM$4,"")</f>
        <v/>
      </c>
      <c r="CN362" s="392" t="str">
        <f>IF(COUNTIFS('[7]ROMM List'!$E$5:$E$736,다우기술!CN$4,'[7]ROMM List'!$AA$5:$AA$736,다우기술!$C362)&gt;0,CN$4,"")</f>
        <v/>
      </c>
      <c r="CO362" s="392" t="str">
        <f>IF(COUNTIFS('[7]ROMM List'!$E$5:$E$736,다우기술!CO$4,'[7]ROMM List'!$AA$5:$AA$736,다우기술!$C362)&gt;0,CO$4,"")</f>
        <v/>
      </c>
      <c r="CP362" s="392" t="str">
        <f>IF(COUNTIFS('[7]ROMM List'!$E$5:$E$736,다우기술!CP$4,'[7]ROMM List'!$AA$5:$AA$736,다우기술!$C362)&gt;0,CP$4,"")</f>
        <v/>
      </c>
      <c r="CQ362" s="392" t="str">
        <f>IF(COUNTIFS('[7]ROMM List'!$E$5:$E$736,다우기술!CQ$4,'[7]ROMM List'!$AA$5:$AA$736,다우기술!$C362)&gt;0,CQ$4,"")</f>
        <v/>
      </c>
      <c r="CR362" s="392" t="str">
        <f>IF(COUNTIFS('[7]ROMM List'!$E$5:$E$736,다우기술!CR$4,'[7]ROMM List'!$AA$5:$AA$736,다우기술!$C362)&gt;0,CR$4,"")</f>
        <v/>
      </c>
      <c r="CS362" s="392" t="str">
        <f>IF(COUNTIFS('[7]ROMM List'!$E$5:$E$736,다우기술!CS$4,'[7]ROMM List'!$AA$5:$AA$736,다우기술!$C362)&gt;0,CS$4,"")</f>
        <v/>
      </c>
      <c r="CT362" s="392" t="str">
        <f>IF(COUNTIFS('[7]ROMM List'!$E$5:$E$736,다우기술!CT$4,'[7]ROMM List'!$AA$5:$AA$736,다우기술!$C362)&gt;0,CT$4,"")</f>
        <v/>
      </c>
      <c r="CU362" s="392" t="str">
        <f>IF(COUNTIFS('[7]ROMM List'!$E$5:$E$736,다우기술!CU$4,'[7]ROMM List'!$AA$5:$AA$736,다우기술!$C362)&gt;0,CU$4,"")</f>
        <v/>
      </c>
      <c r="CV362" s="392" t="str">
        <f>IF(COUNTIFS('[7]ROMM List'!$E$5:$E$736,다우기술!CV$4,'[7]ROMM List'!$AA$5:$AA$736,다우기술!$C362)&gt;0,CV$4,"")</f>
        <v/>
      </c>
      <c r="CW362" s="392" t="str">
        <f>IF(COUNTIFS('[7]ROMM List'!$E$5:$E$736,다우기술!CW$4,'[7]ROMM List'!$AA$5:$AA$736,다우기술!$C362)&gt;0,CW$4,"")</f>
        <v/>
      </c>
      <c r="CX362" s="392" t="str">
        <f>IF(COUNTIFS('[7]ROMM List'!$E$5:$E$736,다우기술!CX$4,'[7]ROMM List'!$AA$5:$AA$736,다우기술!$C362)&gt;0,CX$4,"")</f>
        <v/>
      </c>
      <c r="CY362" s="392" t="str">
        <f>IF(COUNTIFS('[7]ROMM List'!$E$5:$E$736,다우기술!CY$4,'[7]ROMM List'!$AA$5:$AA$736,다우기술!$C362)&gt;0,CY$4,"")</f>
        <v/>
      </c>
      <c r="CZ362" s="392" t="str">
        <f>IF(COUNTIFS('[7]ROMM List'!$E$5:$E$736,다우기술!CZ$4,'[7]ROMM List'!$AA$5:$AA$736,다우기술!$C362)&gt;0,CZ$4,"")</f>
        <v/>
      </c>
      <c r="DA362" s="392" t="str">
        <f>IF(COUNTIFS('[7]ROMM List'!$E$5:$E$736,다우기술!DA$4,'[7]ROMM List'!$AA$5:$AA$736,다우기술!$C362)&gt;0,DA$4,"")</f>
        <v/>
      </c>
      <c r="DB362" s="392" t="str">
        <f>IF(COUNTIFS('[7]ROMM List'!$E$5:$E$736,다우기술!DB$4,'[7]ROMM List'!$AA$5:$AA$736,다우기술!$C362)&gt;0,DB$4,"")</f>
        <v/>
      </c>
      <c r="DC362" s="392" t="str">
        <f>IF(COUNTIFS('[7]ROMM List'!$E$5:$E$736,다우기술!DC$4,'[7]ROMM List'!$AA$5:$AA$736,다우기술!$C362)&gt;0,DC$4,"")</f>
        <v/>
      </c>
      <c r="DD362" s="392" t="str">
        <f>IF(COUNTIFS('[7]ROMM List'!$E$5:$E$736,다우기술!DD$4,'[7]ROMM List'!$AA$5:$AA$736,다우기술!$C362)&gt;0,DD$4,"")</f>
        <v/>
      </c>
      <c r="DE362" s="392" t="str">
        <f>IF(COUNTIFS('[7]ROMM List'!$E$5:$E$736,다우기술!DE$4,'[7]ROMM List'!$AA$5:$AA$736,다우기술!$C362)&gt;0,DE$4,"")</f>
        <v/>
      </c>
      <c r="DF362" s="392" t="str">
        <f>IF(COUNTIFS('[7]ROMM List'!$E$5:$E$736,다우기술!DF$4,'[7]ROMM List'!$AA$5:$AA$736,다우기술!$C362)&gt;0,DF$4,"")</f>
        <v/>
      </c>
      <c r="DG362" s="392" t="str">
        <f>IF(COUNTIFS('[7]ROMM List'!$E$5:$E$736,다우기술!DG$4,'[7]ROMM List'!$AA$5:$AA$736,다우기술!$C362)&gt;0,DG$4,"")</f>
        <v/>
      </c>
      <c r="DH362" s="392" t="str">
        <f>IF(COUNTIFS('[7]ROMM List'!$E$5:$E$736,다우기술!DH$4,'[7]ROMM List'!$AA$5:$AA$736,다우기술!$C362)&gt;0,DH$4,"")</f>
        <v/>
      </c>
      <c r="DI362" s="392" t="str">
        <f>IF(COUNTIFS('[7]ROMM List'!$E$5:$E$736,다우기술!DI$4,'[7]ROMM List'!$AA$5:$AA$736,다우기술!$C362)&gt;0,DI$4,"")</f>
        <v/>
      </c>
      <c r="DJ362" s="392" t="str">
        <f>IF(COUNTIFS('[7]ROMM List'!$E$5:$E$736,다우기술!DJ$4,'[7]ROMM List'!$AA$5:$AA$736,다우기술!$C362)&gt;0,DJ$4,"")</f>
        <v/>
      </c>
      <c r="DK362" s="392" t="str">
        <f>IF(COUNTIFS('[7]ROMM List'!$E$5:$E$736,다우기술!DK$4,'[7]ROMM List'!$AA$5:$AA$736,다우기술!$C362)&gt;0,DK$4,"")</f>
        <v>연결재무제표</v>
      </c>
      <c r="DL362" s="392" t="str">
        <f t="shared" si="78"/>
        <v>연결재무제표</v>
      </c>
    </row>
    <row r="363" spans="1:116" s="392" customFormat="1" ht="409.6" hidden="1" customHeight="1">
      <c r="A363" s="453"/>
      <c r="B363" s="392" t="s">
        <v>3009</v>
      </c>
      <c r="C363" s="430" t="str">
        <f t="shared" si="70"/>
        <v>FI0504</v>
      </c>
      <c r="D363" s="430" t="s">
        <v>5638</v>
      </c>
      <c r="E363" s="430" t="s">
        <v>5619</v>
      </c>
      <c r="F363" s="431" t="s">
        <v>3056</v>
      </c>
      <c r="G363" s="431" t="s">
        <v>3641</v>
      </c>
      <c r="H363" s="454" t="s">
        <v>5813</v>
      </c>
      <c r="I363" s="455" t="s">
        <v>5814</v>
      </c>
      <c r="J363" s="456" t="s">
        <v>5815</v>
      </c>
      <c r="K363" s="457" t="s">
        <v>5816</v>
      </c>
      <c r="L363" s="458" t="str">
        <f>IF(VLOOKUP(BZ363,'[7]ROMM List'!$AB$5:$AC$736,2,0)&gt;0,"Y","N")</f>
        <v>N</v>
      </c>
      <c r="M363" s="459" t="s">
        <v>143</v>
      </c>
      <c r="N363" s="460" t="s">
        <v>143</v>
      </c>
      <c r="O363" s="460"/>
      <c r="P363" s="460"/>
      <c r="Q363" s="460"/>
      <c r="R363" s="461"/>
      <c r="S363" s="459" t="s">
        <v>142</v>
      </c>
      <c r="T363" s="461" t="s">
        <v>131</v>
      </c>
      <c r="U363" s="459" t="str">
        <f>IF(COUNTIFS('[7]ROMM List'!$AA$5:$AA$736,다우기술!$C363,'[7]ROMM List'!K$5:K$736,"O")&gt;0,"O","")</f>
        <v/>
      </c>
      <c r="V363" s="460" t="str">
        <f>IF(COUNTIFS('[7]ROMM List'!$AA$5:$AA$736,다우기술!$C363,'[7]ROMM List'!L$5:L$736,"O")&gt;0,"O","")</f>
        <v/>
      </c>
      <c r="W363" s="460" t="str">
        <f>IF(COUNTIFS('[7]ROMM List'!$AA$5:$AA$736,다우기술!$C363,'[7]ROMM List'!M$5:M$736,"O")&gt;0,"O","")</f>
        <v/>
      </c>
      <c r="X363" s="460" t="str">
        <f>IF(COUNTIFS('[7]ROMM List'!$AA$5:$AA$736,다우기술!$C363,'[7]ROMM List'!N$5:N$736,"O")&gt;0,"O","")</f>
        <v/>
      </c>
      <c r="Y363" s="460" t="str">
        <f>IF(COUNTIFS('[7]ROMM List'!$AA$5:$AA$736,다우기술!$C363,'[7]ROMM List'!O$5:O$736,"O")&gt;0,"O","")</f>
        <v/>
      </c>
      <c r="Z363" s="460" t="str">
        <f>IF(COUNTIFS('[7]ROMM List'!$AA$5:$AA$736,다우기술!$C363,'[7]ROMM List'!P$5:P$736,"O")&gt;0,"O","")</f>
        <v/>
      </c>
      <c r="AA363" s="460" t="str">
        <f>IF(COUNTIFS('[7]ROMM List'!$AA$5:$AA$736,다우기술!$C363,'[7]ROMM List'!Q$5:Q$736,"O")&gt;0,"O","")</f>
        <v/>
      </c>
      <c r="AB363" s="460" t="str">
        <f>IF(COUNTIFS('[7]ROMM List'!$AA$5:$AA$736,다우기술!$C363,'[7]ROMM List'!R$5:R$736,"O")&gt;0,"O","")</f>
        <v/>
      </c>
      <c r="AC363" s="460" t="str">
        <f>IF(COUNTIFS('[7]ROMM List'!$AA$5:$AA$736,다우기술!$C363,'[7]ROMM List'!S$5:S$736,"O")&gt;0,"O","")</f>
        <v/>
      </c>
      <c r="AD363" s="460" t="str">
        <f>IF(COUNTIFS('[7]ROMM List'!$AA$5:$AA$736,다우기술!$C363,'[7]ROMM List'!T$5:T$736,"O")&gt;0,"O","")</f>
        <v/>
      </c>
      <c r="AE363" s="460" t="str">
        <f>IF(COUNTIFS('[7]ROMM List'!$AA$5:$AA$736,다우기술!$C363,'[7]ROMM List'!U$5:U$736,"O")&gt;0,"O","")</f>
        <v/>
      </c>
      <c r="AF363" s="460" t="str">
        <f>IF(COUNTIFS('[7]ROMM List'!$AA$5:$AA$736,다우기술!$C363,'[7]ROMM List'!V$5:V$736,"O")&gt;0,"O","")</f>
        <v/>
      </c>
      <c r="AG363" s="461" t="str">
        <f>IF(COUNTIFS('[7]ROMM List'!$AA$5:$AA$736,다우기술!$C363,'[7]ROMM List'!W$5:W$736,"O")&gt;0,"O","")</f>
        <v/>
      </c>
      <c r="AH363" s="462" t="s">
        <v>130</v>
      </c>
      <c r="AI363" s="458" t="str">
        <f t="shared" si="77"/>
        <v>연결재무제표</v>
      </c>
      <c r="AJ363" s="458" t="s">
        <v>144</v>
      </c>
      <c r="AK363" s="458" t="s">
        <v>144</v>
      </c>
      <c r="AL363" s="458" t="s">
        <v>144</v>
      </c>
      <c r="AM363" s="458" t="s">
        <v>144</v>
      </c>
      <c r="AN363" s="458" t="s">
        <v>144</v>
      </c>
      <c r="AO363" s="458" t="s">
        <v>5817</v>
      </c>
      <c r="AP363" s="463" t="s">
        <v>144</v>
      </c>
      <c r="AQ363" s="458" t="s">
        <v>136</v>
      </c>
      <c r="AR363" s="454" t="s">
        <v>3791</v>
      </c>
      <c r="AS363" s="454" t="s">
        <v>3792</v>
      </c>
      <c r="AT363" s="464" t="s">
        <v>5818</v>
      </c>
      <c r="AU363" s="454" t="str">
        <f t="shared" si="75"/>
        <v>연결조정분개의 정확성 및 완전성 확인</v>
      </c>
      <c r="AV363" s="454" t="s">
        <v>5819</v>
      </c>
      <c r="AW363" s="455"/>
      <c r="AX363" s="460"/>
      <c r="AY363" s="460" t="s">
        <v>143</v>
      </c>
      <c r="AZ363" s="461"/>
      <c r="BA363" s="446" t="s">
        <v>5820</v>
      </c>
      <c r="BB363" s="446" t="str">
        <f>IF(COUNTIFS('[7]ROMM List'!$AA$5:$AA$736,다우기술!C363,'[7]ROMM List'!$AF$5:$AF$736,"Significant")&gt;0,"Significant",IF(COUNTIFS('[7]ROMM List'!$AA$5:$AA$736,다우기술!C363,'[7]ROMM List'!$AF$5:$AF$736,"Higher")&gt;0,"Higher","Lower"))</f>
        <v>Higher</v>
      </c>
      <c r="BC363" s="446" t="str">
        <f t="shared" ref="BC363:BC369" si="83">AQ363</f>
        <v>Q</v>
      </c>
      <c r="BD363" s="446" t="s">
        <v>130</v>
      </c>
      <c r="BE363" s="465" t="s">
        <v>131</v>
      </c>
      <c r="BF363" s="466" t="s">
        <v>136</v>
      </c>
      <c r="BG363" s="466" t="s">
        <v>133</v>
      </c>
      <c r="BH363" s="466" t="s">
        <v>135</v>
      </c>
      <c r="BI363" s="466" t="s">
        <v>135</v>
      </c>
      <c r="BJ363" s="466" t="s">
        <v>133</v>
      </c>
      <c r="BK363" s="466" t="s">
        <v>135</v>
      </c>
      <c r="BL363" s="466" t="s">
        <v>133</v>
      </c>
      <c r="BM363" s="466" t="s">
        <v>135</v>
      </c>
      <c r="BN363" s="467" t="s">
        <v>135</v>
      </c>
      <c r="BO363" s="446" t="str">
        <f t="shared" si="71"/>
        <v>Not Higher</v>
      </c>
      <c r="BP363" s="446">
        <f>SUMIFS([7]Note!$G$18:$G$65,[7]Note!$C$18:$C$65,다우기술!BB363,[7]Note!$F$18:$F$65,다우기술!BC363,[7]Note!$D$18:$D$65,다우기술!BO363)/IF(BD363="Y",1,IF(BD363="H",2,4))</f>
        <v>2</v>
      </c>
      <c r="BQ363" s="446" t="s">
        <v>134</v>
      </c>
      <c r="BR363" s="466"/>
      <c r="BS363" s="467" t="s">
        <v>143</v>
      </c>
      <c r="BT363" s="465"/>
      <c r="BU363" s="466"/>
      <c r="BV363" s="466"/>
      <c r="BW363" s="466" t="s">
        <v>143</v>
      </c>
      <c r="BX363" s="466"/>
      <c r="BY363" s="446"/>
      <c r="BZ363" s="392" t="str">
        <f t="shared" si="76"/>
        <v>재무회계_연결조정분개의 정확성 및 완전성 확인</v>
      </c>
      <c r="CA363" s="392" t="b">
        <f>VLOOKUP(BZ363,'[7]ROMM List'!$AB$5:$AB$736,1,0)=BZ363</f>
        <v>1</v>
      </c>
      <c r="CB363" s="392" t="str">
        <f t="shared" si="72"/>
        <v>FI0504</v>
      </c>
      <c r="CD363" s="470">
        <f t="shared" si="73"/>
        <v>0</v>
      </c>
      <c r="CF363" s="470">
        <f t="shared" si="74"/>
        <v>0</v>
      </c>
      <c r="CG363" s="470">
        <f t="shared" si="74"/>
        <v>0</v>
      </c>
      <c r="CH363" s="470">
        <f t="shared" si="74"/>
        <v>0</v>
      </c>
      <c r="CL363" s="392" t="str">
        <f>IF(COUNTIFS('[7]ROMM List'!$E$5:$E$736,다우기술!CL$4,'[7]ROMM List'!$AA$5:$AA$736,다우기술!$C363)&gt;0,CL$4,"")</f>
        <v/>
      </c>
      <c r="CM363" s="392" t="str">
        <f>IF(COUNTIFS('[7]ROMM List'!$E$5:$E$736,다우기술!CM$4,'[7]ROMM List'!$AA$5:$AA$736,다우기술!$C363)&gt;0,CM$4,"")</f>
        <v/>
      </c>
      <c r="CN363" s="392" t="str">
        <f>IF(COUNTIFS('[7]ROMM List'!$E$5:$E$736,다우기술!CN$4,'[7]ROMM List'!$AA$5:$AA$736,다우기술!$C363)&gt;0,CN$4,"")</f>
        <v/>
      </c>
      <c r="CO363" s="392" t="str">
        <f>IF(COUNTIFS('[7]ROMM List'!$E$5:$E$736,다우기술!CO$4,'[7]ROMM List'!$AA$5:$AA$736,다우기술!$C363)&gt;0,CO$4,"")</f>
        <v/>
      </c>
      <c r="CP363" s="392" t="str">
        <f>IF(COUNTIFS('[7]ROMM List'!$E$5:$E$736,다우기술!CP$4,'[7]ROMM List'!$AA$5:$AA$736,다우기술!$C363)&gt;0,CP$4,"")</f>
        <v/>
      </c>
      <c r="CQ363" s="392" t="str">
        <f>IF(COUNTIFS('[7]ROMM List'!$E$5:$E$736,다우기술!CQ$4,'[7]ROMM List'!$AA$5:$AA$736,다우기술!$C363)&gt;0,CQ$4,"")</f>
        <v/>
      </c>
      <c r="CR363" s="392" t="str">
        <f>IF(COUNTIFS('[7]ROMM List'!$E$5:$E$736,다우기술!CR$4,'[7]ROMM List'!$AA$5:$AA$736,다우기술!$C363)&gt;0,CR$4,"")</f>
        <v/>
      </c>
      <c r="CS363" s="392" t="str">
        <f>IF(COUNTIFS('[7]ROMM List'!$E$5:$E$736,다우기술!CS$4,'[7]ROMM List'!$AA$5:$AA$736,다우기술!$C363)&gt;0,CS$4,"")</f>
        <v/>
      </c>
      <c r="CT363" s="392" t="str">
        <f>IF(COUNTIFS('[7]ROMM List'!$E$5:$E$736,다우기술!CT$4,'[7]ROMM List'!$AA$5:$AA$736,다우기술!$C363)&gt;0,CT$4,"")</f>
        <v/>
      </c>
      <c r="CU363" s="392" t="str">
        <f>IF(COUNTIFS('[7]ROMM List'!$E$5:$E$736,다우기술!CU$4,'[7]ROMM List'!$AA$5:$AA$736,다우기술!$C363)&gt;0,CU$4,"")</f>
        <v/>
      </c>
      <c r="CV363" s="392" t="str">
        <f>IF(COUNTIFS('[7]ROMM List'!$E$5:$E$736,다우기술!CV$4,'[7]ROMM List'!$AA$5:$AA$736,다우기술!$C363)&gt;0,CV$4,"")</f>
        <v/>
      </c>
      <c r="CW363" s="392" t="str">
        <f>IF(COUNTIFS('[7]ROMM List'!$E$5:$E$736,다우기술!CW$4,'[7]ROMM List'!$AA$5:$AA$736,다우기술!$C363)&gt;0,CW$4,"")</f>
        <v/>
      </c>
      <c r="CX363" s="392" t="str">
        <f>IF(COUNTIFS('[7]ROMM List'!$E$5:$E$736,다우기술!CX$4,'[7]ROMM List'!$AA$5:$AA$736,다우기술!$C363)&gt;0,CX$4,"")</f>
        <v/>
      </c>
      <c r="CY363" s="392" t="str">
        <f>IF(COUNTIFS('[7]ROMM List'!$E$5:$E$736,다우기술!CY$4,'[7]ROMM List'!$AA$5:$AA$736,다우기술!$C363)&gt;0,CY$4,"")</f>
        <v/>
      </c>
      <c r="CZ363" s="392" t="str">
        <f>IF(COUNTIFS('[7]ROMM List'!$E$5:$E$736,다우기술!CZ$4,'[7]ROMM List'!$AA$5:$AA$736,다우기술!$C363)&gt;0,CZ$4,"")</f>
        <v/>
      </c>
      <c r="DA363" s="392" t="str">
        <f>IF(COUNTIFS('[7]ROMM List'!$E$5:$E$736,다우기술!DA$4,'[7]ROMM List'!$AA$5:$AA$736,다우기술!$C363)&gt;0,DA$4,"")</f>
        <v/>
      </c>
      <c r="DB363" s="392" t="str">
        <f>IF(COUNTIFS('[7]ROMM List'!$E$5:$E$736,다우기술!DB$4,'[7]ROMM List'!$AA$5:$AA$736,다우기술!$C363)&gt;0,DB$4,"")</f>
        <v/>
      </c>
      <c r="DC363" s="392" t="str">
        <f>IF(COUNTIFS('[7]ROMM List'!$E$5:$E$736,다우기술!DC$4,'[7]ROMM List'!$AA$5:$AA$736,다우기술!$C363)&gt;0,DC$4,"")</f>
        <v/>
      </c>
      <c r="DD363" s="392" t="str">
        <f>IF(COUNTIFS('[7]ROMM List'!$E$5:$E$736,다우기술!DD$4,'[7]ROMM List'!$AA$5:$AA$736,다우기술!$C363)&gt;0,DD$4,"")</f>
        <v/>
      </c>
      <c r="DE363" s="392" t="str">
        <f>IF(COUNTIFS('[7]ROMM List'!$E$5:$E$736,다우기술!DE$4,'[7]ROMM List'!$AA$5:$AA$736,다우기술!$C363)&gt;0,DE$4,"")</f>
        <v/>
      </c>
      <c r="DF363" s="392" t="str">
        <f>IF(COUNTIFS('[7]ROMM List'!$E$5:$E$736,다우기술!DF$4,'[7]ROMM List'!$AA$5:$AA$736,다우기술!$C363)&gt;0,DF$4,"")</f>
        <v/>
      </c>
      <c r="DG363" s="392" t="str">
        <f>IF(COUNTIFS('[7]ROMM List'!$E$5:$E$736,다우기술!DG$4,'[7]ROMM List'!$AA$5:$AA$736,다우기술!$C363)&gt;0,DG$4,"")</f>
        <v/>
      </c>
      <c r="DH363" s="392" t="str">
        <f>IF(COUNTIFS('[7]ROMM List'!$E$5:$E$736,다우기술!DH$4,'[7]ROMM List'!$AA$5:$AA$736,다우기술!$C363)&gt;0,DH$4,"")</f>
        <v/>
      </c>
      <c r="DI363" s="392" t="str">
        <f>IF(COUNTIFS('[7]ROMM List'!$E$5:$E$736,다우기술!DI$4,'[7]ROMM List'!$AA$5:$AA$736,다우기술!$C363)&gt;0,DI$4,"")</f>
        <v/>
      </c>
      <c r="DJ363" s="392" t="str">
        <f>IF(COUNTIFS('[7]ROMM List'!$E$5:$E$736,다우기술!DJ$4,'[7]ROMM List'!$AA$5:$AA$736,다우기술!$C363)&gt;0,DJ$4,"")</f>
        <v/>
      </c>
      <c r="DK363" s="392" t="str">
        <f>IF(COUNTIFS('[7]ROMM List'!$E$5:$E$736,다우기술!DK$4,'[7]ROMM List'!$AA$5:$AA$736,다우기술!$C363)&gt;0,DK$4,"")</f>
        <v>연결재무제표</v>
      </c>
      <c r="DL363" s="392" t="str">
        <f t="shared" si="78"/>
        <v>연결재무제표</v>
      </c>
    </row>
    <row r="364" spans="1:116" s="392" customFormat="1" ht="409.6" hidden="1" customHeight="1">
      <c r="A364" s="453"/>
      <c r="B364" s="392" t="s">
        <v>3009</v>
      </c>
      <c r="C364" s="430" t="str">
        <f t="shared" si="70"/>
        <v>FI0601</v>
      </c>
      <c r="D364" s="430" t="s">
        <v>5638</v>
      </c>
      <c r="E364" s="430" t="s">
        <v>5619</v>
      </c>
      <c r="F364" s="431" t="s">
        <v>3064</v>
      </c>
      <c r="G364" s="431" t="s">
        <v>3292</v>
      </c>
      <c r="H364" s="454" t="s">
        <v>5821</v>
      </c>
      <c r="I364" s="455" t="s">
        <v>5822</v>
      </c>
      <c r="J364" s="456" t="s">
        <v>2529</v>
      </c>
      <c r="K364" s="457" t="s">
        <v>2530</v>
      </c>
      <c r="L364" s="458" t="str">
        <f>IF(VLOOKUP(BZ364,'[7]ROMM List'!$AB$5:$AC$736,2,0)&gt;0,"Y","N")</f>
        <v>N</v>
      </c>
      <c r="M364" s="459" t="s">
        <v>143</v>
      </c>
      <c r="N364" s="460" t="s">
        <v>143</v>
      </c>
      <c r="O364" s="460"/>
      <c r="P364" s="460"/>
      <c r="Q364" s="460"/>
      <c r="R364" s="461"/>
      <c r="S364" s="459" t="s">
        <v>142</v>
      </c>
      <c r="T364" s="461" t="s">
        <v>131</v>
      </c>
      <c r="U364" s="459" t="str">
        <f>IF(COUNTIFS('[7]ROMM List'!$AA$5:$AA$736,다우기술!$C364,'[7]ROMM List'!K$5:K$736,"O")&gt;0,"O","")</f>
        <v/>
      </c>
      <c r="V364" s="460" t="str">
        <f>IF(COUNTIFS('[7]ROMM List'!$AA$5:$AA$736,다우기술!$C364,'[7]ROMM List'!L$5:L$736,"O")&gt;0,"O","")</f>
        <v/>
      </c>
      <c r="W364" s="460" t="str">
        <f>IF(COUNTIFS('[7]ROMM List'!$AA$5:$AA$736,다우기술!$C364,'[7]ROMM List'!M$5:M$736,"O")&gt;0,"O","")</f>
        <v/>
      </c>
      <c r="X364" s="460" t="str">
        <f>IF(COUNTIFS('[7]ROMM List'!$AA$5:$AA$736,다우기술!$C364,'[7]ROMM List'!N$5:N$736,"O")&gt;0,"O","")</f>
        <v/>
      </c>
      <c r="Y364" s="460" t="str">
        <f>IF(COUNTIFS('[7]ROMM List'!$AA$5:$AA$736,다우기술!$C364,'[7]ROMM List'!O$5:O$736,"O")&gt;0,"O","")</f>
        <v>O</v>
      </c>
      <c r="Z364" s="460" t="str">
        <f>IF(COUNTIFS('[7]ROMM List'!$AA$5:$AA$736,다우기술!$C364,'[7]ROMM List'!P$5:P$736,"O")&gt;0,"O","")</f>
        <v>O</v>
      </c>
      <c r="AA364" s="460" t="str">
        <f>IF(COUNTIFS('[7]ROMM List'!$AA$5:$AA$736,다우기술!$C364,'[7]ROMM List'!Q$5:Q$736,"O")&gt;0,"O","")</f>
        <v>O</v>
      </c>
      <c r="AB364" s="460" t="str">
        <f>IF(COUNTIFS('[7]ROMM List'!$AA$5:$AA$736,다우기술!$C364,'[7]ROMM List'!R$5:R$736,"O")&gt;0,"O","")</f>
        <v/>
      </c>
      <c r="AC364" s="460" t="str">
        <f>IF(COUNTIFS('[7]ROMM List'!$AA$5:$AA$736,다우기술!$C364,'[7]ROMM List'!S$5:S$736,"O")&gt;0,"O","")</f>
        <v/>
      </c>
      <c r="AD364" s="460" t="str">
        <f>IF(COUNTIFS('[7]ROMM List'!$AA$5:$AA$736,다우기술!$C364,'[7]ROMM List'!T$5:T$736,"O")&gt;0,"O","")</f>
        <v/>
      </c>
      <c r="AE364" s="460" t="str">
        <f>IF(COUNTIFS('[7]ROMM List'!$AA$5:$AA$736,다우기술!$C364,'[7]ROMM List'!U$5:U$736,"O")&gt;0,"O","")</f>
        <v/>
      </c>
      <c r="AF364" s="460" t="str">
        <f>IF(COUNTIFS('[7]ROMM List'!$AA$5:$AA$736,다우기술!$C364,'[7]ROMM List'!V$5:V$736,"O")&gt;0,"O","")</f>
        <v/>
      </c>
      <c r="AG364" s="461" t="str">
        <f>IF(COUNTIFS('[7]ROMM List'!$AA$5:$AA$736,다우기술!$C364,'[7]ROMM List'!W$5:W$736,"O")&gt;0,"O","")</f>
        <v/>
      </c>
      <c r="AH364" s="462" t="s">
        <v>130</v>
      </c>
      <c r="AI364" s="458" t="str">
        <f t="shared" si="77"/>
        <v>법인세</v>
      </c>
      <c r="AJ364" s="458" t="s">
        <v>144</v>
      </c>
      <c r="AK364" s="458" t="s">
        <v>144</v>
      </c>
      <c r="AL364" s="458" t="s">
        <v>144</v>
      </c>
      <c r="AM364" s="458" t="s">
        <v>144</v>
      </c>
      <c r="AN364" s="458" t="s">
        <v>144</v>
      </c>
      <c r="AO364" s="458" t="s">
        <v>5823</v>
      </c>
      <c r="AP364" s="463" t="s">
        <v>3638</v>
      </c>
      <c r="AQ364" s="458" t="s">
        <v>5824</v>
      </c>
      <c r="AR364" s="454" t="s">
        <v>3791</v>
      </c>
      <c r="AS364" s="454" t="s">
        <v>3792</v>
      </c>
      <c r="AT364" s="464" t="s">
        <v>2531</v>
      </c>
      <c r="AU364" s="454" t="str">
        <f t="shared" si="75"/>
        <v>법인세 신고서 승인</v>
      </c>
      <c r="AV364" s="454" t="s">
        <v>5825</v>
      </c>
      <c r="AW364" s="455"/>
      <c r="AX364" s="460"/>
      <c r="AY364" s="460" t="s">
        <v>143</v>
      </c>
      <c r="AZ364" s="461"/>
      <c r="BA364" s="446" t="s">
        <v>5826</v>
      </c>
      <c r="BB364" s="446" t="str">
        <f>IF(COUNTIFS('[7]ROMM List'!$AA$5:$AA$736,다우기술!C364,'[7]ROMM List'!$AF$5:$AF$736,"Significant")&gt;0,"Significant",IF(COUNTIFS('[7]ROMM List'!$AA$5:$AA$736,다우기술!C364,'[7]ROMM List'!$AF$5:$AF$736,"Higher")&gt;0,"Higher","Lower"))</f>
        <v>Lower</v>
      </c>
      <c r="BC364" s="446" t="str">
        <f t="shared" si="83"/>
        <v>S</v>
      </c>
      <c r="BD364" s="446" t="s">
        <v>130</v>
      </c>
      <c r="BE364" s="465" t="s">
        <v>131</v>
      </c>
      <c r="BF364" s="466" t="str">
        <f>BC364</f>
        <v>S</v>
      </c>
      <c r="BG364" s="466" t="s">
        <v>133</v>
      </c>
      <c r="BH364" s="466" t="s">
        <v>135</v>
      </c>
      <c r="BI364" s="466" t="s">
        <v>135</v>
      </c>
      <c r="BJ364" s="466" t="s">
        <v>133</v>
      </c>
      <c r="BK364" s="466" t="s">
        <v>135</v>
      </c>
      <c r="BL364" s="466" t="s">
        <v>133</v>
      </c>
      <c r="BM364" s="466" t="s">
        <v>135</v>
      </c>
      <c r="BN364" s="467" t="s">
        <v>135</v>
      </c>
      <c r="BO364" s="446" t="str">
        <f t="shared" si="71"/>
        <v>Not Higher</v>
      </c>
      <c r="BP364" s="446">
        <f>SUMIFS([7]Note!$G$18:$G$65,[7]Note!$C$18:$C$65,다우기술!BB364,[7]Note!$F$18:$F$65,다우기술!BC364,[7]Note!$D$18:$D$65,다우기술!BO364)/IF(BD364="Y",1,IF(BD364="H",2,4))</f>
        <v>1</v>
      </c>
      <c r="BQ364" s="446" t="s">
        <v>3791</v>
      </c>
      <c r="BR364" s="466"/>
      <c r="BS364" s="467" t="s">
        <v>143</v>
      </c>
      <c r="BT364" s="465"/>
      <c r="BU364" s="466"/>
      <c r="BV364" s="466"/>
      <c r="BW364" s="466" t="s">
        <v>143</v>
      </c>
      <c r="BX364" s="466"/>
      <c r="BY364" s="446"/>
      <c r="BZ364" s="392" t="str">
        <f t="shared" si="76"/>
        <v>재무회계_법인세 신고서 승인</v>
      </c>
      <c r="CA364" s="392" t="b">
        <f>VLOOKUP(BZ364,'[7]ROMM List'!$AB$5:$AB$736,1,0)=BZ364</f>
        <v>1</v>
      </c>
      <c r="CB364" s="392" t="str">
        <f t="shared" si="72"/>
        <v>FI0601</v>
      </c>
      <c r="CD364" s="470">
        <f t="shared" si="73"/>
        <v>0</v>
      </c>
      <c r="CF364" s="470">
        <f t="shared" si="74"/>
        <v>0</v>
      </c>
      <c r="CG364" s="470">
        <f t="shared" si="74"/>
        <v>0</v>
      </c>
      <c r="CH364" s="470">
        <f t="shared" si="74"/>
        <v>0</v>
      </c>
      <c r="CL364" s="392" t="str">
        <f>IF(COUNTIFS('[7]ROMM List'!$E$5:$E$736,다우기술!CL$4,'[7]ROMM List'!$AA$5:$AA$736,다우기술!$C364)&gt;0,CL$4,"")</f>
        <v/>
      </c>
      <c r="CM364" s="392" t="str">
        <f>IF(COUNTIFS('[7]ROMM List'!$E$5:$E$736,다우기술!CM$4,'[7]ROMM List'!$AA$5:$AA$736,다우기술!$C364)&gt;0,CM$4,"")</f>
        <v/>
      </c>
      <c r="CN364" s="392" t="str">
        <f>IF(COUNTIFS('[7]ROMM List'!$E$5:$E$736,다우기술!CN$4,'[7]ROMM List'!$AA$5:$AA$736,다우기술!$C364)&gt;0,CN$4,"")</f>
        <v/>
      </c>
      <c r="CO364" s="392" t="str">
        <f>IF(COUNTIFS('[7]ROMM List'!$E$5:$E$736,다우기술!CO$4,'[7]ROMM List'!$AA$5:$AA$736,다우기술!$C364)&gt;0,CO$4,"")</f>
        <v/>
      </c>
      <c r="CP364" s="392" t="str">
        <f>IF(COUNTIFS('[7]ROMM List'!$E$5:$E$736,다우기술!CP$4,'[7]ROMM List'!$AA$5:$AA$736,다우기술!$C364)&gt;0,CP$4,"")</f>
        <v/>
      </c>
      <c r="CQ364" s="392" t="str">
        <f>IF(COUNTIFS('[7]ROMM List'!$E$5:$E$736,다우기술!CQ$4,'[7]ROMM List'!$AA$5:$AA$736,다우기술!$C364)&gt;0,CQ$4,"")</f>
        <v/>
      </c>
      <c r="CR364" s="392" t="str">
        <f>IF(COUNTIFS('[7]ROMM List'!$E$5:$E$736,다우기술!CR$4,'[7]ROMM List'!$AA$5:$AA$736,다우기술!$C364)&gt;0,CR$4,"")</f>
        <v/>
      </c>
      <c r="CS364" s="392" t="str">
        <f>IF(COUNTIFS('[7]ROMM List'!$E$5:$E$736,다우기술!CS$4,'[7]ROMM List'!$AA$5:$AA$736,다우기술!$C364)&gt;0,CS$4,"")</f>
        <v/>
      </c>
      <c r="CT364" s="392" t="str">
        <f>IF(COUNTIFS('[7]ROMM List'!$E$5:$E$736,다우기술!CT$4,'[7]ROMM List'!$AA$5:$AA$736,다우기술!$C364)&gt;0,CT$4,"")</f>
        <v/>
      </c>
      <c r="CU364" s="392" t="str">
        <f>IF(COUNTIFS('[7]ROMM List'!$E$5:$E$736,다우기술!CU$4,'[7]ROMM List'!$AA$5:$AA$736,다우기술!$C364)&gt;0,CU$4,"")</f>
        <v/>
      </c>
      <c r="CV364" s="392" t="str">
        <f>IF(COUNTIFS('[7]ROMM List'!$E$5:$E$736,다우기술!CV$4,'[7]ROMM List'!$AA$5:$AA$736,다우기술!$C364)&gt;0,CV$4,"")</f>
        <v/>
      </c>
      <c r="CW364" s="392" t="str">
        <f>IF(COUNTIFS('[7]ROMM List'!$E$5:$E$736,다우기술!CW$4,'[7]ROMM List'!$AA$5:$AA$736,다우기술!$C364)&gt;0,CW$4,"")</f>
        <v/>
      </c>
      <c r="CX364" s="392" t="str">
        <f>IF(COUNTIFS('[7]ROMM List'!$E$5:$E$736,다우기술!CX$4,'[7]ROMM List'!$AA$5:$AA$736,다우기술!$C364)&gt;0,CX$4,"")</f>
        <v/>
      </c>
      <c r="CY364" s="392" t="str">
        <f>IF(COUNTIFS('[7]ROMM List'!$E$5:$E$736,다우기술!CY$4,'[7]ROMM List'!$AA$5:$AA$736,다우기술!$C364)&gt;0,CY$4,"")</f>
        <v/>
      </c>
      <c r="CZ364" s="392" t="str">
        <f>IF(COUNTIFS('[7]ROMM List'!$E$5:$E$736,다우기술!CZ$4,'[7]ROMM List'!$AA$5:$AA$736,다우기술!$C364)&gt;0,CZ$4,"")</f>
        <v/>
      </c>
      <c r="DA364" s="392" t="str">
        <f>IF(COUNTIFS('[7]ROMM List'!$E$5:$E$736,다우기술!DA$4,'[7]ROMM List'!$AA$5:$AA$736,다우기술!$C364)&gt;0,DA$4,"")</f>
        <v/>
      </c>
      <c r="DB364" s="392" t="str">
        <f>IF(COUNTIFS('[7]ROMM List'!$E$5:$E$736,다우기술!DB$4,'[7]ROMM List'!$AA$5:$AA$736,다우기술!$C364)&gt;0,DB$4,"")</f>
        <v>법인세</v>
      </c>
      <c r="DC364" s="392" t="str">
        <f>IF(COUNTIFS('[7]ROMM List'!$E$5:$E$736,다우기술!DC$4,'[7]ROMM List'!$AA$5:$AA$736,다우기술!$C364)&gt;0,DC$4,"")</f>
        <v/>
      </c>
      <c r="DD364" s="392" t="str">
        <f>IF(COUNTIFS('[7]ROMM List'!$E$5:$E$736,다우기술!DD$4,'[7]ROMM List'!$AA$5:$AA$736,다우기술!$C364)&gt;0,DD$4,"")</f>
        <v/>
      </c>
      <c r="DE364" s="392" t="str">
        <f>IF(COUNTIFS('[7]ROMM List'!$E$5:$E$736,다우기술!DE$4,'[7]ROMM List'!$AA$5:$AA$736,다우기술!$C364)&gt;0,DE$4,"")</f>
        <v/>
      </c>
      <c r="DF364" s="392" t="str">
        <f>IF(COUNTIFS('[7]ROMM List'!$E$5:$E$736,다우기술!DF$4,'[7]ROMM List'!$AA$5:$AA$736,다우기술!$C364)&gt;0,DF$4,"")</f>
        <v/>
      </c>
      <c r="DG364" s="392" t="str">
        <f>IF(COUNTIFS('[7]ROMM List'!$E$5:$E$736,다우기술!DG$4,'[7]ROMM List'!$AA$5:$AA$736,다우기술!$C364)&gt;0,DG$4,"")</f>
        <v/>
      </c>
      <c r="DH364" s="392" t="str">
        <f>IF(COUNTIFS('[7]ROMM List'!$E$5:$E$736,다우기술!DH$4,'[7]ROMM List'!$AA$5:$AA$736,다우기술!$C364)&gt;0,DH$4,"")</f>
        <v/>
      </c>
      <c r="DI364" s="392" t="str">
        <f>IF(COUNTIFS('[7]ROMM List'!$E$5:$E$736,다우기술!DI$4,'[7]ROMM List'!$AA$5:$AA$736,다우기술!$C364)&gt;0,DI$4,"")</f>
        <v/>
      </c>
      <c r="DJ364" s="392" t="str">
        <f>IF(COUNTIFS('[7]ROMM List'!$E$5:$E$736,다우기술!DJ$4,'[7]ROMM List'!$AA$5:$AA$736,다우기술!$C364)&gt;0,DJ$4,"")</f>
        <v/>
      </c>
      <c r="DK364" s="392" t="str">
        <f>IF(COUNTIFS('[7]ROMM List'!$E$5:$E$736,다우기술!DK$4,'[7]ROMM List'!$AA$5:$AA$736,다우기술!$C364)&gt;0,DK$4,"")</f>
        <v/>
      </c>
      <c r="DL364" s="392" t="str">
        <f t="shared" si="78"/>
        <v>법인세</v>
      </c>
    </row>
    <row r="365" spans="1:116" s="392" customFormat="1" ht="265.2" hidden="1" customHeight="1">
      <c r="A365" s="453"/>
      <c r="B365" s="392" t="s">
        <v>3009</v>
      </c>
      <c r="C365" s="430" t="str">
        <f t="shared" si="70"/>
        <v>FI0602</v>
      </c>
      <c r="D365" s="430" t="s">
        <v>5638</v>
      </c>
      <c r="E365" s="430" t="s">
        <v>5619</v>
      </c>
      <c r="F365" s="431" t="s">
        <v>3064</v>
      </c>
      <c r="G365" s="431" t="s">
        <v>3306</v>
      </c>
      <c r="H365" s="454" t="s">
        <v>5827</v>
      </c>
      <c r="I365" s="455" t="s">
        <v>5828</v>
      </c>
      <c r="J365" s="456" t="s">
        <v>2532</v>
      </c>
      <c r="K365" s="457" t="s">
        <v>2533</v>
      </c>
      <c r="L365" s="458" t="str">
        <f>IF(VLOOKUP(BZ365,'[7]ROMM List'!$AB$5:$AC$736,2,0)&gt;0,"Y","N")</f>
        <v>Y</v>
      </c>
      <c r="M365" s="459"/>
      <c r="N365" s="460"/>
      <c r="O365" s="460"/>
      <c r="P365" s="460"/>
      <c r="Q365" s="460"/>
      <c r="R365" s="461" t="s">
        <v>143</v>
      </c>
      <c r="S365" s="459" t="s">
        <v>142</v>
      </c>
      <c r="T365" s="461" t="s">
        <v>131</v>
      </c>
      <c r="U365" s="459" t="str">
        <f>IF(COUNTIFS('[7]ROMM List'!$AA$5:$AA$736,다우기술!$C365,'[7]ROMM List'!K$5:K$736,"O")&gt;0,"O","")</f>
        <v>O</v>
      </c>
      <c r="V365" s="460" t="str">
        <f>IF(COUNTIFS('[7]ROMM List'!$AA$5:$AA$736,다우기술!$C365,'[7]ROMM List'!L$5:L$736,"O")&gt;0,"O","")</f>
        <v/>
      </c>
      <c r="W365" s="460" t="str">
        <f>IF(COUNTIFS('[7]ROMM List'!$AA$5:$AA$736,다우기술!$C365,'[7]ROMM List'!M$5:M$736,"O")&gt;0,"O","")</f>
        <v>O</v>
      </c>
      <c r="X365" s="460" t="str">
        <f>IF(COUNTIFS('[7]ROMM List'!$AA$5:$AA$736,다우기술!$C365,'[7]ROMM List'!N$5:N$736,"O")&gt;0,"O","")</f>
        <v>O</v>
      </c>
      <c r="Y365" s="460" t="str">
        <f>IF(COUNTIFS('[7]ROMM List'!$AA$5:$AA$736,다우기술!$C365,'[7]ROMM List'!O$5:O$736,"O")&gt;0,"O","")</f>
        <v/>
      </c>
      <c r="Z365" s="460" t="str">
        <f>IF(COUNTIFS('[7]ROMM List'!$AA$5:$AA$736,다우기술!$C365,'[7]ROMM List'!P$5:P$736,"O")&gt;0,"O","")</f>
        <v/>
      </c>
      <c r="AA365" s="460" t="str">
        <f>IF(COUNTIFS('[7]ROMM List'!$AA$5:$AA$736,다우기술!$C365,'[7]ROMM List'!Q$5:Q$736,"O")&gt;0,"O","")</f>
        <v/>
      </c>
      <c r="AB365" s="460" t="str">
        <f>IF(COUNTIFS('[7]ROMM List'!$AA$5:$AA$736,다우기술!$C365,'[7]ROMM List'!R$5:R$736,"O")&gt;0,"O","")</f>
        <v/>
      </c>
      <c r="AC365" s="460" t="str">
        <f>IF(COUNTIFS('[7]ROMM List'!$AA$5:$AA$736,다우기술!$C365,'[7]ROMM List'!S$5:S$736,"O")&gt;0,"O","")</f>
        <v/>
      </c>
      <c r="AD365" s="460" t="str">
        <f>IF(COUNTIFS('[7]ROMM List'!$AA$5:$AA$736,다우기술!$C365,'[7]ROMM List'!T$5:T$736,"O")&gt;0,"O","")</f>
        <v/>
      </c>
      <c r="AE365" s="460" t="str">
        <f>IF(COUNTIFS('[7]ROMM List'!$AA$5:$AA$736,다우기술!$C365,'[7]ROMM List'!U$5:U$736,"O")&gt;0,"O","")</f>
        <v/>
      </c>
      <c r="AF365" s="460" t="str">
        <f>IF(COUNTIFS('[7]ROMM List'!$AA$5:$AA$736,다우기술!$C365,'[7]ROMM List'!V$5:V$736,"O")&gt;0,"O","")</f>
        <v/>
      </c>
      <c r="AG365" s="461" t="str">
        <f>IF(COUNTIFS('[7]ROMM List'!$AA$5:$AA$736,다우기술!$C365,'[7]ROMM List'!W$5:W$736,"O")&gt;0,"O","")</f>
        <v/>
      </c>
      <c r="AH365" s="462" t="s">
        <v>130</v>
      </c>
      <c r="AI365" s="458" t="str">
        <f t="shared" si="77"/>
        <v>법인세</v>
      </c>
      <c r="AJ365" s="458" t="s">
        <v>5829</v>
      </c>
      <c r="AK365" s="458" t="s">
        <v>3025</v>
      </c>
      <c r="AL365" s="458" t="s">
        <v>5829</v>
      </c>
      <c r="AM365" s="458" t="s">
        <v>144</v>
      </c>
      <c r="AN365" s="458" t="s">
        <v>144</v>
      </c>
      <c r="AO365" s="458" t="s">
        <v>5829</v>
      </c>
      <c r="AP365" s="463" t="s">
        <v>144</v>
      </c>
      <c r="AQ365" s="458" t="s">
        <v>5824</v>
      </c>
      <c r="AR365" s="454" t="s">
        <v>3791</v>
      </c>
      <c r="AS365" s="454" t="s">
        <v>3792</v>
      </c>
      <c r="AT365" s="464" t="s">
        <v>2534</v>
      </c>
      <c r="AU365" s="454" t="str">
        <f t="shared" si="75"/>
        <v>이연법인세자산의 실현가능성 검토</v>
      </c>
      <c r="AV365" s="454" t="s">
        <v>5830</v>
      </c>
      <c r="AW365" s="455"/>
      <c r="AX365" s="460"/>
      <c r="AY365" s="460" t="s">
        <v>143</v>
      </c>
      <c r="AZ365" s="461"/>
      <c r="BA365" s="446" t="s">
        <v>5831</v>
      </c>
      <c r="BB365" s="446" t="str">
        <f>IF(COUNTIFS('[7]ROMM List'!$AA$5:$AA$736,다우기술!C365,'[7]ROMM List'!$AF$5:$AF$736,"Significant")&gt;0,"Significant",IF(COUNTIFS('[7]ROMM List'!$AA$5:$AA$736,다우기술!C365,'[7]ROMM List'!$AF$5:$AF$736,"Higher")&gt;0,"Higher","Lower"))</f>
        <v>Higher</v>
      </c>
      <c r="BC365" s="446" t="str">
        <f t="shared" si="83"/>
        <v>S</v>
      </c>
      <c r="BD365" s="446" t="s">
        <v>130</v>
      </c>
      <c r="BE365" s="465" t="s">
        <v>131</v>
      </c>
      <c r="BF365" s="466" t="str">
        <f>BC365</f>
        <v>S</v>
      </c>
      <c r="BG365" s="466" t="s">
        <v>133</v>
      </c>
      <c r="BH365" s="466" t="s">
        <v>133</v>
      </c>
      <c r="BI365" s="466" t="s">
        <v>133</v>
      </c>
      <c r="BJ365" s="466" t="s">
        <v>133</v>
      </c>
      <c r="BK365" s="466" t="s">
        <v>135</v>
      </c>
      <c r="BL365" s="466" t="s">
        <v>133</v>
      </c>
      <c r="BM365" s="466" t="s">
        <v>135</v>
      </c>
      <c r="BN365" s="467" t="s">
        <v>135</v>
      </c>
      <c r="BO365" s="446" t="str">
        <f t="shared" si="71"/>
        <v>Higher</v>
      </c>
      <c r="BP365" s="446">
        <f>SUMIFS([7]Note!$G$18:$G$65,[7]Note!$C$18:$C$65,다우기술!BB365,[7]Note!$F$18:$F$65,다우기술!BC365,[7]Note!$D$18:$D$65,다우기술!BO365)/IF(BD365="Y",1,IF(BD365="H",2,4))</f>
        <v>1</v>
      </c>
      <c r="BQ365" s="446" t="s">
        <v>3791</v>
      </c>
      <c r="BR365" s="466"/>
      <c r="BS365" s="467" t="s">
        <v>143</v>
      </c>
      <c r="BT365" s="465"/>
      <c r="BU365" s="466"/>
      <c r="BV365" s="466"/>
      <c r="BW365" s="466" t="s">
        <v>143</v>
      </c>
      <c r="BX365" s="466"/>
      <c r="BY365" s="446"/>
      <c r="BZ365" s="392" t="str">
        <f t="shared" si="76"/>
        <v>재무회계_이연법인세자산의 실현가능성 검토</v>
      </c>
      <c r="CA365" s="392" t="b">
        <f>VLOOKUP(BZ365,'[7]ROMM List'!$AB$5:$AB$736,1,0)=BZ365</f>
        <v>1</v>
      </c>
      <c r="CB365" s="392" t="str">
        <f t="shared" si="72"/>
        <v>FI0602</v>
      </c>
      <c r="CD365" s="470">
        <f t="shared" si="73"/>
        <v>1</v>
      </c>
      <c r="CE365" s="393" t="str">
        <f>VLOOKUP(C365,'[7]IUC List'!$D$5:$D$64,1,0)</f>
        <v>FI0602</v>
      </c>
      <c r="CF365" s="470">
        <f t="shared" si="74"/>
        <v>1</v>
      </c>
      <c r="CG365" s="470">
        <f t="shared" si="74"/>
        <v>1</v>
      </c>
      <c r="CH365" s="470">
        <f t="shared" si="74"/>
        <v>0</v>
      </c>
      <c r="CL365" s="392" t="str">
        <f>IF(COUNTIFS('[7]ROMM List'!$E$5:$E$736,다우기술!CL$4,'[7]ROMM List'!$AA$5:$AA$736,다우기술!$C365)&gt;0,CL$4,"")</f>
        <v/>
      </c>
      <c r="CM365" s="392" t="str">
        <f>IF(COUNTIFS('[7]ROMM List'!$E$5:$E$736,다우기술!CM$4,'[7]ROMM List'!$AA$5:$AA$736,다우기술!$C365)&gt;0,CM$4,"")</f>
        <v/>
      </c>
      <c r="CN365" s="392" t="str">
        <f>IF(COUNTIFS('[7]ROMM List'!$E$5:$E$736,다우기술!CN$4,'[7]ROMM List'!$AA$5:$AA$736,다우기술!$C365)&gt;0,CN$4,"")</f>
        <v/>
      </c>
      <c r="CO365" s="392" t="str">
        <f>IF(COUNTIFS('[7]ROMM List'!$E$5:$E$736,다우기술!CO$4,'[7]ROMM List'!$AA$5:$AA$736,다우기술!$C365)&gt;0,CO$4,"")</f>
        <v/>
      </c>
      <c r="CP365" s="392" t="str">
        <f>IF(COUNTIFS('[7]ROMM List'!$E$5:$E$736,다우기술!CP$4,'[7]ROMM List'!$AA$5:$AA$736,다우기술!$C365)&gt;0,CP$4,"")</f>
        <v/>
      </c>
      <c r="CQ365" s="392" t="str">
        <f>IF(COUNTIFS('[7]ROMM List'!$E$5:$E$736,다우기술!CQ$4,'[7]ROMM List'!$AA$5:$AA$736,다우기술!$C365)&gt;0,CQ$4,"")</f>
        <v/>
      </c>
      <c r="CR365" s="392" t="str">
        <f>IF(COUNTIFS('[7]ROMM List'!$E$5:$E$736,다우기술!CR$4,'[7]ROMM List'!$AA$5:$AA$736,다우기술!$C365)&gt;0,CR$4,"")</f>
        <v/>
      </c>
      <c r="CS365" s="392" t="str">
        <f>IF(COUNTIFS('[7]ROMM List'!$E$5:$E$736,다우기술!CS$4,'[7]ROMM List'!$AA$5:$AA$736,다우기술!$C365)&gt;0,CS$4,"")</f>
        <v/>
      </c>
      <c r="CT365" s="392" t="str">
        <f>IF(COUNTIFS('[7]ROMM List'!$E$5:$E$736,다우기술!CT$4,'[7]ROMM List'!$AA$5:$AA$736,다우기술!$C365)&gt;0,CT$4,"")</f>
        <v/>
      </c>
      <c r="CU365" s="392" t="str">
        <f>IF(COUNTIFS('[7]ROMM List'!$E$5:$E$736,다우기술!CU$4,'[7]ROMM List'!$AA$5:$AA$736,다우기술!$C365)&gt;0,CU$4,"")</f>
        <v/>
      </c>
      <c r="CV365" s="392" t="str">
        <f>IF(COUNTIFS('[7]ROMM List'!$E$5:$E$736,다우기술!CV$4,'[7]ROMM List'!$AA$5:$AA$736,다우기술!$C365)&gt;0,CV$4,"")</f>
        <v/>
      </c>
      <c r="CW365" s="392" t="str">
        <f>IF(COUNTIFS('[7]ROMM List'!$E$5:$E$736,다우기술!CW$4,'[7]ROMM List'!$AA$5:$AA$736,다우기술!$C365)&gt;0,CW$4,"")</f>
        <v/>
      </c>
      <c r="CX365" s="392" t="str">
        <f>IF(COUNTIFS('[7]ROMM List'!$E$5:$E$736,다우기술!CX$4,'[7]ROMM List'!$AA$5:$AA$736,다우기술!$C365)&gt;0,CX$4,"")</f>
        <v/>
      </c>
      <c r="CY365" s="392" t="str">
        <f>IF(COUNTIFS('[7]ROMM List'!$E$5:$E$736,다우기술!CY$4,'[7]ROMM List'!$AA$5:$AA$736,다우기술!$C365)&gt;0,CY$4,"")</f>
        <v/>
      </c>
      <c r="CZ365" s="392" t="str">
        <f>IF(COUNTIFS('[7]ROMM List'!$E$5:$E$736,다우기술!CZ$4,'[7]ROMM List'!$AA$5:$AA$736,다우기술!$C365)&gt;0,CZ$4,"")</f>
        <v/>
      </c>
      <c r="DA365" s="392" t="str">
        <f>IF(COUNTIFS('[7]ROMM List'!$E$5:$E$736,다우기술!DA$4,'[7]ROMM List'!$AA$5:$AA$736,다우기술!$C365)&gt;0,DA$4,"")</f>
        <v/>
      </c>
      <c r="DB365" s="392" t="str">
        <f>IF(COUNTIFS('[7]ROMM List'!$E$5:$E$736,다우기술!DB$4,'[7]ROMM List'!$AA$5:$AA$736,다우기술!$C365)&gt;0,DB$4,"")</f>
        <v>법인세</v>
      </c>
      <c r="DC365" s="392" t="str">
        <f>IF(COUNTIFS('[7]ROMM List'!$E$5:$E$736,다우기술!DC$4,'[7]ROMM List'!$AA$5:$AA$736,다우기술!$C365)&gt;0,DC$4,"")</f>
        <v/>
      </c>
      <c r="DD365" s="392" t="str">
        <f>IF(COUNTIFS('[7]ROMM List'!$E$5:$E$736,다우기술!DD$4,'[7]ROMM List'!$AA$5:$AA$736,다우기술!$C365)&gt;0,DD$4,"")</f>
        <v/>
      </c>
      <c r="DE365" s="392" t="str">
        <f>IF(COUNTIFS('[7]ROMM List'!$E$5:$E$736,다우기술!DE$4,'[7]ROMM List'!$AA$5:$AA$736,다우기술!$C365)&gt;0,DE$4,"")</f>
        <v/>
      </c>
      <c r="DF365" s="392" t="str">
        <f>IF(COUNTIFS('[7]ROMM List'!$E$5:$E$736,다우기술!DF$4,'[7]ROMM List'!$AA$5:$AA$736,다우기술!$C365)&gt;0,DF$4,"")</f>
        <v/>
      </c>
      <c r="DG365" s="392" t="str">
        <f>IF(COUNTIFS('[7]ROMM List'!$E$5:$E$736,다우기술!DG$4,'[7]ROMM List'!$AA$5:$AA$736,다우기술!$C365)&gt;0,DG$4,"")</f>
        <v/>
      </c>
      <c r="DH365" s="392" t="str">
        <f>IF(COUNTIFS('[7]ROMM List'!$E$5:$E$736,다우기술!DH$4,'[7]ROMM List'!$AA$5:$AA$736,다우기술!$C365)&gt;0,DH$4,"")</f>
        <v/>
      </c>
      <c r="DI365" s="392" t="str">
        <f>IF(COUNTIFS('[7]ROMM List'!$E$5:$E$736,다우기술!DI$4,'[7]ROMM List'!$AA$5:$AA$736,다우기술!$C365)&gt;0,DI$4,"")</f>
        <v/>
      </c>
      <c r="DJ365" s="392" t="str">
        <f>IF(COUNTIFS('[7]ROMM List'!$E$5:$E$736,다우기술!DJ$4,'[7]ROMM List'!$AA$5:$AA$736,다우기술!$C365)&gt;0,DJ$4,"")</f>
        <v/>
      </c>
      <c r="DK365" s="392" t="str">
        <f>IF(COUNTIFS('[7]ROMM List'!$E$5:$E$736,다우기술!DK$4,'[7]ROMM List'!$AA$5:$AA$736,다우기술!$C365)&gt;0,DK$4,"")</f>
        <v/>
      </c>
      <c r="DL365" s="392" t="str">
        <f t="shared" si="78"/>
        <v>법인세</v>
      </c>
    </row>
    <row r="366" spans="1:116" s="392" customFormat="1" ht="156" hidden="1" customHeight="1">
      <c r="A366" s="453"/>
      <c r="B366" s="392" t="s">
        <v>3009</v>
      </c>
      <c r="C366" s="430" t="str">
        <f t="shared" si="70"/>
        <v>FI0603</v>
      </c>
      <c r="D366" s="430" t="s">
        <v>5638</v>
      </c>
      <c r="E366" s="430" t="s">
        <v>5619</v>
      </c>
      <c r="F366" s="431" t="s">
        <v>3064</v>
      </c>
      <c r="G366" s="431" t="s">
        <v>3036</v>
      </c>
      <c r="H366" s="454" t="s">
        <v>5832</v>
      </c>
      <c r="I366" s="455" t="s">
        <v>5833</v>
      </c>
      <c r="J366" s="456" t="s">
        <v>2535</v>
      </c>
      <c r="K366" s="457" t="s">
        <v>2536</v>
      </c>
      <c r="L366" s="458" t="str">
        <f>IF(VLOOKUP(BZ366,'[7]ROMM List'!$AB$5:$AC$736,2,0)&gt;0,"Y","N")</f>
        <v>Y</v>
      </c>
      <c r="M366" s="459" t="s">
        <v>143</v>
      </c>
      <c r="N366" s="460" t="s">
        <v>143</v>
      </c>
      <c r="O366" s="460"/>
      <c r="P366" s="460"/>
      <c r="Q366" s="460"/>
      <c r="R366" s="461"/>
      <c r="S366" s="459" t="s">
        <v>142</v>
      </c>
      <c r="T366" s="461" t="s">
        <v>131</v>
      </c>
      <c r="U366" s="459" t="str">
        <f>IF(COUNTIFS('[7]ROMM List'!$AA$5:$AA$736,다우기술!$C366,'[7]ROMM List'!K$5:K$736,"O")&gt;0,"O","")</f>
        <v/>
      </c>
      <c r="V366" s="460" t="str">
        <f>IF(COUNTIFS('[7]ROMM List'!$AA$5:$AA$736,다우기술!$C366,'[7]ROMM List'!L$5:L$736,"O")&gt;0,"O","")</f>
        <v/>
      </c>
      <c r="W366" s="460" t="str">
        <f>IF(COUNTIFS('[7]ROMM List'!$AA$5:$AA$736,다우기술!$C366,'[7]ROMM List'!M$5:M$736,"O")&gt;0,"O","")</f>
        <v/>
      </c>
      <c r="X366" s="460" t="str">
        <f>IF(COUNTIFS('[7]ROMM List'!$AA$5:$AA$736,다우기술!$C366,'[7]ROMM List'!N$5:N$736,"O")&gt;0,"O","")</f>
        <v/>
      </c>
      <c r="Y366" s="460" t="str">
        <f>IF(COUNTIFS('[7]ROMM List'!$AA$5:$AA$736,다우기술!$C366,'[7]ROMM List'!O$5:O$736,"O")&gt;0,"O","")</f>
        <v>O</v>
      </c>
      <c r="Z366" s="460" t="str">
        <f>IF(COUNTIFS('[7]ROMM List'!$AA$5:$AA$736,다우기술!$C366,'[7]ROMM List'!P$5:P$736,"O")&gt;0,"O","")</f>
        <v>O</v>
      </c>
      <c r="AA366" s="460" t="str">
        <f>IF(COUNTIFS('[7]ROMM List'!$AA$5:$AA$736,다우기술!$C366,'[7]ROMM List'!Q$5:Q$736,"O")&gt;0,"O","")</f>
        <v>O</v>
      </c>
      <c r="AB366" s="460" t="str">
        <f>IF(COUNTIFS('[7]ROMM List'!$AA$5:$AA$736,다우기술!$C366,'[7]ROMM List'!R$5:R$736,"O")&gt;0,"O","")</f>
        <v/>
      </c>
      <c r="AC366" s="460" t="str">
        <f>IF(COUNTIFS('[7]ROMM List'!$AA$5:$AA$736,다우기술!$C366,'[7]ROMM List'!S$5:S$736,"O")&gt;0,"O","")</f>
        <v/>
      </c>
      <c r="AD366" s="460" t="str">
        <f>IF(COUNTIFS('[7]ROMM List'!$AA$5:$AA$736,다우기술!$C366,'[7]ROMM List'!T$5:T$736,"O")&gt;0,"O","")</f>
        <v/>
      </c>
      <c r="AE366" s="460" t="str">
        <f>IF(COUNTIFS('[7]ROMM List'!$AA$5:$AA$736,다우기술!$C366,'[7]ROMM List'!U$5:U$736,"O")&gt;0,"O","")</f>
        <v/>
      </c>
      <c r="AF366" s="460" t="str">
        <f>IF(COUNTIFS('[7]ROMM List'!$AA$5:$AA$736,다우기술!$C366,'[7]ROMM List'!V$5:V$736,"O")&gt;0,"O","")</f>
        <v/>
      </c>
      <c r="AG366" s="461" t="str">
        <f>IF(COUNTIFS('[7]ROMM List'!$AA$5:$AA$736,다우기술!$C366,'[7]ROMM List'!W$5:W$736,"O")&gt;0,"O","")</f>
        <v/>
      </c>
      <c r="AH366" s="462" t="s">
        <v>130</v>
      </c>
      <c r="AI366" s="458" t="str">
        <f t="shared" si="77"/>
        <v>법인세</v>
      </c>
      <c r="AJ366" s="458" t="s">
        <v>144</v>
      </c>
      <c r="AK366" s="458" t="s">
        <v>144</v>
      </c>
      <c r="AL366" s="458" t="s">
        <v>144</v>
      </c>
      <c r="AM366" s="458" t="s">
        <v>144</v>
      </c>
      <c r="AN366" s="458" t="s">
        <v>144</v>
      </c>
      <c r="AO366" s="458" t="s">
        <v>5834</v>
      </c>
      <c r="AP366" s="463" t="s">
        <v>144</v>
      </c>
      <c r="AQ366" s="458" t="s">
        <v>136</v>
      </c>
      <c r="AR366" s="454" t="s">
        <v>3791</v>
      </c>
      <c r="AS366" s="454" t="s">
        <v>3792</v>
      </c>
      <c r="AT366" s="464" t="s">
        <v>2537</v>
      </c>
      <c r="AU366" s="454" t="str">
        <f t="shared" si="75"/>
        <v>법인세 전표 승인</v>
      </c>
      <c r="AV366" s="454" t="s">
        <v>5835</v>
      </c>
      <c r="AW366" s="455"/>
      <c r="AX366" s="460"/>
      <c r="AY366" s="460" t="s">
        <v>143</v>
      </c>
      <c r="AZ366" s="461"/>
      <c r="BA366" s="446" t="s">
        <v>5836</v>
      </c>
      <c r="BB366" s="446" t="str">
        <f>IF(COUNTIFS('[7]ROMM List'!$AA$5:$AA$736,다우기술!C366,'[7]ROMM List'!$AF$5:$AF$736,"Significant")&gt;0,"Significant",IF(COUNTIFS('[7]ROMM List'!$AA$5:$AA$736,다우기술!C366,'[7]ROMM List'!$AF$5:$AF$736,"Higher")&gt;0,"Higher","Lower"))</f>
        <v>Lower</v>
      </c>
      <c r="BC366" s="446" t="str">
        <f t="shared" si="83"/>
        <v>Q</v>
      </c>
      <c r="BD366" s="446" t="s">
        <v>130</v>
      </c>
      <c r="BE366" s="465" t="s">
        <v>131</v>
      </c>
      <c r="BF366" s="466" t="str">
        <f>BC366</f>
        <v>Q</v>
      </c>
      <c r="BG366" s="466" t="s">
        <v>135</v>
      </c>
      <c r="BH366" s="466" t="s">
        <v>135</v>
      </c>
      <c r="BI366" s="466" t="s">
        <v>135</v>
      </c>
      <c r="BJ366" s="466" t="s">
        <v>133</v>
      </c>
      <c r="BK366" s="466" t="s">
        <v>135</v>
      </c>
      <c r="BL366" s="466" t="s">
        <v>133</v>
      </c>
      <c r="BM366" s="466" t="s">
        <v>135</v>
      </c>
      <c r="BN366" s="467" t="s">
        <v>135</v>
      </c>
      <c r="BO366" s="446" t="str">
        <f t="shared" si="71"/>
        <v>Not Higher</v>
      </c>
      <c r="BP366" s="446">
        <f>SUMIFS([7]Note!$G$18:$G$65,[7]Note!$C$18:$C$65,다우기술!BB366,[7]Note!$F$18:$F$65,다우기술!BC366,[7]Note!$D$18:$D$65,다우기술!BO366)/IF(BD366="Y",1,IF(BD366="H",2,4))</f>
        <v>2</v>
      </c>
      <c r="BQ366" s="446" t="s">
        <v>134</v>
      </c>
      <c r="BR366" s="466"/>
      <c r="BS366" s="467" t="s">
        <v>143</v>
      </c>
      <c r="BT366" s="465"/>
      <c r="BU366" s="466"/>
      <c r="BV366" s="466"/>
      <c r="BW366" s="466" t="s">
        <v>143</v>
      </c>
      <c r="BX366" s="466"/>
      <c r="BY366" s="446"/>
      <c r="BZ366" s="392" t="str">
        <f t="shared" si="76"/>
        <v>재무회계_법인세 전표 승인</v>
      </c>
      <c r="CA366" s="392" t="b">
        <f>VLOOKUP(BZ366,'[7]ROMM List'!$AB$5:$AB$736,1,0)=BZ366</f>
        <v>1</v>
      </c>
      <c r="CB366" s="392" t="str">
        <f t="shared" si="72"/>
        <v>FI0603</v>
      </c>
      <c r="CD366" s="470">
        <f t="shared" si="73"/>
        <v>0</v>
      </c>
      <c r="CF366" s="470">
        <f t="shared" si="74"/>
        <v>0</v>
      </c>
      <c r="CG366" s="470">
        <f t="shared" si="74"/>
        <v>0</v>
      </c>
      <c r="CH366" s="470">
        <f t="shared" si="74"/>
        <v>0</v>
      </c>
      <c r="CL366" s="392" t="str">
        <f>IF(COUNTIFS('[7]ROMM List'!$E$5:$E$736,다우기술!CL$4,'[7]ROMM List'!$AA$5:$AA$736,다우기술!$C366)&gt;0,CL$4,"")</f>
        <v/>
      </c>
      <c r="CM366" s="392" t="str">
        <f>IF(COUNTIFS('[7]ROMM List'!$E$5:$E$736,다우기술!CM$4,'[7]ROMM List'!$AA$5:$AA$736,다우기술!$C366)&gt;0,CM$4,"")</f>
        <v/>
      </c>
      <c r="CN366" s="392" t="str">
        <f>IF(COUNTIFS('[7]ROMM List'!$E$5:$E$736,다우기술!CN$4,'[7]ROMM List'!$AA$5:$AA$736,다우기술!$C366)&gt;0,CN$4,"")</f>
        <v/>
      </c>
      <c r="CO366" s="392" t="str">
        <f>IF(COUNTIFS('[7]ROMM List'!$E$5:$E$736,다우기술!CO$4,'[7]ROMM List'!$AA$5:$AA$736,다우기술!$C366)&gt;0,CO$4,"")</f>
        <v/>
      </c>
      <c r="CP366" s="392" t="str">
        <f>IF(COUNTIFS('[7]ROMM List'!$E$5:$E$736,다우기술!CP$4,'[7]ROMM List'!$AA$5:$AA$736,다우기술!$C366)&gt;0,CP$4,"")</f>
        <v/>
      </c>
      <c r="CQ366" s="392" t="str">
        <f>IF(COUNTIFS('[7]ROMM List'!$E$5:$E$736,다우기술!CQ$4,'[7]ROMM List'!$AA$5:$AA$736,다우기술!$C366)&gt;0,CQ$4,"")</f>
        <v/>
      </c>
      <c r="CR366" s="392" t="str">
        <f>IF(COUNTIFS('[7]ROMM List'!$E$5:$E$736,다우기술!CR$4,'[7]ROMM List'!$AA$5:$AA$736,다우기술!$C366)&gt;0,CR$4,"")</f>
        <v/>
      </c>
      <c r="CS366" s="392" t="str">
        <f>IF(COUNTIFS('[7]ROMM List'!$E$5:$E$736,다우기술!CS$4,'[7]ROMM List'!$AA$5:$AA$736,다우기술!$C366)&gt;0,CS$4,"")</f>
        <v/>
      </c>
      <c r="CT366" s="392" t="str">
        <f>IF(COUNTIFS('[7]ROMM List'!$E$5:$E$736,다우기술!CT$4,'[7]ROMM List'!$AA$5:$AA$736,다우기술!$C366)&gt;0,CT$4,"")</f>
        <v/>
      </c>
      <c r="CU366" s="392" t="str">
        <f>IF(COUNTIFS('[7]ROMM List'!$E$5:$E$736,다우기술!CU$4,'[7]ROMM List'!$AA$5:$AA$736,다우기술!$C366)&gt;0,CU$4,"")</f>
        <v/>
      </c>
      <c r="CV366" s="392" t="str">
        <f>IF(COUNTIFS('[7]ROMM List'!$E$5:$E$736,다우기술!CV$4,'[7]ROMM List'!$AA$5:$AA$736,다우기술!$C366)&gt;0,CV$4,"")</f>
        <v/>
      </c>
      <c r="CW366" s="392" t="str">
        <f>IF(COUNTIFS('[7]ROMM List'!$E$5:$E$736,다우기술!CW$4,'[7]ROMM List'!$AA$5:$AA$736,다우기술!$C366)&gt;0,CW$4,"")</f>
        <v/>
      </c>
      <c r="CX366" s="392" t="str">
        <f>IF(COUNTIFS('[7]ROMM List'!$E$5:$E$736,다우기술!CX$4,'[7]ROMM List'!$AA$5:$AA$736,다우기술!$C366)&gt;0,CX$4,"")</f>
        <v/>
      </c>
      <c r="CY366" s="392" t="str">
        <f>IF(COUNTIFS('[7]ROMM List'!$E$5:$E$736,다우기술!CY$4,'[7]ROMM List'!$AA$5:$AA$736,다우기술!$C366)&gt;0,CY$4,"")</f>
        <v/>
      </c>
      <c r="CZ366" s="392" t="str">
        <f>IF(COUNTIFS('[7]ROMM List'!$E$5:$E$736,다우기술!CZ$4,'[7]ROMM List'!$AA$5:$AA$736,다우기술!$C366)&gt;0,CZ$4,"")</f>
        <v/>
      </c>
      <c r="DA366" s="392" t="str">
        <f>IF(COUNTIFS('[7]ROMM List'!$E$5:$E$736,다우기술!DA$4,'[7]ROMM List'!$AA$5:$AA$736,다우기술!$C366)&gt;0,DA$4,"")</f>
        <v/>
      </c>
      <c r="DB366" s="392" t="str">
        <f>IF(COUNTIFS('[7]ROMM List'!$E$5:$E$736,다우기술!DB$4,'[7]ROMM List'!$AA$5:$AA$736,다우기술!$C366)&gt;0,DB$4,"")</f>
        <v>법인세</v>
      </c>
      <c r="DC366" s="392" t="str">
        <f>IF(COUNTIFS('[7]ROMM List'!$E$5:$E$736,다우기술!DC$4,'[7]ROMM List'!$AA$5:$AA$736,다우기술!$C366)&gt;0,DC$4,"")</f>
        <v/>
      </c>
      <c r="DD366" s="392" t="str">
        <f>IF(COUNTIFS('[7]ROMM List'!$E$5:$E$736,다우기술!DD$4,'[7]ROMM List'!$AA$5:$AA$736,다우기술!$C366)&gt;0,DD$4,"")</f>
        <v/>
      </c>
      <c r="DE366" s="392" t="str">
        <f>IF(COUNTIFS('[7]ROMM List'!$E$5:$E$736,다우기술!DE$4,'[7]ROMM List'!$AA$5:$AA$736,다우기술!$C366)&gt;0,DE$4,"")</f>
        <v/>
      </c>
      <c r="DF366" s="392" t="str">
        <f>IF(COUNTIFS('[7]ROMM List'!$E$5:$E$736,다우기술!DF$4,'[7]ROMM List'!$AA$5:$AA$736,다우기술!$C366)&gt;0,DF$4,"")</f>
        <v/>
      </c>
      <c r="DG366" s="392" t="str">
        <f>IF(COUNTIFS('[7]ROMM List'!$E$5:$E$736,다우기술!DG$4,'[7]ROMM List'!$AA$5:$AA$736,다우기술!$C366)&gt;0,DG$4,"")</f>
        <v/>
      </c>
      <c r="DH366" s="392" t="str">
        <f>IF(COUNTIFS('[7]ROMM List'!$E$5:$E$736,다우기술!DH$4,'[7]ROMM List'!$AA$5:$AA$736,다우기술!$C366)&gt;0,DH$4,"")</f>
        <v/>
      </c>
      <c r="DI366" s="392" t="str">
        <f>IF(COUNTIFS('[7]ROMM List'!$E$5:$E$736,다우기술!DI$4,'[7]ROMM List'!$AA$5:$AA$736,다우기술!$C366)&gt;0,DI$4,"")</f>
        <v/>
      </c>
      <c r="DJ366" s="392" t="str">
        <f>IF(COUNTIFS('[7]ROMM List'!$E$5:$E$736,다우기술!DJ$4,'[7]ROMM List'!$AA$5:$AA$736,다우기술!$C366)&gt;0,DJ$4,"")</f>
        <v/>
      </c>
      <c r="DK366" s="392" t="str">
        <f>IF(COUNTIFS('[7]ROMM List'!$E$5:$E$736,다우기술!DK$4,'[7]ROMM List'!$AA$5:$AA$736,다우기술!$C366)&gt;0,DK$4,"")</f>
        <v/>
      </c>
      <c r="DL366" s="392" t="str">
        <f t="shared" si="78"/>
        <v>법인세</v>
      </c>
    </row>
    <row r="367" spans="1:116" s="392" customFormat="1" ht="234" hidden="1" customHeight="1">
      <c r="A367" s="453"/>
      <c r="B367" s="392" t="s">
        <v>3009</v>
      </c>
      <c r="C367" s="430" t="str">
        <f t="shared" si="70"/>
        <v>FI0701</v>
      </c>
      <c r="D367" s="430" t="s">
        <v>5638</v>
      </c>
      <c r="E367" s="430" t="s">
        <v>5619</v>
      </c>
      <c r="F367" s="431" t="s">
        <v>3073</v>
      </c>
      <c r="G367" s="431" t="s">
        <v>3292</v>
      </c>
      <c r="H367" s="454" t="s">
        <v>5837</v>
      </c>
      <c r="I367" s="455" t="s">
        <v>5838</v>
      </c>
      <c r="J367" s="456" t="s">
        <v>2538</v>
      </c>
      <c r="K367" s="457" t="s">
        <v>2539</v>
      </c>
      <c r="L367" s="458" t="str">
        <f>IF(VLOOKUP(BZ367,'[7]ROMM List'!$AB$5:$AC$736,2,0)&gt;0,"Y","N")</f>
        <v>N</v>
      </c>
      <c r="M367" s="459" t="s">
        <v>143</v>
      </c>
      <c r="N367" s="460"/>
      <c r="O367" s="460"/>
      <c r="P367" s="460"/>
      <c r="Q367" s="460"/>
      <c r="R367" s="461"/>
      <c r="S367" s="459" t="s">
        <v>142</v>
      </c>
      <c r="T367" s="461" t="s">
        <v>137</v>
      </c>
      <c r="U367" s="459" t="str">
        <f>IF(COUNTIFS('[7]ROMM List'!$AA$5:$AA$736,다우기술!$C367,'[7]ROMM List'!K$5:K$736,"O")&gt;0,"O","")</f>
        <v>O</v>
      </c>
      <c r="V367" s="460" t="str">
        <f>IF(COUNTIFS('[7]ROMM List'!$AA$5:$AA$736,다우기술!$C367,'[7]ROMM List'!L$5:L$736,"O")&gt;0,"O","")</f>
        <v/>
      </c>
      <c r="W367" s="460" t="str">
        <f>IF(COUNTIFS('[7]ROMM List'!$AA$5:$AA$736,다우기술!$C367,'[7]ROMM List'!M$5:M$736,"O")&gt;0,"O","")</f>
        <v>O</v>
      </c>
      <c r="X367" s="460" t="str">
        <f>IF(COUNTIFS('[7]ROMM List'!$AA$5:$AA$736,다우기술!$C367,'[7]ROMM List'!N$5:N$736,"O")&gt;0,"O","")</f>
        <v/>
      </c>
      <c r="Y367" s="460" t="str">
        <f>IF(COUNTIFS('[7]ROMM List'!$AA$5:$AA$736,다우기술!$C367,'[7]ROMM List'!O$5:O$736,"O")&gt;0,"O","")</f>
        <v/>
      </c>
      <c r="Z367" s="460" t="str">
        <f>IF(COUNTIFS('[7]ROMM List'!$AA$5:$AA$736,다우기술!$C367,'[7]ROMM List'!P$5:P$736,"O")&gt;0,"O","")</f>
        <v/>
      </c>
      <c r="AA367" s="460" t="str">
        <f>IF(COUNTIFS('[7]ROMM List'!$AA$5:$AA$736,다우기술!$C367,'[7]ROMM List'!Q$5:Q$736,"O")&gt;0,"O","")</f>
        <v>O</v>
      </c>
      <c r="AB367" s="460" t="str">
        <f>IF(COUNTIFS('[7]ROMM List'!$AA$5:$AA$736,다우기술!$C367,'[7]ROMM List'!R$5:R$736,"O")&gt;0,"O","")</f>
        <v/>
      </c>
      <c r="AC367" s="460" t="str">
        <f>IF(COUNTIFS('[7]ROMM List'!$AA$5:$AA$736,다우기술!$C367,'[7]ROMM List'!S$5:S$736,"O")&gt;0,"O","")</f>
        <v/>
      </c>
      <c r="AD367" s="460" t="str">
        <f>IF(COUNTIFS('[7]ROMM List'!$AA$5:$AA$736,다우기술!$C367,'[7]ROMM List'!T$5:T$736,"O")&gt;0,"O","")</f>
        <v/>
      </c>
      <c r="AE367" s="460" t="str">
        <f>IF(COUNTIFS('[7]ROMM List'!$AA$5:$AA$736,다우기술!$C367,'[7]ROMM List'!U$5:U$736,"O")&gt;0,"O","")</f>
        <v/>
      </c>
      <c r="AF367" s="460" t="str">
        <f>IF(COUNTIFS('[7]ROMM List'!$AA$5:$AA$736,다우기술!$C367,'[7]ROMM List'!V$5:V$736,"O")&gt;0,"O","")</f>
        <v/>
      </c>
      <c r="AG367" s="461" t="str">
        <f>IF(COUNTIFS('[7]ROMM List'!$AA$5:$AA$736,다우기술!$C367,'[7]ROMM List'!W$5:W$736,"O")&gt;0,"O","")</f>
        <v/>
      </c>
      <c r="AH367" s="462" t="s">
        <v>129</v>
      </c>
      <c r="AI367" s="458" t="str">
        <f t="shared" si="77"/>
        <v>기타부채</v>
      </c>
      <c r="AJ367" s="458" t="s">
        <v>144</v>
      </c>
      <c r="AK367" s="458" t="s">
        <v>144</v>
      </c>
      <c r="AL367" s="458" t="s">
        <v>144</v>
      </c>
      <c r="AM367" s="458" t="s">
        <v>144</v>
      </c>
      <c r="AN367" s="458" t="s">
        <v>144</v>
      </c>
      <c r="AO367" s="458" t="s">
        <v>144</v>
      </c>
      <c r="AP367" s="463" t="s">
        <v>3638</v>
      </c>
      <c r="AQ367" s="458" t="s">
        <v>3582</v>
      </c>
      <c r="AR367" s="454" t="s">
        <v>3791</v>
      </c>
      <c r="AS367" s="454" t="s">
        <v>5839</v>
      </c>
      <c r="AT367" s="464" t="s">
        <v>2540</v>
      </c>
      <c r="AU367" s="454" t="str">
        <f t="shared" si="75"/>
        <v>전표입력시 부가세입력 항목 필수 설정</v>
      </c>
      <c r="AV367" s="454" t="s">
        <v>5840</v>
      </c>
      <c r="AW367" s="455"/>
      <c r="AX367" s="460"/>
      <c r="AY367" s="460"/>
      <c r="AZ367" s="461" t="s">
        <v>143</v>
      </c>
      <c r="BA367" s="446" t="s">
        <v>3018</v>
      </c>
      <c r="BB367" s="446" t="str">
        <f>IF(COUNTIFS('[7]ROMM List'!$AA$5:$AA$736,다우기술!C367,'[7]ROMM List'!$AF$5:$AF$736,"Significant")&gt;0,"Significant",IF(COUNTIFS('[7]ROMM List'!$AA$5:$AA$736,다우기술!C367,'[7]ROMM List'!$AF$5:$AF$736,"Higher")&gt;0,"Higher","Lower"))</f>
        <v>Lower</v>
      </c>
      <c r="BC367" s="446" t="str">
        <f t="shared" si="83"/>
        <v>Auto</v>
      </c>
      <c r="BD367" s="446" t="s">
        <v>130</v>
      </c>
      <c r="BE367" s="465" t="s">
        <v>137</v>
      </c>
      <c r="BF367" s="466" t="str">
        <f>BC367</f>
        <v>Auto</v>
      </c>
      <c r="BG367" s="466" t="s">
        <v>135</v>
      </c>
      <c r="BH367" s="466" t="s">
        <v>135</v>
      </c>
      <c r="BI367" s="466" t="s">
        <v>135</v>
      </c>
      <c r="BJ367" s="466" t="s">
        <v>135</v>
      </c>
      <c r="BK367" s="466" t="s">
        <v>135</v>
      </c>
      <c r="BL367" s="466" t="s">
        <v>135</v>
      </c>
      <c r="BM367" s="466" t="s">
        <v>135</v>
      </c>
      <c r="BN367" s="467" t="s">
        <v>135</v>
      </c>
      <c r="BO367" s="446" t="str">
        <f t="shared" si="71"/>
        <v>Not Higher</v>
      </c>
      <c r="BP367" s="446">
        <f>SUMIFS([7]Note!$G$18:$G$65,[7]Note!$C$18:$C$65,다우기술!BB367,[7]Note!$F$18:$F$65,다우기술!BC367,[7]Note!$D$18:$D$65,다우기술!BO367)/IF(BD367="Y",1,IF(BD367="H",2,4))</f>
        <v>1</v>
      </c>
      <c r="BQ367" s="446" t="s">
        <v>3791</v>
      </c>
      <c r="BR367" s="466"/>
      <c r="BS367" s="467" t="s">
        <v>143</v>
      </c>
      <c r="BT367" s="465"/>
      <c r="BU367" s="466"/>
      <c r="BV367" s="466"/>
      <c r="BW367" s="466" t="s">
        <v>143</v>
      </c>
      <c r="BX367" s="466"/>
      <c r="BY367" s="446"/>
      <c r="BZ367" s="392" t="str">
        <f t="shared" si="76"/>
        <v>재무회계_전표입력시 부가세입력 항목 필수 설정</v>
      </c>
      <c r="CA367" s="392" t="b">
        <f>VLOOKUP(BZ367,'[7]ROMM List'!$AB$5:$AB$736,1,0)=BZ367</f>
        <v>1</v>
      </c>
      <c r="CB367" s="392" t="str">
        <f t="shared" si="72"/>
        <v>FI0701</v>
      </c>
      <c r="CD367" s="470">
        <f t="shared" si="73"/>
        <v>0</v>
      </c>
      <c r="CF367" s="470">
        <f t="shared" si="74"/>
        <v>0</v>
      </c>
      <c r="CG367" s="470">
        <f t="shared" si="74"/>
        <v>0</v>
      </c>
      <c r="CH367" s="470">
        <f t="shared" si="74"/>
        <v>0</v>
      </c>
      <c r="CL367" s="392" t="str">
        <f>IF(COUNTIFS('[7]ROMM List'!$E$5:$E$736,다우기술!CL$4,'[7]ROMM List'!$AA$5:$AA$736,다우기술!$C367)&gt;0,CL$4,"")</f>
        <v/>
      </c>
      <c r="CM367" s="392" t="str">
        <f>IF(COUNTIFS('[7]ROMM List'!$E$5:$E$736,다우기술!CM$4,'[7]ROMM List'!$AA$5:$AA$736,다우기술!$C367)&gt;0,CM$4,"")</f>
        <v/>
      </c>
      <c r="CN367" s="392" t="str">
        <f>IF(COUNTIFS('[7]ROMM List'!$E$5:$E$736,다우기술!CN$4,'[7]ROMM List'!$AA$5:$AA$736,다우기술!$C367)&gt;0,CN$4,"")</f>
        <v/>
      </c>
      <c r="CO367" s="392" t="str">
        <f>IF(COUNTIFS('[7]ROMM List'!$E$5:$E$736,다우기술!CO$4,'[7]ROMM List'!$AA$5:$AA$736,다우기술!$C367)&gt;0,CO$4,"")</f>
        <v/>
      </c>
      <c r="CP367" s="392" t="str">
        <f>IF(COUNTIFS('[7]ROMM List'!$E$5:$E$736,다우기술!CP$4,'[7]ROMM List'!$AA$5:$AA$736,다우기술!$C367)&gt;0,CP$4,"")</f>
        <v/>
      </c>
      <c r="CQ367" s="392" t="str">
        <f>IF(COUNTIFS('[7]ROMM List'!$E$5:$E$736,다우기술!CQ$4,'[7]ROMM List'!$AA$5:$AA$736,다우기술!$C367)&gt;0,CQ$4,"")</f>
        <v/>
      </c>
      <c r="CR367" s="392" t="str">
        <f>IF(COUNTIFS('[7]ROMM List'!$E$5:$E$736,다우기술!CR$4,'[7]ROMM List'!$AA$5:$AA$736,다우기술!$C367)&gt;0,CR$4,"")</f>
        <v/>
      </c>
      <c r="CS367" s="392" t="str">
        <f>IF(COUNTIFS('[7]ROMM List'!$E$5:$E$736,다우기술!CS$4,'[7]ROMM List'!$AA$5:$AA$736,다우기술!$C367)&gt;0,CS$4,"")</f>
        <v/>
      </c>
      <c r="CT367" s="392" t="str">
        <f>IF(COUNTIFS('[7]ROMM List'!$E$5:$E$736,다우기술!CT$4,'[7]ROMM List'!$AA$5:$AA$736,다우기술!$C367)&gt;0,CT$4,"")</f>
        <v/>
      </c>
      <c r="CU367" s="392" t="str">
        <f>IF(COUNTIFS('[7]ROMM List'!$E$5:$E$736,다우기술!CU$4,'[7]ROMM List'!$AA$5:$AA$736,다우기술!$C367)&gt;0,CU$4,"")</f>
        <v/>
      </c>
      <c r="CV367" s="392" t="str">
        <f>IF(COUNTIFS('[7]ROMM List'!$E$5:$E$736,다우기술!CV$4,'[7]ROMM List'!$AA$5:$AA$736,다우기술!$C367)&gt;0,CV$4,"")</f>
        <v/>
      </c>
      <c r="CW367" s="392" t="str">
        <f>IF(COUNTIFS('[7]ROMM List'!$E$5:$E$736,다우기술!CW$4,'[7]ROMM List'!$AA$5:$AA$736,다우기술!$C367)&gt;0,CW$4,"")</f>
        <v>기타부채</v>
      </c>
      <c r="CX367" s="392" t="str">
        <f>IF(COUNTIFS('[7]ROMM List'!$E$5:$E$736,다우기술!CX$4,'[7]ROMM List'!$AA$5:$AA$736,다우기술!$C367)&gt;0,CX$4,"")</f>
        <v/>
      </c>
      <c r="CY367" s="392" t="str">
        <f>IF(COUNTIFS('[7]ROMM List'!$E$5:$E$736,다우기술!CY$4,'[7]ROMM List'!$AA$5:$AA$736,다우기술!$C367)&gt;0,CY$4,"")</f>
        <v/>
      </c>
      <c r="CZ367" s="392" t="str">
        <f>IF(COUNTIFS('[7]ROMM List'!$E$5:$E$736,다우기술!CZ$4,'[7]ROMM List'!$AA$5:$AA$736,다우기술!$C367)&gt;0,CZ$4,"")</f>
        <v/>
      </c>
      <c r="DA367" s="392" t="str">
        <f>IF(COUNTIFS('[7]ROMM List'!$E$5:$E$736,다우기술!DA$4,'[7]ROMM List'!$AA$5:$AA$736,다우기술!$C367)&gt;0,DA$4,"")</f>
        <v/>
      </c>
      <c r="DB367" s="392" t="str">
        <f>IF(COUNTIFS('[7]ROMM List'!$E$5:$E$736,다우기술!DB$4,'[7]ROMM List'!$AA$5:$AA$736,다우기술!$C367)&gt;0,DB$4,"")</f>
        <v/>
      </c>
      <c r="DC367" s="392" t="str">
        <f>IF(COUNTIFS('[7]ROMM List'!$E$5:$E$736,다우기술!DC$4,'[7]ROMM List'!$AA$5:$AA$736,다우기술!$C367)&gt;0,DC$4,"")</f>
        <v/>
      </c>
      <c r="DD367" s="392" t="str">
        <f>IF(COUNTIFS('[7]ROMM List'!$E$5:$E$736,다우기술!DD$4,'[7]ROMM List'!$AA$5:$AA$736,다우기술!$C367)&gt;0,DD$4,"")</f>
        <v/>
      </c>
      <c r="DE367" s="392" t="str">
        <f>IF(COUNTIFS('[7]ROMM List'!$E$5:$E$736,다우기술!DE$4,'[7]ROMM List'!$AA$5:$AA$736,다우기술!$C367)&gt;0,DE$4,"")</f>
        <v/>
      </c>
      <c r="DF367" s="392" t="str">
        <f>IF(COUNTIFS('[7]ROMM List'!$E$5:$E$736,다우기술!DF$4,'[7]ROMM List'!$AA$5:$AA$736,다우기술!$C367)&gt;0,DF$4,"")</f>
        <v/>
      </c>
      <c r="DG367" s="392" t="str">
        <f>IF(COUNTIFS('[7]ROMM List'!$E$5:$E$736,다우기술!DG$4,'[7]ROMM List'!$AA$5:$AA$736,다우기술!$C367)&gt;0,DG$4,"")</f>
        <v/>
      </c>
      <c r="DH367" s="392" t="str">
        <f>IF(COUNTIFS('[7]ROMM List'!$E$5:$E$736,다우기술!DH$4,'[7]ROMM List'!$AA$5:$AA$736,다우기술!$C367)&gt;0,DH$4,"")</f>
        <v/>
      </c>
      <c r="DI367" s="392" t="str">
        <f>IF(COUNTIFS('[7]ROMM List'!$E$5:$E$736,다우기술!DI$4,'[7]ROMM List'!$AA$5:$AA$736,다우기술!$C367)&gt;0,DI$4,"")</f>
        <v/>
      </c>
      <c r="DJ367" s="392" t="str">
        <f>IF(COUNTIFS('[7]ROMM List'!$E$5:$E$736,다우기술!DJ$4,'[7]ROMM List'!$AA$5:$AA$736,다우기술!$C367)&gt;0,DJ$4,"")</f>
        <v/>
      </c>
      <c r="DK367" s="392" t="str">
        <f>IF(COUNTIFS('[7]ROMM List'!$E$5:$E$736,다우기술!DK$4,'[7]ROMM List'!$AA$5:$AA$736,다우기술!$C367)&gt;0,DK$4,"")</f>
        <v/>
      </c>
      <c r="DL367" s="392" t="str">
        <f t="shared" si="78"/>
        <v>기타부채</v>
      </c>
    </row>
    <row r="368" spans="1:116" s="392" customFormat="1" ht="140.4" hidden="1" customHeight="1">
      <c r="A368" s="453"/>
      <c r="B368" s="392" t="s">
        <v>3009</v>
      </c>
      <c r="C368" s="430" t="str">
        <f t="shared" si="70"/>
        <v>FI0702</v>
      </c>
      <c r="D368" s="430" t="s">
        <v>5638</v>
      </c>
      <c r="E368" s="430" t="s">
        <v>5619</v>
      </c>
      <c r="F368" s="431" t="s">
        <v>3073</v>
      </c>
      <c r="G368" s="431" t="s">
        <v>3599</v>
      </c>
      <c r="H368" s="454" t="s">
        <v>5841</v>
      </c>
      <c r="I368" s="455" t="s">
        <v>5842</v>
      </c>
      <c r="J368" s="456" t="s">
        <v>2541</v>
      </c>
      <c r="K368" s="457" t="s">
        <v>2542</v>
      </c>
      <c r="L368" s="458" t="str">
        <f>IF(VLOOKUP(BZ368,'[7]ROMM List'!$AB$5:$AC$736,2,0)&gt;0,"Y","N")</f>
        <v>Y</v>
      </c>
      <c r="M368" s="459"/>
      <c r="N368" s="460"/>
      <c r="O368" s="460"/>
      <c r="P368" s="460"/>
      <c r="Q368" s="460" t="s">
        <v>143</v>
      </c>
      <c r="R368" s="461"/>
      <c r="S368" s="459" t="s">
        <v>140</v>
      </c>
      <c r="T368" s="461" t="s">
        <v>131</v>
      </c>
      <c r="U368" s="459" t="str">
        <f>IF(COUNTIFS('[7]ROMM List'!$AA$5:$AA$736,다우기술!$C368,'[7]ROMM List'!K$5:K$736,"O")&gt;0,"O","")</f>
        <v>O</v>
      </c>
      <c r="V368" s="460" t="str">
        <f>IF(COUNTIFS('[7]ROMM List'!$AA$5:$AA$736,다우기술!$C368,'[7]ROMM List'!L$5:L$736,"O")&gt;0,"O","")</f>
        <v/>
      </c>
      <c r="W368" s="460" t="str">
        <f>IF(COUNTIFS('[7]ROMM List'!$AA$5:$AA$736,다우기술!$C368,'[7]ROMM List'!M$5:M$736,"O")&gt;0,"O","")</f>
        <v>O</v>
      </c>
      <c r="X368" s="460" t="str">
        <f>IF(COUNTIFS('[7]ROMM List'!$AA$5:$AA$736,다우기술!$C368,'[7]ROMM List'!N$5:N$736,"O")&gt;0,"O","")</f>
        <v/>
      </c>
      <c r="Y368" s="460" t="str">
        <f>IF(COUNTIFS('[7]ROMM List'!$AA$5:$AA$736,다우기술!$C368,'[7]ROMM List'!O$5:O$736,"O")&gt;0,"O","")</f>
        <v>O</v>
      </c>
      <c r="Z368" s="460" t="str">
        <f>IF(COUNTIFS('[7]ROMM List'!$AA$5:$AA$736,다우기술!$C368,'[7]ROMM List'!P$5:P$736,"O")&gt;0,"O","")</f>
        <v>O</v>
      </c>
      <c r="AA368" s="460" t="str">
        <f>IF(COUNTIFS('[7]ROMM List'!$AA$5:$AA$736,다우기술!$C368,'[7]ROMM List'!Q$5:Q$736,"O")&gt;0,"O","")</f>
        <v>O</v>
      </c>
      <c r="AB368" s="460" t="str">
        <f>IF(COUNTIFS('[7]ROMM List'!$AA$5:$AA$736,다우기술!$C368,'[7]ROMM List'!R$5:R$736,"O")&gt;0,"O","")</f>
        <v>O</v>
      </c>
      <c r="AC368" s="460" t="str">
        <f>IF(COUNTIFS('[7]ROMM List'!$AA$5:$AA$736,다우기술!$C368,'[7]ROMM List'!S$5:S$736,"O")&gt;0,"O","")</f>
        <v/>
      </c>
      <c r="AD368" s="460" t="str">
        <f>IF(COUNTIFS('[7]ROMM List'!$AA$5:$AA$736,다우기술!$C368,'[7]ROMM List'!T$5:T$736,"O")&gt;0,"O","")</f>
        <v/>
      </c>
      <c r="AE368" s="460" t="str">
        <f>IF(COUNTIFS('[7]ROMM List'!$AA$5:$AA$736,다우기술!$C368,'[7]ROMM List'!U$5:U$736,"O")&gt;0,"O","")</f>
        <v/>
      </c>
      <c r="AF368" s="460" t="str">
        <f>IF(COUNTIFS('[7]ROMM List'!$AA$5:$AA$736,다우기술!$C368,'[7]ROMM List'!V$5:V$736,"O")&gt;0,"O","")</f>
        <v/>
      </c>
      <c r="AG368" s="461" t="str">
        <f>IF(COUNTIFS('[7]ROMM List'!$AA$5:$AA$736,다우기술!$C368,'[7]ROMM List'!W$5:W$736,"O")&gt;0,"O","")</f>
        <v/>
      </c>
      <c r="AH368" s="462" t="s">
        <v>129</v>
      </c>
      <c r="AI368" s="458" t="str">
        <f t="shared" si="77"/>
        <v>매출원가기타부채</v>
      </c>
      <c r="AJ368" s="458" t="s">
        <v>144</v>
      </c>
      <c r="AK368" s="458" t="s">
        <v>144</v>
      </c>
      <c r="AL368" s="458" t="s">
        <v>144</v>
      </c>
      <c r="AM368" s="458" t="s">
        <v>144</v>
      </c>
      <c r="AN368" s="458" t="s">
        <v>144</v>
      </c>
      <c r="AO368" s="458" t="s">
        <v>5843</v>
      </c>
      <c r="AP368" s="463" t="s">
        <v>3638</v>
      </c>
      <c r="AQ368" s="458" t="s">
        <v>136</v>
      </c>
      <c r="AR368" s="454" t="s">
        <v>3791</v>
      </c>
      <c r="AS368" s="454" t="s">
        <v>5839</v>
      </c>
      <c r="AT368" s="464" t="s">
        <v>2543</v>
      </c>
      <c r="AU368" s="454" t="str">
        <f t="shared" si="75"/>
        <v>부가세 차이내역 대사</v>
      </c>
      <c r="AV368" s="454" t="s">
        <v>5844</v>
      </c>
      <c r="AW368" s="455"/>
      <c r="AX368" s="460"/>
      <c r="AY368" s="460" t="s">
        <v>143</v>
      </c>
      <c r="AZ368" s="461"/>
      <c r="BA368" s="446" t="s">
        <v>5845</v>
      </c>
      <c r="BB368" s="446" t="str">
        <f>IF(COUNTIFS('[7]ROMM List'!$AA$5:$AA$736,다우기술!C368,'[7]ROMM List'!$AF$5:$AF$736,"Significant")&gt;0,"Significant",IF(COUNTIFS('[7]ROMM List'!$AA$5:$AA$736,다우기술!C368,'[7]ROMM List'!$AF$5:$AF$736,"Higher")&gt;0,"Higher","Lower"))</f>
        <v>Lower</v>
      </c>
      <c r="BC368" s="446" t="str">
        <f t="shared" si="83"/>
        <v>Q</v>
      </c>
      <c r="BD368" s="446" t="s">
        <v>130</v>
      </c>
      <c r="BE368" s="465" t="s">
        <v>131</v>
      </c>
      <c r="BF368" s="466" t="str">
        <f>BC368</f>
        <v>Q</v>
      </c>
      <c r="BG368" s="466" t="s">
        <v>133</v>
      </c>
      <c r="BH368" s="466" t="s">
        <v>135</v>
      </c>
      <c r="BI368" s="466" t="s">
        <v>135</v>
      </c>
      <c r="BJ368" s="466" t="s">
        <v>135</v>
      </c>
      <c r="BK368" s="466" t="s">
        <v>135</v>
      </c>
      <c r="BL368" s="466" t="s">
        <v>135</v>
      </c>
      <c r="BM368" s="466" t="s">
        <v>135</v>
      </c>
      <c r="BN368" s="467" t="s">
        <v>135</v>
      </c>
      <c r="BO368" s="446" t="str">
        <f t="shared" si="71"/>
        <v>Not Higher</v>
      </c>
      <c r="BP368" s="446">
        <f>SUMIFS([7]Note!$G$18:$G$65,[7]Note!$C$18:$C$65,다우기술!BB368,[7]Note!$F$18:$F$65,다우기술!BC368,[7]Note!$D$18:$D$65,다우기술!BO368)/IF(BD368="Y",1,IF(BD368="H",2,4))</f>
        <v>2</v>
      </c>
      <c r="BQ368" s="446" t="s">
        <v>134</v>
      </c>
      <c r="BR368" s="466"/>
      <c r="BS368" s="467" t="s">
        <v>143</v>
      </c>
      <c r="BT368" s="465"/>
      <c r="BU368" s="466"/>
      <c r="BV368" s="466"/>
      <c r="BW368" s="466" t="s">
        <v>143</v>
      </c>
      <c r="BX368" s="466"/>
      <c r="BY368" s="446"/>
      <c r="BZ368" s="392" t="str">
        <f t="shared" si="76"/>
        <v>재무회계_부가세 차이내역 대사</v>
      </c>
      <c r="CA368" s="392" t="b">
        <f>VLOOKUP(BZ368,'[7]ROMM List'!$AB$5:$AB$736,1,0)=BZ368</f>
        <v>1</v>
      </c>
      <c r="CB368" s="392" t="str">
        <f t="shared" si="72"/>
        <v>FI0702</v>
      </c>
      <c r="CD368" s="470">
        <f t="shared" si="73"/>
        <v>0</v>
      </c>
      <c r="CF368" s="470">
        <f t="shared" si="74"/>
        <v>0</v>
      </c>
      <c r="CG368" s="470">
        <f t="shared" si="74"/>
        <v>0</v>
      </c>
      <c r="CH368" s="470">
        <f t="shared" si="74"/>
        <v>0</v>
      </c>
      <c r="CL368" s="392" t="str">
        <f>IF(COUNTIFS('[7]ROMM List'!$E$5:$E$736,다우기술!CL$4,'[7]ROMM List'!$AA$5:$AA$736,다우기술!$C368)&gt;0,CL$4,"")</f>
        <v/>
      </c>
      <c r="CM368" s="392" t="str">
        <f>IF(COUNTIFS('[7]ROMM List'!$E$5:$E$736,다우기술!CM$4,'[7]ROMM List'!$AA$5:$AA$736,다우기술!$C368)&gt;0,CM$4,"")</f>
        <v/>
      </c>
      <c r="CN368" s="392" t="str">
        <f>IF(COUNTIFS('[7]ROMM List'!$E$5:$E$736,다우기술!CN$4,'[7]ROMM List'!$AA$5:$AA$736,다우기술!$C368)&gt;0,CN$4,"")</f>
        <v/>
      </c>
      <c r="CO368" s="392" t="str">
        <f>IF(COUNTIFS('[7]ROMM List'!$E$5:$E$736,다우기술!CO$4,'[7]ROMM List'!$AA$5:$AA$736,다우기술!$C368)&gt;0,CO$4,"")</f>
        <v/>
      </c>
      <c r="CP368" s="392" t="str">
        <f>IF(COUNTIFS('[7]ROMM List'!$E$5:$E$736,다우기술!CP$4,'[7]ROMM List'!$AA$5:$AA$736,다우기술!$C368)&gt;0,CP$4,"")</f>
        <v>매출원가</v>
      </c>
      <c r="CQ368" s="392" t="str">
        <f>IF(COUNTIFS('[7]ROMM List'!$E$5:$E$736,다우기술!CQ$4,'[7]ROMM List'!$AA$5:$AA$736,다우기술!$C368)&gt;0,CQ$4,"")</f>
        <v/>
      </c>
      <c r="CR368" s="392" t="str">
        <f>IF(COUNTIFS('[7]ROMM List'!$E$5:$E$736,다우기술!CR$4,'[7]ROMM List'!$AA$5:$AA$736,다우기술!$C368)&gt;0,CR$4,"")</f>
        <v/>
      </c>
      <c r="CS368" s="392" t="str">
        <f>IF(COUNTIFS('[7]ROMM List'!$E$5:$E$736,다우기술!CS$4,'[7]ROMM List'!$AA$5:$AA$736,다우기술!$C368)&gt;0,CS$4,"")</f>
        <v/>
      </c>
      <c r="CT368" s="392" t="str">
        <f>IF(COUNTIFS('[7]ROMM List'!$E$5:$E$736,다우기술!CT$4,'[7]ROMM List'!$AA$5:$AA$736,다우기술!$C368)&gt;0,CT$4,"")</f>
        <v/>
      </c>
      <c r="CU368" s="392" t="str">
        <f>IF(COUNTIFS('[7]ROMM List'!$E$5:$E$736,다우기술!CU$4,'[7]ROMM List'!$AA$5:$AA$736,다우기술!$C368)&gt;0,CU$4,"")</f>
        <v/>
      </c>
      <c r="CV368" s="392" t="str">
        <f>IF(COUNTIFS('[7]ROMM List'!$E$5:$E$736,다우기술!CV$4,'[7]ROMM List'!$AA$5:$AA$736,다우기술!$C368)&gt;0,CV$4,"")</f>
        <v/>
      </c>
      <c r="CW368" s="392" t="str">
        <f>IF(COUNTIFS('[7]ROMM List'!$E$5:$E$736,다우기술!CW$4,'[7]ROMM List'!$AA$5:$AA$736,다우기술!$C368)&gt;0,CW$4,"")</f>
        <v>기타부채</v>
      </c>
      <c r="CX368" s="392" t="str">
        <f>IF(COUNTIFS('[7]ROMM List'!$E$5:$E$736,다우기술!CX$4,'[7]ROMM List'!$AA$5:$AA$736,다우기술!$C368)&gt;0,CX$4,"")</f>
        <v/>
      </c>
      <c r="CY368" s="392" t="str">
        <f>IF(COUNTIFS('[7]ROMM List'!$E$5:$E$736,다우기술!CY$4,'[7]ROMM List'!$AA$5:$AA$736,다우기술!$C368)&gt;0,CY$4,"")</f>
        <v/>
      </c>
      <c r="CZ368" s="392" t="str">
        <f>IF(COUNTIFS('[7]ROMM List'!$E$5:$E$736,다우기술!CZ$4,'[7]ROMM List'!$AA$5:$AA$736,다우기술!$C368)&gt;0,CZ$4,"")</f>
        <v/>
      </c>
      <c r="DA368" s="392" t="str">
        <f>IF(COUNTIFS('[7]ROMM List'!$E$5:$E$736,다우기술!DA$4,'[7]ROMM List'!$AA$5:$AA$736,다우기술!$C368)&gt;0,DA$4,"")</f>
        <v/>
      </c>
      <c r="DB368" s="392" t="str">
        <f>IF(COUNTIFS('[7]ROMM List'!$E$5:$E$736,다우기술!DB$4,'[7]ROMM List'!$AA$5:$AA$736,다우기술!$C368)&gt;0,DB$4,"")</f>
        <v/>
      </c>
      <c r="DC368" s="392" t="str">
        <f>IF(COUNTIFS('[7]ROMM List'!$E$5:$E$736,다우기술!DC$4,'[7]ROMM List'!$AA$5:$AA$736,다우기술!$C368)&gt;0,DC$4,"")</f>
        <v/>
      </c>
      <c r="DD368" s="392" t="str">
        <f>IF(COUNTIFS('[7]ROMM List'!$E$5:$E$736,다우기술!DD$4,'[7]ROMM List'!$AA$5:$AA$736,다우기술!$C368)&gt;0,DD$4,"")</f>
        <v/>
      </c>
      <c r="DE368" s="392" t="str">
        <f>IF(COUNTIFS('[7]ROMM List'!$E$5:$E$736,다우기술!DE$4,'[7]ROMM List'!$AA$5:$AA$736,다우기술!$C368)&gt;0,DE$4,"")</f>
        <v/>
      </c>
      <c r="DF368" s="392" t="str">
        <f>IF(COUNTIFS('[7]ROMM List'!$E$5:$E$736,다우기술!DF$4,'[7]ROMM List'!$AA$5:$AA$736,다우기술!$C368)&gt;0,DF$4,"")</f>
        <v/>
      </c>
      <c r="DG368" s="392" t="str">
        <f>IF(COUNTIFS('[7]ROMM List'!$E$5:$E$736,다우기술!DG$4,'[7]ROMM List'!$AA$5:$AA$736,다우기술!$C368)&gt;0,DG$4,"")</f>
        <v/>
      </c>
      <c r="DH368" s="392" t="str">
        <f>IF(COUNTIFS('[7]ROMM List'!$E$5:$E$736,다우기술!DH$4,'[7]ROMM List'!$AA$5:$AA$736,다우기술!$C368)&gt;0,DH$4,"")</f>
        <v/>
      </c>
      <c r="DI368" s="392" t="str">
        <f>IF(COUNTIFS('[7]ROMM List'!$E$5:$E$736,다우기술!DI$4,'[7]ROMM List'!$AA$5:$AA$736,다우기술!$C368)&gt;0,DI$4,"")</f>
        <v/>
      </c>
      <c r="DJ368" s="392" t="str">
        <f>IF(COUNTIFS('[7]ROMM List'!$E$5:$E$736,다우기술!DJ$4,'[7]ROMM List'!$AA$5:$AA$736,다우기술!$C368)&gt;0,DJ$4,"")</f>
        <v/>
      </c>
      <c r="DK368" s="392" t="str">
        <f>IF(COUNTIFS('[7]ROMM List'!$E$5:$E$736,다우기술!DK$4,'[7]ROMM List'!$AA$5:$AA$736,다우기술!$C368)&gt;0,DK$4,"")</f>
        <v/>
      </c>
      <c r="DL368" s="392" t="str">
        <f t="shared" si="78"/>
        <v>매출원가기타부채</v>
      </c>
    </row>
    <row r="369" spans="1:116" s="392" customFormat="1" ht="93.6" hidden="1" customHeight="1">
      <c r="A369" s="453"/>
      <c r="B369" s="392" t="s">
        <v>3009</v>
      </c>
      <c r="C369" s="430" t="str">
        <f t="shared" si="70"/>
        <v>FI0703</v>
      </c>
      <c r="D369" s="430" t="s">
        <v>5638</v>
      </c>
      <c r="E369" s="430" t="s">
        <v>5619</v>
      </c>
      <c r="F369" s="431" t="s">
        <v>3073</v>
      </c>
      <c r="G369" s="431" t="s">
        <v>3036</v>
      </c>
      <c r="H369" s="454" t="s">
        <v>5846</v>
      </c>
      <c r="I369" s="455" t="s">
        <v>5847</v>
      </c>
      <c r="J369" s="456" t="s">
        <v>2544</v>
      </c>
      <c r="K369" s="457" t="s">
        <v>2545</v>
      </c>
      <c r="L369" s="458" t="str">
        <f>IF(VLOOKUP(BZ369,'[7]ROMM List'!$AB$5:$AC$736,2,0)&gt;0,"Y","N")</f>
        <v>N</v>
      </c>
      <c r="M369" s="459" t="s">
        <v>143</v>
      </c>
      <c r="N369" s="460"/>
      <c r="O369" s="460"/>
      <c r="P369" s="460"/>
      <c r="Q369" s="460"/>
      <c r="R369" s="461"/>
      <c r="S369" s="459" t="s">
        <v>142</v>
      </c>
      <c r="T369" s="461" t="s">
        <v>131</v>
      </c>
      <c r="U369" s="459" t="str">
        <f>IF(COUNTIFS('[7]ROMM List'!$AA$5:$AA$736,다우기술!$C369,'[7]ROMM List'!K$5:K$736,"O")&gt;0,"O","")</f>
        <v>O</v>
      </c>
      <c r="V369" s="460" t="str">
        <f>IF(COUNTIFS('[7]ROMM List'!$AA$5:$AA$736,다우기술!$C369,'[7]ROMM List'!L$5:L$736,"O")&gt;0,"O","")</f>
        <v/>
      </c>
      <c r="W369" s="460" t="str">
        <f>IF(COUNTIFS('[7]ROMM List'!$AA$5:$AA$736,다우기술!$C369,'[7]ROMM List'!M$5:M$736,"O")&gt;0,"O","")</f>
        <v>O</v>
      </c>
      <c r="X369" s="460" t="str">
        <f>IF(COUNTIFS('[7]ROMM List'!$AA$5:$AA$736,다우기술!$C369,'[7]ROMM List'!N$5:N$736,"O")&gt;0,"O","")</f>
        <v/>
      </c>
      <c r="Y369" s="460" t="str">
        <f>IF(COUNTIFS('[7]ROMM List'!$AA$5:$AA$736,다우기술!$C369,'[7]ROMM List'!O$5:O$736,"O")&gt;0,"O","")</f>
        <v/>
      </c>
      <c r="Z369" s="460" t="str">
        <f>IF(COUNTIFS('[7]ROMM List'!$AA$5:$AA$736,다우기술!$C369,'[7]ROMM List'!P$5:P$736,"O")&gt;0,"O","")</f>
        <v/>
      </c>
      <c r="AA369" s="460" t="str">
        <f>IF(COUNTIFS('[7]ROMM List'!$AA$5:$AA$736,다우기술!$C369,'[7]ROMM List'!Q$5:Q$736,"O")&gt;0,"O","")</f>
        <v>O</v>
      </c>
      <c r="AB369" s="460" t="str">
        <f>IF(COUNTIFS('[7]ROMM List'!$AA$5:$AA$736,다우기술!$C369,'[7]ROMM List'!R$5:R$736,"O")&gt;0,"O","")</f>
        <v/>
      </c>
      <c r="AC369" s="460" t="str">
        <f>IF(COUNTIFS('[7]ROMM List'!$AA$5:$AA$736,다우기술!$C369,'[7]ROMM List'!S$5:S$736,"O")&gt;0,"O","")</f>
        <v/>
      </c>
      <c r="AD369" s="460" t="str">
        <f>IF(COUNTIFS('[7]ROMM List'!$AA$5:$AA$736,다우기술!$C369,'[7]ROMM List'!T$5:T$736,"O")&gt;0,"O","")</f>
        <v/>
      </c>
      <c r="AE369" s="460" t="str">
        <f>IF(COUNTIFS('[7]ROMM List'!$AA$5:$AA$736,다우기술!$C369,'[7]ROMM List'!U$5:U$736,"O")&gt;0,"O","")</f>
        <v/>
      </c>
      <c r="AF369" s="460" t="str">
        <f>IF(COUNTIFS('[7]ROMM List'!$AA$5:$AA$736,다우기술!$C369,'[7]ROMM List'!V$5:V$736,"O")&gt;0,"O","")</f>
        <v/>
      </c>
      <c r="AG369" s="461" t="str">
        <f>IF(COUNTIFS('[7]ROMM List'!$AA$5:$AA$736,다우기술!$C369,'[7]ROMM List'!W$5:W$736,"O")&gt;0,"O","")</f>
        <v/>
      </c>
      <c r="AH369" s="462" t="s">
        <v>130</v>
      </c>
      <c r="AI369" s="458" t="str">
        <f t="shared" si="77"/>
        <v>기타부채</v>
      </c>
      <c r="AJ369" s="458" t="s">
        <v>144</v>
      </c>
      <c r="AK369" s="458" t="s">
        <v>144</v>
      </c>
      <c r="AL369" s="458" t="s">
        <v>144</v>
      </c>
      <c r="AM369" s="458" t="s">
        <v>144</v>
      </c>
      <c r="AN369" s="458" t="s">
        <v>144</v>
      </c>
      <c r="AO369" s="458" t="s">
        <v>5848</v>
      </c>
      <c r="AP369" s="463" t="s">
        <v>144</v>
      </c>
      <c r="AQ369" s="458" t="s">
        <v>136</v>
      </c>
      <c r="AR369" s="454" t="s">
        <v>3791</v>
      </c>
      <c r="AS369" s="454" t="s">
        <v>5849</v>
      </c>
      <c r="AT369" s="464" t="s">
        <v>2546</v>
      </c>
      <c r="AU369" s="454" t="str">
        <f t="shared" si="75"/>
        <v>부가세 신고의 승인</v>
      </c>
      <c r="AV369" s="454" t="s">
        <v>5850</v>
      </c>
      <c r="AW369" s="455"/>
      <c r="AX369" s="460"/>
      <c r="AY369" s="460" t="s">
        <v>143</v>
      </c>
      <c r="AZ369" s="461"/>
      <c r="BA369" s="446" t="s">
        <v>5851</v>
      </c>
      <c r="BB369" s="446" t="str">
        <f>IF(COUNTIFS('[7]ROMM List'!$AA$5:$AA$736,다우기술!C369,'[7]ROMM List'!$AF$5:$AF$736,"Significant")&gt;0,"Significant",IF(COUNTIFS('[7]ROMM List'!$AA$5:$AA$736,다우기술!C369,'[7]ROMM List'!$AF$5:$AF$736,"Higher")&gt;0,"Higher","Lower"))</f>
        <v>Lower</v>
      </c>
      <c r="BC369" s="446" t="str">
        <f t="shared" si="83"/>
        <v>Q</v>
      </c>
      <c r="BD369" s="446" t="s">
        <v>130</v>
      </c>
      <c r="BE369" s="465" t="s">
        <v>131</v>
      </c>
      <c r="BF369" s="466" t="s">
        <v>136</v>
      </c>
      <c r="BG369" s="466" t="s">
        <v>135</v>
      </c>
      <c r="BH369" s="466" t="s">
        <v>135</v>
      </c>
      <c r="BI369" s="466" t="s">
        <v>135</v>
      </c>
      <c r="BJ369" s="466" t="s">
        <v>135</v>
      </c>
      <c r="BK369" s="466" t="s">
        <v>135</v>
      </c>
      <c r="BL369" s="466" t="s">
        <v>135</v>
      </c>
      <c r="BM369" s="466" t="s">
        <v>135</v>
      </c>
      <c r="BN369" s="467" t="s">
        <v>135</v>
      </c>
      <c r="BO369" s="446" t="str">
        <f t="shared" si="71"/>
        <v>Not Higher</v>
      </c>
      <c r="BP369" s="446">
        <f>SUMIFS([7]Note!$G$18:$G$65,[7]Note!$C$18:$C$65,다우기술!BB369,[7]Note!$F$18:$F$65,다우기술!BC369,[7]Note!$D$18:$D$65,다우기술!BO369)/IF(BD369="Y",1,IF(BD369="H",2,4))</f>
        <v>2</v>
      </c>
      <c r="BQ369" s="446" t="s">
        <v>134</v>
      </c>
      <c r="BR369" s="466"/>
      <c r="BS369" s="467" t="s">
        <v>143</v>
      </c>
      <c r="BT369" s="465"/>
      <c r="BU369" s="466"/>
      <c r="BV369" s="466"/>
      <c r="BW369" s="466" t="s">
        <v>143</v>
      </c>
      <c r="BX369" s="466"/>
      <c r="BY369" s="446"/>
      <c r="BZ369" s="392" t="str">
        <f t="shared" si="76"/>
        <v>재무회계_부가세 신고의 승인</v>
      </c>
      <c r="CA369" s="392" t="b">
        <f>VLOOKUP(BZ369,'[7]ROMM List'!$AB$5:$AB$736,1,0)=BZ369</f>
        <v>1</v>
      </c>
      <c r="CB369" s="392" t="str">
        <f t="shared" si="72"/>
        <v>FI0703</v>
      </c>
      <c r="CD369" s="470">
        <f t="shared" si="73"/>
        <v>0</v>
      </c>
      <c r="CF369" s="470">
        <f t="shared" si="74"/>
        <v>0</v>
      </c>
      <c r="CG369" s="470">
        <f t="shared" si="74"/>
        <v>0</v>
      </c>
      <c r="CH369" s="470">
        <f t="shared" si="74"/>
        <v>0</v>
      </c>
      <c r="CL369" s="392" t="str">
        <f>IF(COUNTIFS('[7]ROMM List'!$E$5:$E$736,다우기술!CL$4,'[7]ROMM List'!$AA$5:$AA$736,다우기술!$C369)&gt;0,CL$4,"")</f>
        <v/>
      </c>
      <c r="CM369" s="392" t="str">
        <f>IF(COUNTIFS('[7]ROMM List'!$E$5:$E$736,다우기술!CM$4,'[7]ROMM List'!$AA$5:$AA$736,다우기술!$C369)&gt;0,CM$4,"")</f>
        <v/>
      </c>
      <c r="CN369" s="392" t="str">
        <f>IF(COUNTIFS('[7]ROMM List'!$E$5:$E$736,다우기술!CN$4,'[7]ROMM List'!$AA$5:$AA$736,다우기술!$C369)&gt;0,CN$4,"")</f>
        <v/>
      </c>
      <c r="CO369" s="392" t="str">
        <f>IF(COUNTIFS('[7]ROMM List'!$E$5:$E$736,다우기술!CO$4,'[7]ROMM List'!$AA$5:$AA$736,다우기술!$C369)&gt;0,CO$4,"")</f>
        <v/>
      </c>
      <c r="CP369" s="392" t="str">
        <f>IF(COUNTIFS('[7]ROMM List'!$E$5:$E$736,다우기술!CP$4,'[7]ROMM List'!$AA$5:$AA$736,다우기술!$C369)&gt;0,CP$4,"")</f>
        <v/>
      </c>
      <c r="CQ369" s="392" t="str">
        <f>IF(COUNTIFS('[7]ROMM List'!$E$5:$E$736,다우기술!CQ$4,'[7]ROMM List'!$AA$5:$AA$736,다우기술!$C369)&gt;0,CQ$4,"")</f>
        <v/>
      </c>
      <c r="CR369" s="392" t="str">
        <f>IF(COUNTIFS('[7]ROMM List'!$E$5:$E$736,다우기술!CR$4,'[7]ROMM List'!$AA$5:$AA$736,다우기술!$C369)&gt;0,CR$4,"")</f>
        <v/>
      </c>
      <c r="CS369" s="392" t="str">
        <f>IF(COUNTIFS('[7]ROMM List'!$E$5:$E$736,다우기술!CS$4,'[7]ROMM List'!$AA$5:$AA$736,다우기술!$C369)&gt;0,CS$4,"")</f>
        <v/>
      </c>
      <c r="CT369" s="392" t="str">
        <f>IF(COUNTIFS('[7]ROMM List'!$E$5:$E$736,다우기술!CT$4,'[7]ROMM List'!$AA$5:$AA$736,다우기술!$C369)&gt;0,CT$4,"")</f>
        <v/>
      </c>
      <c r="CU369" s="392" t="str">
        <f>IF(COUNTIFS('[7]ROMM List'!$E$5:$E$736,다우기술!CU$4,'[7]ROMM List'!$AA$5:$AA$736,다우기술!$C369)&gt;0,CU$4,"")</f>
        <v/>
      </c>
      <c r="CV369" s="392" t="str">
        <f>IF(COUNTIFS('[7]ROMM List'!$E$5:$E$736,다우기술!CV$4,'[7]ROMM List'!$AA$5:$AA$736,다우기술!$C369)&gt;0,CV$4,"")</f>
        <v/>
      </c>
      <c r="CW369" s="392" t="str">
        <f>IF(COUNTIFS('[7]ROMM List'!$E$5:$E$736,다우기술!CW$4,'[7]ROMM List'!$AA$5:$AA$736,다우기술!$C369)&gt;0,CW$4,"")</f>
        <v>기타부채</v>
      </c>
      <c r="CX369" s="392" t="str">
        <f>IF(COUNTIFS('[7]ROMM List'!$E$5:$E$736,다우기술!CX$4,'[7]ROMM List'!$AA$5:$AA$736,다우기술!$C369)&gt;0,CX$4,"")</f>
        <v/>
      </c>
      <c r="CY369" s="392" t="str">
        <f>IF(COUNTIFS('[7]ROMM List'!$E$5:$E$736,다우기술!CY$4,'[7]ROMM List'!$AA$5:$AA$736,다우기술!$C369)&gt;0,CY$4,"")</f>
        <v/>
      </c>
      <c r="CZ369" s="392" t="str">
        <f>IF(COUNTIFS('[7]ROMM List'!$E$5:$E$736,다우기술!CZ$4,'[7]ROMM List'!$AA$5:$AA$736,다우기술!$C369)&gt;0,CZ$4,"")</f>
        <v/>
      </c>
      <c r="DA369" s="392" t="str">
        <f>IF(COUNTIFS('[7]ROMM List'!$E$5:$E$736,다우기술!DA$4,'[7]ROMM List'!$AA$5:$AA$736,다우기술!$C369)&gt;0,DA$4,"")</f>
        <v/>
      </c>
      <c r="DB369" s="392" t="str">
        <f>IF(COUNTIFS('[7]ROMM List'!$E$5:$E$736,다우기술!DB$4,'[7]ROMM List'!$AA$5:$AA$736,다우기술!$C369)&gt;0,DB$4,"")</f>
        <v/>
      </c>
      <c r="DC369" s="392" t="str">
        <f>IF(COUNTIFS('[7]ROMM List'!$E$5:$E$736,다우기술!DC$4,'[7]ROMM List'!$AA$5:$AA$736,다우기술!$C369)&gt;0,DC$4,"")</f>
        <v/>
      </c>
      <c r="DD369" s="392" t="str">
        <f>IF(COUNTIFS('[7]ROMM List'!$E$5:$E$736,다우기술!DD$4,'[7]ROMM List'!$AA$5:$AA$736,다우기술!$C369)&gt;0,DD$4,"")</f>
        <v/>
      </c>
      <c r="DE369" s="392" t="str">
        <f>IF(COUNTIFS('[7]ROMM List'!$E$5:$E$736,다우기술!DE$4,'[7]ROMM List'!$AA$5:$AA$736,다우기술!$C369)&gt;0,DE$4,"")</f>
        <v/>
      </c>
      <c r="DF369" s="392" t="str">
        <f>IF(COUNTIFS('[7]ROMM List'!$E$5:$E$736,다우기술!DF$4,'[7]ROMM List'!$AA$5:$AA$736,다우기술!$C369)&gt;0,DF$4,"")</f>
        <v/>
      </c>
      <c r="DG369" s="392" t="str">
        <f>IF(COUNTIFS('[7]ROMM List'!$E$5:$E$736,다우기술!DG$4,'[7]ROMM List'!$AA$5:$AA$736,다우기술!$C369)&gt;0,DG$4,"")</f>
        <v/>
      </c>
      <c r="DH369" s="392" t="str">
        <f>IF(COUNTIFS('[7]ROMM List'!$E$5:$E$736,다우기술!DH$4,'[7]ROMM List'!$AA$5:$AA$736,다우기술!$C369)&gt;0,DH$4,"")</f>
        <v/>
      </c>
      <c r="DI369" s="392" t="str">
        <f>IF(COUNTIFS('[7]ROMM List'!$E$5:$E$736,다우기술!DI$4,'[7]ROMM List'!$AA$5:$AA$736,다우기술!$C369)&gt;0,DI$4,"")</f>
        <v/>
      </c>
      <c r="DJ369" s="392" t="str">
        <f>IF(COUNTIFS('[7]ROMM List'!$E$5:$E$736,다우기술!DJ$4,'[7]ROMM List'!$AA$5:$AA$736,다우기술!$C369)&gt;0,DJ$4,"")</f>
        <v/>
      </c>
      <c r="DK369" s="392" t="str">
        <f>IF(COUNTIFS('[7]ROMM List'!$E$5:$E$736,다우기술!DK$4,'[7]ROMM List'!$AA$5:$AA$736,다우기술!$C369)&gt;0,DK$4,"")</f>
        <v/>
      </c>
      <c r="DL369" s="392" t="str">
        <f t="shared" si="78"/>
        <v>기타부채</v>
      </c>
    </row>
    <row r="370" spans="1:116" s="392" customFormat="1" ht="93.6" hidden="1" customHeight="1">
      <c r="A370" s="453"/>
      <c r="B370" s="392" t="s">
        <v>3009</v>
      </c>
      <c r="C370" s="430" t="str">
        <f>D370&amp;F370&amp;G370</f>
        <v>FI0704</v>
      </c>
      <c r="D370" s="430" t="s">
        <v>5638</v>
      </c>
      <c r="E370" s="430" t="s">
        <v>5619</v>
      </c>
      <c r="F370" s="431" t="s">
        <v>3073</v>
      </c>
      <c r="G370" s="431" t="s">
        <v>3047</v>
      </c>
      <c r="H370" s="454" t="s">
        <v>5852</v>
      </c>
      <c r="I370" s="455" t="s">
        <v>5853</v>
      </c>
      <c r="J370" s="456" t="s">
        <v>2547</v>
      </c>
      <c r="K370" s="457" t="s">
        <v>2548</v>
      </c>
      <c r="L370" s="458" t="str">
        <f>IF(VLOOKUP(BZ370,'[7]ROMM List'!$AB$5:$AC$736,2,0)&gt;0,"Y","N")</f>
        <v>N</v>
      </c>
      <c r="M370" s="459" t="s">
        <v>143</v>
      </c>
      <c r="N370" s="460"/>
      <c r="O370" s="460"/>
      <c r="P370" s="460"/>
      <c r="Q370" s="460"/>
      <c r="R370" s="461"/>
      <c r="S370" s="459" t="s">
        <v>142</v>
      </c>
      <c r="T370" s="461" t="s">
        <v>131</v>
      </c>
      <c r="U370" s="459" t="str">
        <f>IF(COUNTIFS('[7]ROMM List'!$AA$5:$AA$736,다우기술!$C370,'[7]ROMM List'!K$5:K$736,"O")&gt;0,"O","")</f>
        <v>O</v>
      </c>
      <c r="V370" s="460" t="str">
        <f>IF(COUNTIFS('[7]ROMM List'!$AA$5:$AA$736,다우기술!$C370,'[7]ROMM List'!L$5:L$736,"O")&gt;0,"O","")</f>
        <v/>
      </c>
      <c r="W370" s="460" t="str">
        <f>IF(COUNTIFS('[7]ROMM List'!$AA$5:$AA$736,다우기술!$C370,'[7]ROMM List'!M$5:M$736,"O")&gt;0,"O","")</f>
        <v>O</v>
      </c>
      <c r="X370" s="460" t="str">
        <f>IF(COUNTIFS('[7]ROMM List'!$AA$5:$AA$736,다우기술!$C370,'[7]ROMM List'!N$5:N$736,"O")&gt;0,"O","")</f>
        <v/>
      </c>
      <c r="Y370" s="460" t="str">
        <f>IF(COUNTIFS('[7]ROMM List'!$AA$5:$AA$736,다우기술!$C370,'[7]ROMM List'!O$5:O$736,"O")&gt;0,"O","")</f>
        <v/>
      </c>
      <c r="Z370" s="460" t="str">
        <f>IF(COUNTIFS('[7]ROMM List'!$AA$5:$AA$736,다우기술!$C370,'[7]ROMM List'!P$5:P$736,"O")&gt;0,"O","")</f>
        <v/>
      </c>
      <c r="AA370" s="460" t="str">
        <f>IF(COUNTIFS('[7]ROMM List'!$AA$5:$AA$736,다우기술!$C370,'[7]ROMM List'!Q$5:Q$736,"O")&gt;0,"O","")</f>
        <v>O</v>
      </c>
      <c r="AB370" s="460" t="str">
        <f>IF(COUNTIFS('[7]ROMM List'!$AA$5:$AA$736,다우기술!$C370,'[7]ROMM List'!R$5:R$736,"O")&gt;0,"O","")</f>
        <v/>
      </c>
      <c r="AC370" s="460" t="str">
        <f>IF(COUNTIFS('[7]ROMM List'!$AA$5:$AA$736,다우기술!$C370,'[7]ROMM List'!S$5:S$736,"O")&gt;0,"O","")</f>
        <v/>
      </c>
      <c r="AD370" s="460" t="str">
        <f>IF(COUNTIFS('[7]ROMM List'!$AA$5:$AA$736,다우기술!$C370,'[7]ROMM List'!T$5:T$736,"O")&gt;0,"O","")</f>
        <v/>
      </c>
      <c r="AE370" s="460" t="str">
        <f>IF(COUNTIFS('[7]ROMM List'!$AA$5:$AA$736,다우기술!$C370,'[7]ROMM List'!U$5:U$736,"O")&gt;0,"O","")</f>
        <v/>
      </c>
      <c r="AF370" s="460" t="str">
        <f>IF(COUNTIFS('[7]ROMM List'!$AA$5:$AA$736,다우기술!$C370,'[7]ROMM List'!V$5:V$736,"O")&gt;0,"O","")</f>
        <v/>
      </c>
      <c r="AG370" s="461" t="str">
        <f>IF(COUNTIFS('[7]ROMM List'!$AA$5:$AA$736,다우기술!$C370,'[7]ROMM List'!W$5:W$736,"O")&gt;0,"O","")</f>
        <v/>
      </c>
      <c r="AH370" s="462" t="s">
        <v>130</v>
      </c>
      <c r="AI370" s="458" t="str">
        <f t="shared" si="77"/>
        <v>기타부채</v>
      </c>
      <c r="AJ370" s="458" t="s">
        <v>144</v>
      </c>
      <c r="AK370" s="458" t="s">
        <v>144</v>
      </c>
      <c r="AL370" s="458" t="s">
        <v>144</v>
      </c>
      <c r="AM370" s="458" t="s">
        <v>144</v>
      </c>
      <c r="AN370" s="458" t="s">
        <v>144</v>
      </c>
      <c r="AO370" s="458" t="s">
        <v>5854</v>
      </c>
      <c r="AP370" s="463" t="s">
        <v>3638</v>
      </c>
      <c r="AQ370" s="458" t="s">
        <v>136</v>
      </c>
      <c r="AR370" s="454" t="s">
        <v>3791</v>
      </c>
      <c r="AS370" s="454" t="s">
        <v>3792</v>
      </c>
      <c r="AT370" s="464" t="s">
        <v>2549</v>
      </c>
      <c r="AU370" s="454" t="str">
        <f t="shared" si="75"/>
        <v>부가세 납부/환급의 승인</v>
      </c>
      <c r="AV370" s="454" t="s">
        <v>5855</v>
      </c>
      <c r="AW370" s="455"/>
      <c r="AX370" s="460"/>
      <c r="AY370" s="460" t="s">
        <v>143</v>
      </c>
      <c r="AZ370" s="461"/>
      <c r="BA370" s="446" t="s">
        <v>5856</v>
      </c>
      <c r="BB370" s="446" t="str">
        <f>IF(COUNTIFS('[7]ROMM List'!$AA$5:$AA$736,다우기술!C370,'[7]ROMM List'!$AF$5:$AF$736,"Significant")&gt;0,"Significant",IF(COUNTIFS('[7]ROMM List'!$AA$5:$AA$736,다우기술!C370,'[7]ROMM List'!$AF$5:$AF$736,"Higher")&gt;0,"Higher","Lower"))</f>
        <v>Lower</v>
      </c>
      <c r="BC370" s="446" t="s">
        <v>136</v>
      </c>
      <c r="BD370" s="446" t="s">
        <v>130</v>
      </c>
      <c r="BE370" s="465" t="s">
        <v>131</v>
      </c>
      <c r="BF370" s="466" t="s">
        <v>136</v>
      </c>
      <c r="BG370" s="466" t="s">
        <v>135</v>
      </c>
      <c r="BH370" s="466" t="s">
        <v>135</v>
      </c>
      <c r="BI370" s="466" t="s">
        <v>135</v>
      </c>
      <c r="BJ370" s="466" t="s">
        <v>135</v>
      </c>
      <c r="BK370" s="466" t="s">
        <v>135</v>
      </c>
      <c r="BL370" s="466" t="s">
        <v>135</v>
      </c>
      <c r="BM370" s="466" t="s">
        <v>135</v>
      </c>
      <c r="BN370" s="467" t="s">
        <v>135</v>
      </c>
      <c r="BO370" s="446" t="str">
        <f t="shared" si="71"/>
        <v>Not Higher</v>
      </c>
      <c r="BP370" s="446">
        <f>SUMIFS([7]Note!$G$18:$G$65,[7]Note!$C$18:$C$65,다우기술!BB370,[7]Note!$F$18:$F$65,다우기술!BC370,[7]Note!$D$18:$D$65,다우기술!BO370)/IF(BD370="Y",1,IF(BD370="H",2,4))</f>
        <v>2</v>
      </c>
      <c r="BQ370" s="446" t="s">
        <v>134</v>
      </c>
      <c r="BR370" s="466"/>
      <c r="BS370" s="467" t="s">
        <v>143</v>
      </c>
      <c r="BT370" s="465"/>
      <c r="BU370" s="466"/>
      <c r="BV370" s="466"/>
      <c r="BW370" s="466" t="s">
        <v>143</v>
      </c>
      <c r="BX370" s="466"/>
      <c r="BY370" s="446"/>
      <c r="BZ370" s="392" t="str">
        <f t="shared" si="76"/>
        <v>재무회계_부가세 납부/환급의 승인</v>
      </c>
      <c r="CA370" s="392" t="b">
        <f>VLOOKUP(BZ370,'[7]ROMM List'!$AB$5:$AB$736,1,0)=BZ370</f>
        <v>1</v>
      </c>
      <c r="CB370" s="392" t="str">
        <f t="shared" si="72"/>
        <v>FI0704</v>
      </c>
      <c r="CD370" s="470">
        <f t="shared" si="73"/>
        <v>0</v>
      </c>
      <c r="CF370" s="470">
        <f t="shared" si="74"/>
        <v>0</v>
      </c>
      <c r="CG370" s="470">
        <f t="shared" si="74"/>
        <v>0</v>
      </c>
      <c r="CH370" s="470">
        <f t="shared" si="74"/>
        <v>0</v>
      </c>
      <c r="CL370" s="392" t="str">
        <f>IF(COUNTIFS('[7]ROMM List'!$E$5:$E$736,다우기술!CL$4,'[7]ROMM List'!$AA$5:$AA$736,다우기술!$C370)&gt;0,CL$4,"")</f>
        <v/>
      </c>
      <c r="CM370" s="392" t="str">
        <f>IF(COUNTIFS('[7]ROMM List'!$E$5:$E$736,다우기술!CM$4,'[7]ROMM List'!$AA$5:$AA$736,다우기술!$C370)&gt;0,CM$4,"")</f>
        <v/>
      </c>
      <c r="CN370" s="392" t="str">
        <f>IF(COUNTIFS('[7]ROMM List'!$E$5:$E$736,다우기술!CN$4,'[7]ROMM List'!$AA$5:$AA$736,다우기술!$C370)&gt;0,CN$4,"")</f>
        <v/>
      </c>
      <c r="CO370" s="392" t="str">
        <f>IF(COUNTIFS('[7]ROMM List'!$E$5:$E$736,다우기술!CO$4,'[7]ROMM List'!$AA$5:$AA$736,다우기술!$C370)&gt;0,CO$4,"")</f>
        <v/>
      </c>
      <c r="CP370" s="392" t="str">
        <f>IF(COUNTIFS('[7]ROMM List'!$E$5:$E$736,다우기술!CP$4,'[7]ROMM List'!$AA$5:$AA$736,다우기술!$C370)&gt;0,CP$4,"")</f>
        <v/>
      </c>
      <c r="CQ370" s="392" t="str">
        <f>IF(COUNTIFS('[7]ROMM List'!$E$5:$E$736,다우기술!CQ$4,'[7]ROMM List'!$AA$5:$AA$736,다우기술!$C370)&gt;0,CQ$4,"")</f>
        <v/>
      </c>
      <c r="CR370" s="392" t="str">
        <f>IF(COUNTIFS('[7]ROMM List'!$E$5:$E$736,다우기술!CR$4,'[7]ROMM List'!$AA$5:$AA$736,다우기술!$C370)&gt;0,CR$4,"")</f>
        <v/>
      </c>
      <c r="CS370" s="392" t="str">
        <f>IF(COUNTIFS('[7]ROMM List'!$E$5:$E$736,다우기술!CS$4,'[7]ROMM List'!$AA$5:$AA$736,다우기술!$C370)&gt;0,CS$4,"")</f>
        <v/>
      </c>
      <c r="CT370" s="392" t="str">
        <f>IF(COUNTIFS('[7]ROMM List'!$E$5:$E$736,다우기술!CT$4,'[7]ROMM List'!$AA$5:$AA$736,다우기술!$C370)&gt;0,CT$4,"")</f>
        <v/>
      </c>
      <c r="CU370" s="392" t="str">
        <f>IF(COUNTIFS('[7]ROMM List'!$E$5:$E$736,다우기술!CU$4,'[7]ROMM List'!$AA$5:$AA$736,다우기술!$C370)&gt;0,CU$4,"")</f>
        <v/>
      </c>
      <c r="CV370" s="392" t="str">
        <f>IF(COUNTIFS('[7]ROMM List'!$E$5:$E$736,다우기술!CV$4,'[7]ROMM List'!$AA$5:$AA$736,다우기술!$C370)&gt;0,CV$4,"")</f>
        <v/>
      </c>
      <c r="CW370" s="392" t="str">
        <f>IF(COUNTIFS('[7]ROMM List'!$E$5:$E$736,다우기술!CW$4,'[7]ROMM List'!$AA$5:$AA$736,다우기술!$C370)&gt;0,CW$4,"")</f>
        <v>기타부채</v>
      </c>
      <c r="CX370" s="392" t="str">
        <f>IF(COUNTIFS('[7]ROMM List'!$E$5:$E$736,다우기술!CX$4,'[7]ROMM List'!$AA$5:$AA$736,다우기술!$C370)&gt;0,CX$4,"")</f>
        <v/>
      </c>
      <c r="CY370" s="392" t="str">
        <f>IF(COUNTIFS('[7]ROMM List'!$E$5:$E$736,다우기술!CY$4,'[7]ROMM List'!$AA$5:$AA$736,다우기술!$C370)&gt;0,CY$4,"")</f>
        <v/>
      </c>
      <c r="CZ370" s="392" t="str">
        <f>IF(COUNTIFS('[7]ROMM List'!$E$5:$E$736,다우기술!CZ$4,'[7]ROMM List'!$AA$5:$AA$736,다우기술!$C370)&gt;0,CZ$4,"")</f>
        <v/>
      </c>
      <c r="DA370" s="392" t="str">
        <f>IF(COUNTIFS('[7]ROMM List'!$E$5:$E$736,다우기술!DA$4,'[7]ROMM List'!$AA$5:$AA$736,다우기술!$C370)&gt;0,DA$4,"")</f>
        <v/>
      </c>
      <c r="DB370" s="392" t="str">
        <f>IF(COUNTIFS('[7]ROMM List'!$E$5:$E$736,다우기술!DB$4,'[7]ROMM List'!$AA$5:$AA$736,다우기술!$C370)&gt;0,DB$4,"")</f>
        <v/>
      </c>
      <c r="DC370" s="392" t="str">
        <f>IF(COUNTIFS('[7]ROMM List'!$E$5:$E$736,다우기술!DC$4,'[7]ROMM List'!$AA$5:$AA$736,다우기술!$C370)&gt;0,DC$4,"")</f>
        <v/>
      </c>
      <c r="DD370" s="392" t="str">
        <f>IF(COUNTIFS('[7]ROMM List'!$E$5:$E$736,다우기술!DD$4,'[7]ROMM List'!$AA$5:$AA$736,다우기술!$C370)&gt;0,DD$4,"")</f>
        <v/>
      </c>
      <c r="DE370" s="392" t="str">
        <f>IF(COUNTIFS('[7]ROMM List'!$E$5:$E$736,다우기술!DE$4,'[7]ROMM List'!$AA$5:$AA$736,다우기술!$C370)&gt;0,DE$4,"")</f>
        <v/>
      </c>
      <c r="DF370" s="392" t="str">
        <f>IF(COUNTIFS('[7]ROMM List'!$E$5:$E$736,다우기술!DF$4,'[7]ROMM List'!$AA$5:$AA$736,다우기술!$C370)&gt;0,DF$4,"")</f>
        <v/>
      </c>
      <c r="DG370" s="392" t="str">
        <f>IF(COUNTIFS('[7]ROMM List'!$E$5:$E$736,다우기술!DG$4,'[7]ROMM List'!$AA$5:$AA$736,다우기술!$C370)&gt;0,DG$4,"")</f>
        <v/>
      </c>
      <c r="DH370" s="392" t="str">
        <f>IF(COUNTIFS('[7]ROMM List'!$E$5:$E$736,다우기술!DH$4,'[7]ROMM List'!$AA$5:$AA$736,다우기술!$C370)&gt;0,DH$4,"")</f>
        <v/>
      </c>
      <c r="DI370" s="392" t="str">
        <f>IF(COUNTIFS('[7]ROMM List'!$E$5:$E$736,다우기술!DI$4,'[7]ROMM List'!$AA$5:$AA$736,다우기술!$C370)&gt;0,DI$4,"")</f>
        <v/>
      </c>
      <c r="DJ370" s="392" t="str">
        <f>IF(COUNTIFS('[7]ROMM List'!$E$5:$E$736,다우기술!DJ$4,'[7]ROMM List'!$AA$5:$AA$736,다우기술!$C370)&gt;0,DJ$4,"")</f>
        <v/>
      </c>
      <c r="DK370" s="392" t="str">
        <f>IF(COUNTIFS('[7]ROMM List'!$E$5:$E$736,다우기술!DK$4,'[7]ROMM List'!$AA$5:$AA$736,다우기술!$C370)&gt;0,DK$4,"")</f>
        <v/>
      </c>
      <c r="DL370" s="392" t="str">
        <f t="shared" si="78"/>
        <v>기타부채</v>
      </c>
    </row>
    <row r="371" spans="1:116" s="392" customFormat="1" ht="140.4" hidden="1" customHeight="1">
      <c r="A371" s="453"/>
      <c r="B371" s="392" t="s">
        <v>3009</v>
      </c>
      <c r="C371" s="430" t="str">
        <f>D371&amp;F371&amp;G371</f>
        <v>FI0801</v>
      </c>
      <c r="D371" s="430" t="s">
        <v>5638</v>
      </c>
      <c r="E371" s="430" t="s">
        <v>5619</v>
      </c>
      <c r="F371" s="431" t="s">
        <v>3083</v>
      </c>
      <c r="G371" s="431" t="s">
        <v>3575</v>
      </c>
      <c r="H371" s="454" t="s">
        <v>5857</v>
      </c>
      <c r="I371" s="455" t="s">
        <v>5858</v>
      </c>
      <c r="J371" s="456" t="s">
        <v>2550</v>
      </c>
      <c r="K371" s="457" t="s">
        <v>2551</v>
      </c>
      <c r="L371" s="458" t="str">
        <f>IF(VLOOKUP(BZ371,'[7]ROMM List'!$AB$5:$AC$736,2,0)&gt;0,"Y","N")</f>
        <v>Y</v>
      </c>
      <c r="M371" s="459" t="s">
        <v>3025</v>
      </c>
      <c r="N371" s="460" t="s">
        <v>143</v>
      </c>
      <c r="O371" s="460"/>
      <c r="P371" s="460"/>
      <c r="Q371" s="460"/>
      <c r="R371" s="461"/>
      <c r="S371" s="459" t="s">
        <v>3847</v>
      </c>
      <c r="T371" s="461" t="s">
        <v>131</v>
      </c>
      <c r="U371" s="459" t="str">
        <f>IF(COUNTIFS('[7]ROMM List'!$AA$5:$AA$736,다우기술!$C371,'[7]ROMM List'!K$5:K$736,"O")&gt;0,"O","")</f>
        <v>O</v>
      </c>
      <c r="V371" s="460" t="str">
        <f>IF(COUNTIFS('[7]ROMM List'!$AA$5:$AA$736,다우기술!$C371,'[7]ROMM List'!L$5:L$736,"O")&gt;0,"O","")</f>
        <v/>
      </c>
      <c r="W371" s="460" t="str">
        <f>IF(COUNTIFS('[7]ROMM List'!$AA$5:$AA$736,다우기술!$C371,'[7]ROMM List'!M$5:M$736,"O")&gt;0,"O","")</f>
        <v>O</v>
      </c>
      <c r="X371" s="460" t="str">
        <f>IF(COUNTIFS('[7]ROMM List'!$AA$5:$AA$736,다우기술!$C371,'[7]ROMM List'!N$5:N$736,"O")&gt;0,"O","")</f>
        <v/>
      </c>
      <c r="Y371" s="460" t="str">
        <f>IF(COUNTIFS('[7]ROMM List'!$AA$5:$AA$736,다우기술!$C371,'[7]ROMM List'!O$5:O$736,"O")&gt;0,"O","")</f>
        <v/>
      </c>
      <c r="Z371" s="460" t="str">
        <f>IF(COUNTIFS('[7]ROMM List'!$AA$5:$AA$736,다우기술!$C371,'[7]ROMM List'!P$5:P$736,"O")&gt;0,"O","")</f>
        <v/>
      </c>
      <c r="AA371" s="460" t="str">
        <f>IF(COUNTIFS('[7]ROMM List'!$AA$5:$AA$736,다우기술!$C371,'[7]ROMM List'!Q$5:Q$736,"O")&gt;0,"O","")</f>
        <v>O</v>
      </c>
      <c r="AB371" s="460" t="str">
        <f>IF(COUNTIFS('[7]ROMM List'!$AA$5:$AA$736,다우기술!$C371,'[7]ROMM List'!R$5:R$736,"O")&gt;0,"O","")</f>
        <v/>
      </c>
      <c r="AC371" s="460" t="str">
        <f>IF(COUNTIFS('[7]ROMM List'!$AA$5:$AA$736,다우기술!$C371,'[7]ROMM List'!S$5:S$736,"O")&gt;0,"O","")</f>
        <v/>
      </c>
      <c r="AD371" s="460" t="str">
        <f>IF(COUNTIFS('[7]ROMM List'!$AA$5:$AA$736,다우기술!$C371,'[7]ROMM List'!T$5:T$736,"O")&gt;0,"O","")</f>
        <v/>
      </c>
      <c r="AE371" s="460" t="str">
        <f>IF(COUNTIFS('[7]ROMM List'!$AA$5:$AA$736,다우기술!$C371,'[7]ROMM List'!U$5:U$736,"O")&gt;0,"O","")</f>
        <v/>
      </c>
      <c r="AF371" s="460" t="str">
        <f>IF(COUNTIFS('[7]ROMM List'!$AA$5:$AA$736,다우기술!$C371,'[7]ROMM List'!V$5:V$736,"O")&gt;0,"O","")</f>
        <v/>
      </c>
      <c r="AG371" s="461" t="str">
        <f>IF(COUNTIFS('[7]ROMM List'!$AA$5:$AA$736,다우기술!$C371,'[7]ROMM List'!W$5:W$736,"O")&gt;0,"O","")</f>
        <v/>
      </c>
      <c r="AH371" s="462" t="s">
        <v>130</v>
      </c>
      <c r="AI371" s="458" t="str">
        <f t="shared" si="77"/>
        <v>기타부채</v>
      </c>
      <c r="AJ371" s="458" t="s">
        <v>144</v>
      </c>
      <c r="AK371" s="458" t="s">
        <v>144</v>
      </c>
      <c r="AL371" s="458" t="s">
        <v>144</v>
      </c>
      <c r="AM371" s="458" t="s">
        <v>144</v>
      </c>
      <c r="AN371" s="458" t="s">
        <v>144</v>
      </c>
      <c r="AO371" s="458" t="s">
        <v>5859</v>
      </c>
      <c r="AP371" s="463" t="s">
        <v>3638</v>
      </c>
      <c r="AQ371" s="458" t="s">
        <v>131</v>
      </c>
      <c r="AR371" s="454" t="s">
        <v>3791</v>
      </c>
      <c r="AS371" s="454" t="s">
        <v>3792</v>
      </c>
      <c r="AT371" s="464" t="s">
        <v>2552</v>
      </c>
      <c r="AU371" s="454" t="str">
        <f t="shared" si="75"/>
        <v>원천세 신고/납부 승인</v>
      </c>
      <c r="AV371" s="454" t="s">
        <v>5860</v>
      </c>
      <c r="AW371" s="455"/>
      <c r="AX371" s="460"/>
      <c r="AY371" s="460" t="s">
        <v>3025</v>
      </c>
      <c r="AZ371" s="461"/>
      <c r="BA371" s="446" t="s">
        <v>5861</v>
      </c>
      <c r="BB371" s="446" t="str">
        <f>IF(COUNTIFS('[7]ROMM List'!$AA$5:$AA$736,다우기술!C371,'[7]ROMM List'!$AF$5:$AF$736,"Significant")&gt;0,"Significant",IF(COUNTIFS('[7]ROMM List'!$AA$5:$AA$736,다우기술!C371,'[7]ROMM List'!$AF$5:$AF$736,"Higher")&gt;0,"Higher","Lower"))</f>
        <v>Lower</v>
      </c>
      <c r="BC371" s="446" t="str">
        <f>AQ371</f>
        <v>M</v>
      </c>
      <c r="BD371" s="446" t="s">
        <v>130</v>
      </c>
      <c r="BE371" s="465" t="s">
        <v>131</v>
      </c>
      <c r="BF371" s="466" t="str">
        <f>BC371</f>
        <v>M</v>
      </c>
      <c r="BG371" s="466" t="s">
        <v>135</v>
      </c>
      <c r="BH371" s="466" t="s">
        <v>135</v>
      </c>
      <c r="BI371" s="466" t="s">
        <v>135</v>
      </c>
      <c r="BJ371" s="466" t="s">
        <v>135</v>
      </c>
      <c r="BK371" s="466" t="s">
        <v>135</v>
      </c>
      <c r="BL371" s="466" t="s">
        <v>135</v>
      </c>
      <c r="BM371" s="466" t="s">
        <v>135</v>
      </c>
      <c r="BN371" s="467" t="s">
        <v>135</v>
      </c>
      <c r="BO371" s="446" t="str">
        <f t="shared" si="71"/>
        <v>Not Higher</v>
      </c>
      <c r="BP371" s="446">
        <f>SUMIFS([7]Note!$G$18:$G$65,[7]Note!$C$18:$C$65,다우기술!BB371,[7]Note!$F$18:$F$65,다우기술!BC371,[7]Note!$D$18:$D$65,다우기술!BO371)/IF(BD371="Y",1,IF(BD371="H",2,4))</f>
        <v>2</v>
      </c>
      <c r="BQ371" s="446" t="s">
        <v>134</v>
      </c>
      <c r="BR371" s="466"/>
      <c r="BS371" s="467" t="s">
        <v>143</v>
      </c>
      <c r="BT371" s="465"/>
      <c r="BU371" s="466"/>
      <c r="BV371" s="466"/>
      <c r="BW371" s="466" t="s">
        <v>143</v>
      </c>
      <c r="BX371" s="466"/>
      <c r="BY371" s="446"/>
      <c r="BZ371" s="392" t="str">
        <f t="shared" si="76"/>
        <v>재무회계_원천세 신고/납부 승인</v>
      </c>
      <c r="CA371" s="392" t="b">
        <f>VLOOKUP(BZ371,'[7]ROMM List'!$AB$5:$AB$736,1,0)=BZ371</f>
        <v>1</v>
      </c>
      <c r="CB371" s="392" t="str">
        <f t="shared" si="72"/>
        <v>FI0801</v>
      </c>
      <c r="CD371" s="470">
        <f t="shared" si="73"/>
        <v>0</v>
      </c>
      <c r="CF371" s="470">
        <f t="shared" si="74"/>
        <v>0</v>
      </c>
      <c r="CG371" s="470">
        <f t="shared" si="74"/>
        <v>0</v>
      </c>
      <c r="CH371" s="470">
        <f t="shared" si="74"/>
        <v>0</v>
      </c>
      <c r="CL371" s="392" t="str">
        <f>IF(COUNTIFS('[7]ROMM List'!$E$5:$E$736,다우기술!CL$4,'[7]ROMM List'!$AA$5:$AA$736,다우기술!$C371)&gt;0,CL$4,"")</f>
        <v/>
      </c>
      <c r="CM371" s="392" t="str">
        <f>IF(COUNTIFS('[7]ROMM List'!$E$5:$E$736,다우기술!CM$4,'[7]ROMM List'!$AA$5:$AA$736,다우기술!$C371)&gt;0,CM$4,"")</f>
        <v/>
      </c>
      <c r="CN371" s="392" t="str">
        <f>IF(COUNTIFS('[7]ROMM List'!$E$5:$E$736,다우기술!CN$4,'[7]ROMM List'!$AA$5:$AA$736,다우기술!$C371)&gt;0,CN$4,"")</f>
        <v/>
      </c>
      <c r="CO371" s="392" t="str">
        <f>IF(COUNTIFS('[7]ROMM List'!$E$5:$E$736,다우기술!CO$4,'[7]ROMM List'!$AA$5:$AA$736,다우기술!$C371)&gt;0,CO$4,"")</f>
        <v/>
      </c>
      <c r="CP371" s="392" t="str">
        <f>IF(COUNTIFS('[7]ROMM List'!$E$5:$E$736,다우기술!CP$4,'[7]ROMM List'!$AA$5:$AA$736,다우기술!$C371)&gt;0,CP$4,"")</f>
        <v/>
      </c>
      <c r="CQ371" s="392" t="str">
        <f>IF(COUNTIFS('[7]ROMM List'!$E$5:$E$736,다우기술!CQ$4,'[7]ROMM List'!$AA$5:$AA$736,다우기술!$C371)&gt;0,CQ$4,"")</f>
        <v/>
      </c>
      <c r="CR371" s="392" t="str">
        <f>IF(COUNTIFS('[7]ROMM List'!$E$5:$E$736,다우기술!CR$4,'[7]ROMM List'!$AA$5:$AA$736,다우기술!$C371)&gt;0,CR$4,"")</f>
        <v/>
      </c>
      <c r="CS371" s="392" t="str">
        <f>IF(COUNTIFS('[7]ROMM List'!$E$5:$E$736,다우기술!CS$4,'[7]ROMM List'!$AA$5:$AA$736,다우기술!$C371)&gt;0,CS$4,"")</f>
        <v/>
      </c>
      <c r="CT371" s="392" t="str">
        <f>IF(COUNTIFS('[7]ROMM List'!$E$5:$E$736,다우기술!CT$4,'[7]ROMM List'!$AA$5:$AA$736,다우기술!$C371)&gt;0,CT$4,"")</f>
        <v/>
      </c>
      <c r="CU371" s="392" t="str">
        <f>IF(COUNTIFS('[7]ROMM List'!$E$5:$E$736,다우기술!CU$4,'[7]ROMM List'!$AA$5:$AA$736,다우기술!$C371)&gt;0,CU$4,"")</f>
        <v/>
      </c>
      <c r="CV371" s="392" t="str">
        <f>IF(COUNTIFS('[7]ROMM List'!$E$5:$E$736,다우기술!CV$4,'[7]ROMM List'!$AA$5:$AA$736,다우기술!$C371)&gt;0,CV$4,"")</f>
        <v/>
      </c>
      <c r="CW371" s="392" t="str">
        <f>IF(COUNTIFS('[7]ROMM List'!$E$5:$E$736,다우기술!CW$4,'[7]ROMM List'!$AA$5:$AA$736,다우기술!$C371)&gt;0,CW$4,"")</f>
        <v>기타부채</v>
      </c>
      <c r="CX371" s="392" t="str">
        <f>IF(COUNTIFS('[7]ROMM List'!$E$5:$E$736,다우기술!CX$4,'[7]ROMM List'!$AA$5:$AA$736,다우기술!$C371)&gt;0,CX$4,"")</f>
        <v/>
      </c>
      <c r="CY371" s="392" t="str">
        <f>IF(COUNTIFS('[7]ROMM List'!$E$5:$E$736,다우기술!CY$4,'[7]ROMM List'!$AA$5:$AA$736,다우기술!$C371)&gt;0,CY$4,"")</f>
        <v/>
      </c>
      <c r="CZ371" s="392" t="str">
        <f>IF(COUNTIFS('[7]ROMM List'!$E$5:$E$736,다우기술!CZ$4,'[7]ROMM List'!$AA$5:$AA$736,다우기술!$C371)&gt;0,CZ$4,"")</f>
        <v/>
      </c>
      <c r="DA371" s="392" t="str">
        <f>IF(COUNTIFS('[7]ROMM List'!$E$5:$E$736,다우기술!DA$4,'[7]ROMM List'!$AA$5:$AA$736,다우기술!$C371)&gt;0,DA$4,"")</f>
        <v/>
      </c>
      <c r="DB371" s="392" t="str">
        <f>IF(COUNTIFS('[7]ROMM List'!$E$5:$E$736,다우기술!DB$4,'[7]ROMM List'!$AA$5:$AA$736,다우기술!$C371)&gt;0,DB$4,"")</f>
        <v/>
      </c>
      <c r="DC371" s="392" t="str">
        <f>IF(COUNTIFS('[7]ROMM List'!$E$5:$E$736,다우기술!DC$4,'[7]ROMM List'!$AA$5:$AA$736,다우기술!$C371)&gt;0,DC$4,"")</f>
        <v/>
      </c>
      <c r="DD371" s="392" t="str">
        <f>IF(COUNTIFS('[7]ROMM List'!$E$5:$E$736,다우기술!DD$4,'[7]ROMM List'!$AA$5:$AA$736,다우기술!$C371)&gt;0,DD$4,"")</f>
        <v/>
      </c>
      <c r="DE371" s="392" t="str">
        <f>IF(COUNTIFS('[7]ROMM List'!$E$5:$E$736,다우기술!DE$4,'[7]ROMM List'!$AA$5:$AA$736,다우기술!$C371)&gt;0,DE$4,"")</f>
        <v/>
      </c>
      <c r="DF371" s="392" t="str">
        <f>IF(COUNTIFS('[7]ROMM List'!$E$5:$E$736,다우기술!DF$4,'[7]ROMM List'!$AA$5:$AA$736,다우기술!$C371)&gt;0,DF$4,"")</f>
        <v/>
      </c>
      <c r="DG371" s="392" t="str">
        <f>IF(COUNTIFS('[7]ROMM List'!$E$5:$E$736,다우기술!DG$4,'[7]ROMM List'!$AA$5:$AA$736,다우기술!$C371)&gt;0,DG$4,"")</f>
        <v/>
      </c>
      <c r="DH371" s="392" t="str">
        <f>IF(COUNTIFS('[7]ROMM List'!$E$5:$E$736,다우기술!DH$4,'[7]ROMM List'!$AA$5:$AA$736,다우기술!$C371)&gt;0,DH$4,"")</f>
        <v/>
      </c>
      <c r="DI371" s="392" t="str">
        <f>IF(COUNTIFS('[7]ROMM List'!$E$5:$E$736,다우기술!DI$4,'[7]ROMM List'!$AA$5:$AA$736,다우기술!$C371)&gt;0,DI$4,"")</f>
        <v/>
      </c>
      <c r="DJ371" s="392" t="str">
        <f>IF(COUNTIFS('[7]ROMM List'!$E$5:$E$736,다우기술!DJ$4,'[7]ROMM List'!$AA$5:$AA$736,다우기술!$C371)&gt;0,DJ$4,"")</f>
        <v/>
      </c>
      <c r="DK371" s="392" t="str">
        <f>IF(COUNTIFS('[7]ROMM List'!$E$5:$E$736,다우기술!DK$4,'[7]ROMM List'!$AA$5:$AA$736,다우기술!$C371)&gt;0,DK$4,"")</f>
        <v/>
      </c>
      <c r="DL371" s="392" t="str">
        <f t="shared" si="78"/>
        <v>기타부채</v>
      </c>
    </row>
    <row r="372" spans="1:116" s="392" customFormat="1" ht="171.6" hidden="1" customHeight="1">
      <c r="A372" s="453"/>
      <c r="B372" s="392" t="s">
        <v>3009</v>
      </c>
      <c r="C372" s="430" t="str">
        <f>D372&amp;F372&amp;G372</f>
        <v>FI0802</v>
      </c>
      <c r="D372" s="430" t="s">
        <v>5638</v>
      </c>
      <c r="E372" s="430" t="s">
        <v>5619</v>
      </c>
      <c r="F372" s="431" t="s">
        <v>3083</v>
      </c>
      <c r="G372" s="431" t="s">
        <v>3599</v>
      </c>
      <c r="H372" s="454" t="s">
        <v>5857</v>
      </c>
      <c r="I372" s="455" t="s">
        <v>5862</v>
      </c>
      <c r="J372" s="456" t="s">
        <v>2553</v>
      </c>
      <c r="K372" s="457" t="s">
        <v>2554</v>
      </c>
      <c r="L372" s="458" t="str">
        <f>IF(VLOOKUP(BZ372,'[7]ROMM List'!$AB$5:$AC$736,2,0)&gt;0,"Y","N")</f>
        <v>N</v>
      </c>
      <c r="M372" s="459" t="s">
        <v>143</v>
      </c>
      <c r="N372" s="460" t="s">
        <v>143</v>
      </c>
      <c r="O372" s="460"/>
      <c r="P372" s="460"/>
      <c r="Q372" s="460"/>
      <c r="R372" s="461"/>
      <c r="S372" s="459" t="s">
        <v>142</v>
      </c>
      <c r="T372" s="461" t="s">
        <v>131</v>
      </c>
      <c r="U372" s="459" t="str">
        <f>IF(COUNTIFS('[7]ROMM List'!$AA$5:$AA$736,다우기술!$C372,'[7]ROMM List'!K$5:K$736,"O")&gt;0,"O","")</f>
        <v/>
      </c>
      <c r="V372" s="460" t="str">
        <f>IF(COUNTIFS('[7]ROMM List'!$AA$5:$AA$736,다우기술!$C372,'[7]ROMM List'!L$5:L$736,"O")&gt;0,"O","")</f>
        <v/>
      </c>
      <c r="W372" s="460" t="str">
        <f>IF(COUNTIFS('[7]ROMM List'!$AA$5:$AA$736,다우기술!$C372,'[7]ROMM List'!M$5:M$736,"O")&gt;0,"O","")</f>
        <v/>
      </c>
      <c r="X372" s="460" t="str">
        <f>IF(COUNTIFS('[7]ROMM List'!$AA$5:$AA$736,다우기술!$C372,'[7]ROMM List'!N$5:N$736,"O")&gt;0,"O","")</f>
        <v/>
      </c>
      <c r="Y372" s="460" t="str">
        <f>IF(COUNTIFS('[7]ROMM List'!$AA$5:$AA$736,다우기술!$C372,'[7]ROMM List'!O$5:O$736,"O")&gt;0,"O","")</f>
        <v/>
      </c>
      <c r="Z372" s="460" t="str">
        <f>IF(COUNTIFS('[7]ROMM List'!$AA$5:$AA$736,다우기술!$C372,'[7]ROMM List'!P$5:P$736,"O")&gt;0,"O","")</f>
        <v>O</v>
      </c>
      <c r="AA372" s="460" t="str">
        <f>IF(COUNTIFS('[7]ROMM List'!$AA$5:$AA$736,다우기술!$C372,'[7]ROMM List'!Q$5:Q$736,"O")&gt;0,"O","")</f>
        <v>O</v>
      </c>
      <c r="AB372" s="460" t="str">
        <f>IF(COUNTIFS('[7]ROMM List'!$AA$5:$AA$736,다우기술!$C372,'[7]ROMM List'!R$5:R$736,"O")&gt;0,"O","")</f>
        <v/>
      </c>
      <c r="AC372" s="460" t="str">
        <f>IF(COUNTIFS('[7]ROMM List'!$AA$5:$AA$736,다우기술!$C372,'[7]ROMM List'!S$5:S$736,"O")&gt;0,"O","")</f>
        <v/>
      </c>
      <c r="AD372" s="460" t="str">
        <f>IF(COUNTIFS('[7]ROMM List'!$AA$5:$AA$736,다우기술!$C372,'[7]ROMM List'!T$5:T$736,"O")&gt;0,"O","")</f>
        <v/>
      </c>
      <c r="AE372" s="460" t="str">
        <f>IF(COUNTIFS('[7]ROMM List'!$AA$5:$AA$736,다우기술!$C372,'[7]ROMM List'!U$5:U$736,"O")&gt;0,"O","")</f>
        <v/>
      </c>
      <c r="AF372" s="460" t="str">
        <f>IF(COUNTIFS('[7]ROMM List'!$AA$5:$AA$736,다우기술!$C372,'[7]ROMM List'!V$5:V$736,"O")&gt;0,"O","")</f>
        <v/>
      </c>
      <c r="AG372" s="461" t="str">
        <f>IF(COUNTIFS('[7]ROMM List'!$AA$5:$AA$736,다우기술!$C372,'[7]ROMM List'!W$5:W$736,"O")&gt;0,"O","")</f>
        <v/>
      </c>
      <c r="AH372" s="462" t="s">
        <v>130</v>
      </c>
      <c r="AI372" s="458" t="str">
        <f t="shared" si="77"/>
        <v>판관비</v>
      </c>
      <c r="AJ372" s="458" t="s">
        <v>144</v>
      </c>
      <c r="AK372" s="458" t="s">
        <v>144</v>
      </c>
      <c r="AL372" s="458" t="s">
        <v>144</v>
      </c>
      <c r="AM372" s="458" t="s">
        <v>144</v>
      </c>
      <c r="AN372" s="458" t="s">
        <v>144</v>
      </c>
      <c r="AO372" s="458" t="s">
        <v>5863</v>
      </c>
      <c r="AP372" s="463" t="s">
        <v>3638</v>
      </c>
      <c r="AQ372" s="458" t="s">
        <v>131</v>
      </c>
      <c r="AR372" s="454" t="s">
        <v>3791</v>
      </c>
      <c r="AS372" s="454" t="s">
        <v>3792</v>
      </c>
      <c r="AT372" s="464" t="s">
        <v>2555</v>
      </c>
      <c r="AU372" s="454" t="str">
        <f t="shared" si="75"/>
        <v>주민세(종업원분) 신고/납부 승인</v>
      </c>
      <c r="AV372" s="454" t="s">
        <v>5864</v>
      </c>
      <c r="AW372" s="455"/>
      <c r="AX372" s="460"/>
      <c r="AY372" s="460" t="s">
        <v>143</v>
      </c>
      <c r="AZ372" s="461"/>
      <c r="BA372" s="446" t="s">
        <v>5865</v>
      </c>
      <c r="BB372" s="446" t="str">
        <f>IF(COUNTIFS('[7]ROMM List'!$AA$5:$AA$736,다우기술!C372,'[7]ROMM List'!$AF$5:$AF$736,"Significant")&gt;0,"Significant",IF(COUNTIFS('[7]ROMM List'!$AA$5:$AA$736,다우기술!C372,'[7]ROMM List'!$AF$5:$AF$736,"Higher")&gt;0,"Higher","Lower"))</f>
        <v>Lower</v>
      </c>
      <c r="BC372" s="446" t="str">
        <f>AQ372</f>
        <v>M</v>
      </c>
      <c r="BD372" s="446" t="s">
        <v>130</v>
      </c>
      <c r="BE372" s="465" t="s">
        <v>131</v>
      </c>
      <c r="BF372" s="466" t="str">
        <f>BC372</f>
        <v>M</v>
      </c>
      <c r="BG372" s="466" t="s">
        <v>135</v>
      </c>
      <c r="BH372" s="466" t="s">
        <v>135</v>
      </c>
      <c r="BI372" s="466" t="s">
        <v>135</v>
      </c>
      <c r="BJ372" s="466" t="s">
        <v>135</v>
      </c>
      <c r="BK372" s="466" t="s">
        <v>135</v>
      </c>
      <c r="BL372" s="466" t="s">
        <v>135</v>
      </c>
      <c r="BM372" s="466" t="s">
        <v>135</v>
      </c>
      <c r="BN372" s="467" t="s">
        <v>135</v>
      </c>
      <c r="BO372" s="446" t="str">
        <f t="shared" si="71"/>
        <v>Not Higher</v>
      </c>
      <c r="BP372" s="446">
        <f>SUMIFS([7]Note!$G$18:$G$65,[7]Note!$C$18:$C$65,다우기술!BB372,[7]Note!$F$18:$F$65,다우기술!BC372,[7]Note!$D$18:$D$65,다우기술!BO372)/IF(BD372="Y",1,IF(BD372="H",2,4))</f>
        <v>2</v>
      </c>
      <c r="BQ372" s="446" t="s">
        <v>134</v>
      </c>
      <c r="BR372" s="466"/>
      <c r="BS372" s="467" t="s">
        <v>143</v>
      </c>
      <c r="BT372" s="465"/>
      <c r="BU372" s="466"/>
      <c r="BV372" s="466"/>
      <c r="BW372" s="466" t="s">
        <v>143</v>
      </c>
      <c r="BX372" s="466"/>
      <c r="BY372" s="446"/>
      <c r="BZ372" s="392" t="str">
        <f t="shared" si="76"/>
        <v>재무회계_주민세(종업원분) 신고/납부 승인</v>
      </c>
      <c r="CA372" s="392" t="b">
        <f>VLOOKUP(BZ372,'[7]ROMM List'!$AB$5:$AB$736,1,0)=BZ372</f>
        <v>1</v>
      </c>
      <c r="CB372" s="392" t="str">
        <f t="shared" si="72"/>
        <v>FI0802</v>
      </c>
      <c r="CD372" s="470">
        <f t="shared" si="73"/>
        <v>0</v>
      </c>
      <c r="CF372" s="470">
        <f t="shared" si="74"/>
        <v>0</v>
      </c>
      <c r="CG372" s="470">
        <f t="shared" si="74"/>
        <v>0</v>
      </c>
      <c r="CH372" s="470">
        <f t="shared" si="74"/>
        <v>0</v>
      </c>
      <c r="CL372" s="392" t="str">
        <f>IF(COUNTIFS('[7]ROMM List'!$E$5:$E$736,다우기술!CL$4,'[7]ROMM List'!$AA$5:$AA$736,다우기술!$C372)&gt;0,CL$4,"")</f>
        <v/>
      </c>
      <c r="CM372" s="392" t="str">
        <f>IF(COUNTIFS('[7]ROMM List'!$E$5:$E$736,다우기술!CM$4,'[7]ROMM List'!$AA$5:$AA$736,다우기술!$C372)&gt;0,CM$4,"")</f>
        <v/>
      </c>
      <c r="CN372" s="392" t="str">
        <f>IF(COUNTIFS('[7]ROMM List'!$E$5:$E$736,다우기술!CN$4,'[7]ROMM List'!$AA$5:$AA$736,다우기술!$C372)&gt;0,CN$4,"")</f>
        <v/>
      </c>
      <c r="CO372" s="392" t="str">
        <f>IF(COUNTIFS('[7]ROMM List'!$E$5:$E$736,다우기술!CO$4,'[7]ROMM List'!$AA$5:$AA$736,다우기술!$C372)&gt;0,CO$4,"")</f>
        <v/>
      </c>
      <c r="CP372" s="392" t="str">
        <f>IF(COUNTIFS('[7]ROMM List'!$E$5:$E$736,다우기술!CP$4,'[7]ROMM List'!$AA$5:$AA$736,다우기술!$C372)&gt;0,CP$4,"")</f>
        <v/>
      </c>
      <c r="CQ372" s="392" t="str">
        <f>IF(COUNTIFS('[7]ROMM List'!$E$5:$E$736,다우기술!CQ$4,'[7]ROMM List'!$AA$5:$AA$736,다우기술!$C372)&gt;0,CQ$4,"")</f>
        <v/>
      </c>
      <c r="CR372" s="392" t="str">
        <f>IF(COUNTIFS('[7]ROMM List'!$E$5:$E$736,다우기술!CR$4,'[7]ROMM List'!$AA$5:$AA$736,다우기술!$C372)&gt;0,CR$4,"")</f>
        <v/>
      </c>
      <c r="CS372" s="392" t="str">
        <f>IF(COUNTIFS('[7]ROMM List'!$E$5:$E$736,다우기술!CS$4,'[7]ROMM List'!$AA$5:$AA$736,다우기술!$C372)&gt;0,CS$4,"")</f>
        <v/>
      </c>
      <c r="CT372" s="392" t="str">
        <f>IF(COUNTIFS('[7]ROMM List'!$E$5:$E$736,다우기술!CT$4,'[7]ROMM List'!$AA$5:$AA$736,다우기술!$C372)&gt;0,CT$4,"")</f>
        <v/>
      </c>
      <c r="CU372" s="392" t="str">
        <f>IF(COUNTIFS('[7]ROMM List'!$E$5:$E$736,다우기술!CU$4,'[7]ROMM List'!$AA$5:$AA$736,다우기술!$C372)&gt;0,CU$4,"")</f>
        <v/>
      </c>
      <c r="CV372" s="392" t="str">
        <f>IF(COUNTIFS('[7]ROMM List'!$E$5:$E$736,다우기술!CV$4,'[7]ROMM List'!$AA$5:$AA$736,다우기술!$C372)&gt;0,CV$4,"")</f>
        <v/>
      </c>
      <c r="CW372" s="392" t="str">
        <f>IF(COUNTIFS('[7]ROMM List'!$E$5:$E$736,다우기술!CW$4,'[7]ROMM List'!$AA$5:$AA$736,다우기술!$C372)&gt;0,CW$4,"")</f>
        <v/>
      </c>
      <c r="CX372" s="392" t="str">
        <f>IF(COUNTIFS('[7]ROMM List'!$E$5:$E$736,다우기술!CX$4,'[7]ROMM List'!$AA$5:$AA$736,다우기술!$C372)&gt;0,CX$4,"")</f>
        <v>판관비</v>
      </c>
      <c r="CY372" s="392" t="str">
        <f>IF(COUNTIFS('[7]ROMM List'!$E$5:$E$736,다우기술!CY$4,'[7]ROMM List'!$AA$5:$AA$736,다우기술!$C372)&gt;0,CY$4,"")</f>
        <v/>
      </c>
      <c r="CZ372" s="392" t="str">
        <f>IF(COUNTIFS('[7]ROMM List'!$E$5:$E$736,다우기술!CZ$4,'[7]ROMM List'!$AA$5:$AA$736,다우기술!$C372)&gt;0,CZ$4,"")</f>
        <v/>
      </c>
      <c r="DA372" s="392" t="str">
        <f>IF(COUNTIFS('[7]ROMM List'!$E$5:$E$736,다우기술!DA$4,'[7]ROMM List'!$AA$5:$AA$736,다우기술!$C372)&gt;0,DA$4,"")</f>
        <v/>
      </c>
      <c r="DB372" s="392" t="str">
        <f>IF(COUNTIFS('[7]ROMM List'!$E$5:$E$736,다우기술!DB$4,'[7]ROMM List'!$AA$5:$AA$736,다우기술!$C372)&gt;0,DB$4,"")</f>
        <v/>
      </c>
      <c r="DC372" s="392" t="str">
        <f>IF(COUNTIFS('[7]ROMM List'!$E$5:$E$736,다우기술!DC$4,'[7]ROMM List'!$AA$5:$AA$736,다우기술!$C372)&gt;0,DC$4,"")</f>
        <v/>
      </c>
      <c r="DD372" s="392" t="str">
        <f>IF(COUNTIFS('[7]ROMM List'!$E$5:$E$736,다우기술!DD$4,'[7]ROMM List'!$AA$5:$AA$736,다우기술!$C372)&gt;0,DD$4,"")</f>
        <v/>
      </c>
      <c r="DE372" s="392" t="str">
        <f>IF(COUNTIFS('[7]ROMM List'!$E$5:$E$736,다우기술!DE$4,'[7]ROMM List'!$AA$5:$AA$736,다우기술!$C372)&gt;0,DE$4,"")</f>
        <v/>
      </c>
      <c r="DF372" s="392" t="str">
        <f>IF(COUNTIFS('[7]ROMM List'!$E$5:$E$736,다우기술!DF$4,'[7]ROMM List'!$AA$5:$AA$736,다우기술!$C372)&gt;0,DF$4,"")</f>
        <v/>
      </c>
      <c r="DG372" s="392" t="str">
        <f>IF(COUNTIFS('[7]ROMM List'!$E$5:$E$736,다우기술!DG$4,'[7]ROMM List'!$AA$5:$AA$736,다우기술!$C372)&gt;0,DG$4,"")</f>
        <v/>
      </c>
      <c r="DH372" s="392" t="str">
        <f>IF(COUNTIFS('[7]ROMM List'!$E$5:$E$736,다우기술!DH$4,'[7]ROMM List'!$AA$5:$AA$736,다우기술!$C372)&gt;0,DH$4,"")</f>
        <v/>
      </c>
      <c r="DI372" s="392" t="str">
        <f>IF(COUNTIFS('[7]ROMM List'!$E$5:$E$736,다우기술!DI$4,'[7]ROMM List'!$AA$5:$AA$736,다우기술!$C372)&gt;0,DI$4,"")</f>
        <v/>
      </c>
      <c r="DJ372" s="392" t="str">
        <f>IF(COUNTIFS('[7]ROMM List'!$E$5:$E$736,다우기술!DJ$4,'[7]ROMM List'!$AA$5:$AA$736,다우기술!$C372)&gt;0,DJ$4,"")</f>
        <v/>
      </c>
      <c r="DK372" s="392" t="str">
        <f>IF(COUNTIFS('[7]ROMM List'!$E$5:$E$736,다우기술!DK$4,'[7]ROMM List'!$AA$5:$AA$736,다우기술!$C372)&gt;0,DK$4,"")</f>
        <v/>
      </c>
      <c r="DL372" s="392" t="str">
        <f t="shared" si="78"/>
        <v>판관비</v>
      </c>
    </row>
    <row r="374" spans="1:116">
      <c r="C374" s="478">
        <v>1</v>
      </c>
      <c r="D374" s="478">
        <v>2</v>
      </c>
      <c r="E374" s="478">
        <v>3</v>
      </c>
      <c r="F374" s="478">
        <v>4</v>
      </c>
      <c r="G374" s="478">
        <v>5</v>
      </c>
      <c r="H374" s="478">
        <v>6</v>
      </c>
      <c r="I374" s="478">
        <v>7</v>
      </c>
      <c r="J374" s="478">
        <v>8</v>
      </c>
      <c r="K374" s="478">
        <v>9</v>
      </c>
      <c r="L374" s="478">
        <v>10</v>
      </c>
      <c r="M374" s="478">
        <v>11</v>
      </c>
      <c r="N374" s="478">
        <v>12</v>
      </c>
      <c r="O374" s="478">
        <v>13</v>
      </c>
      <c r="P374" s="478">
        <v>14</v>
      </c>
      <c r="Q374" s="478">
        <v>15</v>
      </c>
      <c r="R374" s="478">
        <v>16</v>
      </c>
      <c r="S374" s="478">
        <v>17</v>
      </c>
      <c r="T374" s="478">
        <v>18</v>
      </c>
      <c r="U374" s="478">
        <v>19</v>
      </c>
      <c r="V374" s="478">
        <v>20</v>
      </c>
      <c r="W374" s="478">
        <v>21</v>
      </c>
      <c r="X374" s="478">
        <v>22</v>
      </c>
      <c r="Y374" s="478">
        <v>23</v>
      </c>
      <c r="Z374" s="478">
        <v>24</v>
      </c>
      <c r="AA374" s="478">
        <v>25</v>
      </c>
      <c r="AB374" s="478">
        <v>26</v>
      </c>
      <c r="AC374" s="478">
        <v>27</v>
      </c>
      <c r="AD374" s="478">
        <v>28</v>
      </c>
      <c r="AE374" s="478">
        <v>29</v>
      </c>
      <c r="AF374" s="478">
        <v>30</v>
      </c>
      <c r="AG374" s="478">
        <v>31</v>
      </c>
      <c r="AH374" s="478">
        <v>32</v>
      </c>
      <c r="AI374" s="478">
        <v>33</v>
      </c>
      <c r="AJ374" s="478">
        <v>34</v>
      </c>
    </row>
    <row r="375" spans="1:116">
      <c r="AV375" s="522"/>
    </row>
    <row r="380" spans="1:116">
      <c r="AI380" s="521"/>
      <c r="AP380" s="478"/>
      <c r="AU380" s="521"/>
      <c r="BP380" s="478"/>
      <c r="BQ380" s="521"/>
    </row>
    <row r="381" spans="1:116">
      <c r="AI381" s="521"/>
      <c r="AP381" s="478"/>
      <c r="AU381" s="521"/>
      <c r="BP381" s="478"/>
      <c r="BQ381" s="521"/>
    </row>
    <row r="382" spans="1:116">
      <c r="AI382" s="521"/>
      <c r="AP382" s="478"/>
      <c r="AU382" s="521"/>
      <c r="BP382" s="478"/>
      <c r="BQ382" s="521"/>
    </row>
    <row r="383" spans="1:116">
      <c r="AI383" s="521"/>
      <c r="AP383" s="478"/>
      <c r="AU383" s="521"/>
      <c r="BP383" s="478"/>
      <c r="BQ383" s="521"/>
    </row>
    <row r="384" spans="1:116">
      <c r="AI384" s="521"/>
      <c r="AP384" s="478"/>
      <c r="AU384" s="521"/>
      <c r="BP384" s="478"/>
      <c r="BQ384" s="521"/>
    </row>
    <row r="385" spans="35:69">
      <c r="AI385" s="521"/>
      <c r="AP385" s="478"/>
      <c r="AU385" s="521"/>
      <c r="BP385" s="478"/>
      <c r="BQ385" s="521"/>
    </row>
    <row r="386" spans="35:69">
      <c r="AI386" s="521"/>
      <c r="AP386" s="478"/>
      <c r="AU386" s="521"/>
      <c r="BP386" s="478"/>
      <c r="BQ386" s="521"/>
    </row>
    <row r="387" spans="35:69">
      <c r="AI387" s="521"/>
      <c r="AP387" s="478"/>
      <c r="AU387" s="521"/>
      <c r="BP387" s="478"/>
      <c r="BQ387" s="521"/>
    </row>
    <row r="388" spans="35:69">
      <c r="AI388" s="521"/>
      <c r="AP388" s="478"/>
      <c r="AU388" s="521"/>
      <c r="BP388" s="478"/>
      <c r="BQ388" s="521"/>
    </row>
    <row r="389" spans="35:69">
      <c r="AI389" s="521"/>
      <c r="AP389" s="478"/>
      <c r="AU389" s="521"/>
      <c r="BP389" s="478"/>
      <c r="BQ389" s="521"/>
    </row>
    <row r="390" spans="35:69">
      <c r="AI390" s="521"/>
      <c r="AP390" s="478"/>
      <c r="AU390" s="521"/>
      <c r="BP390" s="478"/>
      <c r="BQ390" s="521"/>
    </row>
    <row r="391" spans="35:69">
      <c r="AI391" s="521"/>
      <c r="AP391" s="478"/>
      <c r="AU391" s="521"/>
      <c r="BP391" s="478"/>
      <c r="BQ391" s="521"/>
    </row>
    <row r="392" spans="35:69">
      <c r="AI392" s="521"/>
      <c r="AP392" s="478"/>
      <c r="AU392" s="521"/>
      <c r="BP392" s="478"/>
      <c r="BQ392" s="521"/>
    </row>
  </sheetData>
  <sheetProtection insertRows="0" autoFilter="0"/>
  <protectedRanges>
    <protectedRange sqref="C70:G70 AU70:BO70 BQ70:CD70 CF70:GS70 I70:K70 C386:GT386 C401:GS1054" name="범위1"/>
    <protectedRange sqref="CE70 L70:AT70" name="범위1_1"/>
    <protectedRange sqref="H70" name="범위1_2"/>
    <protectedRange sqref="BP70" name="범위1_4"/>
    <protectedRange sqref="AU71:BO71 C71:G71 BQ71:CD71 CF71:GS71" name="범위1_3"/>
    <protectedRange sqref="AI71:AO71" name="범위1_1_1"/>
    <protectedRange sqref="CE71 AP71:AT71 H71:AH71" name="범위1_2_1"/>
    <protectedRange sqref="BP71" name="범위1_4_1"/>
    <protectedRange sqref="CF72:GS72 BQ73:BY73 AU72:BO73 C72:G73 BQ72:CD72 I73:K73" name="범위1_6"/>
    <protectedRange sqref="AI72:AO72 CE73 L73:AT73" name="범위1_1_3"/>
    <protectedRange sqref="CE72 H73 AP72:AT72 H72:AH72" name="범위1_2_3"/>
    <protectedRange sqref="BP72:BP73" name="범위1_4_3"/>
    <protectedRange sqref="CF74:GS75 BQ76:BY76 AU74:BO76 C74:G76 BQ74:CD75 I74:K74" name="범위1_7"/>
    <protectedRange sqref="CE74 AI75:AO76 L74:AT74" name="범위1_1_4"/>
    <protectedRange sqref="H74 CE75:CE76 AP75:AT76 H75:AH76" name="범위1_2_4"/>
    <protectedRange sqref="BP74:BP76" name="범위1_4_4"/>
    <protectedRange sqref="CF77:GS78 C77:G78 AU77:BO78 BQ77:CD78 I77:K77" name="범위1_8"/>
    <protectedRange sqref="CE77 AI77:AO78 AP77:AT77 L77:AH77" name="범위1_1_5"/>
    <protectedRange sqref="H77 CE78 AP78:AT78 H78:AH78" name="범위1_2_5"/>
    <protectedRange sqref="BP77:BP78" name="범위1_4_5"/>
    <protectedRange sqref="CF79:GS80 C79:G80 AU79:BO80 BQ79:CD80 I79:K79" name="범위1_10"/>
    <protectedRange sqref="CE79 AI80:AO80 L79:AT79" name="범위1_1_7"/>
    <protectedRange sqref="H79 CE80 AP80:AT80 H80:AH80" name="범위1_2_7"/>
    <protectedRange sqref="BP79:BP80" name="범위1_4_7"/>
    <protectedRange sqref="CF81:GS83 C81:G83 AU81:BO83 BQ81:CD83 I81:K81" name="범위1_12"/>
    <protectedRange sqref="AI81:AO83 CE81 AP81:AT81 L81:AH81" name="범위1_1_9"/>
    <protectedRange sqref="H81 CE82:CE83 AP82:AT83 H82:AH83" name="범위1_2_9"/>
    <protectedRange sqref="BP81:BP83" name="범위1_4_9"/>
    <protectedRange sqref="AU84:BO86 BQ85:BY86 CF84:GS84 C84:G86 BQ84:CD84 I85:K86" name="범위1_13"/>
    <protectedRange sqref="AI84:AO84 CE85:CE86 L85:AT86" name="범위1_1_10"/>
    <protectedRange sqref="CE84 H85:H86 AP84:AT84 H84:AH84" name="범위1_2_10"/>
    <protectedRange sqref="BP84:BP86" name="범위1_4_10"/>
    <protectedRange sqref="CF88:GS90 C88:G90 AU88:BO90 BQ88:CD90 I88:K88" name="범위1_14"/>
    <protectedRange sqref="CE88 AI88:AO90 AP88:AT88 L88:AH88" name="범위1_1_11"/>
    <protectedRange sqref="H88 CE89:CE90 AP89:AT90 H89:AH90" name="범위1_2_11"/>
    <protectedRange sqref="BP88:BP90" name="범위1_4_11"/>
    <protectedRange sqref="AU112:BO112 C112:G112 BQ112:CD112 CF112:GS112 I112:K112 C376:GS376" name="범위1_23"/>
    <protectedRange sqref="CE112 L112:AT112" name="범위1_1_20"/>
    <protectedRange sqref="H112" name="범위1_2_20"/>
    <protectedRange sqref="BP112" name="범위1_4_20"/>
    <protectedRange sqref="C113:G113 AU113:BO113 BQ113:CD113 CF113:GS113" name="범위1_24"/>
    <protectedRange sqref="AI113:AO113" name="범위1_1_21"/>
    <protectedRange sqref="CE113 AP113:AT113 H113:AH113" name="범위1_2_21"/>
    <protectedRange sqref="BP113" name="범위1_4_21"/>
    <protectedRange sqref="AU115:BO117 CF115:GS117 C115:G117 BQ115:CD117 I115:K116" name="범위1_25"/>
    <protectedRange sqref="AI117:AO117 CE115:CE116 L115:AT116" name="범위1_1_22"/>
    <protectedRange sqref="CE117 H115:H116 AP117:AT117 H117:AH117" name="범위1_2_22"/>
    <protectedRange sqref="BP115:BP117" name="범위1_4_22"/>
    <protectedRange sqref="C119:G119 AU119:BO119 BQ119:CD119 CF119:GS119" name="범위1_26"/>
    <protectedRange sqref="AI119:AO119" name="범위1_1_23"/>
    <protectedRange sqref="CE119 T120 AP119:AT119 H119:AH119" name="범위1_2_23"/>
    <protectedRange sqref="BP119" name="범위1_4_23"/>
    <protectedRange sqref="C121:G122 AU121:BO122 CF121:GS122 BQ121:CD122 I121:K121" name="범위1_27"/>
    <protectedRange sqref="CE121 AI121:AO122 AP121:AT121 L121:AH121" name="범위1_1_24"/>
    <protectedRange sqref="H121 CE122 AP122:AT122 H122:AH122" name="범위1_2_24"/>
    <protectedRange sqref="BP121:BP122" name="범위1_4_24"/>
    <protectedRange sqref="CF123:GS124 C123:G124 AU123:BO124 BQ123:CD124 I123:K123" name="범위1_28"/>
    <protectedRange sqref="CE123 AI123:AO124 AP123:AT123 L123:AH123" name="범위1_1_25"/>
    <protectedRange sqref="H123 CE124 AP124:AT124 H124:AH124" name="범위1_2_25"/>
    <protectedRange sqref="BP123:BP124" name="범위1_4_25"/>
    <protectedRange sqref="CF125:GS126 C125:G126 AU125:BO126 BQ125:CD126 I125:K125" name="범위1_29"/>
    <protectedRange sqref="CE125 AI125:AO126 AP125:AT125 L125:AH125" name="범위1_1_26"/>
    <protectedRange sqref="H125 CE126 AP126:AT126 H126:AH126" name="범위1_2_26"/>
    <protectedRange sqref="BP125:BP126" name="범위1_4_26"/>
    <protectedRange sqref="C131:G132 CF131:GS132 AU131:BO132 BQ131:CD132 I131:K132" name="범위1_30"/>
    <protectedRange sqref="CE131:CE132 L131:AT132" name="범위1_1_27"/>
    <protectedRange sqref="H131:H132" name="범위1_2_27"/>
    <protectedRange sqref="BP131:BP132" name="범위1_4_27"/>
    <protectedRange sqref="AU133:BO135 C133:G135 BQ133:CD135 CF133:GS135" name="범위1_31"/>
    <protectedRange sqref="AI133:AO135" name="범위1_1_28"/>
    <protectedRange sqref="CE133:CE135 AP133:AT135 H133:AH135" name="범위1_2_28"/>
    <protectedRange sqref="BP133:BP135" name="범위1_4_28"/>
    <protectedRange sqref="AU136:BO139 C136:G139 CF136:GS139 BQ136:CD139 I136:K138" name="범위1_32"/>
    <protectedRange sqref="CE136:CE138 AI137:AO139 AI136:AT136 AP137:AT138 L136:AH138" name="범위1_1_29"/>
    <protectedRange sqref="H136:H138 CE139 AP139:AT139 H139:AH139" name="범위1_2_29"/>
    <protectedRange sqref="BP136:BP139" name="범위1_4_29"/>
    <protectedRange sqref="AU140:BO140 C140:G140 G144 G142 BQ140:CD140 CF140:GS140" name="범위1_33"/>
    <protectedRange sqref="AI140:AO140" name="범위1_1_30"/>
    <protectedRange sqref="CE140 AP140:AT140 H140:AH140" name="범위1_2_30"/>
    <protectedRange sqref="BP140" name="범위1_4_30"/>
    <protectedRange sqref="AU145:BO145 C145:G145 CF145:GS145 BQ145:CD145 I145:K145" name="범위1_34"/>
    <protectedRange sqref="CE145 L145:AT145" name="범위1_1_31"/>
    <protectedRange sqref="H145" name="범위1_2_31"/>
    <protectedRange sqref="BP145" name="범위1_4_31"/>
    <protectedRange sqref="C146:G147 CF146:GS147 AU146:BO147 BQ146:CD147 I146:K147" name="범위1_35"/>
    <protectedRange sqref="CE146:CE147 L146:AT147" name="범위1_1_32"/>
    <protectedRange sqref="H146:H147" name="범위1_2_32"/>
    <protectedRange sqref="BP146:BP147" name="범위1_4_32"/>
    <protectedRange sqref="AU148:BO149 C148:G149 BQ148:CD149 CF148:GS149" name="범위1_36"/>
    <protectedRange sqref="AI148:AO149" name="범위1_1_33"/>
    <protectedRange sqref="CE148:CE149 AP148:AT149 H148:AH149" name="범위1_2_33"/>
    <protectedRange sqref="BP148:BP149" name="범위1_4_33"/>
    <protectedRange sqref="BG151:BO152 CF151:GS152 AU154:BE154 C154:F154 G154:G155 BG154:BO154 AU151:BE152 CF154:GS154 C151:G152 BQ151:CD152 BQ154:CD154 I151:K152" name="범위1_37"/>
    <protectedRange sqref="CE151:CE152 AI154:AO154 L151:AT152" name="범위1_1_34"/>
    <protectedRange sqref="CE154 H151:H152 AP154:AT154 H154:AH154" name="범위1_2_34"/>
    <protectedRange sqref="BP154 BP151:BP152" name="범위1_4_34"/>
    <protectedRange sqref="BF154:BF155 BF151:BF152" name="범위1_3_6"/>
    <protectedRange sqref="AU156:BB156 C156:G156 G157 BG156:BO156 AV158:BA158 BD156:BE156 BQ156:CD156 CF156:GS156" name="범위1_38"/>
    <protectedRange sqref="AI156:AO156" name="범위1_1_35"/>
    <protectedRange sqref="CE156 AQ157:AQ158 AP156:AT156 H156:AH156" name="범위1_2_35"/>
    <protectedRange sqref="BP156" name="범위1_4_35"/>
    <protectedRange sqref="BC156" name="범위1_2_1_1"/>
    <protectedRange sqref="BC157" name="범위1_2_3_1"/>
    <protectedRange sqref="BC158" name="범위1_2_4_1"/>
    <protectedRange sqref="BF156:BF157" name="범위1_3_7"/>
    <protectedRange sqref="BF158" name="범위1_3_1_1"/>
    <protectedRange sqref="BF159" name="범위1_3_2_1"/>
    <protectedRange sqref="C160:G160 CF160:GS160 AU160:BO160 BQ160:CD160 I160:K160" name="범위1_39"/>
    <protectedRange sqref="CE160 L160:AT160" name="범위1_1_36"/>
    <protectedRange sqref="H160" name="범위1_2_36"/>
    <protectedRange sqref="BP160" name="범위1_4_36"/>
    <protectedRange sqref="AU187:BO188 C187:G188 CF187:GS188 BQ187:CD188 I187:K187" name="범위1_45"/>
    <protectedRange sqref="AI188:AO188 CE187 L187:AT187" name="범위1_1_42"/>
    <protectedRange sqref="CE188 H187 AP188:AT188 H188:AH188" name="범위1_2_42"/>
    <protectedRange sqref="BP187:BP188" name="범위1_4_42"/>
    <protectedRange sqref="CF189:GS190 C189:G191 BQ191:BY191 AU189:BO191 BQ189:CD190 I189:K189" name="범위1_46"/>
    <protectedRange sqref="AI189:AO191 CE189 AP189:AT189 L189:AH189" name="범위1_1_43"/>
    <protectedRange sqref="H189 CE190:CE191 AP190:AT191 H190:AH191" name="범위1_2_43"/>
    <protectedRange sqref="BP189:BP191" name="범위1_4_43"/>
    <protectedRange sqref="CF192:GS195 CF196:CF198 AU192:BO198 C192:G198 BQ192:CD198 I192:K193" name="범위1_47"/>
    <protectedRange sqref="AI194:AO198 CE192:CE193 L192:AT193" name="범위1_1_44"/>
    <protectedRange sqref="H192:H193 CE194:CE198 AP194:AT198 H194:AH198" name="범위1_2_44"/>
    <protectedRange sqref="BP192:BP198" name="범위1_4_44"/>
    <protectedRange sqref="C199:G203 AU199:BO203 BQ200:BY203 CF199:GS199 BQ199:CD199 I200:K203" name="범위1_48"/>
    <protectedRange sqref="AI199:AO199 CE200:CE203 L200:AT203" name="범위1_1_45"/>
    <protectedRange sqref="CE199 H200:H203 AP199:AT199 H199:AH199" name="범위1_2_45"/>
    <protectedRange sqref="BP199:BP203" name="범위1_4_45"/>
    <protectedRange sqref="CF204:GS205 AU204:BO208 C204:G208 BQ206:BY208 BQ204:CD205 I204:K204" name="범위1_49"/>
    <protectedRange sqref="AI204:AO208 CE204 AP204:AT204 L204:AH204" name="범위1_1_46"/>
    <protectedRange sqref="H204 CE205:CE208 AP205:AT208 H205:AH208" name="범위1_2_46"/>
    <protectedRange sqref="BP204:BP208" name="범위1_4_46"/>
    <protectedRange sqref="AU161:BO161 C161:G161 CF161:GS161 BQ161:CD161 I161:K161" name="범위1_57"/>
    <protectedRange sqref="CE161 L161:AT161" name="범위1_1_54"/>
    <protectedRange sqref="H161" name="범위1_2_54"/>
    <protectedRange sqref="BP161" name="범위1_4_54"/>
    <protectedRange sqref="AU162:BO163 C162:G163 BQ162:CD163 CF162:GS163" name="범위1_58"/>
    <protectedRange sqref="AI162:AO163" name="범위1_1_55"/>
    <protectedRange sqref="CE162:CE163 AP162:AT163 H162:AH163" name="범위1_2_55"/>
    <protectedRange sqref="BP162:BP163" name="범위1_4_55"/>
    <protectedRange sqref="CF164:GS165 AU164:BO165 C164:G165 BQ164:CD165 I164:K164" name="범위1_59"/>
    <protectedRange sqref="CE164 AI165:AO165 L164:AT164" name="범위1_1_56"/>
    <protectedRange sqref="H164 CE165 AP165:AT165 H165:AH165" name="범위1_2_56"/>
    <protectedRange sqref="BP164:BP165" name="범위1_4_56"/>
    <protectedRange sqref="C166:G166 AU166:BO166 BQ166:CD166 CF166:GS166" name="범위1_60"/>
    <protectedRange sqref="AI166:AO166" name="범위1_1_57"/>
    <protectedRange sqref="CE166 AP166:AT166 H166:AH166" name="범위1_2_57"/>
    <protectedRange sqref="BP166" name="범위1_4_57"/>
    <protectedRange sqref="C167:G170 BQ170:BY170 AU167:BO170 CF167:GS169 BQ167:CD169 I167:K168" name="범위1_61"/>
    <protectedRange sqref="CE167:CE168 AI168:AO170 AI167:AT167 AP168:AT168 L167:AH168" name="범위1_1_58"/>
    <protectedRange sqref="H167:H168 CE169:CE170 AP169:AT170 H169:AH170" name="범위1_2_58"/>
    <protectedRange sqref="BP167:BP170" name="범위1_4_58"/>
    <protectedRange sqref="I232:K232 AU230:BO230 C230:F230 CF232:GR232 AU232:BB232 C232:F232 CF234:GR234 F231 AU234:BA234 BR234:BV234 I234:K234 F233:F235 BE232:BO232 BD232:BD234 BX234:CD234 BQ232:CD232 BQ230:CD230 CF230:GR230" name="범위1_63"/>
    <protectedRange sqref="AI230:AO230 CE232 AN234:AQ234 CE234 O234:R234 U234:AH234 L232:AQ232 AT234 AT232 L234" name="범위1_1_60"/>
    <protectedRange sqref="H232 CE230 M234 AP230:AQ230 H234 AT230 H230:AH230" name="범위1_2_60"/>
    <protectedRange sqref="BP230 BP232:BP234" name="범위1_4_60"/>
    <protectedRange sqref="AR232:AS232 AR234:AS234" name="범위1_1_3_1"/>
    <protectedRange sqref="AR230:AS230" name="범위1_2_4_1_1"/>
    <protectedRange sqref="G230:G235" name="범위1_3_8"/>
    <protectedRange sqref="BW234 AU233:BB233 C233:E234 BB234 BE233:BO234 BQ234 BQ233:CD233 CF233:GJ233" name="범위1_5_1"/>
    <protectedRange sqref="AI233:AO233 AI234:AM234" name="범위1_1_1_1"/>
    <protectedRange sqref="S234:T234 CE233 N234 AP233:AT233 H233:AH233" name="범위1_2_1_2"/>
    <protectedRange sqref="AU231:BO231 C231:E231 BC232:BC234 BQ231:CD231 CF231:GQ231" name="범위1_6_1"/>
    <protectedRange sqref="AI231:AO231" name="범위1_1_2_1"/>
    <protectedRange sqref="CE231 AP231:AT231 H231:AH231" name="범위1_2_2_2"/>
    <protectedRange sqref="BP231" name="범위1_4_2_1"/>
    <protectedRange sqref="C235:E235 AU235:BO235 I235:K235 BQ235:CD235 CF235:GR235" name="범위1_7_1"/>
    <protectedRange sqref="CE235 AC235:AQ235 AT235 L235:V235" name="범위1_1_4_1"/>
    <protectedRange sqref="W235:AB235 H235" name="범위1_2_3_2"/>
    <protectedRange sqref="BP235" name="범위1_4_1_1"/>
    <protectedRange sqref="AR235:AS235" name="범위1_1_3_1_1"/>
    <protectedRange sqref="I236:K236 C236:G240 AU236:BO240 BQ236:CD240 CF236:GR240" name="범위1_64"/>
    <protectedRange sqref="AP236:AQ236 CE236 AI236:AO240 AT236 L236:AH236" name="범위1_1_61"/>
    <protectedRange sqref="H236 AT237:AT238 CE237:CE240 AP237:AQ240 H237:AH240" name="범위1_2_61"/>
    <protectedRange sqref="BP236:BP240" name="범위1_4_61"/>
    <protectedRange sqref="AT239:AT240" name="범위1_2_4_2"/>
    <protectedRange sqref="AR236:AS236" name="범위1_1_3_2"/>
    <protectedRange sqref="AR237:AS240" name="범위1_2_4_1_2"/>
    <protectedRange sqref="AU274:BO274 D274:G276 AU275:AZ275 BB275:BO275 AU276:BO276 J274:J276 CF274:GQ276 BQ274:CD276" name="범위1_72"/>
    <protectedRange sqref="BA275 CE274:CE276 L274:AS276" name="범위1_1_69"/>
    <protectedRange sqref="H274:H276" name="범위1_2_69"/>
    <protectedRange sqref="BP274:BP276" name="범위1_4_69"/>
    <protectedRange sqref="CE281 AV282:BO282 J280 D280:F281 AU280:BO281 U281:AH281 I282 AV277:BO279 BQ277:CD282 CF277:GQ282 AP281:AT281 H281:R281" name="범위1_73"/>
    <protectedRange sqref="AI282:AP282 AI277:AO281" name="범위1_1_70"/>
    <protectedRange sqref="CE282 H280:I280 S281:T281 H282 H279:J279 AP277:AS280 CE277:CE280 AU277:AU279 AQ282:AU282 H277:AH278 J282:AH282 L279:AH280" name="범위1_2_70"/>
    <protectedRange sqref="BP278:BP282" name="범위1_4_70"/>
    <protectedRange sqref="BP277" name="범위1_4_1_2"/>
    <protectedRange sqref="CF283:GR291 AU283:BO291 BQ283:CD291 I283:K284" name="범위1_74"/>
    <protectedRange sqref="CE283:CE284 AP288:AP289 AI283:AO291 AP283:AT284 L283:AH284" name="범위1_1_71"/>
    <protectedRange sqref="H283:H284 CE285:CE291 AP290:AT291 AQ288:AT289 AP285:AT287 H285:AH291" name="범위1_2_71"/>
    <protectedRange sqref="BP283:BP291" name="범위1_4_71"/>
    <protectedRange sqref="I297 BQ292:CD298 D297:F298 AU292:BO298 J297:J298 CF292:GR298 I292:K296" name="범위1_75"/>
    <protectedRange sqref="U295:AC297 M295:T296 AI297:AP298 CE292:CE296 AD295:AT296 M292:AT294 L292:L297" name="범위1_1_72"/>
    <protectedRange sqref="AD297:AG297 M297:T297 H292:H297 K297:K298 H298:I298 CE297:CE298 AH297:AH298 AQ297:AT298 L298:AG298" name="범위1_2_72"/>
    <protectedRange sqref="BP292:BP298" name="범위1_4_72"/>
    <protectedRange sqref="I300:K300 J301:K301 CF300:GS302 AU301:AZ302 AU300:BO300 AO300 BB301:BO302 BQ300:CD302 I302:K302" name="범위1_76"/>
    <protectedRange sqref="AI300:AN300 CE300:CE302 BA301:BA302 AP300:AT300 AI301:AT302 L300:AH302" name="범위1_1_73"/>
    <protectedRange sqref="H300 H302" name="범위1_2_73"/>
    <protectedRange sqref="H301:I301" name="범위1_2_1_3"/>
    <protectedRange sqref="BP300:BP302" name="범위1_4_1_3"/>
    <protectedRange sqref="I311 D307:G312 AU307:AU310 CF307:GS312 AV307:BN312 BQ307:CD312 I307:K310" name="범위1_77"/>
    <protectedRange sqref="O307 R307:V307 N310:V310 X307 CE307:CE310 M309 AC308:AG309 O309:V309 Z307:AG307 N308:U308 X308:AA309 X310:AG310 AR307:AS312 AP307:AQ310 AI307:AO312 AH307:AH310 AT307:AT310" name="범위1_1_74"/>
    <protectedRange sqref="W307 AP311:AQ312 CE311:CE312 P307:Q307 M307:N307 M308 AB308:AB309 N309 M310 V308:W308 W309:W310 H307:H311 AH311:AH312 AT311:AU312 J311:AG311 H312:AG312 L307:L310" name="범위1_2_74"/>
    <protectedRange sqref="C307:C312" name="범위1_3_10"/>
    <protectedRange sqref="I313:K314 D313:G320 I315:I316 CF313:GS319 AU313:AZ313 BB313:BN313 AT319:AZ319 BB319:BN319 AU314:BN318 BO313:BO320 BP320:GS320 AD320:AH320 AJ320:BN320 BQ313:CD319 K315 H320:AB320" name="범위1_78"/>
    <protectedRange sqref="M313:M314 Y313:AA314 M315:AH315 Q314:W314 AI320 S316 O313:O314 AR316:AS319 AQ316 S317:T319 Q313:U313 CE313:CE315 AP317:AP318 BA313 BA319 AI313:AO319 AC313:AH314 AP313:AT315" name="범위1_1_75"/>
    <protectedRange sqref="P313:P314 AB313:AB314 AC320 CE316:CE319 H313:H316 P318:Q319 U317:AH319 AP316 P317 AP319:AQ319 V313:X313 AQ318 R317:R319 X314 N313:N314 T316:AH316 AT316:AT318 H317:O319 J316:R316 L313:L315" name="범위1_2_75"/>
    <protectedRange sqref="BP313:BP319" name="범위1_4_73"/>
    <protectedRange sqref="J315" name="범위1_2_3_11_1"/>
    <protectedRange sqref="AQ317" name="범위1_3_11"/>
    <protectedRange sqref="AV321:BO327 AT324:AT327 CF321:GS327 AQ321:AQ327 D321:G327 BQ321:CD327 I321:K321" name="범위1_79"/>
    <protectedRange sqref="CE321 M321:R321 X321:AC321 U321:V321 AP325 AI322:AO327 AP323 AR321:AS326 AE321:AP321" name="범위1_1_76"/>
    <protectedRange sqref="AR327:AS327 H321 W321 AD321 S321:T325 M326:AG327 AT321:AT323 CE322:CE327 AP322 M322:R325 AP326:AP327 U322:W325 X322:AA322 X324:AA325 AB322:AG325 Y323:AA323 AP324 AU322:AU327 AH322:AH327 H322:K327 L321:L327" name="범위1_2_76"/>
    <protectedRange sqref="BP321:BP327" name="범위1_4_74"/>
    <protectedRange sqref="AU321" name="범위1_2_3_11_1_1"/>
    <protectedRange sqref="H329:K329 AU328 AV328:BO329 D328:G329 CF328:GS329 BQ328:CD329 I328:K328" name="범위1_80"/>
    <protectedRange sqref="O328 M328 Q328:V328 CE328:CE329 M329:AP329 X328:AP328 AR328:AT329" name="범위1_1_77"/>
    <protectedRange sqref="H328 W328 N328 P328 L328:L329" name="범위1_2_77"/>
    <protectedRange sqref="BP328:BP329" name="범위1_4_75"/>
    <protectedRange sqref="AU329" name="범위1_2_3_11_1_2"/>
    <protectedRange sqref="AQ328" name="범위1_3_12"/>
    <protectedRange sqref="AQ329" name="범위1_5_4"/>
    <protectedRange sqref="CF330:GS331 AV330:BO331 D330:G331 AU330 BQ330:CD331 I330:K330" name="범위1_81"/>
    <protectedRange sqref="O330 M330 Q330:V330 S331:T331 AR331:AS331 CE330 AI331:AP331 X330:AP330 AR330:AT330" name="범위1_1_78"/>
    <protectedRange sqref="W330 N330 P330 CE331 H330 U331:AH331 AT331:AU331 H331:R331 L330" name="범위1_2_78"/>
    <protectedRange sqref="BP330:BP331" name="범위1_4_76"/>
    <protectedRange sqref="AQ330:AQ331" name="범위1_3_13"/>
    <protectedRange sqref="CF303:GQ304 C303:G304 AU303:BO304 BQ303:CD304 I303:K303" name="범위1_82"/>
    <protectedRange sqref="CE303 AI303:AO304 AP303:AT303 L303:AH303" name="범위1_1_79"/>
    <protectedRange sqref="H303 CE304 AP304:AT304 H304:AH304" name="범위1_2_79"/>
    <protectedRange sqref="BP303:BP304" name="범위1_4_77"/>
    <protectedRange sqref="CF305:GQ306 C305:G306 AU305:BO306 BQ305:CD306 I305:K305" name="범위1_83"/>
    <protectedRange sqref="CE305 AI305:AO306 AP305:AT305 L305:AH305" name="범위1_1_80"/>
    <protectedRange sqref="H305 CE306 AP306:AT306 H306:AH306" name="범위1_2_80"/>
    <protectedRange sqref="BP305:BP306" name="범위1_4_78"/>
    <protectedRange sqref="CF332:GR336 J336 C332:G336 AU332:BO336 BQ332:CD336 I332:K332" name="범위1_84"/>
    <protectedRange sqref="CE332 AI332:AO336 AP332:AT332 L332:AH332" name="범위1_1_81"/>
    <protectedRange sqref="H332 H336:I336 CE333:CE336 AH333:AH336 AP333:AT336 K336:AG336 H333:AG335" name="범위1_2_81"/>
    <protectedRange sqref="BP332:BP336" name="범위1_4_79"/>
    <protectedRange sqref="BQ339:BX342 J342 C339:G342 AU339:BO342" name="범위1_85"/>
    <protectedRange sqref="AI339:AO342" name="범위1_1_82"/>
    <protectedRange sqref="H342:I342 CE339:CE342 T343 AH339:AH342 AP339:AT342 H339:AG341 K342:AG342" name="범위1_2_82"/>
    <protectedRange sqref="BP339:BP342" name="범위1_4_80"/>
    <protectedRange sqref="CF345:GP348 J348 C346:F348 C345:G345 G346:G351 AU345:BO348 BQ345:CD348 I345:K345" name="범위1_86"/>
    <protectedRange sqref="AQ352:AQ354 AI346:AO348 CE345 L345:AT345" name="범위1_1_83"/>
    <protectedRange sqref="H345 H348:I348 T349 AQ349 CE346:CE348 AH346:AH348 AP346:AT348 K348:AG348 H346:AG347" name="범위1_2_83"/>
    <protectedRange sqref="BP345:BP348" name="범위1_4_81"/>
    <protectedRange sqref="AU352:BO353 C352:G353 G354 BQ352:CD353 CF352:HE353" name="범위1_3_14"/>
    <protectedRange sqref="AI352:AO353" name="범위1_1_1_2"/>
    <protectedRange sqref="AP352:AP353 CE352:CE353 AR352:AT353 H352:AH353" name="범위1_2_1_4"/>
    <protectedRange sqref="BP352:BP353" name="범위1_4_1_4"/>
    <protectedRange sqref="BQ356:CD358 C358:F358 G358:G359 CF356:HE358 C356:G357 AU356:BO358 I356:K357" name="범위1_87"/>
    <protectedRange sqref="CE356:CE357 AI356:AO358 AP356:AT357 L356:AH357" name="범위1_1_84"/>
    <protectedRange sqref="H356:H357 CE358 AP358:AT358 H358:AH358" name="범위1_2_84"/>
    <protectedRange sqref="BP356:BP358" name="범위1_4_82"/>
    <protectedRange sqref="CF360:GR363 C360:G363 AU360:BO363 BQ360:CD363 I360:K362" name="범위1_88"/>
    <protectedRange sqref="AI360:AO363 CE360:CE362 AP361:AP363 AQ361:AT362 AP360:AT360 L360:AH362" name="범위1_1_85"/>
    <protectedRange sqref="H360:H362 CE363 AQ363:AT363 H363:AH363" name="범위1_2_85"/>
    <protectedRange sqref="BP360:BP363" name="범위1_4_83"/>
    <protectedRange sqref="CF364:GP366 C364:G366 AU364:BO366 BQ364:CD366 I364:K366" name="범위1_89"/>
    <protectedRange sqref="CE364:CE366 L364:AT366" name="범위1_1_86"/>
    <protectedRange sqref="H364:H366" name="범위1_2_86"/>
    <protectedRange sqref="BP364:BP366" name="범위1_4_84"/>
    <protectedRange sqref="AU367:BO368 C367:G368 CF367:GR368 BQ367:CD368 I367:K368" name="범위1_90"/>
    <protectedRange sqref="CE367:CE368 L367:AT368" name="범위1_1_87"/>
    <protectedRange sqref="H367:H368" name="범위1_2_87"/>
    <protectedRange sqref="BP367:BP368" name="범위1_4_85"/>
    <protectedRange sqref="CF171:GS172 BQ173:BZ173 C171:G173 AU171:BO173 BQ171:CD172 I171:K172" name="범위1_91"/>
    <protectedRange sqref="CE171:CE172 AI173:AO173 L171:AT172" name="범위1_1_88"/>
    <protectedRange sqref="H171:H172 CE173 AP173:AT173 H173:AH173" name="범위1_2_88"/>
    <protectedRange sqref="BP171:BP173" name="범위1_4_86"/>
    <protectedRange sqref="CF174:GS175 C174:G175 AU174:BO175 BQ174:CD175 I174:K174" name="범위1_3_15"/>
    <protectedRange sqref="AI174:AO175 CE174 AP174:AT174 L174:AH174" name="범위1_1_1_3"/>
    <protectedRange sqref="H174 CE175 AP175:AT175 H175:AH175" name="범위1_2_1_5"/>
    <protectedRange sqref="BP174:BP175" name="범위1_4_1_5"/>
    <protectedRange sqref="C176:G176 CF176:GS176 AU176:BO176 BQ176:CD176 I176:K176" name="범위1_5_5"/>
    <protectedRange sqref="CE176 L176:AT176" name="범위1_1_2_2"/>
    <protectedRange sqref="H176" name="범위1_2_2_3"/>
    <protectedRange sqref="BP176" name="범위1_4_2_2"/>
    <protectedRange sqref="C177:G179 AU177:BO179 BQ178:BY179 CF177:GS177 BQ177:CD177 I178:K179" name="범위1_6_3"/>
    <protectedRange sqref="AI177:AO177 CE178:CE179 L178:AT179" name="범위1_1_3_5"/>
    <protectedRange sqref="CE177 H178:H179 AP177:AT177 H177:AH177" name="범위1_2_3_3"/>
    <protectedRange sqref="BP177:BP179" name="범위1_4_3_1"/>
    <protectedRange sqref="BE92:BE93" name="범위1_1_89"/>
    <protectedRange sqref="AQ92" name="범위1_1_1_4"/>
    <protectedRange sqref="BE94" name="범위1_92"/>
    <protectedRange sqref="BE95:BE96 G95" name="범위1_93"/>
    <protectedRange sqref="AQ95:AQ96" name="범위1_2_89"/>
    <protectedRange sqref="BF95:BF96" name="범위1_3_17"/>
    <protectedRange sqref="G99:G100" name="범위1_95"/>
    <protectedRange sqref="BF99:BF100" name="범위1_3_19"/>
    <protectedRange sqref="C101:G102 AU101:BO101 BQ101:CD101 CF101:GS102 I101:K101 H102:CE102" name="범위1_16"/>
    <protectedRange sqref="CE101 L101:AT101" name="범위1_1_13"/>
    <protectedRange sqref="H101" name="범위1_2_13"/>
    <protectedRange sqref="BP101" name="범위1_4_13"/>
    <protectedRange sqref="C104:G105 AU104:BE105 BG104:BO105 CF104:GS105 BQ104:CD105 I104:K104" name="범위1_18"/>
    <protectedRange sqref="CE104 AI104:AO105 AP104:AT104 L104:AH104" name="범위1_1_15"/>
    <protectedRange sqref="CE105 H104 AP105:AT105 H105:AH105" name="범위1_2_15"/>
    <protectedRange sqref="BP104:BP105" name="범위1_4_15"/>
    <protectedRange sqref="BF104:BF105" name="범위1_3_2"/>
    <protectedRange sqref="C106:G106 C107:F109 G108 AU106:BE109 CF106:GS109 BG106:BO109 BQ106:CD109 I106:K109" name="범위1_19"/>
    <protectedRange sqref="CE106:CE109 L106:AT109" name="범위1_1_16"/>
    <protectedRange sqref="H106:H109" name="범위1_2_16"/>
    <protectedRange sqref="BP106:BP109" name="범위1_4_16"/>
    <protectedRange sqref="BF106:BF109" name="범위1_3_3"/>
    <protectedRange sqref="CF110:GS111 C110:G111 BG110:BO111 AU110:BE111 BQ110:CD111 I110:K110" name="범위1_20"/>
    <protectedRange sqref="CE110 AI110:AO111 AP110:AT110 L110:AH110" name="범위1_1_17"/>
    <protectedRange sqref="CE111 H110 AP111:AT111 H111:AH111" name="범위1_2_17"/>
    <protectedRange sqref="BP110:BP111" name="범위1_4_17"/>
    <protectedRange sqref="BF110:BF111" name="범위1_3_4"/>
    <protectedRange sqref="AR337:GR338 C337:AP338" name="범위1_9"/>
    <protectedRange sqref="AQ337:AQ338" name="범위1_2_6"/>
    <protectedRange sqref="BQ241:CD245 I245:K245 I242:K243 AU241:BO245 C241:G245 CF241:GR245" name="범위1_22"/>
    <protectedRange sqref="CE245 AI244:AO244 AP242 M242:AH242 CE242:CE243 AI241:AO242 M243:AQ243 AT242:AT243 AT245 L245:AP245 L242:L243" name="범위1_1_18"/>
    <protectedRange sqref="CE241 AP241:AQ241 AQ244:AQ245 AP244 CE244 H245 AQ242 H242:H243 AT244 AT241 H244:AH244 H241:AH241" name="범위1_2_19"/>
    <protectedRange sqref="BP241:BP245" name="범위1_4_18"/>
    <protectedRange sqref="AR245:AS245 AR242:AS243" name="범위1_1_3_7"/>
    <protectedRange sqref="AR241:AS241 AR244:AS244" name="범위1_2_4_1_6"/>
    <protectedRange sqref="AU246:CC247 C246:G247 AL246:AR247 CE246:CE247 I246:K246" name="범위1_3_20"/>
    <protectedRange sqref="AC247 AA246:AK246 L246:S246" name="범위1_1_1_7"/>
    <protectedRange sqref="H246 AA247:AB247 AD247:AK247 H247:S247" name="범위1_2_1_7"/>
    <protectedRange sqref="T246:Z246" name="범위1_7_4"/>
    <protectedRange sqref="T247:Z247" name="범위1_7_1_4"/>
    <protectedRange sqref="AS246:AS247" name="범위1_4_1_7"/>
    <protectedRange sqref="AT246:AT247" name="범위1_5_7"/>
    <protectedRange sqref="BE249:BN250 BQ249:BY250 C249:F253 AU251:BN253 AL251:AR253 BQ251:CD253 CF251:CU253" name="범위1_6_5"/>
    <protectedRange sqref="AC251:AC253" name="범위1_1_2_5"/>
    <protectedRange sqref="S249:S250 AA251:AB253 AD251:AK253 H251:S253" name="범위1_2_2_5"/>
    <protectedRange sqref="T249:T250 T251:Z253" name="범위1_7_1_1_2"/>
    <protectedRange sqref="AS251:AS253" name="범위1_4_2_4"/>
    <protectedRange sqref="CE251:CE253 AT251:AT253" name="범위1_5_1_2"/>
    <protectedRange sqref="BP249:BP253" name="범위1_3_1_3"/>
    <protectedRange sqref="BO249:BO253" name="범위1_6_1_2"/>
    <protectedRange sqref="CF180:GS181 C180:G181 AU180:BO181 BQ180:CD181 I180:K180" name="범위1_21"/>
    <protectedRange sqref="CE180 AI181:AO181 L180:AT180" name="범위1_1_6"/>
    <protectedRange sqref="H180 CE181 AP181:AT181 H181:AH181" name="범위1_2_18"/>
    <protectedRange sqref="BP180:BP181" name="범위1_4_6"/>
    <protectedRange sqref="CF182:GS184 C182:G185 BQ185:BY185 AU182:BO185 BQ182:CD184 I182:K182" name="범위1_3_5"/>
    <protectedRange sqref="CE182 AI182:AO185 AP182:AT182 L182:AH182" name="범위1_1_1_6"/>
    <protectedRange sqref="H182 CE183:CE185 AP183:AT185 H183:AH185" name="범위1_2_1_6"/>
    <protectedRange sqref="BP182:BP185" name="범위1_4_1_6"/>
    <protectedRange sqref="AU186:BO186 C186:G186 BQ186:CD186 CF186:GS186" name="범위1_5_2"/>
    <protectedRange sqref="AI186:AO186" name="범위1_1_2_4"/>
    <protectedRange sqref="CE186 AP186:AT186 H186:AH186" name="범위1_2_2_4"/>
    <protectedRange sqref="BP186" name="범위1_4_2_3"/>
    <protectedRange sqref="I274:I276" name="범위1_40"/>
    <protectedRange sqref="K274:K276" name="범위1_41"/>
    <protectedRange sqref="AT274:AT276" name="범위1_1_19"/>
    <protectedRange sqref="K279" name="범위1_2_40"/>
    <protectedRange sqref="AT277" name="범위1_2_47"/>
    <protectedRange sqref="AT278" name="범위1_2_59"/>
    <protectedRange sqref="AT279" name="범위1_2_62"/>
    <protectedRange sqref="AT280" name="범위1_2_64"/>
    <protectedRange sqref="K280" name="범위1_42"/>
    <protectedRange sqref="G153" name="범위1_5_3"/>
    <protectedRange sqref="BQ5:BY39 AU5:BO39 C5:G39 BZ5:CD6 CF5:GS6" name="범위1_43"/>
    <protectedRange sqref="AI5:AO39" name="범위1_1_37"/>
    <protectedRange sqref="CE5:CE39 AP5:AT39 H5:AH39" name="범위1_2_37"/>
    <protectedRange sqref="BZ10:CD12 CF10:GS12" name="범위1_5_6"/>
    <protectedRange sqref="BZ13:CD13 CF13:GS13" name="범위1_6_2"/>
    <protectedRange sqref="BZ15:CD16 CF15:GS16" name="범위1_7_2"/>
    <protectedRange sqref="BZ19:CD20 CF19:GS20" name="범위1_8_1"/>
    <protectedRange sqref="BZ24:CD25 CF24:GS25" name="범위1_9_1"/>
    <protectedRange sqref="BZ30:CD32 CF30:GS32" name="범위1_10_1"/>
    <protectedRange sqref="BZ36:CD38 CF36:GS38" name="범위1_5_1_1"/>
    <protectedRange sqref="BZ39:CD39 CF39:GS39" name="범위1_6_1_1"/>
    <protectedRange sqref="CF40:GS42 C40:G41 AU41:AV41 AZ41:BA41 AW41:AY45 BB41:BB45 BB68:BB69 BQ41:BR41 G42:G45 BR42:BR45 BW42:BW45 AQ40:AQ45 AQ68:AQ69 BD69 AU40:BO40 BC41:BN41 BO41:BO45 AW68:AY69 BR68:BR69 BW68:BW69 BB58:BB59 AQ58:AQ59 AW58:AY59 BR58:BR59 BW58:BW59 BB51:BB52 AQ51:AQ52 AW51:AY52 BR51:BR52 BW51:BW52 BD42:BD52 BF42:BF69 BT41:CD41 BQ40:CD40 BZ42:CD42 I40:K40" name="범위1_44"/>
    <protectedRange sqref="S40:AK40 U41:AK45 AR41:AS42 CE40 AN40:AO41 AP40:AP45 AP66:AP67 AP51:AP52 AL40:AM45 U51:AM52 U58:AM59 AR40:AT40" name="범위1_1_38"/>
    <protectedRange sqref="H40 AT41 S41:T41 CE41 H41:K41" name="범위1_2_38"/>
    <protectedRange sqref="BP40:BP41" name="범위1_4_19"/>
    <protectedRange sqref="BG61:BM63 C42:F45 AU42:AV45 AZ42:BA45 BQ42:BQ45 BT42:BV45 BX42:BY45 BC42:BC43 BE42:BE45 BG42:BN45 BS41:BS69 BJ51:BK59 BJ68:BK69 BJ64:BK65 BE61:BE63 I42:K42" name="범위1_3_16"/>
    <protectedRange sqref="S42:T42 CE42 AN42:AO45 AT42" name="범위1_1_1_8"/>
    <protectedRange sqref="H42 AR43:AT45 S43:T45 AR68:AS68 CE43:CE45 AR58:AS59 AR51:AS52 H43:K45" name="범위1_2_1_9"/>
    <protectedRange sqref="BP42:BP45" name="범위1_4_1_9"/>
    <protectedRange sqref="C68 BQ68 AU68:AV68 AZ68:BA68 BC68 BT68:BV68 BX68:BY68 BC44:BC45 BL68:BN68 C58 BQ58 AU58:AV58 AZ58:BA58 BC58 BT58:BV58 BX58:BY58 BE58 BG58:BI58 BL58:BN58 C51:F51 BQ51 AU51:AV51 AZ51:BA51 BC51 BT51:BV51 BX51:BY51 BE51 BG51:BI51 BL51:BN51 BE53 BG53:BI53 BL53:BN53 BE55:BE56 BG55:BI56 BL55:BN56 BE68 BG68:BI68 BN67 BE64:BE65 BG64:BI65 BN60:BN61 F58 F68 BO51:BO59 BL64:BO65 BO68:BO69" name="범위1_8_2"/>
    <protectedRange sqref="AO68 AO58 AN51:AO51 AN52" name="범위1_1_5_1"/>
    <protectedRange sqref="H58:K58 S68 CE68 H51:K51 S58:T58 CE58 AT68 S51:T51 CE51 AT51 H68:K68" name="범위1_2_5_1"/>
    <protectedRange sqref="BP51" name="범위1_4_5_1"/>
    <protectedRange sqref="C69 BQ69 AU69:AV69 AZ69:BA69 BC69 BT69:BV69 CF59:GS59 BE69 BG69:BI69 BL69:BN69 C59 BQ59 AU59:AV59 AZ59:BA59 BC59 BT59:BV59 CF52:GS52 BG59:BI59 BL59:BN59 C52:F52 BQ52 AU52:AV52 AZ52:BA52 BC52 BT52:BV52 F59:F60 BE52 BG52:BI52 BL52:BN52 BE54 BG54:BI54 BL54:BN54 BE57 BG57:BI57 BL57:BN57 BE46:BE50 BN66 BE66:BE67 F69 BN62:BN63 BE59:BE60 BX52:CD52 BX59:CD59 BX69:CD69 CF69:GS69" name="범위1_9_2"/>
    <protectedRange sqref="AO69 AO59 AO52" name="범위1_1_6_1"/>
    <protectedRange sqref="H59:K59 S69 CE69 H52:K52 S59:T59 CE59 AT69 S52:T52 CE52 AT52 H69:K69" name="범위1_2_6_1"/>
    <protectedRange sqref="BP52" name="범위1_4_6_1"/>
    <protectedRange sqref="L40:L44" name="범위1_2_9_1"/>
    <protectedRange sqref="L51:L59 L64 L45" name="범위1_1_9_1"/>
    <protectedRange sqref="M40 N41:N45 N59 N51:N52" name="범위1_1_7_1"/>
    <protectedRange sqref="BR53:BR57 BB53:BB57 AW53:AZ57 BT53:BX57 BR60:BR67 BB60:BB67 AW60:AZ67 BT60:BX67 BR46:BR50 BB46:BB50 AW46:AZ50 BT46:BX50" name="범위1_3_1_4"/>
    <protectedRange sqref="AI60:AM69 AI46:AM50 AI53:AM57" name="범위1_1_1_1_2"/>
    <protectedRange sqref="AB60:AH69 AB46:AH50 AB53:AH57" name="범위1_2_1_1_2"/>
    <protectedRange sqref="I46:K46 C53:C55 BQ53:BQ55 AU53:AV55 CF46:GS48 BC53:BC55 BA53:BA55 CF53:GS55 C46:G46 BQ46:BQ48 AU46:AV48 G47:G59 BC46:BC48 BA46:BA48 BD53:BD68 BG46:BO48 BG50:BN50 BG66:BM67 F53:F55 BG60:BM60 D68:E69 D53:E59 C47:F48 BY46:CD48 BY53:CD55 I53:K53" name="범위1_5_1_3"/>
    <protectedRange sqref="M53 CE53 AQ53 N46 CE46 AQ46 AN46:AO48 AN49:AN50 AN66:AN69 O53:S53 N53:N57 U53:AA53 AO53:AO55 AN53:AN63 AT53:AT59 N40 S46:AA46 O40:O46 M41:M46 AT46" name="범위1_1_2_1_1"/>
    <protectedRange sqref="H53 H47:K48 AQ55:AS55 M54 AQ54 H46 AP48:AT48 M47:AA48 AQ47 CE47:CE48 O54:AA55 T53 CE54:CE55 P40:R46 AT47 H54:K55" name="범위1_2_2_1"/>
    <protectedRange sqref="BP46:BP48" name="범위1_4_2_1_1"/>
    <protectedRange sqref="C56:C57 I50:K50 BQ56:BQ57 AU56:AV57 CF49:GS49 BY57 BC56:BC57 BA56:BA57 C49:F50 CF56:GS56 BQ49:BQ50 AU49:AV50 F56:F57 BY50 BC49:BC50 BA49:BA50 BG49:BO49 BO50 BY49:CD49 BY56:CD56 I57:K57" name="범위1_6_1_3"/>
    <protectedRange sqref="AO56:AO57 CE57 AO49 M50:AA50 AO50:AQ50 CE50 M51:M52 O57:AA57 N58 M58:M59 AQ57 AP53:AP59 AT50" name="범위1_1_3_1_2"/>
    <protectedRange sqref="H57 AQ56:AS56 H49:K49 AR60:AS62 H50 CE49 AP49:AT49 M49:AA49 O56:AA56 M55:M57 CE56 H56:K56" name="범위1_2_3_1_1"/>
    <protectedRange sqref="BP49:BP50 BP53:BP59" name="범위1_4_3_1_1"/>
    <protectedRange sqref="CF60:GS61 AU60:AV63 C61:F63 BQ60:BQ63 G60:G69 BY62:BY63 BC60:BC63 BA60:BA63 BO60:BO62 C60:E60 BY60:CD61 I60:K60" name="범위1_7_1_1"/>
    <protectedRange sqref="M60:AA60 CE60 AO60:AQ60 AO61:AO63 AT60" name="범위1_1_4_1_1"/>
    <protectedRange sqref="H60 AP63:AT63 M61:AA63 AP61:AQ62 CE61:CE63 AR64:AS65 AR69:AS69 AT61:AT62 H61:K63" name="범위1_2_4_1_3"/>
    <protectedRange sqref="BP68:BP69 BP60:BP63" name="범위1_4_4_1"/>
    <protectedRange sqref="CF64:GS65 C64:F67 BO66:BO67 BQ64:BQ67 BY66:BY67 AU64:AV67 BC64:BC67 BA64:BA67 BO63 BY64:CD65 I64:K64" name="범위1_8_1_1"/>
    <protectedRange sqref="M64:AA64 AP64:AQ64 CE64 AN64:AO65 AO66:AO67 AT64" name="범위1_1_5_1_1"/>
    <protectedRange sqref="H64 AT65:AT67 M65:AA67 AP65:AQ65 CE65:CE67 AQ66:AQ67 O58:R59 O51:R52 M68:R69 T68:AA69 AP68:AP69 H65:K67" name="범위1_2_5_1_1"/>
    <protectedRange sqref="BP64:BP67" name="범위1_4_5_1_1"/>
    <protectedRange sqref="L46:L50 L60:L63 L66:L67" name="범위1_2_9_1_1"/>
    <protectedRange sqref="L68:L69 L65" name="범위1_1_9_1_1"/>
    <protectedRange sqref="AR53:AS53 AR46:AS46" name="범위1_2_1_1_1_1"/>
    <protectedRange sqref="AR54:AS54 AR47:AS47" name="범위1_2_1_2_1"/>
    <protectedRange sqref="AR57:AS57 AR50:AS50" name="범위1_2_1_3_1"/>
    <protectedRange sqref="AR66:AS66" name="범위1_2_1_4_1"/>
    <protectedRange sqref="AR67:AS67" name="범위1_2_1_5_1"/>
    <protectedRange sqref="AP46" name="범위1_1_12_1"/>
    <protectedRange sqref="AP47" name="범위1_1_13_1"/>
    <protectedRange sqref="C248:G248 AL248:AR248 CE248 AU248:CC248" name="범위1_52"/>
    <protectedRange sqref="AC248" name="범위1_1_41"/>
    <protectedRange sqref="AD248:AK248 AA248:AB248 H248:S248" name="범위1_2_48"/>
    <protectedRange sqref="T248:Z248" name="범위1_7_1_5"/>
    <protectedRange sqref="AS248" name="범위1_4_39"/>
    <protectedRange sqref="AT248" name="범위1_5_10"/>
    <protectedRange sqref="G107 G109" name="범위1_5_8"/>
    <protectedRange sqref="G210 AU209:BO209 C209:G209 CF209:GS209 BQ209:CD209 I209:K209" name="범위1_3_18"/>
    <protectedRange sqref="CE209 L209:AT209" name="범위1_1_1_11"/>
    <protectedRange sqref="H209" name="범위1_2_1_12"/>
    <protectedRange sqref="BP209" name="범위1_4_1_12"/>
    <protectedRange sqref="C211:G212 AU210:BO212 C210:F210 BQ210:CD212 CF210:GS212" name="범위1_3_1_6"/>
    <protectedRange sqref="AI210:AO212" name="범위1_1_1_1_4"/>
    <protectedRange sqref="CE210:CE212 AP210:AT212 H210:AH212" name="범위1_2_1_1_4"/>
    <protectedRange sqref="BP210:BP212" name="범위1_4_1_1_3"/>
    <protectedRange sqref="CF218:GS219 G223:G226 C218:G222 BQ220:BY222 AU218:BO222 BQ218:CD219 I219:K219" name="범위1_55"/>
    <protectedRange sqref="CE219 AI218:AO218 AI220:AO222 L219:AT219" name="범위1_1_40"/>
    <protectedRange sqref="H219 CE218 CE220:CE222 AP220:AT222 AP218:AT218 H218:AH218 H220:AH222" name="범위1_2_41"/>
    <protectedRange sqref="BP218:BP222" name="범위1_4_38"/>
    <protectedRange sqref="CF225:GS225 C225:F225 AU225:BO225 BQ225:CD225 I225:K225" name="범위1_59_1_1"/>
    <protectedRange sqref="CE225 L225:AT225" name="범위1_1_56_1_1"/>
    <protectedRange sqref="H225" name="범위1_2_56_1_1"/>
    <protectedRange sqref="BP225" name="범위1_4_56_1_1"/>
    <protectedRange sqref="AU224:BO224 C224:F224 BQ224:CD224 CF224:GS224" name="범위1_3_1_1_1"/>
    <protectedRange sqref="AI224:AO224" name="범위1_1_1_1_1_1"/>
    <protectedRange sqref="CE224 AP224:AT224 H224:AH224" name="범위1_2_1_1_1_2"/>
    <protectedRange sqref="BP224" name="범위1_4_1_1_1_1"/>
    <protectedRange sqref="AU227:BO227 C227:G227 BQ227:CD227 CF227:GS227" name="범위1_3_1_7"/>
    <protectedRange sqref="AI227:AO227" name="범위1_1_1_1_5"/>
    <protectedRange sqref="CE227 AP227:AT227 H227:AH227" name="범위1_2_1_1_5"/>
    <protectedRange sqref="BP227" name="범위1_4_1_1_4"/>
    <protectedRange sqref="C118:F118 BG118:BO118 AU118:BE118 CF118:GS118 BQ118:CD118 I118:K118" name="범위1_19_1"/>
    <protectedRange sqref="CE118 L118:AT118" name="범위1_1_16_1"/>
    <protectedRange sqref="H118" name="범위1_2_16_1"/>
    <protectedRange sqref="BP118" name="범위1_4_16_1"/>
    <protectedRange sqref="BF118" name="범위1_3_3_1"/>
    <protectedRange sqref="G118" name="범위1_5_8_1"/>
    <protectedRange sqref="AY344" name="범위1_5_9"/>
    <protectedRange sqref="CE344" name="범위1_1_3_3"/>
    <protectedRange sqref="I254:K254 J256 C254:G257 AU254:BO257 BQ254:CD257 CF254:GS257" name="범위1_5"/>
    <protectedRange sqref="AP254:AQ254 CE254 AI254:AO257 AT254 L254:AH254" name="범위1_1_2"/>
    <protectedRange sqref="H254 K256 H256:I256 H257:K257 CE255:CE257 AP255:AQ257 AT255:AT257 H255:AH255 L256:AH257" name="범위1_2_2"/>
    <protectedRange sqref="BP254:BP257" name="범위1_4_2"/>
    <protectedRange sqref="AR254:AS254" name="범위1_1_3_6"/>
    <protectedRange sqref="AR255:AS257" name="범위1_2_4_1_7"/>
    <protectedRange sqref="BQ258:CD262 J263 BD263:BK263 BM263:BO263 BF264:BF268 AU258:BO262 C264:E268 BW263:BW268 AU263:BB263 BR263:BV263 G263:G270 C263:F263 BC263:BC268 BQ263:BQ268 CF258:GR263 C258:G262 BL263:BL268 BX263:CD263 I258:K258" name="범위1_3_1"/>
    <protectedRange sqref="CE258 AI258:AO263 AP258:AT258 L258:AH258" name="범위1_1_1_5"/>
    <protectedRange sqref="H258 K263 H263:I263 CE259:CE263 M259:AH263 H259:K262 AP259:AT263 L259:L268" name="범위1_2_1_8"/>
    <protectedRange sqref="BP258:BP268" name="범위1_4_1_8"/>
    <protectedRange sqref="BQ269:CD270 AU269:BO270 CF269:GR270 C269:F270 I269:K269" name="범위1_5_11"/>
    <protectedRange sqref="CE269 AI269:AO270 V270:W270 AP269:AT269 L269:AH269" name="범위1_1_2_3"/>
    <protectedRange sqref="H269 X270:AH270 CE270 AP270:AT270 H270:U270" name="범위1_2_2_6"/>
    <protectedRange sqref="BP269:BP270" name="범위1_4_2_5"/>
    <protectedRange sqref="BQ271:CD273 AU273:BB273 BD273:BO273 C271:G273 CF271:GS273 AU271:BO272 I271:K271" name="범위1_6_4"/>
    <protectedRange sqref="CE271 AT272 AS272:AS273 AI271:AO273 AQ272 AP271:AT271 L271:AH271" name="범위1_1_4_2"/>
    <protectedRange sqref="H271 CE272:CE273 BC273 AP273:AR273 AP272 AR272 AT273 H272:AH273" name="범위1_2_3_4"/>
    <protectedRange sqref="BP271:BP273" name="범위1_4_3_2"/>
    <protectedRange sqref="C87:G87 AU87:BO87 BQ87:BY87 I87:K87" name="범위1_11"/>
    <protectedRange sqref="CE87 L87:AT87" name="범위1_1_8"/>
    <protectedRange sqref="H87" name="범위1_2_8"/>
    <protectedRange sqref="BP87" name="범위1_4_8"/>
  </protectedRanges>
  <autoFilter ref="A4:FZ372" xr:uid="{00000000-0009-0000-0000-000000000000}">
    <filterColumn colId="3">
      <filters>
        <filter val="HR"/>
      </filters>
    </filterColumn>
  </autoFilter>
  <phoneticPr fontId="45" type="noConversion"/>
  <conditionalFormatting sqref="L5:L86 N87 L256:L261 L263:L372 L88:L254">
    <cfRule type="cellIs" dxfId="53" priority="4" operator="equal">
      <formula>"Y"</formula>
    </cfRule>
  </conditionalFormatting>
  <conditionalFormatting sqref="L255">
    <cfRule type="cellIs" dxfId="52" priority="3" operator="equal">
      <formula>"Y"</formula>
    </cfRule>
  </conditionalFormatting>
  <conditionalFormatting sqref="L262">
    <cfRule type="cellIs" dxfId="51" priority="2" operator="equal">
      <formula>"Y"</formula>
    </cfRule>
  </conditionalFormatting>
  <conditionalFormatting sqref="L87">
    <cfRule type="cellIs" dxfId="50" priority="1" operator="equal">
      <formula>"Y"</formula>
    </cfRule>
  </conditionalFormatting>
  <dataValidations count="5">
    <dataValidation type="list" allowBlank="1" showInputMessage="1" showErrorMessage="1" sqref="S209:S212 S218:S222 S224 S227 S87 S254:S263 S269:S273" xr:uid="{8D7A090D-49C4-4BDD-BF7B-A28E11F30793}">
      <formula1>"P,D"</formula1>
    </dataValidation>
    <dataValidation type="list" allowBlank="1" showInputMessage="1" showErrorMessage="1" sqref="T209:T212 T218:T222 T224 T227 T87 T254:T263 T269:T273" xr:uid="{8CEAD41B-B40E-4DB4-813E-BDB1A48C5F78}">
      <formula1>"A,M"</formula1>
    </dataValidation>
    <dataValidation type="list" allowBlank="1" showInputMessage="1" showErrorMessage="1" sqref="BD209:BD212 BD218:BD222 BD224 BD227 BD87 BD254:BD263 BD269:BD273" xr:uid="{3A10A57A-23DD-4ACC-876C-E5D742C1F187}">
      <formula1>"Y,H,Q"</formula1>
    </dataValidation>
    <dataValidation type="list" allowBlank="1" showInputMessage="1" showErrorMessage="1" sqref="BE209:BE212 BE218:BE222 BE224 BE227 BE87 BE254:BE263 BE269:BE273" xr:uid="{64322B94-DB00-4611-B782-BB82F2C69C4B}">
      <formula1>"M,A"</formula1>
    </dataValidation>
    <dataValidation type="list" allowBlank="1" showInputMessage="1" showErrorMessage="1" sqref="BG209:BN212 BG218:BN222 BG224:BN224 BG227:BN227 BG87:BN87 BL264:BL268 BG254:BN263 BG269:BN273" xr:uid="{8D3E197D-F02E-4110-9B51-A1A06FB17B16}">
      <formula1>"H,L"</formula1>
    </dataValidation>
  </dataValidations>
  <printOptions horizontalCentered="1"/>
  <pageMargins left="0.19685039370078741" right="0.19685039370078741" top="0.59055118110236227" bottom="0.59055118110236227" header="0" footer="0"/>
  <pageSetup paperSize="9" scale="48" pageOrder="overThenDown"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F0A01-4DEC-4CBF-99E9-5C46D75E712E}">
  <sheetPr filterMode="1">
    <tabColor theme="7"/>
  </sheetPr>
  <dimension ref="A1:CK145"/>
  <sheetViews>
    <sheetView showGridLines="0" zoomScale="70" zoomScaleNormal="70" workbookViewId="0">
      <pane xSplit="1" ySplit="8" topLeftCell="B95" activePane="bottomRight" state="frozen"/>
      <selection activeCell="H14" sqref="H14"/>
      <selection pane="topRight" activeCell="H14" sqref="H14"/>
      <selection pane="bottomLeft" activeCell="H14" sqref="H14"/>
      <selection pane="bottomRight" activeCell="P96" sqref="P96"/>
    </sheetView>
  </sheetViews>
  <sheetFormatPr defaultColWidth="12.59765625" defaultRowHeight="11.4" outlineLevelCol="1"/>
  <cols>
    <col min="1" max="1" width="4.09765625" style="523" customWidth="1"/>
    <col min="2" max="2" width="8.3984375" style="523" customWidth="1"/>
    <col min="3" max="3" width="11.59765625" style="523" customWidth="1"/>
    <col min="4" max="4" width="10.09765625" style="523" customWidth="1"/>
    <col min="5" max="5" width="21.19921875" style="523" customWidth="1"/>
    <col min="6" max="6" width="10.19921875" style="523" customWidth="1"/>
    <col min="7" max="7" width="33.5" style="523" customWidth="1"/>
    <col min="8" max="13" width="5.3984375" style="523" customWidth="1"/>
    <col min="14" max="14" width="10.09765625" style="523" customWidth="1"/>
    <col min="15" max="15" width="25.69921875" style="523" customWidth="1"/>
    <col min="16" max="16" width="67.19921875" style="523" customWidth="1"/>
    <col min="17" max="17" width="6.3984375" style="523" customWidth="1" outlineLevel="1"/>
    <col min="18" max="23" width="2.19921875" style="523" customWidth="1" outlineLevel="1"/>
    <col min="24" max="24" width="3.3984375" style="523" customWidth="1" outlineLevel="1"/>
    <col min="25" max="29" width="4" style="523" customWidth="1" outlineLevel="1"/>
    <col min="30" max="36" width="2.69921875" style="523" customWidth="1" outlineLevel="1"/>
    <col min="37" max="37" width="7.3984375" style="523" customWidth="1" outlineLevel="1"/>
    <col min="38" max="38" width="8.69921875" style="523" customWidth="1" outlineLevel="1"/>
    <col min="39" max="39" width="14.69921875" style="523" customWidth="1" outlineLevel="1"/>
    <col min="40" max="40" width="4.69921875" style="523" customWidth="1" outlineLevel="1"/>
    <col min="41" max="41" width="8.59765625" style="523" customWidth="1" outlineLevel="1"/>
    <col min="42" max="49" width="6.8984375" style="523" customWidth="1" outlineLevel="1"/>
    <col min="50" max="51" width="8.59765625" style="523" customWidth="1" outlineLevel="1"/>
    <col min="52" max="52" width="3.5" style="523" customWidth="1" outlineLevel="1"/>
    <col min="53" max="53" width="3.69921875" style="523" customWidth="1" outlineLevel="1"/>
    <col min="54" max="61" width="1.59765625" style="523" customWidth="1" outlineLevel="1"/>
    <col min="62" max="62" width="10.5" style="523" customWidth="1" outlineLevel="1"/>
    <col min="63" max="63" width="95.09765625" style="523" customWidth="1"/>
    <col min="64" max="67" width="4" style="523" customWidth="1"/>
    <col min="68" max="68" width="11.3984375" style="523" customWidth="1"/>
    <col min="69" max="69" width="11.3984375" style="527" customWidth="1"/>
    <col min="70" max="70" width="14.69921875" style="523" customWidth="1"/>
    <col min="71" max="71" width="50.69921875" style="523" customWidth="1"/>
    <col min="72" max="73" width="13.59765625" style="523" customWidth="1"/>
    <col min="74" max="74" width="22.8984375" style="523" customWidth="1"/>
    <col min="75" max="81" width="30.69921875" style="523" customWidth="1"/>
    <col min="82" max="88" width="3.69921875" style="523" customWidth="1"/>
    <col min="89" max="89" width="13.5" style="523" bestFit="1" customWidth="1"/>
    <col min="90" max="16384" width="12.59765625" style="523"/>
  </cols>
  <sheetData>
    <row r="1" spans="1:89">
      <c r="B1" s="524"/>
      <c r="C1" s="524"/>
      <c r="D1" s="525"/>
      <c r="E1" s="525"/>
      <c r="F1" s="525"/>
      <c r="G1" s="525"/>
      <c r="H1" s="525"/>
      <c r="I1" s="525"/>
      <c r="J1" s="525"/>
      <c r="K1" s="525"/>
      <c r="L1" s="525"/>
      <c r="M1" s="525"/>
      <c r="N1" s="525"/>
      <c r="O1" s="525"/>
      <c r="P1" s="525"/>
      <c r="Q1" s="525"/>
      <c r="R1" s="525"/>
      <c r="S1" s="525"/>
      <c r="T1" s="525"/>
      <c r="U1" s="525"/>
      <c r="V1" s="525"/>
      <c r="W1" s="525"/>
      <c r="X1" s="525"/>
      <c r="Y1" s="525"/>
      <c r="Z1" s="525"/>
      <c r="AA1" s="525"/>
      <c r="AB1" s="525"/>
      <c r="AC1" s="525"/>
      <c r="AD1" s="525"/>
      <c r="AE1" s="525"/>
      <c r="AF1" s="525"/>
      <c r="AG1" s="525"/>
      <c r="AH1" s="525"/>
      <c r="AI1" s="525"/>
      <c r="AJ1" s="525"/>
      <c r="AK1" s="526"/>
      <c r="AL1" s="526"/>
      <c r="AM1" s="525"/>
      <c r="AN1" s="526"/>
      <c r="AO1" s="525"/>
      <c r="AP1" s="525"/>
      <c r="AQ1" s="525"/>
      <c r="AR1" s="525"/>
      <c r="AS1" s="525"/>
      <c r="AT1" s="525"/>
      <c r="AU1" s="525"/>
      <c r="AV1" s="525"/>
      <c r="AW1" s="525"/>
      <c r="AX1" s="526"/>
      <c r="AY1" s="527"/>
      <c r="AZ1" s="526"/>
      <c r="BA1" s="525"/>
      <c r="BB1" s="525"/>
      <c r="BC1" s="525"/>
      <c r="BD1" s="525"/>
      <c r="BE1" s="525"/>
      <c r="BF1" s="525"/>
      <c r="BG1" s="525"/>
      <c r="BH1" s="525"/>
      <c r="BI1" s="525"/>
      <c r="BJ1" s="525"/>
      <c r="BK1" s="525"/>
      <c r="BL1" s="525"/>
      <c r="BM1" s="525"/>
      <c r="BN1" s="525"/>
      <c r="BO1" s="525"/>
      <c r="BP1" s="525"/>
      <c r="BR1" s="525"/>
      <c r="BS1" s="525"/>
      <c r="BT1" s="525"/>
      <c r="BU1" s="525"/>
      <c r="BV1" s="525"/>
      <c r="BW1" s="525"/>
      <c r="BX1" s="525"/>
      <c r="BY1" s="525"/>
      <c r="BZ1" s="525"/>
      <c r="CA1" s="525"/>
      <c r="CB1" s="525"/>
      <c r="CC1" s="525"/>
      <c r="CD1" s="525"/>
      <c r="CE1" s="525"/>
      <c r="CF1" s="525"/>
      <c r="CG1" s="525"/>
      <c r="CH1" s="525"/>
      <c r="CI1" s="525"/>
      <c r="CJ1" s="525"/>
      <c r="CK1" s="528"/>
    </row>
    <row r="2" spans="1:89">
      <c r="B2" s="529"/>
      <c r="C2" s="524"/>
      <c r="D2" s="525"/>
      <c r="E2" s="525"/>
      <c r="F2" s="525"/>
      <c r="G2" s="525"/>
      <c r="H2" s="525"/>
      <c r="I2" s="525"/>
      <c r="J2" s="525"/>
      <c r="K2" s="525"/>
      <c r="L2" s="525"/>
      <c r="M2" s="525"/>
      <c r="N2" s="525"/>
      <c r="O2" s="525"/>
      <c r="P2" s="525"/>
      <c r="Q2" s="525"/>
      <c r="R2" s="525"/>
      <c r="S2" s="525"/>
      <c r="T2" s="525"/>
      <c r="U2" s="525"/>
      <c r="V2" s="525"/>
      <c r="W2" s="525"/>
      <c r="X2" s="525"/>
      <c r="Y2" s="525"/>
      <c r="Z2" s="525"/>
      <c r="AA2" s="525"/>
      <c r="AB2" s="525"/>
      <c r="AC2" s="525"/>
      <c r="AD2" s="525"/>
      <c r="AE2" s="525"/>
      <c r="AF2" s="525"/>
      <c r="AG2" s="525"/>
      <c r="AH2" s="525"/>
      <c r="AI2" s="525"/>
      <c r="AJ2" s="525"/>
      <c r="AK2" s="526"/>
      <c r="AL2" s="526"/>
      <c r="AM2" s="525"/>
      <c r="AN2" s="526"/>
      <c r="AO2" s="525"/>
      <c r="AP2" s="525"/>
      <c r="AQ2" s="525"/>
      <c r="AR2" s="525"/>
      <c r="AS2" s="525"/>
      <c r="AT2" s="525"/>
      <c r="AU2" s="525"/>
      <c r="AV2" s="525"/>
      <c r="AW2" s="525"/>
      <c r="AX2" s="526"/>
      <c r="AY2" s="527"/>
      <c r="AZ2" s="526"/>
      <c r="BA2" s="525"/>
      <c r="BB2" s="525"/>
      <c r="BC2" s="525"/>
      <c r="BD2" s="525"/>
      <c r="BE2" s="525"/>
      <c r="BF2" s="525"/>
      <c r="BG2" s="525"/>
      <c r="BH2" s="525"/>
      <c r="BI2" s="525"/>
      <c r="BJ2" s="525"/>
      <c r="BK2" s="525"/>
      <c r="BL2" s="525"/>
      <c r="BM2" s="525"/>
      <c r="BN2" s="525"/>
      <c r="BO2" s="525"/>
      <c r="BP2" s="525"/>
      <c r="BR2" s="525"/>
      <c r="BS2" s="525"/>
      <c r="BT2" s="525"/>
      <c r="BU2" s="525"/>
      <c r="BV2" s="525"/>
      <c r="BW2" s="525"/>
      <c r="BX2" s="525"/>
      <c r="BY2" s="525"/>
      <c r="BZ2" s="525"/>
      <c r="CA2" s="525"/>
      <c r="CB2" s="525"/>
      <c r="CC2" s="525"/>
      <c r="CD2" s="525"/>
      <c r="CE2" s="525"/>
      <c r="CF2" s="525"/>
      <c r="CG2" s="525"/>
      <c r="CH2" s="525"/>
      <c r="CI2" s="525"/>
      <c r="CJ2" s="525"/>
      <c r="CK2" s="528"/>
    </row>
    <row r="3" spans="1:89" ht="12" thickBot="1">
      <c r="B3" s="530"/>
      <c r="C3" s="530"/>
      <c r="D3" s="530"/>
      <c r="E3" s="530"/>
      <c r="F3" s="530"/>
      <c r="G3" s="530"/>
      <c r="H3" s="530"/>
      <c r="I3" s="530"/>
      <c r="J3" s="530"/>
      <c r="K3" s="530"/>
      <c r="L3" s="530"/>
      <c r="M3" s="530"/>
      <c r="N3" s="530"/>
      <c r="O3" s="530"/>
      <c r="P3" s="530"/>
      <c r="Q3" s="530"/>
      <c r="R3" s="530"/>
      <c r="S3" s="530"/>
      <c r="T3" s="530"/>
      <c r="U3" s="530"/>
      <c r="V3" s="530"/>
      <c r="W3" s="530"/>
      <c r="X3" s="530"/>
      <c r="Y3" s="530"/>
      <c r="Z3" s="530"/>
      <c r="AA3" s="530"/>
      <c r="AB3" s="530"/>
      <c r="AC3" s="530"/>
      <c r="AD3" s="530"/>
      <c r="AE3" s="530"/>
      <c r="AF3" s="530"/>
      <c r="AG3" s="530"/>
      <c r="AH3" s="530"/>
      <c r="AI3" s="530"/>
      <c r="AJ3" s="530"/>
      <c r="AK3" s="531"/>
      <c r="AL3" s="531"/>
      <c r="AM3" s="530"/>
      <c r="AN3" s="531"/>
      <c r="AO3" s="530"/>
      <c r="AP3" s="530"/>
      <c r="AQ3" s="530"/>
      <c r="AR3" s="530"/>
      <c r="AS3" s="530"/>
      <c r="AT3" s="530"/>
      <c r="AU3" s="530"/>
      <c r="AV3" s="530"/>
      <c r="AW3" s="530"/>
      <c r="AX3" s="531"/>
      <c r="AY3" s="532"/>
      <c r="AZ3" s="531"/>
      <c r="BA3" s="530"/>
      <c r="BB3" s="530"/>
      <c r="BC3" s="530"/>
      <c r="BD3" s="530"/>
      <c r="BE3" s="530"/>
      <c r="BF3" s="530"/>
      <c r="BG3" s="530"/>
      <c r="BH3" s="530"/>
      <c r="BI3" s="530"/>
      <c r="BJ3" s="530"/>
      <c r="BK3" s="530"/>
      <c r="BL3" s="530"/>
      <c r="BM3" s="530"/>
      <c r="BN3" s="530"/>
      <c r="BO3" s="530"/>
      <c r="BP3" s="530"/>
      <c r="BQ3" s="532"/>
      <c r="BR3" s="530"/>
      <c r="BS3" s="530"/>
      <c r="BT3" s="530"/>
      <c r="BU3" s="530"/>
      <c r="BV3" s="530"/>
      <c r="BW3" s="530"/>
      <c r="BX3" s="530"/>
      <c r="BY3" s="530"/>
      <c r="BZ3" s="530"/>
      <c r="CA3" s="530"/>
      <c r="CB3" s="530"/>
      <c r="CC3" s="530"/>
      <c r="CD3" s="530"/>
      <c r="CE3" s="530"/>
      <c r="CF3" s="530"/>
      <c r="CG3" s="530"/>
      <c r="CH3" s="530"/>
      <c r="CI3" s="530"/>
      <c r="CJ3" s="530"/>
      <c r="CK3" s="533"/>
    </row>
    <row r="4" spans="1:89">
      <c r="L4" s="527"/>
      <c r="M4" s="527"/>
      <c r="N4" s="527"/>
      <c r="CK4" s="534"/>
    </row>
    <row r="5" spans="1:89" ht="133.19999999999999">
      <c r="H5" s="535" t="s">
        <v>5866</v>
      </c>
      <c r="I5" s="535" t="s">
        <v>5867</v>
      </c>
      <c r="J5" s="535" t="s">
        <v>5868</v>
      </c>
      <c r="K5" s="535" t="s">
        <v>5869</v>
      </c>
      <c r="L5" s="535" t="s">
        <v>5870</v>
      </c>
      <c r="P5" s="536"/>
      <c r="R5" s="537" t="s">
        <v>5871</v>
      </c>
      <c r="S5" s="537" t="s">
        <v>5872</v>
      </c>
      <c r="T5" s="537" t="s">
        <v>5873</v>
      </c>
      <c r="U5" s="537" t="s">
        <v>5874</v>
      </c>
      <c r="V5" s="537" t="s">
        <v>5875</v>
      </c>
      <c r="W5" s="537" t="s">
        <v>5876</v>
      </c>
      <c r="X5" s="538" t="s">
        <v>5877</v>
      </c>
      <c r="Y5" s="538" t="s">
        <v>2924</v>
      </c>
      <c r="Z5" s="539"/>
      <c r="AA5" s="539"/>
      <c r="AB5" s="539"/>
      <c r="AC5" s="539"/>
      <c r="AD5" s="538" t="s">
        <v>5878</v>
      </c>
      <c r="AE5" s="538" t="s">
        <v>5879</v>
      </c>
      <c r="AF5" s="538" t="s">
        <v>5880</v>
      </c>
      <c r="AG5" s="538" t="s">
        <v>5881</v>
      </c>
      <c r="AH5" s="538" t="s">
        <v>5882</v>
      </c>
      <c r="AI5" s="538" t="s">
        <v>5883</v>
      </c>
      <c r="AJ5" s="538" t="s">
        <v>5884</v>
      </c>
      <c r="AK5" s="539"/>
      <c r="AL5" s="539"/>
      <c r="AM5" s="539"/>
      <c r="AN5" s="538" t="s">
        <v>5885</v>
      </c>
      <c r="AO5" s="540"/>
      <c r="AP5" s="540"/>
      <c r="AQ5" s="540"/>
      <c r="AR5" s="540"/>
      <c r="AS5" s="540"/>
      <c r="AT5" s="540"/>
      <c r="AU5" s="540"/>
      <c r="AV5" s="540"/>
      <c r="AW5" s="540"/>
      <c r="AX5" s="540"/>
      <c r="AY5" s="540"/>
      <c r="AZ5" s="537" t="s">
        <v>5886</v>
      </c>
      <c r="BA5" s="537" t="s">
        <v>5887</v>
      </c>
      <c r="BB5" s="537" t="s">
        <v>5888</v>
      </c>
      <c r="BC5" s="537" t="s">
        <v>5889</v>
      </c>
      <c r="BD5" s="537" t="s">
        <v>5890</v>
      </c>
      <c r="BE5" s="537" t="s">
        <v>5891</v>
      </c>
      <c r="BF5" s="537" t="s">
        <v>5892</v>
      </c>
      <c r="BG5" s="537" t="s">
        <v>5893</v>
      </c>
      <c r="BH5" s="537" t="s">
        <v>5894</v>
      </c>
      <c r="BI5" s="537" t="s">
        <v>5895</v>
      </c>
      <c r="BJ5" s="541"/>
      <c r="BK5" s="536"/>
      <c r="BL5" s="538" t="s">
        <v>5896</v>
      </c>
      <c r="BM5" s="538" t="s">
        <v>5897</v>
      </c>
      <c r="BN5" s="538" t="s">
        <v>5898</v>
      </c>
      <c r="BO5" s="538" t="s">
        <v>5899</v>
      </c>
      <c r="BP5" s="540"/>
      <c r="CD5" s="537" t="s">
        <v>5900</v>
      </c>
      <c r="CE5" s="537" t="s">
        <v>5901</v>
      </c>
      <c r="CF5" s="537" t="s">
        <v>5902</v>
      </c>
      <c r="CG5" s="537" t="s">
        <v>5903</v>
      </c>
      <c r="CH5" s="537" t="s">
        <v>5904</v>
      </c>
      <c r="CI5" s="537" t="s">
        <v>5905</v>
      </c>
      <c r="CJ5" s="537" t="s">
        <v>5906</v>
      </c>
      <c r="CK5" s="534"/>
    </row>
    <row r="6" spans="1:89" ht="12">
      <c r="A6" s="843"/>
      <c r="B6" s="829" t="s">
        <v>5907</v>
      </c>
      <c r="C6" s="829" t="s">
        <v>5908</v>
      </c>
      <c r="D6" s="829" t="s">
        <v>5909</v>
      </c>
      <c r="E6" s="829" t="s">
        <v>5910</v>
      </c>
      <c r="F6" s="829" t="s">
        <v>5911</v>
      </c>
      <c r="G6" s="829" t="s">
        <v>5912</v>
      </c>
      <c r="H6" s="826" t="s">
        <v>5913</v>
      </c>
      <c r="I6" s="827"/>
      <c r="J6" s="827"/>
      <c r="K6" s="827"/>
      <c r="L6" s="827"/>
      <c r="M6" s="826" t="s">
        <v>5914</v>
      </c>
      <c r="N6" s="837" t="s">
        <v>5915</v>
      </c>
      <c r="O6" s="829" t="s">
        <v>5916</v>
      </c>
      <c r="P6" s="829" t="s">
        <v>5917</v>
      </c>
      <c r="Q6" s="829" t="s">
        <v>2625</v>
      </c>
      <c r="R6" s="826" t="s">
        <v>57</v>
      </c>
      <c r="S6" s="827"/>
      <c r="T6" s="827"/>
      <c r="U6" s="827"/>
      <c r="V6" s="827"/>
      <c r="W6" s="827"/>
      <c r="X6" s="839" t="s">
        <v>5918</v>
      </c>
      <c r="Y6" s="839" t="s">
        <v>5919</v>
      </c>
      <c r="Z6" s="840" t="s">
        <v>5920</v>
      </c>
      <c r="AA6" s="841"/>
      <c r="AB6" s="841"/>
      <c r="AC6" s="842"/>
      <c r="AD6" s="829" t="s">
        <v>5921</v>
      </c>
      <c r="AE6" s="827"/>
      <c r="AF6" s="827"/>
      <c r="AG6" s="827"/>
      <c r="AH6" s="827"/>
      <c r="AI6" s="827"/>
      <c r="AJ6" s="827"/>
      <c r="AK6" s="831" t="s">
        <v>5922</v>
      </c>
      <c r="AL6" s="832" t="s">
        <v>5923</v>
      </c>
      <c r="AM6" s="829" t="s">
        <v>5924</v>
      </c>
      <c r="AN6" s="829" t="s">
        <v>5925</v>
      </c>
      <c r="AO6" s="829" t="s">
        <v>5926</v>
      </c>
      <c r="AP6" s="829" t="s">
        <v>5927</v>
      </c>
      <c r="AQ6" s="834" t="s">
        <v>5928</v>
      </c>
      <c r="AR6" s="835"/>
      <c r="AS6" s="835"/>
      <c r="AT6" s="835"/>
      <c r="AU6" s="836"/>
      <c r="AV6" s="834" t="s">
        <v>5929</v>
      </c>
      <c r="AW6" s="836"/>
      <c r="AX6" s="829" t="s">
        <v>5930</v>
      </c>
      <c r="AY6" s="829" t="s">
        <v>5931</v>
      </c>
      <c r="AZ6" s="826" t="s">
        <v>5932</v>
      </c>
      <c r="BA6" s="827"/>
      <c r="BB6" s="827"/>
      <c r="BC6" s="827"/>
      <c r="BD6" s="827"/>
      <c r="BE6" s="827"/>
      <c r="BF6" s="827"/>
      <c r="BG6" s="827"/>
      <c r="BH6" s="827"/>
      <c r="BI6" s="827"/>
      <c r="BJ6" s="826" t="s">
        <v>5933</v>
      </c>
      <c r="BK6" s="829" t="s">
        <v>5934</v>
      </c>
      <c r="BL6" s="829" t="s">
        <v>5935</v>
      </c>
      <c r="BM6" s="827"/>
      <c r="BN6" s="827"/>
      <c r="BO6" s="827"/>
      <c r="BP6" s="827"/>
      <c r="BQ6" s="830"/>
      <c r="BR6" s="827"/>
      <c r="BS6" s="827"/>
      <c r="BT6" s="829" t="s">
        <v>5936</v>
      </c>
      <c r="BU6" s="829" t="s">
        <v>1632</v>
      </c>
      <c r="BV6" s="829" t="s">
        <v>5937</v>
      </c>
      <c r="BW6" s="827"/>
      <c r="BX6" s="827"/>
      <c r="BY6" s="827"/>
      <c r="BZ6" s="827"/>
      <c r="CA6" s="827"/>
      <c r="CB6" s="827"/>
      <c r="CC6" s="827"/>
      <c r="CD6" s="826" t="s">
        <v>5938</v>
      </c>
      <c r="CE6" s="827"/>
      <c r="CF6" s="826" t="s">
        <v>5939</v>
      </c>
      <c r="CG6" s="827"/>
      <c r="CH6" s="827"/>
      <c r="CI6" s="827"/>
      <c r="CJ6" s="827"/>
      <c r="CK6" s="828" t="s">
        <v>299</v>
      </c>
    </row>
    <row r="7" spans="1:89" ht="35.4">
      <c r="A7" s="844"/>
      <c r="B7" s="827"/>
      <c r="C7" s="827"/>
      <c r="D7" s="827"/>
      <c r="E7" s="827"/>
      <c r="F7" s="827"/>
      <c r="G7" s="827"/>
      <c r="H7" s="827"/>
      <c r="I7" s="827"/>
      <c r="J7" s="827"/>
      <c r="K7" s="827"/>
      <c r="L7" s="827"/>
      <c r="M7" s="827"/>
      <c r="N7" s="838"/>
      <c r="O7" s="827"/>
      <c r="P7" s="827"/>
      <c r="Q7" s="827"/>
      <c r="R7" s="827"/>
      <c r="S7" s="827"/>
      <c r="T7" s="827"/>
      <c r="U7" s="827"/>
      <c r="V7" s="827"/>
      <c r="W7" s="827"/>
      <c r="X7" s="838"/>
      <c r="Y7" s="838"/>
      <c r="Z7" s="542" t="s">
        <v>5940</v>
      </c>
      <c r="AA7" s="542" t="s">
        <v>5941</v>
      </c>
      <c r="AB7" s="542" t="s">
        <v>5942</v>
      </c>
      <c r="AC7" s="542" t="s">
        <v>5943</v>
      </c>
      <c r="AD7" s="827"/>
      <c r="AE7" s="827"/>
      <c r="AF7" s="827"/>
      <c r="AG7" s="827"/>
      <c r="AH7" s="827"/>
      <c r="AI7" s="827"/>
      <c r="AJ7" s="827"/>
      <c r="AK7" s="831"/>
      <c r="AL7" s="833"/>
      <c r="AM7" s="827"/>
      <c r="AN7" s="827"/>
      <c r="AO7" s="827"/>
      <c r="AP7" s="827"/>
      <c r="AQ7" s="543" t="s">
        <v>5944</v>
      </c>
      <c r="AR7" s="543" t="s">
        <v>5945</v>
      </c>
      <c r="AS7" s="543" t="s">
        <v>5946</v>
      </c>
      <c r="AT7" s="543" t="s">
        <v>5947</v>
      </c>
      <c r="AU7" s="543" t="s">
        <v>5948</v>
      </c>
      <c r="AV7" s="543" t="s">
        <v>5949</v>
      </c>
      <c r="AW7" s="543" t="s">
        <v>5950</v>
      </c>
      <c r="AX7" s="827"/>
      <c r="AY7" s="827"/>
      <c r="AZ7" s="827"/>
      <c r="BA7" s="827"/>
      <c r="BB7" s="827"/>
      <c r="BC7" s="827"/>
      <c r="BD7" s="827"/>
      <c r="BE7" s="827"/>
      <c r="BF7" s="827"/>
      <c r="BG7" s="827"/>
      <c r="BH7" s="827"/>
      <c r="BI7" s="827"/>
      <c r="BJ7" s="827"/>
      <c r="BK7" s="827"/>
      <c r="BL7" s="829" t="s">
        <v>5951</v>
      </c>
      <c r="BM7" s="827"/>
      <c r="BN7" s="827"/>
      <c r="BO7" s="827"/>
      <c r="BP7" s="544" t="s">
        <v>5952</v>
      </c>
      <c r="BQ7" s="545" t="s">
        <v>5953</v>
      </c>
      <c r="BR7" s="544" t="s">
        <v>5954</v>
      </c>
      <c r="BS7" s="544" t="s">
        <v>5935</v>
      </c>
      <c r="BT7" s="827"/>
      <c r="BU7" s="827"/>
      <c r="BV7" s="544" t="s">
        <v>5955</v>
      </c>
      <c r="BW7" s="544" t="s">
        <v>5956</v>
      </c>
      <c r="BX7" s="544" t="s">
        <v>5957</v>
      </c>
      <c r="BY7" s="544" t="s">
        <v>5958</v>
      </c>
      <c r="BZ7" s="544" t="s">
        <v>5959</v>
      </c>
      <c r="CA7" s="544" t="s">
        <v>5960</v>
      </c>
      <c r="CB7" s="544" t="s">
        <v>5961</v>
      </c>
      <c r="CC7" s="544" t="s">
        <v>5962</v>
      </c>
      <c r="CD7" s="827"/>
      <c r="CE7" s="827"/>
      <c r="CF7" s="827"/>
      <c r="CG7" s="827"/>
      <c r="CH7" s="827"/>
      <c r="CI7" s="827"/>
      <c r="CJ7" s="827"/>
      <c r="CK7" s="827"/>
    </row>
    <row r="8" spans="1:89" ht="12">
      <c r="B8" s="546"/>
      <c r="C8" s="546"/>
      <c r="D8" s="546"/>
      <c r="E8" s="546"/>
      <c r="F8" s="546"/>
      <c r="G8" s="546"/>
      <c r="H8" s="547"/>
      <c r="I8" s="547"/>
      <c r="J8" s="547"/>
      <c r="K8" s="547"/>
      <c r="L8" s="547"/>
      <c r="M8" s="547"/>
      <c r="N8" s="546"/>
      <c r="O8" s="546"/>
      <c r="P8" s="546"/>
      <c r="Q8" s="546"/>
      <c r="R8" s="547"/>
      <c r="S8" s="547"/>
      <c r="T8" s="547"/>
      <c r="U8" s="547"/>
      <c r="V8" s="547"/>
      <c r="W8" s="547"/>
      <c r="X8" s="548"/>
      <c r="Y8" s="548"/>
      <c r="Z8" s="548"/>
      <c r="AA8" s="548"/>
      <c r="AB8" s="548"/>
      <c r="AC8" s="548"/>
      <c r="AD8" s="546"/>
      <c r="AE8" s="546"/>
      <c r="AF8" s="546"/>
      <c r="AG8" s="546"/>
      <c r="AH8" s="546"/>
      <c r="AI8" s="546"/>
      <c r="AJ8" s="546"/>
      <c r="AK8" s="549"/>
      <c r="AL8" s="550"/>
      <c r="AM8" s="546"/>
      <c r="AN8" s="546"/>
      <c r="AO8" s="546"/>
      <c r="AP8" s="546"/>
      <c r="AQ8" s="549"/>
      <c r="AR8" s="549"/>
      <c r="AS8" s="549"/>
      <c r="AT8" s="549"/>
      <c r="AU8" s="549"/>
      <c r="AV8" s="549"/>
      <c r="AW8" s="549"/>
      <c r="AX8" s="546"/>
      <c r="AY8" s="546"/>
      <c r="AZ8" s="547"/>
      <c r="BA8" s="547"/>
      <c r="BB8" s="547"/>
      <c r="BC8" s="547"/>
      <c r="BD8" s="547"/>
      <c r="BE8" s="547"/>
      <c r="BF8" s="547"/>
      <c r="BG8" s="547"/>
      <c r="BH8" s="547"/>
      <c r="BI8" s="547"/>
      <c r="BJ8" s="547"/>
      <c r="BK8" s="546"/>
      <c r="BL8" s="546"/>
      <c r="BM8" s="546"/>
      <c r="BN8" s="546"/>
      <c r="BO8" s="546"/>
      <c r="BP8" s="546"/>
      <c r="BQ8" s="546"/>
      <c r="BR8" s="546"/>
      <c r="BS8" s="546"/>
      <c r="BT8" s="546"/>
      <c r="BU8" s="546"/>
      <c r="BV8" s="546"/>
      <c r="BW8" s="546"/>
      <c r="BX8" s="546"/>
      <c r="BY8" s="546"/>
      <c r="BZ8" s="546"/>
      <c r="CA8" s="546"/>
      <c r="CB8" s="546"/>
      <c r="CC8" s="546"/>
      <c r="CD8" s="547"/>
      <c r="CE8" s="547"/>
      <c r="CF8" s="547"/>
      <c r="CG8" s="547"/>
      <c r="CH8" s="547"/>
      <c r="CI8" s="547"/>
      <c r="CJ8" s="547"/>
      <c r="CK8" s="551"/>
    </row>
    <row r="9" spans="1:89" ht="115.2" hidden="1">
      <c r="B9" s="552" t="s">
        <v>627</v>
      </c>
      <c r="C9" s="553" t="s">
        <v>141</v>
      </c>
      <c r="D9" s="554" t="s">
        <v>5963</v>
      </c>
      <c r="E9" s="555" t="s">
        <v>5964</v>
      </c>
      <c r="F9" s="556" t="s">
        <v>5965</v>
      </c>
      <c r="G9" s="555" t="s">
        <v>5966</v>
      </c>
      <c r="H9" s="557" t="s">
        <v>135</v>
      </c>
      <c r="I9" s="557" t="s">
        <v>135</v>
      </c>
      <c r="J9" s="557" t="s">
        <v>135</v>
      </c>
      <c r="K9" s="557" t="s">
        <v>135</v>
      </c>
      <c r="L9" s="557" t="s">
        <v>135</v>
      </c>
      <c r="M9" s="557" t="s">
        <v>5967</v>
      </c>
      <c r="N9" s="557" t="s">
        <v>5968</v>
      </c>
      <c r="O9" s="556" t="s">
        <v>5969</v>
      </c>
      <c r="P9" s="555" t="s">
        <v>5970</v>
      </c>
      <c r="Q9" s="558" t="s">
        <v>129</v>
      </c>
      <c r="R9" s="558"/>
      <c r="S9" s="559"/>
      <c r="T9" s="555"/>
      <c r="U9" s="557"/>
      <c r="V9" s="559" t="s">
        <v>143</v>
      </c>
      <c r="W9" s="558"/>
      <c r="X9" s="558" t="s">
        <v>142</v>
      </c>
      <c r="Y9" s="558" t="s">
        <v>131</v>
      </c>
      <c r="Z9" s="558"/>
      <c r="AA9" s="558" t="s">
        <v>613</v>
      </c>
      <c r="AB9" s="558"/>
      <c r="AC9" s="558"/>
      <c r="AD9" s="558" t="s">
        <v>143</v>
      </c>
      <c r="AE9" s="558" t="s">
        <v>143</v>
      </c>
      <c r="AF9" s="558"/>
      <c r="AG9" s="558" t="s">
        <v>156</v>
      </c>
      <c r="AH9" s="558" t="s">
        <v>156</v>
      </c>
      <c r="AI9" s="558" t="s">
        <v>156</v>
      </c>
      <c r="AJ9" s="558" t="s">
        <v>156</v>
      </c>
      <c r="AK9" s="558" t="s">
        <v>129</v>
      </c>
      <c r="AL9" s="558" t="s">
        <v>5963</v>
      </c>
      <c r="AM9" s="560" t="s">
        <v>5971</v>
      </c>
      <c r="AN9" s="557" t="s">
        <v>143</v>
      </c>
      <c r="AO9" s="561" t="s">
        <v>144</v>
      </c>
      <c r="AP9" s="558" t="s">
        <v>657</v>
      </c>
      <c r="AQ9" s="558"/>
      <c r="AR9" s="558"/>
      <c r="AS9" s="558"/>
      <c r="AT9" s="558" t="s">
        <v>613</v>
      </c>
      <c r="AU9" s="558"/>
      <c r="AV9" s="558"/>
      <c r="AW9" s="558"/>
      <c r="AX9" s="558" t="s">
        <v>144</v>
      </c>
      <c r="AY9" s="558" t="s">
        <v>144</v>
      </c>
      <c r="AZ9" s="558" t="s">
        <v>147</v>
      </c>
      <c r="BA9" s="558" t="str">
        <f>AN9</f>
        <v>O</v>
      </c>
      <c r="BB9" s="557" t="s">
        <v>135</v>
      </c>
      <c r="BC9" s="557" t="s">
        <v>135</v>
      </c>
      <c r="BD9" s="557" t="s">
        <v>135</v>
      </c>
      <c r="BE9" s="557" t="s">
        <v>135</v>
      </c>
      <c r="BF9" s="557" t="s">
        <v>135</v>
      </c>
      <c r="BG9" s="557" t="s">
        <v>135</v>
      </c>
      <c r="BH9" s="557" t="s">
        <v>133</v>
      </c>
      <c r="BI9" s="557" t="s">
        <v>135</v>
      </c>
      <c r="BJ9" s="558" t="s">
        <v>120</v>
      </c>
      <c r="BK9" s="556" t="s">
        <v>5972</v>
      </c>
      <c r="BL9" s="557"/>
      <c r="BM9" s="557"/>
      <c r="BN9" s="558" t="s">
        <v>143</v>
      </c>
      <c r="BO9" s="557"/>
      <c r="BP9" s="556" t="s">
        <v>5973</v>
      </c>
      <c r="BQ9" s="556" t="s">
        <v>5974</v>
      </c>
      <c r="BR9" s="562">
        <f>VLOOKUP(AN9,'[8]Sample Size'!$C$30:$D$35,2,)</f>
        <v>25</v>
      </c>
      <c r="BS9" s="560" t="s">
        <v>5975</v>
      </c>
      <c r="BT9" s="556" t="s">
        <v>5976</v>
      </c>
      <c r="BU9" s="555" t="s">
        <v>5977</v>
      </c>
      <c r="BV9" s="555" t="s">
        <v>5978</v>
      </c>
      <c r="BW9" s="556" t="s">
        <v>5979</v>
      </c>
      <c r="BX9" s="556" t="s">
        <v>5980</v>
      </c>
      <c r="BY9" s="555" t="s">
        <v>5981</v>
      </c>
      <c r="BZ9" s="555" t="s">
        <v>5982</v>
      </c>
      <c r="CA9" s="555" t="s">
        <v>5983</v>
      </c>
      <c r="CB9" s="555" t="s">
        <v>5984</v>
      </c>
      <c r="CC9" s="555" t="s">
        <v>5985</v>
      </c>
      <c r="CD9" s="557"/>
      <c r="CE9" s="557" t="s">
        <v>143</v>
      </c>
      <c r="CF9" s="557"/>
      <c r="CG9" s="557"/>
      <c r="CH9" s="557"/>
      <c r="CI9" s="557" t="s">
        <v>143</v>
      </c>
      <c r="CJ9" s="552"/>
      <c r="CK9" s="563">
        <v>44085</v>
      </c>
    </row>
    <row r="10" spans="1:89" ht="100.8" hidden="1">
      <c r="B10" s="552" t="s">
        <v>627</v>
      </c>
      <c r="C10" s="552" t="s">
        <v>141</v>
      </c>
      <c r="D10" s="552" t="s">
        <v>5963</v>
      </c>
      <c r="E10" s="552" t="s">
        <v>5986</v>
      </c>
      <c r="F10" s="552" t="s">
        <v>5965</v>
      </c>
      <c r="G10" s="564" t="s">
        <v>5966</v>
      </c>
      <c r="H10" s="552" t="s">
        <v>135</v>
      </c>
      <c r="I10" s="552" t="s">
        <v>135</v>
      </c>
      <c r="J10" s="552" t="s">
        <v>135</v>
      </c>
      <c r="K10" s="552" t="s">
        <v>135</v>
      </c>
      <c r="L10" s="552" t="s">
        <v>135</v>
      </c>
      <c r="M10" s="552" t="s">
        <v>5967</v>
      </c>
      <c r="N10" s="552" t="s">
        <v>5987</v>
      </c>
      <c r="O10" s="564" t="s">
        <v>5988</v>
      </c>
      <c r="P10" s="564" t="s">
        <v>5989</v>
      </c>
      <c r="Q10" s="552" t="s">
        <v>130</v>
      </c>
      <c r="R10" s="552"/>
      <c r="S10" s="552"/>
      <c r="T10" s="552" t="s">
        <v>143</v>
      </c>
      <c r="U10" s="552"/>
      <c r="V10" s="552"/>
      <c r="W10" s="552"/>
      <c r="X10" s="552" t="s">
        <v>142</v>
      </c>
      <c r="Y10" s="552" t="s">
        <v>137</v>
      </c>
      <c r="Z10" s="552" t="s">
        <v>613</v>
      </c>
      <c r="AA10" s="552" t="s">
        <v>613</v>
      </c>
      <c r="AB10" s="552"/>
      <c r="AC10" s="552"/>
      <c r="AD10" s="552" t="s">
        <v>143</v>
      </c>
      <c r="AE10" s="552" t="s">
        <v>143</v>
      </c>
      <c r="AF10" s="552"/>
      <c r="AG10" s="552" t="s">
        <v>156</v>
      </c>
      <c r="AH10" s="552" t="s">
        <v>156</v>
      </c>
      <c r="AI10" s="552" t="s">
        <v>156</v>
      </c>
      <c r="AJ10" s="552" t="s">
        <v>156</v>
      </c>
      <c r="AK10" s="552" t="s">
        <v>129</v>
      </c>
      <c r="AL10" s="552" t="s">
        <v>5963</v>
      </c>
      <c r="AM10" s="552" t="s">
        <v>5971</v>
      </c>
      <c r="AN10" s="552" t="s">
        <v>3902</v>
      </c>
      <c r="AO10" s="561" t="s">
        <v>144</v>
      </c>
      <c r="AP10" s="552" t="s">
        <v>144</v>
      </c>
      <c r="AQ10" s="552"/>
      <c r="AR10" s="552"/>
      <c r="AS10" s="552"/>
      <c r="AT10" s="552" t="s">
        <v>613</v>
      </c>
      <c r="AU10" s="552"/>
      <c r="AV10" s="552"/>
      <c r="AW10" s="552"/>
      <c r="AX10" s="552" t="s">
        <v>144</v>
      </c>
      <c r="AY10" s="552" t="s">
        <v>144</v>
      </c>
      <c r="AZ10" s="552" t="s">
        <v>677</v>
      </c>
      <c r="BA10" s="558" t="str">
        <f t="shared" ref="BA10:BA59" si="0">AN10</f>
        <v>A</v>
      </c>
      <c r="BB10" s="552" t="s">
        <v>135</v>
      </c>
      <c r="BC10" s="552" t="s">
        <v>135</v>
      </c>
      <c r="BD10" s="552" t="s">
        <v>135</v>
      </c>
      <c r="BE10" s="552" t="s">
        <v>135</v>
      </c>
      <c r="BF10" s="552" t="s">
        <v>135</v>
      </c>
      <c r="BG10" s="552" t="s">
        <v>135</v>
      </c>
      <c r="BH10" s="552" t="s">
        <v>133</v>
      </c>
      <c r="BI10" s="552" t="s">
        <v>135</v>
      </c>
      <c r="BJ10" s="552" t="s">
        <v>120</v>
      </c>
      <c r="BK10" s="564" t="s">
        <v>5990</v>
      </c>
      <c r="BL10" s="552"/>
      <c r="BM10" s="552"/>
      <c r="BN10" s="552" t="s">
        <v>143</v>
      </c>
      <c r="BO10" s="552"/>
      <c r="BP10" s="556" t="s">
        <v>5991</v>
      </c>
      <c r="BQ10" s="564" t="s">
        <v>5992</v>
      </c>
      <c r="BR10" s="562">
        <f>VLOOKUP(AN10,'[8]Sample Size'!$C$30:$D$35,2,)</f>
        <v>1</v>
      </c>
      <c r="BS10" s="564" t="s">
        <v>5993</v>
      </c>
      <c r="BT10" s="564" t="s">
        <v>5976</v>
      </c>
      <c r="BU10" s="555" t="s">
        <v>5977</v>
      </c>
      <c r="BV10" s="564" t="s">
        <v>5994</v>
      </c>
      <c r="BW10" s="564" t="s">
        <v>5979</v>
      </c>
      <c r="BX10" s="564" t="s">
        <v>5995</v>
      </c>
      <c r="BY10" s="564" t="s">
        <v>5996</v>
      </c>
      <c r="BZ10" s="564" t="s">
        <v>5997</v>
      </c>
      <c r="CA10" s="564" t="s">
        <v>5998</v>
      </c>
      <c r="CB10" s="564" t="s">
        <v>5984</v>
      </c>
      <c r="CC10" s="564" t="s">
        <v>5985</v>
      </c>
      <c r="CD10" s="552"/>
      <c r="CE10" s="552" t="s">
        <v>143</v>
      </c>
      <c r="CF10" s="552"/>
      <c r="CG10" s="552"/>
      <c r="CH10" s="552"/>
      <c r="CI10" s="552" t="s">
        <v>143</v>
      </c>
      <c r="CJ10" s="552"/>
      <c r="CK10" s="563">
        <v>44085</v>
      </c>
    </row>
    <row r="11" spans="1:89" ht="100.8" hidden="1">
      <c r="B11" s="552" t="s">
        <v>627</v>
      </c>
      <c r="C11" s="553" t="s">
        <v>141</v>
      </c>
      <c r="D11" s="554" t="s">
        <v>5963</v>
      </c>
      <c r="E11" s="555" t="s">
        <v>5964</v>
      </c>
      <c r="F11" s="556" t="s">
        <v>5999</v>
      </c>
      <c r="G11" s="555" t="s">
        <v>6000</v>
      </c>
      <c r="H11" s="557" t="s">
        <v>135</v>
      </c>
      <c r="I11" s="557" t="s">
        <v>135</v>
      </c>
      <c r="J11" s="557" t="s">
        <v>135</v>
      </c>
      <c r="K11" s="557" t="s">
        <v>135</v>
      </c>
      <c r="L11" s="557" t="s">
        <v>135</v>
      </c>
      <c r="M11" s="557" t="s">
        <v>5967</v>
      </c>
      <c r="N11" s="557" t="s">
        <v>6001</v>
      </c>
      <c r="O11" s="556" t="s">
        <v>6002</v>
      </c>
      <c r="P11" s="555" t="s">
        <v>6003</v>
      </c>
      <c r="Q11" s="558" t="s">
        <v>130</v>
      </c>
      <c r="R11" s="558"/>
      <c r="S11" s="559"/>
      <c r="T11" s="555" t="s">
        <v>143</v>
      </c>
      <c r="U11" s="557"/>
      <c r="V11" s="559"/>
      <c r="W11" s="558"/>
      <c r="X11" s="558" t="s">
        <v>142</v>
      </c>
      <c r="Y11" s="558" t="s">
        <v>137</v>
      </c>
      <c r="Z11" s="558"/>
      <c r="AA11" s="558" t="s">
        <v>613</v>
      </c>
      <c r="AB11" s="558"/>
      <c r="AC11" s="558"/>
      <c r="AD11" s="558" t="s">
        <v>143</v>
      </c>
      <c r="AE11" s="558" t="s">
        <v>143</v>
      </c>
      <c r="AF11" s="558"/>
      <c r="AG11" s="558" t="s">
        <v>156</v>
      </c>
      <c r="AH11" s="558" t="s">
        <v>156</v>
      </c>
      <c r="AI11" s="558" t="s">
        <v>156</v>
      </c>
      <c r="AJ11" s="558" t="s">
        <v>156</v>
      </c>
      <c r="AK11" s="558" t="s">
        <v>129</v>
      </c>
      <c r="AL11" s="558" t="s">
        <v>5963</v>
      </c>
      <c r="AM11" s="560" t="s">
        <v>5971</v>
      </c>
      <c r="AN11" s="552" t="s">
        <v>3902</v>
      </c>
      <c r="AO11" s="561" t="s">
        <v>144</v>
      </c>
      <c r="AP11" s="558" t="s">
        <v>657</v>
      </c>
      <c r="AQ11" s="558"/>
      <c r="AR11" s="558"/>
      <c r="AS11" s="558"/>
      <c r="AT11" s="558" t="s">
        <v>613</v>
      </c>
      <c r="AU11" s="558"/>
      <c r="AV11" s="558"/>
      <c r="AW11" s="558"/>
      <c r="AX11" s="558" t="s">
        <v>144</v>
      </c>
      <c r="AY11" s="558" t="s">
        <v>144</v>
      </c>
      <c r="AZ11" s="558" t="s">
        <v>677</v>
      </c>
      <c r="BA11" s="558" t="str">
        <f t="shared" si="0"/>
        <v>A</v>
      </c>
      <c r="BB11" s="557" t="s">
        <v>135</v>
      </c>
      <c r="BC11" s="557" t="s">
        <v>135</v>
      </c>
      <c r="BD11" s="557" t="s">
        <v>133</v>
      </c>
      <c r="BE11" s="557" t="s">
        <v>6004</v>
      </c>
      <c r="BF11" s="557" t="s">
        <v>135</v>
      </c>
      <c r="BG11" s="557" t="s">
        <v>135</v>
      </c>
      <c r="BH11" s="557" t="s">
        <v>135</v>
      </c>
      <c r="BI11" s="557" t="s">
        <v>135</v>
      </c>
      <c r="BJ11" s="558" t="s">
        <v>120</v>
      </c>
      <c r="BK11" s="564" t="s">
        <v>6005</v>
      </c>
      <c r="BL11" s="557"/>
      <c r="BM11" s="557"/>
      <c r="BN11" s="558" t="s">
        <v>143</v>
      </c>
      <c r="BO11" s="557"/>
      <c r="BP11" s="556" t="s">
        <v>6006</v>
      </c>
      <c r="BQ11" s="552" t="s">
        <v>144</v>
      </c>
      <c r="BR11" s="562">
        <f>VLOOKUP(AN11,'[8]Sample Size'!$C$30:$D$35,2,)</f>
        <v>1</v>
      </c>
      <c r="BS11" s="564" t="s">
        <v>6007</v>
      </c>
      <c r="BT11" s="556" t="s">
        <v>5976</v>
      </c>
      <c r="BU11" s="555" t="s">
        <v>5977</v>
      </c>
      <c r="BV11" s="555" t="s">
        <v>6008</v>
      </c>
      <c r="BW11" s="556" t="s">
        <v>5979</v>
      </c>
      <c r="BX11" s="556" t="s">
        <v>6009</v>
      </c>
      <c r="BY11" s="555" t="s">
        <v>5996</v>
      </c>
      <c r="BZ11" s="555" t="s">
        <v>6010</v>
      </c>
      <c r="CA11" s="555" t="s">
        <v>6011</v>
      </c>
      <c r="CB11" s="555" t="s">
        <v>6012</v>
      </c>
      <c r="CC11" s="555" t="s">
        <v>5985</v>
      </c>
      <c r="CD11" s="557"/>
      <c r="CE11" s="557" t="s">
        <v>143</v>
      </c>
      <c r="CF11" s="557"/>
      <c r="CG11" s="557"/>
      <c r="CH11" s="557"/>
      <c r="CI11" s="557" t="s">
        <v>143</v>
      </c>
      <c r="CJ11" s="552"/>
      <c r="CK11" s="565">
        <v>44196</v>
      </c>
    </row>
    <row r="12" spans="1:89" ht="72" hidden="1">
      <c r="B12" s="552" t="s">
        <v>627</v>
      </c>
      <c r="C12" s="553" t="s">
        <v>141</v>
      </c>
      <c r="D12" s="554" t="s">
        <v>6013</v>
      </c>
      <c r="E12" s="555" t="s">
        <v>6014</v>
      </c>
      <c r="F12" s="556" t="s">
        <v>6015</v>
      </c>
      <c r="G12" s="555" t="s">
        <v>6016</v>
      </c>
      <c r="H12" s="557" t="s">
        <v>133</v>
      </c>
      <c r="I12" s="557" t="s">
        <v>135</v>
      </c>
      <c r="J12" s="557" t="s">
        <v>135</v>
      </c>
      <c r="K12" s="557" t="s">
        <v>135</v>
      </c>
      <c r="L12" s="557" t="s">
        <v>135</v>
      </c>
      <c r="M12" s="557" t="s">
        <v>5967</v>
      </c>
      <c r="N12" s="557" t="s">
        <v>6017</v>
      </c>
      <c r="O12" s="556" t="s">
        <v>6018</v>
      </c>
      <c r="P12" s="555" t="s">
        <v>6019</v>
      </c>
      <c r="Q12" s="558" t="s">
        <v>129</v>
      </c>
      <c r="R12" s="558"/>
      <c r="S12" s="558" t="s">
        <v>143</v>
      </c>
      <c r="T12" s="555"/>
      <c r="U12" s="557"/>
      <c r="V12" s="559"/>
      <c r="W12" s="558"/>
      <c r="X12" s="558" t="s">
        <v>142</v>
      </c>
      <c r="Y12" s="558" t="s">
        <v>131</v>
      </c>
      <c r="Z12" s="558"/>
      <c r="AA12" s="558" t="s">
        <v>613</v>
      </c>
      <c r="AB12" s="558"/>
      <c r="AC12" s="558"/>
      <c r="AD12" s="558" t="s">
        <v>143</v>
      </c>
      <c r="AE12" s="558" t="s">
        <v>143</v>
      </c>
      <c r="AF12" s="558" t="s">
        <v>143</v>
      </c>
      <c r="AG12" s="558" t="s">
        <v>143</v>
      </c>
      <c r="AH12" s="558" t="s">
        <v>156</v>
      </c>
      <c r="AI12" s="558" t="s">
        <v>143</v>
      </c>
      <c r="AJ12" s="558" t="s">
        <v>156</v>
      </c>
      <c r="AK12" s="558" t="s">
        <v>129</v>
      </c>
      <c r="AL12" s="558" t="s">
        <v>6013</v>
      </c>
      <c r="AM12" s="560" t="s">
        <v>5971</v>
      </c>
      <c r="AN12" s="557" t="s">
        <v>137</v>
      </c>
      <c r="AO12" s="561" t="s">
        <v>144</v>
      </c>
      <c r="AP12" s="558" t="s">
        <v>6020</v>
      </c>
      <c r="AQ12" s="558"/>
      <c r="AR12" s="558"/>
      <c r="AS12" s="558"/>
      <c r="AT12" s="558"/>
      <c r="AU12" s="558"/>
      <c r="AV12" s="558"/>
      <c r="AW12" s="558"/>
      <c r="AX12" s="558" t="s">
        <v>144</v>
      </c>
      <c r="AY12" s="558" t="s">
        <v>144</v>
      </c>
      <c r="AZ12" s="558" t="s">
        <v>147</v>
      </c>
      <c r="BA12" s="558" t="str">
        <f t="shared" si="0"/>
        <v>A</v>
      </c>
      <c r="BB12" s="557" t="s">
        <v>135</v>
      </c>
      <c r="BC12" s="557" t="s">
        <v>135</v>
      </c>
      <c r="BD12" s="557" t="s">
        <v>133</v>
      </c>
      <c r="BE12" s="557" t="s">
        <v>133</v>
      </c>
      <c r="BF12" s="557" t="s">
        <v>135</v>
      </c>
      <c r="BG12" s="557" t="s">
        <v>135</v>
      </c>
      <c r="BH12" s="557" t="s">
        <v>135</v>
      </c>
      <c r="BI12" s="557" t="s">
        <v>135</v>
      </c>
      <c r="BJ12" s="558" t="s">
        <v>120</v>
      </c>
      <c r="BK12" s="556" t="s">
        <v>6021</v>
      </c>
      <c r="BL12" s="557"/>
      <c r="BM12" s="557"/>
      <c r="BN12" s="558" t="s">
        <v>143</v>
      </c>
      <c r="BO12" s="557"/>
      <c r="BP12" s="556" t="s">
        <v>6022</v>
      </c>
      <c r="BQ12" s="556" t="s">
        <v>6023</v>
      </c>
      <c r="BR12" s="562">
        <f>VLOOKUP(AN12,'[8]Sample Size'!$C$30:$D$35,2,)</f>
        <v>1</v>
      </c>
      <c r="BS12" s="560" t="s">
        <v>6024</v>
      </c>
      <c r="BT12" s="556" t="s">
        <v>5976</v>
      </c>
      <c r="BU12" s="555" t="s">
        <v>6025</v>
      </c>
      <c r="BV12" s="555" t="s">
        <v>6026</v>
      </c>
      <c r="BW12" s="556" t="s">
        <v>5979</v>
      </c>
      <c r="BX12" s="556" t="s">
        <v>6027</v>
      </c>
      <c r="BY12" s="555" t="s">
        <v>5981</v>
      </c>
      <c r="BZ12" s="555" t="s">
        <v>6028</v>
      </c>
      <c r="CA12" s="555" t="s">
        <v>6029</v>
      </c>
      <c r="CB12" s="555" t="s">
        <v>6030</v>
      </c>
      <c r="CC12" s="555" t="s">
        <v>6031</v>
      </c>
      <c r="CD12" s="557"/>
      <c r="CE12" s="557" t="s">
        <v>143</v>
      </c>
      <c r="CF12" s="557"/>
      <c r="CG12" s="557"/>
      <c r="CH12" s="557"/>
      <c r="CI12" s="557" t="s">
        <v>143</v>
      </c>
      <c r="CJ12" s="552"/>
      <c r="CK12" s="563">
        <v>44085</v>
      </c>
    </row>
    <row r="13" spans="1:89" ht="72" hidden="1">
      <c r="B13" s="557" t="s">
        <v>627</v>
      </c>
      <c r="C13" s="554" t="s">
        <v>141</v>
      </c>
      <c r="D13" s="557" t="s">
        <v>6013</v>
      </c>
      <c r="E13" s="555" t="s">
        <v>6014</v>
      </c>
      <c r="F13" s="556" t="s">
        <v>6032</v>
      </c>
      <c r="G13" s="555" t="s">
        <v>6033</v>
      </c>
      <c r="H13" s="557" t="s">
        <v>135</v>
      </c>
      <c r="I13" s="557" t="s">
        <v>135</v>
      </c>
      <c r="J13" s="557" t="s">
        <v>135</v>
      </c>
      <c r="K13" s="557" t="s">
        <v>135</v>
      </c>
      <c r="L13" s="557" t="s">
        <v>135</v>
      </c>
      <c r="M13" s="557" t="s">
        <v>5967</v>
      </c>
      <c r="N13" s="557" t="s">
        <v>6034</v>
      </c>
      <c r="O13" s="556" t="s">
        <v>6035</v>
      </c>
      <c r="P13" s="555" t="s">
        <v>6036</v>
      </c>
      <c r="Q13" s="558" t="s">
        <v>130</v>
      </c>
      <c r="R13" s="558" t="s">
        <v>143</v>
      </c>
      <c r="S13" s="559"/>
      <c r="T13" s="555"/>
      <c r="U13" s="557"/>
      <c r="V13" s="559"/>
      <c r="W13" s="558"/>
      <c r="X13" s="558" t="s">
        <v>142</v>
      </c>
      <c r="Y13" s="558" t="s">
        <v>131</v>
      </c>
      <c r="Z13" s="558" t="s">
        <v>613</v>
      </c>
      <c r="AA13" s="558"/>
      <c r="AB13" s="558"/>
      <c r="AC13" s="558"/>
      <c r="AD13" s="558" t="s">
        <v>143</v>
      </c>
      <c r="AE13" s="558" t="s">
        <v>143</v>
      </c>
      <c r="AF13" s="558" t="s">
        <v>143</v>
      </c>
      <c r="AG13" s="558" t="s">
        <v>143</v>
      </c>
      <c r="AH13" s="558" t="s">
        <v>156</v>
      </c>
      <c r="AI13" s="558" t="s">
        <v>143</v>
      </c>
      <c r="AJ13" s="558" t="s">
        <v>156</v>
      </c>
      <c r="AK13" s="558" t="s">
        <v>129</v>
      </c>
      <c r="AL13" s="558" t="s">
        <v>6013</v>
      </c>
      <c r="AM13" s="560" t="s">
        <v>5971</v>
      </c>
      <c r="AN13" s="557" t="s">
        <v>143</v>
      </c>
      <c r="AO13" s="561" t="s">
        <v>144</v>
      </c>
      <c r="AP13" s="558" t="s">
        <v>6037</v>
      </c>
      <c r="AQ13" s="558"/>
      <c r="AR13" s="558"/>
      <c r="AS13" s="558"/>
      <c r="AT13" s="558" t="s">
        <v>613</v>
      </c>
      <c r="AU13" s="558"/>
      <c r="AV13" s="558"/>
      <c r="AW13" s="558"/>
      <c r="AX13" s="558" t="s">
        <v>144</v>
      </c>
      <c r="AY13" s="558" t="s">
        <v>6038</v>
      </c>
      <c r="AZ13" s="558" t="s">
        <v>147</v>
      </c>
      <c r="BA13" s="558" t="str">
        <f t="shared" si="0"/>
        <v>O</v>
      </c>
      <c r="BB13" s="557" t="s">
        <v>135</v>
      </c>
      <c r="BC13" s="557" t="s">
        <v>135</v>
      </c>
      <c r="BD13" s="557" t="s">
        <v>133</v>
      </c>
      <c r="BE13" s="557" t="s">
        <v>133</v>
      </c>
      <c r="BF13" s="557" t="s">
        <v>135</v>
      </c>
      <c r="BG13" s="557" t="s">
        <v>133</v>
      </c>
      <c r="BH13" s="557" t="s">
        <v>135</v>
      </c>
      <c r="BI13" s="557" t="s">
        <v>135</v>
      </c>
      <c r="BJ13" s="558" t="s">
        <v>181</v>
      </c>
      <c r="BK13" s="556" t="s">
        <v>6039</v>
      </c>
      <c r="BL13" s="557"/>
      <c r="BM13" s="557"/>
      <c r="BN13" s="558" t="s">
        <v>143</v>
      </c>
      <c r="BO13" s="557"/>
      <c r="BP13" s="556" t="s">
        <v>6040</v>
      </c>
      <c r="BQ13" s="556" t="s">
        <v>6041</v>
      </c>
      <c r="BR13" s="562">
        <f>VLOOKUP(AN13,'[8]Sample Size'!$C$30:$D$35,2,)</f>
        <v>25</v>
      </c>
      <c r="BS13" s="560" t="s">
        <v>6042</v>
      </c>
      <c r="BT13" s="556" t="s">
        <v>5976</v>
      </c>
      <c r="BU13" s="555" t="s">
        <v>6025</v>
      </c>
      <c r="BV13" s="555" t="s">
        <v>6043</v>
      </c>
      <c r="BW13" s="556" t="s">
        <v>5979</v>
      </c>
      <c r="BX13" s="556" t="s">
        <v>6044</v>
      </c>
      <c r="BY13" s="555" t="s">
        <v>5981</v>
      </c>
      <c r="BZ13" s="555" t="s">
        <v>6045</v>
      </c>
      <c r="CA13" s="555" t="s">
        <v>6046</v>
      </c>
      <c r="CB13" s="555" t="s">
        <v>6047</v>
      </c>
      <c r="CC13" s="555" t="s">
        <v>6048</v>
      </c>
      <c r="CD13" s="557"/>
      <c r="CE13" s="557" t="s">
        <v>143</v>
      </c>
      <c r="CF13" s="557"/>
      <c r="CG13" s="557"/>
      <c r="CH13" s="557"/>
      <c r="CI13" s="557" t="s">
        <v>143</v>
      </c>
      <c r="CJ13" s="552"/>
      <c r="CK13" s="565">
        <v>44196</v>
      </c>
    </row>
    <row r="14" spans="1:89" ht="57.6" hidden="1">
      <c r="B14" s="557" t="s">
        <v>627</v>
      </c>
      <c r="C14" s="554" t="s">
        <v>141</v>
      </c>
      <c r="D14" s="557" t="s">
        <v>6013</v>
      </c>
      <c r="E14" s="555" t="s">
        <v>6014</v>
      </c>
      <c r="F14" s="556" t="s">
        <v>6049</v>
      </c>
      <c r="G14" s="555" t="s">
        <v>6050</v>
      </c>
      <c r="H14" s="557" t="s">
        <v>133</v>
      </c>
      <c r="I14" s="557" t="s">
        <v>135</v>
      </c>
      <c r="J14" s="557" t="s">
        <v>133</v>
      </c>
      <c r="K14" s="557" t="s">
        <v>135</v>
      </c>
      <c r="L14" s="557" t="s">
        <v>135</v>
      </c>
      <c r="M14" s="557" t="s">
        <v>145</v>
      </c>
      <c r="N14" s="557" t="s">
        <v>6051</v>
      </c>
      <c r="O14" s="556" t="s">
        <v>6052</v>
      </c>
      <c r="P14" s="555" t="s">
        <v>6053</v>
      </c>
      <c r="Q14" s="558" t="s">
        <v>130</v>
      </c>
      <c r="R14" s="558"/>
      <c r="S14" s="559" t="s">
        <v>143</v>
      </c>
      <c r="T14" s="555"/>
      <c r="U14" s="557"/>
      <c r="V14" s="559"/>
      <c r="W14" s="558"/>
      <c r="X14" s="558" t="s">
        <v>142</v>
      </c>
      <c r="Y14" s="558" t="s">
        <v>131</v>
      </c>
      <c r="Z14" s="558" t="s">
        <v>613</v>
      </c>
      <c r="AA14" s="558" t="s">
        <v>613</v>
      </c>
      <c r="AB14" s="558" t="s">
        <v>613</v>
      </c>
      <c r="AC14" s="558" t="s">
        <v>613</v>
      </c>
      <c r="AD14" s="558" t="s">
        <v>156</v>
      </c>
      <c r="AE14" s="558" t="s">
        <v>143</v>
      </c>
      <c r="AF14" s="558" t="s">
        <v>156</v>
      </c>
      <c r="AG14" s="558" t="s">
        <v>143</v>
      </c>
      <c r="AH14" s="558" t="s">
        <v>156</v>
      </c>
      <c r="AI14" s="558" t="s">
        <v>143</v>
      </c>
      <c r="AJ14" s="558" t="s">
        <v>156</v>
      </c>
      <c r="AK14" s="558" t="s">
        <v>129</v>
      </c>
      <c r="AL14" s="558" t="s">
        <v>6013</v>
      </c>
      <c r="AM14" s="560" t="s">
        <v>5971</v>
      </c>
      <c r="AN14" s="557" t="s">
        <v>137</v>
      </c>
      <c r="AO14" s="561" t="s">
        <v>144</v>
      </c>
      <c r="AP14" s="558" t="s">
        <v>6020</v>
      </c>
      <c r="AQ14" s="558"/>
      <c r="AR14" s="558"/>
      <c r="AS14" s="566"/>
      <c r="AT14" s="558"/>
      <c r="AU14" s="558"/>
      <c r="AV14" s="558"/>
      <c r="AW14" s="558"/>
      <c r="AX14" s="558" t="s">
        <v>144</v>
      </c>
      <c r="AY14" s="558" t="s">
        <v>3671</v>
      </c>
      <c r="AZ14" s="558" t="s">
        <v>147</v>
      </c>
      <c r="BA14" s="558" t="str">
        <f t="shared" si="0"/>
        <v>A</v>
      </c>
      <c r="BB14" s="557" t="s">
        <v>135</v>
      </c>
      <c r="BC14" s="557" t="s">
        <v>135</v>
      </c>
      <c r="BD14" s="557" t="s">
        <v>133</v>
      </c>
      <c r="BE14" s="557" t="s">
        <v>133</v>
      </c>
      <c r="BF14" s="557" t="s">
        <v>135</v>
      </c>
      <c r="BG14" s="557" t="s">
        <v>133</v>
      </c>
      <c r="BH14" s="557" t="s">
        <v>135</v>
      </c>
      <c r="BI14" s="557" t="s">
        <v>135</v>
      </c>
      <c r="BJ14" s="558" t="s">
        <v>181</v>
      </c>
      <c r="BK14" s="556" t="s">
        <v>6054</v>
      </c>
      <c r="BL14" s="557"/>
      <c r="BM14" s="557"/>
      <c r="BN14" s="558" t="s">
        <v>143</v>
      </c>
      <c r="BO14" s="557"/>
      <c r="BP14" s="556" t="s">
        <v>6055</v>
      </c>
      <c r="BQ14" s="557" t="s">
        <v>4813</v>
      </c>
      <c r="BR14" s="562">
        <f>VLOOKUP(AN14,'[8]Sample Size'!$C$30:$D$35,2,)</f>
        <v>1</v>
      </c>
      <c r="BS14" s="560" t="s">
        <v>6056</v>
      </c>
      <c r="BT14" s="556" t="s">
        <v>652</v>
      </c>
      <c r="BU14" s="555" t="s">
        <v>6057</v>
      </c>
      <c r="BV14" s="555" t="s">
        <v>6058</v>
      </c>
      <c r="BW14" s="556" t="s">
        <v>5979</v>
      </c>
      <c r="BX14" s="556" t="s">
        <v>6044</v>
      </c>
      <c r="BY14" s="555" t="s">
        <v>6059</v>
      </c>
      <c r="BZ14" s="555" t="s">
        <v>6045</v>
      </c>
      <c r="CA14" s="555" t="s">
        <v>6060</v>
      </c>
      <c r="CB14" s="555" t="s">
        <v>6061</v>
      </c>
      <c r="CC14" s="555" t="s">
        <v>6062</v>
      </c>
      <c r="CD14" s="557"/>
      <c r="CE14" s="557" t="s">
        <v>143</v>
      </c>
      <c r="CF14" s="557"/>
      <c r="CG14" s="557"/>
      <c r="CH14" s="557"/>
      <c r="CI14" s="557" t="s">
        <v>143</v>
      </c>
      <c r="CJ14" s="552"/>
      <c r="CK14" s="565">
        <v>44085</v>
      </c>
    </row>
    <row r="15" spans="1:89" ht="72" hidden="1">
      <c r="B15" s="567" t="s">
        <v>627</v>
      </c>
      <c r="C15" s="568" t="s">
        <v>141</v>
      </c>
      <c r="D15" s="569" t="s">
        <v>6063</v>
      </c>
      <c r="E15" s="555" t="s">
        <v>6064</v>
      </c>
      <c r="F15" s="570" t="s">
        <v>6065</v>
      </c>
      <c r="G15" s="571" t="s">
        <v>6066</v>
      </c>
      <c r="H15" s="557" t="s">
        <v>135</v>
      </c>
      <c r="I15" s="557" t="s">
        <v>135</v>
      </c>
      <c r="J15" s="557" t="s">
        <v>135</v>
      </c>
      <c r="K15" s="557" t="s">
        <v>135</v>
      </c>
      <c r="L15" s="557" t="s">
        <v>135</v>
      </c>
      <c r="M15" s="572" t="s">
        <v>5967</v>
      </c>
      <c r="N15" s="572" t="s">
        <v>6067</v>
      </c>
      <c r="O15" s="573" t="s">
        <v>6068</v>
      </c>
      <c r="P15" s="571" t="s">
        <v>6069</v>
      </c>
      <c r="Q15" s="574" t="s">
        <v>130</v>
      </c>
      <c r="R15" s="558"/>
      <c r="S15" s="559"/>
      <c r="T15" s="555" t="s">
        <v>143</v>
      </c>
      <c r="U15" s="557"/>
      <c r="V15" s="559"/>
      <c r="W15" s="558"/>
      <c r="X15" s="574" t="s">
        <v>142</v>
      </c>
      <c r="Y15" s="574" t="s">
        <v>131</v>
      </c>
      <c r="Z15" s="574" t="s">
        <v>613</v>
      </c>
      <c r="AA15" s="574" t="s">
        <v>613</v>
      </c>
      <c r="AB15" s="574"/>
      <c r="AC15" s="574"/>
      <c r="AD15" s="574" t="s">
        <v>143</v>
      </c>
      <c r="AE15" s="574" t="s">
        <v>143</v>
      </c>
      <c r="AF15" s="574" t="s">
        <v>143</v>
      </c>
      <c r="AG15" s="574" t="s">
        <v>143</v>
      </c>
      <c r="AH15" s="574" t="s">
        <v>143</v>
      </c>
      <c r="AI15" s="574" t="s">
        <v>143</v>
      </c>
      <c r="AJ15" s="574" t="s">
        <v>143</v>
      </c>
      <c r="AK15" s="558" t="s">
        <v>129</v>
      </c>
      <c r="AL15" s="558" t="s">
        <v>6063</v>
      </c>
      <c r="AM15" s="575" t="s">
        <v>5971</v>
      </c>
      <c r="AN15" s="552" t="s">
        <v>3972</v>
      </c>
      <c r="AO15" s="561" t="s">
        <v>144</v>
      </c>
      <c r="AP15" s="576" t="s">
        <v>657</v>
      </c>
      <c r="AQ15" s="574"/>
      <c r="AR15" s="577"/>
      <c r="AS15" s="578"/>
      <c r="AT15" s="579" t="s">
        <v>613</v>
      </c>
      <c r="AU15" s="574"/>
      <c r="AV15" s="574"/>
      <c r="AW15" s="574"/>
      <c r="AX15" s="574" t="s">
        <v>144</v>
      </c>
      <c r="AY15" s="574" t="s">
        <v>144</v>
      </c>
      <c r="AZ15" s="576" t="s">
        <v>147</v>
      </c>
      <c r="BA15" s="558" t="str">
        <f t="shared" si="0"/>
        <v>D</v>
      </c>
      <c r="BB15" s="572" t="s">
        <v>135</v>
      </c>
      <c r="BC15" s="572" t="s">
        <v>135</v>
      </c>
      <c r="BD15" s="572" t="s">
        <v>135</v>
      </c>
      <c r="BE15" s="572" t="s">
        <v>135</v>
      </c>
      <c r="BF15" s="572" t="s">
        <v>135</v>
      </c>
      <c r="BG15" s="572" t="s">
        <v>135</v>
      </c>
      <c r="BH15" s="572" t="s">
        <v>135</v>
      </c>
      <c r="BI15" s="572" t="s">
        <v>135</v>
      </c>
      <c r="BJ15" s="574" t="s">
        <v>120</v>
      </c>
      <c r="BK15" s="564" t="s">
        <v>6070</v>
      </c>
      <c r="BL15" s="572"/>
      <c r="BM15" s="572"/>
      <c r="BN15" s="574" t="s">
        <v>143</v>
      </c>
      <c r="BO15" s="572"/>
      <c r="BP15" s="573" t="s">
        <v>6071</v>
      </c>
      <c r="BQ15" s="573" t="s">
        <v>6072</v>
      </c>
      <c r="BR15" s="562">
        <f>VLOOKUP(AN15,'[8]Sample Size'!$C$30:$D$35,2,)</f>
        <v>20</v>
      </c>
      <c r="BS15" s="564" t="s">
        <v>6073</v>
      </c>
      <c r="BT15" s="573" t="s">
        <v>5976</v>
      </c>
      <c r="BU15" s="571" t="s">
        <v>6074</v>
      </c>
      <c r="BV15" s="571" t="s">
        <v>6075</v>
      </c>
      <c r="BW15" s="573" t="s">
        <v>5979</v>
      </c>
      <c r="BX15" s="573" t="s">
        <v>6076</v>
      </c>
      <c r="BY15" s="573" t="s">
        <v>5981</v>
      </c>
      <c r="BZ15" s="555" t="s">
        <v>6077</v>
      </c>
      <c r="CA15" s="555" t="s">
        <v>6011</v>
      </c>
      <c r="CB15" s="555" t="s">
        <v>6078</v>
      </c>
      <c r="CC15" s="555" t="s">
        <v>6079</v>
      </c>
      <c r="CD15" s="572"/>
      <c r="CE15" s="572" t="s">
        <v>143</v>
      </c>
      <c r="CF15" s="572"/>
      <c r="CG15" s="572"/>
      <c r="CH15" s="572"/>
      <c r="CI15" s="572" t="s">
        <v>143</v>
      </c>
      <c r="CJ15" s="567"/>
      <c r="CK15" s="580">
        <v>44085</v>
      </c>
    </row>
    <row r="16" spans="1:89" ht="100.8" hidden="1">
      <c r="B16" s="567" t="s">
        <v>627</v>
      </c>
      <c r="C16" s="568" t="s">
        <v>141</v>
      </c>
      <c r="D16" s="569" t="s">
        <v>6063</v>
      </c>
      <c r="E16" s="555" t="s">
        <v>6064</v>
      </c>
      <c r="F16" s="570" t="s">
        <v>6080</v>
      </c>
      <c r="G16" s="571" t="s">
        <v>6081</v>
      </c>
      <c r="H16" s="557" t="s">
        <v>135</v>
      </c>
      <c r="I16" s="557" t="s">
        <v>135</v>
      </c>
      <c r="J16" s="557" t="s">
        <v>133</v>
      </c>
      <c r="K16" s="557" t="s">
        <v>135</v>
      </c>
      <c r="L16" s="557" t="s">
        <v>135</v>
      </c>
      <c r="M16" s="572" t="s">
        <v>5967</v>
      </c>
      <c r="N16" s="572" t="s">
        <v>6082</v>
      </c>
      <c r="O16" s="573" t="s">
        <v>6083</v>
      </c>
      <c r="P16" s="571" t="s">
        <v>6084</v>
      </c>
      <c r="Q16" s="574" t="s">
        <v>130</v>
      </c>
      <c r="R16" s="558"/>
      <c r="S16" s="559"/>
      <c r="T16" s="555" t="s">
        <v>143</v>
      </c>
      <c r="U16" s="557"/>
      <c r="V16" s="559"/>
      <c r="W16" s="558"/>
      <c r="X16" s="574" t="s">
        <v>142</v>
      </c>
      <c r="Y16" s="574" t="s">
        <v>137</v>
      </c>
      <c r="Z16" s="574" t="s">
        <v>613</v>
      </c>
      <c r="AA16" s="574" t="s">
        <v>613</v>
      </c>
      <c r="AB16" s="574"/>
      <c r="AC16" s="574"/>
      <c r="AD16" s="574" t="s">
        <v>143</v>
      </c>
      <c r="AE16" s="574" t="s">
        <v>143</v>
      </c>
      <c r="AF16" s="574" t="s">
        <v>143</v>
      </c>
      <c r="AG16" s="574" t="s">
        <v>143</v>
      </c>
      <c r="AH16" s="574" t="s">
        <v>143</v>
      </c>
      <c r="AI16" s="574" t="s">
        <v>143</v>
      </c>
      <c r="AJ16" s="574" t="s">
        <v>143</v>
      </c>
      <c r="AK16" s="558" t="s">
        <v>129</v>
      </c>
      <c r="AL16" s="558" t="s">
        <v>6063</v>
      </c>
      <c r="AM16" s="575" t="s">
        <v>5971</v>
      </c>
      <c r="AN16" s="552" t="s">
        <v>3902</v>
      </c>
      <c r="AO16" s="561" t="s">
        <v>144</v>
      </c>
      <c r="AP16" s="576" t="s">
        <v>657</v>
      </c>
      <c r="AQ16" s="574"/>
      <c r="AR16" s="574"/>
      <c r="AS16" s="558" t="s">
        <v>613</v>
      </c>
      <c r="AT16" s="574"/>
      <c r="AU16" s="574"/>
      <c r="AV16" s="574"/>
      <c r="AW16" s="574"/>
      <c r="AX16" s="574" t="s">
        <v>144</v>
      </c>
      <c r="AY16" s="574" t="s">
        <v>144</v>
      </c>
      <c r="AZ16" s="574" t="s">
        <v>677</v>
      </c>
      <c r="BA16" s="558" t="str">
        <f t="shared" si="0"/>
        <v>A</v>
      </c>
      <c r="BB16" s="572" t="s">
        <v>135</v>
      </c>
      <c r="BC16" s="572" t="s">
        <v>135</v>
      </c>
      <c r="BD16" s="572" t="s">
        <v>135</v>
      </c>
      <c r="BE16" s="572" t="s">
        <v>135</v>
      </c>
      <c r="BF16" s="572" t="s">
        <v>135</v>
      </c>
      <c r="BG16" s="572" t="s">
        <v>135</v>
      </c>
      <c r="BH16" s="572" t="s">
        <v>135</v>
      </c>
      <c r="BI16" s="572" t="s">
        <v>135</v>
      </c>
      <c r="BJ16" s="574" t="s">
        <v>120</v>
      </c>
      <c r="BK16" s="564" t="s">
        <v>6085</v>
      </c>
      <c r="BL16" s="572"/>
      <c r="BM16" s="572"/>
      <c r="BN16" s="574" t="s">
        <v>143</v>
      </c>
      <c r="BO16" s="572"/>
      <c r="BP16" s="573" t="s">
        <v>144</v>
      </c>
      <c r="BQ16" s="573" t="s">
        <v>6086</v>
      </c>
      <c r="BR16" s="562">
        <f>VLOOKUP(AN16,'[8]Sample Size'!$C$30:$D$35,2,)</f>
        <v>1</v>
      </c>
      <c r="BS16" s="564" t="s">
        <v>6087</v>
      </c>
      <c r="BT16" s="573" t="s">
        <v>5976</v>
      </c>
      <c r="BU16" s="571" t="s">
        <v>6074</v>
      </c>
      <c r="BV16" s="571" t="s">
        <v>6088</v>
      </c>
      <c r="BW16" s="573" t="s">
        <v>5979</v>
      </c>
      <c r="BX16" s="573" t="s">
        <v>6089</v>
      </c>
      <c r="BY16" s="573" t="s">
        <v>5996</v>
      </c>
      <c r="BZ16" s="571" t="s">
        <v>6090</v>
      </c>
      <c r="CA16" s="571" t="s">
        <v>6091</v>
      </c>
      <c r="CB16" s="555" t="s">
        <v>6092</v>
      </c>
      <c r="CC16" s="571" t="s">
        <v>6093</v>
      </c>
      <c r="CD16" s="572"/>
      <c r="CE16" s="572" t="s">
        <v>143</v>
      </c>
      <c r="CF16" s="572"/>
      <c r="CG16" s="572"/>
      <c r="CH16" s="572"/>
      <c r="CI16" s="572" t="s">
        <v>143</v>
      </c>
      <c r="CJ16" s="567"/>
      <c r="CK16" s="580">
        <v>44085</v>
      </c>
    </row>
    <row r="17" spans="1:89" ht="100.8" hidden="1">
      <c r="B17" s="581" t="s">
        <v>627</v>
      </c>
      <c r="C17" s="576" t="s">
        <v>141</v>
      </c>
      <c r="D17" s="582" t="s">
        <v>6063</v>
      </c>
      <c r="E17" s="555" t="s">
        <v>6064</v>
      </c>
      <c r="F17" s="556" t="s">
        <v>6094</v>
      </c>
      <c r="G17" s="555" t="s">
        <v>6095</v>
      </c>
      <c r="H17" s="583" t="s">
        <v>135</v>
      </c>
      <c r="I17" s="583" t="s">
        <v>135</v>
      </c>
      <c r="J17" s="583" t="s">
        <v>135</v>
      </c>
      <c r="K17" s="583" t="s">
        <v>135</v>
      </c>
      <c r="L17" s="583" t="s">
        <v>135</v>
      </c>
      <c r="M17" s="583" t="s">
        <v>5967</v>
      </c>
      <c r="N17" s="572" t="s">
        <v>6096</v>
      </c>
      <c r="O17" s="570" t="s">
        <v>6097</v>
      </c>
      <c r="P17" s="555" t="s">
        <v>6098</v>
      </c>
      <c r="Q17" s="584" t="s">
        <v>130</v>
      </c>
      <c r="R17" s="584"/>
      <c r="S17" s="585"/>
      <c r="T17" s="586" t="s">
        <v>143</v>
      </c>
      <c r="U17" s="583"/>
      <c r="V17" s="585"/>
      <c r="W17" s="584"/>
      <c r="X17" s="584" t="s">
        <v>142</v>
      </c>
      <c r="Y17" s="584" t="s">
        <v>137</v>
      </c>
      <c r="Z17" s="574" t="s">
        <v>613</v>
      </c>
      <c r="AA17" s="574" t="s">
        <v>613</v>
      </c>
      <c r="AB17" s="584"/>
      <c r="AC17" s="584"/>
      <c r="AD17" s="584" t="s">
        <v>143</v>
      </c>
      <c r="AE17" s="584" t="s">
        <v>143</v>
      </c>
      <c r="AF17" s="584" t="s">
        <v>143</v>
      </c>
      <c r="AG17" s="584" t="s">
        <v>143</v>
      </c>
      <c r="AH17" s="584" t="s">
        <v>143</v>
      </c>
      <c r="AI17" s="584" t="s">
        <v>143</v>
      </c>
      <c r="AJ17" s="584" t="s">
        <v>143</v>
      </c>
      <c r="AK17" s="558" t="s">
        <v>129</v>
      </c>
      <c r="AL17" s="558" t="s">
        <v>6063</v>
      </c>
      <c r="AM17" s="587" t="s">
        <v>5971</v>
      </c>
      <c r="AN17" s="552" t="s">
        <v>3902</v>
      </c>
      <c r="AO17" s="561" t="s">
        <v>144</v>
      </c>
      <c r="AP17" s="576" t="s">
        <v>657</v>
      </c>
      <c r="AQ17" s="584"/>
      <c r="AR17" s="584"/>
      <c r="AS17" s="584"/>
      <c r="AT17" s="558" t="s">
        <v>613</v>
      </c>
      <c r="AU17" s="584"/>
      <c r="AV17" s="584"/>
      <c r="AW17" s="584"/>
      <c r="AX17" s="584" t="s">
        <v>144</v>
      </c>
      <c r="AY17" s="584" t="s">
        <v>144</v>
      </c>
      <c r="AZ17" s="584" t="s">
        <v>677</v>
      </c>
      <c r="BA17" s="558" t="str">
        <f t="shared" si="0"/>
        <v>A</v>
      </c>
      <c r="BB17" s="583" t="s">
        <v>135</v>
      </c>
      <c r="BC17" s="583" t="s">
        <v>135</v>
      </c>
      <c r="BD17" s="583" t="s">
        <v>135</v>
      </c>
      <c r="BE17" s="583" t="s">
        <v>135</v>
      </c>
      <c r="BF17" s="583" t="s">
        <v>135</v>
      </c>
      <c r="BG17" s="583" t="s">
        <v>133</v>
      </c>
      <c r="BH17" s="583" t="s">
        <v>135</v>
      </c>
      <c r="BI17" s="583" t="s">
        <v>135</v>
      </c>
      <c r="BJ17" s="584" t="s">
        <v>120</v>
      </c>
      <c r="BK17" s="564" t="s">
        <v>6099</v>
      </c>
      <c r="BL17" s="583"/>
      <c r="BM17" s="583"/>
      <c r="BN17" s="584" t="s">
        <v>143</v>
      </c>
      <c r="BO17" s="583"/>
      <c r="BP17" s="588" t="s">
        <v>6100</v>
      </c>
      <c r="BQ17" s="588" t="s">
        <v>6072</v>
      </c>
      <c r="BR17" s="562">
        <f>VLOOKUP(AN17,'[8]Sample Size'!$C$30:$D$35,2,)</f>
        <v>1</v>
      </c>
      <c r="BS17" s="564" t="s">
        <v>6101</v>
      </c>
      <c r="BT17" s="570" t="s">
        <v>5976</v>
      </c>
      <c r="BU17" s="589" t="s">
        <v>6025</v>
      </c>
      <c r="BV17" s="571" t="s">
        <v>6102</v>
      </c>
      <c r="BW17" s="573" t="s">
        <v>5979</v>
      </c>
      <c r="BX17" s="573" t="s">
        <v>6103</v>
      </c>
      <c r="BY17" s="573" t="s">
        <v>5996</v>
      </c>
      <c r="BZ17" s="571" t="s">
        <v>6104</v>
      </c>
      <c r="CA17" s="571" t="s">
        <v>6011</v>
      </c>
      <c r="CB17" s="555" t="s">
        <v>6105</v>
      </c>
      <c r="CC17" s="589" t="s">
        <v>6106</v>
      </c>
      <c r="CD17" s="590"/>
      <c r="CE17" s="590" t="s">
        <v>143</v>
      </c>
      <c r="CF17" s="590"/>
      <c r="CG17" s="590"/>
      <c r="CH17" s="590"/>
      <c r="CI17" s="590" t="s">
        <v>143</v>
      </c>
      <c r="CJ17" s="591"/>
      <c r="CK17" s="592">
        <v>44085</v>
      </c>
    </row>
    <row r="18" spans="1:89" ht="72" hidden="1">
      <c r="B18" s="552" t="s">
        <v>627</v>
      </c>
      <c r="C18" s="553" t="s">
        <v>141</v>
      </c>
      <c r="D18" s="554" t="s">
        <v>6063</v>
      </c>
      <c r="E18" s="555" t="s">
        <v>6064</v>
      </c>
      <c r="F18" s="556" t="s">
        <v>6107</v>
      </c>
      <c r="G18" s="555" t="s">
        <v>6108</v>
      </c>
      <c r="H18" s="557" t="s">
        <v>135</v>
      </c>
      <c r="I18" s="557" t="s">
        <v>135</v>
      </c>
      <c r="J18" s="557" t="s">
        <v>135</v>
      </c>
      <c r="K18" s="557" t="s">
        <v>135</v>
      </c>
      <c r="L18" s="557" t="s">
        <v>135</v>
      </c>
      <c r="M18" s="557" t="s">
        <v>5967</v>
      </c>
      <c r="N18" s="572" t="s">
        <v>6109</v>
      </c>
      <c r="O18" s="556" t="s">
        <v>6110</v>
      </c>
      <c r="P18" s="555" t="s">
        <v>6111</v>
      </c>
      <c r="Q18" s="558" t="s">
        <v>130</v>
      </c>
      <c r="R18" s="558"/>
      <c r="S18" s="559"/>
      <c r="T18" s="555" t="s">
        <v>143</v>
      </c>
      <c r="U18" s="557"/>
      <c r="V18" s="559"/>
      <c r="W18" s="558"/>
      <c r="X18" s="558" t="s">
        <v>142</v>
      </c>
      <c r="Y18" s="558" t="s">
        <v>137</v>
      </c>
      <c r="Z18" s="574" t="s">
        <v>613</v>
      </c>
      <c r="AA18" s="574" t="s">
        <v>613</v>
      </c>
      <c r="AB18" s="558"/>
      <c r="AC18" s="558"/>
      <c r="AD18" s="558" t="s">
        <v>143</v>
      </c>
      <c r="AE18" s="558" t="s">
        <v>143</v>
      </c>
      <c r="AF18" s="558" t="s">
        <v>143</v>
      </c>
      <c r="AG18" s="558" t="s">
        <v>143</v>
      </c>
      <c r="AH18" s="558" t="s">
        <v>143</v>
      </c>
      <c r="AI18" s="558" t="s">
        <v>143</v>
      </c>
      <c r="AJ18" s="558" t="s">
        <v>143</v>
      </c>
      <c r="AK18" s="558" t="s">
        <v>129</v>
      </c>
      <c r="AL18" s="558" t="s">
        <v>6063</v>
      </c>
      <c r="AM18" s="560" t="s">
        <v>5971</v>
      </c>
      <c r="AN18" s="552" t="s">
        <v>3902</v>
      </c>
      <c r="AO18" s="561" t="s">
        <v>144</v>
      </c>
      <c r="AP18" s="576" t="s">
        <v>657</v>
      </c>
      <c r="AQ18" s="558"/>
      <c r="AR18" s="558"/>
      <c r="AS18" s="558" t="s">
        <v>613</v>
      </c>
      <c r="AT18" s="558"/>
      <c r="AU18" s="558"/>
      <c r="AV18" s="558" t="s">
        <v>6112</v>
      </c>
      <c r="AW18" s="558" t="s">
        <v>6113</v>
      </c>
      <c r="AX18" s="558" t="s">
        <v>144</v>
      </c>
      <c r="AY18" s="558" t="s">
        <v>144</v>
      </c>
      <c r="AZ18" s="558" t="s">
        <v>677</v>
      </c>
      <c r="BA18" s="558" t="str">
        <f t="shared" si="0"/>
        <v>A</v>
      </c>
      <c r="BB18" s="557" t="s">
        <v>135</v>
      </c>
      <c r="BC18" s="557" t="s">
        <v>135</v>
      </c>
      <c r="BD18" s="557" t="s">
        <v>135</v>
      </c>
      <c r="BE18" s="557" t="s">
        <v>135</v>
      </c>
      <c r="BF18" s="557" t="s">
        <v>135</v>
      </c>
      <c r="BG18" s="557" t="s">
        <v>135</v>
      </c>
      <c r="BH18" s="557" t="s">
        <v>135</v>
      </c>
      <c r="BI18" s="557" t="s">
        <v>135</v>
      </c>
      <c r="BJ18" s="558" t="s">
        <v>120</v>
      </c>
      <c r="BK18" s="564" t="s">
        <v>6114</v>
      </c>
      <c r="BL18" s="557"/>
      <c r="BM18" s="557"/>
      <c r="BN18" s="558" t="s">
        <v>143</v>
      </c>
      <c r="BO18" s="558"/>
      <c r="BP18" s="564" t="s">
        <v>144</v>
      </c>
      <c r="BQ18" s="553" t="s">
        <v>144</v>
      </c>
      <c r="BR18" s="562">
        <f>VLOOKUP(AN18,'[8]Sample Size'!$C$30:$D$35,2,)</f>
        <v>1</v>
      </c>
      <c r="BS18" s="564" t="s">
        <v>6115</v>
      </c>
      <c r="BT18" s="556" t="s">
        <v>6116</v>
      </c>
      <c r="BU18" s="555" t="s">
        <v>6117</v>
      </c>
      <c r="BV18" s="571" t="s">
        <v>6118</v>
      </c>
      <c r="BW18" s="573" t="s">
        <v>5979</v>
      </c>
      <c r="BX18" s="573" t="s">
        <v>6119</v>
      </c>
      <c r="BY18" s="573" t="s">
        <v>5996</v>
      </c>
      <c r="BZ18" s="555" t="s">
        <v>6120</v>
      </c>
      <c r="CA18" s="555" t="s">
        <v>6011</v>
      </c>
      <c r="CB18" s="555" t="s">
        <v>6121</v>
      </c>
      <c r="CC18" s="555" t="s">
        <v>6122</v>
      </c>
      <c r="CD18" s="557"/>
      <c r="CE18" s="557" t="s">
        <v>143</v>
      </c>
      <c r="CF18" s="557"/>
      <c r="CG18" s="557"/>
      <c r="CH18" s="557"/>
      <c r="CI18" s="557" t="s">
        <v>143</v>
      </c>
      <c r="CJ18" s="552"/>
      <c r="CK18" s="563">
        <v>44085</v>
      </c>
    </row>
    <row r="19" spans="1:89" s="593" customFormat="1" ht="72" hidden="1">
      <c r="B19" s="594" t="s">
        <v>627</v>
      </c>
      <c r="C19" s="568" t="s">
        <v>141</v>
      </c>
      <c r="D19" s="595" t="s">
        <v>6063</v>
      </c>
      <c r="E19" s="596" t="s">
        <v>6064</v>
      </c>
      <c r="F19" s="556" t="s">
        <v>6123</v>
      </c>
      <c r="G19" s="555" t="s">
        <v>6124</v>
      </c>
      <c r="H19" s="576" t="s">
        <v>135</v>
      </c>
      <c r="I19" s="576" t="s">
        <v>135</v>
      </c>
      <c r="J19" s="576" t="s">
        <v>133</v>
      </c>
      <c r="K19" s="576" t="s">
        <v>135</v>
      </c>
      <c r="L19" s="576" t="s">
        <v>135</v>
      </c>
      <c r="M19" s="576" t="s">
        <v>145</v>
      </c>
      <c r="N19" s="572" t="s">
        <v>6125</v>
      </c>
      <c r="O19" s="597" t="s">
        <v>6126</v>
      </c>
      <c r="P19" s="555" t="s">
        <v>6127</v>
      </c>
      <c r="Q19" s="598" t="s">
        <v>130</v>
      </c>
      <c r="R19" s="576"/>
      <c r="S19" s="599"/>
      <c r="T19" s="599"/>
      <c r="U19" s="576"/>
      <c r="V19" s="599" t="s">
        <v>143</v>
      </c>
      <c r="W19" s="576"/>
      <c r="X19" s="576" t="s">
        <v>140</v>
      </c>
      <c r="Y19" s="576" t="s">
        <v>131</v>
      </c>
      <c r="Z19" s="574" t="s">
        <v>613</v>
      </c>
      <c r="AA19" s="574" t="s">
        <v>613</v>
      </c>
      <c r="AB19" s="576"/>
      <c r="AC19" s="576"/>
      <c r="AD19" s="576"/>
      <c r="AE19" s="576" t="s">
        <v>143</v>
      </c>
      <c r="AF19" s="576"/>
      <c r="AG19" s="576"/>
      <c r="AH19" s="576" t="s">
        <v>143</v>
      </c>
      <c r="AI19" s="576"/>
      <c r="AJ19" s="576"/>
      <c r="AK19" s="558" t="s">
        <v>129</v>
      </c>
      <c r="AL19" s="558" t="s">
        <v>6063</v>
      </c>
      <c r="AM19" s="600" t="s">
        <v>5971</v>
      </c>
      <c r="AN19" s="576" t="s">
        <v>143</v>
      </c>
      <c r="AO19" s="561" t="s">
        <v>144</v>
      </c>
      <c r="AP19" s="576" t="s">
        <v>657</v>
      </c>
      <c r="AQ19" s="576"/>
      <c r="AR19" s="576"/>
      <c r="AS19" s="576"/>
      <c r="AT19" s="576"/>
      <c r="AU19" s="576"/>
      <c r="AV19" s="601" t="s">
        <v>6128</v>
      </c>
      <c r="AW19" s="584" t="s">
        <v>6041</v>
      </c>
      <c r="AX19" s="576" t="s">
        <v>144</v>
      </c>
      <c r="AY19" s="558" t="s">
        <v>6129</v>
      </c>
      <c r="AZ19" s="576" t="s">
        <v>147</v>
      </c>
      <c r="BA19" s="558" t="str">
        <f t="shared" si="0"/>
        <v>O</v>
      </c>
      <c r="BB19" s="576" t="s">
        <v>135</v>
      </c>
      <c r="BC19" s="576" t="s">
        <v>135</v>
      </c>
      <c r="BD19" s="576" t="s">
        <v>135</v>
      </c>
      <c r="BE19" s="576" t="s">
        <v>133</v>
      </c>
      <c r="BF19" s="576" t="s">
        <v>135</v>
      </c>
      <c r="BG19" s="576" t="s">
        <v>133</v>
      </c>
      <c r="BH19" s="576" t="s">
        <v>133</v>
      </c>
      <c r="BI19" s="576" t="s">
        <v>135</v>
      </c>
      <c r="BJ19" s="576" t="s">
        <v>120</v>
      </c>
      <c r="BK19" s="556" t="s">
        <v>6130</v>
      </c>
      <c r="BL19" s="576"/>
      <c r="BM19" s="576"/>
      <c r="BN19" s="576"/>
      <c r="BO19" s="576" t="s">
        <v>143</v>
      </c>
      <c r="BP19" s="600" t="s">
        <v>6131</v>
      </c>
      <c r="BQ19" s="602" t="s">
        <v>6132</v>
      </c>
      <c r="BR19" s="562">
        <f>VLOOKUP(AN19,'[8]Sample Size'!$C$30:$D$35,2,)</f>
        <v>25</v>
      </c>
      <c r="BS19" s="560" t="s">
        <v>6133</v>
      </c>
      <c r="BT19" s="556" t="s">
        <v>5976</v>
      </c>
      <c r="BU19" s="555" t="s">
        <v>6074</v>
      </c>
      <c r="BV19" s="571" t="s">
        <v>6134</v>
      </c>
      <c r="BW19" s="573" t="s">
        <v>5979</v>
      </c>
      <c r="BX19" s="597" t="s">
        <v>6044</v>
      </c>
      <c r="BY19" s="555" t="s">
        <v>6135</v>
      </c>
      <c r="BZ19" s="555" t="s">
        <v>6136</v>
      </c>
      <c r="CA19" s="603" t="s">
        <v>6137</v>
      </c>
      <c r="CB19" s="603" t="s">
        <v>6121</v>
      </c>
      <c r="CC19" s="555" t="s">
        <v>6138</v>
      </c>
      <c r="CD19" s="604"/>
      <c r="CE19" s="604" t="s">
        <v>143</v>
      </c>
      <c r="CF19" s="604"/>
      <c r="CG19" s="604"/>
      <c r="CH19" s="604"/>
      <c r="CI19" s="604" t="s">
        <v>143</v>
      </c>
      <c r="CJ19" s="604"/>
      <c r="CK19" s="605">
        <v>44161</v>
      </c>
    </row>
    <row r="20" spans="1:89" s="593" customFormat="1" ht="100.8" hidden="1">
      <c r="B20" s="606" t="s">
        <v>627</v>
      </c>
      <c r="C20" s="607" t="s">
        <v>141</v>
      </c>
      <c r="D20" s="608" t="s">
        <v>6139</v>
      </c>
      <c r="E20" s="609" t="s">
        <v>6140</v>
      </c>
      <c r="F20" s="610" t="s">
        <v>6141</v>
      </c>
      <c r="G20" s="609" t="s">
        <v>6142</v>
      </c>
      <c r="H20" s="611" t="s">
        <v>133</v>
      </c>
      <c r="I20" s="611" t="s">
        <v>135</v>
      </c>
      <c r="J20" s="611" t="s">
        <v>135</v>
      </c>
      <c r="K20" s="611" t="s">
        <v>135</v>
      </c>
      <c r="L20" s="611" t="s">
        <v>135</v>
      </c>
      <c r="M20" s="611" t="s">
        <v>6143</v>
      </c>
      <c r="N20" s="612" t="s">
        <v>6144</v>
      </c>
      <c r="O20" s="610" t="s">
        <v>6145</v>
      </c>
      <c r="P20" s="609" t="s">
        <v>6146</v>
      </c>
      <c r="Q20" s="566" t="s">
        <v>130</v>
      </c>
      <c r="R20" s="566"/>
      <c r="S20" s="613"/>
      <c r="T20" s="609" t="s">
        <v>143</v>
      </c>
      <c r="U20" s="611"/>
      <c r="V20" s="613"/>
      <c r="W20" s="566"/>
      <c r="X20" s="566" t="s">
        <v>142</v>
      </c>
      <c r="Y20" s="566" t="s">
        <v>137</v>
      </c>
      <c r="Z20" s="614" t="s">
        <v>613</v>
      </c>
      <c r="AA20" s="614" t="s">
        <v>613</v>
      </c>
      <c r="AB20" s="566"/>
      <c r="AC20" s="566"/>
      <c r="AD20" s="566" t="s">
        <v>143</v>
      </c>
      <c r="AE20" s="566" t="s">
        <v>143</v>
      </c>
      <c r="AF20" s="566" t="s">
        <v>143</v>
      </c>
      <c r="AG20" s="566" t="s">
        <v>143</v>
      </c>
      <c r="AH20" s="566" t="s">
        <v>143</v>
      </c>
      <c r="AI20" s="566" t="s">
        <v>143</v>
      </c>
      <c r="AJ20" s="566" t="s">
        <v>143</v>
      </c>
      <c r="AK20" s="566" t="s">
        <v>129</v>
      </c>
      <c r="AL20" s="566" t="s">
        <v>6139</v>
      </c>
      <c r="AM20" s="615" t="s">
        <v>5971</v>
      </c>
      <c r="AN20" s="552" t="s">
        <v>3902</v>
      </c>
      <c r="AO20" s="616" t="s">
        <v>144</v>
      </c>
      <c r="AP20" s="566" t="s">
        <v>144</v>
      </c>
      <c r="AQ20" s="566"/>
      <c r="AR20" s="566"/>
      <c r="AS20" s="566" t="s">
        <v>613</v>
      </c>
      <c r="AT20" s="566"/>
      <c r="AU20" s="566"/>
      <c r="AV20" s="566" t="s">
        <v>6147</v>
      </c>
      <c r="AW20" s="566" t="s">
        <v>6148</v>
      </c>
      <c r="AX20" s="566" t="s">
        <v>144</v>
      </c>
      <c r="AY20" s="566" t="s">
        <v>6149</v>
      </c>
      <c r="AZ20" s="566" t="s">
        <v>677</v>
      </c>
      <c r="BA20" s="558" t="str">
        <f t="shared" si="0"/>
        <v>A</v>
      </c>
      <c r="BB20" s="611" t="s">
        <v>135</v>
      </c>
      <c r="BC20" s="611" t="s">
        <v>135</v>
      </c>
      <c r="BD20" s="611" t="s">
        <v>135</v>
      </c>
      <c r="BE20" s="611" t="s">
        <v>135</v>
      </c>
      <c r="BF20" s="611" t="s">
        <v>135</v>
      </c>
      <c r="BG20" s="611" t="s">
        <v>133</v>
      </c>
      <c r="BH20" s="611" t="s">
        <v>133</v>
      </c>
      <c r="BI20" s="611" t="s">
        <v>135</v>
      </c>
      <c r="BJ20" s="566" t="s">
        <v>120</v>
      </c>
      <c r="BK20" s="617" t="s">
        <v>6150</v>
      </c>
      <c r="BL20" s="611"/>
      <c r="BM20" s="611"/>
      <c r="BN20" s="566" t="s">
        <v>143</v>
      </c>
      <c r="BO20" s="611"/>
      <c r="BP20" s="610" t="s">
        <v>6151</v>
      </c>
      <c r="BQ20" s="610" t="s">
        <v>6152</v>
      </c>
      <c r="BR20" s="562">
        <f>VLOOKUP(AN20,'[8]Sample Size'!$C$30:$D$35,2,)</f>
        <v>1</v>
      </c>
      <c r="BS20" s="617" t="s">
        <v>6153</v>
      </c>
      <c r="BT20" s="618" t="s">
        <v>5976</v>
      </c>
      <c r="BU20" s="609" t="s">
        <v>6074</v>
      </c>
      <c r="BV20" s="609" t="s">
        <v>6154</v>
      </c>
      <c r="BW20" s="610" t="s">
        <v>5979</v>
      </c>
      <c r="BX20" s="610" t="s">
        <v>6155</v>
      </c>
      <c r="BY20" s="609" t="s">
        <v>5996</v>
      </c>
      <c r="BZ20" s="609" t="s">
        <v>6156</v>
      </c>
      <c r="CA20" s="609" t="s">
        <v>6011</v>
      </c>
      <c r="CB20" s="609" t="s">
        <v>6121</v>
      </c>
      <c r="CC20" s="609" t="s">
        <v>6157</v>
      </c>
      <c r="CD20" s="611"/>
      <c r="CE20" s="611" t="s">
        <v>143</v>
      </c>
      <c r="CF20" s="611"/>
      <c r="CG20" s="611"/>
      <c r="CH20" s="611"/>
      <c r="CI20" s="611" t="s">
        <v>143</v>
      </c>
      <c r="CJ20" s="606"/>
      <c r="CK20" s="619">
        <v>44085</v>
      </c>
    </row>
    <row r="21" spans="1:89" ht="187.2" hidden="1">
      <c r="A21" s="527"/>
      <c r="B21" s="553" t="s">
        <v>627</v>
      </c>
      <c r="C21" s="553" t="s">
        <v>141</v>
      </c>
      <c r="D21" s="553" t="s">
        <v>6139</v>
      </c>
      <c r="E21" s="620" t="s">
        <v>6140</v>
      </c>
      <c r="F21" s="602" t="s">
        <v>6141</v>
      </c>
      <c r="G21" s="620" t="s">
        <v>6142</v>
      </c>
      <c r="H21" s="553" t="s">
        <v>133</v>
      </c>
      <c r="I21" s="553" t="s">
        <v>135</v>
      </c>
      <c r="J21" s="553" t="s">
        <v>135</v>
      </c>
      <c r="K21" s="553" t="s">
        <v>135</v>
      </c>
      <c r="L21" s="553" t="s">
        <v>135</v>
      </c>
      <c r="M21" s="553" t="s">
        <v>6143</v>
      </c>
      <c r="N21" s="568" t="s">
        <v>6158</v>
      </c>
      <c r="O21" s="602" t="s">
        <v>6159</v>
      </c>
      <c r="P21" s="620" t="s">
        <v>6160</v>
      </c>
      <c r="Q21" s="553" t="s">
        <v>130</v>
      </c>
      <c r="R21" s="553" t="s">
        <v>143</v>
      </c>
      <c r="S21" s="620"/>
      <c r="T21" s="620"/>
      <c r="U21" s="553"/>
      <c r="V21" s="620"/>
      <c r="W21" s="553"/>
      <c r="X21" s="553" t="s">
        <v>140</v>
      </c>
      <c r="Y21" s="553" t="s">
        <v>131</v>
      </c>
      <c r="Z21" s="568" t="s">
        <v>613</v>
      </c>
      <c r="AA21" s="568" t="s">
        <v>613</v>
      </c>
      <c r="AB21" s="553"/>
      <c r="AC21" s="553"/>
      <c r="AD21" s="553" t="s">
        <v>143</v>
      </c>
      <c r="AE21" s="553" t="s">
        <v>143</v>
      </c>
      <c r="AF21" s="553" t="s">
        <v>143</v>
      </c>
      <c r="AG21" s="553" t="s">
        <v>143</v>
      </c>
      <c r="AH21" s="553" t="s">
        <v>143</v>
      </c>
      <c r="AI21" s="553" t="s">
        <v>143</v>
      </c>
      <c r="AJ21" s="553" t="s">
        <v>143</v>
      </c>
      <c r="AK21" s="553" t="s">
        <v>129</v>
      </c>
      <c r="AL21" s="553" t="s">
        <v>6139</v>
      </c>
      <c r="AM21" s="602" t="s">
        <v>5971</v>
      </c>
      <c r="AN21" s="553" t="s">
        <v>143</v>
      </c>
      <c r="AO21" s="621" t="s">
        <v>144</v>
      </c>
      <c r="AP21" s="553" t="s">
        <v>144</v>
      </c>
      <c r="AQ21" s="553"/>
      <c r="AR21" s="553"/>
      <c r="AS21" s="553"/>
      <c r="AT21" s="553" t="s">
        <v>613</v>
      </c>
      <c r="AU21" s="553"/>
      <c r="AV21" s="553"/>
      <c r="AW21" s="553"/>
      <c r="AX21" s="553" t="s">
        <v>144</v>
      </c>
      <c r="AY21" s="553" t="s">
        <v>6149</v>
      </c>
      <c r="AZ21" s="553" t="s">
        <v>147</v>
      </c>
      <c r="BA21" s="558" t="str">
        <f t="shared" si="0"/>
        <v>O</v>
      </c>
      <c r="BB21" s="553" t="s">
        <v>135</v>
      </c>
      <c r="BC21" s="553" t="s">
        <v>135</v>
      </c>
      <c r="BD21" s="553" t="s">
        <v>135</v>
      </c>
      <c r="BE21" s="553" t="s">
        <v>133</v>
      </c>
      <c r="BF21" s="553" t="s">
        <v>135</v>
      </c>
      <c r="BG21" s="553" t="s">
        <v>133</v>
      </c>
      <c r="BH21" s="553" t="s">
        <v>133</v>
      </c>
      <c r="BI21" s="553" t="s">
        <v>135</v>
      </c>
      <c r="BJ21" s="553" t="s">
        <v>120</v>
      </c>
      <c r="BK21" s="602" t="s">
        <v>6161</v>
      </c>
      <c r="BL21" s="553"/>
      <c r="BM21" s="553"/>
      <c r="BN21" s="553" t="s">
        <v>143</v>
      </c>
      <c r="BO21" s="553"/>
      <c r="BP21" s="602" t="s">
        <v>6162</v>
      </c>
      <c r="BQ21" s="602" t="s">
        <v>6163</v>
      </c>
      <c r="BR21" s="562">
        <f>VLOOKUP(AN21,'[8]Sample Size'!$C$30:$D$35,2,)</f>
        <v>25</v>
      </c>
      <c r="BS21" s="602" t="s">
        <v>6164</v>
      </c>
      <c r="BT21" s="597" t="s">
        <v>5976</v>
      </c>
      <c r="BU21" s="620" t="s">
        <v>6165</v>
      </c>
      <c r="BV21" s="620" t="s">
        <v>6166</v>
      </c>
      <c r="BW21" s="602" t="s">
        <v>5979</v>
      </c>
      <c r="BX21" s="602" t="s">
        <v>6167</v>
      </c>
      <c r="BY21" s="620" t="s">
        <v>5981</v>
      </c>
      <c r="BZ21" s="620" t="s">
        <v>6168</v>
      </c>
      <c r="CA21" s="620" t="s">
        <v>6169</v>
      </c>
      <c r="CB21" s="620" t="s">
        <v>6170</v>
      </c>
      <c r="CC21" s="620" t="s">
        <v>6171</v>
      </c>
      <c r="CD21" s="553"/>
      <c r="CE21" s="553" t="s">
        <v>143</v>
      </c>
      <c r="CF21" s="553"/>
      <c r="CG21" s="553"/>
      <c r="CH21" s="553"/>
      <c r="CI21" s="553" t="s">
        <v>143</v>
      </c>
      <c r="CJ21" s="553"/>
      <c r="CK21" s="622">
        <v>44196</v>
      </c>
    </row>
    <row r="22" spans="1:89" ht="100.8" hidden="1">
      <c r="A22" s="527"/>
      <c r="B22" s="553" t="s">
        <v>627</v>
      </c>
      <c r="C22" s="553" t="s">
        <v>141</v>
      </c>
      <c r="D22" s="553" t="s">
        <v>6139</v>
      </c>
      <c r="E22" s="620" t="s">
        <v>6140</v>
      </c>
      <c r="F22" s="602" t="s">
        <v>6172</v>
      </c>
      <c r="G22" s="620" t="s">
        <v>6173</v>
      </c>
      <c r="H22" s="553" t="s">
        <v>133</v>
      </c>
      <c r="I22" s="553" t="s">
        <v>135</v>
      </c>
      <c r="J22" s="553" t="s">
        <v>135</v>
      </c>
      <c r="K22" s="553" t="s">
        <v>135</v>
      </c>
      <c r="L22" s="553" t="s">
        <v>135</v>
      </c>
      <c r="M22" s="553" t="s">
        <v>145</v>
      </c>
      <c r="N22" s="568" t="s">
        <v>6174</v>
      </c>
      <c r="O22" s="602" t="s">
        <v>6175</v>
      </c>
      <c r="P22" s="620" t="s">
        <v>6176</v>
      </c>
      <c r="Q22" s="553" t="s">
        <v>130</v>
      </c>
      <c r="R22" s="553"/>
      <c r="S22" s="620"/>
      <c r="T22" s="620" t="s">
        <v>143</v>
      </c>
      <c r="U22" s="553"/>
      <c r="V22" s="620"/>
      <c r="W22" s="553"/>
      <c r="X22" s="553" t="s">
        <v>142</v>
      </c>
      <c r="Y22" s="553" t="s">
        <v>137</v>
      </c>
      <c r="Z22" s="568" t="s">
        <v>613</v>
      </c>
      <c r="AA22" s="568" t="s">
        <v>613</v>
      </c>
      <c r="AB22" s="553"/>
      <c r="AC22" s="553"/>
      <c r="AD22" s="553" t="s">
        <v>143</v>
      </c>
      <c r="AE22" s="553" t="s">
        <v>143</v>
      </c>
      <c r="AF22" s="553" t="s">
        <v>143</v>
      </c>
      <c r="AG22" s="553" t="s">
        <v>143</v>
      </c>
      <c r="AH22" s="553" t="s">
        <v>143</v>
      </c>
      <c r="AI22" s="553" t="s">
        <v>143</v>
      </c>
      <c r="AJ22" s="553" t="s">
        <v>143</v>
      </c>
      <c r="AK22" s="553" t="s">
        <v>129</v>
      </c>
      <c r="AL22" s="553" t="s">
        <v>6139</v>
      </c>
      <c r="AM22" s="602" t="s">
        <v>5971</v>
      </c>
      <c r="AN22" s="553" t="s">
        <v>131</v>
      </c>
      <c r="AO22" s="621" t="s">
        <v>144</v>
      </c>
      <c r="AP22" s="553" t="s">
        <v>6177</v>
      </c>
      <c r="AQ22" s="553"/>
      <c r="AR22" s="553"/>
      <c r="AS22" s="553" t="s">
        <v>613</v>
      </c>
      <c r="AT22" s="553"/>
      <c r="AU22" s="553"/>
      <c r="AV22" s="553"/>
      <c r="AW22" s="553"/>
      <c r="AX22" s="553" t="s">
        <v>144</v>
      </c>
      <c r="AY22" s="553" t="s">
        <v>6178</v>
      </c>
      <c r="AZ22" s="553" t="s">
        <v>677</v>
      </c>
      <c r="BA22" s="558" t="str">
        <f t="shared" si="0"/>
        <v>M</v>
      </c>
      <c r="BB22" s="553" t="s">
        <v>135</v>
      </c>
      <c r="BC22" s="553" t="s">
        <v>135</v>
      </c>
      <c r="BD22" s="553" t="s">
        <v>135</v>
      </c>
      <c r="BE22" s="553" t="s">
        <v>135</v>
      </c>
      <c r="BF22" s="553" t="s">
        <v>135</v>
      </c>
      <c r="BG22" s="553" t="s">
        <v>133</v>
      </c>
      <c r="BH22" s="553" t="s">
        <v>133</v>
      </c>
      <c r="BI22" s="553" t="s">
        <v>135</v>
      </c>
      <c r="BJ22" s="553" t="s">
        <v>120</v>
      </c>
      <c r="BK22" s="602" t="s">
        <v>6179</v>
      </c>
      <c r="BL22" s="553"/>
      <c r="BM22" s="553"/>
      <c r="BN22" s="553" t="s">
        <v>143</v>
      </c>
      <c r="BO22" s="553"/>
      <c r="BP22" s="602" t="s">
        <v>6180</v>
      </c>
      <c r="BQ22" s="602"/>
      <c r="BR22" s="562">
        <f>VLOOKUP(AN22,'[8]Sample Size'!$C$30:$D$35,2,)</f>
        <v>2</v>
      </c>
      <c r="BS22" s="602" t="s">
        <v>6181</v>
      </c>
      <c r="BT22" s="597" t="s">
        <v>5976</v>
      </c>
      <c r="BU22" s="620" t="s">
        <v>6165</v>
      </c>
      <c r="BV22" s="620" t="s">
        <v>6182</v>
      </c>
      <c r="BW22" s="602" t="s">
        <v>5979</v>
      </c>
      <c r="BX22" s="602" t="s">
        <v>6183</v>
      </c>
      <c r="BY22" s="620" t="s">
        <v>6184</v>
      </c>
      <c r="BZ22" s="620" t="s">
        <v>6185</v>
      </c>
      <c r="CA22" s="620" t="s">
        <v>6186</v>
      </c>
      <c r="CB22" s="620" t="s">
        <v>6187</v>
      </c>
      <c r="CC22" s="620" t="s">
        <v>6048</v>
      </c>
      <c r="CD22" s="553"/>
      <c r="CE22" s="553" t="s">
        <v>143</v>
      </c>
      <c r="CF22" s="553"/>
      <c r="CG22" s="553"/>
      <c r="CH22" s="553"/>
      <c r="CI22" s="553" t="s">
        <v>143</v>
      </c>
      <c r="CJ22" s="553"/>
      <c r="CK22" s="622">
        <v>44085</v>
      </c>
    </row>
    <row r="23" spans="1:89" ht="57.6" hidden="1">
      <c r="A23" s="527"/>
      <c r="B23" s="567" t="s">
        <v>627</v>
      </c>
      <c r="C23" s="568" t="s">
        <v>141</v>
      </c>
      <c r="D23" s="569" t="s">
        <v>6139</v>
      </c>
      <c r="E23" s="571" t="s">
        <v>6140</v>
      </c>
      <c r="F23" s="573" t="s">
        <v>6172</v>
      </c>
      <c r="G23" s="571" t="s">
        <v>6173</v>
      </c>
      <c r="H23" s="572" t="s">
        <v>135</v>
      </c>
      <c r="I23" s="572" t="s">
        <v>135</v>
      </c>
      <c r="J23" s="572" t="s">
        <v>133</v>
      </c>
      <c r="K23" s="572" t="s">
        <v>135</v>
      </c>
      <c r="L23" s="572" t="s">
        <v>133</v>
      </c>
      <c r="M23" s="572" t="s">
        <v>145</v>
      </c>
      <c r="N23" s="572" t="s">
        <v>6188</v>
      </c>
      <c r="O23" s="573" t="s">
        <v>6189</v>
      </c>
      <c r="P23" s="571" t="s">
        <v>6190</v>
      </c>
      <c r="Q23" s="574" t="s">
        <v>130</v>
      </c>
      <c r="R23" s="574"/>
      <c r="S23" s="623"/>
      <c r="T23" s="572" t="s">
        <v>143</v>
      </c>
      <c r="U23" s="572"/>
      <c r="V23" s="623"/>
      <c r="W23" s="574"/>
      <c r="X23" s="574" t="s">
        <v>142</v>
      </c>
      <c r="Y23" s="574" t="s">
        <v>137</v>
      </c>
      <c r="Z23" s="574" t="s">
        <v>613</v>
      </c>
      <c r="AA23" s="574" t="s">
        <v>613</v>
      </c>
      <c r="AB23" s="574"/>
      <c r="AC23" s="574"/>
      <c r="AD23" s="574" t="s">
        <v>143</v>
      </c>
      <c r="AE23" s="574" t="s">
        <v>143</v>
      </c>
      <c r="AF23" s="574" t="s">
        <v>143</v>
      </c>
      <c r="AG23" s="574" t="s">
        <v>143</v>
      </c>
      <c r="AH23" s="574" t="s">
        <v>143</v>
      </c>
      <c r="AI23" s="574" t="s">
        <v>143</v>
      </c>
      <c r="AJ23" s="574" t="s">
        <v>143</v>
      </c>
      <c r="AK23" s="574" t="s">
        <v>129</v>
      </c>
      <c r="AL23" s="574" t="s">
        <v>6139</v>
      </c>
      <c r="AM23" s="575" t="s">
        <v>5971</v>
      </c>
      <c r="AN23" s="552" t="s">
        <v>3902</v>
      </c>
      <c r="AO23" s="561" t="s">
        <v>144</v>
      </c>
      <c r="AP23" s="574" t="s">
        <v>144</v>
      </c>
      <c r="AQ23" s="574"/>
      <c r="AR23" s="574"/>
      <c r="AS23" s="574" t="s">
        <v>613</v>
      </c>
      <c r="AT23" s="574"/>
      <c r="AU23" s="574"/>
      <c r="AV23" s="574"/>
      <c r="AW23" s="574"/>
      <c r="AX23" s="574" t="s">
        <v>144</v>
      </c>
      <c r="AY23" s="574" t="s">
        <v>144</v>
      </c>
      <c r="AZ23" s="574" t="s">
        <v>677</v>
      </c>
      <c r="BA23" s="558" t="str">
        <f t="shared" si="0"/>
        <v>A</v>
      </c>
      <c r="BB23" s="572" t="s">
        <v>135</v>
      </c>
      <c r="BC23" s="572" t="s">
        <v>135</v>
      </c>
      <c r="BD23" s="572" t="s">
        <v>135</v>
      </c>
      <c r="BE23" s="572" t="s">
        <v>135</v>
      </c>
      <c r="BF23" s="572" t="s">
        <v>135</v>
      </c>
      <c r="BG23" s="572" t="s">
        <v>133</v>
      </c>
      <c r="BH23" s="572" t="s">
        <v>133</v>
      </c>
      <c r="BI23" s="572" t="s">
        <v>135</v>
      </c>
      <c r="BJ23" s="574" t="s">
        <v>120</v>
      </c>
      <c r="BK23" s="564" t="s">
        <v>6191</v>
      </c>
      <c r="BL23" s="572"/>
      <c r="BM23" s="572"/>
      <c r="BN23" s="574" t="s">
        <v>143</v>
      </c>
      <c r="BO23" s="572"/>
      <c r="BP23" s="573" t="s">
        <v>144</v>
      </c>
      <c r="BQ23" s="572" t="s">
        <v>144</v>
      </c>
      <c r="BR23" s="562">
        <f>VLOOKUP(AN23,'[8]Sample Size'!$C$30:$D$35,2,)</f>
        <v>1</v>
      </c>
      <c r="BS23" s="564" t="s">
        <v>6192</v>
      </c>
      <c r="BT23" s="573" t="s">
        <v>5976</v>
      </c>
      <c r="BU23" s="571" t="s">
        <v>6165</v>
      </c>
      <c r="BV23" s="571" t="s">
        <v>6193</v>
      </c>
      <c r="BW23" s="573" t="s">
        <v>5979</v>
      </c>
      <c r="BX23" s="573" t="s">
        <v>6044</v>
      </c>
      <c r="BY23" s="571" t="s">
        <v>5996</v>
      </c>
      <c r="BZ23" s="571" t="s">
        <v>6120</v>
      </c>
      <c r="CA23" s="571" t="s">
        <v>6011</v>
      </c>
      <c r="CB23" s="571" t="s">
        <v>6194</v>
      </c>
      <c r="CC23" s="571" t="s">
        <v>6122</v>
      </c>
      <c r="CD23" s="572"/>
      <c r="CE23" s="572" t="s">
        <v>143</v>
      </c>
      <c r="CF23" s="572"/>
      <c r="CG23" s="572"/>
      <c r="CH23" s="572"/>
      <c r="CI23" s="572" t="s">
        <v>143</v>
      </c>
      <c r="CJ23" s="567"/>
      <c r="CK23" s="622">
        <v>44085</v>
      </c>
    </row>
    <row r="24" spans="1:89" ht="57.6" hidden="1">
      <c r="A24" s="527"/>
      <c r="B24" s="567" t="s">
        <v>627</v>
      </c>
      <c r="C24" s="568" t="s">
        <v>141</v>
      </c>
      <c r="D24" s="569" t="s">
        <v>6139</v>
      </c>
      <c r="E24" s="571" t="s">
        <v>6140</v>
      </c>
      <c r="F24" s="573" t="s">
        <v>6195</v>
      </c>
      <c r="G24" s="571" t="s">
        <v>6196</v>
      </c>
      <c r="H24" s="572" t="s">
        <v>135</v>
      </c>
      <c r="I24" s="572" t="s">
        <v>135</v>
      </c>
      <c r="J24" s="572" t="s">
        <v>135</v>
      </c>
      <c r="K24" s="572" t="s">
        <v>135</v>
      </c>
      <c r="L24" s="572" t="s">
        <v>135</v>
      </c>
      <c r="M24" s="572" t="s">
        <v>5967</v>
      </c>
      <c r="N24" s="572" t="s">
        <v>6197</v>
      </c>
      <c r="O24" s="573" t="s">
        <v>6198</v>
      </c>
      <c r="P24" s="571" t="s">
        <v>6199</v>
      </c>
      <c r="Q24" s="574" t="s">
        <v>129</v>
      </c>
      <c r="R24" s="623" t="s">
        <v>143</v>
      </c>
      <c r="S24" s="623"/>
      <c r="T24" s="572"/>
      <c r="U24" s="572"/>
      <c r="V24" s="623"/>
      <c r="W24" s="574"/>
      <c r="X24" s="574" t="s">
        <v>142</v>
      </c>
      <c r="Y24" s="574" t="s">
        <v>131</v>
      </c>
      <c r="Z24" s="574" t="s">
        <v>613</v>
      </c>
      <c r="AA24" s="574" t="s">
        <v>613</v>
      </c>
      <c r="AB24" s="574"/>
      <c r="AC24" s="574"/>
      <c r="AD24" s="574" t="s">
        <v>143</v>
      </c>
      <c r="AE24" s="574" t="s">
        <v>143</v>
      </c>
      <c r="AF24" s="574" t="s">
        <v>143</v>
      </c>
      <c r="AG24" s="574" t="s">
        <v>143</v>
      </c>
      <c r="AH24" s="574" t="s">
        <v>143</v>
      </c>
      <c r="AI24" s="574" t="s">
        <v>143</v>
      </c>
      <c r="AJ24" s="574" t="s">
        <v>143</v>
      </c>
      <c r="AK24" s="574" t="s">
        <v>129</v>
      </c>
      <c r="AL24" s="574" t="s">
        <v>6139</v>
      </c>
      <c r="AM24" s="575" t="s">
        <v>6200</v>
      </c>
      <c r="AN24" s="572" t="s">
        <v>137</v>
      </c>
      <c r="AO24" s="561" t="s">
        <v>144</v>
      </c>
      <c r="AP24" s="574" t="s">
        <v>144</v>
      </c>
      <c r="AQ24" s="574"/>
      <c r="AR24" s="574"/>
      <c r="AS24" s="574"/>
      <c r="AT24" s="574"/>
      <c r="AU24" s="574"/>
      <c r="AV24" s="574"/>
      <c r="AW24" s="574"/>
      <c r="AX24" s="574" t="s">
        <v>144</v>
      </c>
      <c r="AY24" s="574" t="s">
        <v>6201</v>
      </c>
      <c r="AZ24" s="574" t="s">
        <v>147</v>
      </c>
      <c r="BA24" s="558" t="str">
        <f t="shared" si="0"/>
        <v>A</v>
      </c>
      <c r="BB24" s="572" t="s">
        <v>135</v>
      </c>
      <c r="BC24" s="572" t="s">
        <v>135</v>
      </c>
      <c r="BD24" s="572" t="s">
        <v>133</v>
      </c>
      <c r="BE24" s="572" t="s">
        <v>133</v>
      </c>
      <c r="BF24" s="572" t="s">
        <v>135</v>
      </c>
      <c r="BG24" s="572" t="s">
        <v>133</v>
      </c>
      <c r="BH24" s="572" t="s">
        <v>135</v>
      </c>
      <c r="BI24" s="572" t="s">
        <v>135</v>
      </c>
      <c r="BJ24" s="574" t="s">
        <v>120</v>
      </c>
      <c r="BK24" s="573" t="s">
        <v>6202</v>
      </c>
      <c r="BL24" s="572"/>
      <c r="BM24" s="572"/>
      <c r="BN24" s="574" t="s">
        <v>143</v>
      </c>
      <c r="BO24" s="572"/>
      <c r="BP24" s="570" t="s">
        <v>6203</v>
      </c>
      <c r="BQ24" s="573" t="s">
        <v>6204</v>
      </c>
      <c r="BR24" s="562">
        <f>VLOOKUP(AN24,'[8]Sample Size'!$C$30:$D$35,2,)</f>
        <v>1</v>
      </c>
      <c r="BS24" s="575" t="s">
        <v>6205</v>
      </c>
      <c r="BT24" s="573" t="s">
        <v>6206</v>
      </c>
      <c r="BU24" s="571" t="s">
        <v>6207</v>
      </c>
      <c r="BV24" s="571" t="s">
        <v>6208</v>
      </c>
      <c r="BW24" s="573" t="s">
        <v>6209</v>
      </c>
      <c r="BX24" s="573" t="s">
        <v>6044</v>
      </c>
      <c r="BY24" s="571" t="s">
        <v>6210</v>
      </c>
      <c r="BZ24" s="571" t="s">
        <v>6211</v>
      </c>
      <c r="CA24" s="571" t="s">
        <v>6212</v>
      </c>
      <c r="CB24" s="571" t="s">
        <v>6213</v>
      </c>
      <c r="CC24" s="571" t="s">
        <v>6214</v>
      </c>
      <c r="CD24" s="572">
        <v>0</v>
      </c>
      <c r="CE24" s="572" t="s">
        <v>143</v>
      </c>
      <c r="CF24" s="572">
        <v>0</v>
      </c>
      <c r="CG24" s="572">
        <v>0</v>
      </c>
      <c r="CH24" s="572">
        <v>0</v>
      </c>
      <c r="CI24" s="572" t="s">
        <v>143</v>
      </c>
      <c r="CJ24" s="567">
        <v>0</v>
      </c>
      <c r="CK24" s="622">
        <v>44085</v>
      </c>
    </row>
    <row r="25" spans="1:89" ht="115.2" hidden="1">
      <c r="A25" s="527"/>
      <c r="B25" s="567" t="s">
        <v>627</v>
      </c>
      <c r="C25" s="568" t="s">
        <v>141</v>
      </c>
      <c r="D25" s="569" t="s">
        <v>6139</v>
      </c>
      <c r="E25" s="571" t="s">
        <v>6140</v>
      </c>
      <c r="F25" s="573" t="s">
        <v>6215</v>
      </c>
      <c r="G25" s="571" t="s">
        <v>6216</v>
      </c>
      <c r="H25" s="557" t="s">
        <v>133</v>
      </c>
      <c r="I25" s="557" t="s">
        <v>135</v>
      </c>
      <c r="J25" s="557" t="s">
        <v>135</v>
      </c>
      <c r="K25" s="557" t="s">
        <v>135</v>
      </c>
      <c r="L25" s="557" t="s">
        <v>133</v>
      </c>
      <c r="M25" s="572" t="s">
        <v>6143</v>
      </c>
      <c r="N25" s="572" t="s">
        <v>6217</v>
      </c>
      <c r="O25" s="573" t="s">
        <v>6218</v>
      </c>
      <c r="P25" s="571" t="s">
        <v>6219</v>
      </c>
      <c r="Q25" s="574" t="s">
        <v>130</v>
      </c>
      <c r="R25" s="574" t="s">
        <v>143</v>
      </c>
      <c r="S25" s="623"/>
      <c r="T25" s="571"/>
      <c r="U25" s="572"/>
      <c r="V25" s="623"/>
      <c r="W25" s="574" t="s">
        <v>143</v>
      </c>
      <c r="X25" s="574" t="s">
        <v>140</v>
      </c>
      <c r="Y25" s="574" t="s">
        <v>131</v>
      </c>
      <c r="Z25" s="574" t="s">
        <v>613</v>
      </c>
      <c r="AA25" s="574" t="s">
        <v>613</v>
      </c>
      <c r="AB25" s="574"/>
      <c r="AC25" s="574"/>
      <c r="AD25" s="574" t="s">
        <v>143</v>
      </c>
      <c r="AE25" s="574" t="s">
        <v>143</v>
      </c>
      <c r="AF25" s="574" t="s">
        <v>143</v>
      </c>
      <c r="AG25" s="574" t="s">
        <v>143</v>
      </c>
      <c r="AH25" s="574" t="s">
        <v>143</v>
      </c>
      <c r="AI25" s="574" t="s">
        <v>143</v>
      </c>
      <c r="AJ25" s="574" t="s">
        <v>143</v>
      </c>
      <c r="AK25" s="558" t="s">
        <v>129</v>
      </c>
      <c r="AL25" s="558" t="s">
        <v>6139</v>
      </c>
      <c r="AM25" s="575" t="s">
        <v>5971</v>
      </c>
      <c r="AN25" s="572" t="s">
        <v>131</v>
      </c>
      <c r="AO25" s="561" t="s">
        <v>144</v>
      </c>
      <c r="AP25" s="574" t="s">
        <v>6020</v>
      </c>
      <c r="AQ25" s="574"/>
      <c r="AR25" s="574"/>
      <c r="AS25" s="574"/>
      <c r="AT25" s="574"/>
      <c r="AU25" s="574"/>
      <c r="AV25" s="574"/>
      <c r="AW25" s="574"/>
      <c r="AX25" s="574" t="s">
        <v>144</v>
      </c>
      <c r="AY25" s="574" t="s">
        <v>144</v>
      </c>
      <c r="AZ25" s="574" t="s">
        <v>147</v>
      </c>
      <c r="BA25" s="558" t="str">
        <f t="shared" si="0"/>
        <v>M</v>
      </c>
      <c r="BB25" s="572" t="s">
        <v>133</v>
      </c>
      <c r="BC25" s="572" t="s">
        <v>135</v>
      </c>
      <c r="BD25" s="572" t="s">
        <v>133</v>
      </c>
      <c r="BE25" s="572" t="s">
        <v>133</v>
      </c>
      <c r="BF25" s="572" t="s">
        <v>135</v>
      </c>
      <c r="BG25" s="572" t="s">
        <v>133</v>
      </c>
      <c r="BH25" s="572" t="s">
        <v>135</v>
      </c>
      <c r="BI25" s="572" t="s">
        <v>135</v>
      </c>
      <c r="BJ25" s="574" t="s">
        <v>181</v>
      </c>
      <c r="BK25" s="573" t="s">
        <v>6220</v>
      </c>
      <c r="BL25" s="572"/>
      <c r="BM25" s="572"/>
      <c r="BN25" s="574" t="s">
        <v>143</v>
      </c>
      <c r="BO25" s="572"/>
      <c r="BP25" s="573" t="s">
        <v>6221</v>
      </c>
      <c r="BQ25" s="573" t="s">
        <v>6222</v>
      </c>
      <c r="BR25" s="562">
        <f>VLOOKUP(AN25,'[8]Sample Size'!$C$30:$D$35,2,)</f>
        <v>2</v>
      </c>
      <c r="BS25" s="575" t="s">
        <v>6223</v>
      </c>
      <c r="BT25" s="573" t="s">
        <v>6206</v>
      </c>
      <c r="BU25" s="571" t="s">
        <v>6224</v>
      </c>
      <c r="BV25" s="571" t="s">
        <v>6225</v>
      </c>
      <c r="BW25" s="573" t="s">
        <v>6226</v>
      </c>
      <c r="BX25" s="573" t="s">
        <v>6044</v>
      </c>
      <c r="BY25" s="571" t="s">
        <v>6227</v>
      </c>
      <c r="BZ25" s="571" t="s">
        <v>6228</v>
      </c>
      <c r="CA25" s="571" t="s">
        <v>6229</v>
      </c>
      <c r="CB25" s="571" t="s">
        <v>6230</v>
      </c>
      <c r="CC25" s="571" t="s">
        <v>6231</v>
      </c>
      <c r="CD25" s="572"/>
      <c r="CE25" s="572" t="s">
        <v>143</v>
      </c>
      <c r="CF25" s="572"/>
      <c r="CG25" s="572"/>
      <c r="CH25" s="572"/>
      <c r="CI25" s="572" t="s">
        <v>143</v>
      </c>
      <c r="CJ25" s="567"/>
      <c r="CK25" s="580">
        <v>44085</v>
      </c>
    </row>
    <row r="26" spans="1:89" ht="72" hidden="1">
      <c r="A26" s="527"/>
      <c r="B26" s="552" t="s">
        <v>627</v>
      </c>
      <c r="C26" s="553" t="s">
        <v>141</v>
      </c>
      <c r="D26" s="554" t="s">
        <v>6232</v>
      </c>
      <c r="E26" s="555" t="s">
        <v>6233</v>
      </c>
      <c r="F26" s="556" t="s">
        <v>6234</v>
      </c>
      <c r="G26" s="555" t="s">
        <v>6235</v>
      </c>
      <c r="H26" s="557" t="s">
        <v>135</v>
      </c>
      <c r="I26" s="557" t="s">
        <v>135</v>
      </c>
      <c r="J26" s="557" t="s">
        <v>135</v>
      </c>
      <c r="K26" s="557" t="s">
        <v>135</v>
      </c>
      <c r="L26" s="557" t="s">
        <v>135</v>
      </c>
      <c r="M26" s="557" t="s">
        <v>5967</v>
      </c>
      <c r="N26" s="572" t="s">
        <v>6236</v>
      </c>
      <c r="O26" s="556" t="s">
        <v>6237</v>
      </c>
      <c r="P26" s="555" t="s">
        <v>6238</v>
      </c>
      <c r="Q26" s="558" t="s">
        <v>129</v>
      </c>
      <c r="R26" s="558"/>
      <c r="S26" s="559"/>
      <c r="T26" s="555"/>
      <c r="U26" s="557"/>
      <c r="V26" s="559" t="s">
        <v>143</v>
      </c>
      <c r="W26" s="558"/>
      <c r="X26" s="558" t="s">
        <v>142</v>
      </c>
      <c r="Y26" s="558" t="s">
        <v>131</v>
      </c>
      <c r="Z26" s="574" t="s">
        <v>613</v>
      </c>
      <c r="AA26" s="574" t="s">
        <v>613</v>
      </c>
      <c r="AB26" s="558"/>
      <c r="AC26" s="558"/>
      <c r="AD26" s="558" t="s">
        <v>143</v>
      </c>
      <c r="AE26" s="558" t="s">
        <v>143</v>
      </c>
      <c r="AF26" s="558" t="s">
        <v>143</v>
      </c>
      <c r="AG26" s="558" t="s">
        <v>143</v>
      </c>
      <c r="AH26" s="558" t="s">
        <v>143</v>
      </c>
      <c r="AI26" s="558" t="s">
        <v>143</v>
      </c>
      <c r="AJ26" s="558" t="s">
        <v>143</v>
      </c>
      <c r="AK26" s="558" t="s">
        <v>129</v>
      </c>
      <c r="AL26" s="558" t="s">
        <v>6232</v>
      </c>
      <c r="AM26" s="560" t="s">
        <v>6239</v>
      </c>
      <c r="AN26" s="557" t="s">
        <v>131</v>
      </c>
      <c r="AO26" s="561" t="s">
        <v>144</v>
      </c>
      <c r="AP26" s="576" t="s">
        <v>657</v>
      </c>
      <c r="AQ26" s="558" t="s">
        <v>613</v>
      </c>
      <c r="AR26" s="558"/>
      <c r="AS26" s="558" t="s">
        <v>613</v>
      </c>
      <c r="AT26" s="558"/>
      <c r="AU26" s="558"/>
      <c r="AV26" s="558"/>
      <c r="AW26" s="558"/>
      <c r="AX26" s="558" t="s">
        <v>144</v>
      </c>
      <c r="AY26" s="558" t="s">
        <v>6240</v>
      </c>
      <c r="AZ26" s="558" t="s">
        <v>147</v>
      </c>
      <c r="BA26" s="558" t="str">
        <f t="shared" si="0"/>
        <v>M</v>
      </c>
      <c r="BB26" s="557" t="s">
        <v>135</v>
      </c>
      <c r="BC26" s="557" t="s">
        <v>135</v>
      </c>
      <c r="BD26" s="557" t="s">
        <v>133</v>
      </c>
      <c r="BE26" s="557" t="s">
        <v>133</v>
      </c>
      <c r="BF26" s="557" t="s">
        <v>135</v>
      </c>
      <c r="BG26" s="557" t="s">
        <v>133</v>
      </c>
      <c r="BH26" s="557" t="s">
        <v>135</v>
      </c>
      <c r="BI26" s="557" t="s">
        <v>135</v>
      </c>
      <c r="BJ26" s="558" t="s">
        <v>120</v>
      </c>
      <c r="BK26" s="556" t="s">
        <v>6241</v>
      </c>
      <c r="BL26" s="557"/>
      <c r="BM26" s="557"/>
      <c r="BN26" s="558" t="s">
        <v>143</v>
      </c>
      <c r="BO26" s="557"/>
      <c r="BP26" s="556" t="s">
        <v>6242</v>
      </c>
      <c r="BQ26" s="556" t="s">
        <v>6243</v>
      </c>
      <c r="BR26" s="562">
        <f>VLOOKUP(AN26,'[8]Sample Size'!$C$30:$D$35,2,)</f>
        <v>2</v>
      </c>
      <c r="BS26" s="560" t="s">
        <v>6244</v>
      </c>
      <c r="BT26" s="556" t="s">
        <v>6245</v>
      </c>
      <c r="BU26" s="555" t="s">
        <v>6246</v>
      </c>
      <c r="BV26" s="555" t="s">
        <v>6247</v>
      </c>
      <c r="BW26" s="556" t="s">
        <v>6248</v>
      </c>
      <c r="BX26" s="556" t="s">
        <v>6044</v>
      </c>
      <c r="BY26" s="555" t="s">
        <v>6249</v>
      </c>
      <c r="BZ26" s="555" t="s">
        <v>6250</v>
      </c>
      <c r="CA26" s="555" t="s">
        <v>6251</v>
      </c>
      <c r="CB26" s="555" t="s">
        <v>6252</v>
      </c>
      <c r="CC26" s="555" t="s">
        <v>6253</v>
      </c>
      <c r="CD26" s="557"/>
      <c r="CE26" s="557" t="s">
        <v>143</v>
      </c>
      <c r="CF26" s="557"/>
      <c r="CG26" s="557"/>
      <c r="CH26" s="557"/>
      <c r="CI26" s="557" t="s">
        <v>143</v>
      </c>
      <c r="CJ26" s="552"/>
      <c r="CK26" s="563">
        <v>44012</v>
      </c>
    </row>
    <row r="27" spans="1:89" ht="172.8" hidden="1">
      <c r="A27" s="527"/>
      <c r="B27" s="624" t="s">
        <v>629</v>
      </c>
      <c r="C27" s="625" t="s">
        <v>776</v>
      </c>
      <c r="D27" s="626" t="s">
        <v>6254</v>
      </c>
      <c r="E27" s="627" t="s">
        <v>6255</v>
      </c>
      <c r="F27" s="628" t="s">
        <v>6256</v>
      </c>
      <c r="G27" s="627" t="s">
        <v>6257</v>
      </c>
      <c r="H27" s="629" t="s">
        <v>135</v>
      </c>
      <c r="I27" s="629" t="s">
        <v>135</v>
      </c>
      <c r="J27" s="629" t="s">
        <v>135</v>
      </c>
      <c r="K27" s="629" t="s">
        <v>135</v>
      </c>
      <c r="L27" s="629" t="s">
        <v>135</v>
      </c>
      <c r="M27" s="629" t="s">
        <v>5967</v>
      </c>
      <c r="N27" s="629" t="s">
        <v>6258</v>
      </c>
      <c r="O27" s="627" t="s">
        <v>6259</v>
      </c>
      <c r="P27" s="627" t="s">
        <v>6260</v>
      </c>
      <c r="Q27" s="561" t="s">
        <v>130</v>
      </c>
      <c r="R27" s="561" t="s">
        <v>143</v>
      </c>
      <c r="S27" s="630"/>
      <c r="T27" s="627"/>
      <c r="U27" s="629"/>
      <c r="V27" s="630"/>
      <c r="W27" s="561"/>
      <c r="X27" s="561" t="s">
        <v>142</v>
      </c>
      <c r="Y27" s="561" t="s">
        <v>131</v>
      </c>
      <c r="Z27" s="616"/>
      <c r="AA27" s="616" t="s">
        <v>613</v>
      </c>
      <c r="AB27" s="616"/>
      <c r="AC27" s="616"/>
      <c r="AD27" s="561" t="s">
        <v>156</v>
      </c>
      <c r="AE27" s="561" t="s">
        <v>156</v>
      </c>
      <c r="AF27" s="561"/>
      <c r="AG27" s="561" t="s">
        <v>143</v>
      </c>
      <c r="AH27" s="561" t="s">
        <v>156</v>
      </c>
      <c r="AI27" s="561" t="s">
        <v>156</v>
      </c>
      <c r="AJ27" s="561" t="s">
        <v>156</v>
      </c>
      <c r="AK27" s="561" t="s">
        <v>129</v>
      </c>
      <c r="AL27" s="561" t="s">
        <v>6254</v>
      </c>
      <c r="AM27" s="631" t="s">
        <v>6261</v>
      </c>
      <c r="AN27" s="629" t="s">
        <v>143</v>
      </c>
      <c r="AO27" s="561" t="s">
        <v>144</v>
      </c>
      <c r="AP27" s="561" t="s">
        <v>6262</v>
      </c>
      <c r="AQ27" s="561"/>
      <c r="AR27" s="561"/>
      <c r="AS27" s="561"/>
      <c r="AT27" s="561" t="s">
        <v>613</v>
      </c>
      <c r="AU27" s="561"/>
      <c r="AV27" s="561"/>
      <c r="AW27" s="561"/>
      <c r="AX27" s="561" t="s">
        <v>144</v>
      </c>
      <c r="AY27" s="561" t="s">
        <v>144</v>
      </c>
      <c r="AZ27" s="632" t="s">
        <v>147</v>
      </c>
      <c r="BA27" s="558" t="str">
        <f t="shared" si="0"/>
        <v>O</v>
      </c>
      <c r="BB27" s="632" t="s">
        <v>135</v>
      </c>
      <c r="BC27" s="632" t="s">
        <v>135</v>
      </c>
      <c r="BD27" s="632" t="s">
        <v>135</v>
      </c>
      <c r="BE27" s="632" t="s">
        <v>135</v>
      </c>
      <c r="BF27" s="632" t="s">
        <v>135</v>
      </c>
      <c r="BG27" s="632" t="s">
        <v>135</v>
      </c>
      <c r="BH27" s="632" t="s">
        <v>135</v>
      </c>
      <c r="BI27" s="632" t="s">
        <v>135</v>
      </c>
      <c r="BJ27" s="625" t="s">
        <v>120</v>
      </c>
      <c r="BK27" s="633" t="s">
        <v>6263</v>
      </c>
      <c r="BL27" s="629"/>
      <c r="BM27" s="634" t="s">
        <v>143</v>
      </c>
      <c r="BN27" s="634" t="s">
        <v>143</v>
      </c>
      <c r="BO27" s="629"/>
      <c r="BP27" s="633" t="s">
        <v>6264</v>
      </c>
      <c r="BQ27" s="633" t="s">
        <v>6265</v>
      </c>
      <c r="BR27" s="562">
        <f>VLOOKUP(AN27,'[8]Sample Size'!$C$30:$D$35,2,)</f>
        <v>25</v>
      </c>
      <c r="BS27" s="631" t="s">
        <v>6266</v>
      </c>
      <c r="BT27" s="625" t="s">
        <v>6267</v>
      </c>
      <c r="BU27" s="628" t="s">
        <v>6268</v>
      </c>
      <c r="BV27" s="627" t="s">
        <v>6269</v>
      </c>
      <c r="BW27" s="633" t="s">
        <v>6270</v>
      </c>
      <c r="BX27" s="633" t="s">
        <v>6271</v>
      </c>
      <c r="BY27" s="627" t="s">
        <v>5981</v>
      </c>
      <c r="BZ27" s="635" t="s">
        <v>6272</v>
      </c>
      <c r="CA27" s="627" t="s">
        <v>6273</v>
      </c>
      <c r="CB27" s="635" t="s">
        <v>6272</v>
      </c>
      <c r="CC27" s="627" t="s">
        <v>6269</v>
      </c>
      <c r="CD27" s="629"/>
      <c r="CE27" s="629" t="s">
        <v>143</v>
      </c>
      <c r="CF27" s="629"/>
      <c r="CG27" s="629"/>
      <c r="CH27" s="629"/>
      <c r="CI27" s="629" t="s">
        <v>143</v>
      </c>
      <c r="CJ27" s="636"/>
      <c r="CK27" s="563">
        <v>44012</v>
      </c>
    </row>
    <row r="28" spans="1:89" ht="172.8" hidden="1">
      <c r="A28" s="527"/>
      <c r="B28" s="624" t="s">
        <v>629</v>
      </c>
      <c r="C28" s="625" t="s">
        <v>776</v>
      </c>
      <c r="D28" s="626" t="s">
        <v>6254</v>
      </c>
      <c r="E28" s="627" t="s">
        <v>6255</v>
      </c>
      <c r="F28" s="628" t="s">
        <v>6274</v>
      </c>
      <c r="G28" s="627" t="s">
        <v>6275</v>
      </c>
      <c r="H28" s="629" t="s">
        <v>135</v>
      </c>
      <c r="I28" s="629" t="s">
        <v>135</v>
      </c>
      <c r="J28" s="629" t="s">
        <v>135</v>
      </c>
      <c r="K28" s="629" t="s">
        <v>135</v>
      </c>
      <c r="L28" s="629" t="s">
        <v>135</v>
      </c>
      <c r="M28" s="629" t="s">
        <v>5967</v>
      </c>
      <c r="N28" s="629" t="s">
        <v>6276</v>
      </c>
      <c r="O28" s="627" t="s">
        <v>6277</v>
      </c>
      <c r="P28" s="627" t="s">
        <v>6278</v>
      </c>
      <c r="Q28" s="561" t="s">
        <v>130</v>
      </c>
      <c r="R28" s="561" t="s">
        <v>143</v>
      </c>
      <c r="S28" s="630"/>
      <c r="T28" s="627"/>
      <c r="U28" s="629"/>
      <c r="V28" s="630"/>
      <c r="W28" s="561"/>
      <c r="X28" s="561" t="s">
        <v>142</v>
      </c>
      <c r="Y28" s="561" t="s">
        <v>131</v>
      </c>
      <c r="Z28" s="616"/>
      <c r="AA28" s="616" t="s">
        <v>613</v>
      </c>
      <c r="AB28" s="616"/>
      <c r="AC28" s="616"/>
      <c r="AD28" s="561" t="s">
        <v>156</v>
      </c>
      <c r="AE28" s="561" t="s">
        <v>156</v>
      </c>
      <c r="AF28" s="561"/>
      <c r="AG28" s="561" t="s">
        <v>143</v>
      </c>
      <c r="AH28" s="561" t="s">
        <v>156</v>
      </c>
      <c r="AI28" s="561" t="s">
        <v>156</v>
      </c>
      <c r="AJ28" s="561" t="s">
        <v>156</v>
      </c>
      <c r="AK28" s="561" t="s">
        <v>129</v>
      </c>
      <c r="AL28" s="561" t="s">
        <v>6254</v>
      </c>
      <c r="AM28" s="631" t="s">
        <v>6261</v>
      </c>
      <c r="AN28" s="629" t="s">
        <v>143</v>
      </c>
      <c r="AO28" s="561" t="s">
        <v>144</v>
      </c>
      <c r="AP28" s="561" t="s">
        <v>6279</v>
      </c>
      <c r="AQ28" s="561" t="s">
        <v>613</v>
      </c>
      <c r="AR28" s="561"/>
      <c r="AS28" s="561"/>
      <c r="AT28" s="561"/>
      <c r="AU28" s="561"/>
      <c r="AV28" s="561"/>
      <c r="AW28" s="561"/>
      <c r="AX28" s="561" t="s">
        <v>144</v>
      </c>
      <c r="AY28" s="561" t="s">
        <v>144</v>
      </c>
      <c r="AZ28" s="632" t="s">
        <v>147</v>
      </c>
      <c r="BA28" s="558" t="str">
        <f t="shared" si="0"/>
        <v>O</v>
      </c>
      <c r="BB28" s="632" t="s">
        <v>135</v>
      </c>
      <c r="BC28" s="632" t="s">
        <v>135</v>
      </c>
      <c r="BD28" s="632" t="s">
        <v>135</v>
      </c>
      <c r="BE28" s="632" t="s">
        <v>135</v>
      </c>
      <c r="BF28" s="632" t="s">
        <v>135</v>
      </c>
      <c r="BG28" s="632" t="s">
        <v>135</v>
      </c>
      <c r="BH28" s="632" t="s">
        <v>135</v>
      </c>
      <c r="BI28" s="632" t="s">
        <v>135</v>
      </c>
      <c r="BJ28" s="625" t="s">
        <v>120</v>
      </c>
      <c r="BK28" s="633" t="s">
        <v>6280</v>
      </c>
      <c r="BL28" s="629"/>
      <c r="BM28" s="634" t="s">
        <v>143</v>
      </c>
      <c r="BN28" s="634" t="s">
        <v>143</v>
      </c>
      <c r="BO28" s="629"/>
      <c r="BP28" s="633" t="s">
        <v>6281</v>
      </c>
      <c r="BQ28" s="633" t="s">
        <v>6265</v>
      </c>
      <c r="BR28" s="562">
        <f>VLOOKUP(AN28,'[8]Sample Size'!$C$30:$D$35,2,)</f>
        <v>25</v>
      </c>
      <c r="BS28" s="631" t="s">
        <v>6282</v>
      </c>
      <c r="BT28" s="625" t="s">
        <v>6283</v>
      </c>
      <c r="BU28" s="628" t="s">
        <v>6284</v>
      </c>
      <c r="BV28" s="627" t="s">
        <v>6269</v>
      </c>
      <c r="BW28" s="633" t="s">
        <v>6285</v>
      </c>
      <c r="BX28" s="633" t="s">
        <v>6286</v>
      </c>
      <c r="BY28" s="627" t="s">
        <v>5981</v>
      </c>
      <c r="BZ28" s="635" t="s">
        <v>6287</v>
      </c>
      <c r="CA28" s="627" t="s">
        <v>6273</v>
      </c>
      <c r="CB28" s="635" t="s">
        <v>6288</v>
      </c>
      <c r="CC28" s="627" t="s">
        <v>6269</v>
      </c>
      <c r="CD28" s="629"/>
      <c r="CE28" s="629" t="s">
        <v>143</v>
      </c>
      <c r="CF28" s="629"/>
      <c r="CG28" s="629"/>
      <c r="CH28" s="629"/>
      <c r="CI28" s="629" t="s">
        <v>143</v>
      </c>
      <c r="CJ28" s="636"/>
      <c r="CK28" s="563">
        <v>44012</v>
      </c>
    </row>
    <row r="29" spans="1:89" ht="172.8" hidden="1">
      <c r="A29" s="527"/>
      <c r="B29" s="624" t="s">
        <v>629</v>
      </c>
      <c r="C29" s="625" t="s">
        <v>776</v>
      </c>
      <c r="D29" s="626" t="s">
        <v>6254</v>
      </c>
      <c r="E29" s="627" t="s">
        <v>6255</v>
      </c>
      <c r="F29" s="628" t="s">
        <v>6289</v>
      </c>
      <c r="G29" s="627" t="s">
        <v>6290</v>
      </c>
      <c r="H29" s="629" t="s">
        <v>135</v>
      </c>
      <c r="I29" s="629" t="s">
        <v>135</v>
      </c>
      <c r="J29" s="629" t="s">
        <v>135</v>
      </c>
      <c r="K29" s="629" t="s">
        <v>135</v>
      </c>
      <c r="L29" s="629" t="s">
        <v>135</v>
      </c>
      <c r="M29" s="629" t="s">
        <v>5967</v>
      </c>
      <c r="N29" s="629" t="s">
        <v>6291</v>
      </c>
      <c r="O29" s="627" t="s">
        <v>6292</v>
      </c>
      <c r="P29" s="627" t="s">
        <v>6293</v>
      </c>
      <c r="Q29" s="561" t="s">
        <v>130</v>
      </c>
      <c r="R29" s="561" t="s">
        <v>143</v>
      </c>
      <c r="S29" s="630"/>
      <c r="T29" s="627"/>
      <c r="U29" s="629"/>
      <c r="V29" s="630"/>
      <c r="W29" s="561"/>
      <c r="X29" s="634" t="s">
        <v>142</v>
      </c>
      <c r="Y29" s="637" t="s">
        <v>131</v>
      </c>
      <c r="Z29" s="634" t="s">
        <v>613</v>
      </c>
      <c r="AA29" s="634"/>
      <c r="AB29" s="634"/>
      <c r="AC29" s="634"/>
      <c r="AD29" s="638"/>
      <c r="AE29" s="561"/>
      <c r="AF29" s="561"/>
      <c r="AG29" s="561" t="s">
        <v>143</v>
      </c>
      <c r="AH29" s="561"/>
      <c r="AI29" s="561"/>
      <c r="AJ29" s="561"/>
      <c r="AK29" s="561" t="s">
        <v>129</v>
      </c>
      <c r="AL29" s="561" t="s">
        <v>6254</v>
      </c>
      <c r="AM29" s="631" t="s">
        <v>6261</v>
      </c>
      <c r="AN29" s="629" t="s">
        <v>143</v>
      </c>
      <c r="AO29" s="561" t="s">
        <v>144</v>
      </c>
      <c r="AP29" s="561" t="s">
        <v>6294</v>
      </c>
      <c r="AQ29" s="561" t="s">
        <v>613</v>
      </c>
      <c r="AR29" s="561"/>
      <c r="AS29" s="561"/>
      <c r="AT29" s="561"/>
      <c r="AU29" s="561"/>
      <c r="AV29" s="561"/>
      <c r="AW29" s="561"/>
      <c r="AX29" s="561" t="s">
        <v>144</v>
      </c>
      <c r="AY29" s="561" t="s">
        <v>144</v>
      </c>
      <c r="AZ29" s="632" t="s">
        <v>147</v>
      </c>
      <c r="BA29" s="558" t="str">
        <f t="shared" si="0"/>
        <v>O</v>
      </c>
      <c r="BB29" s="632" t="s">
        <v>135</v>
      </c>
      <c r="BC29" s="632" t="s">
        <v>135</v>
      </c>
      <c r="BD29" s="632" t="s">
        <v>135</v>
      </c>
      <c r="BE29" s="632" t="s">
        <v>135</v>
      </c>
      <c r="BF29" s="632" t="s">
        <v>135</v>
      </c>
      <c r="BG29" s="632" t="s">
        <v>135</v>
      </c>
      <c r="BH29" s="632" t="s">
        <v>135</v>
      </c>
      <c r="BI29" s="632" t="s">
        <v>135</v>
      </c>
      <c r="BJ29" s="625" t="s">
        <v>120</v>
      </c>
      <c r="BK29" s="633" t="s">
        <v>6295</v>
      </c>
      <c r="BL29" s="629"/>
      <c r="BM29" s="629"/>
      <c r="BN29" s="625" t="s">
        <v>143</v>
      </c>
      <c r="BO29" s="629"/>
      <c r="BP29" s="633" t="s">
        <v>6296</v>
      </c>
      <c r="BQ29" s="633" t="s">
        <v>6265</v>
      </c>
      <c r="BR29" s="562">
        <f>VLOOKUP(AN29,'[8]Sample Size'!$C$30:$D$35,2,)</f>
        <v>25</v>
      </c>
      <c r="BS29" s="631" t="s">
        <v>6297</v>
      </c>
      <c r="BT29" s="625" t="s">
        <v>6267</v>
      </c>
      <c r="BU29" s="628" t="s">
        <v>6268</v>
      </c>
      <c r="BV29" s="627" t="s">
        <v>6269</v>
      </c>
      <c r="BW29" s="633" t="s">
        <v>6298</v>
      </c>
      <c r="BX29" s="633" t="s">
        <v>6299</v>
      </c>
      <c r="BY29" s="628" t="s">
        <v>6300</v>
      </c>
      <c r="BZ29" s="635" t="s">
        <v>6301</v>
      </c>
      <c r="CA29" s="627" t="s">
        <v>6302</v>
      </c>
      <c r="CB29" s="627" t="s">
        <v>6303</v>
      </c>
      <c r="CC29" s="627" t="s">
        <v>6269</v>
      </c>
      <c r="CD29" s="629"/>
      <c r="CE29" s="629" t="s">
        <v>143</v>
      </c>
      <c r="CF29" s="629"/>
      <c r="CG29" s="629"/>
      <c r="CH29" s="629"/>
      <c r="CI29" s="629" t="s">
        <v>143</v>
      </c>
      <c r="CJ29" s="636"/>
      <c r="CK29" s="563">
        <v>44012</v>
      </c>
    </row>
    <row r="30" spans="1:89" ht="158.4" hidden="1">
      <c r="A30" s="527"/>
      <c r="B30" s="636" t="s">
        <v>629</v>
      </c>
      <c r="C30" s="621" t="s">
        <v>776</v>
      </c>
      <c r="D30" s="639" t="s">
        <v>6304</v>
      </c>
      <c r="E30" s="627" t="s">
        <v>6305</v>
      </c>
      <c r="F30" s="633" t="s">
        <v>6306</v>
      </c>
      <c r="G30" s="627" t="s">
        <v>6307</v>
      </c>
      <c r="H30" s="629" t="s">
        <v>135</v>
      </c>
      <c r="I30" s="629" t="s">
        <v>135</v>
      </c>
      <c r="J30" s="629" t="s">
        <v>135</v>
      </c>
      <c r="K30" s="629" t="s">
        <v>135</v>
      </c>
      <c r="L30" s="629" t="s">
        <v>135</v>
      </c>
      <c r="M30" s="629" t="s">
        <v>5967</v>
      </c>
      <c r="N30" s="629" t="s">
        <v>6308</v>
      </c>
      <c r="O30" s="627" t="s">
        <v>6309</v>
      </c>
      <c r="P30" s="627" t="s">
        <v>6310</v>
      </c>
      <c r="Q30" s="561" t="s">
        <v>130</v>
      </c>
      <c r="R30" s="561" t="s">
        <v>143</v>
      </c>
      <c r="S30" s="630"/>
      <c r="T30" s="627"/>
      <c r="U30" s="629"/>
      <c r="V30" s="630"/>
      <c r="W30" s="561"/>
      <c r="X30" s="561" t="s">
        <v>142</v>
      </c>
      <c r="Y30" s="640" t="s">
        <v>131</v>
      </c>
      <c r="Z30" s="621" t="s">
        <v>613</v>
      </c>
      <c r="AA30" s="621"/>
      <c r="AB30" s="621"/>
      <c r="AC30" s="621"/>
      <c r="AD30" s="638" t="s">
        <v>156</v>
      </c>
      <c r="AE30" s="561" t="s">
        <v>143</v>
      </c>
      <c r="AF30" s="561"/>
      <c r="AG30" s="561" t="s">
        <v>156</v>
      </c>
      <c r="AH30" s="561" t="s">
        <v>156</v>
      </c>
      <c r="AI30" s="561" t="s">
        <v>156</v>
      </c>
      <c r="AJ30" s="561" t="s">
        <v>156</v>
      </c>
      <c r="AK30" s="561" t="s">
        <v>129</v>
      </c>
      <c r="AL30" s="561" t="s">
        <v>6304</v>
      </c>
      <c r="AM30" s="631" t="s">
        <v>2988</v>
      </c>
      <c r="AN30" s="629" t="s">
        <v>140</v>
      </c>
      <c r="AO30" s="561" t="s">
        <v>144</v>
      </c>
      <c r="AP30" s="561" t="s">
        <v>144</v>
      </c>
      <c r="AQ30" s="561"/>
      <c r="AR30" s="561"/>
      <c r="AS30" s="561"/>
      <c r="AT30" s="561" t="s">
        <v>613</v>
      </c>
      <c r="AU30" s="561"/>
      <c r="AV30" s="561" t="s">
        <v>6311</v>
      </c>
      <c r="AW30" s="561" t="s">
        <v>6312</v>
      </c>
      <c r="AX30" s="561" t="s">
        <v>144</v>
      </c>
      <c r="AY30" s="561" t="s">
        <v>6313</v>
      </c>
      <c r="AZ30" s="561" t="s">
        <v>147</v>
      </c>
      <c r="BA30" s="558" t="str">
        <f t="shared" si="0"/>
        <v>D</v>
      </c>
      <c r="BB30" s="629" t="s">
        <v>135</v>
      </c>
      <c r="BC30" s="629" t="s">
        <v>135</v>
      </c>
      <c r="BD30" s="629" t="s">
        <v>135</v>
      </c>
      <c r="BE30" s="629" t="s">
        <v>135</v>
      </c>
      <c r="BF30" s="629" t="s">
        <v>135</v>
      </c>
      <c r="BG30" s="629" t="s">
        <v>135</v>
      </c>
      <c r="BH30" s="629" t="s">
        <v>135</v>
      </c>
      <c r="BI30" s="629" t="s">
        <v>135</v>
      </c>
      <c r="BJ30" s="561" t="s">
        <v>120</v>
      </c>
      <c r="BK30" s="633" t="s">
        <v>6314</v>
      </c>
      <c r="BL30" s="629"/>
      <c r="BM30" s="629"/>
      <c r="BN30" s="561" t="s">
        <v>143</v>
      </c>
      <c r="BO30" s="561"/>
      <c r="BP30" s="633" t="s">
        <v>6315</v>
      </c>
      <c r="BQ30" s="633" t="s">
        <v>6316</v>
      </c>
      <c r="BR30" s="562">
        <f>VLOOKUP(AN30,'[8]Sample Size'!$C$30:$D$35,2,)</f>
        <v>20</v>
      </c>
      <c r="BS30" s="631" t="s">
        <v>6317</v>
      </c>
      <c r="BT30" s="633" t="s">
        <v>6267</v>
      </c>
      <c r="BU30" s="627" t="s">
        <v>6268</v>
      </c>
      <c r="BV30" s="627" t="s">
        <v>6318</v>
      </c>
      <c r="BW30" s="633" t="s">
        <v>6319</v>
      </c>
      <c r="BX30" s="633" t="s">
        <v>6320</v>
      </c>
      <c r="BY30" s="627" t="s">
        <v>5981</v>
      </c>
      <c r="BZ30" s="627" t="s">
        <v>6321</v>
      </c>
      <c r="CA30" s="627" t="s">
        <v>6322</v>
      </c>
      <c r="CB30" s="627" t="s">
        <v>6321</v>
      </c>
      <c r="CC30" s="627" t="s">
        <v>6318</v>
      </c>
      <c r="CD30" s="629"/>
      <c r="CE30" s="629" t="s">
        <v>143</v>
      </c>
      <c r="CF30" s="629"/>
      <c r="CG30" s="629"/>
      <c r="CH30" s="629"/>
      <c r="CI30" s="629" t="s">
        <v>143</v>
      </c>
      <c r="CJ30" s="636"/>
      <c r="CK30" s="565">
        <v>44196</v>
      </c>
    </row>
    <row r="31" spans="1:89" ht="172.8" hidden="1">
      <c r="B31" s="636" t="s">
        <v>629</v>
      </c>
      <c r="C31" s="621" t="s">
        <v>776</v>
      </c>
      <c r="D31" s="639" t="s">
        <v>6304</v>
      </c>
      <c r="E31" s="627" t="s">
        <v>6305</v>
      </c>
      <c r="F31" s="633" t="s">
        <v>6323</v>
      </c>
      <c r="G31" s="627" t="s">
        <v>6324</v>
      </c>
      <c r="H31" s="629" t="s">
        <v>135</v>
      </c>
      <c r="I31" s="629" t="s">
        <v>135</v>
      </c>
      <c r="J31" s="629" t="s">
        <v>135</v>
      </c>
      <c r="K31" s="629" t="s">
        <v>135</v>
      </c>
      <c r="L31" s="629" t="s">
        <v>135</v>
      </c>
      <c r="M31" s="629" t="s">
        <v>5967</v>
      </c>
      <c r="N31" s="629" t="s">
        <v>6325</v>
      </c>
      <c r="O31" s="627" t="s">
        <v>6326</v>
      </c>
      <c r="P31" s="627" t="s">
        <v>6327</v>
      </c>
      <c r="Q31" s="561" t="s">
        <v>130</v>
      </c>
      <c r="R31" s="561" t="s">
        <v>143</v>
      </c>
      <c r="S31" s="630"/>
      <c r="T31" s="627"/>
      <c r="U31" s="629"/>
      <c r="V31" s="630"/>
      <c r="W31" s="561"/>
      <c r="X31" s="561" t="s">
        <v>142</v>
      </c>
      <c r="Y31" s="640" t="s">
        <v>131</v>
      </c>
      <c r="Z31" s="621" t="s">
        <v>613</v>
      </c>
      <c r="AA31" s="621"/>
      <c r="AB31" s="621"/>
      <c r="AC31" s="621"/>
      <c r="AD31" s="638" t="s">
        <v>156</v>
      </c>
      <c r="AE31" s="561" t="s">
        <v>143</v>
      </c>
      <c r="AF31" s="561"/>
      <c r="AG31" s="561" t="s">
        <v>156</v>
      </c>
      <c r="AH31" s="561" t="s">
        <v>156</v>
      </c>
      <c r="AI31" s="561" t="s">
        <v>156</v>
      </c>
      <c r="AJ31" s="561" t="s">
        <v>156</v>
      </c>
      <c r="AK31" s="561" t="s">
        <v>129</v>
      </c>
      <c r="AL31" s="561" t="s">
        <v>6304</v>
      </c>
      <c r="AM31" s="631" t="s">
        <v>2988</v>
      </c>
      <c r="AN31" s="629" t="s">
        <v>131</v>
      </c>
      <c r="AO31" s="561" t="s">
        <v>144</v>
      </c>
      <c r="AP31" s="561" t="s">
        <v>657</v>
      </c>
      <c r="AQ31" s="561" t="s">
        <v>613</v>
      </c>
      <c r="AR31" s="561"/>
      <c r="AS31" s="561"/>
      <c r="AT31" s="561"/>
      <c r="AU31" s="561"/>
      <c r="AV31" s="561"/>
      <c r="AW31" s="561"/>
      <c r="AX31" s="561" t="s">
        <v>144</v>
      </c>
      <c r="AY31" s="561" t="s">
        <v>144</v>
      </c>
      <c r="AZ31" s="561" t="s">
        <v>147</v>
      </c>
      <c r="BA31" s="558" t="str">
        <f t="shared" si="0"/>
        <v>M</v>
      </c>
      <c r="BB31" s="629" t="s">
        <v>135</v>
      </c>
      <c r="BC31" s="629" t="s">
        <v>135</v>
      </c>
      <c r="BD31" s="629" t="s">
        <v>135</v>
      </c>
      <c r="BE31" s="629" t="s">
        <v>135</v>
      </c>
      <c r="BF31" s="629" t="s">
        <v>135</v>
      </c>
      <c r="BG31" s="629" t="s">
        <v>135</v>
      </c>
      <c r="BH31" s="629" t="s">
        <v>135</v>
      </c>
      <c r="BI31" s="629" t="s">
        <v>135</v>
      </c>
      <c r="BJ31" s="561" t="s">
        <v>120</v>
      </c>
      <c r="BK31" s="633" t="s">
        <v>6328</v>
      </c>
      <c r="BL31" s="629"/>
      <c r="BM31" s="629"/>
      <c r="BN31" s="561" t="s">
        <v>143</v>
      </c>
      <c r="BO31" s="629"/>
      <c r="BP31" s="629" t="s">
        <v>6329</v>
      </c>
      <c r="BQ31" s="633" t="s">
        <v>6330</v>
      </c>
      <c r="BR31" s="562">
        <f>VLOOKUP(AN31,'[8]Sample Size'!$C$30:$D$35,2,)</f>
        <v>2</v>
      </c>
      <c r="BS31" s="631" t="s">
        <v>6331</v>
      </c>
      <c r="BT31" s="633" t="s">
        <v>6206</v>
      </c>
      <c r="BU31" s="633" t="s">
        <v>6224</v>
      </c>
      <c r="BV31" s="627" t="s">
        <v>6318</v>
      </c>
      <c r="BW31" s="633" t="s">
        <v>6332</v>
      </c>
      <c r="BX31" s="633" t="s">
        <v>6333</v>
      </c>
      <c r="BY31" s="627" t="s">
        <v>5981</v>
      </c>
      <c r="BZ31" s="627" t="s">
        <v>6334</v>
      </c>
      <c r="CA31" s="627" t="s">
        <v>6335</v>
      </c>
      <c r="CB31" s="627" t="s">
        <v>6334</v>
      </c>
      <c r="CC31" s="627" t="s">
        <v>6318</v>
      </c>
      <c r="CD31" s="629"/>
      <c r="CE31" s="629" t="s">
        <v>143</v>
      </c>
      <c r="CF31" s="629"/>
      <c r="CG31" s="629"/>
      <c r="CH31" s="629"/>
      <c r="CI31" s="629" t="s">
        <v>143</v>
      </c>
      <c r="CJ31" s="636"/>
      <c r="CK31" s="565">
        <v>43830</v>
      </c>
    </row>
    <row r="32" spans="1:89" ht="172.8" hidden="1">
      <c r="A32" s="527"/>
      <c r="B32" s="636" t="s">
        <v>629</v>
      </c>
      <c r="C32" s="621" t="s">
        <v>776</v>
      </c>
      <c r="D32" s="639" t="s">
        <v>6304</v>
      </c>
      <c r="E32" s="627" t="s">
        <v>6305</v>
      </c>
      <c r="F32" s="633" t="s">
        <v>6336</v>
      </c>
      <c r="G32" s="627" t="s">
        <v>6337</v>
      </c>
      <c r="H32" s="629" t="s">
        <v>135</v>
      </c>
      <c r="I32" s="629" t="s">
        <v>135</v>
      </c>
      <c r="J32" s="629" t="s">
        <v>135</v>
      </c>
      <c r="K32" s="629" t="s">
        <v>135</v>
      </c>
      <c r="L32" s="629" t="s">
        <v>135</v>
      </c>
      <c r="M32" s="629" t="s">
        <v>5967</v>
      </c>
      <c r="N32" s="629" t="s">
        <v>6338</v>
      </c>
      <c r="O32" s="627" t="s">
        <v>6339</v>
      </c>
      <c r="P32" s="627" t="s">
        <v>6340</v>
      </c>
      <c r="Q32" s="561" t="s">
        <v>130</v>
      </c>
      <c r="R32" s="561"/>
      <c r="S32" s="561" t="s">
        <v>143</v>
      </c>
      <c r="T32" s="627"/>
      <c r="U32" s="561" t="s">
        <v>143</v>
      </c>
      <c r="V32" s="630"/>
      <c r="W32" s="561"/>
      <c r="X32" s="561" t="s">
        <v>142</v>
      </c>
      <c r="Y32" s="561" t="s">
        <v>137</v>
      </c>
      <c r="Z32" s="561" t="s">
        <v>613</v>
      </c>
      <c r="AA32" s="561"/>
      <c r="AB32" s="561"/>
      <c r="AC32" s="561"/>
      <c r="AD32" s="561" t="s">
        <v>156</v>
      </c>
      <c r="AE32" s="561" t="s">
        <v>143</v>
      </c>
      <c r="AF32" s="561"/>
      <c r="AG32" s="561" t="s">
        <v>156</v>
      </c>
      <c r="AH32" s="561" t="s">
        <v>156</v>
      </c>
      <c r="AI32" s="561" t="s">
        <v>156</v>
      </c>
      <c r="AJ32" s="561" t="s">
        <v>156</v>
      </c>
      <c r="AK32" s="561" t="s">
        <v>129</v>
      </c>
      <c r="AL32" s="561" t="s">
        <v>6304</v>
      </c>
      <c r="AM32" s="631" t="s">
        <v>2988</v>
      </c>
      <c r="AN32" s="629" t="s">
        <v>131</v>
      </c>
      <c r="AO32" s="561" t="s">
        <v>144</v>
      </c>
      <c r="AP32" s="561" t="s">
        <v>657</v>
      </c>
      <c r="AQ32" s="561"/>
      <c r="AR32" s="561" t="s">
        <v>613</v>
      </c>
      <c r="AS32" s="561"/>
      <c r="AT32" s="561"/>
      <c r="AU32" s="561"/>
      <c r="AV32" s="561"/>
      <c r="AW32" s="561"/>
      <c r="AX32" s="561" t="s">
        <v>144</v>
      </c>
      <c r="AY32" s="561" t="s">
        <v>144</v>
      </c>
      <c r="AZ32" s="561" t="s">
        <v>677</v>
      </c>
      <c r="BA32" s="558" t="str">
        <f t="shared" si="0"/>
        <v>M</v>
      </c>
      <c r="BB32" s="629" t="s">
        <v>135</v>
      </c>
      <c r="BC32" s="629" t="s">
        <v>135</v>
      </c>
      <c r="BD32" s="629" t="s">
        <v>135</v>
      </c>
      <c r="BE32" s="629" t="s">
        <v>135</v>
      </c>
      <c r="BF32" s="629" t="s">
        <v>135</v>
      </c>
      <c r="BG32" s="629" t="s">
        <v>135</v>
      </c>
      <c r="BH32" s="629" t="s">
        <v>135</v>
      </c>
      <c r="BI32" s="629" t="s">
        <v>135</v>
      </c>
      <c r="BJ32" s="561" t="s">
        <v>120</v>
      </c>
      <c r="BK32" s="633" t="s">
        <v>6341</v>
      </c>
      <c r="BL32" s="629"/>
      <c r="BM32" s="629"/>
      <c r="BN32" s="561"/>
      <c r="BO32" s="629" t="s">
        <v>143</v>
      </c>
      <c r="BP32" s="629" t="s">
        <v>144</v>
      </c>
      <c r="BQ32" s="629" t="s">
        <v>144</v>
      </c>
      <c r="BR32" s="562">
        <f>VLOOKUP(AN32,'[8]Sample Size'!$C$30:$D$35,2,)</f>
        <v>2</v>
      </c>
      <c r="BS32" s="633" t="s">
        <v>6342</v>
      </c>
      <c r="BT32" s="633" t="s">
        <v>6206</v>
      </c>
      <c r="BU32" s="627" t="s">
        <v>6224</v>
      </c>
      <c r="BV32" s="627" t="s">
        <v>6318</v>
      </c>
      <c r="BW32" s="633" t="s">
        <v>6343</v>
      </c>
      <c r="BX32" s="633" t="s">
        <v>6344</v>
      </c>
      <c r="BY32" s="627" t="s">
        <v>5981</v>
      </c>
      <c r="BZ32" s="627" t="s">
        <v>6345</v>
      </c>
      <c r="CA32" s="627" t="s">
        <v>6335</v>
      </c>
      <c r="CB32" s="627" t="s">
        <v>6345</v>
      </c>
      <c r="CC32" s="627" t="s">
        <v>6318</v>
      </c>
      <c r="CD32" s="629"/>
      <c r="CE32" s="629" t="s">
        <v>143</v>
      </c>
      <c r="CF32" s="629"/>
      <c r="CG32" s="629"/>
      <c r="CH32" s="629"/>
      <c r="CI32" s="629" t="s">
        <v>143</v>
      </c>
      <c r="CJ32" s="636"/>
      <c r="CK32" s="565">
        <v>43830</v>
      </c>
    </row>
    <row r="33" spans="1:89" ht="172.8" hidden="1">
      <c r="A33" s="527"/>
      <c r="B33" s="636" t="s">
        <v>629</v>
      </c>
      <c r="C33" s="621" t="s">
        <v>776</v>
      </c>
      <c r="D33" s="639" t="s">
        <v>6304</v>
      </c>
      <c r="E33" s="627" t="s">
        <v>6305</v>
      </c>
      <c r="F33" s="633" t="s">
        <v>6346</v>
      </c>
      <c r="G33" s="627" t="s">
        <v>6347</v>
      </c>
      <c r="H33" s="629" t="s">
        <v>135</v>
      </c>
      <c r="I33" s="629" t="s">
        <v>135</v>
      </c>
      <c r="J33" s="629" t="s">
        <v>133</v>
      </c>
      <c r="K33" s="629" t="s">
        <v>135</v>
      </c>
      <c r="L33" s="629" t="s">
        <v>133</v>
      </c>
      <c r="M33" s="629" t="s">
        <v>145</v>
      </c>
      <c r="N33" s="629" t="s">
        <v>6348</v>
      </c>
      <c r="O33" s="627" t="s">
        <v>6349</v>
      </c>
      <c r="P33" s="627" t="s">
        <v>6350</v>
      </c>
      <c r="Q33" s="561" t="s">
        <v>130</v>
      </c>
      <c r="R33" s="561"/>
      <c r="S33" s="630"/>
      <c r="T33" s="627"/>
      <c r="U33" s="629" t="s">
        <v>143</v>
      </c>
      <c r="V33" s="630"/>
      <c r="W33" s="561"/>
      <c r="X33" s="561" t="s">
        <v>140</v>
      </c>
      <c r="Y33" s="561" t="s">
        <v>137</v>
      </c>
      <c r="Z33" s="561" t="s">
        <v>613</v>
      </c>
      <c r="AA33" s="561"/>
      <c r="AB33" s="561"/>
      <c r="AC33" s="561"/>
      <c r="AD33" s="561" t="s">
        <v>156</v>
      </c>
      <c r="AE33" s="561" t="s">
        <v>143</v>
      </c>
      <c r="AF33" s="561"/>
      <c r="AG33" s="561" t="s">
        <v>156</v>
      </c>
      <c r="AH33" s="561" t="s">
        <v>156</v>
      </c>
      <c r="AI33" s="561" t="s">
        <v>156</v>
      </c>
      <c r="AJ33" s="561" t="s">
        <v>156</v>
      </c>
      <c r="AK33" s="561" t="s">
        <v>129</v>
      </c>
      <c r="AL33" s="561" t="s">
        <v>6304</v>
      </c>
      <c r="AM33" s="631" t="s">
        <v>2988</v>
      </c>
      <c r="AN33" s="629" t="s">
        <v>131</v>
      </c>
      <c r="AO33" s="561" t="s">
        <v>144</v>
      </c>
      <c r="AP33" s="561" t="s">
        <v>657</v>
      </c>
      <c r="AQ33" s="561"/>
      <c r="AR33" s="561" t="s">
        <v>613</v>
      </c>
      <c r="AS33" s="561"/>
      <c r="AT33" s="561"/>
      <c r="AU33" s="561"/>
      <c r="AV33" s="561"/>
      <c r="AW33" s="561"/>
      <c r="AX33" s="561" t="s">
        <v>144</v>
      </c>
      <c r="AY33" s="561" t="s">
        <v>144</v>
      </c>
      <c r="AZ33" s="561" t="s">
        <v>677</v>
      </c>
      <c r="BA33" s="558" t="str">
        <f t="shared" si="0"/>
        <v>M</v>
      </c>
      <c r="BB33" s="629" t="s">
        <v>135</v>
      </c>
      <c r="BC33" s="629" t="s">
        <v>135</v>
      </c>
      <c r="BD33" s="629" t="s">
        <v>135</v>
      </c>
      <c r="BE33" s="629" t="s">
        <v>135</v>
      </c>
      <c r="BF33" s="629" t="s">
        <v>135</v>
      </c>
      <c r="BG33" s="629" t="s">
        <v>135</v>
      </c>
      <c r="BH33" s="629" t="s">
        <v>135</v>
      </c>
      <c r="BI33" s="629" t="s">
        <v>135</v>
      </c>
      <c r="BJ33" s="561" t="s">
        <v>120</v>
      </c>
      <c r="BK33" s="633" t="s">
        <v>6351</v>
      </c>
      <c r="BL33" s="629"/>
      <c r="BM33" s="629"/>
      <c r="BN33" s="561" t="s">
        <v>143</v>
      </c>
      <c r="BO33" s="629"/>
      <c r="BP33" s="629" t="s">
        <v>144</v>
      </c>
      <c r="BQ33" s="629" t="s">
        <v>144</v>
      </c>
      <c r="BR33" s="562">
        <f>VLOOKUP(AN33,'[8]Sample Size'!$C$30:$D$35,2,)</f>
        <v>2</v>
      </c>
      <c r="BS33" s="633" t="s">
        <v>6352</v>
      </c>
      <c r="BT33" s="627" t="s">
        <v>6206</v>
      </c>
      <c r="BU33" s="627" t="s">
        <v>6224</v>
      </c>
      <c r="BV33" s="627" t="s">
        <v>6318</v>
      </c>
      <c r="BW33" s="633" t="s">
        <v>6353</v>
      </c>
      <c r="BX33" s="633" t="s">
        <v>6354</v>
      </c>
      <c r="BY33" s="627" t="s">
        <v>5981</v>
      </c>
      <c r="BZ33" s="627" t="s">
        <v>6355</v>
      </c>
      <c r="CA33" s="627" t="s">
        <v>6335</v>
      </c>
      <c r="CB33" s="627" t="s">
        <v>6345</v>
      </c>
      <c r="CC33" s="627" t="s">
        <v>6318</v>
      </c>
      <c r="CD33" s="629"/>
      <c r="CE33" s="629" t="s">
        <v>143</v>
      </c>
      <c r="CF33" s="629"/>
      <c r="CG33" s="629"/>
      <c r="CH33" s="629"/>
      <c r="CI33" s="629" t="s">
        <v>143</v>
      </c>
      <c r="CJ33" s="636"/>
      <c r="CK33" s="565">
        <v>43830</v>
      </c>
    </row>
    <row r="34" spans="1:89" ht="158.4" hidden="1">
      <c r="B34" s="636" t="s">
        <v>629</v>
      </c>
      <c r="C34" s="621" t="s">
        <v>776</v>
      </c>
      <c r="D34" s="639" t="s">
        <v>6304</v>
      </c>
      <c r="E34" s="627" t="s">
        <v>6305</v>
      </c>
      <c r="F34" s="633" t="s">
        <v>6356</v>
      </c>
      <c r="G34" s="627" t="s">
        <v>6357</v>
      </c>
      <c r="H34" s="629" t="s">
        <v>135</v>
      </c>
      <c r="I34" s="629" t="s">
        <v>135</v>
      </c>
      <c r="J34" s="629" t="s">
        <v>133</v>
      </c>
      <c r="K34" s="629" t="s">
        <v>135</v>
      </c>
      <c r="L34" s="629" t="s">
        <v>133</v>
      </c>
      <c r="M34" s="629" t="s">
        <v>145</v>
      </c>
      <c r="N34" s="629" t="s">
        <v>6358</v>
      </c>
      <c r="O34" s="627" t="s">
        <v>6359</v>
      </c>
      <c r="P34" s="627" t="s">
        <v>6360</v>
      </c>
      <c r="Q34" s="561" t="s">
        <v>130</v>
      </c>
      <c r="R34" s="561" t="s">
        <v>143</v>
      </c>
      <c r="S34" s="630"/>
      <c r="T34" s="627"/>
      <c r="U34" s="629"/>
      <c r="V34" s="630"/>
      <c r="W34" s="561"/>
      <c r="X34" s="561" t="s">
        <v>140</v>
      </c>
      <c r="Y34" s="561" t="s">
        <v>131</v>
      </c>
      <c r="Z34" s="561" t="s">
        <v>613</v>
      </c>
      <c r="AA34" s="561"/>
      <c r="AB34" s="561"/>
      <c r="AC34" s="561"/>
      <c r="AD34" s="561" t="s">
        <v>156</v>
      </c>
      <c r="AE34" s="561" t="s">
        <v>143</v>
      </c>
      <c r="AF34" s="561"/>
      <c r="AG34" s="561" t="s">
        <v>156</v>
      </c>
      <c r="AH34" s="561" t="s">
        <v>156</v>
      </c>
      <c r="AI34" s="561" t="s">
        <v>156</v>
      </c>
      <c r="AJ34" s="561" t="s">
        <v>156</v>
      </c>
      <c r="AK34" s="561" t="s">
        <v>129</v>
      </c>
      <c r="AL34" s="561" t="s">
        <v>6304</v>
      </c>
      <c r="AM34" s="631" t="s">
        <v>2988</v>
      </c>
      <c r="AN34" s="629" t="s">
        <v>131</v>
      </c>
      <c r="AO34" s="561" t="s">
        <v>144</v>
      </c>
      <c r="AP34" s="561" t="s">
        <v>144</v>
      </c>
      <c r="AQ34" s="561"/>
      <c r="AR34" s="561"/>
      <c r="AS34" s="561"/>
      <c r="AT34" s="561"/>
      <c r="AU34" s="561"/>
      <c r="AV34" s="561"/>
      <c r="AW34" s="561"/>
      <c r="AX34" s="561" t="s">
        <v>144</v>
      </c>
      <c r="AY34" s="561" t="s">
        <v>6361</v>
      </c>
      <c r="AZ34" s="561" t="s">
        <v>147</v>
      </c>
      <c r="BA34" s="558" t="str">
        <f t="shared" si="0"/>
        <v>M</v>
      </c>
      <c r="BB34" s="629" t="s">
        <v>135</v>
      </c>
      <c r="BC34" s="629" t="s">
        <v>135</v>
      </c>
      <c r="BD34" s="629" t="s">
        <v>135</v>
      </c>
      <c r="BE34" s="629" t="s">
        <v>135</v>
      </c>
      <c r="BF34" s="629" t="s">
        <v>135</v>
      </c>
      <c r="BG34" s="629" t="s">
        <v>135</v>
      </c>
      <c r="BH34" s="629" t="s">
        <v>135</v>
      </c>
      <c r="BI34" s="629" t="s">
        <v>135</v>
      </c>
      <c r="BJ34" s="561" t="s">
        <v>120</v>
      </c>
      <c r="BK34" s="633" t="s">
        <v>6362</v>
      </c>
      <c r="BL34" s="629"/>
      <c r="BM34" s="629"/>
      <c r="BN34" s="561" t="s">
        <v>143</v>
      </c>
      <c r="BO34" s="629"/>
      <c r="BP34" s="629" t="s">
        <v>6363</v>
      </c>
      <c r="BQ34" s="629" t="s">
        <v>6364</v>
      </c>
      <c r="BR34" s="562">
        <f>VLOOKUP(AN34,'[8]Sample Size'!$C$30:$D$35,2,)</f>
        <v>2</v>
      </c>
      <c r="BS34" s="633" t="s">
        <v>6365</v>
      </c>
      <c r="BT34" s="627" t="s">
        <v>6206</v>
      </c>
      <c r="BU34" s="627" t="s">
        <v>6224</v>
      </c>
      <c r="BV34" s="627" t="s">
        <v>6318</v>
      </c>
      <c r="BW34" s="633" t="s">
        <v>6366</v>
      </c>
      <c r="BX34" s="633" t="s">
        <v>6367</v>
      </c>
      <c r="BY34" s="627" t="s">
        <v>5981</v>
      </c>
      <c r="BZ34" s="627" t="s">
        <v>6368</v>
      </c>
      <c r="CA34" s="627" t="s">
        <v>6322</v>
      </c>
      <c r="CB34" s="627" t="s">
        <v>6368</v>
      </c>
      <c r="CC34" s="627" t="s">
        <v>6318</v>
      </c>
      <c r="CD34" s="629"/>
      <c r="CE34" s="629" t="s">
        <v>143</v>
      </c>
      <c r="CF34" s="629"/>
      <c r="CG34" s="629"/>
      <c r="CH34" s="629"/>
      <c r="CI34" s="629" t="s">
        <v>143</v>
      </c>
      <c r="CJ34" s="636"/>
      <c r="CK34" s="565">
        <v>43830</v>
      </c>
    </row>
    <row r="35" spans="1:89" ht="158.4" hidden="1">
      <c r="B35" s="636" t="s">
        <v>629</v>
      </c>
      <c r="C35" s="621" t="s">
        <v>776</v>
      </c>
      <c r="D35" s="639" t="s">
        <v>6304</v>
      </c>
      <c r="E35" s="627" t="s">
        <v>6305</v>
      </c>
      <c r="F35" s="633" t="s">
        <v>6369</v>
      </c>
      <c r="G35" s="627" t="s">
        <v>6370</v>
      </c>
      <c r="H35" s="629" t="s">
        <v>135</v>
      </c>
      <c r="I35" s="629" t="s">
        <v>135</v>
      </c>
      <c r="J35" s="629" t="s">
        <v>133</v>
      </c>
      <c r="K35" s="629" t="s">
        <v>135</v>
      </c>
      <c r="L35" s="629" t="s">
        <v>133</v>
      </c>
      <c r="M35" s="629" t="s">
        <v>145</v>
      </c>
      <c r="N35" s="629" t="s">
        <v>6371</v>
      </c>
      <c r="O35" s="627" t="s">
        <v>6372</v>
      </c>
      <c r="P35" s="627" t="s">
        <v>6373</v>
      </c>
      <c r="Q35" s="561" t="s">
        <v>130</v>
      </c>
      <c r="R35" s="561" t="s">
        <v>143</v>
      </c>
      <c r="S35" s="630"/>
      <c r="T35" s="627"/>
      <c r="U35" s="629"/>
      <c r="V35" s="630"/>
      <c r="W35" s="561"/>
      <c r="X35" s="561" t="s">
        <v>140</v>
      </c>
      <c r="Y35" s="561" t="s">
        <v>131</v>
      </c>
      <c r="Z35" s="561" t="s">
        <v>613</v>
      </c>
      <c r="AA35" s="561"/>
      <c r="AB35" s="561"/>
      <c r="AC35" s="561"/>
      <c r="AD35" s="561" t="s">
        <v>156</v>
      </c>
      <c r="AE35" s="561" t="s">
        <v>143</v>
      </c>
      <c r="AF35" s="561"/>
      <c r="AG35" s="561" t="s">
        <v>156</v>
      </c>
      <c r="AH35" s="561" t="s">
        <v>156</v>
      </c>
      <c r="AI35" s="561" t="s">
        <v>156</v>
      </c>
      <c r="AJ35" s="561" t="s">
        <v>156</v>
      </c>
      <c r="AK35" s="561" t="s">
        <v>129</v>
      </c>
      <c r="AL35" s="561" t="s">
        <v>6304</v>
      </c>
      <c r="AM35" s="631" t="s">
        <v>2988</v>
      </c>
      <c r="AN35" s="629" t="s">
        <v>131</v>
      </c>
      <c r="AO35" s="561" t="s">
        <v>144</v>
      </c>
      <c r="AP35" s="561" t="s">
        <v>144</v>
      </c>
      <c r="AQ35" s="561"/>
      <c r="AR35" s="561"/>
      <c r="AS35" s="561"/>
      <c r="AT35" s="561"/>
      <c r="AU35" s="561"/>
      <c r="AV35" s="561"/>
      <c r="AW35" s="561"/>
      <c r="AX35" s="561" t="s">
        <v>144</v>
      </c>
      <c r="AY35" s="561" t="s">
        <v>144</v>
      </c>
      <c r="AZ35" s="561" t="s">
        <v>147</v>
      </c>
      <c r="BA35" s="558" t="str">
        <f t="shared" si="0"/>
        <v>M</v>
      </c>
      <c r="BB35" s="629" t="s">
        <v>135</v>
      </c>
      <c r="BC35" s="629" t="s">
        <v>135</v>
      </c>
      <c r="BD35" s="629" t="s">
        <v>135</v>
      </c>
      <c r="BE35" s="629" t="s">
        <v>135</v>
      </c>
      <c r="BF35" s="629" t="s">
        <v>135</v>
      </c>
      <c r="BG35" s="629" t="s">
        <v>135</v>
      </c>
      <c r="BH35" s="629" t="s">
        <v>135</v>
      </c>
      <c r="BI35" s="629" t="s">
        <v>135</v>
      </c>
      <c r="BJ35" s="561" t="s">
        <v>120</v>
      </c>
      <c r="BK35" s="633" t="s">
        <v>6374</v>
      </c>
      <c r="BL35" s="629"/>
      <c r="BM35" s="629"/>
      <c r="BN35" s="561" t="s">
        <v>143</v>
      </c>
      <c r="BO35" s="629"/>
      <c r="BP35" s="629" t="s">
        <v>6375</v>
      </c>
      <c r="BQ35" s="629" t="s">
        <v>6376</v>
      </c>
      <c r="BR35" s="562">
        <f>VLOOKUP(AN35,'[8]Sample Size'!$C$30:$D$35,2,)</f>
        <v>2</v>
      </c>
      <c r="BS35" s="633" t="s">
        <v>6377</v>
      </c>
      <c r="BT35" s="627" t="s">
        <v>6378</v>
      </c>
      <c r="BU35" s="627" t="s">
        <v>6379</v>
      </c>
      <c r="BV35" s="627" t="s">
        <v>6318</v>
      </c>
      <c r="BW35" s="633" t="s">
        <v>6380</v>
      </c>
      <c r="BX35" s="633" t="s">
        <v>6381</v>
      </c>
      <c r="BY35" s="627" t="s">
        <v>5981</v>
      </c>
      <c r="BZ35" s="627" t="s">
        <v>6382</v>
      </c>
      <c r="CA35" s="627" t="s">
        <v>6322</v>
      </c>
      <c r="CB35" s="627" t="s">
        <v>6382</v>
      </c>
      <c r="CC35" s="627" t="s">
        <v>6318</v>
      </c>
      <c r="CD35" s="629"/>
      <c r="CE35" s="629" t="s">
        <v>143</v>
      </c>
      <c r="CF35" s="629"/>
      <c r="CG35" s="629"/>
      <c r="CH35" s="629"/>
      <c r="CI35" s="629" t="s">
        <v>143</v>
      </c>
      <c r="CJ35" s="636"/>
      <c r="CK35" s="565">
        <v>43830</v>
      </c>
    </row>
    <row r="36" spans="1:89" ht="86.4" hidden="1">
      <c r="B36" s="636" t="s">
        <v>629</v>
      </c>
      <c r="C36" s="621" t="s">
        <v>776</v>
      </c>
      <c r="D36" s="639" t="s">
        <v>6304</v>
      </c>
      <c r="E36" s="627" t="s">
        <v>6305</v>
      </c>
      <c r="F36" s="633" t="s">
        <v>6369</v>
      </c>
      <c r="G36" s="627" t="s">
        <v>6370</v>
      </c>
      <c r="H36" s="629" t="s">
        <v>135</v>
      </c>
      <c r="I36" s="629" t="s">
        <v>135</v>
      </c>
      <c r="J36" s="629" t="s">
        <v>133</v>
      </c>
      <c r="K36" s="629" t="s">
        <v>135</v>
      </c>
      <c r="L36" s="629" t="s">
        <v>133</v>
      </c>
      <c r="M36" s="629" t="s">
        <v>145</v>
      </c>
      <c r="N36" s="629" t="s">
        <v>6383</v>
      </c>
      <c r="O36" s="555" t="s">
        <v>6384</v>
      </c>
      <c r="P36" s="555" t="s">
        <v>6385</v>
      </c>
      <c r="Q36" s="558" t="s">
        <v>130</v>
      </c>
      <c r="R36" s="558"/>
      <c r="S36" s="559"/>
      <c r="T36" s="555" t="s">
        <v>143</v>
      </c>
      <c r="U36" s="557"/>
      <c r="V36" s="559"/>
      <c r="W36" s="558"/>
      <c r="X36" s="558" t="s">
        <v>142</v>
      </c>
      <c r="Y36" s="558" t="s">
        <v>137</v>
      </c>
      <c r="Z36" s="558"/>
      <c r="AA36" s="558" t="s">
        <v>613</v>
      </c>
      <c r="AB36" s="558"/>
      <c r="AC36" s="558"/>
      <c r="AD36" s="558" t="s">
        <v>143</v>
      </c>
      <c r="AE36" s="558" t="s">
        <v>143</v>
      </c>
      <c r="AF36" s="558"/>
      <c r="AG36" s="558" t="s">
        <v>156</v>
      </c>
      <c r="AH36" s="558" t="s">
        <v>156</v>
      </c>
      <c r="AI36" s="558" t="s">
        <v>156</v>
      </c>
      <c r="AJ36" s="558" t="s">
        <v>156</v>
      </c>
      <c r="AK36" s="558" t="s">
        <v>129</v>
      </c>
      <c r="AL36" s="558" t="s">
        <v>5963</v>
      </c>
      <c r="AM36" s="631" t="s">
        <v>6386</v>
      </c>
      <c r="AN36" s="629" t="s">
        <v>3902</v>
      </c>
      <c r="AO36" s="561" t="s">
        <v>144</v>
      </c>
      <c r="AP36" s="558" t="s">
        <v>657</v>
      </c>
      <c r="AQ36" s="558"/>
      <c r="AR36" s="558"/>
      <c r="AS36" s="558"/>
      <c r="AT36" s="558" t="s">
        <v>613</v>
      </c>
      <c r="AU36" s="558"/>
      <c r="AV36" s="558"/>
      <c r="AW36" s="558"/>
      <c r="AX36" s="558" t="s">
        <v>144</v>
      </c>
      <c r="AY36" s="558" t="s">
        <v>144</v>
      </c>
      <c r="AZ36" s="558" t="s">
        <v>677</v>
      </c>
      <c r="BA36" s="558" t="str">
        <f t="shared" si="0"/>
        <v>A</v>
      </c>
      <c r="BB36" s="557" t="s">
        <v>135</v>
      </c>
      <c r="BC36" s="557" t="s">
        <v>135</v>
      </c>
      <c r="BD36" s="557" t="s">
        <v>133</v>
      </c>
      <c r="BE36" s="557" t="s">
        <v>6004</v>
      </c>
      <c r="BF36" s="557" t="s">
        <v>135</v>
      </c>
      <c r="BG36" s="557" t="s">
        <v>135</v>
      </c>
      <c r="BH36" s="557" t="s">
        <v>135</v>
      </c>
      <c r="BI36" s="557" t="s">
        <v>135</v>
      </c>
      <c r="BJ36" s="558" t="s">
        <v>120</v>
      </c>
      <c r="BK36" s="564" t="s">
        <v>6387</v>
      </c>
      <c r="BL36" s="557"/>
      <c r="BM36" s="557"/>
      <c r="BN36" s="558" t="s">
        <v>143</v>
      </c>
      <c r="BO36" s="557"/>
      <c r="BP36" s="557" t="s">
        <v>6388</v>
      </c>
      <c r="BQ36" s="552" t="s">
        <v>144</v>
      </c>
      <c r="BR36" s="562">
        <f>VLOOKUP(AN36,'[8]Sample Size'!$C$30:$D$35,2,)</f>
        <v>1</v>
      </c>
      <c r="BS36" s="564" t="s">
        <v>6389</v>
      </c>
      <c r="BT36" s="627" t="s">
        <v>6378</v>
      </c>
      <c r="BU36" s="627" t="s">
        <v>6379</v>
      </c>
      <c r="BV36" s="555" t="s">
        <v>6390</v>
      </c>
      <c r="BW36" s="556" t="s">
        <v>5979</v>
      </c>
      <c r="BX36" s="556" t="s">
        <v>6391</v>
      </c>
      <c r="BY36" s="555" t="s">
        <v>5996</v>
      </c>
      <c r="BZ36" s="555" t="s">
        <v>6392</v>
      </c>
      <c r="CA36" s="555" t="s">
        <v>6011</v>
      </c>
      <c r="CB36" s="555" t="s">
        <v>6393</v>
      </c>
      <c r="CC36" s="555" t="s">
        <v>6394</v>
      </c>
      <c r="CD36" s="557"/>
      <c r="CE36" s="557" t="s">
        <v>143</v>
      </c>
      <c r="CF36" s="557"/>
      <c r="CG36" s="557"/>
      <c r="CH36" s="557"/>
      <c r="CI36" s="557" t="s">
        <v>143</v>
      </c>
      <c r="CJ36" s="552"/>
      <c r="CK36" s="565">
        <v>44196</v>
      </c>
    </row>
    <row r="37" spans="1:89" ht="158.4" hidden="1">
      <c r="B37" s="636" t="s">
        <v>629</v>
      </c>
      <c r="C37" s="621" t="s">
        <v>776</v>
      </c>
      <c r="D37" s="639" t="s">
        <v>6395</v>
      </c>
      <c r="E37" s="627" t="s">
        <v>6396</v>
      </c>
      <c r="F37" s="633" t="s">
        <v>6397</v>
      </c>
      <c r="G37" s="627" t="s">
        <v>6398</v>
      </c>
      <c r="H37" s="629" t="s">
        <v>133</v>
      </c>
      <c r="I37" s="629" t="s">
        <v>135</v>
      </c>
      <c r="J37" s="629" t="s">
        <v>135</v>
      </c>
      <c r="K37" s="629" t="s">
        <v>135</v>
      </c>
      <c r="L37" s="629" t="s">
        <v>135</v>
      </c>
      <c r="M37" s="629" t="s">
        <v>5967</v>
      </c>
      <c r="N37" s="629" t="s">
        <v>6399</v>
      </c>
      <c r="O37" s="627" t="s">
        <v>6400</v>
      </c>
      <c r="P37" s="627" t="s">
        <v>6401</v>
      </c>
      <c r="Q37" s="561" t="s">
        <v>130</v>
      </c>
      <c r="R37" s="561" t="s">
        <v>143</v>
      </c>
      <c r="S37" s="630"/>
      <c r="T37" s="627"/>
      <c r="U37" s="629"/>
      <c r="V37" s="630"/>
      <c r="W37" s="561"/>
      <c r="X37" s="561" t="s">
        <v>142</v>
      </c>
      <c r="Y37" s="561" t="s">
        <v>131</v>
      </c>
      <c r="Z37" s="561" t="s">
        <v>613</v>
      </c>
      <c r="AA37" s="561"/>
      <c r="AB37" s="561"/>
      <c r="AC37" s="561"/>
      <c r="AD37" s="561" t="s">
        <v>156</v>
      </c>
      <c r="AE37" s="561" t="s">
        <v>156</v>
      </c>
      <c r="AF37" s="561"/>
      <c r="AG37" s="561" t="s">
        <v>143</v>
      </c>
      <c r="AH37" s="561" t="s">
        <v>156</v>
      </c>
      <c r="AI37" s="561" t="s">
        <v>156</v>
      </c>
      <c r="AJ37" s="561" t="s">
        <v>156</v>
      </c>
      <c r="AK37" s="561" t="s">
        <v>129</v>
      </c>
      <c r="AL37" s="561" t="s">
        <v>6395</v>
      </c>
      <c r="AM37" s="631" t="s">
        <v>196</v>
      </c>
      <c r="AN37" s="629" t="s">
        <v>143</v>
      </c>
      <c r="AO37" s="561" t="s">
        <v>144</v>
      </c>
      <c r="AP37" s="561" t="s">
        <v>6402</v>
      </c>
      <c r="AQ37" s="561"/>
      <c r="AR37" s="561"/>
      <c r="AS37" s="561"/>
      <c r="AT37" s="561" t="s">
        <v>613</v>
      </c>
      <c r="AU37" s="561"/>
      <c r="AV37" s="561"/>
      <c r="AW37" s="561"/>
      <c r="AX37" s="561" t="s">
        <v>144</v>
      </c>
      <c r="AY37" s="561" t="s">
        <v>6403</v>
      </c>
      <c r="AZ37" s="561" t="s">
        <v>147</v>
      </c>
      <c r="BA37" s="558" t="str">
        <f t="shared" si="0"/>
        <v>O</v>
      </c>
      <c r="BB37" s="629" t="s">
        <v>135</v>
      </c>
      <c r="BC37" s="629" t="s">
        <v>135</v>
      </c>
      <c r="BD37" s="629" t="s">
        <v>135</v>
      </c>
      <c r="BE37" s="629" t="s">
        <v>135</v>
      </c>
      <c r="BF37" s="629" t="s">
        <v>135</v>
      </c>
      <c r="BG37" s="629" t="s">
        <v>135</v>
      </c>
      <c r="BH37" s="629" t="s">
        <v>135</v>
      </c>
      <c r="BI37" s="629" t="s">
        <v>135</v>
      </c>
      <c r="BJ37" s="561" t="s">
        <v>120</v>
      </c>
      <c r="BK37" s="633" t="s">
        <v>6404</v>
      </c>
      <c r="BL37" s="629"/>
      <c r="BM37" s="629"/>
      <c r="BN37" s="561" t="s">
        <v>143</v>
      </c>
      <c r="BO37" s="629"/>
      <c r="BP37" s="629" t="s">
        <v>6405</v>
      </c>
      <c r="BQ37" s="633" t="s">
        <v>6406</v>
      </c>
      <c r="BR37" s="562">
        <f>VLOOKUP(AN37,'[8]Sample Size'!$C$30:$D$35,2,)</f>
        <v>25</v>
      </c>
      <c r="BS37" s="633" t="s">
        <v>6407</v>
      </c>
      <c r="BT37" s="633" t="s">
        <v>6408</v>
      </c>
      <c r="BU37" s="627" t="s">
        <v>6117</v>
      </c>
      <c r="BV37" s="627" t="s">
        <v>6409</v>
      </c>
      <c r="BW37" s="633" t="s">
        <v>6410</v>
      </c>
      <c r="BX37" s="633" t="s">
        <v>6411</v>
      </c>
      <c r="BY37" s="627" t="s">
        <v>5981</v>
      </c>
      <c r="BZ37" s="627" t="s">
        <v>6412</v>
      </c>
      <c r="CA37" s="627" t="s">
        <v>6413</v>
      </c>
      <c r="CB37" s="627" t="s">
        <v>6412</v>
      </c>
      <c r="CC37" s="627" t="s">
        <v>6409</v>
      </c>
      <c r="CD37" s="629"/>
      <c r="CE37" s="629" t="s">
        <v>143</v>
      </c>
      <c r="CF37" s="629"/>
      <c r="CG37" s="629"/>
      <c r="CH37" s="629"/>
      <c r="CI37" s="629" t="s">
        <v>143</v>
      </c>
      <c r="CJ37" s="636"/>
      <c r="CK37" s="565">
        <v>44085</v>
      </c>
    </row>
    <row r="38" spans="1:89" ht="158.4" hidden="1">
      <c r="B38" s="636" t="s">
        <v>629</v>
      </c>
      <c r="C38" s="621" t="s">
        <v>776</v>
      </c>
      <c r="D38" s="639" t="s">
        <v>6395</v>
      </c>
      <c r="E38" s="627" t="s">
        <v>6396</v>
      </c>
      <c r="F38" s="633" t="s">
        <v>6414</v>
      </c>
      <c r="G38" s="627" t="s">
        <v>6415</v>
      </c>
      <c r="H38" s="629" t="s">
        <v>135</v>
      </c>
      <c r="I38" s="629" t="s">
        <v>135</v>
      </c>
      <c r="J38" s="629" t="s">
        <v>135</v>
      </c>
      <c r="K38" s="629" t="s">
        <v>135</v>
      </c>
      <c r="L38" s="629" t="s">
        <v>135</v>
      </c>
      <c r="M38" s="629" t="s">
        <v>5967</v>
      </c>
      <c r="N38" s="629" t="s">
        <v>6416</v>
      </c>
      <c r="O38" s="627" t="s">
        <v>6417</v>
      </c>
      <c r="P38" s="627" t="s">
        <v>6418</v>
      </c>
      <c r="Q38" s="561" t="s">
        <v>129</v>
      </c>
      <c r="R38" s="561"/>
      <c r="S38" s="630"/>
      <c r="T38" s="627"/>
      <c r="U38" s="629"/>
      <c r="V38" s="630" t="s">
        <v>143</v>
      </c>
      <c r="W38" s="561"/>
      <c r="X38" s="561" t="s">
        <v>142</v>
      </c>
      <c r="Y38" s="561" t="s">
        <v>131</v>
      </c>
      <c r="Z38" s="561" t="s">
        <v>613</v>
      </c>
      <c r="AA38" s="561"/>
      <c r="AB38" s="561"/>
      <c r="AC38" s="561"/>
      <c r="AD38" s="561"/>
      <c r="AE38" s="561" t="s">
        <v>143</v>
      </c>
      <c r="AF38" s="561"/>
      <c r="AG38" s="561" t="s">
        <v>143</v>
      </c>
      <c r="AH38" s="561"/>
      <c r="AI38" s="561"/>
      <c r="AJ38" s="561"/>
      <c r="AK38" s="561" t="s">
        <v>129</v>
      </c>
      <c r="AL38" s="561" t="s">
        <v>6395</v>
      </c>
      <c r="AM38" s="631" t="s">
        <v>6419</v>
      </c>
      <c r="AN38" s="629" t="s">
        <v>131</v>
      </c>
      <c r="AO38" s="561" t="s">
        <v>800</v>
      </c>
      <c r="AP38" s="561" t="s">
        <v>657</v>
      </c>
      <c r="AQ38" s="561"/>
      <c r="AR38" s="561" t="s">
        <v>613</v>
      </c>
      <c r="AS38" s="561"/>
      <c r="AT38" s="561"/>
      <c r="AU38" s="561"/>
      <c r="AV38" s="561"/>
      <c r="AW38" s="561"/>
      <c r="AX38" s="561" t="s">
        <v>144</v>
      </c>
      <c r="AY38" s="561" t="s">
        <v>800</v>
      </c>
      <c r="AZ38" s="561" t="s">
        <v>147</v>
      </c>
      <c r="BA38" s="558" t="str">
        <f t="shared" si="0"/>
        <v>M</v>
      </c>
      <c r="BB38" s="629" t="s">
        <v>135</v>
      </c>
      <c r="BC38" s="629" t="s">
        <v>135</v>
      </c>
      <c r="BD38" s="629" t="s">
        <v>135</v>
      </c>
      <c r="BE38" s="629" t="s">
        <v>135</v>
      </c>
      <c r="BF38" s="629" t="s">
        <v>135</v>
      </c>
      <c r="BG38" s="629" t="s">
        <v>135</v>
      </c>
      <c r="BH38" s="629" t="s">
        <v>135</v>
      </c>
      <c r="BI38" s="629" t="s">
        <v>135</v>
      </c>
      <c r="BJ38" s="561" t="s">
        <v>120</v>
      </c>
      <c r="BK38" s="633" t="s">
        <v>6420</v>
      </c>
      <c r="BL38" s="629"/>
      <c r="BM38" s="629"/>
      <c r="BN38" s="561" t="s">
        <v>143</v>
      </c>
      <c r="BO38" s="629"/>
      <c r="BP38" s="629" t="s">
        <v>800</v>
      </c>
      <c r="BQ38" s="633" t="s">
        <v>6421</v>
      </c>
      <c r="BR38" s="562">
        <f>VLOOKUP(AN38,'[8]Sample Size'!$C$30:$D$35,2,)</f>
        <v>2</v>
      </c>
      <c r="BS38" s="633" t="s">
        <v>6422</v>
      </c>
      <c r="BT38" s="633" t="s">
        <v>6206</v>
      </c>
      <c r="BU38" s="627" t="s">
        <v>6224</v>
      </c>
      <c r="BV38" s="627" t="s">
        <v>6409</v>
      </c>
      <c r="BW38" s="633" t="s">
        <v>6423</v>
      </c>
      <c r="BX38" s="633" t="s">
        <v>6424</v>
      </c>
      <c r="BY38" s="627" t="s">
        <v>6425</v>
      </c>
      <c r="BZ38" s="627" t="s">
        <v>6426</v>
      </c>
      <c r="CA38" s="627" t="s">
        <v>6427</v>
      </c>
      <c r="CB38" s="627" t="s">
        <v>6426</v>
      </c>
      <c r="CC38" s="627" t="s">
        <v>6409</v>
      </c>
      <c r="CD38" s="629"/>
      <c r="CE38" s="629" t="s">
        <v>143</v>
      </c>
      <c r="CF38" s="629"/>
      <c r="CG38" s="629"/>
      <c r="CH38" s="629"/>
      <c r="CI38" s="629" t="s">
        <v>143</v>
      </c>
      <c r="CJ38" s="636"/>
      <c r="CK38" s="565">
        <v>44012</v>
      </c>
    </row>
    <row r="39" spans="1:89" ht="158.4" hidden="1">
      <c r="B39" s="636" t="s">
        <v>629</v>
      </c>
      <c r="C39" s="621" t="s">
        <v>776</v>
      </c>
      <c r="D39" s="639" t="s">
        <v>6428</v>
      </c>
      <c r="E39" s="627" t="s">
        <v>6429</v>
      </c>
      <c r="F39" s="633" t="s">
        <v>6430</v>
      </c>
      <c r="G39" s="627" t="s">
        <v>6431</v>
      </c>
      <c r="H39" s="629" t="s">
        <v>135</v>
      </c>
      <c r="I39" s="629" t="s">
        <v>135</v>
      </c>
      <c r="J39" s="629" t="s">
        <v>135</v>
      </c>
      <c r="K39" s="629" t="s">
        <v>135</v>
      </c>
      <c r="L39" s="629" t="s">
        <v>135</v>
      </c>
      <c r="M39" s="629" t="s">
        <v>5967</v>
      </c>
      <c r="N39" s="629" t="s">
        <v>6432</v>
      </c>
      <c r="O39" s="627" t="s">
        <v>6433</v>
      </c>
      <c r="P39" s="627" t="s">
        <v>6434</v>
      </c>
      <c r="Q39" s="561" t="s">
        <v>130</v>
      </c>
      <c r="R39" s="561"/>
      <c r="S39" s="630"/>
      <c r="T39" s="627" t="s">
        <v>143</v>
      </c>
      <c r="U39" s="629"/>
      <c r="V39" s="630"/>
      <c r="W39" s="561"/>
      <c r="X39" s="561" t="s">
        <v>142</v>
      </c>
      <c r="Y39" s="561" t="s">
        <v>137</v>
      </c>
      <c r="Z39" s="561" t="s">
        <v>613</v>
      </c>
      <c r="AA39" s="561"/>
      <c r="AB39" s="561"/>
      <c r="AC39" s="561"/>
      <c r="AD39" s="561"/>
      <c r="AE39" s="561"/>
      <c r="AF39" s="561"/>
      <c r="AG39" s="561" t="s">
        <v>143</v>
      </c>
      <c r="AH39" s="561"/>
      <c r="AI39" s="561"/>
      <c r="AJ39" s="561"/>
      <c r="AK39" s="561" t="s">
        <v>129</v>
      </c>
      <c r="AL39" s="561" t="s">
        <v>6428</v>
      </c>
      <c r="AM39" s="631" t="s">
        <v>196</v>
      </c>
      <c r="AN39" s="629" t="s">
        <v>3902</v>
      </c>
      <c r="AO39" s="561" t="s">
        <v>144</v>
      </c>
      <c r="AP39" s="561" t="s">
        <v>657</v>
      </c>
      <c r="AQ39" s="561"/>
      <c r="AR39" s="561"/>
      <c r="AS39" s="561"/>
      <c r="AT39" s="561" t="s">
        <v>613</v>
      </c>
      <c r="AU39" s="561"/>
      <c r="AV39" s="561"/>
      <c r="AW39" s="561"/>
      <c r="AX39" s="561" t="s">
        <v>144</v>
      </c>
      <c r="AY39" s="561" t="s">
        <v>6435</v>
      </c>
      <c r="AZ39" s="561" t="s">
        <v>677</v>
      </c>
      <c r="BA39" s="558" t="str">
        <f t="shared" si="0"/>
        <v>A</v>
      </c>
      <c r="BB39" s="629" t="s">
        <v>135</v>
      </c>
      <c r="BC39" s="629" t="s">
        <v>135</v>
      </c>
      <c r="BD39" s="629" t="s">
        <v>135</v>
      </c>
      <c r="BE39" s="629" t="s">
        <v>135</v>
      </c>
      <c r="BF39" s="629" t="s">
        <v>135</v>
      </c>
      <c r="BG39" s="629" t="s">
        <v>135</v>
      </c>
      <c r="BH39" s="629" t="s">
        <v>135</v>
      </c>
      <c r="BI39" s="629" t="s">
        <v>135</v>
      </c>
      <c r="BJ39" s="561" t="s">
        <v>120</v>
      </c>
      <c r="BK39" s="633" t="s">
        <v>6436</v>
      </c>
      <c r="BL39" s="629"/>
      <c r="BM39" s="629" t="s">
        <v>143</v>
      </c>
      <c r="BN39" s="561" t="s">
        <v>143</v>
      </c>
      <c r="BO39" s="629"/>
      <c r="BP39" s="629" t="s">
        <v>6437</v>
      </c>
      <c r="BQ39" s="629" t="s">
        <v>611</v>
      </c>
      <c r="BR39" s="562">
        <f>VLOOKUP(AN39,'[8]Sample Size'!$C$30:$D$35,2,)</f>
        <v>1</v>
      </c>
      <c r="BS39" s="633" t="s">
        <v>6438</v>
      </c>
      <c r="BT39" s="633" t="s">
        <v>6439</v>
      </c>
      <c r="BU39" s="627" t="s">
        <v>6440</v>
      </c>
      <c r="BV39" s="627" t="s">
        <v>6441</v>
      </c>
      <c r="BW39" s="633" t="s">
        <v>6442</v>
      </c>
      <c r="BX39" s="633" t="s">
        <v>6443</v>
      </c>
      <c r="BY39" s="627" t="s">
        <v>5981</v>
      </c>
      <c r="BZ39" s="627" t="s">
        <v>6444</v>
      </c>
      <c r="CA39" s="627" t="s">
        <v>6427</v>
      </c>
      <c r="CB39" s="627" t="s">
        <v>6444</v>
      </c>
      <c r="CC39" s="627" t="s">
        <v>6441</v>
      </c>
      <c r="CD39" s="629"/>
      <c r="CE39" s="629" t="s">
        <v>143</v>
      </c>
      <c r="CF39" s="629"/>
      <c r="CG39" s="629"/>
      <c r="CH39" s="629"/>
      <c r="CI39" s="629" t="s">
        <v>143</v>
      </c>
      <c r="CJ39" s="636"/>
      <c r="CK39" s="565">
        <v>44085</v>
      </c>
    </row>
    <row r="40" spans="1:89" ht="158.4" hidden="1">
      <c r="B40" s="636" t="s">
        <v>629</v>
      </c>
      <c r="C40" s="621" t="s">
        <v>776</v>
      </c>
      <c r="D40" s="639" t="s">
        <v>6445</v>
      </c>
      <c r="E40" s="627" t="s">
        <v>6446</v>
      </c>
      <c r="F40" s="633" t="s">
        <v>6447</v>
      </c>
      <c r="G40" s="627" t="s">
        <v>6448</v>
      </c>
      <c r="H40" s="629" t="s">
        <v>135</v>
      </c>
      <c r="I40" s="629" t="s">
        <v>135</v>
      </c>
      <c r="J40" s="629" t="s">
        <v>135</v>
      </c>
      <c r="K40" s="629" t="s">
        <v>135</v>
      </c>
      <c r="L40" s="629" t="s">
        <v>135</v>
      </c>
      <c r="M40" s="629" t="s">
        <v>5967</v>
      </c>
      <c r="N40" s="629" t="s">
        <v>6449</v>
      </c>
      <c r="O40" s="627" t="s">
        <v>6450</v>
      </c>
      <c r="P40" s="641" t="s">
        <v>6451</v>
      </c>
      <c r="Q40" s="561" t="s">
        <v>130</v>
      </c>
      <c r="R40" s="561" t="s">
        <v>143</v>
      </c>
      <c r="S40" s="630"/>
      <c r="T40" s="627"/>
      <c r="U40" s="629"/>
      <c r="V40" s="630"/>
      <c r="W40" s="561"/>
      <c r="X40" s="561" t="s">
        <v>142</v>
      </c>
      <c r="Y40" s="561" t="s">
        <v>131</v>
      </c>
      <c r="Z40" s="561" t="s">
        <v>613</v>
      </c>
      <c r="AA40" s="561" t="s">
        <v>613</v>
      </c>
      <c r="AB40" s="561"/>
      <c r="AC40" s="561"/>
      <c r="AD40" s="561" t="s">
        <v>156</v>
      </c>
      <c r="AE40" s="561" t="s">
        <v>156</v>
      </c>
      <c r="AF40" s="561"/>
      <c r="AG40" s="561" t="s">
        <v>143</v>
      </c>
      <c r="AH40" s="561" t="s">
        <v>156</v>
      </c>
      <c r="AI40" s="561" t="s">
        <v>156</v>
      </c>
      <c r="AJ40" s="561" t="s">
        <v>143</v>
      </c>
      <c r="AK40" s="561" t="s">
        <v>129</v>
      </c>
      <c r="AL40" s="561" t="s">
        <v>6445</v>
      </c>
      <c r="AM40" s="631" t="s">
        <v>6452</v>
      </c>
      <c r="AN40" s="629" t="s">
        <v>143</v>
      </c>
      <c r="AO40" s="561" t="s">
        <v>144</v>
      </c>
      <c r="AP40" s="561" t="s">
        <v>144</v>
      </c>
      <c r="AQ40" s="561"/>
      <c r="AR40" s="561"/>
      <c r="AS40" s="561"/>
      <c r="AT40" s="561"/>
      <c r="AU40" s="561"/>
      <c r="AV40" s="561"/>
      <c r="AW40" s="561"/>
      <c r="AX40" s="561" t="s">
        <v>144</v>
      </c>
      <c r="AY40" s="561" t="s">
        <v>6453</v>
      </c>
      <c r="AZ40" s="561" t="s">
        <v>147</v>
      </c>
      <c r="BA40" s="558" t="str">
        <f t="shared" si="0"/>
        <v>O</v>
      </c>
      <c r="BB40" s="629" t="s">
        <v>135</v>
      </c>
      <c r="BC40" s="629" t="s">
        <v>135</v>
      </c>
      <c r="BD40" s="629" t="s">
        <v>135</v>
      </c>
      <c r="BE40" s="629" t="s">
        <v>135</v>
      </c>
      <c r="BF40" s="629" t="s">
        <v>135</v>
      </c>
      <c r="BG40" s="629" t="s">
        <v>135</v>
      </c>
      <c r="BH40" s="629" t="s">
        <v>135</v>
      </c>
      <c r="BI40" s="629" t="s">
        <v>135</v>
      </c>
      <c r="BJ40" s="561" t="s">
        <v>120</v>
      </c>
      <c r="BK40" s="633" t="s">
        <v>6454</v>
      </c>
      <c r="BL40" s="629"/>
      <c r="BM40" s="629"/>
      <c r="BN40" s="561" t="s">
        <v>143</v>
      </c>
      <c r="BO40" s="629"/>
      <c r="BP40" s="629" t="s">
        <v>6455</v>
      </c>
      <c r="BQ40" s="633" t="s">
        <v>6456</v>
      </c>
      <c r="BR40" s="562">
        <f>VLOOKUP(AN40,'[8]Sample Size'!$C$30:$D$35,2,)</f>
        <v>25</v>
      </c>
      <c r="BS40" s="631" t="s">
        <v>6457</v>
      </c>
      <c r="BT40" s="633" t="s">
        <v>6267</v>
      </c>
      <c r="BU40" s="627" t="s">
        <v>6268</v>
      </c>
      <c r="BV40" s="627" t="s">
        <v>6458</v>
      </c>
      <c r="BW40" s="633" t="s">
        <v>6459</v>
      </c>
      <c r="BX40" s="633" t="s">
        <v>6460</v>
      </c>
      <c r="BY40" s="627" t="s">
        <v>5981</v>
      </c>
      <c r="BZ40" s="627" t="s">
        <v>6461</v>
      </c>
      <c r="CA40" s="627" t="s">
        <v>6413</v>
      </c>
      <c r="CB40" s="627" t="s">
        <v>6462</v>
      </c>
      <c r="CC40" s="627" t="s">
        <v>6458</v>
      </c>
      <c r="CD40" s="629"/>
      <c r="CE40" s="629" t="s">
        <v>143</v>
      </c>
      <c r="CF40" s="629"/>
      <c r="CG40" s="629"/>
      <c r="CH40" s="629"/>
      <c r="CI40" s="629" t="s">
        <v>143</v>
      </c>
      <c r="CJ40" s="636"/>
      <c r="CK40" s="565">
        <v>44085</v>
      </c>
    </row>
    <row r="41" spans="1:89" ht="158.4" hidden="1">
      <c r="B41" s="636" t="s">
        <v>629</v>
      </c>
      <c r="C41" s="621" t="s">
        <v>776</v>
      </c>
      <c r="D41" s="639" t="s">
        <v>6445</v>
      </c>
      <c r="E41" s="627" t="s">
        <v>6446</v>
      </c>
      <c r="F41" s="633" t="s">
        <v>6463</v>
      </c>
      <c r="G41" s="627" t="s">
        <v>6464</v>
      </c>
      <c r="H41" s="629" t="s">
        <v>133</v>
      </c>
      <c r="I41" s="629" t="s">
        <v>135</v>
      </c>
      <c r="J41" s="629" t="s">
        <v>135</v>
      </c>
      <c r="K41" s="629" t="s">
        <v>135</v>
      </c>
      <c r="L41" s="629" t="s">
        <v>135</v>
      </c>
      <c r="M41" s="629" t="s">
        <v>5967</v>
      </c>
      <c r="N41" s="629" t="s">
        <v>6465</v>
      </c>
      <c r="O41" s="627" t="s">
        <v>6466</v>
      </c>
      <c r="P41" s="627" t="s">
        <v>6467</v>
      </c>
      <c r="Q41" s="561" t="s">
        <v>130</v>
      </c>
      <c r="R41" s="561" t="s">
        <v>143</v>
      </c>
      <c r="S41" s="630"/>
      <c r="T41" s="627"/>
      <c r="U41" s="629"/>
      <c r="V41" s="630"/>
      <c r="W41" s="561"/>
      <c r="X41" s="561" t="s">
        <v>142</v>
      </c>
      <c r="Y41" s="561" t="s">
        <v>131</v>
      </c>
      <c r="Z41" s="561" t="s">
        <v>613</v>
      </c>
      <c r="AA41" s="561" t="s">
        <v>613</v>
      </c>
      <c r="AB41" s="561"/>
      <c r="AC41" s="561"/>
      <c r="AD41" s="561" t="s">
        <v>156</v>
      </c>
      <c r="AE41" s="561" t="s">
        <v>156</v>
      </c>
      <c r="AF41" s="561"/>
      <c r="AG41" s="561" t="s">
        <v>143</v>
      </c>
      <c r="AH41" s="561" t="s">
        <v>156</v>
      </c>
      <c r="AI41" s="561" t="s">
        <v>156</v>
      </c>
      <c r="AJ41" s="561" t="s">
        <v>156</v>
      </c>
      <c r="AK41" s="561" t="s">
        <v>129</v>
      </c>
      <c r="AL41" s="561" t="s">
        <v>6445</v>
      </c>
      <c r="AM41" s="631" t="s">
        <v>196</v>
      </c>
      <c r="AN41" s="629" t="s">
        <v>137</v>
      </c>
      <c r="AO41" s="561" t="s">
        <v>144</v>
      </c>
      <c r="AP41" s="561" t="s">
        <v>144</v>
      </c>
      <c r="AQ41" s="561"/>
      <c r="AR41" s="561"/>
      <c r="AS41" s="561"/>
      <c r="AT41" s="561"/>
      <c r="AU41" s="561"/>
      <c r="AV41" s="561"/>
      <c r="AW41" s="561"/>
      <c r="AX41" s="561" t="s">
        <v>144</v>
      </c>
      <c r="AY41" s="561" t="s">
        <v>4962</v>
      </c>
      <c r="AZ41" s="561" t="s">
        <v>147</v>
      </c>
      <c r="BA41" s="558" t="str">
        <f t="shared" si="0"/>
        <v>A</v>
      </c>
      <c r="BB41" s="629" t="s">
        <v>135</v>
      </c>
      <c r="BC41" s="629" t="s">
        <v>135</v>
      </c>
      <c r="BD41" s="629" t="s">
        <v>135</v>
      </c>
      <c r="BE41" s="629" t="s">
        <v>135</v>
      </c>
      <c r="BF41" s="629" t="s">
        <v>135</v>
      </c>
      <c r="BG41" s="629" t="s">
        <v>135</v>
      </c>
      <c r="BH41" s="629" t="s">
        <v>135</v>
      </c>
      <c r="BI41" s="629" t="s">
        <v>135</v>
      </c>
      <c r="BJ41" s="561" t="s">
        <v>120</v>
      </c>
      <c r="BK41" s="633" t="s">
        <v>6468</v>
      </c>
      <c r="BL41" s="629"/>
      <c r="BM41" s="629"/>
      <c r="BN41" s="561" t="s">
        <v>143</v>
      </c>
      <c r="BO41" s="629"/>
      <c r="BP41" s="629" t="s">
        <v>4962</v>
      </c>
      <c r="BQ41" s="633" t="s">
        <v>6469</v>
      </c>
      <c r="BR41" s="562">
        <f>VLOOKUP(AN41,'[8]Sample Size'!$C$30:$D$35,2,)</f>
        <v>1</v>
      </c>
      <c r="BS41" s="631" t="s">
        <v>6470</v>
      </c>
      <c r="BT41" s="633" t="s">
        <v>6206</v>
      </c>
      <c r="BU41" s="627" t="s">
        <v>6471</v>
      </c>
      <c r="BV41" s="627" t="s">
        <v>6458</v>
      </c>
      <c r="BW41" s="633" t="s">
        <v>6472</v>
      </c>
      <c r="BX41" s="633" t="s">
        <v>6473</v>
      </c>
      <c r="BY41" s="627" t="s">
        <v>5981</v>
      </c>
      <c r="BZ41" s="627" t="s">
        <v>6474</v>
      </c>
      <c r="CA41" s="627" t="s">
        <v>6413</v>
      </c>
      <c r="CB41" s="627" t="s">
        <v>6474</v>
      </c>
      <c r="CC41" s="627" t="s">
        <v>6458</v>
      </c>
      <c r="CD41" s="629"/>
      <c r="CE41" s="629" t="s">
        <v>143</v>
      </c>
      <c r="CF41" s="629"/>
      <c r="CG41" s="629"/>
      <c r="CH41" s="629"/>
      <c r="CI41" s="629" t="s">
        <v>143</v>
      </c>
      <c r="CJ41" s="636"/>
      <c r="CK41" s="565">
        <v>44012</v>
      </c>
    </row>
    <row r="42" spans="1:89" ht="158.4" hidden="1">
      <c r="B42" s="636" t="s">
        <v>629</v>
      </c>
      <c r="C42" s="621" t="s">
        <v>776</v>
      </c>
      <c r="D42" s="639" t="s">
        <v>6445</v>
      </c>
      <c r="E42" s="627" t="s">
        <v>6446</v>
      </c>
      <c r="F42" s="633" t="s">
        <v>6463</v>
      </c>
      <c r="G42" s="627" t="s">
        <v>6464</v>
      </c>
      <c r="H42" s="629" t="s">
        <v>133</v>
      </c>
      <c r="I42" s="629" t="s">
        <v>135</v>
      </c>
      <c r="J42" s="629" t="s">
        <v>135</v>
      </c>
      <c r="K42" s="629" t="s">
        <v>135</v>
      </c>
      <c r="L42" s="629" t="s">
        <v>135</v>
      </c>
      <c r="M42" s="629" t="s">
        <v>5967</v>
      </c>
      <c r="N42" s="629" t="s">
        <v>6475</v>
      </c>
      <c r="O42" s="627" t="s">
        <v>6476</v>
      </c>
      <c r="P42" s="627" t="s">
        <v>6477</v>
      </c>
      <c r="Q42" s="561" t="s">
        <v>130</v>
      </c>
      <c r="R42" s="561" t="s">
        <v>143</v>
      </c>
      <c r="S42" s="630"/>
      <c r="T42" s="627"/>
      <c r="U42" s="629"/>
      <c r="V42" s="630"/>
      <c r="W42" s="561"/>
      <c r="X42" s="561" t="s">
        <v>142</v>
      </c>
      <c r="Y42" s="561" t="s">
        <v>131</v>
      </c>
      <c r="Z42" s="561" t="s">
        <v>613</v>
      </c>
      <c r="AA42" s="561" t="s">
        <v>613</v>
      </c>
      <c r="AB42" s="561"/>
      <c r="AC42" s="561"/>
      <c r="AD42" s="561" t="s">
        <v>143</v>
      </c>
      <c r="AE42" s="561" t="s">
        <v>143</v>
      </c>
      <c r="AF42" s="561"/>
      <c r="AG42" s="561" t="s">
        <v>143</v>
      </c>
      <c r="AH42" s="561" t="s">
        <v>156</v>
      </c>
      <c r="AI42" s="561" t="s">
        <v>156</v>
      </c>
      <c r="AJ42" s="561" t="s">
        <v>156</v>
      </c>
      <c r="AK42" s="561" t="s">
        <v>129</v>
      </c>
      <c r="AL42" s="561" t="s">
        <v>6445</v>
      </c>
      <c r="AM42" s="631" t="s">
        <v>196</v>
      </c>
      <c r="AN42" s="629" t="s">
        <v>137</v>
      </c>
      <c r="AO42" s="561" t="s">
        <v>144</v>
      </c>
      <c r="AP42" s="561" t="s">
        <v>144</v>
      </c>
      <c r="AQ42" s="561"/>
      <c r="AR42" s="561"/>
      <c r="AS42" s="561"/>
      <c r="AT42" s="561"/>
      <c r="AU42" s="561"/>
      <c r="AV42" s="561"/>
      <c r="AW42" s="561"/>
      <c r="AX42" s="561" t="s">
        <v>144</v>
      </c>
      <c r="AY42" s="561" t="s">
        <v>4962</v>
      </c>
      <c r="AZ42" s="561" t="s">
        <v>147</v>
      </c>
      <c r="BA42" s="558" t="str">
        <f t="shared" si="0"/>
        <v>A</v>
      </c>
      <c r="BB42" s="629" t="s">
        <v>135</v>
      </c>
      <c r="BC42" s="629" t="s">
        <v>135</v>
      </c>
      <c r="BD42" s="629" t="s">
        <v>135</v>
      </c>
      <c r="BE42" s="629" t="s">
        <v>135</v>
      </c>
      <c r="BF42" s="629" t="s">
        <v>135</v>
      </c>
      <c r="BG42" s="629" t="s">
        <v>135</v>
      </c>
      <c r="BH42" s="629" t="s">
        <v>135</v>
      </c>
      <c r="BI42" s="629" t="s">
        <v>135</v>
      </c>
      <c r="BJ42" s="561" t="s">
        <v>120</v>
      </c>
      <c r="BK42" s="633" t="s">
        <v>6478</v>
      </c>
      <c r="BL42" s="629"/>
      <c r="BM42" s="629"/>
      <c r="BN42" s="561" t="s">
        <v>143</v>
      </c>
      <c r="BO42" s="629"/>
      <c r="BP42" s="629" t="s">
        <v>6479</v>
      </c>
      <c r="BQ42" s="633" t="s">
        <v>6480</v>
      </c>
      <c r="BR42" s="562">
        <f>VLOOKUP(AN42,'[8]Sample Size'!$C$30:$D$35,2,)</f>
        <v>1</v>
      </c>
      <c r="BS42" s="631" t="s">
        <v>6481</v>
      </c>
      <c r="BT42" s="633" t="s">
        <v>6206</v>
      </c>
      <c r="BU42" s="627" t="s">
        <v>6224</v>
      </c>
      <c r="BV42" s="627" t="s">
        <v>6458</v>
      </c>
      <c r="BW42" s="633" t="s">
        <v>6482</v>
      </c>
      <c r="BX42" s="633" t="s">
        <v>6483</v>
      </c>
      <c r="BY42" s="627" t="s">
        <v>5981</v>
      </c>
      <c r="BZ42" s="627" t="s">
        <v>6474</v>
      </c>
      <c r="CA42" s="627" t="s">
        <v>6413</v>
      </c>
      <c r="CB42" s="627" t="s">
        <v>6474</v>
      </c>
      <c r="CC42" s="627" t="s">
        <v>6458</v>
      </c>
      <c r="CD42" s="629"/>
      <c r="CE42" s="629" t="s">
        <v>143</v>
      </c>
      <c r="CF42" s="629"/>
      <c r="CG42" s="629"/>
      <c r="CH42" s="629"/>
      <c r="CI42" s="629" t="s">
        <v>143</v>
      </c>
      <c r="CJ42" s="636"/>
      <c r="CK42" s="565">
        <v>44085</v>
      </c>
    </row>
    <row r="43" spans="1:89" ht="158.4" hidden="1">
      <c r="B43" s="552" t="s">
        <v>629</v>
      </c>
      <c r="C43" s="553" t="s">
        <v>776</v>
      </c>
      <c r="D43" s="554" t="s">
        <v>6445</v>
      </c>
      <c r="E43" s="555" t="s">
        <v>6446</v>
      </c>
      <c r="F43" s="556" t="s">
        <v>6463</v>
      </c>
      <c r="G43" s="555" t="s">
        <v>6464</v>
      </c>
      <c r="H43" s="557" t="s">
        <v>133</v>
      </c>
      <c r="I43" s="557" t="s">
        <v>135</v>
      </c>
      <c r="J43" s="557" t="s">
        <v>135</v>
      </c>
      <c r="K43" s="557" t="s">
        <v>135</v>
      </c>
      <c r="L43" s="557" t="s">
        <v>135</v>
      </c>
      <c r="M43" s="557" t="s">
        <v>5967</v>
      </c>
      <c r="N43" s="557" t="s">
        <v>6484</v>
      </c>
      <c r="O43" s="555" t="s">
        <v>6485</v>
      </c>
      <c r="P43" s="555" t="s">
        <v>6486</v>
      </c>
      <c r="Q43" s="558" t="s">
        <v>130</v>
      </c>
      <c r="R43" s="558" t="s">
        <v>143</v>
      </c>
      <c r="S43" s="559"/>
      <c r="T43" s="555"/>
      <c r="U43" s="557"/>
      <c r="V43" s="559"/>
      <c r="W43" s="558"/>
      <c r="X43" s="558" t="s">
        <v>142</v>
      </c>
      <c r="Y43" s="558" t="s">
        <v>131</v>
      </c>
      <c r="Z43" s="558" t="s">
        <v>613</v>
      </c>
      <c r="AA43" s="558" t="s">
        <v>613</v>
      </c>
      <c r="AB43" s="558"/>
      <c r="AC43" s="558"/>
      <c r="AD43" s="558" t="s">
        <v>143</v>
      </c>
      <c r="AE43" s="558" t="s">
        <v>143</v>
      </c>
      <c r="AF43" s="558"/>
      <c r="AG43" s="558" t="s">
        <v>143</v>
      </c>
      <c r="AH43" s="558" t="s">
        <v>156</v>
      </c>
      <c r="AI43" s="558" t="s">
        <v>156</v>
      </c>
      <c r="AJ43" s="558" t="s">
        <v>156</v>
      </c>
      <c r="AK43" s="558" t="s">
        <v>129</v>
      </c>
      <c r="AL43" s="558" t="s">
        <v>6445</v>
      </c>
      <c r="AM43" s="560" t="s">
        <v>196</v>
      </c>
      <c r="AN43" s="557" t="s">
        <v>137</v>
      </c>
      <c r="AO43" s="558" t="s">
        <v>144</v>
      </c>
      <c r="AP43" s="558" t="s">
        <v>144</v>
      </c>
      <c r="AQ43" s="558"/>
      <c r="AR43" s="558"/>
      <c r="AS43" s="558"/>
      <c r="AT43" s="558"/>
      <c r="AU43" s="558"/>
      <c r="AV43" s="558"/>
      <c r="AW43" s="558"/>
      <c r="AX43" s="558" t="s">
        <v>144</v>
      </c>
      <c r="AY43" s="558" t="s">
        <v>6487</v>
      </c>
      <c r="AZ43" s="558" t="s">
        <v>147</v>
      </c>
      <c r="BA43" s="558" t="str">
        <f t="shared" si="0"/>
        <v>A</v>
      </c>
      <c r="BB43" s="557" t="s">
        <v>135</v>
      </c>
      <c r="BC43" s="557" t="s">
        <v>135</v>
      </c>
      <c r="BD43" s="557" t="s">
        <v>135</v>
      </c>
      <c r="BE43" s="557" t="s">
        <v>135</v>
      </c>
      <c r="BF43" s="557" t="s">
        <v>135</v>
      </c>
      <c r="BG43" s="557" t="s">
        <v>135</v>
      </c>
      <c r="BH43" s="557" t="s">
        <v>135</v>
      </c>
      <c r="BI43" s="557" t="s">
        <v>135</v>
      </c>
      <c r="BJ43" s="558" t="s">
        <v>120</v>
      </c>
      <c r="BK43" s="556" t="s">
        <v>6488</v>
      </c>
      <c r="BL43" s="557"/>
      <c r="BM43" s="557"/>
      <c r="BN43" s="558" t="s">
        <v>143</v>
      </c>
      <c r="BO43" s="557"/>
      <c r="BP43" s="557" t="s">
        <v>6489</v>
      </c>
      <c r="BQ43" s="556" t="s">
        <v>6490</v>
      </c>
      <c r="BR43" s="562">
        <f>VLOOKUP(AN43,'[8]Sample Size'!$C$30:$D$35,2,)</f>
        <v>1</v>
      </c>
      <c r="BS43" s="560" t="s">
        <v>6491</v>
      </c>
      <c r="BT43" s="556" t="s">
        <v>5976</v>
      </c>
      <c r="BU43" s="555" t="s">
        <v>6025</v>
      </c>
      <c r="BV43" s="555" t="s">
        <v>6458</v>
      </c>
      <c r="BW43" s="556" t="s">
        <v>6492</v>
      </c>
      <c r="BX43" s="556" t="s">
        <v>6493</v>
      </c>
      <c r="BY43" s="555" t="s">
        <v>5981</v>
      </c>
      <c r="BZ43" s="555" t="s">
        <v>6494</v>
      </c>
      <c r="CA43" s="555" t="s">
        <v>6413</v>
      </c>
      <c r="CB43" s="555" t="s">
        <v>6494</v>
      </c>
      <c r="CC43" s="555" t="s">
        <v>6458</v>
      </c>
      <c r="CD43" s="557"/>
      <c r="CE43" s="557" t="s">
        <v>143</v>
      </c>
      <c r="CF43" s="557"/>
      <c r="CG43" s="557"/>
      <c r="CH43" s="557"/>
      <c r="CI43" s="557" t="s">
        <v>143</v>
      </c>
      <c r="CJ43" s="552"/>
      <c r="CK43" s="563">
        <v>44085</v>
      </c>
    </row>
    <row r="44" spans="1:89" ht="158.4" hidden="1">
      <c r="B44" s="636" t="s">
        <v>629</v>
      </c>
      <c r="C44" s="621" t="s">
        <v>776</v>
      </c>
      <c r="D44" s="639" t="s">
        <v>6445</v>
      </c>
      <c r="E44" s="627" t="s">
        <v>6446</v>
      </c>
      <c r="F44" s="633" t="s">
        <v>6495</v>
      </c>
      <c r="G44" s="627" t="s">
        <v>6496</v>
      </c>
      <c r="H44" s="629" t="s">
        <v>135</v>
      </c>
      <c r="I44" s="629" t="s">
        <v>135</v>
      </c>
      <c r="J44" s="629" t="s">
        <v>135</v>
      </c>
      <c r="K44" s="629" t="s">
        <v>135</v>
      </c>
      <c r="L44" s="629" t="s">
        <v>135</v>
      </c>
      <c r="M44" s="629" t="s">
        <v>5967</v>
      </c>
      <c r="N44" s="629" t="s">
        <v>6497</v>
      </c>
      <c r="O44" s="627" t="s">
        <v>6498</v>
      </c>
      <c r="P44" s="627" t="s">
        <v>6499</v>
      </c>
      <c r="Q44" s="561" t="s">
        <v>130</v>
      </c>
      <c r="R44" s="561"/>
      <c r="S44" s="630"/>
      <c r="T44" s="627" t="s">
        <v>143</v>
      </c>
      <c r="U44" s="629"/>
      <c r="V44" s="630"/>
      <c r="W44" s="561"/>
      <c r="X44" s="561" t="s">
        <v>142</v>
      </c>
      <c r="Y44" s="561" t="s">
        <v>131</v>
      </c>
      <c r="Z44" s="561" t="s">
        <v>613</v>
      </c>
      <c r="AA44" s="561" t="s">
        <v>613</v>
      </c>
      <c r="AB44" s="561"/>
      <c r="AC44" s="561"/>
      <c r="AD44" s="561" t="s">
        <v>156</v>
      </c>
      <c r="AE44" s="561" t="s">
        <v>156</v>
      </c>
      <c r="AF44" s="561"/>
      <c r="AG44" s="561" t="s">
        <v>143</v>
      </c>
      <c r="AH44" s="561" t="s">
        <v>156</v>
      </c>
      <c r="AI44" s="561" t="s">
        <v>156</v>
      </c>
      <c r="AJ44" s="561" t="s">
        <v>156</v>
      </c>
      <c r="AK44" s="561" t="s">
        <v>129</v>
      </c>
      <c r="AL44" s="561" t="s">
        <v>6445</v>
      </c>
      <c r="AM44" s="631" t="s">
        <v>196</v>
      </c>
      <c r="AN44" s="629" t="s">
        <v>143</v>
      </c>
      <c r="AO44" s="561" t="s">
        <v>144</v>
      </c>
      <c r="AP44" s="561" t="s">
        <v>144</v>
      </c>
      <c r="AQ44" s="561"/>
      <c r="AR44" s="561"/>
      <c r="AS44" s="561"/>
      <c r="AT44" s="561" t="s">
        <v>613</v>
      </c>
      <c r="AU44" s="561"/>
      <c r="AV44" s="561"/>
      <c r="AW44" s="561"/>
      <c r="AX44" s="561" t="s">
        <v>144</v>
      </c>
      <c r="AY44" s="561" t="s">
        <v>144</v>
      </c>
      <c r="AZ44" s="561" t="s">
        <v>147</v>
      </c>
      <c r="BA44" s="558" t="str">
        <f t="shared" si="0"/>
        <v>O</v>
      </c>
      <c r="BB44" s="629" t="s">
        <v>135</v>
      </c>
      <c r="BC44" s="629" t="s">
        <v>135</v>
      </c>
      <c r="BD44" s="629" t="s">
        <v>135</v>
      </c>
      <c r="BE44" s="629" t="s">
        <v>135</v>
      </c>
      <c r="BF44" s="629" t="s">
        <v>135</v>
      </c>
      <c r="BG44" s="629" t="s">
        <v>135</v>
      </c>
      <c r="BH44" s="629" t="s">
        <v>135</v>
      </c>
      <c r="BI44" s="629" t="s">
        <v>135</v>
      </c>
      <c r="BJ44" s="561" t="s">
        <v>120</v>
      </c>
      <c r="BK44" s="633" t="s">
        <v>6500</v>
      </c>
      <c r="BL44" s="629" t="s">
        <v>143</v>
      </c>
      <c r="BM44" s="629"/>
      <c r="BN44" s="561" t="s">
        <v>143</v>
      </c>
      <c r="BO44" s="629"/>
      <c r="BP44" s="629" t="s">
        <v>6501</v>
      </c>
      <c r="BQ44" s="633" t="s">
        <v>6502</v>
      </c>
      <c r="BR44" s="562">
        <f>VLOOKUP(AN44,'[8]Sample Size'!$C$30:$D$35,2,)</f>
        <v>25</v>
      </c>
      <c r="BS44" s="631" t="s">
        <v>6503</v>
      </c>
      <c r="BT44" s="633" t="s">
        <v>6504</v>
      </c>
      <c r="BU44" s="627" t="s">
        <v>6505</v>
      </c>
      <c r="BV44" s="627" t="s">
        <v>6458</v>
      </c>
      <c r="BW44" s="633" t="s">
        <v>6506</v>
      </c>
      <c r="BX44" s="633" t="s">
        <v>6507</v>
      </c>
      <c r="BY44" s="627" t="s">
        <v>5981</v>
      </c>
      <c r="BZ44" s="627" t="s">
        <v>6508</v>
      </c>
      <c r="CA44" s="627" t="s">
        <v>6413</v>
      </c>
      <c r="CB44" s="627" t="s">
        <v>6508</v>
      </c>
      <c r="CC44" s="627" t="s">
        <v>6458</v>
      </c>
      <c r="CD44" s="629"/>
      <c r="CE44" s="629" t="s">
        <v>143</v>
      </c>
      <c r="CF44" s="629"/>
      <c r="CG44" s="629"/>
      <c r="CH44" s="629"/>
      <c r="CI44" s="629" t="s">
        <v>143</v>
      </c>
      <c r="CJ44" s="636"/>
      <c r="CK44" s="565">
        <v>44085</v>
      </c>
    </row>
    <row r="45" spans="1:89" ht="158.4" hidden="1">
      <c r="B45" s="636" t="s">
        <v>629</v>
      </c>
      <c r="C45" s="621" t="s">
        <v>776</v>
      </c>
      <c r="D45" s="639" t="s">
        <v>6445</v>
      </c>
      <c r="E45" s="627" t="s">
        <v>6446</v>
      </c>
      <c r="F45" s="627" t="s">
        <v>6509</v>
      </c>
      <c r="G45" s="627" t="s">
        <v>6510</v>
      </c>
      <c r="H45" s="629" t="s">
        <v>133</v>
      </c>
      <c r="I45" s="629" t="s">
        <v>135</v>
      </c>
      <c r="J45" s="629" t="s">
        <v>135</v>
      </c>
      <c r="K45" s="629" t="s">
        <v>135</v>
      </c>
      <c r="L45" s="629" t="s">
        <v>135</v>
      </c>
      <c r="M45" s="629" t="s">
        <v>5967</v>
      </c>
      <c r="N45" s="629" t="s">
        <v>6511</v>
      </c>
      <c r="O45" s="627" t="s">
        <v>6512</v>
      </c>
      <c r="P45" s="627" t="s">
        <v>6513</v>
      </c>
      <c r="Q45" s="561" t="s">
        <v>130</v>
      </c>
      <c r="R45" s="561" t="s">
        <v>143</v>
      </c>
      <c r="S45" s="630"/>
      <c r="T45" s="627"/>
      <c r="U45" s="629"/>
      <c r="V45" s="630"/>
      <c r="W45" s="561"/>
      <c r="X45" s="561" t="s">
        <v>142</v>
      </c>
      <c r="Y45" s="561" t="s">
        <v>131</v>
      </c>
      <c r="Z45" s="561" t="s">
        <v>613</v>
      </c>
      <c r="AA45" s="561" t="s">
        <v>613</v>
      </c>
      <c r="AB45" s="561"/>
      <c r="AC45" s="561"/>
      <c r="AD45" s="561" t="s">
        <v>143</v>
      </c>
      <c r="AE45" s="561" t="s">
        <v>143</v>
      </c>
      <c r="AF45" s="561"/>
      <c r="AG45" s="561" t="s">
        <v>143</v>
      </c>
      <c r="AH45" s="561"/>
      <c r="AI45" s="561"/>
      <c r="AJ45" s="561"/>
      <c r="AK45" s="561" t="s">
        <v>129</v>
      </c>
      <c r="AL45" s="561" t="s">
        <v>6445</v>
      </c>
      <c r="AM45" s="631" t="s">
        <v>196</v>
      </c>
      <c r="AN45" s="629" t="s">
        <v>137</v>
      </c>
      <c r="AO45" s="561" t="s">
        <v>144</v>
      </c>
      <c r="AP45" s="561" t="s">
        <v>144</v>
      </c>
      <c r="AQ45" s="561"/>
      <c r="AR45" s="561"/>
      <c r="AS45" s="561"/>
      <c r="AT45" s="561"/>
      <c r="AU45" s="561"/>
      <c r="AV45" s="561"/>
      <c r="AW45" s="561"/>
      <c r="AX45" s="561" t="s">
        <v>144</v>
      </c>
      <c r="AY45" s="561" t="s">
        <v>6514</v>
      </c>
      <c r="AZ45" s="561" t="s">
        <v>147</v>
      </c>
      <c r="BA45" s="558" t="str">
        <f t="shared" si="0"/>
        <v>A</v>
      </c>
      <c r="BB45" s="629" t="s">
        <v>135</v>
      </c>
      <c r="BC45" s="629" t="s">
        <v>135</v>
      </c>
      <c r="BD45" s="629" t="s">
        <v>135</v>
      </c>
      <c r="BE45" s="629" t="s">
        <v>135</v>
      </c>
      <c r="BF45" s="629" t="s">
        <v>135</v>
      </c>
      <c r="BG45" s="629" t="s">
        <v>135</v>
      </c>
      <c r="BH45" s="629" t="s">
        <v>135</v>
      </c>
      <c r="BI45" s="629" t="s">
        <v>135</v>
      </c>
      <c r="BJ45" s="561" t="s">
        <v>120</v>
      </c>
      <c r="BK45" s="633" t="s">
        <v>6515</v>
      </c>
      <c r="BL45" s="629"/>
      <c r="BM45" s="629"/>
      <c r="BN45" s="561" t="s">
        <v>143</v>
      </c>
      <c r="BO45" s="629"/>
      <c r="BP45" s="629" t="s">
        <v>6516</v>
      </c>
      <c r="BQ45" s="633" t="s">
        <v>6517</v>
      </c>
      <c r="BR45" s="562">
        <f>VLOOKUP(AN45,'[8]Sample Size'!$C$30:$D$35,2,)</f>
        <v>1</v>
      </c>
      <c r="BS45" s="631" t="s">
        <v>6518</v>
      </c>
      <c r="BT45" s="633" t="s">
        <v>6206</v>
      </c>
      <c r="BU45" s="627" t="s">
        <v>6224</v>
      </c>
      <c r="BV45" s="633" t="s">
        <v>6458</v>
      </c>
      <c r="BW45" s="633" t="s">
        <v>6519</v>
      </c>
      <c r="BX45" s="633" t="s">
        <v>6520</v>
      </c>
      <c r="BY45" s="627" t="s">
        <v>5981</v>
      </c>
      <c r="BZ45" s="627" t="s">
        <v>6521</v>
      </c>
      <c r="CA45" s="627" t="s">
        <v>6413</v>
      </c>
      <c r="CB45" s="627" t="s">
        <v>6521</v>
      </c>
      <c r="CC45" s="627" t="s">
        <v>6458</v>
      </c>
      <c r="CD45" s="629"/>
      <c r="CE45" s="629" t="s">
        <v>143</v>
      </c>
      <c r="CF45" s="629"/>
      <c r="CG45" s="629"/>
      <c r="CH45" s="629"/>
      <c r="CI45" s="629" t="s">
        <v>143</v>
      </c>
      <c r="CJ45" s="636"/>
      <c r="CK45" s="565">
        <v>44085</v>
      </c>
    </row>
    <row r="46" spans="1:89" ht="243.6" hidden="1">
      <c r="B46" s="642" t="s">
        <v>630</v>
      </c>
      <c r="C46" s="643" t="s">
        <v>297</v>
      </c>
      <c r="D46" s="642" t="s">
        <v>6522</v>
      </c>
      <c r="E46" s="644" t="s">
        <v>6523</v>
      </c>
      <c r="F46" s="645" t="s">
        <v>6524</v>
      </c>
      <c r="G46" s="646" t="s">
        <v>6525</v>
      </c>
      <c r="H46" s="642" t="s">
        <v>135</v>
      </c>
      <c r="I46" s="642" t="s">
        <v>135</v>
      </c>
      <c r="J46" s="642" t="s">
        <v>135</v>
      </c>
      <c r="K46" s="642" t="s">
        <v>135</v>
      </c>
      <c r="L46" s="642" t="s">
        <v>135</v>
      </c>
      <c r="M46" s="642" t="s">
        <v>5967</v>
      </c>
      <c r="N46" s="647" t="s">
        <v>6526</v>
      </c>
      <c r="O46" s="647" t="s">
        <v>6527</v>
      </c>
      <c r="P46" s="648" t="s">
        <v>6528</v>
      </c>
      <c r="Q46" s="649" t="s">
        <v>130</v>
      </c>
      <c r="R46" s="649" t="s">
        <v>143</v>
      </c>
      <c r="S46" s="650"/>
      <c r="T46" s="650"/>
      <c r="U46" s="649"/>
      <c r="V46" s="650"/>
      <c r="W46" s="649"/>
      <c r="X46" s="649" t="s">
        <v>142</v>
      </c>
      <c r="Y46" s="649" t="s">
        <v>131</v>
      </c>
      <c r="Z46" s="649" t="s">
        <v>613</v>
      </c>
      <c r="AA46" s="649" t="s">
        <v>613</v>
      </c>
      <c r="AB46" s="651"/>
      <c r="AC46" s="651"/>
      <c r="AD46" s="649" t="s">
        <v>143</v>
      </c>
      <c r="AE46" s="649" t="s">
        <v>156</v>
      </c>
      <c r="AF46" s="649"/>
      <c r="AG46" s="649" t="s">
        <v>156</v>
      </c>
      <c r="AH46" s="649" t="s">
        <v>156</v>
      </c>
      <c r="AI46" s="649" t="s">
        <v>156</v>
      </c>
      <c r="AJ46" s="649" t="s">
        <v>156</v>
      </c>
      <c r="AK46" s="649" t="s">
        <v>129</v>
      </c>
      <c r="AL46" s="651" t="s">
        <v>6522</v>
      </c>
      <c r="AM46" s="652" t="s">
        <v>6529</v>
      </c>
      <c r="AN46" s="642" t="s">
        <v>143</v>
      </c>
      <c r="AO46" s="649" t="s">
        <v>144</v>
      </c>
      <c r="AP46" s="649" t="s">
        <v>6530</v>
      </c>
      <c r="AQ46" s="649"/>
      <c r="AR46" s="649"/>
      <c r="AS46" s="649"/>
      <c r="AT46" s="649" t="s">
        <v>613</v>
      </c>
      <c r="AU46" s="649"/>
      <c r="AV46" s="649"/>
      <c r="AW46" s="649"/>
      <c r="AX46" s="649" t="s">
        <v>144</v>
      </c>
      <c r="AY46" s="649" t="s">
        <v>6531</v>
      </c>
      <c r="AZ46" s="649" t="s">
        <v>147</v>
      </c>
      <c r="BA46" s="558" t="str">
        <f t="shared" si="0"/>
        <v>O</v>
      </c>
      <c r="BB46" s="653" t="s">
        <v>135</v>
      </c>
      <c r="BC46" s="653" t="s">
        <v>135</v>
      </c>
      <c r="BD46" s="653" t="s">
        <v>135</v>
      </c>
      <c r="BE46" s="653" t="s">
        <v>135</v>
      </c>
      <c r="BF46" s="653" t="s">
        <v>135</v>
      </c>
      <c r="BG46" s="653" t="s">
        <v>135</v>
      </c>
      <c r="BH46" s="653" t="s">
        <v>135</v>
      </c>
      <c r="BI46" s="653" t="s">
        <v>135</v>
      </c>
      <c r="BJ46" s="649" t="s">
        <v>120</v>
      </c>
      <c r="BK46" s="654" t="s">
        <v>6532</v>
      </c>
      <c r="BL46" s="655"/>
      <c r="BM46" s="655"/>
      <c r="BN46" s="656" t="s">
        <v>143</v>
      </c>
      <c r="BO46" s="655"/>
      <c r="BP46" s="655" t="s">
        <v>6533</v>
      </c>
      <c r="BQ46" s="655" t="s">
        <v>6534</v>
      </c>
      <c r="BR46" s="562">
        <f>VLOOKUP(AN46,'[8]Sample Size'!$C$30:$D$35,2,)</f>
        <v>25</v>
      </c>
      <c r="BS46" s="657" t="s">
        <v>6535</v>
      </c>
      <c r="BT46" s="658" t="s">
        <v>6536</v>
      </c>
      <c r="BU46" s="658" t="s">
        <v>6537</v>
      </c>
      <c r="BV46" s="657" t="s">
        <v>6538</v>
      </c>
      <c r="BW46" s="654" t="s">
        <v>6539</v>
      </c>
      <c r="BX46" s="654" t="s">
        <v>6540</v>
      </c>
      <c r="BY46" s="648" t="s">
        <v>5981</v>
      </c>
      <c r="BZ46" s="648" t="s">
        <v>6541</v>
      </c>
      <c r="CA46" s="648" t="s">
        <v>6542</v>
      </c>
      <c r="CB46" s="648" t="s">
        <v>6541</v>
      </c>
      <c r="CC46" s="648" t="s">
        <v>6539</v>
      </c>
      <c r="CD46" s="653"/>
      <c r="CE46" s="653" t="s">
        <v>143</v>
      </c>
      <c r="CF46" s="653"/>
      <c r="CG46" s="653"/>
      <c r="CH46" s="653"/>
      <c r="CI46" s="653" t="s">
        <v>143</v>
      </c>
      <c r="CJ46" s="659"/>
      <c r="CK46" s="660">
        <v>44085</v>
      </c>
    </row>
    <row r="47" spans="1:89" ht="243.6" hidden="1">
      <c r="B47" s="642" t="s">
        <v>630</v>
      </c>
      <c r="C47" s="643" t="s">
        <v>297</v>
      </c>
      <c r="D47" s="642" t="s">
        <v>6522</v>
      </c>
      <c r="E47" s="644" t="s">
        <v>6523</v>
      </c>
      <c r="F47" s="645" t="s">
        <v>6543</v>
      </c>
      <c r="G47" s="644" t="s">
        <v>6544</v>
      </c>
      <c r="H47" s="642" t="s">
        <v>135</v>
      </c>
      <c r="I47" s="642" t="s">
        <v>135</v>
      </c>
      <c r="J47" s="642" t="s">
        <v>135</v>
      </c>
      <c r="K47" s="642" t="s">
        <v>135</v>
      </c>
      <c r="L47" s="642" t="s">
        <v>135</v>
      </c>
      <c r="M47" s="642" t="s">
        <v>5967</v>
      </c>
      <c r="N47" s="647" t="s">
        <v>6545</v>
      </c>
      <c r="O47" s="647" t="s">
        <v>6546</v>
      </c>
      <c r="P47" s="648" t="s">
        <v>6547</v>
      </c>
      <c r="Q47" s="649" t="s">
        <v>130</v>
      </c>
      <c r="R47" s="649" t="s">
        <v>143</v>
      </c>
      <c r="S47" s="650"/>
      <c r="T47" s="647"/>
      <c r="U47" s="649"/>
      <c r="V47" s="649"/>
      <c r="W47" s="649"/>
      <c r="X47" s="649" t="s">
        <v>142</v>
      </c>
      <c r="Y47" s="649" t="s">
        <v>131</v>
      </c>
      <c r="Z47" s="649" t="s">
        <v>613</v>
      </c>
      <c r="AA47" s="649"/>
      <c r="AB47" s="651"/>
      <c r="AC47" s="651"/>
      <c r="AD47" s="649" t="s">
        <v>143</v>
      </c>
      <c r="AE47" s="649" t="s">
        <v>156</v>
      </c>
      <c r="AF47" s="649"/>
      <c r="AG47" s="649" t="s">
        <v>156</v>
      </c>
      <c r="AH47" s="649" t="s">
        <v>156</v>
      </c>
      <c r="AI47" s="649" t="s">
        <v>156</v>
      </c>
      <c r="AJ47" s="649" t="s">
        <v>156</v>
      </c>
      <c r="AK47" s="649" t="s">
        <v>129</v>
      </c>
      <c r="AL47" s="651" t="s">
        <v>6522</v>
      </c>
      <c r="AM47" s="652" t="s">
        <v>6529</v>
      </c>
      <c r="AN47" s="642" t="s">
        <v>143</v>
      </c>
      <c r="AO47" s="649" t="s">
        <v>144</v>
      </c>
      <c r="AP47" s="649" t="s">
        <v>6530</v>
      </c>
      <c r="AQ47" s="649"/>
      <c r="AR47" s="649"/>
      <c r="AS47" s="649"/>
      <c r="AT47" s="649" t="s">
        <v>613</v>
      </c>
      <c r="AU47" s="649"/>
      <c r="AV47" s="649"/>
      <c r="AW47" s="649"/>
      <c r="AX47" s="649" t="s">
        <v>144</v>
      </c>
      <c r="AY47" s="649" t="s">
        <v>6548</v>
      </c>
      <c r="AZ47" s="649" t="s">
        <v>147</v>
      </c>
      <c r="BA47" s="558" t="str">
        <f t="shared" si="0"/>
        <v>O</v>
      </c>
      <c r="BB47" s="653" t="s">
        <v>135</v>
      </c>
      <c r="BC47" s="653" t="s">
        <v>135</v>
      </c>
      <c r="BD47" s="653" t="s">
        <v>135</v>
      </c>
      <c r="BE47" s="653" t="s">
        <v>135</v>
      </c>
      <c r="BF47" s="653" t="s">
        <v>135</v>
      </c>
      <c r="BG47" s="653" t="s">
        <v>135</v>
      </c>
      <c r="BH47" s="653" t="s">
        <v>135</v>
      </c>
      <c r="BI47" s="653" t="s">
        <v>135</v>
      </c>
      <c r="BJ47" s="649" t="s">
        <v>120</v>
      </c>
      <c r="BK47" s="648" t="s">
        <v>6549</v>
      </c>
      <c r="BL47" s="655"/>
      <c r="BM47" s="656"/>
      <c r="BN47" s="656" t="s">
        <v>143</v>
      </c>
      <c r="BO47" s="655"/>
      <c r="BP47" s="655" t="s">
        <v>6550</v>
      </c>
      <c r="BQ47" s="655" t="s">
        <v>6551</v>
      </c>
      <c r="BR47" s="562">
        <f>VLOOKUP(AN47,'[8]Sample Size'!$C$30:$D$35,2,)</f>
        <v>25</v>
      </c>
      <c r="BS47" s="661" t="s">
        <v>6552</v>
      </c>
      <c r="BT47" s="642" t="s">
        <v>6553</v>
      </c>
      <c r="BU47" s="642" t="s">
        <v>6554</v>
      </c>
      <c r="BV47" s="648" t="s">
        <v>6538</v>
      </c>
      <c r="BW47" s="654" t="s">
        <v>6555</v>
      </c>
      <c r="BX47" s="654" t="s">
        <v>6556</v>
      </c>
      <c r="BY47" s="648" t="s">
        <v>5981</v>
      </c>
      <c r="BZ47" s="648" t="s">
        <v>6541</v>
      </c>
      <c r="CA47" s="648" t="s">
        <v>6557</v>
      </c>
      <c r="CB47" s="648" t="s">
        <v>6541</v>
      </c>
      <c r="CC47" s="648" t="s">
        <v>6558</v>
      </c>
      <c r="CD47" s="653"/>
      <c r="CE47" s="653" t="s">
        <v>143</v>
      </c>
      <c r="CF47" s="653"/>
      <c r="CG47" s="653"/>
      <c r="CH47" s="653"/>
      <c r="CI47" s="653" t="s">
        <v>143</v>
      </c>
      <c r="CJ47" s="659"/>
      <c r="CK47" s="660">
        <v>44085</v>
      </c>
    </row>
    <row r="48" spans="1:89" ht="243.6" hidden="1">
      <c r="B48" s="642" t="s">
        <v>630</v>
      </c>
      <c r="C48" s="643" t="s">
        <v>297</v>
      </c>
      <c r="D48" s="642" t="s">
        <v>6522</v>
      </c>
      <c r="E48" s="644" t="s">
        <v>6523</v>
      </c>
      <c r="F48" s="645" t="s">
        <v>6559</v>
      </c>
      <c r="G48" s="644" t="s">
        <v>6560</v>
      </c>
      <c r="H48" s="642" t="s">
        <v>133</v>
      </c>
      <c r="I48" s="642" t="s">
        <v>135</v>
      </c>
      <c r="J48" s="642" t="s">
        <v>135</v>
      </c>
      <c r="K48" s="642" t="s">
        <v>135</v>
      </c>
      <c r="L48" s="642" t="s">
        <v>135</v>
      </c>
      <c r="M48" s="642" t="s">
        <v>5967</v>
      </c>
      <c r="N48" s="647" t="s">
        <v>6561</v>
      </c>
      <c r="O48" s="647" t="s">
        <v>6562</v>
      </c>
      <c r="P48" s="648" t="s">
        <v>6563</v>
      </c>
      <c r="Q48" s="649" t="s">
        <v>130</v>
      </c>
      <c r="R48" s="649"/>
      <c r="S48" s="649" t="s">
        <v>143</v>
      </c>
      <c r="T48" s="647"/>
      <c r="U48" s="653"/>
      <c r="V48" s="649"/>
      <c r="W48" s="649"/>
      <c r="X48" s="649" t="s">
        <v>142</v>
      </c>
      <c r="Y48" s="649" t="s">
        <v>137</v>
      </c>
      <c r="Z48" s="649" t="s">
        <v>613</v>
      </c>
      <c r="AA48" s="649"/>
      <c r="AB48" s="651"/>
      <c r="AC48" s="651"/>
      <c r="AD48" s="649" t="s">
        <v>143</v>
      </c>
      <c r="AE48" s="649" t="s">
        <v>156</v>
      </c>
      <c r="AF48" s="649"/>
      <c r="AG48" s="649" t="s">
        <v>156</v>
      </c>
      <c r="AH48" s="649" t="s">
        <v>156</v>
      </c>
      <c r="AI48" s="649" t="s">
        <v>156</v>
      </c>
      <c r="AJ48" s="649" t="s">
        <v>156</v>
      </c>
      <c r="AK48" s="649" t="s">
        <v>129</v>
      </c>
      <c r="AL48" s="651" t="s">
        <v>6522</v>
      </c>
      <c r="AM48" s="652" t="s">
        <v>6529</v>
      </c>
      <c r="AN48" s="642" t="s">
        <v>143</v>
      </c>
      <c r="AO48" s="649" t="s">
        <v>144</v>
      </c>
      <c r="AP48" s="649" t="s">
        <v>6530</v>
      </c>
      <c r="AQ48" s="649"/>
      <c r="AR48" s="649"/>
      <c r="AS48" s="649" t="s">
        <v>613</v>
      </c>
      <c r="AT48" s="649"/>
      <c r="AU48" s="649"/>
      <c r="AV48" s="649"/>
      <c r="AW48" s="649"/>
      <c r="AX48" s="649" t="s">
        <v>144</v>
      </c>
      <c r="AY48" s="649" t="s">
        <v>6564</v>
      </c>
      <c r="AZ48" s="649" t="s">
        <v>677</v>
      </c>
      <c r="BA48" s="558" t="str">
        <f t="shared" si="0"/>
        <v>O</v>
      </c>
      <c r="BB48" s="653" t="s">
        <v>135</v>
      </c>
      <c r="BC48" s="653" t="s">
        <v>135</v>
      </c>
      <c r="BD48" s="653" t="s">
        <v>135</v>
      </c>
      <c r="BE48" s="653" t="s">
        <v>135</v>
      </c>
      <c r="BF48" s="653" t="s">
        <v>135</v>
      </c>
      <c r="BG48" s="653" t="s">
        <v>135</v>
      </c>
      <c r="BH48" s="653" t="s">
        <v>135</v>
      </c>
      <c r="BI48" s="653" t="s">
        <v>135</v>
      </c>
      <c r="BJ48" s="649" t="s">
        <v>120</v>
      </c>
      <c r="BK48" s="648" t="s">
        <v>6565</v>
      </c>
      <c r="BL48" s="655"/>
      <c r="BM48" s="655"/>
      <c r="BN48" s="656" t="s">
        <v>143</v>
      </c>
      <c r="BO48" s="655"/>
      <c r="BP48" s="655" t="s">
        <v>6566</v>
      </c>
      <c r="BQ48" s="655" t="s">
        <v>6567</v>
      </c>
      <c r="BR48" s="562">
        <f>VLOOKUP(AN48,'[8]Sample Size'!$C$30:$D$35,2,)</f>
        <v>25</v>
      </c>
      <c r="BS48" s="661" t="s">
        <v>6568</v>
      </c>
      <c r="BT48" s="658" t="s">
        <v>6553</v>
      </c>
      <c r="BU48" s="658" t="s">
        <v>856</v>
      </c>
      <c r="BV48" s="648" t="s">
        <v>6538</v>
      </c>
      <c r="BW48" s="654" t="s">
        <v>6569</v>
      </c>
      <c r="BX48" s="654" t="s">
        <v>6570</v>
      </c>
      <c r="BY48" s="648" t="s">
        <v>5981</v>
      </c>
      <c r="BZ48" s="648" t="s">
        <v>6541</v>
      </c>
      <c r="CA48" s="648" t="s">
        <v>6557</v>
      </c>
      <c r="CB48" s="648" t="s">
        <v>6541</v>
      </c>
      <c r="CC48" s="648" t="s">
        <v>6539</v>
      </c>
      <c r="CD48" s="653"/>
      <c r="CE48" s="653" t="s">
        <v>143</v>
      </c>
      <c r="CF48" s="653"/>
      <c r="CG48" s="653"/>
      <c r="CH48" s="653"/>
      <c r="CI48" s="653" t="s">
        <v>143</v>
      </c>
      <c r="CJ48" s="659"/>
      <c r="CK48" s="660">
        <v>44085</v>
      </c>
    </row>
    <row r="49" spans="2:89" ht="243.6" hidden="1">
      <c r="B49" s="642" t="s">
        <v>630</v>
      </c>
      <c r="C49" s="643" t="s">
        <v>297</v>
      </c>
      <c r="D49" s="642" t="s">
        <v>6571</v>
      </c>
      <c r="E49" s="644" t="s">
        <v>6572</v>
      </c>
      <c r="F49" s="645" t="s">
        <v>6573</v>
      </c>
      <c r="G49" s="644" t="s">
        <v>6574</v>
      </c>
      <c r="H49" s="642" t="s">
        <v>135</v>
      </c>
      <c r="I49" s="642" t="s">
        <v>135</v>
      </c>
      <c r="J49" s="642" t="s">
        <v>135</v>
      </c>
      <c r="K49" s="642" t="s">
        <v>135</v>
      </c>
      <c r="L49" s="642" t="s">
        <v>135</v>
      </c>
      <c r="M49" s="642" t="s">
        <v>5967</v>
      </c>
      <c r="N49" s="647" t="s">
        <v>6575</v>
      </c>
      <c r="O49" s="647" t="s">
        <v>6576</v>
      </c>
      <c r="P49" s="648" t="s">
        <v>6577</v>
      </c>
      <c r="Q49" s="649" t="s">
        <v>130</v>
      </c>
      <c r="R49" s="649" t="s">
        <v>143</v>
      </c>
      <c r="S49" s="650"/>
      <c r="T49" s="649"/>
      <c r="U49" s="649"/>
      <c r="V49" s="650"/>
      <c r="W49" s="649"/>
      <c r="X49" s="649" t="s">
        <v>142</v>
      </c>
      <c r="Y49" s="649" t="s">
        <v>131</v>
      </c>
      <c r="Z49" s="649" t="s">
        <v>613</v>
      </c>
      <c r="AA49" s="649"/>
      <c r="AB49" s="651"/>
      <c r="AC49" s="651"/>
      <c r="AD49" s="649" t="s">
        <v>143</v>
      </c>
      <c r="AE49" s="649" t="s">
        <v>156</v>
      </c>
      <c r="AF49" s="649"/>
      <c r="AG49" s="649" t="s">
        <v>156</v>
      </c>
      <c r="AH49" s="649" t="s">
        <v>156</v>
      </c>
      <c r="AI49" s="649" t="s">
        <v>156</v>
      </c>
      <c r="AJ49" s="649" t="s">
        <v>156</v>
      </c>
      <c r="AK49" s="649" t="s">
        <v>129</v>
      </c>
      <c r="AL49" s="651" t="s">
        <v>6571</v>
      </c>
      <c r="AM49" s="652" t="s">
        <v>6578</v>
      </c>
      <c r="AN49" s="642" t="s">
        <v>143</v>
      </c>
      <c r="AO49" s="649" t="s">
        <v>144</v>
      </c>
      <c r="AP49" s="649" t="s">
        <v>657</v>
      </c>
      <c r="AQ49" s="649"/>
      <c r="AR49" s="649"/>
      <c r="AS49" s="649"/>
      <c r="AT49" s="649" t="s">
        <v>613</v>
      </c>
      <c r="AU49" s="649"/>
      <c r="AV49" s="649"/>
      <c r="AW49" s="649"/>
      <c r="AX49" s="649" t="s">
        <v>144</v>
      </c>
      <c r="AY49" s="649" t="s">
        <v>6579</v>
      </c>
      <c r="AZ49" s="649" t="s">
        <v>147</v>
      </c>
      <c r="BA49" s="558" t="str">
        <f t="shared" si="0"/>
        <v>O</v>
      </c>
      <c r="BB49" s="653" t="s">
        <v>135</v>
      </c>
      <c r="BC49" s="653" t="s">
        <v>135</v>
      </c>
      <c r="BD49" s="653" t="s">
        <v>135</v>
      </c>
      <c r="BE49" s="653" t="s">
        <v>135</v>
      </c>
      <c r="BF49" s="653" t="s">
        <v>135</v>
      </c>
      <c r="BG49" s="653" t="s">
        <v>135</v>
      </c>
      <c r="BH49" s="653" t="s">
        <v>135</v>
      </c>
      <c r="BI49" s="653" t="s">
        <v>135</v>
      </c>
      <c r="BJ49" s="649" t="s">
        <v>120</v>
      </c>
      <c r="BK49" s="654" t="s">
        <v>6580</v>
      </c>
      <c r="BL49" s="655"/>
      <c r="BM49" s="656"/>
      <c r="BN49" s="656" t="s">
        <v>143</v>
      </c>
      <c r="BO49" s="656"/>
      <c r="BP49" s="655" t="s">
        <v>6581</v>
      </c>
      <c r="BQ49" s="655" t="s">
        <v>6582</v>
      </c>
      <c r="BR49" s="562">
        <f>VLOOKUP(AN49,'[8]Sample Size'!$C$30:$D$35,2,)</f>
        <v>25</v>
      </c>
      <c r="BS49" s="661" t="s">
        <v>6583</v>
      </c>
      <c r="BT49" s="642" t="s">
        <v>6584</v>
      </c>
      <c r="BU49" s="658" t="s">
        <v>6585</v>
      </c>
      <c r="BV49" s="648" t="s">
        <v>6586</v>
      </c>
      <c r="BW49" s="654" t="s">
        <v>6587</v>
      </c>
      <c r="BX49" s="654" t="s">
        <v>6588</v>
      </c>
      <c r="BY49" s="648" t="s">
        <v>5981</v>
      </c>
      <c r="BZ49" s="648" t="s">
        <v>6541</v>
      </c>
      <c r="CA49" s="648" t="s">
        <v>6589</v>
      </c>
      <c r="CB49" s="648" t="s">
        <v>6541</v>
      </c>
      <c r="CC49" s="648" t="s">
        <v>6590</v>
      </c>
      <c r="CD49" s="642"/>
      <c r="CE49" s="653" t="s">
        <v>143</v>
      </c>
      <c r="CF49" s="653"/>
      <c r="CG49" s="653"/>
      <c r="CH49" s="653"/>
      <c r="CI49" s="653" t="s">
        <v>143</v>
      </c>
      <c r="CJ49" s="659"/>
      <c r="CK49" s="660">
        <v>44085</v>
      </c>
    </row>
    <row r="50" spans="2:89" ht="243.6" hidden="1">
      <c r="B50" s="642" t="s">
        <v>630</v>
      </c>
      <c r="C50" s="643" t="s">
        <v>297</v>
      </c>
      <c r="D50" s="642" t="s">
        <v>6571</v>
      </c>
      <c r="E50" s="644" t="s">
        <v>6572</v>
      </c>
      <c r="F50" s="645" t="s">
        <v>6573</v>
      </c>
      <c r="G50" s="644" t="s">
        <v>6591</v>
      </c>
      <c r="H50" s="642" t="s">
        <v>135</v>
      </c>
      <c r="I50" s="642" t="s">
        <v>135</v>
      </c>
      <c r="J50" s="642" t="s">
        <v>135</v>
      </c>
      <c r="K50" s="642" t="s">
        <v>135</v>
      </c>
      <c r="L50" s="642" t="s">
        <v>135</v>
      </c>
      <c r="M50" s="642" t="s">
        <v>5967</v>
      </c>
      <c r="N50" s="647" t="s">
        <v>6592</v>
      </c>
      <c r="O50" s="647" t="s">
        <v>6593</v>
      </c>
      <c r="P50" s="648" t="s">
        <v>6594</v>
      </c>
      <c r="Q50" s="649" t="s">
        <v>130</v>
      </c>
      <c r="R50" s="649"/>
      <c r="S50" s="650"/>
      <c r="T50" s="649"/>
      <c r="U50" s="649" t="s">
        <v>143</v>
      </c>
      <c r="V50" s="650"/>
      <c r="W50" s="649"/>
      <c r="X50" s="649" t="s">
        <v>142</v>
      </c>
      <c r="Y50" s="649" t="s">
        <v>137</v>
      </c>
      <c r="Z50" s="649" t="s">
        <v>613</v>
      </c>
      <c r="AA50" s="649"/>
      <c r="AB50" s="651"/>
      <c r="AC50" s="651"/>
      <c r="AD50" s="649" t="s">
        <v>143</v>
      </c>
      <c r="AE50" s="649" t="s">
        <v>156</v>
      </c>
      <c r="AF50" s="649"/>
      <c r="AG50" s="649" t="s">
        <v>156</v>
      </c>
      <c r="AH50" s="649" t="s">
        <v>156</v>
      </c>
      <c r="AI50" s="649" t="s">
        <v>156</v>
      </c>
      <c r="AJ50" s="649" t="s">
        <v>156</v>
      </c>
      <c r="AK50" s="649" t="s">
        <v>129</v>
      </c>
      <c r="AL50" s="651" t="s">
        <v>6571</v>
      </c>
      <c r="AM50" s="652" t="s">
        <v>6578</v>
      </c>
      <c r="AN50" s="642" t="s">
        <v>3902</v>
      </c>
      <c r="AO50" s="649" t="s">
        <v>144</v>
      </c>
      <c r="AP50" s="649" t="s">
        <v>657</v>
      </c>
      <c r="AQ50" s="649" t="s">
        <v>613</v>
      </c>
      <c r="AR50" s="649"/>
      <c r="AS50" s="649"/>
      <c r="AT50" s="649"/>
      <c r="AU50" s="649"/>
      <c r="AV50" s="649"/>
      <c r="AW50" s="649"/>
      <c r="AX50" s="649" t="s">
        <v>144</v>
      </c>
      <c r="AY50" s="649" t="s">
        <v>144</v>
      </c>
      <c r="AZ50" s="649" t="s">
        <v>677</v>
      </c>
      <c r="BA50" s="558" t="str">
        <f t="shared" si="0"/>
        <v>A</v>
      </c>
      <c r="BB50" s="653" t="s">
        <v>135</v>
      </c>
      <c r="BC50" s="653" t="s">
        <v>135</v>
      </c>
      <c r="BD50" s="653" t="s">
        <v>135</v>
      </c>
      <c r="BE50" s="653" t="s">
        <v>135</v>
      </c>
      <c r="BF50" s="653" t="s">
        <v>135</v>
      </c>
      <c r="BG50" s="653" t="s">
        <v>135</v>
      </c>
      <c r="BH50" s="653" t="s">
        <v>135</v>
      </c>
      <c r="BI50" s="653" t="s">
        <v>135</v>
      </c>
      <c r="BJ50" s="649" t="s">
        <v>120</v>
      </c>
      <c r="BK50" s="648" t="s">
        <v>6595</v>
      </c>
      <c r="BL50" s="655"/>
      <c r="BM50" s="656"/>
      <c r="BN50" s="656" t="s">
        <v>143</v>
      </c>
      <c r="BO50" s="656"/>
      <c r="BP50" s="655" t="s">
        <v>611</v>
      </c>
      <c r="BQ50" s="655" t="s">
        <v>611</v>
      </c>
      <c r="BR50" s="562">
        <f>VLOOKUP(AN50,'[8]Sample Size'!$C$30:$D$35,2,)</f>
        <v>1</v>
      </c>
      <c r="BS50" s="661" t="s">
        <v>6596</v>
      </c>
      <c r="BT50" s="642" t="s">
        <v>6553</v>
      </c>
      <c r="BU50" s="658" t="s">
        <v>856</v>
      </c>
      <c r="BV50" s="648" t="s">
        <v>6586</v>
      </c>
      <c r="BW50" s="654" t="s">
        <v>6597</v>
      </c>
      <c r="BX50" s="654" t="s">
        <v>6598</v>
      </c>
      <c r="BY50" s="648" t="s">
        <v>5981</v>
      </c>
      <c r="BZ50" s="648" t="s">
        <v>6599</v>
      </c>
      <c r="CA50" s="648" t="s">
        <v>6589</v>
      </c>
      <c r="CB50" s="648" t="s">
        <v>6599</v>
      </c>
      <c r="CC50" s="648" t="s">
        <v>6590</v>
      </c>
      <c r="CD50" s="642"/>
      <c r="CE50" s="653" t="s">
        <v>143</v>
      </c>
      <c r="CF50" s="653"/>
      <c r="CG50" s="653"/>
      <c r="CH50" s="653"/>
      <c r="CI50" s="653" t="s">
        <v>143</v>
      </c>
      <c r="CJ50" s="659"/>
      <c r="CK50" s="660">
        <v>44085</v>
      </c>
    </row>
    <row r="51" spans="2:89" ht="330.6" hidden="1">
      <c r="B51" s="642" t="s">
        <v>630</v>
      </c>
      <c r="C51" s="643" t="s">
        <v>297</v>
      </c>
      <c r="D51" s="642" t="s">
        <v>6571</v>
      </c>
      <c r="E51" s="644" t="s">
        <v>6572</v>
      </c>
      <c r="F51" s="645" t="s">
        <v>6573</v>
      </c>
      <c r="G51" s="644" t="s">
        <v>6591</v>
      </c>
      <c r="H51" s="642" t="s">
        <v>135</v>
      </c>
      <c r="I51" s="642" t="s">
        <v>135</v>
      </c>
      <c r="J51" s="642" t="s">
        <v>135</v>
      </c>
      <c r="K51" s="642" t="s">
        <v>135</v>
      </c>
      <c r="L51" s="642" t="s">
        <v>135</v>
      </c>
      <c r="M51" s="642" t="s">
        <v>5967</v>
      </c>
      <c r="N51" s="647" t="s">
        <v>6600</v>
      </c>
      <c r="O51" s="647" t="s">
        <v>6601</v>
      </c>
      <c r="P51" s="648" t="s">
        <v>6602</v>
      </c>
      <c r="Q51" s="649" t="s">
        <v>130</v>
      </c>
      <c r="R51" s="649"/>
      <c r="S51" s="649" t="s">
        <v>143</v>
      </c>
      <c r="T51" s="647"/>
      <c r="U51" s="649"/>
      <c r="V51" s="649"/>
      <c r="W51" s="649"/>
      <c r="X51" s="649" t="s">
        <v>142</v>
      </c>
      <c r="Y51" s="649" t="s">
        <v>137</v>
      </c>
      <c r="Z51" s="649" t="s">
        <v>613</v>
      </c>
      <c r="AA51" s="649"/>
      <c r="AB51" s="651"/>
      <c r="AC51" s="651"/>
      <c r="AD51" s="649" t="s">
        <v>143</v>
      </c>
      <c r="AE51" s="649" t="s">
        <v>156</v>
      </c>
      <c r="AF51" s="649"/>
      <c r="AG51" s="649" t="s">
        <v>156</v>
      </c>
      <c r="AH51" s="649" t="s">
        <v>156</v>
      </c>
      <c r="AI51" s="649" t="s">
        <v>156</v>
      </c>
      <c r="AJ51" s="649" t="s">
        <v>156</v>
      </c>
      <c r="AK51" s="649" t="s">
        <v>129</v>
      </c>
      <c r="AL51" s="651" t="s">
        <v>6571</v>
      </c>
      <c r="AM51" s="652" t="s">
        <v>6578</v>
      </c>
      <c r="AN51" s="642" t="s">
        <v>3902</v>
      </c>
      <c r="AO51" s="649" t="s">
        <v>144</v>
      </c>
      <c r="AP51" s="649" t="s">
        <v>657</v>
      </c>
      <c r="AQ51" s="649" t="s">
        <v>613</v>
      </c>
      <c r="AR51" s="649"/>
      <c r="AS51" s="649"/>
      <c r="AT51" s="649"/>
      <c r="AU51" s="649"/>
      <c r="AV51" s="649"/>
      <c r="AW51" s="649"/>
      <c r="AX51" s="649" t="s">
        <v>144</v>
      </c>
      <c r="AY51" s="649" t="s">
        <v>144</v>
      </c>
      <c r="AZ51" s="649" t="s">
        <v>677</v>
      </c>
      <c r="BA51" s="558" t="str">
        <f t="shared" si="0"/>
        <v>A</v>
      </c>
      <c r="BB51" s="653" t="s">
        <v>135</v>
      </c>
      <c r="BC51" s="653" t="s">
        <v>135</v>
      </c>
      <c r="BD51" s="653" t="s">
        <v>135</v>
      </c>
      <c r="BE51" s="653" t="s">
        <v>135</v>
      </c>
      <c r="BF51" s="653" t="s">
        <v>135</v>
      </c>
      <c r="BG51" s="653" t="s">
        <v>135</v>
      </c>
      <c r="BH51" s="653" t="s">
        <v>135</v>
      </c>
      <c r="BI51" s="653" t="s">
        <v>135</v>
      </c>
      <c r="BJ51" s="649" t="s">
        <v>120</v>
      </c>
      <c r="BK51" s="648" t="s">
        <v>6603</v>
      </c>
      <c r="BL51" s="655"/>
      <c r="BM51" s="656"/>
      <c r="BN51" s="656" t="s">
        <v>143</v>
      </c>
      <c r="BO51" s="655"/>
      <c r="BP51" s="655" t="s">
        <v>611</v>
      </c>
      <c r="BQ51" s="655" t="s">
        <v>611</v>
      </c>
      <c r="BR51" s="562">
        <f>VLOOKUP(AN51,'[8]Sample Size'!$C$30:$D$35,2,)</f>
        <v>1</v>
      </c>
      <c r="BS51" s="661" t="s">
        <v>6604</v>
      </c>
      <c r="BT51" s="658" t="s">
        <v>6553</v>
      </c>
      <c r="BU51" s="658" t="s">
        <v>856</v>
      </c>
      <c r="BV51" s="648" t="s">
        <v>6586</v>
      </c>
      <c r="BW51" s="654" t="s">
        <v>6605</v>
      </c>
      <c r="BX51" s="654" t="s">
        <v>6606</v>
      </c>
      <c r="BY51" s="648" t="s">
        <v>5981</v>
      </c>
      <c r="BZ51" s="648" t="s">
        <v>6599</v>
      </c>
      <c r="CA51" s="648" t="s">
        <v>6589</v>
      </c>
      <c r="CB51" s="648" t="s">
        <v>6599</v>
      </c>
      <c r="CC51" s="648" t="s">
        <v>6590</v>
      </c>
      <c r="CD51" s="653"/>
      <c r="CE51" s="653" t="s">
        <v>143</v>
      </c>
      <c r="CF51" s="653"/>
      <c r="CG51" s="653"/>
      <c r="CH51" s="653"/>
      <c r="CI51" s="653" t="s">
        <v>143</v>
      </c>
      <c r="CJ51" s="659"/>
      <c r="CK51" s="660">
        <v>44085</v>
      </c>
    </row>
    <row r="52" spans="2:89" ht="243.6" hidden="1">
      <c r="B52" s="642" t="s">
        <v>630</v>
      </c>
      <c r="C52" s="643" t="s">
        <v>297</v>
      </c>
      <c r="D52" s="642" t="s">
        <v>6571</v>
      </c>
      <c r="E52" s="644" t="s">
        <v>6572</v>
      </c>
      <c r="F52" s="645" t="s">
        <v>6573</v>
      </c>
      <c r="G52" s="644" t="s">
        <v>6591</v>
      </c>
      <c r="H52" s="642" t="s">
        <v>135</v>
      </c>
      <c r="I52" s="642" t="s">
        <v>135</v>
      </c>
      <c r="J52" s="642" t="s">
        <v>135</v>
      </c>
      <c r="K52" s="642" t="s">
        <v>135</v>
      </c>
      <c r="L52" s="642" t="s">
        <v>135</v>
      </c>
      <c r="M52" s="642" t="s">
        <v>5967</v>
      </c>
      <c r="N52" s="650" t="s">
        <v>6607</v>
      </c>
      <c r="O52" s="647" t="s">
        <v>6608</v>
      </c>
      <c r="P52" s="648" t="s">
        <v>6609</v>
      </c>
      <c r="Q52" s="649" t="s">
        <v>129</v>
      </c>
      <c r="R52" s="649"/>
      <c r="S52" s="650" t="s">
        <v>143</v>
      </c>
      <c r="T52" s="647"/>
      <c r="U52" s="653"/>
      <c r="V52" s="650"/>
      <c r="W52" s="649"/>
      <c r="X52" s="649" t="s">
        <v>142</v>
      </c>
      <c r="Y52" s="649" t="s">
        <v>137</v>
      </c>
      <c r="Z52" s="649" t="s">
        <v>613</v>
      </c>
      <c r="AA52" s="649"/>
      <c r="AB52" s="649"/>
      <c r="AC52" s="649"/>
      <c r="AD52" s="649" t="s">
        <v>143</v>
      </c>
      <c r="AE52" s="649" t="s">
        <v>156</v>
      </c>
      <c r="AF52" s="649"/>
      <c r="AG52" s="649" t="s">
        <v>156</v>
      </c>
      <c r="AH52" s="649" t="s">
        <v>156</v>
      </c>
      <c r="AI52" s="649" t="s">
        <v>156</v>
      </c>
      <c r="AJ52" s="649" t="s">
        <v>156</v>
      </c>
      <c r="AK52" s="649" t="s">
        <v>129</v>
      </c>
      <c r="AL52" s="651" t="s">
        <v>6571</v>
      </c>
      <c r="AM52" s="652" t="s">
        <v>6578</v>
      </c>
      <c r="AN52" s="642" t="s">
        <v>3902</v>
      </c>
      <c r="AO52" s="649" t="s">
        <v>144</v>
      </c>
      <c r="AP52" s="649" t="s">
        <v>657</v>
      </c>
      <c r="AQ52" s="649"/>
      <c r="AR52" s="649"/>
      <c r="AS52" s="649" t="s">
        <v>613</v>
      </c>
      <c r="AT52" s="649"/>
      <c r="AU52" s="649"/>
      <c r="AV52" s="649"/>
      <c r="AW52" s="649"/>
      <c r="AX52" s="649" t="s">
        <v>144</v>
      </c>
      <c r="AY52" s="649" t="s">
        <v>144</v>
      </c>
      <c r="AZ52" s="649" t="s">
        <v>677</v>
      </c>
      <c r="BA52" s="558" t="str">
        <f t="shared" si="0"/>
        <v>A</v>
      </c>
      <c r="BB52" s="642" t="s">
        <v>135</v>
      </c>
      <c r="BC52" s="642" t="s">
        <v>135</v>
      </c>
      <c r="BD52" s="642" t="s">
        <v>135</v>
      </c>
      <c r="BE52" s="642" t="s">
        <v>135</v>
      </c>
      <c r="BF52" s="642" t="s">
        <v>135</v>
      </c>
      <c r="BG52" s="642" t="s">
        <v>135</v>
      </c>
      <c r="BH52" s="642" t="s">
        <v>135</v>
      </c>
      <c r="BI52" s="642" t="s">
        <v>135</v>
      </c>
      <c r="BJ52" s="649" t="s">
        <v>120</v>
      </c>
      <c r="BK52" s="648" t="s">
        <v>6610</v>
      </c>
      <c r="BL52" s="655"/>
      <c r="BM52" s="656"/>
      <c r="BN52" s="656"/>
      <c r="BO52" s="655" t="s">
        <v>143</v>
      </c>
      <c r="BP52" s="655" t="s">
        <v>611</v>
      </c>
      <c r="BQ52" s="655" t="s">
        <v>611</v>
      </c>
      <c r="BR52" s="562">
        <f>VLOOKUP(AN52,'[8]Sample Size'!$C$30:$D$35,2,)</f>
        <v>1</v>
      </c>
      <c r="BS52" s="661" t="s">
        <v>6611</v>
      </c>
      <c r="BT52" s="642" t="s">
        <v>6553</v>
      </c>
      <c r="BU52" s="642" t="s">
        <v>856</v>
      </c>
      <c r="BV52" s="648" t="s">
        <v>6586</v>
      </c>
      <c r="BW52" s="654" t="s">
        <v>6612</v>
      </c>
      <c r="BX52" s="654" t="s">
        <v>6606</v>
      </c>
      <c r="BY52" s="648" t="s">
        <v>5981</v>
      </c>
      <c r="BZ52" s="648" t="s">
        <v>6599</v>
      </c>
      <c r="CA52" s="648" t="s">
        <v>6589</v>
      </c>
      <c r="CB52" s="648" t="s">
        <v>6599</v>
      </c>
      <c r="CC52" s="648" t="s">
        <v>6613</v>
      </c>
      <c r="CD52" s="642"/>
      <c r="CE52" s="653" t="s">
        <v>143</v>
      </c>
      <c r="CF52" s="653"/>
      <c r="CG52" s="653"/>
      <c r="CH52" s="653"/>
      <c r="CI52" s="653" t="s">
        <v>143</v>
      </c>
      <c r="CJ52" s="659"/>
      <c r="CK52" s="660">
        <v>44085</v>
      </c>
    </row>
    <row r="53" spans="2:89" ht="243.6" hidden="1">
      <c r="B53" s="642" t="s">
        <v>630</v>
      </c>
      <c r="C53" s="643" t="s">
        <v>297</v>
      </c>
      <c r="D53" s="642" t="s">
        <v>6571</v>
      </c>
      <c r="E53" s="644" t="s">
        <v>6572</v>
      </c>
      <c r="F53" s="645" t="s">
        <v>6614</v>
      </c>
      <c r="G53" s="644" t="s">
        <v>6615</v>
      </c>
      <c r="H53" s="642" t="s">
        <v>135</v>
      </c>
      <c r="I53" s="642" t="s">
        <v>135</v>
      </c>
      <c r="J53" s="642" t="s">
        <v>135</v>
      </c>
      <c r="K53" s="642" t="s">
        <v>135</v>
      </c>
      <c r="L53" s="642" t="s">
        <v>135</v>
      </c>
      <c r="M53" s="642" t="s">
        <v>5967</v>
      </c>
      <c r="N53" s="650" t="s">
        <v>6616</v>
      </c>
      <c r="O53" s="647" t="s">
        <v>6617</v>
      </c>
      <c r="P53" s="648" t="s">
        <v>6618</v>
      </c>
      <c r="Q53" s="649" t="s">
        <v>130</v>
      </c>
      <c r="R53" s="649" t="s">
        <v>143</v>
      </c>
      <c r="S53" s="649"/>
      <c r="T53" s="644"/>
      <c r="U53" s="642"/>
      <c r="V53" s="662"/>
      <c r="W53" s="651"/>
      <c r="X53" s="649" t="s">
        <v>142</v>
      </c>
      <c r="Y53" s="649" t="s">
        <v>131</v>
      </c>
      <c r="Z53" s="649" t="s">
        <v>613</v>
      </c>
      <c r="AA53" s="649"/>
      <c r="AB53" s="651"/>
      <c r="AC53" s="651"/>
      <c r="AD53" s="649" t="s">
        <v>143</v>
      </c>
      <c r="AE53" s="649"/>
      <c r="AF53" s="649"/>
      <c r="AG53" s="649"/>
      <c r="AH53" s="649"/>
      <c r="AI53" s="649"/>
      <c r="AJ53" s="649"/>
      <c r="AK53" s="649" t="s">
        <v>129</v>
      </c>
      <c r="AL53" s="651" t="s">
        <v>6571</v>
      </c>
      <c r="AM53" s="652" t="s">
        <v>6619</v>
      </c>
      <c r="AN53" s="655" t="s">
        <v>136</v>
      </c>
      <c r="AO53" s="649" t="s">
        <v>6620</v>
      </c>
      <c r="AP53" s="649" t="s">
        <v>657</v>
      </c>
      <c r="AQ53" s="649"/>
      <c r="AR53" s="649"/>
      <c r="AS53" s="649"/>
      <c r="AT53" s="649" t="s">
        <v>613</v>
      </c>
      <c r="AU53" s="649"/>
      <c r="AV53" s="649"/>
      <c r="AW53" s="649"/>
      <c r="AX53" s="649" t="s">
        <v>144</v>
      </c>
      <c r="AY53" s="649" t="s">
        <v>6621</v>
      </c>
      <c r="AZ53" s="649" t="s">
        <v>147</v>
      </c>
      <c r="BA53" s="558" t="str">
        <f t="shared" si="0"/>
        <v>Q</v>
      </c>
      <c r="BB53" s="642" t="s">
        <v>135</v>
      </c>
      <c r="BC53" s="642" t="s">
        <v>135</v>
      </c>
      <c r="BD53" s="642" t="s">
        <v>135</v>
      </c>
      <c r="BE53" s="642" t="s">
        <v>135</v>
      </c>
      <c r="BF53" s="642" t="s">
        <v>135</v>
      </c>
      <c r="BG53" s="642" t="s">
        <v>135</v>
      </c>
      <c r="BH53" s="642" t="s">
        <v>135</v>
      </c>
      <c r="BI53" s="642" t="s">
        <v>135</v>
      </c>
      <c r="BJ53" s="649" t="s">
        <v>120</v>
      </c>
      <c r="BK53" s="648" t="s">
        <v>6622</v>
      </c>
      <c r="BL53" s="655"/>
      <c r="BM53" s="655"/>
      <c r="BN53" s="656" t="s">
        <v>143</v>
      </c>
      <c r="BO53" s="655"/>
      <c r="BP53" s="655" t="s">
        <v>6623</v>
      </c>
      <c r="BQ53" s="663" t="s">
        <v>6624</v>
      </c>
      <c r="BR53" s="562">
        <f>VLOOKUP(AN53,'[8]Sample Size'!$C$30:$D$35,2,)</f>
        <v>2</v>
      </c>
      <c r="BS53" s="661" t="s">
        <v>6625</v>
      </c>
      <c r="BT53" s="642" t="s">
        <v>6584</v>
      </c>
      <c r="BU53" s="642" t="s">
        <v>6585</v>
      </c>
      <c r="BV53" s="648" t="s">
        <v>6586</v>
      </c>
      <c r="BW53" s="654" t="s">
        <v>6626</v>
      </c>
      <c r="BX53" s="654" t="s">
        <v>6627</v>
      </c>
      <c r="BY53" s="648" t="s">
        <v>6628</v>
      </c>
      <c r="BZ53" s="648" t="s">
        <v>6629</v>
      </c>
      <c r="CA53" s="648" t="s">
        <v>6630</v>
      </c>
      <c r="CB53" s="648" t="s">
        <v>6629</v>
      </c>
      <c r="CC53" s="648" t="s">
        <v>6626</v>
      </c>
      <c r="CD53" s="642"/>
      <c r="CE53" s="653" t="s">
        <v>143</v>
      </c>
      <c r="CF53" s="653"/>
      <c r="CG53" s="653"/>
      <c r="CH53" s="653"/>
      <c r="CI53" s="653" t="s">
        <v>143</v>
      </c>
      <c r="CJ53" s="664"/>
      <c r="CK53" s="660">
        <v>44196</v>
      </c>
    </row>
    <row r="54" spans="2:89" ht="243.6" hidden="1">
      <c r="B54" s="642" t="s">
        <v>630</v>
      </c>
      <c r="C54" s="643" t="s">
        <v>297</v>
      </c>
      <c r="D54" s="642" t="s">
        <v>6571</v>
      </c>
      <c r="E54" s="644" t="s">
        <v>6572</v>
      </c>
      <c r="F54" s="645" t="s">
        <v>6631</v>
      </c>
      <c r="G54" s="644" t="s">
        <v>6632</v>
      </c>
      <c r="H54" s="642" t="s">
        <v>133</v>
      </c>
      <c r="I54" s="642" t="s">
        <v>135</v>
      </c>
      <c r="J54" s="642" t="s">
        <v>135</v>
      </c>
      <c r="K54" s="642" t="s">
        <v>135</v>
      </c>
      <c r="L54" s="642" t="s">
        <v>135</v>
      </c>
      <c r="M54" s="642" t="s">
        <v>5967</v>
      </c>
      <c r="N54" s="650" t="s">
        <v>6633</v>
      </c>
      <c r="O54" s="647" t="s">
        <v>6634</v>
      </c>
      <c r="P54" s="648" t="s">
        <v>6635</v>
      </c>
      <c r="Q54" s="649" t="s">
        <v>130</v>
      </c>
      <c r="R54" s="651" t="s">
        <v>143</v>
      </c>
      <c r="S54" s="649"/>
      <c r="T54" s="644"/>
      <c r="U54" s="642"/>
      <c r="V54" s="662" t="s">
        <v>143</v>
      </c>
      <c r="W54" s="651"/>
      <c r="X54" s="649" t="s">
        <v>142</v>
      </c>
      <c r="Y54" s="649" t="s">
        <v>131</v>
      </c>
      <c r="Z54" s="649" t="s">
        <v>613</v>
      </c>
      <c r="AA54" s="649"/>
      <c r="AB54" s="649"/>
      <c r="AC54" s="649"/>
      <c r="AD54" s="649" t="s">
        <v>143</v>
      </c>
      <c r="AE54" s="649" t="s">
        <v>156</v>
      </c>
      <c r="AF54" s="649"/>
      <c r="AG54" s="649" t="s">
        <v>156</v>
      </c>
      <c r="AH54" s="649" t="s">
        <v>156</v>
      </c>
      <c r="AI54" s="649" t="s">
        <v>156</v>
      </c>
      <c r="AJ54" s="649" t="s">
        <v>156</v>
      </c>
      <c r="AK54" s="649" t="s">
        <v>129</v>
      </c>
      <c r="AL54" s="651" t="s">
        <v>6571</v>
      </c>
      <c r="AM54" s="652" t="s">
        <v>6578</v>
      </c>
      <c r="AN54" s="642" t="s">
        <v>131</v>
      </c>
      <c r="AO54" s="649" t="s">
        <v>144</v>
      </c>
      <c r="AP54" s="649" t="s">
        <v>657</v>
      </c>
      <c r="AQ54" s="649"/>
      <c r="AR54" s="649"/>
      <c r="AS54" s="649"/>
      <c r="AT54" s="649" t="s">
        <v>613</v>
      </c>
      <c r="AU54" s="649"/>
      <c r="AV54" s="649"/>
      <c r="AW54" s="649"/>
      <c r="AX54" s="649" t="s">
        <v>144</v>
      </c>
      <c r="AY54" s="649" t="s">
        <v>6636</v>
      </c>
      <c r="AZ54" s="649" t="s">
        <v>147</v>
      </c>
      <c r="BA54" s="558" t="str">
        <f t="shared" si="0"/>
        <v>M</v>
      </c>
      <c r="BB54" s="642" t="s">
        <v>135</v>
      </c>
      <c r="BC54" s="642" t="s">
        <v>135</v>
      </c>
      <c r="BD54" s="642" t="s">
        <v>135</v>
      </c>
      <c r="BE54" s="642" t="s">
        <v>135</v>
      </c>
      <c r="BF54" s="642" t="s">
        <v>135</v>
      </c>
      <c r="BG54" s="642" t="s">
        <v>135</v>
      </c>
      <c r="BH54" s="642" t="s">
        <v>135</v>
      </c>
      <c r="BI54" s="642" t="s">
        <v>135</v>
      </c>
      <c r="BJ54" s="649" t="s">
        <v>120</v>
      </c>
      <c r="BK54" s="648" t="s">
        <v>6637</v>
      </c>
      <c r="BL54" s="655" t="s">
        <v>143</v>
      </c>
      <c r="BM54" s="655"/>
      <c r="BN54" s="656" t="s">
        <v>143</v>
      </c>
      <c r="BO54" s="655"/>
      <c r="BP54" s="655" t="s">
        <v>6638</v>
      </c>
      <c r="BQ54" s="655" t="s">
        <v>6639</v>
      </c>
      <c r="BR54" s="562">
        <f>VLOOKUP(AN54,'[8]Sample Size'!$C$30:$D$35,2,)</f>
        <v>2</v>
      </c>
      <c r="BS54" s="661" t="s">
        <v>6640</v>
      </c>
      <c r="BT54" s="642" t="s">
        <v>6553</v>
      </c>
      <c r="BU54" s="642" t="s">
        <v>856</v>
      </c>
      <c r="BV54" s="648" t="s">
        <v>6586</v>
      </c>
      <c r="BW54" s="654" t="s">
        <v>6641</v>
      </c>
      <c r="BX54" s="654" t="s">
        <v>6588</v>
      </c>
      <c r="BY54" s="648" t="s">
        <v>5981</v>
      </c>
      <c r="BZ54" s="648" t="s">
        <v>6642</v>
      </c>
      <c r="CA54" s="648" t="s">
        <v>6589</v>
      </c>
      <c r="CB54" s="648" t="s">
        <v>6642</v>
      </c>
      <c r="CC54" s="648" t="s">
        <v>6643</v>
      </c>
      <c r="CD54" s="642"/>
      <c r="CE54" s="653" t="s">
        <v>143</v>
      </c>
      <c r="CF54" s="653"/>
      <c r="CG54" s="653"/>
      <c r="CH54" s="653"/>
      <c r="CI54" s="653" t="s">
        <v>143</v>
      </c>
      <c r="CJ54" s="664"/>
      <c r="CK54" s="660">
        <v>44085</v>
      </c>
    </row>
    <row r="55" spans="2:89" ht="243.6" hidden="1">
      <c r="B55" s="642" t="s">
        <v>630</v>
      </c>
      <c r="C55" s="643" t="s">
        <v>297</v>
      </c>
      <c r="D55" s="642" t="s">
        <v>6571</v>
      </c>
      <c r="E55" s="644" t="s">
        <v>6572</v>
      </c>
      <c r="F55" s="645" t="s">
        <v>6631</v>
      </c>
      <c r="G55" s="644" t="s">
        <v>6644</v>
      </c>
      <c r="H55" s="642" t="s">
        <v>133</v>
      </c>
      <c r="I55" s="642" t="s">
        <v>135</v>
      </c>
      <c r="J55" s="642" t="s">
        <v>135</v>
      </c>
      <c r="K55" s="642" t="s">
        <v>135</v>
      </c>
      <c r="L55" s="642" t="s">
        <v>135</v>
      </c>
      <c r="M55" s="642" t="s">
        <v>5967</v>
      </c>
      <c r="N55" s="650" t="s">
        <v>6645</v>
      </c>
      <c r="O55" s="647" t="s">
        <v>6646</v>
      </c>
      <c r="P55" s="648" t="s">
        <v>6647</v>
      </c>
      <c r="Q55" s="649" t="s">
        <v>130</v>
      </c>
      <c r="R55" s="649"/>
      <c r="S55" s="650" t="s">
        <v>143</v>
      </c>
      <c r="T55" s="649"/>
      <c r="U55" s="653"/>
      <c r="V55" s="650" t="s">
        <v>143</v>
      </c>
      <c r="W55" s="649"/>
      <c r="X55" s="649" t="s">
        <v>142</v>
      </c>
      <c r="Y55" s="649" t="s">
        <v>131</v>
      </c>
      <c r="Z55" s="649" t="s">
        <v>613</v>
      </c>
      <c r="AA55" s="649"/>
      <c r="AB55" s="651"/>
      <c r="AC55" s="651"/>
      <c r="AD55" s="651" t="s">
        <v>143</v>
      </c>
      <c r="AE55" s="651" t="s">
        <v>156</v>
      </c>
      <c r="AF55" s="651"/>
      <c r="AG55" s="651" t="s">
        <v>156</v>
      </c>
      <c r="AH55" s="649" t="s">
        <v>156</v>
      </c>
      <c r="AI55" s="651" t="s">
        <v>156</v>
      </c>
      <c r="AJ55" s="649" t="s">
        <v>156</v>
      </c>
      <c r="AK55" s="649" t="s">
        <v>129</v>
      </c>
      <c r="AL55" s="651" t="s">
        <v>6571</v>
      </c>
      <c r="AM55" s="652" t="s">
        <v>6578</v>
      </c>
      <c r="AN55" s="642" t="s">
        <v>131</v>
      </c>
      <c r="AO55" s="649" t="s">
        <v>144</v>
      </c>
      <c r="AP55" s="649" t="s">
        <v>657</v>
      </c>
      <c r="AQ55" s="649"/>
      <c r="AR55" s="649"/>
      <c r="AS55" s="649"/>
      <c r="AT55" s="649" t="s">
        <v>613</v>
      </c>
      <c r="AU55" s="649"/>
      <c r="AV55" s="649"/>
      <c r="AW55" s="649"/>
      <c r="AX55" s="649" t="s">
        <v>144</v>
      </c>
      <c r="AY55" s="649" t="s">
        <v>6648</v>
      </c>
      <c r="AZ55" s="649" t="s">
        <v>147</v>
      </c>
      <c r="BA55" s="558" t="str">
        <f t="shared" si="0"/>
        <v>M</v>
      </c>
      <c r="BB55" s="642" t="s">
        <v>135</v>
      </c>
      <c r="BC55" s="642" t="s">
        <v>135</v>
      </c>
      <c r="BD55" s="642" t="s">
        <v>135</v>
      </c>
      <c r="BE55" s="642" t="s">
        <v>135</v>
      </c>
      <c r="BF55" s="642" t="s">
        <v>135</v>
      </c>
      <c r="BG55" s="642" t="s">
        <v>135</v>
      </c>
      <c r="BH55" s="642" t="s">
        <v>135</v>
      </c>
      <c r="BI55" s="642" t="s">
        <v>135</v>
      </c>
      <c r="BJ55" s="649" t="s">
        <v>120</v>
      </c>
      <c r="BK55" s="648" t="s">
        <v>6649</v>
      </c>
      <c r="BL55" s="655" t="s">
        <v>143</v>
      </c>
      <c r="BM55" s="655"/>
      <c r="BN55" s="656" t="s">
        <v>143</v>
      </c>
      <c r="BO55" s="655"/>
      <c r="BP55" s="655" t="s">
        <v>6650</v>
      </c>
      <c r="BQ55" s="655" t="s">
        <v>6651</v>
      </c>
      <c r="BR55" s="562">
        <f>VLOOKUP(AN55,'[8]Sample Size'!$C$30:$D$35,2,)</f>
        <v>2</v>
      </c>
      <c r="BS55" s="661" t="s">
        <v>6652</v>
      </c>
      <c r="BT55" s="642" t="s">
        <v>6206</v>
      </c>
      <c r="BU55" s="642" t="s">
        <v>6224</v>
      </c>
      <c r="BV55" s="648" t="s">
        <v>6586</v>
      </c>
      <c r="BW55" s="654" t="s">
        <v>6653</v>
      </c>
      <c r="BX55" s="654" t="s">
        <v>6654</v>
      </c>
      <c r="BY55" s="648" t="s">
        <v>5981</v>
      </c>
      <c r="BZ55" s="648" t="s">
        <v>6655</v>
      </c>
      <c r="CA55" s="648" t="s">
        <v>6589</v>
      </c>
      <c r="CB55" s="648" t="s">
        <v>6655</v>
      </c>
      <c r="CC55" s="648" t="s">
        <v>6653</v>
      </c>
      <c r="CD55" s="642"/>
      <c r="CE55" s="653" t="s">
        <v>143</v>
      </c>
      <c r="CF55" s="653"/>
      <c r="CG55" s="653"/>
      <c r="CH55" s="653"/>
      <c r="CI55" s="653" t="s">
        <v>143</v>
      </c>
      <c r="CJ55" s="664"/>
      <c r="CK55" s="660">
        <v>44085</v>
      </c>
    </row>
    <row r="56" spans="2:89" ht="243.6" hidden="1">
      <c r="B56" s="642" t="s">
        <v>630</v>
      </c>
      <c r="C56" s="643" t="s">
        <v>297</v>
      </c>
      <c r="D56" s="642" t="s">
        <v>6656</v>
      </c>
      <c r="E56" s="644" t="s">
        <v>6657</v>
      </c>
      <c r="F56" s="645" t="s">
        <v>6658</v>
      </c>
      <c r="G56" s="644" t="s">
        <v>6659</v>
      </c>
      <c r="H56" s="642" t="s">
        <v>135</v>
      </c>
      <c r="I56" s="642" t="s">
        <v>135</v>
      </c>
      <c r="J56" s="642" t="s">
        <v>135</v>
      </c>
      <c r="K56" s="642" t="s">
        <v>135</v>
      </c>
      <c r="L56" s="642" t="s">
        <v>135</v>
      </c>
      <c r="M56" s="642" t="s">
        <v>5967</v>
      </c>
      <c r="N56" s="650" t="s">
        <v>6660</v>
      </c>
      <c r="O56" s="647" t="s">
        <v>6661</v>
      </c>
      <c r="P56" s="648" t="s">
        <v>6662</v>
      </c>
      <c r="Q56" s="665" t="s">
        <v>130</v>
      </c>
      <c r="R56" s="649" t="s">
        <v>143</v>
      </c>
      <c r="S56" s="662"/>
      <c r="T56" s="649"/>
      <c r="U56" s="642"/>
      <c r="V56" s="662"/>
      <c r="W56" s="651"/>
      <c r="X56" s="651" t="s">
        <v>142</v>
      </c>
      <c r="Y56" s="649" t="s">
        <v>131</v>
      </c>
      <c r="Z56" s="649"/>
      <c r="AA56" s="649" t="s">
        <v>613</v>
      </c>
      <c r="AB56" s="651"/>
      <c r="AC56" s="651"/>
      <c r="AD56" s="649" t="s">
        <v>143</v>
      </c>
      <c r="AE56" s="649" t="s">
        <v>156</v>
      </c>
      <c r="AF56" s="651"/>
      <c r="AG56" s="649" t="s">
        <v>156</v>
      </c>
      <c r="AH56" s="649" t="s">
        <v>156</v>
      </c>
      <c r="AI56" s="651" t="s">
        <v>156</v>
      </c>
      <c r="AJ56" s="651" t="s">
        <v>156</v>
      </c>
      <c r="AK56" s="649" t="s">
        <v>129</v>
      </c>
      <c r="AL56" s="651" t="s">
        <v>6656</v>
      </c>
      <c r="AM56" s="652" t="s">
        <v>6578</v>
      </c>
      <c r="AN56" s="642" t="s">
        <v>140</v>
      </c>
      <c r="AO56" s="649" t="s">
        <v>144</v>
      </c>
      <c r="AP56" s="649" t="s">
        <v>6663</v>
      </c>
      <c r="AQ56" s="649" t="s">
        <v>613</v>
      </c>
      <c r="AR56" s="649"/>
      <c r="AS56" s="649"/>
      <c r="AT56" s="649"/>
      <c r="AU56" s="649"/>
      <c r="AV56" s="649"/>
      <c r="AW56" s="649"/>
      <c r="AX56" s="649" t="s">
        <v>144</v>
      </c>
      <c r="AY56" s="649" t="s">
        <v>6664</v>
      </c>
      <c r="AZ56" s="649" t="s">
        <v>147</v>
      </c>
      <c r="BA56" s="558" t="str">
        <f t="shared" si="0"/>
        <v>D</v>
      </c>
      <c r="BB56" s="642" t="s">
        <v>135</v>
      </c>
      <c r="BC56" s="642" t="s">
        <v>135</v>
      </c>
      <c r="BD56" s="642" t="s">
        <v>135</v>
      </c>
      <c r="BE56" s="642" t="s">
        <v>135</v>
      </c>
      <c r="BF56" s="642" t="s">
        <v>135</v>
      </c>
      <c r="BG56" s="642" t="s">
        <v>135</v>
      </c>
      <c r="BH56" s="642" t="s">
        <v>135</v>
      </c>
      <c r="BI56" s="642" t="s">
        <v>135</v>
      </c>
      <c r="BJ56" s="649" t="s">
        <v>120</v>
      </c>
      <c r="BK56" s="648" t="s">
        <v>6665</v>
      </c>
      <c r="BL56" s="655"/>
      <c r="BM56" s="655"/>
      <c r="BN56" s="656" t="s">
        <v>143</v>
      </c>
      <c r="BO56" s="655"/>
      <c r="BP56" s="655" t="s">
        <v>6666</v>
      </c>
      <c r="BQ56" s="655" t="s">
        <v>6667</v>
      </c>
      <c r="BR56" s="562">
        <f>VLOOKUP(AN56,'[8]Sample Size'!$C$30:$D$35,2,)</f>
        <v>20</v>
      </c>
      <c r="BS56" s="666" t="s">
        <v>6668</v>
      </c>
      <c r="BT56" s="642" t="s">
        <v>6669</v>
      </c>
      <c r="BU56" s="655" t="s">
        <v>6670</v>
      </c>
      <c r="BV56" s="648" t="s">
        <v>6671</v>
      </c>
      <c r="BW56" s="654" t="s">
        <v>6672</v>
      </c>
      <c r="BX56" s="654" t="s">
        <v>6673</v>
      </c>
      <c r="BY56" s="648" t="s">
        <v>5981</v>
      </c>
      <c r="BZ56" s="648" t="s">
        <v>6674</v>
      </c>
      <c r="CA56" s="648" t="s">
        <v>6589</v>
      </c>
      <c r="CB56" s="648" t="s">
        <v>6674</v>
      </c>
      <c r="CC56" s="648" t="s">
        <v>6675</v>
      </c>
      <c r="CD56" s="667"/>
      <c r="CE56" s="667" t="s">
        <v>143</v>
      </c>
      <c r="CF56" s="667"/>
      <c r="CG56" s="667"/>
      <c r="CH56" s="667"/>
      <c r="CI56" s="667" t="s">
        <v>143</v>
      </c>
      <c r="CJ56" s="668"/>
      <c r="CK56" s="660">
        <v>44085</v>
      </c>
    </row>
    <row r="57" spans="2:89" ht="139.19999999999999" hidden="1">
      <c r="B57" s="642" t="s">
        <v>627</v>
      </c>
      <c r="C57" s="643" t="s">
        <v>297</v>
      </c>
      <c r="D57" s="642" t="s">
        <v>6656</v>
      </c>
      <c r="E57" s="644" t="s">
        <v>6657</v>
      </c>
      <c r="F57" s="645" t="s">
        <v>6658</v>
      </c>
      <c r="G57" s="644" t="s">
        <v>6659</v>
      </c>
      <c r="H57" s="642" t="s">
        <v>135</v>
      </c>
      <c r="I57" s="642" t="s">
        <v>135</v>
      </c>
      <c r="J57" s="642" t="s">
        <v>135</v>
      </c>
      <c r="K57" s="642" t="s">
        <v>135</v>
      </c>
      <c r="L57" s="642" t="s">
        <v>135</v>
      </c>
      <c r="M57" s="642" t="s">
        <v>5967</v>
      </c>
      <c r="N57" s="650" t="s">
        <v>6676</v>
      </c>
      <c r="O57" s="647" t="s">
        <v>6661</v>
      </c>
      <c r="P57" s="648" t="s">
        <v>5989</v>
      </c>
      <c r="Q57" s="665" t="s">
        <v>130</v>
      </c>
      <c r="R57" s="649"/>
      <c r="S57" s="649"/>
      <c r="T57" s="644" t="s">
        <v>143</v>
      </c>
      <c r="U57" s="642"/>
      <c r="V57" s="662"/>
      <c r="W57" s="651"/>
      <c r="X57" s="651" t="s">
        <v>142</v>
      </c>
      <c r="Y57" s="649" t="s">
        <v>137</v>
      </c>
      <c r="Z57" s="649" t="s">
        <v>613</v>
      </c>
      <c r="AA57" s="649" t="s">
        <v>613</v>
      </c>
      <c r="AB57" s="651"/>
      <c r="AC57" s="651"/>
      <c r="AD57" s="651" t="s">
        <v>143</v>
      </c>
      <c r="AE57" s="651" t="s">
        <v>143</v>
      </c>
      <c r="AF57" s="651"/>
      <c r="AG57" s="649" t="s">
        <v>156</v>
      </c>
      <c r="AH57" s="649" t="s">
        <v>156</v>
      </c>
      <c r="AI57" s="651" t="s">
        <v>156</v>
      </c>
      <c r="AJ57" s="651" t="s">
        <v>156</v>
      </c>
      <c r="AK57" s="649" t="s">
        <v>129</v>
      </c>
      <c r="AL57" s="651" t="s">
        <v>6656</v>
      </c>
      <c r="AM57" s="652" t="s">
        <v>6578</v>
      </c>
      <c r="AN57" s="642" t="s">
        <v>3902</v>
      </c>
      <c r="AO57" s="649" t="s">
        <v>144</v>
      </c>
      <c r="AP57" s="649" t="s">
        <v>6663</v>
      </c>
      <c r="AQ57" s="649"/>
      <c r="AR57" s="649"/>
      <c r="AS57" s="649"/>
      <c r="AT57" s="649" t="s">
        <v>613</v>
      </c>
      <c r="AU57" s="649"/>
      <c r="AV57" s="649"/>
      <c r="AW57" s="649"/>
      <c r="AX57" s="649" t="s">
        <v>144</v>
      </c>
      <c r="AY57" s="649" t="s">
        <v>144</v>
      </c>
      <c r="AZ57" s="649" t="s">
        <v>677</v>
      </c>
      <c r="BA57" s="558" t="str">
        <f t="shared" si="0"/>
        <v>A</v>
      </c>
      <c r="BB57" s="642" t="s">
        <v>135</v>
      </c>
      <c r="BC57" s="642" t="s">
        <v>135</v>
      </c>
      <c r="BD57" s="642" t="s">
        <v>135</v>
      </c>
      <c r="BE57" s="642" t="s">
        <v>135</v>
      </c>
      <c r="BF57" s="642" t="s">
        <v>135</v>
      </c>
      <c r="BG57" s="642" t="s">
        <v>135</v>
      </c>
      <c r="BH57" s="642" t="s">
        <v>133</v>
      </c>
      <c r="BI57" s="642" t="s">
        <v>135</v>
      </c>
      <c r="BJ57" s="649" t="s">
        <v>120</v>
      </c>
      <c r="BK57" s="648" t="s">
        <v>5990</v>
      </c>
      <c r="BL57" s="655"/>
      <c r="BM57" s="655"/>
      <c r="BN57" s="656" t="s">
        <v>143</v>
      </c>
      <c r="BO57" s="655"/>
      <c r="BP57" s="649" t="s">
        <v>6677</v>
      </c>
      <c r="BQ57" s="649" t="s">
        <v>5992</v>
      </c>
      <c r="BR57" s="562">
        <f>VLOOKUP(AN57,'[8]Sample Size'!$C$30:$D$35,2,)</f>
        <v>1</v>
      </c>
      <c r="BS57" s="666" t="s">
        <v>6678</v>
      </c>
      <c r="BT57" s="642" t="s">
        <v>6553</v>
      </c>
      <c r="BU57" s="642" t="s">
        <v>6679</v>
      </c>
      <c r="BV57" s="648" t="s">
        <v>5994</v>
      </c>
      <c r="BW57" s="654" t="s">
        <v>5979</v>
      </c>
      <c r="BX57" s="654" t="s">
        <v>5995</v>
      </c>
      <c r="BY57" s="648" t="s">
        <v>5996</v>
      </c>
      <c r="BZ57" s="648" t="s">
        <v>6680</v>
      </c>
      <c r="CA57" s="648" t="s">
        <v>5998</v>
      </c>
      <c r="CB57" s="648" t="s">
        <v>5984</v>
      </c>
      <c r="CC57" s="648" t="s">
        <v>5985</v>
      </c>
      <c r="CD57" s="667"/>
      <c r="CE57" s="667" t="s">
        <v>143</v>
      </c>
      <c r="CF57" s="667"/>
      <c r="CG57" s="667"/>
      <c r="CH57" s="667"/>
      <c r="CI57" s="667" t="s">
        <v>143</v>
      </c>
      <c r="CJ57" s="664"/>
      <c r="CK57" s="660">
        <v>44085</v>
      </c>
    </row>
    <row r="58" spans="2:89" ht="243.6" hidden="1">
      <c r="B58" s="642" t="s">
        <v>630</v>
      </c>
      <c r="C58" s="643" t="s">
        <v>297</v>
      </c>
      <c r="D58" s="642" t="s">
        <v>6656</v>
      </c>
      <c r="E58" s="644" t="s">
        <v>6657</v>
      </c>
      <c r="F58" s="645" t="s">
        <v>6658</v>
      </c>
      <c r="G58" s="644" t="s">
        <v>6659</v>
      </c>
      <c r="H58" s="642" t="s">
        <v>133</v>
      </c>
      <c r="I58" s="642" t="s">
        <v>135</v>
      </c>
      <c r="J58" s="642" t="s">
        <v>135</v>
      </c>
      <c r="K58" s="642" t="s">
        <v>135</v>
      </c>
      <c r="L58" s="642" t="s">
        <v>135</v>
      </c>
      <c r="M58" s="642" t="s">
        <v>5967</v>
      </c>
      <c r="N58" s="650" t="s">
        <v>6681</v>
      </c>
      <c r="O58" s="647" t="s">
        <v>6682</v>
      </c>
      <c r="P58" s="648" t="s">
        <v>6683</v>
      </c>
      <c r="Q58" s="651" t="s">
        <v>130</v>
      </c>
      <c r="R58" s="651"/>
      <c r="S58" s="649"/>
      <c r="T58" s="644" t="s">
        <v>143</v>
      </c>
      <c r="U58" s="642"/>
      <c r="V58" s="662"/>
      <c r="W58" s="651"/>
      <c r="X58" s="651" t="s">
        <v>142</v>
      </c>
      <c r="Y58" s="649" t="s">
        <v>137</v>
      </c>
      <c r="Z58" s="649"/>
      <c r="AA58" s="649" t="s">
        <v>613</v>
      </c>
      <c r="AB58" s="651"/>
      <c r="AC58" s="651"/>
      <c r="AD58" s="651" t="s">
        <v>143</v>
      </c>
      <c r="AE58" s="649" t="s">
        <v>156</v>
      </c>
      <c r="AF58" s="651"/>
      <c r="AG58" s="651" t="s">
        <v>156</v>
      </c>
      <c r="AH58" s="651" t="s">
        <v>156</v>
      </c>
      <c r="AI58" s="649" t="s">
        <v>156</v>
      </c>
      <c r="AJ58" s="649" t="s">
        <v>156</v>
      </c>
      <c r="AK58" s="649" t="s">
        <v>129</v>
      </c>
      <c r="AL58" s="651" t="s">
        <v>6656</v>
      </c>
      <c r="AM58" s="652" t="s">
        <v>6578</v>
      </c>
      <c r="AN58" s="642" t="s">
        <v>3902</v>
      </c>
      <c r="AO58" s="649" t="s">
        <v>144</v>
      </c>
      <c r="AP58" s="649" t="s">
        <v>657</v>
      </c>
      <c r="AQ58" s="649"/>
      <c r="AR58" s="649"/>
      <c r="AS58" s="649" t="s">
        <v>613</v>
      </c>
      <c r="AT58" s="649"/>
      <c r="AU58" s="649"/>
      <c r="AV58" s="649"/>
      <c r="AW58" s="649"/>
      <c r="AX58" s="649" t="s">
        <v>144</v>
      </c>
      <c r="AY58" s="649" t="s">
        <v>6684</v>
      </c>
      <c r="AZ58" s="649" t="s">
        <v>677</v>
      </c>
      <c r="BA58" s="558" t="str">
        <f t="shared" si="0"/>
        <v>A</v>
      </c>
      <c r="BB58" s="642" t="s">
        <v>135</v>
      </c>
      <c r="BC58" s="642" t="s">
        <v>135</v>
      </c>
      <c r="BD58" s="642" t="s">
        <v>135</v>
      </c>
      <c r="BE58" s="642" t="s">
        <v>135</v>
      </c>
      <c r="BF58" s="642" t="s">
        <v>135</v>
      </c>
      <c r="BG58" s="642" t="s">
        <v>135</v>
      </c>
      <c r="BH58" s="642" t="s">
        <v>135</v>
      </c>
      <c r="BI58" s="642" t="s">
        <v>135</v>
      </c>
      <c r="BJ58" s="649" t="s">
        <v>120</v>
      </c>
      <c r="BK58" s="648" t="s">
        <v>6685</v>
      </c>
      <c r="BL58" s="655"/>
      <c r="BM58" s="655"/>
      <c r="BN58" s="656" t="s">
        <v>143</v>
      </c>
      <c r="BO58" s="655"/>
      <c r="BP58" s="649" t="s">
        <v>6686</v>
      </c>
      <c r="BQ58" s="655" t="s">
        <v>6687</v>
      </c>
      <c r="BR58" s="562">
        <f>VLOOKUP(AN58,'[8]Sample Size'!$C$30:$D$35,2,)</f>
        <v>1</v>
      </c>
      <c r="BS58" s="666" t="s">
        <v>6688</v>
      </c>
      <c r="BT58" s="642" t="s">
        <v>6553</v>
      </c>
      <c r="BU58" s="655" t="s">
        <v>856</v>
      </c>
      <c r="BV58" s="648" t="s">
        <v>6671</v>
      </c>
      <c r="BW58" s="654" t="s">
        <v>6689</v>
      </c>
      <c r="BX58" s="654" t="s">
        <v>6606</v>
      </c>
      <c r="BY58" s="648" t="s">
        <v>5981</v>
      </c>
      <c r="BZ58" s="648" t="s">
        <v>6599</v>
      </c>
      <c r="CA58" s="648" t="s">
        <v>6589</v>
      </c>
      <c r="CB58" s="648" t="s">
        <v>6599</v>
      </c>
      <c r="CC58" s="648" t="s">
        <v>6690</v>
      </c>
      <c r="CD58" s="667"/>
      <c r="CE58" s="667" t="s">
        <v>143</v>
      </c>
      <c r="CF58" s="667"/>
      <c r="CG58" s="667"/>
      <c r="CH58" s="667"/>
      <c r="CI58" s="667" t="s">
        <v>143</v>
      </c>
      <c r="CJ58" s="664"/>
      <c r="CK58" s="660">
        <v>44085</v>
      </c>
    </row>
    <row r="59" spans="2:89" ht="243.6" hidden="1">
      <c r="B59" s="642" t="s">
        <v>630</v>
      </c>
      <c r="C59" s="643" t="s">
        <v>297</v>
      </c>
      <c r="D59" s="642" t="s">
        <v>6656</v>
      </c>
      <c r="E59" s="644" t="s">
        <v>6657</v>
      </c>
      <c r="F59" s="645" t="s">
        <v>6658</v>
      </c>
      <c r="G59" s="644" t="s">
        <v>6659</v>
      </c>
      <c r="H59" s="642" t="s">
        <v>135</v>
      </c>
      <c r="I59" s="642" t="s">
        <v>135</v>
      </c>
      <c r="J59" s="642" t="s">
        <v>135</v>
      </c>
      <c r="K59" s="642" t="s">
        <v>135</v>
      </c>
      <c r="L59" s="642" t="s">
        <v>135</v>
      </c>
      <c r="M59" s="642" t="s">
        <v>5967</v>
      </c>
      <c r="N59" s="650" t="s">
        <v>6691</v>
      </c>
      <c r="O59" s="647" t="s">
        <v>6692</v>
      </c>
      <c r="P59" s="648" t="s">
        <v>6693</v>
      </c>
      <c r="Q59" s="651" t="s">
        <v>129</v>
      </c>
      <c r="R59" s="651" t="s">
        <v>143</v>
      </c>
      <c r="S59" s="662"/>
      <c r="T59" s="644"/>
      <c r="U59" s="642"/>
      <c r="V59" s="662"/>
      <c r="W59" s="651"/>
      <c r="X59" s="651" t="s">
        <v>142</v>
      </c>
      <c r="Y59" s="651" t="s">
        <v>131</v>
      </c>
      <c r="Z59" s="649"/>
      <c r="AA59" s="649" t="s">
        <v>613</v>
      </c>
      <c r="AB59" s="651"/>
      <c r="AC59" s="651"/>
      <c r="AD59" s="649" t="s">
        <v>143</v>
      </c>
      <c r="AE59" s="649" t="s">
        <v>156</v>
      </c>
      <c r="AF59" s="651"/>
      <c r="AG59" s="651" t="s">
        <v>156</v>
      </c>
      <c r="AH59" s="651" t="s">
        <v>156</v>
      </c>
      <c r="AI59" s="651" t="s">
        <v>156</v>
      </c>
      <c r="AJ59" s="651" t="s">
        <v>156</v>
      </c>
      <c r="AK59" s="649" t="s">
        <v>129</v>
      </c>
      <c r="AL59" s="651" t="s">
        <v>6656</v>
      </c>
      <c r="AM59" s="652" t="s">
        <v>6578</v>
      </c>
      <c r="AN59" s="642" t="s">
        <v>137</v>
      </c>
      <c r="AO59" s="649" t="s">
        <v>144</v>
      </c>
      <c r="AP59" s="649" t="s">
        <v>6663</v>
      </c>
      <c r="AQ59" s="649"/>
      <c r="AR59" s="649"/>
      <c r="AS59" s="649"/>
      <c r="AT59" s="649"/>
      <c r="AU59" s="649"/>
      <c r="AV59" s="649"/>
      <c r="AW59" s="649"/>
      <c r="AX59" s="649" t="s">
        <v>144</v>
      </c>
      <c r="AY59" s="649" t="s">
        <v>6664</v>
      </c>
      <c r="AZ59" s="651" t="s">
        <v>147</v>
      </c>
      <c r="BA59" s="558" t="str">
        <f t="shared" si="0"/>
        <v>A</v>
      </c>
      <c r="BB59" s="642" t="s">
        <v>135</v>
      </c>
      <c r="BC59" s="642" t="s">
        <v>135</v>
      </c>
      <c r="BD59" s="642" t="s">
        <v>135</v>
      </c>
      <c r="BE59" s="642" t="s">
        <v>135</v>
      </c>
      <c r="BF59" s="642" t="s">
        <v>135</v>
      </c>
      <c r="BG59" s="642" t="s">
        <v>135</v>
      </c>
      <c r="BH59" s="642" t="s">
        <v>135</v>
      </c>
      <c r="BI59" s="642" t="s">
        <v>135</v>
      </c>
      <c r="BJ59" s="649" t="s">
        <v>120</v>
      </c>
      <c r="BK59" s="669" t="s">
        <v>6694</v>
      </c>
      <c r="BL59" s="655"/>
      <c r="BM59" s="656"/>
      <c r="BN59" s="656" t="s">
        <v>143</v>
      </c>
      <c r="BO59" s="655"/>
      <c r="BP59" s="655" t="s">
        <v>6695</v>
      </c>
      <c r="BQ59" s="655" t="s">
        <v>6696</v>
      </c>
      <c r="BR59" s="562">
        <f>VLOOKUP(AN59,'[8]Sample Size'!$C$30:$D$35,2,)</f>
        <v>1</v>
      </c>
      <c r="BS59" s="666" t="s">
        <v>6697</v>
      </c>
      <c r="BT59" s="642" t="s">
        <v>6553</v>
      </c>
      <c r="BU59" s="642" t="s">
        <v>856</v>
      </c>
      <c r="BV59" s="648" t="s">
        <v>6671</v>
      </c>
      <c r="BW59" s="654" t="s">
        <v>6698</v>
      </c>
      <c r="BX59" s="654" t="s">
        <v>6699</v>
      </c>
      <c r="BY59" s="648" t="s">
        <v>5981</v>
      </c>
      <c r="BZ59" s="648" t="s">
        <v>6700</v>
      </c>
      <c r="CA59" s="648" t="s">
        <v>6589</v>
      </c>
      <c r="CB59" s="648" t="s">
        <v>6700</v>
      </c>
      <c r="CC59" s="648" t="s">
        <v>6701</v>
      </c>
      <c r="CD59" s="667"/>
      <c r="CE59" s="667" t="s">
        <v>143</v>
      </c>
      <c r="CF59" s="667"/>
      <c r="CG59" s="667"/>
      <c r="CH59" s="667"/>
      <c r="CI59" s="667" t="s">
        <v>143</v>
      </c>
      <c r="CJ59" s="664"/>
      <c r="CK59" s="660">
        <v>43830</v>
      </c>
    </row>
    <row r="60" spans="2:89" ht="313.2" hidden="1">
      <c r="B60" s="642" t="s">
        <v>146</v>
      </c>
      <c r="C60" s="643" t="s">
        <v>201</v>
      </c>
      <c r="D60" s="642" t="s">
        <v>6702</v>
      </c>
      <c r="E60" s="644" t="s">
        <v>6703</v>
      </c>
      <c r="F60" s="645" t="s">
        <v>6704</v>
      </c>
      <c r="G60" s="644" t="s">
        <v>6705</v>
      </c>
      <c r="H60" s="642" t="s">
        <v>133</v>
      </c>
      <c r="I60" s="642" t="s">
        <v>135</v>
      </c>
      <c r="J60" s="642" t="s">
        <v>135</v>
      </c>
      <c r="K60" s="642" t="s">
        <v>135</v>
      </c>
      <c r="L60" s="642" t="s">
        <v>135</v>
      </c>
      <c r="M60" s="642" t="s">
        <v>5967</v>
      </c>
      <c r="N60" s="650" t="s">
        <v>6706</v>
      </c>
      <c r="O60" s="647" t="s">
        <v>6707</v>
      </c>
      <c r="P60" s="648" t="s">
        <v>6708</v>
      </c>
      <c r="Q60" s="651" t="s">
        <v>130</v>
      </c>
      <c r="R60" s="651" t="s">
        <v>143</v>
      </c>
      <c r="S60" s="642"/>
      <c r="T60" s="644"/>
      <c r="U60" s="642"/>
      <c r="V60" s="662"/>
      <c r="W60" s="651" t="s">
        <v>143</v>
      </c>
      <c r="X60" s="651" t="s">
        <v>142</v>
      </c>
      <c r="Y60" s="651" t="s">
        <v>131</v>
      </c>
      <c r="Z60" s="649" t="s">
        <v>613</v>
      </c>
      <c r="AA60" s="649"/>
      <c r="AB60" s="651"/>
      <c r="AC60" s="649"/>
      <c r="AD60" s="649" t="s">
        <v>143</v>
      </c>
      <c r="AE60" s="649" t="s">
        <v>156</v>
      </c>
      <c r="AF60" s="649"/>
      <c r="AG60" s="649" t="s">
        <v>143</v>
      </c>
      <c r="AH60" s="651" t="s">
        <v>143</v>
      </c>
      <c r="AI60" s="651" t="s">
        <v>143</v>
      </c>
      <c r="AJ60" s="651" t="s">
        <v>143</v>
      </c>
      <c r="AK60" s="649" t="s">
        <v>129</v>
      </c>
      <c r="AL60" s="651" t="s">
        <v>6702</v>
      </c>
      <c r="AM60" s="652" t="s">
        <v>201</v>
      </c>
      <c r="AN60" s="642" t="s">
        <v>131</v>
      </c>
      <c r="AO60" s="649" t="s">
        <v>144</v>
      </c>
      <c r="AP60" s="649" t="s">
        <v>144</v>
      </c>
      <c r="AQ60" s="649"/>
      <c r="AR60" s="649"/>
      <c r="AS60" s="649"/>
      <c r="AT60" s="649"/>
      <c r="AU60" s="649"/>
      <c r="AV60" s="649"/>
      <c r="AW60" s="649"/>
      <c r="AX60" s="649" t="s">
        <v>144</v>
      </c>
      <c r="AY60" s="649" t="s">
        <v>6709</v>
      </c>
      <c r="AZ60" s="651" t="s">
        <v>147</v>
      </c>
      <c r="BA60" s="651" t="s">
        <v>131</v>
      </c>
      <c r="BB60" s="642" t="s">
        <v>133</v>
      </c>
      <c r="BC60" s="642" t="s">
        <v>135</v>
      </c>
      <c r="BD60" s="642" t="s">
        <v>133</v>
      </c>
      <c r="BE60" s="642" t="s">
        <v>133</v>
      </c>
      <c r="BF60" s="642" t="s">
        <v>135</v>
      </c>
      <c r="BG60" s="642" t="s">
        <v>133</v>
      </c>
      <c r="BH60" s="642" t="s">
        <v>135</v>
      </c>
      <c r="BI60" s="642" t="s">
        <v>135</v>
      </c>
      <c r="BJ60" s="649" t="s">
        <v>181</v>
      </c>
      <c r="BK60" s="669" t="s">
        <v>6710</v>
      </c>
      <c r="BL60" s="655"/>
      <c r="BM60" s="655"/>
      <c r="BN60" s="656" t="s">
        <v>143</v>
      </c>
      <c r="BO60" s="655"/>
      <c r="BP60" s="655" t="s">
        <v>6711</v>
      </c>
      <c r="BQ60" s="655" t="s">
        <v>6712</v>
      </c>
      <c r="BR60" s="562">
        <f>VLOOKUP(AN60,'[8]Sample Size'!$C$30:$D$35,2,)</f>
        <v>2</v>
      </c>
      <c r="BS60" s="666" t="s">
        <v>6713</v>
      </c>
      <c r="BT60" s="642" t="s">
        <v>6714</v>
      </c>
      <c r="BU60" s="642" t="s">
        <v>6714</v>
      </c>
      <c r="BV60" s="648" t="s">
        <v>6715</v>
      </c>
      <c r="BW60" s="648" t="s">
        <v>6716</v>
      </c>
      <c r="BX60" s="648" t="s">
        <v>6717</v>
      </c>
      <c r="BY60" s="648" t="s">
        <v>6718</v>
      </c>
      <c r="BZ60" s="648" t="s">
        <v>6719</v>
      </c>
      <c r="CA60" s="648" t="s">
        <v>6720</v>
      </c>
      <c r="CB60" s="648" t="s">
        <v>6719</v>
      </c>
      <c r="CC60" s="648" t="s">
        <v>6716</v>
      </c>
      <c r="CD60" s="648"/>
      <c r="CE60" s="667" t="s">
        <v>143</v>
      </c>
      <c r="CF60" s="667"/>
      <c r="CG60" s="667"/>
      <c r="CH60" s="667"/>
      <c r="CI60" s="667" t="s">
        <v>143</v>
      </c>
      <c r="CJ60" s="664"/>
      <c r="CK60" s="660">
        <v>44369</v>
      </c>
    </row>
    <row r="61" spans="2:89" ht="174" hidden="1">
      <c r="B61" s="642" t="s">
        <v>146</v>
      </c>
      <c r="C61" s="643" t="s">
        <v>201</v>
      </c>
      <c r="D61" s="642" t="s">
        <v>6702</v>
      </c>
      <c r="E61" s="644" t="s">
        <v>6703</v>
      </c>
      <c r="F61" s="645" t="s">
        <v>6721</v>
      </c>
      <c r="G61" s="644" t="s">
        <v>6722</v>
      </c>
      <c r="H61" s="642" t="s">
        <v>135</v>
      </c>
      <c r="I61" s="642" t="s">
        <v>135</v>
      </c>
      <c r="J61" s="642" t="s">
        <v>135</v>
      </c>
      <c r="K61" s="642" t="s">
        <v>133</v>
      </c>
      <c r="L61" s="642" t="s">
        <v>135</v>
      </c>
      <c r="M61" s="642" t="s">
        <v>5967</v>
      </c>
      <c r="N61" s="650" t="s">
        <v>6723</v>
      </c>
      <c r="O61" s="647" t="s">
        <v>6724</v>
      </c>
      <c r="P61" s="648" t="s">
        <v>6725</v>
      </c>
      <c r="Q61" s="651" t="s">
        <v>129</v>
      </c>
      <c r="R61" s="651"/>
      <c r="S61" s="642"/>
      <c r="T61" s="644"/>
      <c r="U61" s="642" t="s">
        <v>143</v>
      </c>
      <c r="V61" s="662"/>
      <c r="W61" s="651"/>
      <c r="X61" s="651" t="s">
        <v>142</v>
      </c>
      <c r="Y61" s="651" t="s">
        <v>137</v>
      </c>
      <c r="Z61" s="649"/>
      <c r="AA61" s="649" t="s">
        <v>613</v>
      </c>
      <c r="AB61" s="651"/>
      <c r="AC61" s="651"/>
      <c r="AD61" s="649"/>
      <c r="AE61" s="649"/>
      <c r="AF61" s="651" t="s">
        <v>143</v>
      </c>
      <c r="AG61" s="649" t="s">
        <v>143</v>
      </c>
      <c r="AH61" s="649"/>
      <c r="AI61" s="651" t="s">
        <v>143</v>
      </c>
      <c r="AJ61" s="651"/>
      <c r="AK61" s="649" t="s">
        <v>129</v>
      </c>
      <c r="AL61" s="651" t="s">
        <v>6702</v>
      </c>
      <c r="AM61" s="652" t="s">
        <v>201</v>
      </c>
      <c r="AN61" s="642" t="s">
        <v>3902</v>
      </c>
      <c r="AO61" s="649" t="s">
        <v>144</v>
      </c>
      <c r="AP61" s="649" t="s">
        <v>657</v>
      </c>
      <c r="AQ61" s="649"/>
      <c r="AR61" s="649" t="s">
        <v>143</v>
      </c>
      <c r="AS61" s="649" t="s">
        <v>143</v>
      </c>
      <c r="AT61" s="649"/>
      <c r="AU61" s="649"/>
      <c r="AV61" s="649"/>
      <c r="AW61" s="649"/>
      <c r="AX61" s="649" t="s">
        <v>144</v>
      </c>
      <c r="AY61" s="649" t="s">
        <v>144</v>
      </c>
      <c r="AZ61" s="651" t="s">
        <v>677</v>
      </c>
      <c r="BA61" s="651" t="s">
        <v>143</v>
      </c>
      <c r="BB61" s="642" t="s">
        <v>135</v>
      </c>
      <c r="BC61" s="642" t="s">
        <v>135</v>
      </c>
      <c r="BD61" s="642" t="s">
        <v>135</v>
      </c>
      <c r="BE61" s="642" t="s">
        <v>135</v>
      </c>
      <c r="BF61" s="642" t="s">
        <v>135</v>
      </c>
      <c r="BG61" s="642" t="s">
        <v>133</v>
      </c>
      <c r="BH61" s="642" t="s">
        <v>135</v>
      </c>
      <c r="BI61" s="642" t="s">
        <v>135</v>
      </c>
      <c r="BJ61" s="649" t="s">
        <v>120</v>
      </c>
      <c r="BK61" s="669" t="s">
        <v>6726</v>
      </c>
      <c r="BL61" s="655"/>
      <c r="BM61" s="655"/>
      <c r="BN61" s="656" t="s">
        <v>143</v>
      </c>
      <c r="BO61" s="655"/>
      <c r="BP61" s="655" t="s">
        <v>144</v>
      </c>
      <c r="BQ61" s="655" t="s">
        <v>144</v>
      </c>
      <c r="BR61" s="562">
        <f>VLOOKUP(AN61,'[8]Sample Size'!$C$30:$D$35,2,)</f>
        <v>1</v>
      </c>
      <c r="BS61" s="666" t="s">
        <v>6727</v>
      </c>
      <c r="BT61" s="642" t="s">
        <v>144</v>
      </c>
      <c r="BU61" s="655" t="s">
        <v>144</v>
      </c>
      <c r="BV61" s="648" t="s">
        <v>6728</v>
      </c>
      <c r="BW61" s="648" t="s">
        <v>6729</v>
      </c>
      <c r="BX61" s="648" t="s">
        <v>6730</v>
      </c>
      <c r="BY61" s="648" t="s">
        <v>6731</v>
      </c>
      <c r="BZ61" s="648" t="s">
        <v>6732</v>
      </c>
      <c r="CA61" s="648" t="s">
        <v>6011</v>
      </c>
      <c r="CB61" s="648" t="s">
        <v>6733</v>
      </c>
      <c r="CC61" s="648" t="s">
        <v>6734</v>
      </c>
      <c r="CD61" s="653"/>
      <c r="CE61" s="667" t="s">
        <v>143</v>
      </c>
      <c r="CF61" s="667"/>
      <c r="CG61" s="667"/>
      <c r="CH61" s="667"/>
      <c r="CI61" s="667" t="s">
        <v>143</v>
      </c>
      <c r="CJ61" s="664"/>
      <c r="CK61" s="660">
        <v>44369</v>
      </c>
    </row>
    <row r="62" spans="2:89" ht="87" hidden="1">
      <c r="B62" s="642" t="s">
        <v>146</v>
      </c>
      <c r="C62" s="643" t="s">
        <v>201</v>
      </c>
      <c r="D62" s="642" t="s">
        <v>6702</v>
      </c>
      <c r="E62" s="644" t="s">
        <v>6703</v>
      </c>
      <c r="F62" s="645" t="s">
        <v>6721</v>
      </c>
      <c r="G62" s="644" t="s">
        <v>6722</v>
      </c>
      <c r="H62" s="658" t="s">
        <v>135</v>
      </c>
      <c r="I62" s="658" t="s">
        <v>135</v>
      </c>
      <c r="J62" s="658" t="s">
        <v>135</v>
      </c>
      <c r="K62" s="658" t="s">
        <v>133</v>
      </c>
      <c r="L62" s="658" t="s">
        <v>135</v>
      </c>
      <c r="M62" s="658" t="s">
        <v>5967</v>
      </c>
      <c r="N62" s="650" t="s">
        <v>6735</v>
      </c>
      <c r="O62" s="670" t="s">
        <v>6736</v>
      </c>
      <c r="P62" s="670" t="s">
        <v>6737</v>
      </c>
      <c r="Q62" s="601" t="s">
        <v>130</v>
      </c>
      <c r="R62" s="601" t="s">
        <v>143</v>
      </c>
      <c r="S62" s="671" t="s">
        <v>143</v>
      </c>
      <c r="T62" s="672"/>
      <c r="U62" s="658"/>
      <c r="V62" s="671"/>
      <c r="W62" s="601"/>
      <c r="X62" s="601" t="s">
        <v>140</v>
      </c>
      <c r="Y62" s="601" t="s">
        <v>131</v>
      </c>
      <c r="Z62" s="649" t="s">
        <v>613</v>
      </c>
      <c r="AA62" s="649"/>
      <c r="AB62" s="651"/>
      <c r="AC62" s="651"/>
      <c r="AD62" s="601" t="s">
        <v>143</v>
      </c>
      <c r="AE62" s="601" t="s">
        <v>143</v>
      </c>
      <c r="AF62" s="601" t="s">
        <v>143</v>
      </c>
      <c r="AG62" s="601" t="s">
        <v>143</v>
      </c>
      <c r="AH62" s="601" t="s">
        <v>143</v>
      </c>
      <c r="AI62" s="601" t="s">
        <v>143</v>
      </c>
      <c r="AJ62" s="601" t="s">
        <v>143</v>
      </c>
      <c r="AK62" s="649" t="s">
        <v>129</v>
      </c>
      <c r="AL62" s="651" t="s">
        <v>6702</v>
      </c>
      <c r="AM62" s="601" t="s">
        <v>201</v>
      </c>
      <c r="AN62" s="601" t="s">
        <v>143</v>
      </c>
      <c r="AO62" s="601" t="s">
        <v>144</v>
      </c>
      <c r="AP62" s="649" t="s">
        <v>144</v>
      </c>
      <c r="AQ62" s="649"/>
      <c r="AR62" s="649"/>
      <c r="AS62" s="649"/>
      <c r="AT62" s="649"/>
      <c r="AU62" s="649"/>
      <c r="AV62" s="649"/>
      <c r="AW62" s="649"/>
      <c r="AX62" s="649" t="s">
        <v>144</v>
      </c>
      <c r="AY62" s="601" t="s">
        <v>144</v>
      </c>
      <c r="AZ62" s="601" t="s">
        <v>147</v>
      </c>
      <c r="BA62" s="601" t="s">
        <v>143</v>
      </c>
      <c r="BB62" s="658" t="s">
        <v>135</v>
      </c>
      <c r="BC62" s="658" t="s">
        <v>135</v>
      </c>
      <c r="BD62" s="658" t="s">
        <v>135</v>
      </c>
      <c r="BE62" s="658" t="s">
        <v>135</v>
      </c>
      <c r="BF62" s="658" t="s">
        <v>135</v>
      </c>
      <c r="BG62" s="658" t="s">
        <v>133</v>
      </c>
      <c r="BH62" s="658" t="s">
        <v>135</v>
      </c>
      <c r="BI62" s="658" t="s">
        <v>135</v>
      </c>
      <c r="BJ62" s="601" t="s">
        <v>120</v>
      </c>
      <c r="BK62" s="657" t="s">
        <v>6738</v>
      </c>
      <c r="BL62" s="658"/>
      <c r="BM62" s="658"/>
      <c r="BN62" s="601" t="s">
        <v>143</v>
      </c>
      <c r="BO62" s="658"/>
      <c r="BP62" s="673" t="s">
        <v>6739</v>
      </c>
      <c r="BQ62" s="658" t="s">
        <v>6740</v>
      </c>
      <c r="BR62" s="562">
        <f>VLOOKUP(AN62,'[8]Sample Size'!$C$30:$D$35,2,)</f>
        <v>25</v>
      </c>
      <c r="BS62" s="674" t="s">
        <v>6741</v>
      </c>
      <c r="BT62" s="673" t="s">
        <v>6553</v>
      </c>
      <c r="BU62" s="672" t="s">
        <v>6742</v>
      </c>
      <c r="BV62" s="672" t="s">
        <v>6743</v>
      </c>
      <c r="BW62" s="673" t="s">
        <v>6744</v>
      </c>
      <c r="BX62" s="673" t="s">
        <v>6745</v>
      </c>
      <c r="BY62" s="672" t="s">
        <v>5981</v>
      </c>
      <c r="BZ62" s="672" t="s">
        <v>6746</v>
      </c>
      <c r="CA62" s="672" t="s">
        <v>6747</v>
      </c>
      <c r="CB62" s="672" t="s">
        <v>6748</v>
      </c>
      <c r="CC62" s="672" t="s">
        <v>6749</v>
      </c>
      <c r="CD62" s="658"/>
      <c r="CE62" s="658" t="s">
        <v>143</v>
      </c>
      <c r="CF62" s="658"/>
      <c r="CG62" s="658"/>
      <c r="CH62" s="658"/>
      <c r="CI62" s="658" t="s">
        <v>143</v>
      </c>
      <c r="CJ62" s="664"/>
      <c r="CK62" s="660">
        <v>44369</v>
      </c>
    </row>
    <row r="63" spans="2:89" ht="139.19999999999999" hidden="1">
      <c r="B63" s="642" t="s">
        <v>146</v>
      </c>
      <c r="C63" s="643" t="s">
        <v>201</v>
      </c>
      <c r="D63" s="642" t="s">
        <v>6702</v>
      </c>
      <c r="E63" s="644" t="s">
        <v>6703</v>
      </c>
      <c r="F63" s="645" t="s">
        <v>6750</v>
      </c>
      <c r="G63" s="644" t="s">
        <v>6751</v>
      </c>
      <c r="H63" s="642" t="s">
        <v>135</v>
      </c>
      <c r="I63" s="642" t="s">
        <v>135</v>
      </c>
      <c r="J63" s="642" t="s">
        <v>135</v>
      </c>
      <c r="K63" s="642" t="s">
        <v>133</v>
      </c>
      <c r="L63" s="642" t="s">
        <v>135</v>
      </c>
      <c r="M63" s="642" t="s">
        <v>5967</v>
      </c>
      <c r="N63" s="650" t="s">
        <v>6752</v>
      </c>
      <c r="O63" s="647" t="s">
        <v>6753</v>
      </c>
      <c r="P63" s="648" t="s">
        <v>6754</v>
      </c>
      <c r="Q63" s="651" t="s">
        <v>130</v>
      </c>
      <c r="R63" s="651"/>
      <c r="S63" s="642"/>
      <c r="T63" s="644" t="s">
        <v>143</v>
      </c>
      <c r="U63" s="642" t="s">
        <v>143</v>
      </c>
      <c r="V63" s="662"/>
      <c r="W63" s="651"/>
      <c r="X63" s="651" t="s">
        <v>142</v>
      </c>
      <c r="Y63" s="651" t="s">
        <v>137</v>
      </c>
      <c r="Z63" s="649" t="s">
        <v>613</v>
      </c>
      <c r="AA63" s="649" t="s">
        <v>613</v>
      </c>
      <c r="AB63" s="651"/>
      <c r="AC63" s="651"/>
      <c r="AD63" s="649" t="s">
        <v>143</v>
      </c>
      <c r="AE63" s="649" t="s">
        <v>143</v>
      </c>
      <c r="AF63" s="651"/>
      <c r="AG63" s="649" t="s">
        <v>143</v>
      </c>
      <c r="AH63" s="649" t="s">
        <v>143</v>
      </c>
      <c r="AI63" s="651" t="s">
        <v>143</v>
      </c>
      <c r="AJ63" s="651"/>
      <c r="AK63" s="649" t="s">
        <v>129</v>
      </c>
      <c r="AL63" s="651" t="s">
        <v>6702</v>
      </c>
      <c r="AM63" s="652" t="s">
        <v>201</v>
      </c>
      <c r="AN63" s="642" t="s">
        <v>3902</v>
      </c>
      <c r="AO63" s="649" t="s">
        <v>144</v>
      </c>
      <c r="AP63" s="649" t="s">
        <v>657</v>
      </c>
      <c r="AQ63" s="649"/>
      <c r="AR63" s="649"/>
      <c r="AS63" s="649" t="s">
        <v>143</v>
      </c>
      <c r="AT63" s="649" t="s">
        <v>143</v>
      </c>
      <c r="AU63" s="649"/>
      <c r="AV63" s="649"/>
      <c r="AW63" s="649"/>
      <c r="AX63" s="649" t="s">
        <v>144</v>
      </c>
      <c r="AY63" s="649" t="s">
        <v>144</v>
      </c>
      <c r="AZ63" s="651" t="s">
        <v>677</v>
      </c>
      <c r="BA63" s="651" t="s">
        <v>144</v>
      </c>
      <c r="BB63" s="642" t="s">
        <v>135</v>
      </c>
      <c r="BC63" s="642" t="s">
        <v>135</v>
      </c>
      <c r="BD63" s="642" t="s">
        <v>135</v>
      </c>
      <c r="BE63" s="642" t="s">
        <v>6004</v>
      </c>
      <c r="BF63" s="642" t="s">
        <v>135</v>
      </c>
      <c r="BG63" s="642" t="s">
        <v>135</v>
      </c>
      <c r="BH63" s="642" t="s">
        <v>135</v>
      </c>
      <c r="BI63" s="642" t="s">
        <v>135</v>
      </c>
      <c r="BJ63" s="649" t="s">
        <v>120</v>
      </c>
      <c r="BK63" s="669" t="s">
        <v>6755</v>
      </c>
      <c r="BL63" s="655"/>
      <c r="BM63" s="655"/>
      <c r="BN63" s="656" t="s">
        <v>143</v>
      </c>
      <c r="BO63" s="655"/>
      <c r="BP63" s="655" t="s">
        <v>144</v>
      </c>
      <c r="BQ63" s="655" t="s">
        <v>144</v>
      </c>
      <c r="BR63" s="562">
        <f>VLOOKUP(AN63,'[8]Sample Size'!$C$30:$D$35,2,)</f>
        <v>1</v>
      </c>
      <c r="BS63" s="669" t="s">
        <v>6756</v>
      </c>
      <c r="BT63" s="642" t="s">
        <v>6757</v>
      </c>
      <c r="BU63" s="655" t="s">
        <v>6758</v>
      </c>
      <c r="BV63" s="648" t="s">
        <v>6759</v>
      </c>
      <c r="BW63" s="648" t="s">
        <v>5979</v>
      </c>
      <c r="BX63" s="648" t="s">
        <v>6760</v>
      </c>
      <c r="BY63" s="648" t="s">
        <v>6731</v>
      </c>
      <c r="BZ63" s="648" t="s">
        <v>6761</v>
      </c>
      <c r="CA63" s="648" t="s">
        <v>6011</v>
      </c>
      <c r="CB63" s="648" t="s">
        <v>6762</v>
      </c>
      <c r="CC63" s="648" t="s">
        <v>6763</v>
      </c>
      <c r="CD63" s="667"/>
      <c r="CE63" s="667" t="s">
        <v>143</v>
      </c>
      <c r="CF63" s="667"/>
      <c r="CG63" s="667"/>
      <c r="CH63" s="667"/>
      <c r="CI63" s="667" t="s">
        <v>143</v>
      </c>
      <c r="CJ63" s="664"/>
      <c r="CK63" s="660">
        <v>44369</v>
      </c>
    </row>
    <row r="64" spans="2:89" ht="226.2" hidden="1">
      <c r="B64" s="642" t="s">
        <v>146</v>
      </c>
      <c r="C64" s="643" t="s">
        <v>201</v>
      </c>
      <c r="D64" s="642" t="s">
        <v>6702</v>
      </c>
      <c r="E64" s="644" t="s">
        <v>6703</v>
      </c>
      <c r="F64" s="645" t="s">
        <v>6764</v>
      </c>
      <c r="G64" s="644" t="s">
        <v>6765</v>
      </c>
      <c r="H64" s="642" t="s">
        <v>135</v>
      </c>
      <c r="I64" s="642" t="s">
        <v>135</v>
      </c>
      <c r="J64" s="642" t="s">
        <v>135</v>
      </c>
      <c r="K64" s="642" t="s">
        <v>133</v>
      </c>
      <c r="L64" s="642" t="s">
        <v>135</v>
      </c>
      <c r="M64" s="642" t="s">
        <v>5967</v>
      </c>
      <c r="N64" s="650" t="s">
        <v>6766</v>
      </c>
      <c r="O64" s="647" t="s">
        <v>6767</v>
      </c>
      <c r="P64" s="648" t="s">
        <v>6768</v>
      </c>
      <c r="Q64" s="651" t="s">
        <v>130</v>
      </c>
      <c r="R64" s="642" t="s">
        <v>143</v>
      </c>
      <c r="S64" s="642"/>
      <c r="T64" s="644" t="s">
        <v>143</v>
      </c>
      <c r="U64" s="642"/>
      <c r="V64" s="662"/>
      <c r="W64" s="651"/>
      <c r="X64" s="651" t="s">
        <v>142</v>
      </c>
      <c r="Y64" s="651" t="s">
        <v>131</v>
      </c>
      <c r="Z64" s="649" t="s">
        <v>613</v>
      </c>
      <c r="AA64" s="649" t="s">
        <v>613</v>
      </c>
      <c r="AB64" s="651"/>
      <c r="AC64" s="651"/>
      <c r="AD64" s="649" t="s">
        <v>143</v>
      </c>
      <c r="AE64" s="649" t="s">
        <v>143</v>
      </c>
      <c r="AF64" s="651"/>
      <c r="AG64" s="649" t="s">
        <v>143</v>
      </c>
      <c r="AH64" s="651" t="s">
        <v>143</v>
      </c>
      <c r="AI64" s="651" t="s">
        <v>143</v>
      </c>
      <c r="AJ64" s="651"/>
      <c r="AK64" s="649" t="s">
        <v>129</v>
      </c>
      <c r="AL64" s="651" t="s">
        <v>6702</v>
      </c>
      <c r="AM64" s="652" t="s">
        <v>201</v>
      </c>
      <c r="AN64" s="642" t="s">
        <v>3902</v>
      </c>
      <c r="AO64" s="649" t="s">
        <v>144</v>
      </c>
      <c r="AP64" s="649" t="s">
        <v>657</v>
      </c>
      <c r="AQ64" s="649"/>
      <c r="AR64" s="649"/>
      <c r="AS64" s="649"/>
      <c r="AT64" s="649"/>
      <c r="AU64" s="649"/>
      <c r="AV64" s="649"/>
      <c r="AW64" s="649"/>
      <c r="AX64" s="649" t="s">
        <v>144</v>
      </c>
      <c r="AY64" s="649" t="s">
        <v>144</v>
      </c>
      <c r="AZ64" s="651" t="s">
        <v>147</v>
      </c>
      <c r="BA64" s="651" t="s">
        <v>144</v>
      </c>
      <c r="BB64" s="642" t="s">
        <v>135</v>
      </c>
      <c r="BC64" s="642" t="s">
        <v>135</v>
      </c>
      <c r="BD64" s="642" t="s">
        <v>135</v>
      </c>
      <c r="BE64" s="642" t="s">
        <v>6004</v>
      </c>
      <c r="BF64" s="642" t="s">
        <v>135</v>
      </c>
      <c r="BG64" s="642" t="s">
        <v>135</v>
      </c>
      <c r="BH64" s="642" t="s">
        <v>135</v>
      </c>
      <c r="BI64" s="642" t="s">
        <v>135</v>
      </c>
      <c r="BJ64" s="649" t="s">
        <v>120</v>
      </c>
      <c r="BK64" s="669" t="s">
        <v>6768</v>
      </c>
      <c r="BL64" s="655"/>
      <c r="BM64" s="655"/>
      <c r="BN64" s="656" t="s">
        <v>143</v>
      </c>
      <c r="BO64" s="655"/>
      <c r="BP64" s="655" t="s">
        <v>144</v>
      </c>
      <c r="BQ64" s="655" t="s">
        <v>144</v>
      </c>
      <c r="BR64" s="562">
        <f>VLOOKUP(AN64,'[8]Sample Size'!$C$30:$D$35,2,)</f>
        <v>1</v>
      </c>
      <c r="BS64" s="669" t="s">
        <v>6769</v>
      </c>
      <c r="BT64" s="642" t="s">
        <v>6757</v>
      </c>
      <c r="BU64" s="655" t="s">
        <v>6758</v>
      </c>
      <c r="BV64" s="648" t="s">
        <v>6770</v>
      </c>
      <c r="BW64" s="648" t="s">
        <v>5979</v>
      </c>
      <c r="BX64" s="648" t="s">
        <v>6771</v>
      </c>
      <c r="BY64" s="648" t="s">
        <v>6772</v>
      </c>
      <c r="BZ64" s="648" t="s">
        <v>6761</v>
      </c>
      <c r="CA64" s="648" t="s">
        <v>6747</v>
      </c>
      <c r="CB64" s="648" t="s">
        <v>6762</v>
      </c>
      <c r="CC64" s="648" t="s">
        <v>6773</v>
      </c>
      <c r="CD64" s="667"/>
      <c r="CE64" s="667" t="s">
        <v>143</v>
      </c>
      <c r="CF64" s="667"/>
      <c r="CG64" s="667"/>
      <c r="CH64" s="667"/>
      <c r="CI64" s="667" t="s">
        <v>143</v>
      </c>
      <c r="CJ64" s="664"/>
      <c r="CK64" s="660">
        <v>44369</v>
      </c>
    </row>
    <row r="65" spans="2:89" ht="139.19999999999999" hidden="1">
      <c r="B65" s="642" t="s">
        <v>146</v>
      </c>
      <c r="C65" s="643" t="s">
        <v>201</v>
      </c>
      <c r="D65" s="642" t="s">
        <v>6702</v>
      </c>
      <c r="E65" s="644" t="s">
        <v>6703</v>
      </c>
      <c r="F65" s="645" t="s">
        <v>6721</v>
      </c>
      <c r="G65" s="644" t="s">
        <v>6722</v>
      </c>
      <c r="H65" s="642" t="s">
        <v>135</v>
      </c>
      <c r="I65" s="642" t="s">
        <v>135</v>
      </c>
      <c r="J65" s="642" t="s">
        <v>135</v>
      </c>
      <c r="K65" s="642" t="s">
        <v>133</v>
      </c>
      <c r="L65" s="642" t="s">
        <v>135</v>
      </c>
      <c r="M65" s="642" t="s">
        <v>5967</v>
      </c>
      <c r="N65" s="650" t="s">
        <v>6774</v>
      </c>
      <c r="O65" s="647" t="s">
        <v>6724</v>
      </c>
      <c r="P65" s="648" t="s">
        <v>6775</v>
      </c>
      <c r="Q65" s="651" t="s">
        <v>130</v>
      </c>
      <c r="R65" s="642"/>
      <c r="S65" s="662" t="s">
        <v>143</v>
      </c>
      <c r="T65" s="644"/>
      <c r="U65" s="642"/>
      <c r="V65" s="662"/>
      <c r="W65" s="651"/>
      <c r="X65" s="651" t="s">
        <v>140</v>
      </c>
      <c r="Y65" s="651" t="s">
        <v>131</v>
      </c>
      <c r="Z65" s="649"/>
      <c r="AA65" s="649" t="s">
        <v>613</v>
      </c>
      <c r="AB65" s="651"/>
      <c r="AC65" s="651"/>
      <c r="AD65" s="649"/>
      <c r="AE65" s="649"/>
      <c r="AF65" s="651" t="s">
        <v>143</v>
      </c>
      <c r="AG65" s="649" t="s">
        <v>143</v>
      </c>
      <c r="AH65" s="651"/>
      <c r="AI65" s="651" t="s">
        <v>143</v>
      </c>
      <c r="AJ65" s="651"/>
      <c r="AK65" s="649" t="s">
        <v>129</v>
      </c>
      <c r="AL65" s="651" t="s">
        <v>6702</v>
      </c>
      <c r="AM65" s="652" t="s">
        <v>201</v>
      </c>
      <c r="AN65" s="642" t="s">
        <v>4201</v>
      </c>
      <c r="AO65" s="649" t="s">
        <v>144</v>
      </c>
      <c r="AP65" s="649" t="s">
        <v>144</v>
      </c>
      <c r="AQ65" s="649"/>
      <c r="AR65" s="649"/>
      <c r="AS65" s="649"/>
      <c r="AT65" s="649"/>
      <c r="AU65" s="649"/>
      <c r="AV65" s="649"/>
      <c r="AW65" s="649"/>
      <c r="AX65" s="649" t="s">
        <v>144</v>
      </c>
      <c r="AY65" s="649" t="s">
        <v>144</v>
      </c>
      <c r="AZ65" s="651" t="s">
        <v>147</v>
      </c>
      <c r="BA65" s="651" t="s">
        <v>136</v>
      </c>
      <c r="BB65" s="642" t="s">
        <v>135</v>
      </c>
      <c r="BC65" s="642" t="s">
        <v>135</v>
      </c>
      <c r="BD65" s="642" t="s">
        <v>135</v>
      </c>
      <c r="BE65" s="642" t="s">
        <v>135</v>
      </c>
      <c r="BF65" s="642" t="s">
        <v>135</v>
      </c>
      <c r="BG65" s="642" t="s">
        <v>133</v>
      </c>
      <c r="BH65" s="642" t="s">
        <v>135</v>
      </c>
      <c r="BI65" s="642" t="s">
        <v>135</v>
      </c>
      <c r="BJ65" s="649" t="s">
        <v>120</v>
      </c>
      <c r="BK65" s="669" t="s">
        <v>6776</v>
      </c>
      <c r="BL65" s="655"/>
      <c r="BM65" s="655"/>
      <c r="BN65" s="656" t="s">
        <v>143</v>
      </c>
      <c r="BO65" s="655"/>
      <c r="BP65" s="655" t="s">
        <v>6777</v>
      </c>
      <c r="BQ65" s="655" t="s">
        <v>6778</v>
      </c>
      <c r="BR65" s="562">
        <f>VLOOKUP(AN65,'[8]Sample Size'!$C$30:$D$35,2,)</f>
        <v>2</v>
      </c>
      <c r="BS65" s="669" t="s">
        <v>6779</v>
      </c>
      <c r="BT65" s="642" t="s">
        <v>6553</v>
      </c>
      <c r="BU65" s="655" t="s">
        <v>6742</v>
      </c>
      <c r="BV65" s="648" t="s">
        <v>6780</v>
      </c>
      <c r="BW65" s="648" t="s">
        <v>6781</v>
      </c>
      <c r="BX65" s="648" t="s">
        <v>6782</v>
      </c>
      <c r="BY65" s="648" t="s">
        <v>6783</v>
      </c>
      <c r="BZ65" s="648" t="s">
        <v>6732</v>
      </c>
      <c r="CA65" s="648" t="s">
        <v>6011</v>
      </c>
      <c r="CB65" s="648" t="s">
        <v>6733</v>
      </c>
      <c r="CC65" s="648" t="s">
        <v>6734</v>
      </c>
      <c r="CD65" s="667"/>
      <c r="CE65" s="667" t="s">
        <v>143</v>
      </c>
      <c r="CF65" s="667"/>
      <c r="CG65" s="667"/>
      <c r="CH65" s="667"/>
      <c r="CI65" s="667" t="s">
        <v>143</v>
      </c>
      <c r="CJ65" s="664"/>
      <c r="CK65" s="660">
        <v>44369</v>
      </c>
    </row>
    <row r="66" spans="2:89" ht="208.8" hidden="1">
      <c r="B66" s="642" t="s">
        <v>146</v>
      </c>
      <c r="C66" s="643" t="s">
        <v>201</v>
      </c>
      <c r="D66" s="642" t="s">
        <v>6784</v>
      </c>
      <c r="E66" s="644" t="s">
        <v>6785</v>
      </c>
      <c r="F66" s="645" t="s">
        <v>6786</v>
      </c>
      <c r="G66" s="644" t="s">
        <v>6787</v>
      </c>
      <c r="H66" s="642" t="s">
        <v>135</v>
      </c>
      <c r="I66" s="642" t="s">
        <v>135</v>
      </c>
      <c r="J66" s="642" t="s">
        <v>135</v>
      </c>
      <c r="K66" s="642" t="s">
        <v>135</v>
      </c>
      <c r="L66" s="642" t="s">
        <v>135</v>
      </c>
      <c r="M66" s="642" t="s">
        <v>5967</v>
      </c>
      <c r="N66" s="650" t="s">
        <v>6788</v>
      </c>
      <c r="O66" s="647" t="s">
        <v>6789</v>
      </c>
      <c r="P66" s="648" t="s">
        <v>6790</v>
      </c>
      <c r="Q66" s="651" t="s">
        <v>129</v>
      </c>
      <c r="R66" s="642" t="s">
        <v>143</v>
      </c>
      <c r="S66" s="642"/>
      <c r="T66" s="662"/>
      <c r="U66" s="642"/>
      <c r="V66" s="662"/>
      <c r="W66" s="651"/>
      <c r="X66" s="651" t="s">
        <v>142</v>
      </c>
      <c r="Y66" s="651" t="s">
        <v>131</v>
      </c>
      <c r="Z66" s="649" t="s">
        <v>613</v>
      </c>
      <c r="AA66" s="649"/>
      <c r="AB66" s="651"/>
      <c r="AC66" s="651"/>
      <c r="AD66" s="651" t="s">
        <v>143</v>
      </c>
      <c r="AE66" s="649" t="s">
        <v>143</v>
      </c>
      <c r="AF66" s="651"/>
      <c r="AG66" s="651" t="s">
        <v>143</v>
      </c>
      <c r="AH66" s="651"/>
      <c r="AI66" s="649"/>
      <c r="AJ66" s="651"/>
      <c r="AK66" s="649" t="s">
        <v>129</v>
      </c>
      <c r="AL66" s="651" t="s">
        <v>6784</v>
      </c>
      <c r="AM66" s="652" t="s">
        <v>201</v>
      </c>
      <c r="AN66" s="642" t="s">
        <v>143</v>
      </c>
      <c r="AO66" s="649" t="s">
        <v>144</v>
      </c>
      <c r="AP66" s="649" t="s">
        <v>144</v>
      </c>
      <c r="AQ66" s="649"/>
      <c r="AR66" s="649"/>
      <c r="AS66" s="649"/>
      <c r="AT66" s="649"/>
      <c r="AU66" s="649"/>
      <c r="AV66" s="649"/>
      <c r="AW66" s="649"/>
      <c r="AX66" s="649" t="s">
        <v>144</v>
      </c>
      <c r="AY66" s="649" t="s">
        <v>144</v>
      </c>
      <c r="AZ66" s="651" t="s">
        <v>147</v>
      </c>
      <c r="BA66" s="651" t="s">
        <v>143</v>
      </c>
      <c r="BB66" s="642" t="s">
        <v>135</v>
      </c>
      <c r="BC66" s="642" t="s">
        <v>135</v>
      </c>
      <c r="BD66" s="642" t="s">
        <v>135</v>
      </c>
      <c r="BE66" s="642" t="s">
        <v>135</v>
      </c>
      <c r="BF66" s="642" t="s">
        <v>135</v>
      </c>
      <c r="BG66" s="642" t="s">
        <v>135</v>
      </c>
      <c r="BH66" s="642" t="s">
        <v>135</v>
      </c>
      <c r="BI66" s="642" t="s">
        <v>135</v>
      </c>
      <c r="BJ66" s="649" t="s">
        <v>120</v>
      </c>
      <c r="BK66" s="669" t="s">
        <v>6790</v>
      </c>
      <c r="BL66" s="655"/>
      <c r="BM66" s="655"/>
      <c r="BN66" s="656" t="s">
        <v>143</v>
      </c>
      <c r="BO66" s="655"/>
      <c r="BP66" s="655" t="s">
        <v>6791</v>
      </c>
      <c r="BQ66" s="655" t="s">
        <v>6792</v>
      </c>
      <c r="BR66" s="562">
        <f>VLOOKUP(AN66,'[8]Sample Size'!$C$30:$D$35,2,)</f>
        <v>25</v>
      </c>
      <c r="BS66" s="669" t="s">
        <v>6793</v>
      </c>
      <c r="BT66" s="642" t="s">
        <v>6794</v>
      </c>
      <c r="BU66" s="655" t="s">
        <v>6794</v>
      </c>
      <c r="BV66" s="648" t="s">
        <v>6795</v>
      </c>
      <c r="BW66" s="648" t="s">
        <v>5979</v>
      </c>
      <c r="BX66" s="648" t="s">
        <v>6796</v>
      </c>
      <c r="BY66" s="648" t="s">
        <v>6797</v>
      </c>
      <c r="BZ66" s="648" t="s">
        <v>6798</v>
      </c>
      <c r="CA66" s="648" t="s">
        <v>6799</v>
      </c>
      <c r="CB66" s="648" t="s">
        <v>6798</v>
      </c>
      <c r="CC66" s="648" t="s">
        <v>6800</v>
      </c>
      <c r="CD66" s="642"/>
      <c r="CE66" s="667" t="s">
        <v>143</v>
      </c>
      <c r="CF66" s="667"/>
      <c r="CG66" s="667"/>
      <c r="CH66" s="667"/>
      <c r="CI66" s="667" t="s">
        <v>143</v>
      </c>
      <c r="CJ66" s="664"/>
      <c r="CK66" s="660">
        <v>44369</v>
      </c>
    </row>
    <row r="67" spans="2:89" ht="114" hidden="1">
      <c r="B67" s="675" t="s">
        <v>146</v>
      </c>
      <c r="C67" s="676" t="s">
        <v>201</v>
      </c>
      <c r="D67" s="675" t="s">
        <v>6784</v>
      </c>
      <c r="E67" s="677" t="s">
        <v>6785</v>
      </c>
      <c r="F67" s="678" t="s">
        <v>6801</v>
      </c>
      <c r="G67" s="677" t="s">
        <v>6802</v>
      </c>
      <c r="H67" s="675" t="s">
        <v>133</v>
      </c>
      <c r="I67" s="675" t="s">
        <v>135</v>
      </c>
      <c r="J67" s="675" t="s">
        <v>135</v>
      </c>
      <c r="K67" s="675" t="s">
        <v>133</v>
      </c>
      <c r="L67" s="675" t="s">
        <v>133</v>
      </c>
      <c r="M67" s="675" t="s">
        <v>145</v>
      </c>
      <c r="N67" s="679" t="s">
        <v>6803</v>
      </c>
      <c r="O67" s="677" t="s">
        <v>6804</v>
      </c>
      <c r="P67" s="677" t="s">
        <v>6805</v>
      </c>
      <c r="Q67" s="680" t="s">
        <v>130</v>
      </c>
      <c r="R67" s="680" t="s">
        <v>143</v>
      </c>
      <c r="S67" s="679" t="s">
        <v>143</v>
      </c>
      <c r="T67" s="677"/>
      <c r="U67" s="675"/>
      <c r="V67" s="679"/>
      <c r="W67" s="680"/>
      <c r="X67" s="680" t="s">
        <v>142</v>
      </c>
      <c r="Y67" s="680" t="s">
        <v>131</v>
      </c>
      <c r="Z67" s="681" t="s">
        <v>613</v>
      </c>
      <c r="AA67" s="681" t="s">
        <v>613</v>
      </c>
      <c r="AB67" s="680"/>
      <c r="AC67" s="680"/>
      <c r="AD67" s="681"/>
      <c r="AE67" s="681"/>
      <c r="AF67" s="681"/>
      <c r="AG67" s="681"/>
      <c r="AH67" s="681" t="s">
        <v>143</v>
      </c>
      <c r="AI67" s="681"/>
      <c r="AJ67" s="681" t="s">
        <v>143</v>
      </c>
      <c r="AK67" s="681" t="s">
        <v>129</v>
      </c>
      <c r="AL67" s="680" t="s">
        <v>6784</v>
      </c>
      <c r="AM67" s="682" t="s">
        <v>201</v>
      </c>
      <c r="AN67" s="675" t="s">
        <v>5146</v>
      </c>
      <c r="AO67" s="680" t="s">
        <v>144</v>
      </c>
      <c r="AP67" s="681" t="s">
        <v>144</v>
      </c>
      <c r="AQ67" s="681"/>
      <c r="AR67" s="681"/>
      <c r="AS67" s="681"/>
      <c r="AT67" s="681"/>
      <c r="AU67" s="681"/>
      <c r="AV67" s="681"/>
      <c r="AW67" s="681"/>
      <c r="AX67" s="680" t="s">
        <v>144</v>
      </c>
      <c r="AY67" s="680" t="s">
        <v>6806</v>
      </c>
      <c r="AZ67" s="680" t="s">
        <v>147</v>
      </c>
      <c r="BA67" s="680" t="s">
        <v>137</v>
      </c>
      <c r="BB67" s="683" t="s">
        <v>135</v>
      </c>
      <c r="BC67" s="683" t="s">
        <v>135</v>
      </c>
      <c r="BD67" s="683" t="s">
        <v>133</v>
      </c>
      <c r="BE67" s="683" t="s">
        <v>133</v>
      </c>
      <c r="BF67" s="683" t="s">
        <v>135</v>
      </c>
      <c r="BG67" s="683" t="s">
        <v>133</v>
      </c>
      <c r="BH67" s="683" t="s">
        <v>135</v>
      </c>
      <c r="BI67" s="683" t="s">
        <v>135</v>
      </c>
      <c r="BJ67" s="681" t="s">
        <v>181</v>
      </c>
      <c r="BK67" s="678" t="s">
        <v>6807</v>
      </c>
      <c r="BL67" s="675"/>
      <c r="BM67" s="675"/>
      <c r="BN67" s="680" t="s">
        <v>143</v>
      </c>
      <c r="BO67" s="675"/>
      <c r="BP67" s="675" t="s">
        <v>6808</v>
      </c>
      <c r="BQ67" s="675" t="s">
        <v>144</v>
      </c>
      <c r="BR67" s="562">
        <f>VLOOKUP(AN67,'[8]Sample Size'!$C$30:$D$35,2,)</f>
        <v>2</v>
      </c>
      <c r="BS67" s="678" t="s">
        <v>6809</v>
      </c>
      <c r="BT67" s="678" t="s">
        <v>6757</v>
      </c>
      <c r="BU67" s="678" t="s">
        <v>6810</v>
      </c>
      <c r="BV67" s="684" t="s">
        <v>6811</v>
      </c>
      <c r="BW67" s="684" t="s">
        <v>6812</v>
      </c>
      <c r="BX67" s="684" t="s">
        <v>6813</v>
      </c>
      <c r="BY67" s="684" t="s">
        <v>6814</v>
      </c>
      <c r="BZ67" s="684" t="s">
        <v>6798</v>
      </c>
      <c r="CA67" s="684" t="s">
        <v>6815</v>
      </c>
      <c r="CB67" s="684" t="s">
        <v>6798</v>
      </c>
      <c r="CC67" s="684" t="s">
        <v>6816</v>
      </c>
      <c r="CD67" s="675"/>
      <c r="CE67" s="675" t="s">
        <v>143</v>
      </c>
      <c r="CF67" s="675"/>
      <c r="CG67" s="675"/>
      <c r="CH67" s="675"/>
      <c r="CI67" s="675" t="s">
        <v>143</v>
      </c>
      <c r="CJ67" s="685"/>
      <c r="CK67" s="686">
        <v>44369</v>
      </c>
    </row>
    <row r="68" spans="2:89" ht="114" hidden="1">
      <c r="B68" s="687" t="s">
        <v>146</v>
      </c>
      <c r="C68" s="688" t="s">
        <v>201</v>
      </c>
      <c r="D68" s="687" t="s">
        <v>6784</v>
      </c>
      <c r="E68" s="689" t="s">
        <v>6785</v>
      </c>
      <c r="F68" s="690" t="s">
        <v>6817</v>
      </c>
      <c r="G68" s="677" t="s">
        <v>6818</v>
      </c>
      <c r="H68" s="687" t="s">
        <v>133</v>
      </c>
      <c r="I68" s="687" t="s">
        <v>135</v>
      </c>
      <c r="J68" s="687" t="s">
        <v>135</v>
      </c>
      <c r="K68" s="687" t="s">
        <v>133</v>
      </c>
      <c r="L68" s="687" t="s">
        <v>135</v>
      </c>
      <c r="M68" s="687" t="s">
        <v>145</v>
      </c>
      <c r="N68" s="691" t="s">
        <v>6819</v>
      </c>
      <c r="O68" s="691" t="s">
        <v>6820</v>
      </c>
      <c r="P68" s="684" t="s">
        <v>6821</v>
      </c>
      <c r="Q68" s="692" t="s">
        <v>130</v>
      </c>
      <c r="R68" s="692"/>
      <c r="S68" s="693" t="s">
        <v>143</v>
      </c>
      <c r="T68" s="693"/>
      <c r="U68" s="692"/>
      <c r="V68" s="693"/>
      <c r="W68" s="692"/>
      <c r="X68" s="692" t="s">
        <v>140</v>
      </c>
      <c r="Y68" s="692" t="s">
        <v>131</v>
      </c>
      <c r="Z68" s="692" t="s">
        <v>613</v>
      </c>
      <c r="AA68" s="692"/>
      <c r="AB68" s="694"/>
      <c r="AC68" s="694"/>
      <c r="AD68" s="692"/>
      <c r="AE68" s="692"/>
      <c r="AF68" s="692"/>
      <c r="AG68" s="692" t="s">
        <v>143</v>
      </c>
      <c r="AH68" s="692"/>
      <c r="AI68" s="692"/>
      <c r="AJ68" s="692" t="s">
        <v>143</v>
      </c>
      <c r="AK68" s="692" t="s">
        <v>129</v>
      </c>
      <c r="AL68" s="694" t="s">
        <v>6784</v>
      </c>
      <c r="AM68" s="695" t="s">
        <v>201</v>
      </c>
      <c r="AN68" s="687" t="s">
        <v>131</v>
      </c>
      <c r="AO68" s="692" t="s">
        <v>144</v>
      </c>
      <c r="AP68" s="692" t="s">
        <v>144</v>
      </c>
      <c r="AQ68" s="692"/>
      <c r="AR68" s="692"/>
      <c r="AS68" s="692"/>
      <c r="AT68" s="692"/>
      <c r="AU68" s="692"/>
      <c r="AV68" s="692"/>
      <c r="AW68" s="692"/>
      <c r="AX68" s="692" t="s">
        <v>144</v>
      </c>
      <c r="AY68" s="692" t="s">
        <v>6822</v>
      </c>
      <c r="AZ68" s="692" t="s">
        <v>147</v>
      </c>
      <c r="BA68" s="692" t="s">
        <v>131</v>
      </c>
      <c r="BB68" s="696" t="s">
        <v>133</v>
      </c>
      <c r="BC68" s="696" t="s">
        <v>135</v>
      </c>
      <c r="BD68" s="696" t="s">
        <v>133</v>
      </c>
      <c r="BE68" s="696" t="s">
        <v>133</v>
      </c>
      <c r="BF68" s="696" t="s">
        <v>135</v>
      </c>
      <c r="BG68" s="696" t="s">
        <v>133</v>
      </c>
      <c r="BH68" s="696" t="s">
        <v>135</v>
      </c>
      <c r="BI68" s="696" t="s">
        <v>135</v>
      </c>
      <c r="BJ68" s="692" t="s">
        <v>181</v>
      </c>
      <c r="BK68" s="697" t="s">
        <v>6823</v>
      </c>
      <c r="BL68" s="675"/>
      <c r="BM68" s="675"/>
      <c r="BN68" s="680" t="s">
        <v>143</v>
      </c>
      <c r="BO68" s="675"/>
      <c r="BP68" s="675" t="s">
        <v>6824</v>
      </c>
      <c r="BQ68" s="678" t="s">
        <v>6792</v>
      </c>
      <c r="BR68" s="562">
        <f>VLOOKUP(AN68,'[8]Sample Size'!$C$30:$D$35,2,)</f>
        <v>2</v>
      </c>
      <c r="BS68" s="697" t="s">
        <v>6825</v>
      </c>
      <c r="BT68" s="698" t="s">
        <v>6757</v>
      </c>
      <c r="BU68" s="698" t="s">
        <v>6810</v>
      </c>
      <c r="BV68" s="697" t="s">
        <v>6826</v>
      </c>
      <c r="BW68" s="697" t="s">
        <v>6827</v>
      </c>
      <c r="BX68" s="697" t="s">
        <v>6828</v>
      </c>
      <c r="BY68" s="684" t="s">
        <v>6829</v>
      </c>
      <c r="BZ68" s="684" t="s">
        <v>6830</v>
      </c>
      <c r="CA68" s="684" t="s">
        <v>6831</v>
      </c>
      <c r="CB68" s="684" t="s">
        <v>6832</v>
      </c>
      <c r="CC68" s="684" t="s">
        <v>6833</v>
      </c>
      <c r="CD68" s="696"/>
      <c r="CE68" s="696" t="s">
        <v>143</v>
      </c>
      <c r="CF68" s="696"/>
      <c r="CG68" s="696"/>
      <c r="CH68" s="696"/>
      <c r="CI68" s="696" t="s">
        <v>143</v>
      </c>
      <c r="CJ68" s="699"/>
      <c r="CK68" s="686">
        <v>44369</v>
      </c>
    </row>
    <row r="69" spans="2:89" ht="193.8" hidden="1">
      <c r="B69" s="687" t="s">
        <v>146</v>
      </c>
      <c r="C69" s="688" t="s">
        <v>201</v>
      </c>
      <c r="D69" s="687" t="s">
        <v>6784</v>
      </c>
      <c r="E69" s="689" t="s">
        <v>6785</v>
      </c>
      <c r="F69" s="690" t="s">
        <v>6834</v>
      </c>
      <c r="G69" s="677" t="s">
        <v>6835</v>
      </c>
      <c r="H69" s="687" t="s">
        <v>135</v>
      </c>
      <c r="I69" s="687" t="s">
        <v>135</v>
      </c>
      <c r="J69" s="687" t="s">
        <v>135</v>
      </c>
      <c r="K69" s="687" t="s">
        <v>133</v>
      </c>
      <c r="L69" s="687" t="s">
        <v>135</v>
      </c>
      <c r="M69" s="687" t="s">
        <v>5967</v>
      </c>
      <c r="N69" s="691" t="s">
        <v>6836</v>
      </c>
      <c r="O69" s="691" t="s">
        <v>6837</v>
      </c>
      <c r="P69" s="684" t="s">
        <v>6838</v>
      </c>
      <c r="Q69" s="692" t="s">
        <v>129</v>
      </c>
      <c r="R69" s="692"/>
      <c r="S69" s="693"/>
      <c r="T69" s="691" t="s">
        <v>143</v>
      </c>
      <c r="U69" s="692"/>
      <c r="V69" s="692"/>
      <c r="W69" s="692"/>
      <c r="X69" s="692" t="s">
        <v>142</v>
      </c>
      <c r="Y69" s="692" t="s">
        <v>131</v>
      </c>
      <c r="Z69" s="692"/>
      <c r="AA69" s="692" t="s">
        <v>613</v>
      </c>
      <c r="AB69" s="694"/>
      <c r="AC69" s="694"/>
      <c r="AD69" s="692"/>
      <c r="AE69" s="692"/>
      <c r="AF69" s="692"/>
      <c r="AG69" s="692"/>
      <c r="AH69" s="692" t="s">
        <v>143</v>
      </c>
      <c r="AI69" s="692"/>
      <c r="AJ69" s="692"/>
      <c r="AK69" s="692" t="s">
        <v>129</v>
      </c>
      <c r="AL69" s="694" t="s">
        <v>6784</v>
      </c>
      <c r="AM69" s="695" t="s">
        <v>201</v>
      </c>
      <c r="AN69" s="687" t="s">
        <v>3902</v>
      </c>
      <c r="AO69" s="692" t="s">
        <v>144</v>
      </c>
      <c r="AP69" s="692" t="s">
        <v>144</v>
      </c>
      <c r="AQ69" s="692"/>
      <c r="AR69" s="692"/>
      <c r="AS69" s="692"/>
      <c r="AT69" s="692"/>
      <c r="AU69" s="692"/>
      <c r="AV69" s="692"/>
      <c r="AW69" s="692"/>
      <c r="AX69" s="692" t="s">
        <v>144</v>
      </c>
      <c r="AY69" s="692" t="s">
        <v>6822</v>
      </c>
      <c r="AZ69" s="692" t="s">
        <v>147</v>
      </c>
      <c r="BA69" s="694" t="s">
        <v>143</v>
      </c>
      <c r="BB69" s="696" t="s">
        <v>135</v>
      </c>
      <c r="BC69" s="696" t="s">
        <v>135</v>
      </c>
      <c r="BD69" s="696" t="s">
        <v>135</v>
      </c>
      <c r="BE69" s="696" t="s">
        <v>133</v>
      </c>
      <c r="BF69" s="696" t="s">
        <v>133</v>
      </c>
      <c r="BG69" s="696" t="s">
        <v>133</v>
      </c>
      <c r="BH69" s="696" t="s">
        <v>135</v>
      </c>
      <c r="BI69" s="696" t="s">
        <v>135</v>
      </c>
      <c r="BJ69" s="692" t="s">
        <v>120</v>
      </c>
      <c r="BK69" s="684" t="s">
        <v>6839</v>
      </c>
      <c r="BL69" s="675"/>
      <c r="BM69" s="680"/>
      <c r="BN69" s="680" t="s">
        <v>143</v>
      </c>
      <c r="BO69" s="675"/>
      <c r="BP69" s="675" t="s">
        <v>6840</v>
      </c>
      <c r="BQ69" s="675" t="s">
        <v>144</v>
      </c>
      <c r="BR69" s="562">
        <f>VLOOKUP(AN69,'[8]Sample Size'!$C$30:$D$35,2,)</f>
        <v>1</v>
      </c>
      <c r="BS69" s="700" t="s">
        <v>6841</v>
      </c>
      <c r="BT69" s="690" t="s">
        <v>144</v>
      </c>
      <c r="BU69" s="690" t="s">
        <v>144</v>
      </c>
      <c r="BV69" s="684" t="s">
        <v>6842</v>
      </c>
      <c r="BW69" s="697" t="s">
        <v>6843</v>
      </c>
      <c r="BX69" s="697" t="s">
        <v>6844</v>
      </c>
      <c r="BY69" s="684" t="s">
        <v>5981</v>
      </c>
      <c r="BZ69" s="684" t="s">
        <v>6845</v>
      </c>
      <c r="CA69" s="684" t="s">
        <v>6846</v>
      </c>
      <c r="CB69" s="684" t="s">
        <v>6845</v>
      </c>
      <c r="CC69" s="684" t="s">
        <v>6843</v>
      </c>
      <c r="CD69" s="696"/>
      <c r="CE69" s="696" t="s">
        <v>143</v>
      </c>
      <c r="CF69" s="696"/>
      <c r="CG69" s="696"/>
      <c r="CH69" s="696"/>
      <c r="CI69" s="696" t="s">
        <v>143</v>
      </c>
      <c r="CJ69" s="699"/>
      <c r="CK69" s="686">
        <v>44369</v>
      </c>
    </row>
    <row r="70" spans="2:89" ht="193.8" hidden="1">
      <c r="B70" s="687" t="s">
        <v>146</v>
      </c>
      <c r="C70" s="688" t="s">
        <v>201</v>
      </c>
      <c r="D70" s="687" t="s">
        <v>6784</v>
      </c>
      <c r="E70" s="689" t="s">
        <v>6785</v>
      </c>
      <c r="F70" s="690" t="s">
        <v>6847</v>
      </c>
      <c r="G70" s="677" t="s">
        <v>6848</v>
      </c>
      <c r="H70" s="687" t="s">
        <v>135</v>
      </c>
      <c r="I70" s="687" t="s">
        <v>135</v>
      </c>
      <c r="J70" s="687" t="s">
        <v>135</v>
      </c>
      <c r="K70" s="687" t="s">
        <v>133</v>
      </c>
      <c r="L70" s="687" t="s">
        <v>133</v>
      </c>
      <c r="M70" s="687" t="s">
        <v>145</v>
      </c>
      <c r="N70" s="691" t="s">
        <v>6849</v>
      </c>
      <c r="O70" s="691" t="s">
        <v>6850</v>
      </c>
      <c r="P70" s="684" t="s">
        <v>6851</v>
      </c>
      <c r="Q70" s="692" t="s">
        <v>130</v>
      </c>
      <c r="R70" s="692" t="s">
        <v>143</v>
      </c>
      <c r="S70" s="692"/>
      <c r="T70" s="691" t="s">
        <v>143</v>
      </c>
      <c r="U70" s="696"/>
      <c r="V70" s="692"/>
      <c r="W70" s="692"/>
      <c r="X70" s="692" t="s">
        <v>140</v>
      </c>
      <c r="Y70" s="692" t="s">
        <v>131</v>
      </c>
      <c r="Z70" s="692" t="s">
        <v>613</v>
      </c>
      <c r="AA70" s="692" t="s">
        <v>613</v>
      </c>
      <c r="AB70" s="694"/>
      <c r="AC70" s="694"/>
      <c r="AD70" s="692" t="s">
        <v>143</v>
      </c>
      <c r="AE70" s="692" t="s">
        <v>143</v>
      </c>
      <c r="AF70" s="692"/>
      <c r="AG70" s="692" t="s">
        <v>143</v>
      </c>
      <c r="AH70" s="692" t="s">
        <v>143</v>
      </c>
      <c r="AI70" s="692"/>
      <c r="AJ70" s="692"/>
      <c r="AK70" s="692" t="s">
        <v>129</v>
      </c>
      <c r="AL70" s="694" t="s">
        <v>6784</v>
      </c>
      <c r="AM70" s="695" t="s">
        <v>201</v>
      </c>
      <c r="AN70" s="687" t="s">
        <v>137</v>
      </c>
      <c r="AO70" s="692" t="s">
        <v>144</v>
      </c>
      <c r="AP70" s="692" t="s">
        <v>144</v>
      </c>
      <c r="AQ70" s="692"/>
      <c r="AR70" s="692"/>
      <c r="AS70" s="692"/>
      <c r="AT70" s="692"/>
      <c r="AU70" s="692"/>
      <c r="AV70" s="692"/>
      <c r="AW70" s="692"/>
      <c r="AX70" s="692" t="s">
        <v>144</v>
      </c>
      <c r="AY70" s="692" t="s">
        <v>6822</v>
      </c>
      <c r="AZ70" s="692" t="s">
        <v>147</v>
      </c>
      <c r="BA70" s="694" t="s">
        <v>137</v>
      </c>
      <c r="BB70" s="696" t="s">
        <v>135</v>
      </c>
      <c r="BC70" s="696" t="s">
        <v>135</v>
      </c>
      <c r="BD70" s="696" t="s">
        <v>135</v>
      </c>
      <c r="BE70" s="696" t="s">
        <v>133</v>
      </c>
      <c r="BF70" s="696" t="s">
        <v>135</v>
      </c>
      <c r="BG70" s="696" t="s">
        <v>133</v>
      </c>
      <c r="BH70" s="696" t="s">
        <v>135</v>
      </c>
      <c r="BI70" s="696" t="s">
        <v>135</v>
      </c>
      <c r="BJ70" s="692" t="s">
        <v>120</v>
      </c>
      <c r="BK70" s="684" t="s">
        <v>6852</v>
      </c>
      <c r="BL70" s="675"/>
      <c r="BM70" s="675"/>
      <c r="BN70" s="680" t="s">
        <v>143</v>
      </c>
      <c r="BO70" s="675"/>
      <c r="BP70" s="675" t="s">
        <v>6853</v>
      </c>
      <c r="BQ70" s="675" t="s">
        <v>144</v>
      </c>
      <c r="BR70" s="562">
        <f>VLOOKUP(AN70,'[8]Sample Size'!$C$30:$D$35,2,)</f>
        <v>1</v>
      </c>
      <c r="BS70" s="700" t="s">
        <v>6854</v>
      </c>
      <c r="BT70" s="698" t="s">
        <v>6757</v>
      </c>
      <c r="BU70" s="698" t="s">
        <v>6855</v>
      </c>
      <c r="BV70" s="684" t="s">
        <v>6856</v>
      </c>
      <c r="BW70" s="697" t="s">
        <v>6857</v>
      </c>
      <c r="BX70" s="697" t="s">
        <v>6858</v>
      </c>
      <c r="BY70" s="684" t="s">
        <v>5981</v>
      </c>
      <c r="BZ70" s="684" t="s">
        <v>6859</v>
      </c>
      <c r="CA70" s="684" t="s">
        <v>6860</v>
      </c>
      <c r="CB70" s="684" t="s">
        <v>6859</v>
      </c>
      <c r="CC70" s="684" t="s">
        <v>6857</v>
      </c>
      <c r="CD70" s="696"/>
      <c r="CE70" s="696" t="s">
        <v>143</v>
      </c>
      <c r="CF70" s="696"/>
      <c r="CG70" s="696"/>
      <c r="CH70" s="696"/>
      <c r="CI70" s="696" t="s">
        <v>143</v>
      </c>
      <c r="CJ70" s="699"/>
      <c r="CK70" s="686">
        <v>44369</v>
      </c>
    </row>
    <row r="71" spans="2:89" ht="114" hidden="1">
      <c r="B71" s="687" t="s">
        <v>146</v>
      </c>
      <c r="C71" s="688" t="s">
        <v>201</v>
      </c>
      <c r="D71" s="687" t="s">
        <v>6784</v>
      </c>
      <c r="E71" s="689" t="s">
        <v>6861</v>
      </c>
      <c r="F71" s="690" t="s">
        <v>6862</v>
      </c>
      <c r="G71" s="677" t="s">
        <v>6863</v>
      </c>
      <c r="H71" s="687" t="s">
        <v>135</v>
      </c>
      <c r="I71" s="687" t="s">
        <v>135</v>
      </c>
      <c r="J71" s="687" t="s">
        <v>135</v>
      </c>
      <c r="K71" s="687" t="s">
        <v>135</v>
      </c>
      <c r="L71" s="687" t="s">
        <v>135</v>
      </c>
      <c r="M71" s="687" t="s">
        <v>5967</v>
      </c>
      <c r="N71" s="691" t="s">
        <v>6864</v>
      </c>
      <c r="O71" s="691" t="s">
        <v>6865</v>
      </c>
      <c r="P71" s="684" t="s">
        <v>6866</v>
      </c>
      <c r="Q71" s="692" t="s">
        <v>130</v>
      </c>
      <c r="R71" s="692" t="s">
        <v>143</v>
      </c>
      <c r="S71" s="693" t="s">
        <v>143</v>
      </c>
      <c r="T71" s="692"/>
      <c r="U71" s="692"/>
      <c r="V71" s="693"/>
      <c r="W71" s="692"/>
      <c r="X71" s="692" t="s">
        <v>140</v>
      </c>
      <c r="Y71" s="692" t="s">
        <v>131</v>
      </c>
      <c r="Z71" s="692" t="s">
        <v>613</v>
      </c>
      <c r="AA71" s="692"/>
      <c r="AB71" s="694"/>
      <c r="AC71" s="694"/>
      <c r="AD71" s="692"/>
      <c r="AE71" s="692"/>
      <c r="AF71" s="692"/>
      <c r="AG71" s="692" t="s">
        <v>143</v>
      </c>
      <c r="AH71" s="692" t="s">
        <v>143</v>
      </c>
      <c r="AI71" s="692"/>
      <c r="AJ71" s="692"/>
      <c r="AK71" s="692" t="s">
        <v>129</v>
      </c>
      <c r="AL71" s="694" t="s">
        <v>6784</v>
      </c>
      <c r="AM71" s="695" t="s">
        <v>201</v>
      </c>
      <c r="AN71" s="687" t="s">
        <v>5146</v>
      </c>
      <c r="AO71" s="692" t="s">
        <v>144</v>
      </c>
      <c r="AP71" s="692" t="s">
        <v>144</v>
      </c>
      <c r="AQ71" s="692"/>
      <c r="AR71" s="692"/>
      <c r="AS71" s="692"/>
      <c r="AT71" s="692"/>
      <c r="AU71" s="692"/>
      <c r="AV71" s="692"/>
      <c r="AW71" s="692"/>
      <c r="AX71" s="692" t="s">
        <v>144</v>
      </c>
      <c r="AY71" s="692" t="s">
        <v>6867</v>
      </c>
      <c r="AZ71" s="692" t="s">
        <v>147</v>
      </c>
      <c r="BA71" s="692" t="s">
        <v>136</v>
      </c>
      <c r="BB71" s="696" t="s">
        <v>135</v>
      </c>
      <c r="BC71" s="696" t="s">
        <v>135</v>
      </c>
      <c r="BD71" s="696" t="s">
        <v>135</v>
      </c>
      <c r="BE71" s="696" t="s">
        <v>135</v>
      </c>
      <c r="BF71" s="696" t="s">
        <v>135</v>
      </c>
      <c r="BG71" s="696" t="s">
        <v>133</v>
      </c>
      <c r="BH71" s="696" t="s">
        <v>135</v>
      </c>
      <c r="BI71" s="696" t="s">
        <v>133</v>
      </c>
      <c r="BJ71" s="692" t="s">
        <v>120</v>
      </c>
      <c r="BK71" s="697" t="s">
        <v>6868</v>
      </c>
      <c r="BL71" s="675"/>
      <c r="BM71" s="680"/>
      <c r="BN71" s="680" t="s">
        <v>143</v>
      </c>
      <c r="BO71" s="680"/>
      <c r="BP71" s="675" t="s">
        <v>6869</v>
      </c>
      <c r="BQ71" s="678" t="s">
        <v>6870</v>
      </c>
      <c r="BR71" s="562">
        <f>VLOOKUP(AN71,'[8]Sample Size'!$C$30:$D$35,2,)</f>
        <v>2</v>
      </c>
      <c r="BS71" s="700" t="s">
        <v>6871</v>
      </c>
      <c r="BT71" s="690" t="s">
        <v>6116</v>
      </c>
      <c r="BU71" s="690" t="s">
        <v>6117</v>
      </c>
      <c r="BV71" s="684" t="s">
        <v>6872</v>
      </c>
      <c r="BW71" s="697" t="s">
        <v>6873</v>
      </c>
      <c r="BX71" s="697" t="s">
        <v>6874</v>
      </c>
      <c r="BY71" s="684" t="s">
        <v>6875</v>
      </c>
      <c r="BZ71" s="684" t="s">
        <v>6876</v>
      </c>
      <c r="CA71" s="684" t="s">
        <v>6877</v>
      </c>
      <c r="CB71" s="684" t="s">
        <v>6876</v>
      </c>
      <c r="CC71" s="684" t="s">
        <v>6878</v>
      </c>
      <c r="CD71" s="687"/>
      <c r="CE71" s="696" t="s">
        <v>143</v>
      </c>
      <c r="CF71" s="696"/>
      <c r="CG71" s="696"/>
      <c r="CH71" s="696"/>
      <c r="CI71" s="696" t="s">
        <v>143</v>
      </c>
      <c r="CJ71" s="699"/>
      <c r="CK71" s="686">
        <v>44369</v>
      </c>
    </row>
    <row r="72" spans="2:89" ht="114" hidden="1">
      <c r="B72" s="687" t="s">
        <v>146</v>
      </c>
      <c r="C72" s="688" t="s">
        <v>201</v>
      </c>
      <c r="D72" s="687" t="s">
        <v>6879</v>
      </c>
      <c r="E72" s="689" t="s">
        <v>6880</v>
      </c>
      <c r="F72" s="690" t="s">
        <v>6881</v>
      </c>
      <c r="G72" s="677" t="s">
        <v>6882</v>
      </c>
      <c r="H72" s="687" t="s">
        <v>135</v>
      </c>
      <c r="I72" s="687" t="s">
        <v>135</v>
      </c>
      <c r="J72" s="687" t="s">
        <v>135</v>
      </c>
      <c r="K72" s="687" t="s">
        <v>135</v>
      </c>
      <c r="L72" s="687" t="s">
        <v>135</v>
      </c>
      <c r="M72" s="687" t="s">
        <v>5967</v>
      </c>
      <c r="N72" s="693" t="s">
        <v>6883</v>
      </c>
      <c r="O72" s="691" t="s">
        <v>6884</v>
      </c>
      <c r="P72" s="684" t="s">
        <v>6885</v>
      </c>
      <c r="Q72" s="692" t="s">
        <v>129</v>
      </c>
      <c r="R72" s="692"/>
      <c r="S72" s="693" t="s">
        <v>143</v>
      </c>
      <c r="T72" s="691"/>
      <c r="U72" s="696"/>
      <c r="V72" s="693"/>
      <c r="W72" s="692"/>
      <c r="X72" s="692" t="s">
        <v>142</v>
      </c>
      <c r="Y72" s="692" t="s">
        <v>131</v>
      </c>
      <c r="Z72" s="692" t="s">
        <v>613</v>
      </c>
      <c r="AA72" s="692"/>
      <c r="AB72" s="692"/>
      <c r="AC72" s="692"/>
      <c r="AD72" s="692"/>
      <c r="AE72" s="692" t="s">
        <v>143</v>
      </c>
      <c r="AF72" s="692"/>
      <c r="AG72" s="692"/>
      <c r="AH72" s="692"/>
      <c r="AI72" s="692" t="s">
        <v>143</v>
      </c>
      <c r="AJ72" s="692" t="s">
        <v>143</v>
      </c>
      <c r="AK72" s="692" t="s">
        <v>129</v>
      </c>
      <c r="AL72" s="694" t="s">
        <v>6879</v>
      </c>
      <c r="AM72" s="695" t="s">
        <v>201</v>
      </c>
      <c r="AN72" s="687" t="s">
        <v>3902</v>
      </c>
      <c r="AO72" s="692" t="s">
        <v>144</v>
      </c>
      <c r="AP72" s="692" t="s">
        <v>144</v>
      </c>
      <c r="AQ72" s="692"/>
      <c r="AR72" s="692"/>
      <c r="AS72" s="692"/>
      <c r="AT72" s="692"/>
      <c r="AU72" s="692"/>
      <c r="AV72" s="692"/>
      <c r="AW72" s="692"/>
      <c r="AX72" s="692" t="s">
        <v>144</v>
      </c>
      <c r="AY72" s="692" t="s">
        <v>6886</v>
      </c>
      <c r="AZ72" s="692" t="s">
        <v>147</v>
      </c>
      <c r="BA72" s="694" t="s">
        <v>130</v>
      </c>
      <c r="BB72" s="687" t="s">
        <v>135</v>
      </c>
      <c r="BC72" s="687" t="s">
        <v>135</v>
      </c>
      <c r="BD72" s="687" t="s">
        <v>135</v>
      </c>
      <c r="BE72" s="687" t="s">
        <v>135</v>
      </c>
      <c r="BF72" s="687" t="s">
        <v>135</v>
      </c>
      <c r="BG72" s="687" t="s">
        <v>135</v>
      </c>
      <c r="BH72" s="687" t="s">
        <v>135</v>
      </c>
      <c r="BI72" s="687" t="s">
        <v>135</v>
      </c>
      <c r="BJ72" s="692" t="s">
        <v>120</v>
      </c>
      <c r="BK72" s="684" t="s">
        <v>6887</v>
      </c>
      <c r="BL72" s="675"/>
      <c r="BM72" s="680"/>
      <c r="BN72" s="680" t="s">
        <v>143</v>
      </c>
      <c r="BO72" s="675"/>
      <c r="BP72" s="675" t="s">
        <v>6888</v>
      </c>
      <c r="BQ72" s="675" t="s">
        <v>144</v>
      </c>
      <c r="BR72" s="562">
        <f>VLOOKUP(AN72,'[8]Sample Size'!$C$30:$D$35,2,)</f>
        <v>1</v>
      </c>
      <c r="BS72" s="700" t="s">
        <v>6889</v>
      </c>
      <c r="BT72" s="690" t="s">
        <v>6757</v>
      </c>
      <c r="BU72" s="690" t="s">
        <v>6890</v>
      </c>
      <c r="BV72" s="684" t="s">
        <v>6891</v>
      </c>
      <c r="BW72" s="697" t="s">
        <v>6892</v>
      </c>
      <c r="BX72" s="697" t="s">
        <v>6893</v>
      </c>
      <c r="BY72" s="684" t="s">
        <v>6894</v>
      </c>
      <c r="BZ72" s="684" t="s">
        <v>6895</v>
      </c>
      <c r="CA72" s="684" t="s">
        <v>6896</v>
      </c>
      <c r="CB72" s="684" t="s">
        <v>6897</v>
      </c>
      <c r="CC72" s="684" t="s">
        <v>6898</v>
      </c>
      <c r="CD72" s="687"/>
      <c r="CE72" s="696" t="s">
        <v>143</v>
      </c>
      <c r="CF72" s="696"/>
      <c r="CG72" s="696"/>
      <c r="CH72" s="696"/>
      <c r="CI72" s="696" t="s">
        <v>143</v>
      </c>
      <c r="CJ72" s="699"/>
      <c r="CK72" s="686">
        <v>44369</v>
      </c>
    </row>
    <row r="73" spans="2:89" ht="125.4" hidden="1">
      <c r="B73" s="687" t="s">
        <v>146</v>
      </c>
      <c r="C73" s="688" t="s">
        <v>201</v>
      </c>
      <c r="D73" s="687" t="s">
        <v>6879</v>
      </c>
      <c r="E73" s="689" t="s">
        <v>6880</v>
      </c>
      <c r="F73" s="690" t="s">
        <v>6899</v>
      </c>
      <c r="G73" s="677" t="s">
        <v>6900</v>
      </c>
      <c r="H73" s="687" t="s">
        <v>135</v>
      </c>
      <c r="I73" s="687" t="s">
        <v>135</v>
      </c>
      <c r="J73" s="687" t="s">
        <v>135</v>
      </c>
      <c r="K73" s="687" t="s">
        <v>135</v>
      </c>
      <c r="L73" s="687" t="s">
        <v>135</v>
      </c>
      <c r="M73" s="687" t="s">
        <v>5967</v>
      </c>
      <c r="N73" s="693" t="s">
        <v>6901</v>
      </c>
      <c r="O73" s="691" t="s">
        <v>6902</v>
      </c>
      <c r="P73" s="684" t="s">
        <v>6903</v>
      </c>
      <c r="Q73" s="692" t="s">
        <v>130</v>
      </c>
      <c r="R73" s="692"/>
      <c r="S73" s="692"/>
      <c r="T73" s="689"/>
      <c r="U73" s="687" t="s">
        <v>143</v>
      </c>
      <c r="V73" s="701"/>
      <c r="W73" s="694"/>
      <c r="X73" s="692" t="s">
        <v>142</v>
      </c>
      <c r="Y73" s="692" t="s">
        <v>137</v>
      </c>
      <c r="Z73" s="692" t="s">
        <v>613</v>
      </c>
      <c r="AA73" s="692"/>
      <c r="AB73" s="694"/>
      <c r="AC73" s="694"/>
      <c r="AD73" s="692" t="s">
        <v>143</v>
      </c>
      <c r="AE73" s="692" t="s">
        <v>143</v>
      </c>
      <c r="AF73" s="692"/>
      <c r="AG73" s="692"/>
      <c r="AH73" s="692"/>
      <c r="AI73" s="692"/>
      <c r="AJ73" s="692"/>
      <c r="AK73" s="692" t="s">
        <v>129</v>
      </c>
      <c r="AL73" s="694" t="s">
        <v>6879</v>
      </c>
      <c r="AM73" s="695" t="s">
        <v>201</v>
      </c>
      <c r="AN73" s="562" t="s">
        <v>3902</v>
      </c>
      <c r="AO73" s="692" t="s">
        <v>6904</v>
      </c>
      <c r="AP73" s="692" t="s">
        <v>657</v>
      </c>
      <c r="AQ73" s="692"/>
      <c r="AR73" s="692" t="s">
        <v>143</v>
      </c>
      <c r="AS73" s="692" t="s">
        <v>143</v>
      </c>
      <c r="AT73" s="692"/>
      <c r="AU73" s="692"/>
      <c r="AV73" s="692"/>
      <c r="AW73" s="692"/>
      <c r="AX73" s="692" t="s">
        <v>144</v>
      </c>
      <c r="AY73" s="692" t="s">
        <v>144</v>
      </c>
      <c r="AZ73" s="692" t="s">
        <v>677</v>
      </c>
      <c r="BA73" s="692" t="s">
        <v>144</v>
      </c>
      <c r="BB73" s="687" t="s">
        <v>135</v>
      </c>
      <c r="BC73" s="687" t="s">
        <v>135</v>
      </c>
      <c r="BD73" s="687" t="s">
        <v>135</v>
      </c>
      <c r="BE73" s="687" t="s">
        <v>135</v>
      </c>
      <c r="BF73" s="687" t="s">
        <v>135</v>
      </c>
      <c r="BG73" s="687" t="s">
        <v>135</v>
      </c>
      <c r="BH73" s="687" t="s">
        <v>135</v>
      </c>
      <c r="BI73" s="687" t="s">
        <v>135</v>
      </c>
      <c r="BJ73" s="692" t="s">
        <v>120</v>
      </c>
      <c r="BK73" s="684" t="s">
        <v>6905</v>
      </c>
      <c r="BL73" s="675"/>
      <c r="BM73" s="675"/>
      <c r="BN73" s="680" t="s">
        <v>143</v>
      </c>
      <c r="BO73" s="675"/>
      <c r="BP73" s="675" t="s">
        <v>144</v>
      </c>
      <c r="BQ73" s="702" t="s">
        <v>144</v>
      </c>
      <c r="BR73" s="562">
        <f>VLOOKUP(AN73,'[8]Sample Size'!$C$30:$D$35,2,)</f>
        <v>1</v>
      </c>
      <c r="BS73" s="700" t="s">
        <v>6906</v>
      </c>
      <c r="BT73" s="690" t="s">
        <v>144</v>
      </c>
      <c r="BU73" s="690" t="s">
        <v>144</v>
      </c>
      <c r="BV73" s="684" t="s">
        <v>6907</v>
      </c>
      <c r="BW73" s="697" t="s">
        <v>6908</v>
      </c>
      <c r="BX73" s="697" t="s">
        <v>6909</v>
      </c>
      <c r="BY73" s="684" t="s">
        <v>5996</v>
      </c>
      <c r="BZ73" s="684" t="s">
        <v>6910</v>
      </c>
      <c r="CA73" s="684" t="s">
        <v>6896</v>
      </c>
      <c r="CB73" s="684" t="s">
        <v>6911</v>
      </c>
      <c r="CC73" s="684" t="s">
        <v>6908</v>
      </c>
      <c r="CD73" s="687"/>
      <c r="CE73" s="696" t="s">
        <v>143</v>
      </c>
      <c r="CF73" s="696"/>
      <c r="CG73" s="696"/>
      <c r="CH73" s="696"/>
      <c r="CI73" s="696" t="s">
        <v>143</v>
      </c>
      <c r="CJ73" s="703"/>
      <c r="CK73" s="686">
        <v>44369</v>
      </c>
    </row>
    <row r="74" spans="2:89" ht="114" hidden="1">
      <c r="B74" s="687" t="s">
        <v>146</v>
      </c>
      <c r="C74" s="688" t="s">
        <v>201</v>
      </c>
      <c r="D74" s="687" t="s">
        <v>6912</v>
      </c>
      <c r="E74" s="689" t="s">
        <v>6913</v>
      </c>
      <c r="F74" s="690" t="s">
        <v>6914</v>
      </c>
      <c r="G74" s="677" t="s">
        <v>6915</v>
      </c>
      <c r="H74" s="687" t="s">
        <v>135</v>
      </c>
      <c r="I74" s="687" t="s">
        <v>135</v>
      </c>
      <c r="J74" s="687" t="s">
        <v>135</v>
      </c>
      <c r="K74" s="687" t="s">
        <v>133</v>
      </c>
      <c r="L74" s="687" t="s">
        <v>135</v>
      </c>
      <c r="M74" s="687" t="s">
        <v>5967</v>
      </c>
      <c r="N74" s="693" t="s">
        <v>6916</v>
      </c>
      <c r="O74" s="691" t="s">
        <v>6917</v>
      </c>
      <c r="P74" s="684" t="s">
        <v>6918</v>
      </c>
      <c r="Q74" s="692" t="s">
        <v>130</v>
      </c>
      <c r="R74" s="694"/>
      <c r="S74" s="692" t="s">
        <v>143</v>
      </c>
      <c r="T74" s="689"/>
      <c r="U74" s="687"/>
      <c r="V74" s="701"/>
      <c r="W74" s="694"/>
      <c r="X74" s="692" t="s">
        <v>142</v>
      </c>
      <c r="Y74" s="692" t="s">
        <v>137</v>
      </c>
      <c r="Z74" s="692" t="s">
        <v>613</v>
      </c>
      <c r="AA74" s="692"/>
      <c r="AB74" s="692"/>
      <c r="AC74" s="692"/>
      <c r="AD74" s="692" t="s">
        <v>143</v>
      </c>
      <c r="AE74" s="692" t="s">
        <v>143</v>
      </c>
      <c r="AF74" s="692"/>
      <c r="AG74" s="692" t="s">
        <v>143</v>
      </c>
      <c r="AH74" s="692"/>
      <c r="AI74" s="692"/>
      <c r="AJ74" s="692"/>
      <c r="AK74" s="692" t="s">
        <v>129</v>
      </c>
      <c r="AL74" s="694" t="s">
        <v>6912</v>
      </c>
      <c r="AM74" s="695" t="s">
        <v>201</v>
      </c>
      <c r="AN74" s="687" t="s">
        <v>3902</v>
      </c>
      <c r="AO74" s="692" t="s">
        <v>144</v>
      </c>
      <c r="AP74" s="692" t="s">
        <v>657</v>
      </c>
      <c r="AQ74" s="692" t="s">
        <v>143</v>
      </c>
      <c r="AR74" s="692" t="s">
        <v>143</v>
      </c>
      <c r="AS74" s="692"/>
      <c r="AT74" s="692"/>
      <c r="AU74" s="692"/>
      <c r="AV74" s="692"/>
      <c r="AW74" s="692"/>
      <c r="AX74" s="692" t="s">
        <v>144</v>
      </c>
      <c r="AY74" s="692" t="s">
        <v>6919</v>
      </c>
      <c r="AZ74" s="692" t="s">
        <v>677</v>
      </c>
      <c r="BA74" s="694" t="s">
        <v>144</v>
      </c>
      <c r="BB74" s="687" t="s">
        <v>135</v>
      </c>
      <c r="BC74" s="687" t="s">
        <v>135</v>
      </c>
      <c r="BD74" s="687" t="s">
        <v>135</v>
      </c>
      <c r="BE74" s="687" t="s">
        <v>133</v>
      </c>
      <c r="BF74" s="687" t="s">
        <v>135</v>
      </c>
      <c r="BG74" s="687" t="s">
        <v>135</v>
      </c>
      <c r="BH74" s="687" t="s">
        <v>135</v>
      </c>
      <c r="BI74" s="687" t="s">
        <v>135</v>
      </c>
      <c r="BJ74" s="692" t="s">
        <v>120</v>
      </c>
      <c r="BK74" s="684" t="s">
        <v>6920</v>
      </c>
      <c r="BL74" s="675"/>
      <c r="BM74" s="675"/>
      <c r="BN74" s="680" t="s">
        <v>143</v>
      </c>
      <c r="BO74" s="675"/>
      <c r="BP74" s="675" t="s">
        <v>6921</v>
      </c>
      <c r="BQ74" s="678" t="s">
        <v>6922</v>
      </c>
      <c r="BR74" s="562">
        <f>VLOOKUP(AN74,'[8]Sample Size'!$C$30:$D$35,2,)</f>
        <v>1</v>
      </c>
      <c r="BS74" s="700" t="s">
        <v>6923</v>
      </c>
      <c r="BT74" s="690" t="s">
        <v>6206</v>
      </c>
      <c r="BU74" s="690" t="s">
        <v>6224</v>
      </c>
      <c r="BV74" s="684" t="s">
        <v>6924</v>
      </c>
      <c r="BW74" s="697" t="s">
        <v>6925</v>
      </c>
      <c r="BX74" s="697" t="s">
        <v>6926</v>
      </c>
      <c r="BY74" s="684" t="s">
        <v>5981</v>
      </c>
      <c r="BZ74" s="684" t="s">
        <v>6927</v>
      </c>
      <c r="CA74" s="684" t="s">
        <v>6928</v>
      </c>
      <c r="CB74" s="684" t="s">
        <v>6929</v>
      </c>
      <c r="CC74" s="684" t="s">
        <v>6925</v>
      </c>
      <c r="CD74" s="687"/>
      <c r="CE74" s="696" t="s">
        <v>143</v>
      </c>
      <c r="CF74" s="696"/>
      <c r="CG74" s="696"/>
      <c r="CH74" s="696"/>
      <c r="CI74" s="696" t="s">
        <v>143</v>
      </c>
      <c r="CJ74" s="703"/>
      <c r="CK74" s="686">
        <v>44369</v>
      </c>
    </row>
    <row r="75" spans="2:89" ht="193.8" hidden="1">
      <c r="B75" s="687" t="s">
        <v>146</v>
      </c>
      <c r="C75" s="688" t="s">
        <v>201</v>
      </c>
      <c r="D75" s="687" t="s">
        <v>6912</v>
      </c>
      <c r="E75" s="689" t="s">
        <v>6913</v>
      </c>
      <c r="F75" s="690" t="s">
        <v>6930</v>
      </c>
      <c r="G75" s="677" t="s">
        <v>6931</v>
      </c>
      <c r="H75" s="687" t="s">
        <v>135</v>
      </c>
      <c r="I75" s="687" t="s">
        <v>135</v>
      </c>
      <c r="J75" s="687" t="s">
        <v>135</v>
      </c>
      <c r="K75" s="687" t="s">
        <v>133</v>
      </c>
      <c r="L75" s="687" t="s">
        <v>135</v>
      </c>
      <c r="M75" s="687" t="s">
        <v>5967</v>
      </c>
      <c r="N75" s="693" t="s">
        <v>6932</v>
      </c>
      <c r="O75" s="691" t="s">
        <v>6933</v>
      </c>
      <c r="P75" s="684" t="s">
        <v>6934</v>
      </c>
      <c r="Q75" s="692" t="s">
        <v>130</v>
      </c>
      <c r="R75" s="692"/>
      <c r="S75" s="693" t="s">
        <v>143</v>
      </c>
      <c r="T75" s="692"/>
      <c r="U75" s="696"/>
      <c r="V75" s="693"/>
      <c r="W75" s="692"/>
      <c r="X75" s="692" t="s">
        <v>140</v>
      </c>
      <c r="Y75" s="692" t="s">
        <v>131</v>
      </c>
      <c r="Z75" s="692" t="s">
        <v>613</v>
      </c>
      <c r="AA75" s="692"/>
      <c r="AB75" s="694"/>
      <c r="AC75" s="694"/>
      <c r="AD75" s="694" t="s">
        <v>143</v>
      </c>
      <c r="AE75" s="694" t="s">
        <v>143</v>
      </c>
      <c r="AF75" s="694"/>
      <c r="AG75" s="694" t="s">
        <v>143</v>
      </c>
      <c r="AH75" s="692" t="s">
        <v>143</v>
      </c>
      <c r="AI75" s="694"/>
      <c r="AJ75" s="692"/>
      <c r="AK75" s="692" t="s">
        <v>129</v>
      </c>
      <c r="AL75" s="694" t="s">
        <v>6912</v>
      </c>
      <c r="AM75" s="695" t="s">
        <v>201</v>
      </c>
      <c r="AN75" s="562" t="s">
        <v>5146</v>
      </c>
      <c r="AO75" s="692" t="s">
        <v>144</v>
      </c>
      <c r="AP75" s="692" t="s">
        <v>144</v>
      </c>
      <c r="AQ75" s="692"/>
      <c r="AR75" s="692"/>
      <c r="AS75" s="692"/>
      <c r="AT75" s="692"/>
      <c r="AU75" s="692"/>
      <c r="AV75" s="692"/>
      <c r="AW75" s="692"/>
      <c r="AX75" s="692" t="s">
        <v>144</v>
      </c>
      <c r="AY75" s="692" t="s">
        <v>6919</v>
      </c>
      <c r="AZ75" s="692" t="s">
        <v>147</v>
      </c>
      <c r="BA75" s="694" t="s">
        <v>140</v>
      </c>
      <c r="BB75" s="687" t="s">
        <v>135</v>
      </c>
      <c r="BC75" s="687" t="s">
        <v>135</v>
      </c>
      <c r="BD75" s="687" t="s">
        <v>135</v>
      </c>
      <c r="BE75" s="687" t="s">
        <v>133</v>
      </c>
      <c r="BF75" s="687" t="s">
        <v>135</v>
      </c>
      <c r="BG75" s="687" t="s">
        <v>135</v>
      </c>
      <c r="BH75" s="687" t="s">
        <v>135</v>
      </c>
      <c r="BI75" s="687" t="s">
        <v>135</v>
      </c>
      <c r="BJ75" s="692" t="s">
        <v>120</v>
      </c>
      <c r="BK75" s="684" t="s">
        <v>6935</v>
      </c>
      <c r="BL75" s="675"/>
      <c r="BM75" s="675"/>
      <c r="BN75" s="680" t="s">
        <v>143</v>
      </c>
      <c r="BO75" s="675"/>
      <c r="BP75" s="675" t="s">
        <v>6921</v>
      </c>
      <c r="BQ75" s="678" t="s">
        <v>6922</v>
      </c>
      <c r="BR75" s="562">
        <f>VLOOKUP(AN75,'[8]Sample Size'!$C$30:$D$35,2,)</f>
        <v>2</v>
      </c>
      <c r="BS75" s="700" t="s">
        <v>6936</v>
      </c>
      <c r="BT75" s="690" t="s">
        <v>6757</v>
      </c>
      <c r="BU75" s="690" t="s">
        <v>6855</v>
      </c>
      <c r="BV75" s="684" t="s">
        <v>6937</v>
      </c>
      <c r="BW75" s="697" t="s">
        <v>6938</v>
      </c>
      <c r="BX75" s="697" t="s">
        <v>6939</v>
      </c>
      <c r="BY75" s="684" t="s">
        <v>5981</v>
      </c>
      <c r="BZ75" s="684" t="s">
        <v>6940</v>
      </c>
      <c r="CA75" s="684" t="s">
        <v>6941</v>
      </c>
      <c r="CB75" s="684" t="s">
        <v>6940</v>
      </c>
      <c r="CC75" s="684" t="s">
        <v>6938</v>
      </c>
      <c r="CD75" s="687"/>
      <c r="CE75" s="696" t="s">
        <v>143</v>
      </c>
      <c r="CF75" s="696"/>
      <c r="CG75" s="696"/>
      <c r="CH75" s="696"/>
      <c r="CI75" s="696" t="s">
        <v>143</v>
      </c>
      <c r="CJ75" s="703"/>
      <c r="CK75" s="686">
        <v>44369</v>
      </c>
    </row>
    <row r="76" spans="2:89" ht="216.6" hidden="1">
      <c r="B76" s="687" t="s">
        <v>146</v>
      </c>
      <c r="C76" s="688" t="s">
        <v>201</v>
      </c>
      <c r="D76" s="687" t="s">
        <v>6912</v>
      </c>
      <c r="E76" s="689" t="s">
        <v>6913</v>
      </c>
      <c r="F76" s="690" t="s">
        <v>6930</v>
      </c>
      <c r="G76" s="677" t="s">
        <v>6942</v>
      </c>
      <c r="H76" s="687" t="s">
        <v>135</v>
      </c>
      <c r="I76" s="687" t="s">
        <v>135</v>
      </c>
      <c r="J76" s="687" t="s">
        <v>135</v>
      </c>
      <c r="K76" s="687" t="s">
        <v>135</v>
      </c>
      <c r="L76" s="687" t="s">
        <v>135</v>
      </c>
      <c r="M76" s="687" t="s">
        <v>5967</v>
      </c>
      <c r="N76" s="693" t="s">
        <v>6943</v>
      </c>
      <c r="O76" s="691" t="s">
        <v>6944</v>
      </c>
      <c r="P76" s="684" t="s">
        <v>6945</v>
      </c>
      <c r="Q76" s="692" t="s">
        <v>129</v>
      </c>
      <c r="R76" s="692" t="s">
        <v>143</v>
      </c>
      <c r="S76" s="701"/>
      <c r="T76" s="692"/>
      <c r="U76" s="687"/>
      <c r="V76" s="701" t="s">
        <v>143</v>
      </c>
      <c r="W76" s="694"/>
      <c r="X76" s="694" t="s">
        <v>142</v>
      </c>
      <c r="Y76" s="692" t="s">
        <v>131</v>
      </c>
      <c r="Z76" s="692" t="s">
        <v>613</v>
      </c>
      <c r="AA76" s="692" t="s">
        <v>613</v>
      </c>
      <c r="AB76" s="694"/>
      <c r="AC76" s="694"/>
      <c r="AD76" s="692" t="s">
        <v>143</v>
      </c>
      <c r="AE76" s="692" t="s">
        <v>156</v>
      </c>
      <c r="AF76" s="694" t="s">
        <v>143</v>
      </c>
      <c r="AG76" s="692" t="s">
        <v>143</v>
      </c>
      <c r="AH76" s="692" t="s">
        <v>143</v>
      </c>
      <c r="AI76" s="694" t="s">
        <v>156</v>
      </c>
      <c r="AJ76" s="694" t="s">
        <v>156</v>
      </c>
      <c r="AK76" s="692" t="s">
        <v>129</v>
      </c>
      <c r="AL76" s="694" t="s">
        <v>6912</v>
      </c>
      <c r="AM76" s="695" t="s">
        <v>144</v>
      </c>
      <c r="AN76" s="687" t="s">
        <v>143</v>
      </c>
      <c r="AO76" s="692" t="s">
        <v>144</v>
      </c>
      <c r="AP76" s="692" t="s">
        <v>144</v>
      </c>
      <c r="AQ76" s="692"/>
      <c r="AR76" s="692"/>
      <c r="AS76" s="692"/>
      <c r="AT76" s="692"/>
      <c r="AU76" s="692"/>
      <c r="AV76" s="692"/>
      <c r="AW76" s="692"/>
      <c r="AX76" s="692" t="s">
        <v>144</v>
      </c>
      <c r="AY76" s="692" t="s">
        <v>6946</v>
      </c>
      <c r="AZ76" s="692" t="s">
        <v>147</v>
      </c>
      <c r="BA76" s="694" t="s">
        <v>131</v>
      </c>
      <c r="BB76" s="687" t="s">
        <v>135</v>
      </c>
      <c r="BC76" s="687" t="s">
        <v>135</v>
      </c>
      <c r="BD76" s="687" t="s">
        <v>135</v>
      </c>
      <c r="BE76" s="687" t="s">
        <v>135</v>
      </c>
      <c r="BF76" s="687" t="s">
        <v>135</v>
      </c>
      <c r="BG76" s="687" t="s">
        <v>133</v>
      </c>
      <c r="BH76" s="687" t="s">
        <v>135</v>
      </c>
      <c r="BI76" s="687" t="s">
        <v>135</v>
      </c>
      <c r="BJ76" s="692" t="s">
        <v>120</v>
      </c>
      <c r="BK76" s="684" t="s">
        <v>6947</v>
      </c>
      <c r="BL76" s="675" t="s">
        <v>143</v>
      </c>
      <c r="BM76" s="675"/>
      <c r="BN76" s="680" t="s">
        <v>143</v>
      </c>
      <c r="BO76" s="675"/>
      <c r="BP76" s="675" t="s">
        <v>6948</v>
      </c>
      <c r="BQ76" s="678" t="s">
        <v>6949</v>
      </c>
      <c r="BR76" s="562">
        <f>VLOOKUP(AN76,'[8]Sample Size'!$C$30:$D$35,2,)</f>
        <v>25</v>
      </c>
      <c r="BS76" s="682" t="s">
        <v>6950</v>
      </c>
      <c r="BT76" s="690" t="s">
        <v>857</v>
      </c>
      <c r="BU76" s="678" t="s">
        <v>6951</v>
      </c>
      <c r="BV76" s="684" t="s">
        <v>6952</v>
      </c>
      <c r="BW76" s="697" t="s">
        <v>6953</v>
      </c>
      <c r="BX76" s="697" t="s">
        <v>6954</v>
      </c>
      <c r="BY76" s="684" t="s">
        <v>6955</v>
      </c>
      <c r="BZ76" s="684" t="s">
        <v>6956</v>
      </c>
      <c r="CA76" s="684" t="s">
        <v>6957</v>
      </c>
      <c r="CB76" s="684" t="s">
        <v>6956</v>
      </c>
      <c r="CC76" s="684" t="s">
        <v>6953</v>
      </c>
      <c r="CD76" s="696"/>
      <c r="CE76" s="696" t="s">
        <v>143</v>
      </c>
      <c r="CF76" s="696"/>
      <c r="CG76" s="696"/>
      <c r="CH76" s="696"/>
      <c r="CI76" s="696" t="s">
        <v>143</v>
      </c>
      <c r="CJ76" s="699"/>
      <c r="CK76" s="686">
        <v>44369</v>
      </c>
    </row>
    <row r="77" spans="2:89" ht="171" hidden="1">
      <c r="B77" s="687" t="s">
        <v>146</v>
      </c>
      <c r="C77" s="688" t="s">
        <v>201</v>
      </c>
      <c r="D77" s="687" t="s">
        <v>6958</v>
      </c>
      <c r="E77" s="689" t="s">
        <v>640</v>
      </c>
      <c r="F77" s="690" t="s">
        <v>6959</v>
      </c>
      <c r="G77" s="677" t="s">
        <v>6960</v>
      </c>
      <c r="H77" s="687" t="s">
        <v>133</v>
      </c>
      <c r="I77" s="687" t="s">
        <v>135</v>
      </c>
      <c r="J77" s="687" t="s">
        <v>133</v>
      </c>
      <c r="K77" s="687" t="s">
        <v>135</v>
      </c>
      <c r="L77" s="687" t="s">
        <v>135</v>
      </c>
      <c r="M77" s="687" t="s">
        <v>145</v>
      </c>
      <c r="N77" s="693" t="s">
        <v>6961</v>
      </c>
      <c r="O77" s="691" t="s">
        <v>6962</v>
      </c>
      <c r="P77" s="684" t="s">
        <v>6963</v>
      </c>
      <c r="Q77" s="692" t="s">
        <v>130</v>
      </c>
      <c r="R77" s="692"/>
      <c r="S77" s="692" t="s">
        <v>143</v>
      </c>
      <c r="T77" s="689"/>
      <c r="U77" s="687"/>
      <c r="V77" s="701"/>
      <c r="W77" s="694"/>
      <c r="X77" s="694" t="s">
        <v>140</v>
      </c>
      <c r="Y77" s="692" t="s">
        <v>131</v>
      </c>
      <c r="Z77" s="692" t="s">
        <v>613</v>
      </c>
      <c r="AA77" s="692"/>
      <c r="AB77" s="694"/>
      <c r="AC77" s="694"/>
      <c r="AD77" s="694" t="s">
        <v>143</v>
      </c>
      <c r="AE77" s="694" t="s">
        <v>143</v>
      </c>
      <c r="AF77" s="694"/>
      <c r="AG77" s="692" t="s">
        <v>143</v>
      </c>
      <c r="AH77" s="692" t="s">
        <v>143</v>
      </c>
      <c r="AI77" s="694"/>
      <c r="AJ77" s="694"/>
      <c r="AK77" s="692" t="s">
        <v>129</v>
      </c>
      <c r="AL77" s="694" t="s">
        <v>6784</v>
      </c>
      <c r="AM77" s="695" t="s">
        <v>201</v>
      </c>
      <c r="AN77" s="675" t="s">
        <v>136</v>
      </c>
      <c r="AO77" s="692" t="s">
        <v>144</v>
      </c>
      <c r="AP77" s="692" t="s">
        <v>144</v>
      </c>
      <c r="AQ77" s="692"/>
      <c r="AR77" s="692"/>
      <c r="AS77" s="692"/>
      <c r="AT77" s="692"/>
      <c r="AU77" s="692"/>
      <c r="AV77" s="692"/>
      <c r="AW77" s="692"/>
      <c r="AX77" s="692" t="s">
        <v>144</v>
      </c>
      <c r="AY77" s="692" t="s">
        <v>6964</v>
      </c>
      <c r="AZ77" s="692" t="s">
        <v>147</v>
      </c>
      <c r="BA77" s="704" t="s">
        <v>136</v>
      </c>
      <c r="BB77" s="687" t="s">
        <v>133</v>
      </c>
      <c r="BC77" s="687" t="s">
        <v>133</v>
      </c>
      <c r="BD77" s="687" t="s">
        <v>133</v>
      </c>
      <c r="BE77" s="687" t="s">
        <v>133</v>
      </c>
      <c r="BF77" s="687" t="s">
        <v>135</v>
      </c>
      <c r="BG77" s="687" t="s">
        <v>133</v>
      </c>
      <c r="BH77" s="687" t="s">
        <v>135</v>
      </c>
      <c r="BI77" s="687" t="s">
        <v>135</v>
      </c>
      <c r="BJ77" s="692" t="s">
        <v>181</v>
      </c>
      <c r="BK77" s="684" t="s">
        <v>6965</v>
      </c>
      <c r="BL77" s="675"/>
      <c r="BM77" s="675"/>
      <c r="BN77" s="680" t="s">
        <v>143</v>
      </c>
      <c r="BO77" s="675"/>
      <c r="BP77" s="692" t="s">
        <v>6966</v>
      </c>
      <c r="BQ77" s="705" t="s">
        <v>6967</v>
      </c>
      <c r="BR77" s="562">
        <f>VLOOKUP(AN77,'[8]Sample Size'!$C$30:$D$35,2,)</f>
        <v>2</v>
      </c>
      <c r="BS77" s="682" t="s">
        <v>6968</v>
      </c>
      <c r="BT77" s="690" t="s">
        <v>6757</v>
      </c>
      <c r="BU77" s="690" t="s">
        <v>6890</v>
      </c>
      <c r="BV77" s="684" t="s">
        <v>6969</v>
      </c>
      <c r="BW77" s="697" t="s">
        <v>6970</v>
      </c>
      <c r="BX77" s="697" t="s">
        <v>6971</v>
      </c>
      <c r="BY77" s="684" t="s">
        <v>5981</v>
      </c>
      <c r="BZ77" s="684" t="s">
        <v>6972</v>
      </c>
      <c r="CA77" s="684" t="s">
        <v>6973</v>
      </c>
      <c r="CB77" s="684" t="s">
        <v>6972</v>
      </c>
      <c r="CC77" s="684" t="s">
        <v>6974</v>
      </c>
      <c r="CD77" s="696"/>
      <c r="CE77" s="696" t="s">
        <v>143</v>
      </c>
      <c r="CF77" s="696"/>
      <c r="CG77" s="696"/>
      <c r="CH77" s="696"/>
      <c r="CI77" s="696" t="s">
        <v>143</v>
      </c>
      <c r="CJ77" s="703"/>
      <c r="CK77" s="686">
        <v>44369</v>
      </c>
    </row>
    <row r="78" spans="2:89" ht="171" hidden="1">
      <c r="B78" s="687" t="s">
        <v>146</v>
      </c>
      <c r="C78" s="688" t="s">
        <v>201</v>
      </c>
      <c r="D78" s="687" t="s">
        <v>6958</v>
      </c>
      <c r="E78" s="689" t="s">
        <v>640</v>
      </c>
      <c r="F78" s="690" t="s">
        <v>6975</v>
      </c>
      <c r="G78" s="677" t="s">
        <v>6976</v>
      </c>
      <c r="H78" s="687" t="s">
        <v>133</v>
      </c>
      <c r="I78" s="687" t="s">
        <v>135</v>
      </c>
      <c r="J78" s="687" t="s">
        <v>133</v>
      </c>
      <c r="K78" s="687" t="s">
        <v>135</v>
      </c>
      <c r="L78" s="687" t="s">
        <v>135</v>
      </c>
      <c r="M78" s="687" t="s">
        <v>145</v>
      </c>
      <c r="N78" s="693" t="s">
        <v>6977</v>
      </c>
      <c r="O78" s="691" t="s">
        <v>6978</v>
      </c>
      <c r="P78" s="684" t="s">
        <v>6979</v>
      </c>
      <c r="Q78" s="694" t="s">
        <v>130</v>
      </c>
      <c r="R78" s="694" t="s">
        <v>143</v>
      </c>
      <c r="S78" s="692" t="s">
        <v>143</v>
      </c>
      <c r="T78" s="689"/>
      <c r="U78" s="687"/>
      <c r="V78" s="701"/>
      <c r="W78" s="694"/>
      <c r="X78" s="694" t="s">
        <v>142</v>
      </c>
      <c r="Y78" s="692" t="s">
        <v>131</v>
      </c>
      <c r="Z78" s="692" t="s">
        <v>613</v>
      </c>
      <c r="AA78" s="692"/>
      <c r="AB78" s="694"/>
      <c r="AC78" s="694"/>
      <c r="AD78" s="694" t="s">
        <v>143</v>
      </c>
      <c r="AE78" s="692" t="s">
        <v>143</v>
      </c>
      <c r="AF78" s="694"/>
      <c r="AG78" s="694" t="s">
        <v>143</v>
      </c>
      <c r="AH78" s="694"/>
      <c r="AI78" s="692"/>
      <c r="AJ78" s="692"/>
      <c r="AK78" s="692" t="s">
        <v>129</v>
      </c>
      <c r="AL78" s="694" t="s">
        <v>6784</v>
      </c>
      <c r="AM78" s="695" t="s">
        <v>201</v>
      </c>
      <c r="AN78" s="687" t="s">
        <v>143</v>
      </c>
      <c r="AO78" s="692" t="s">
        <v>144</v>
      </c>
      <c r="AP78" s="692" t="s">
        <v>144</v>
      </c>
      <c r="AQ78" s="692"/>
      <c r="AR78" s="692"/>
      <c r="AS78" s="692"/>
      <c r="AT78" s="692"/>
      <c r="AU78" s="692"/>
      <c r="AV78" s="692"/>
      <c r="AW78" s="692"/>
      <c r="AX78" s="692" t="s">
        <v>6980</v>
      </c>
      <c r="AY78" s="692" t="s">
        <v>6964</v>
      </c>
      <c r="AZ78" s="692" t="s">
        <v>147</v>
      </c>
      <c r="BA78" s="694" t="s">
        <v>143</v>
      </c>
      <c r="BB78" s="687" t="s">
        <v>133</v>
      </c>
      <c r="BC78" s="687" t="s">
        <v>133</v>
      </c>
      <c r="BD78" s="687" t="s">
        <v>133</v>
      </c>
      <c r="BE78" s="687" t="s">
        <v>133</v>
      </c>
      <c r="BF78" s="687" t="s">
        <v>135</v>
      </c>
      <c r="BG78" s="687" t="s">
        <v>133</v>
      </c>
      <c r="BH78" s="687" t="s">
        <v>135</v>
      </c>
      <c r="BI78" s="687" t="s">
        <v>135</v>
      </c>
      <c r="BJ78" s="692" t="s">
        <v>181</v>
      </c>
      <c r="BK78" s="684" t="s">
        <v>6981</v>
      </c>
      <c r="BL78" s="675"/>
      <c r="BM78" s="675"/>
      <c r="BN78" s="680" t="s">
        <v>143</v>
      </c>
      <c r="BO78" s="675"/>
      <c r="BP78" s="692" t="s">
        <v>6982</v>
      </c>
      <c r="BQ78" s="678" t="s">
        <v>6983</v>
      </c>
      <c r="BR78" s="562">
        <f>VLOOKUP(AN78,'[8]Sample Size'!$C$30:$D$35,2,)</f>
        <v>25</v>
      </c>
      <c r="BS78" s="682" t="s">
        <v>6984</v>
      </c>
      <c r="BT78" s="690" t="s">
        <v>6757</v>
      </c>
      <c r="BU78" s="678" t="s">
        <v>6890</v>
      </c>
      <c r="BV78" s="684" t="s">
        <v>6969</v>
      </c>
      <c r="BW78" s="697" t="s">
        <v>6985</v>
      </c>
      <c r="BX78" s="697" t="s">
        <v>6971</v>
      </c>
      <c r="BY78" s="684" t="s">
        <v>5981</v>
      </c>
      <c r="BZ78" s="684" t="s">
        <v>6986</v>
      </c>
      <c r="CA78" s="684" t="s">
        <v>6987</v>
      </c>
      <c r="CB78" s="684" t="s">
        <v>6986</v>
      </c>
      <c r="CC78" s="684" t="s">
        <v>6974</v>
      </c>
      <c r="CD78" s="696"/>
      <c r="CE78" s="696" t="s">
        <v>143</v>
      </c>
      <c r="CF78" s="696"/>
      <c r="CG78" s="696"/>
      <c r="CH78" s="696"/>
      <c r="CI78" s="696" t="s">
        <v>143</v>
      </c>
      <c r="CJ78" s="703"/>
      <c r="CK78" s="686">
        <v>44369</v>
      </c>
    </row>
    <row r="79" spans="2:89" ht="148.19999999999999" hidden="1">
      <c r="B79" s="687" t="s">
        <v>146</v>
      </c>
      <c r="C79" s="688" t="s">
        <v>201</v>
      </c>
      <c r="D79" s="687" t="s">
        <v>6958</v>
      </c>
      <c r="E79" s="689" t="s">
        <v>640</v>
      </c>
      <c r="F79" s="690" t="s">
        <v>6988</v>
      </c>
      <c r="G79" s="677" t="s">
        <v>6989</v>
      </c>
      <c r="H79" s="687" t="s">
        <v>133</v>
      </c>
      <c r="I79" s="687" t="s">
        <v>135</v>
      </c>
      <c r="J79" s="687" t="s">
        <v>133</v>
      </c>
      <c r="K79" s="687" t="s">
        <v>135</v>
      </c>
      <c r="L79" s="687" t="s">
        <v>135</v>
      </c>
      <c r="M79" s="687" t="s">
        <v>5967</v>
      </c>
      <c r="N79" s="693" t="s">
        <v>6990</v>
      </c>
      <c r="O79" s="691" t="s">
        <v>6991</v>
      </c>
      <c r="P79" s="684" t="s">
        <v>6992</v>
      </c>
      <c r="Q79" s="694" t="s">
        <v>130</v>
      </c>
      <c r="R79" s="694" t="s">
        <v>143</v>
      </c>
      <c r="S79" s="701"/>
      <c r="T79" s="689"/>
      <c r="U79" s="687"/>
      <c r="V79" s="701"/>
      <c r="W79" s="694"/>
      <c r="X79" s="694" t="s">
        <v>142</v>
      </c>
      <c r="Y79" s="694" t="s">
        <v>131</v>
      </c>
      <c r="Z79" s="692" t="s">
        <v>613</v>
      </c>
      <c r="AA79" s="692"/>
      <c r="AB79" s="694"/>
      <c r="AC79" s="694"/>
      <c r="AD79" s="692" t="s">
        <v>143</v>
      </c>
      <c r="AE79" s="692" t="s">
        <v>143</v>
      </c>
      <c r="AF79" s="694"/>
      <c r="AG79" s="694" t="s">
        <v>143</v>
      </c>
      <c r="AH79" s="694"/>
      <c r="AI79" s="694"/>
      <c r="AJ79" s="694"/>
      <c r="AK79" s="692" t="s">
        <v>129</v>
      </c>
      <c r="AL79" s="694" t="s">
        <v>6784</v>
      </c>
      <c r="AM79" s="695" t="s">
        <v>201</v>
      </c>
      <c r="AN79" s="562" t="s">
        <v>143</v>
      </c>
      <c r="AO79" s="706" t="s">
        <v>144</v>
      </c>
      <c r="AP79" s="692" t="s">
        <v>144</v>
      </c>
      <c r="AQ79" s="692"/>
      <c r="AR79" s="692"/>
      <c r="AS79" s="692"/>
      <c r="AT79" s="692"/>
      <c r="AU79" s="692"/>
      <c r="AV79" s="692"/>
      <c r="AW79" s="692"/>
      <c r="AX79" s="692" t="s">
        <v>144</v>
      </c>
      <c r="AY79" s="692" t="s">
        <v>6964</v>
      </c>
      <c r="AZ79" s="694" t="s">
        <v>147</v>
      </c>
      <c r="BA79" s="694" t="s">
        <v>143</v>
      </c>
      <c r="BB79" s="687" t="s">
        <v>133</v>
      </c>
      <c r="BC79" s="687" t="s">
        <v>133</v>
      </c>
      <c r="BD79" s="687" t="s">
        <v>133</v>
      </c>
      <c r="BE79" s="687" t="s">
        <v>133</v>
      </c>
      <c r="BF79" s="687" t="s">
        <v>135</v>
      </c>
      <c r="BG79" s="687" t="s">
        <v>133</v>
      </c>
      <c r="BH79" s="687" t="s">
        <v>135</v>
      </c>
      <c r="BI79" s="687" t="s">
        <v>135</v>
      </c>
      <c r="BJ79" s="692" t="s">
        <v>181</v>
      </c>
      <c r="BK79" s="678" t="s">
        <v>6993</v>
      </c>
      <c r="BL79" s="675"/>
      <c r="BM79" s="680"/>
      <c r="BN79" s="680" t="s">
        <v>143</v>
      </c>
      <c r="BO79" s="675"/>
      <c r="BP79" s="675" t="s">
        <v>6994</v>
      </c>
      <c r="BQ79" s="678" t="s">
        <v>6995</v>
      </c>
      <c r="BR79" s="562">
        <f>VLOOKUP(AN79,'[8]Sample Size'!$C$30:$D$35,2,)</f>
        <v>25</v>
      </c>
      <c r="BS79" s="682" t="s">
        <v>6996</v>
      </c>
      <c r="BT79" s="690" t="s">
        <v>6757</v>
      </c>
      <c r="BU79" s="690" t="s">
        <v>6890</v>
      </c>
      <c r="BV79" s="684" t="s">
        <v>6997</v>
      </c>
      <c r="BW79" s="697" t="s">
        <v>6998</v>
      </c>
      <c r="BX79" s="697" t="s">
        <v>6971</v>
      </c>
      <c r="BY79" s="684" t="s">
        <v>5981</v>
      </c>
      <c r="BZ79" s="684" t="s">
        <v>6999</v>
      </c>
      <c r="CA79" s="684" t="s">
        <v>7000</v>
      </c>
      <c r="CB79" s="684" t="s">
        <v>6999</v>
      </c>
      <c r="CC79" s="684" t="s">
        <v>6974</v>
      </c>
      <c r="CD79" s="696"/>
      <c r="CE79" s="696" t="s">
        <v>143</v>
      </c>
      <c r="CF79" s="696"/>
      <c r="CG79" s="696"/>
      <c r="CH79" s="696"/>
      <c r="CI79" s="696" t="s">
        <v>143</v>
      </c>
      <c r="CJ79" s="703"/>
      <c r="CK79" s="686">
        <v>44369</v>
      </c>
    </row>
    <row r="80" spans="2:89" ht="57" hidden="1">
      <c r="B80" s="687" t="s">
        <v>146</v>
      </c>
      <c r="C80" s="688" t="s">
        <v>201</v>
      </c>
      <c r="D80" s="687" t="s">
        <v>6958</v>
      </c>
      <c r="E80" s="689" t="s">
        <v>640</v>
      </c>
      <c r="F80" s="690" t="s">
        <v>7001</v>
      </c>
      <c r="G80" s="677" t="s">
        <v>7002</v>
      </c>
      <c r="H80" s="687" t="s">
        <v>133</v>
      </c>
      <c r="I80" s="687" t="s">
        <v>135</v>
      </c>
      <c r="J80" s="687" t="s">
        <v>133</v>
      </c>
      <c r="K80" s="687" t="s">
        <v>135</v>
      </c>
      <c r="L80" s="687" t="s">
        <v>135</v>
      </c>
      <c r="M80" s="687" t="s">
        <v>145</v>
      </c>
      <c r="N80" s="693" t="s">
        <v>7003</v>
      </c>
      <c r="O80" s="691" t="s">
        <v>7004</v>
      </c>
      <c r="P80" s="684" t="s">
        <v>7005</v>
      </c>
      <c r="Q80" s="694" t="s">
        <v>130</v>
      </c>
      <c r="R80" s="694" t="s">
        <v>143</v>
      </c>
      <c r="S80" s="687" t="s">
        <v>143</v>
      </c>
      <c r="T80" s="689"/>
      <c r="U80" s="687"/>
      <c r="V80" s="701"/>
      <c r="W80" s="694"/>
      <c r="X80" s="694" t="s">
        <v>142</v>
      </c>
      <c r="Y80" s="694" t="s">
        <v>131</v>
      </c>
      <c r="Z80" s="692" t="s">
        <v>613</v>
      </c>
      <c r="AA80" s="692"/>
      <c r="AB80" s="694"/>
      <c r="AC80" s="692"/>
      <c r="AD80" s="692"/>
      <c r="AE80" s="692" t="s">
        <v>143</v>
      </c>
      <c r="AF80" s="692"/>
      <c r="AG80" s="692"/>
      <c r="AH80" s="694"/>
      <c r="AI80" s="694" t="s">
        <v>143</v>
      </c>
      <c r="AJ80" s="694"/>
      <c r="AK80" s="692" t="s">
        <v>129</v>
      </c>
      <c r="AL80" s="694" t="s">
        <v>6784</v>
      </c>
      <c r="AM80" s="695" t="s">
        <v>201</v>
      </c>
      <c r="AN80" s="703" t="s">
        <v>137</v>
      </c>
      <c r="AO80" s="707" t="s">
        <v>144</v>
      </c>
      <c r="AP80" s="708" t="s">
        <v>144</v>
      </c>
      <c r="AQ80" s="692"/>
      <c r="AR80" s="692"/>
      <c r="AS80" s="692"/>
      <c r="AT80" s="692"/>
      <c r="AU80" s="692"/>
      <c r="AV80" s="692"/>
      <c r="AW80" s="692"/>
      <c r="AX80" s="692" t="s">
        <v>144</v>
      </c>
      <c r="AY80" s="692" t="s">
        <v>7006</v>
      </c>
      <c r="AZ80" s="694" t="s">
        <v>147</v>
      </c>
      <c r="BA80" s="694" t="s">
        <v>137</v>
      </c>
      <c r="BB80" s="687" t="s">
        <v>133</v>
      </c>
      <c r="BC80" s="687" t="s">
        <v>133</v>
      </c>
      <c r="BD80" s="687" t="s">
        <v>133</v>
      </c>
      <c r="BE80" s="687" t="s">
        <v>133</v>
      </c>
      <c r="BF80" s="687" t="s">
        <v>135</v>
      </c>
      <c r="BG80" s="687" t="s">
        <v>133</v>
      </c>
      <c r="BH80" s="687" t="s">
        <v>133</v>
      </c>
      <c r="BI80" s="687" t="s">
        <v>135</v>
      </c>
      <c r="BJ80" s="692" t="s">
        <v>181</v>
      </c>
      <c r="BK80" s="678" t="s">
        <v>7007</v>
      </c>
      <c r="BL80" s="675"/>
      <c r="BM80" s="675"/>
      <c r="BN80" s="680" t="s">
        <v>143</v>
      </c>
      <c r="BO80" s="675"/>
      <c r="BP80" s="675" t="s">
        <v>7008</v>
      </c>
      <c r="BQ80" s="675" t="s">
        <v>144</v>
      </c>
      <c r="BR80" s="562">
        <f>VLOOKUP(AN80,'[8]Sample Size'!$C$30:$D$35,2,)</f>
        <v>1</v>
      </c>
      <c r="BS80" s="682" t="s">
        <v>7009</v>
      </c>
      <c r="BT80" s="690" t="s">
        <v>6757</v>
      </c>
      <c r="BU80" s="690" t="s">
        <v>6890</v>
      </c>
      <c r="BV80" s="684" t="s">
        <v>7010</v>
      </c>
      <c r="BW80" s="684" t="s">
        <v>7011</v>
      </c>
      <c r="BX80" s="684" t="s">
        <v>7012</v>
      </c>
      <c r="BY80" s="684" t="s">
        <v>7013</v>
      </c>
      <c r="BZ80" s="684" t="s">
        <v>7014</v>
      </c>
      <c r="CA80" s="684" t="s">
        <v>7015</v>
      </c>
      <c r="CB80" s="684" t="s">
        <v>7014</v>
      </c>
      <c r="CC80" s="684" t="s">
        <v>7016</v>
      </c>
      <c r="CD80" s="684"/>
      <c r="CE80" s="696" t="s">
        <v>143</v>
      </c>
      <c r="CF80" s="696"/>
      <c r="CG80" s="696"/>
      <c r="CH80" s="696"/>
      <c r="CI80" s="696" t="s">
        <v>143</v>
      </c>
      <c r="CJ80" s="703"/>
      <c r="CK80" s="686">
        <v>44369</v>
      </c>
    </row>
    <row r="81" spans="2:89" ht="45.6">
      <c r="B81" s="687" t="s">
        <v>145</v>
      </c>
      <c r="C81" s="688" t="s">
        <v>149</v>
      </c>
      <c r="D81" s="687" t="s">
        <v>7017</v>
      </c>
      <c r="E81" s="689" t="s">
        <v>7018</v>
      </c>
      <c r="F81" s="690" t="s">
        <v>2664</v>
      </c>
      <c r="G81" s="677" t="s">
        <v>7019</v>
      </c>
      <c r="H81" s="687" t="s">
        <v>135</v>
      </c>
      <c r="I81" s="687" t="s">
        <v>135</v>
      </c>
      <c r="J81" s="687" t="s">
        <v>135</v>
      </c>
      <c r="K81" s="687" t="s">
        <v>135</v>
      </c>
      <c r="L81" s="687" t="s">
        <v>135</v>
      </c>
      <c r="M81" s="687" t="s">
        <v>5967</v>
      </c>
      <c r="N81" s="693" t="s">
        <v>2668</v>
      </c>
      <c r="O81" s="691" t="s">
        <v>7020</v>
      </c>
      <c r="P81" s="684" t="s">
        <v>7021</v>
      </c>
      <c r="Q81" s="694" t="s">
        <v>130</v>
      </c>
      <c r="R81" s="694" t="s">
        <v>143</v>
      </c>
      <c r="S81" s="687"/>
      <c r="T81" s="689" t="s">
        <v>143</v>
      </c>
      <c r="U81" s="687"/>
      <c r="V81" s="701"/>
      <c r="W81" s="694"/>
      <c r="X81" s="694" t="s">
        <v>140</v>
      </c>
      <c r="Y81" s="694" t="s">
        <v>131</v>
      </c>
      <c r="Z81" s="692" t="s">
        <v>613</v>
      </c>
      <c r="AA81" s="692" t="s">
        <v>613</v>
      </c>
      <c r="AB81" s="694"/>
      <c r="AC81" s="694"/>
      <c r="AD81" s="692" t="s">
        <v>143</v>
      </c>
      <c r="AE81" s="692" t="s">
        <v>143</v>
      </c>
      <c r="AF81" s="694" t="s">
        <v>143</v>
      </c>
      <c r="AG81" s="692" t="s">
        <v>143</v>
      </c>
      <c r="AH81" s="692" t="s">
        <v>156</v>
      </c>
      <c r="AI81" s="694" t="s">
        <v>143</v>
      </c>
      <c r="AJ81" s="694"/>
      <c r="AK81" s="692" t="s">
        <v>129</v>
      </c>
      <c r="AL81" s="694" t="s">
        <v>7017</v>
      </c>
      <c r="AM81" s="695" t="s">
        <v>7022</v>
      </c>
      <c r="AN81" s="703" t="s">
        <v>131</v>
      </c>
      <c r="AO81" s="707" t="s">
        <v>144</v>
      </c>
      <c r="AP81" s="708" t="s">
        <v>144</v>
      </c>
      <c r="AQ81" s="692"/>
      <c r="AR81" s="692"/>
      <c r="AS81" s="692"/>
      <c r="AT81" s="692"/>
      <c r="AU81" s="692"/>
      <c r="AV81" s="692"/>
      <c r="AW81" s="692"/>
      <c r="AX81" s="692" t="s">
        <v>144</v>
      </c>
      <c r="AY81" s="692" t="s">
        <v>7023</v>
      </c>
      <c r="AZ81" s="694" t="s">
        <v>147</v>
      </c>
      <c r="BA81" s="694" t="s">
        <v>131</v>
      </c>
      <c r="BB81" s="687" t="s">
        <v>135</v>
      </c>
      <c r="BC81" s="687" t="s">
        <v>135</v>
      </c>
      <c r="BD81" s="687" t="s">
        <v>135</v>
      </c>
      <c r="BE81" s="687" t="s">
        <v>135</v>
      </c>
      <c r="BF81" s="687" t="s">
        <v>135</v>
      </c>
      <c r="BG81" s="687" t="s">
        <v>135</v>
      </c>
      <c r="BH81" s="687" t="s">
        <v>135</v>
      </c>
      <c r="BI81" s="687" t="s">
        <v>135</v>
      </c>
      <c r="BJ81" s="692" t="s">
        <v>120</v>
      </c>
      <c r="BK81" s="678" t="s">
        <v>7024</v>
      </c>
      <c r="BL81" s="675"/>
      <c r="BM81" s="675"/>
      <c r="BN81" s="680" t="s">
        <v>143</v>
      </c>
      <c r="BO81" s="675"/>
      <c r="BP81" s="675" t="s">
        <v>7023</v>
      </c>
      <c r="BQ81" s="675" t="s">
        <v>144</v>
      </c>
      <c r="BR81" s="562">
        <f>VLOOKUP(AN81,'[8]Sample Size'!$C$30:$D$35,2,)</f>
        <v>2</v>
      </c>
      <c r="BS81" s="682" t="s">
        <v>7025</v>
      </c>
      <c r="BT81" s="690" t="s">
        <v>7026</v>
      </c>
      <c r="BU81" s="678" t="s">
        <v>7027</v>
      </c>
      <c r="BV81" s="684" t="s">
        <v>7028</v>
      </c>
      <c r="BW81" s="684" t="s">
        <v>5979</v>
      </c>
      <c r="BX81" s="684" t="s">
        <v>7029</v>
      </c>
      <c r="BY81" s="684" t="s">
        <v>5996</v>
      </c>
      <c r="BZ81" s="684" t="s">
        <v>7030</v>
      </c>
      <c r="CA81" s="684" t="s">
        <v>6011</v>
      </c>
      <c r="CB81" s="684" t="s">
        <v>7031</v>
      </c>
      <c r="CC81" s="684" t="s">
        <v>7032</v>
      </c>
      <c r="CD81" s="696"/>
      <c r="CE81" s="696" t="s">
        <v>143</v>
      </c>
      <c r="CF81" s="696"/>
      <c r="CG81" s="696"/>
      <c r="CH81" s="696"/>
      <c r="CI81" s="696" t="s">
        <v>143</v>
      </c>
      <c r="CJ81" s="703"/>
      <c r="CK81" s="686">
        <v>44369</v>
      </c>
    </row>
    <row r="82" spans="2:89" ht="91.2">
      <c r="B82" s="687" t="s">
        <v>145</v>
      </c>
      <c r="C82" s="688" t="s">
        <v>149</v>
      </c>
      <c r="D82" s="687" t="s">
        <v>7017</v>
      </c>
      <c r="E82" s="689" t="s">
        <v>7018</v>
      </c>
      <c r="F82" s="690" t="s">
        <v>7033</v>
      </c>
      <c r="G82" s="677" t="s">
        <v>7034</v>
      </c>
      <c r="H82" s="687" t="s">
        <v>135</v>
      </c>
      <c r="I82" s="687" t="s">
        <v>135</v>
      </c>
      <c r="J82" s="687" t="s">
        <v>135</v>
      </c>
      <c r="K82" s="687" t="s">
        <v>135</v>
      </c>
      <c r="L82" s="687" t="s">
        <v>135</v>
      </c>
      <c r="M82" s="687" t="s">
        <v>5967</v>
      </c>
      <c r="N82" s="693" t="s">
        <v>7035</v>
      </c>
      <c r="O82" s="691" t="s">
        <v>7036</v>
      </c>
      <c r="P82" s="684" t="s">
        <v>7037</v>
      </c>
      <c r="Q82" s="694" t="s">
        <v>130</v>
      </c>
      <c r="R82" s="694"/>
      <c r="S82" s="687"/>
      <c r="T82" s="689" t="s">
        <v>143</v>
      </c>
      <c r="U82" s="687"/>
      <c r="V82" s="701"/>
      <c r="W82" s="694"/>
      <c r="X82" s="694" t="s">
        <v>142</v>
      </c>
      <c r="Y82" s="694" t="s">
        <v>131</v>
      </c>
      <c r="Z82" s="692" t="s">
        <v>613</v>
      </c>
      <c r="AA82" s="692" t="s">
        <v>613</v>
      </c>
      <c r="AB82" s="694"/>
      <c r="AC82" s="694"/>
      <c r="AD82" s="692" t="s">
        <v>143</v>
      </c>
      <c r="AE82" s="692" t="s">
        <v>143</v>
      </c>
      <c r="AF82" s="694"/>
      <c r="AG82" s="692" t="s">
        <v>156</v>
      </c>
      <c r="AH82" s="692" t="s">
        <v>156</v>
      </c>
      <c r="AI82" s="694" t="s">
        <v>143</v>
      </c>
      <c r="AJ82" s="694"/>
      <c r="AK82" s="692" t="s">
        <v>129</v>
      </c>
      <c r="AL82" s="694" t="s">
        <v>7017</v>
      </c>
      <c r="AM82" s="695" t="s">
        <v>7022</v>
      </c>
      <c r="AN82" s="703" t="s">
        <v>3902</v>
      </c>
      <c r="AO82" s="707" t="s">
        <v>144</v>
      </c>
      <c r="AP82" s="708" t="s">
        <v>7038</v>
      </c>
      <c r="AQ82" s="692"/>
      <c r="AR82" s="692"/>
      <c r="AS82" s="692" t="s">
        <v>143</v>
      </c>
      <c r="AT82" s="692" t="s">
        <v>143</v>
      </c>
      <c r="AU82" s="692"/>
      <c r="AV82" s="692"/>
      <c r="AW82" s="692"/>
      <c r="AX82" s="692" t="s">
        <v>144</v>
      </c>
      <c r="AY82" s="692" t="s">
        <v>7039</v>
      </c>
      <c r="AZ82" s="694" t="s">
        <v>677</v>
      </c>
      <c r="BA82" s="694" t="s">
        <v>144</v>
      </c>
      <c r="BB82" s="687" t="s">
        <v>135</v>
      </c>
      <c r="BC82" s="687" t="s">
        <v>135</v>
      </c>
      <c r="BD82" s="687" t="s">
        <v>133</v>
      </c>
      <c r="BE82" s="687" t="s">
        <v>133</v>
      </c>
      <c r="BF82" s="687" t="s">
        <v>135</v>
      </c>
      <c r="BG82" s="687" t="s">
        <v>133</v>
      </c>
      <c r="BH82" s="687" t="s">
        <v>135</v>
      </c>
      <c r="BI82" s="687" t="s">
        <v>135</v>
      </c>
      <c r="BJ82" s="692" t="s">
        <v>120</v>
      </c>
      <c r="BK82" s="678" t="s">
        <v>7040</v>
      </c>
      <c r="BL82" s="675"/>
      <c r="BM82" s="675" t="s">
        <v>143</v>
      </c>
      <c r="BN82" s="680"/>
      <c r="BO82" s="675"/>
      <c r="BP82" s="675" t="s">
        <v>144</v>
      </c>
      <c r="BQ82" s="675" t="s">
        <v>144</v>
      </c>
      <c r="BR82" s="562">
        <f>VLOOKUP(AN82,'[8]Sample Size'!$C$30:$D$35,2,)</f>
        <v>1</v>
      </c>
      <c r="BS82" s="678" t="s">
        <v>7041</v>
      </c>
      <c r="BT82" s="690" t="s">
        <v>144</v>
      </c>
      <c r="BU82" s="678" t="s">
        <v>144</v>
      </c>
      <c r="BV82" s="684" t="s">
        <v>7042</v>
      </c>
      <c r="BW82" s="684" t="s">
        <v>5979</v>
      </c>
      <c r="BX82" s="684" t="s">
        <v>7043</v>
      </c>
      <c r="BY82" s="684" t="s">
        <v>5996</v>
      </c>
      <c r="BZ82" s="684" t="s">
        <v>7044</v>
      </c>
      <c r="CA82" s="684" t="s">
        <v>6011</v>
      </c>
      <c r="CB82" s="684" t="s">
        <v>7045</v>
      </c>
      <c r="CC82" s="684" t="s">
        <v>7046</v>
      </c>
      <c r="CD82" s="696"/>
      <c r="CE82" s="696" t="s">
        <v>143</v>
      </c>
      <c r="CF82" s="696"/>
      <c r="CG82" s="696"/>
      <c r="CH82" s="696"/>
      <c r="CI82" s="696" t="s">
        <v>143</v>
      </c>
      <c r="CJ82" s="703"/>
      <c r="CK82" s="686">
        <v>44369</v>
      </c>
    </row>
    <row r="83" spans="2:89" ht="193.8">
      <c r="B83" s="687" t="s">
        <v>145</v>
      </c>
      <c r="C83" s="688" t="s">
        <v>149</v>
      </c>
      <c r="D83" s="687" t="s">
        <v>2700</v>
      </c>
      <c r="E83" s="689" t="s">
        <v>1882</v>
      </c>
      <c r="F83" s="690" t="s">
        <v>2686</v>
      </c>
      <c r="G83" s="677" t="s">
        <v>7047</v>
      </c>
      <c r="H83" s="687" t="s">
        <v>135</v>
      </c>
      <c r="I83" s="687" t="s">
        <v>135</v>
      </c>
      <c r="J83" s="687" t="s">
        <v>135</v>
      </c>
      <c r="K83" s="687" t="s">
        <v>135</v>
      </c>
      <c r="L83" s="687" t="s">
        <v>135</v>
      </c>
      <c r="M83" s="687" t="s">
        <v>5967</v>
      </c>
      <c r="N83" s="693" t="s">
        <v>2690</v>
      </c>
      <c r="O83" s="691" t="s">
        <v>7048</v>
      </c>
      <c r="P83" s="684" t="s">
        <v>7049</v>
      </c>
      <c r="Q83" s="694" t="s">
        <v>130</v>
      </c>
      <c r="R83" s="687"/>
      <c r="S83" s="687" t="s">
        <v>143</v>
      </c>
      <c r="T83" s="689"/>
      <c r="U83" s="687"/>
      <c r="V83" s="701" t="s">
        <v>143</v>
      </c>
      <c r="W83" s="694"/>
      <c r="X83" s="694" t="s">
        <v>142</v>
      </c>
      <c r="Y83" s="694" t="s">
        <v>131</v>
      </c>
      <c r="Z83" s="692" t="s">
        <v>613</v>
      </c>
      <c r="AA83" s="692"/>
      <c r="AB83" s="694"/>
      <c r="AC83" s="694"/>
      <c r="AD83" s="692" t="s">
        <v>143</v>
      </c>
      <c r="AE83" s="692" t="s">
        <v>143</v>
      </c>
      <c r="AF83" s="694" t="s">
        <v>143</v>
      </c>
      <c r="AG83" s="692" t="s">
        <v>143</v>
      </c>
      <c r="AH83" s="694" t="s">
        <v>156</v>
      </c>
      <c r="AI83" s="694" t="s">
        <v>143</v>
      </c>
      <c r="AJ83" s="694" t="s">
        <v>156</v>
      </c>
      <c r="AK83" s="692" t="s">
        <v>129</v>
      </c>
      <c r="AL83" s="694" t="s">
        <v>2700</v>
      </c>
      <c r="AM83" s="695" t="s">
        <v>7022</v>
      </c>
      <c r="AN83" s="703" t="s">
        <v>4201</v>
      </c>
      <c r="AO83" s="707" t="s">
        <v>144</v>
      </c>
      <c r="AP83" s="708" t="s">
        <v>144</v>
      </c>
      <c r="AQ83" s="692"/>
      <c r="AR83" s="692"/>
      <c r="AS83" s="692"/>
      <c r="AT83" s="692"/>
      <c r="AU83" s="692"/>
      <c r="AV83" s="692"/>
      <c r="AW83" s="692"/>
      <c r="AX83" s="692" t="s">
        <v>144</v>
      </c>
      <c r="AY83" s="692" t="s">
        <v>7050</v>
      </c>
      <c r="AZ83" s="694" t="s">
        <v>147</v>
      </c>
      <c r="BA83" s="694" t="s">
        <v>131</v>
      </c>
      <c r="BB83" s="687" t="s">
        <v>135</v>
      </c>
      <c r="BC83" s="687" t="s">
        <v>135</v>
      </c>
      <c r="BD83" s="687" t="s">
        <v>135</v>
      </c>
      <c r="BE83" s="687" t="s">
        <v>135</v>
      </c>
      <c r="BF83" s="687" t="s">
        <v>135</v>
      </c>
      <c r="BG83" s="687" t="s">
        <v>135</v>
      </c>
      <c r="BH83" s="687" t="s">
        <v>133</v>
      </c>
      <c r="BI83" s="687" t="s">
        <v>135</v>
      </c>
      <c r="BJ83" s="692" t="s">
        <v>120</v>
      </c>
      <c r="BK83" s="678" t="s">
        <v>7051</v>
      </c>
      <c r="BL83" s="675"/>
      <c r="BM83" s="675"/>
      <c r="BN83" s="680" t="s">
        <v>143</v>
      </c>
      <c r="BO83" s="675"/>
      <c r="BP83" s="675" t="s">
        <v>7052</v>
      </c>
      <c r="BQ83" s="678" t="s">
        <v>7053</v>
      </c>
      <c r="BR83" s="562">
        <f>VLOOKUP(AN83,'[8]Sample Size'!$C$30:$D$35,2,)</f>
        <v>2</v>
      </c>
      <c r="BS83" s="678" t="s">
        <v>7054</v>
      </c>
      <c r="BT83" s="690" t="s">
        <v>857</v>
      </c>
      <c r="BU83" s="678" t="s">
        <v>7055</v>
      </c>
      <c r="BV83" s="684" t="s">
        <v>7056</v>
      </c>
      <c r="BW83" s="684" t="s">
        <v>7057</v>
      </c>
      <c r="BX83" s="684" t="s">
        <v>7058</v>
      </c>
      <c r="BY83" s="684" t="s">
        <v>7059</v>
      </c>
      <c r="BZ83" s="684" t="s">
        <v>7060</v>
      </c>
      <c r="CA83" s="684" t="s">
        <v>7061</v>
      </c>
      <c r="CB83" s="684" t="s">
        <v>7060</v>
      </c>
      <c r="CC83" s="684" t="s">
        <v>7057</v>
      </c>
      <c r="CD83" s="696"/>
      <c r="CE83" s="696" t="s">
        <v>143</v>
      </c>
      <c r="CF83" s="696"/>
      <c r="CG83" s="696"/>
      <c r="CH83" s="696"/>
      <c r="CI83" s="696" t="s">
        <v>143</v>
      </c>
      <c r="CJ83" s="703"/>
      <c r="CK83" s="686">
        <v>44369</v>
      </c>
    </row>
    <row r="84" spans="2:89" ht="182.4">
      <c r="B84" s="687" t="s">
        <v>145</v>
      </c>
      <c r="C84" s="688" t="s">
        <v>149</v>
      </c>
      <c r="D84" s="687" t="s">
        <v>2700</v>
      </c>
      <c r="E84" s="689" t="s">
        <v>1882</v>
      </c>
      <c r="F84" s="690" t="s">
        <v>2701</v>
      </c>
      <c r="G84" s="677" t="s">
        <v>7062</v>
      </c>
      <c r="H84" s="687" t="s">
        <v>135</v>
      </c>
      <c r="I84" s="687" t="s">
        <v>135</v>
      </c>
      <c r="J84" s="687" t="s">
        <v>135</v>
      </c>
      <c r="K84" s="687" t="s">
        <v>135</v>
      </c>
      <c r="L84" s="687" t="s">
        <v>135</v>
      </c>
      <c r="M84" s="687" t="s">
        <v>5967</v>
      </c>
      <c r="N84" s="693" t="s">
        <v>2705</v>
      </c>
      <c r="O84" s="691" t="s">
        <v>7063</v>
      </c>
      <c r="P84" s="684" t="s">
        <v>7064</v>
      </c>
      <c r="Q84" s="694" t="s">
        <v>130</v>
      </c>
      <c r="R84" s="687"/>
      <c r="S84" s="701"/>
      <c r="T84" s="689"/>
      <c r="U84" s="687" t="s">
        <v>143</v>
      </c>
      <c r="V84" s="701"/>
      <c r="W84" s="694"/>
      <c r="X84" s="694" t="s">
        <v>142</v>
      </c>
      <c r="Y84" s="694" t="s">
        <v>137</v>
      </c>
      <c r="Z84" s="692" t="s">
        <v>613</v>
      </c>
      <c r="AA84" s="692"/>
      <c r="AB84" s="694"/>
      <c r="AC84" s="694"/>
      <c r="AD84" s="692" t="s">
        <v>143</v>
      </c>
      <c r="AE84" s="692" t="s">
        <v>143</v>
      </c>
      <c r="AF84" s="694" t="s">
        <v>143</v>
      </c>
      <c r="AG84" s="692" t="s">
        <v>143</v>
      </c>
      <c r="AH84" s="694" t="s">
        <v>156</v>
      </c>
      <c r="AI84" s="694" t="s">
        <v>143</v>
      </c>
      <c r="AJ84" s="694" t="s">
        <v>156</v>
      </c>
      <c r="AK84" s="692" t="s">
        <v>129</v>
      </c>
      <c r="AL84" s="694" t="s">
        <v>2700</v>
      </c>
      <c r="AM84" s="695" t="s">
        <v>7022</v>
      </c>
      <c r="AN84" s="703" t="s">
        <v>3902</v>
      </c>
      <c r="AO84" s="707" t="s">
        <v>144</v>
      </c>
      <c r="AP84" s="708" t="s">
        <v>7038</v>
      </c>
      <c r="AQ84" s="692" t="s">
        <v>143</v>
      </c>
      <c r="AR84" s="692"/>
      <c r="AS84" s="692" t="s">
        <v>143</v>
      </c>
      <c r="AT84" s="692"/>
      <c r="AU84" s="692"/>
      <c r="AV84" s="692"/>
      <c r="AW84" s="692"/>
      <c r="AX84" s="692" t="s">
        <v>144</v>
      </c>
      <c r="AY84" s="692" t="s">
        <v>7065</v>
      </c>
      <c r="AZ84" s="694" t="s">
        <v>677</v>
      </c>
      <c r="BA84" s="694" t="s">
        <v>144</v>
      </c>
      <c r="BB84" s="687" t="s">
        <v>135</v>
      </c>
      <c r="BC84" s="687" t="s">
        <v>135</v>
      </c>
      <c r="BD84" s="687" t="s">
        <v>135</v>
      </c>
      <c r="BE84" s="687" t="s">
        <v>135</v>
      </c>
      <c r="BF84" s="687" t="s">
        <v>135</v>
      </c>
      <c r="BG84" s="687" t="s">
        <v>135</v>
      </c>
      <c r="BH84" s="687" t="s">
        <v>133</v>
      </c>
      <c r="BI84" s="687" t="s">
        <v>135</v>
      </c>
      <c r="BJ84" s="692" t="s">
        <v>120</v>
      </c>
      <c r="BK84" s="678" t="s">
        <v>7066</v>
      </c>
      <c r="BL84" s="675"/>
      <c r="BM84" s="675"/>
      <c r="BN84" s="680" t="s">
        <v>143</v>
      </c>
      <c r="BO84" s="675"/>
      <c r="BP84" s="675" t="s">
        <v>7067</v>
      </c>
      <c r="BQ84" s="675" t="s">
        <v>144</v>
      </c>
      <c r="BR84" s="562">
        <f>VLOOKUP(AN84,'[8]Sample Size'!$C$30:$D$35,2,)</f>
        <v>1</v>
      </c>
      <c r="BS84" s="678" t="s">
        <v>7068</v>
      </c>
      <c r="BT84" s="690" t="s">
        <v>144</v>
      </c>
      <c r="BU84" s="678" t="s">
        <v>144</v>
      </c>
      <c r="BV84" s="684" t="s">
        <v>7069</v>
      </c>
      <c r="BW84" s="684" t="s">
        <v>5979</v>
      </c>
      <c r="BX84" s="684" t="s">
        <v>7070</v>
      </c>
      <c r="BY84" s="684" t="s">
        <v>5996</v>
      </c>
      <c r="BZ84" s="684" t="s">
        <v>7071</v>
      </c>
      <c r="CA84" s="684" t="s">
        <v>6091</v>
      </c>
      <c r="CB84" s="684" t="s">
        <v>7072</v>
      </c>
      <c r="CC84" s="684" t="s">
        <v>7073</v>
      </c>
      <c r="CD84" s="696"/>
      <c r="CE84" s="696" t="s">
        <v>143</v>
      </c>
      <c r="CF84" s="696"/>
      <c r="CG84" s="696"/>
      <c r="CH84" s="696"/>
      <c r="CI84" s="696" t="s">
        <v>143</v>
      </c>
      <c r="CJ84" s="703"/>
      <c r="CK84" s="686">
        <v>44369</v>
      </c>
    </row>
    <row r="85" spans="2:89" ht="114">
      <c r="B85" s="687" t="s">
        <v>145</v>
      </c>
      <c r="C85" s="688" t="s">
        <v>149</v>
      </c>
      <c r="D85" s="687" t="s">
        <v>2700</v>
      </c>
      <c r="E85" s="689" t="s">
        <v>1882</v>
      </c>
      <c r="F85" s="690" t="s">
        <v>7074</v>
      </c>
      <c r="G85" s="677" t="s">
        <v>7075</v>
      </c>
      <c r="H85" s="687" t="s">
        <v>135</v>
      </c>
      <c r="I85" s="687" t="s">
        <v>135</v>
      </c>
      <c r="J85" s="687" t="s">
        <v>135</v>
      </c>
      <c r="K85" s="687" t="s">
        <v>135</v>
      </c>
      <c r="L85" s="687" t="s">
        <v>135</v>
      </c>
      <c r="M85" s="687" t="s">
        <v>5967</v>
      </c>
      <c r="N85" s="693" t="s">
        <v>7076</v>
      </c>
      <c r="O85" s="691" t="s">
        <v>7077</v>
      </c>
      <c r="P85" s="684" t="s">
        <v>7078</v>
      </c>
      <c r="Q85" s="694" t="s">
        <v>130</v>
      </c>
      <c r="R85" s="687" t="s">
        <v>143</v>
      </c>
      <c r="S85" s="687"/>
      <c r="T85" s="701"/>
      <c r="U85" s="687"/>
      <c r="V85" s="701"/>
      <c r="W85" s="694"/>
      <c r="X85" s="694" t="s">
        <v>7079</v>
      </c>
      <c r="Y85" s="694" t="s">
        <v>131</v>
      </c>
      <c r="Z85" s="692" t="s">
        <v>613</v>
      </c>
      <c r="AA85" s="692"/>
      <c r="AB85" s="694"/>
      <c r="AC85" s="694"/>
      <c r="AD85" s="694" t="s">
        <v>143</v>
      </c>
      <c r="AE85" s="692" t="s">
        <v>143</v>
      </c>
      <c r="AF85" s="694" t="s">
        <v>143</v>
      </c>
      <c r="AG85" s="694" t="s">
        <v>143</v>
      </c>
      <c r="AH85" s="694" t="s">
        <v>156</v>
      </c>
      <c r="AI85" s="692" t="s">
        <v>143</v>
      </c>
      <c r="AJ85" s="694" t="s">
        <v>156</v>
      </c>
      <c r="AK85" s="692" t="s">
        <v>129</v>
      </c>
      <c r="AL85" s="694" t="s">
        <v>2700</v>
      </c>
      <c r="AM85" s="695" t="s">
        <v>7022</v>
      </c>
      <c r="AN85" s="703" t="s">
        <v>137</v>
      </c>
      <c r="AO85" s="707" t="s">
        <v>144</v>
      </c>
      <c r="AP85" s="708" t="s">
        <v>144</v>
      </c>
      <c r="AQ85" s="692"/>
      <c r="AR85" s="692"/>
      <c r="AS85" s="692"/>
      <c r="AT85" s="692"/>
      <c r="AU85" s="692"/>
      <c r="AV85" s="692"/>
      <c r="AW85" s="692"/>
      <c r="AX85" s="692" t="s">
        <v>144</v>
      </c>
      <c r="AY85" s="692" t="s">
        <v>7080</v>
      </c>
      <c r="AZ85" s="694" t="s">
        <v>147</v>
      </c>
      <c r="BA85" s="694" t="s">
        <v>130</v>
      </c>
      <c r="BB85" s="687" t="s">
        <v>135</v>
      </c>
      <c r="BC85" s="687" t="s">
        <v>135</v>
      </c>
      <c r="BD85" s="687" t="s">
        <v>133</v>
      </c>
      <c r="BE85" s="687" t="s">
        <v>133</v>
      </c>
      <c r="BF85" s="687" t="s">
        <v>135</v>
      </c>
      <c r="BG85" s="687" t="s">
        <v>133</v>
      </c>
      <c r="BH85" s="687" t="s">
        <v>135</v>
      </c>
      <c r="BI85" s="687" t="s">
        <v>135</v>
      </c>
      <c r="BJ85" s="692" t="s">
        <v>120</v>
      </c>
      <c r="BK85" s="678" t="s">
        <v>7081</v>
      </c>
      <c r="BL85" s="675"/>
      <c r="BM85" s="675"/>
      <c r="BN85" s="680" t="s">
        <v>143</v>
      </c>
      <c r="BO85" s="675"/>
      <c r="BP85" s="675" t="s">
        <v>7082</v>
      </c>
      <c r="BQ85" s="675" t="s">
        <v>144</v>
      </c>
      <c r="BR85" s="562">
        <f>VLOOKUP(AN85,'[8]Sample Size'!$C$30:$D$35,2,)</f>
        <v>1</v>
      </c>
      <c r="BS85" s="678" t="s">
        <v>7083</v>
      </c>
      <c r="BT85" s="690" t="s">
        <v>7026</v>
      </c>
      <c r="BU85" s="678" t="s">
        <v>7084</v>
      </c>
      <c r="BV85" s="684" t="s">
        <v>7085</v>
      </c>
      <c r="BW85" s="684" t="s">
        <v>7086</v>
      </c>
      <c r="BX85" s="684" t="s">
        <v>7087</v>
      </c>
      <c r="BY85" s="684" t="s">
        <v>7088</v>
      </c>
      <c r="BZ85" s="684" t="s">
        <v>7089</v>
      </c>
      <c r="CA85" s="684" t="s">
        <v>7090</v>
      </c>
      <c r="CB85" s="684" t="s">
        <v>7091</v>
      </c>
      <c r="CC85" s="684" t="s">
        <v>7086</v>
      </c>
      <c r="CD85" s="687"/>
      <c r="CE85" s="696" t="s">
        <v>143</v>
      </c>
      <c r="CF85" s="696"/>
      <c r="CG85" s="696"/>
      <c r="CH85" s="696"/>
      <c r="CI85" s="696" t="s">
        <v>143</v>
      </c>
      <c r="CJ85" s="703"/>
      <c r="CK85" s="686">
        <v>44369</v>
      </c>
    </row>
    <row r="86" spans="2:89" ht="91.2">
      <c r="B86" s="685" t="s">
        <v>145</v>
      </c>
      <c r="C86" s="709" t="s">
        <v>149</v>
      </c>
      <c r="D86" s="676" t="s">
        <v>2759</v>
      </c>
      <c r="E86" s="677" t="s">
        <v>2826</v>
      </c>
      <c r="F86" s="678" t="s">
        <v>2747</v>
      </c>
      <c r="G86" s="677" t="s">
        <v>7092</v>
      </c>
      <c r="H86" s="675" t="s">
        <v>133</v>
      </c>
      <c r="I86" s="675" t="s">
        <v>135</v>
      </c>
      <c r="J86" s="675" t="s">
        <v>135</v>
      </c>
      <c r="K86" s="675" t="s">
        <v>135</v>
      </c>
      <c r="L86" s="675" t="s">
        <v>135</v>
      </c>
      <c r="M86" s="675" t="s">
        <v>145</v>
      </c>
      <c r="N86" s="675" t="s">
        <v>2751</v>
      </c>
      <c r="O86" s="677" t="s">
        <v>7093</v>
      </c>
      <c r="P86" s="677" t="s">
        <v>7094</v>
      </c>
      <c r="Q86" s="680" t="s">
        <v>130</v>
      </c>
      <c r="R86" s="680"/>
      <c r="S86" s="679"/>
      <c r="T86" s="677" t="s">
        <v>143</v>
      </c>
      <c r="U86" s="675" t="s">
        <v>143</v>
      </c>
      <c r="V86" s="679"/>
      <c r="W86" s="680"/>
      <c r="X86" s="680" t="s">
        <v>142</v>
      </c>
      <c r="Y86" s="680" t="s">
        <v>137</v>
      </c>
      <c r="Z86" s="680" t="s">
        <v>613</v>
      </c>
      <c r="AA86" s="680" t="s">
        <v>613</v>
      </c>
      <c r="AB86" s="680"/>
      <c r="AC86" s="680"/>
      <c r="AD86" s="680"/>
      <c r="AE86" s="680" t="s">
        <v>143</v>
      </c>
      <c r="AF86" s="680"/>
      <c r="AG86" s="680"/>
      <c r="AH86" s="680"/>
      <c r="AI86" s="680" t="s">
        <v>143</v>
      </c>
      <c r="AJ86" s="680"/>
      <c r="AK86" s="680" t="s">
        <v>129</v>
      </c>
      <c r="AL86" s="680" t="s">
        <v>2759</v>
      </c>
      <c r="AM86" s="682" t="s">
        <v>7022</v>
      </c>
      <c r="AN86" s="685" t="s">
        <v>3902</v>
      </c>
      <c r="AO86" s="707" t="s">
        <v>144</v>
      </c>
      <c r="AP86" s="710" t="s">
        <v>657</v>
      </c>
      <c r="AQ86" s="680"/>
      <c r="AR86" s="680" t="s">
        <v>143</v>
      </c>
      <c r="AS86" s="680" t="s">
        <v>143</v>
      </c>
      <c r="AT86" s="680"/>
      <c r="AU86" s="680"/>
      <c r="AV86" s="680"/>
      <c r="AW86" s="680"/>
      <c r="AX86" s="680" t="s">
        <v>144</v>
      </c>
      <c r="AY86" s="680" t="s">
        <v>144</v>
      </c>
      <c r="AZ86" s="680" t="s">
        <v>677</v>
      </c>
      <c r="BA86" s="680" t="s">
        <v>144</v>
      </c>
      <c r="BB86" s="675" t="s">
        <v>135</v>
      </c>
      <c r="BC86" s="675" t="s">
        <v>135</v>
      </c>
      <c r="BD86" s="675" t="s">
        <v>135</v>
      </c>
      <c r="BE86" s="675" t="s">
        <v>135</v>
      </c>
      <c r="BF86" s="675" t="s">
        <v>135</v>
      </c>
      <c r="BG86" s="675" t="s">
        <v>133</v>
      </c>
      <c r="BH86" s="675" t="s">
        <v>135</v>
      </c>
      <c r="BI86" s="675" t="s">
        <v>135</v>
      </c>
      <c r="BJ86" s="680" t="s">
        <v>120</v>
      </c>
      <c r="BK86" s="678" t="s">
        <v>7095</v>
      </c>
      <c r="BL86" s="675"/>
      <c r="BM86" s="675"/>
      <c r="BN86" s="680" t="s">
        <v>143</v>
      </c>
      <c r="BO86" s="675"/>
      <c r="BP86" s="678" t="s">
        <v>144</v>
      </c>
      <c r="BQ86" s="675" t="s">
        <v>144</v>
      </c>
      <c r="BR86" s="562">
        <f>VLOOKUP(AN86,'[8]Sample Size'!$C$30:$D$35,2,)</f>
        <v>1</v>
      </c>
      <c r="BS86" s="682" t="s">
        <v>7096</v>
      </c>
      <c r="BT86" s="678" t="s">
        <v>144</v>
      </c>
      <c r="BU86" s="678" t="s">
        <v>144</v>
      </c>
      <c r="BV86" s="677" t="s">
        <v>7097</v>
      </c>
      <c r="BW86" s="678" t="s">
        <v>5979</v>
      </c>
      <c r="BX86" s="678" t="s">
        <v>6044</v>
      </c>
      <c r="BY86" s="677" t="s">
        <v>5996</v>
      </c>
      <c r="BZ86" s="677" t="s">
        <v>7098</v>
      </c>
      <c r="CA86" s="677" t="s">
        <v>6011</v>
      </c>
      <c r="CB86" s="677" t="s">
        <v>7099</v>
      </c>
      <c r="CC86" s="677" t="s">
        <v>7100</v>
      </c>
      <c r="CD86" s="675"/>
      <c r="CE86" s="675" t="s">
        <v>143</v>
      </c>
      <c r="CF86" s="675"/>
      <c r="CG86" s="675"/>
      <c r="CH86" s="675"/>
      <c r="CI86" s="675" t="s">
        <v>143</v>
      </c>
      <c r="CJ86" s="685"/>
      <c r="CK86" s="686">
        <v>44369</v>
      </c>
    </row>
    <row r="87" spans="2:89" ht="114">
      <c r="B87" s="685" t="s">
        <v>145</v>
      </c>
      <c r="C87" s="685" t="s">
        <v>149</v>
      </c>
      <c r="D87" s="685" t="s">
        <v>2759</v>
      </c>
      <c r="E87" s="711" t="s">
        <v>2826</v>
      </c>
      <c r="F87" s="685" t="s">
        <v>2760</v>
      </c>
      <c r="G87" s="711" t="s">
        <v>7101</v>
      </c>
      <c r="H87" s="685" t="s">
        <v>135</v>
      </c>
      <c r="I87" s="685" t="s">
        <v>135</v>
      </c>
      <c r="J87" s="685" t="s">
        <v>133</v>
      </c>
      <c r="K87" s="685" t="s">
        <v>135</v>
      </c>
      <c r="L87" s="685" t="s">
        <v>135</v>
      </c>
      <c r="M87" s="685" t="s">
        <v>5967</v>
      </c>
      <c r="N87" s="685" t="s">
        <v>2764</v>
      </c>
      <c r="O87" s="711" t="s">
        <v>7102</v>
      </c>
      <c r="P87" s="711" t="s">
        <v>7103</v>
      </c>
      <c r="Q87" s="685" t="s">
        <v>130</v>
      </c>
      <c r="R87" s="685" t="s">
        <v>143</v>
      </c>
      <c r="S87" s="685" t="s">
        <v>143</v>
      </c>
      <c r="T87" s="685"/>
      <c r="U87" s="685"/>
      <c r="V87" s="685"/>
      <c r="W87" s="685"/>
      <c r="X87" s="685" t="s">
        <v>7079</v>
      </c>
      <c r="Y87" s="685" t="s">
        <v>131</v>
      </c>
      <c r="Z87" s="685" t="s">
        <v>613</v>
      </c>
      <c r="AA87" s="685"/>
      <c r="AB87" s="685"/>
      <c r="AC87" s="685"/>
      <c r="AD87" s="685" t="s">
        <v>143</v>
      </c>
      <c r="AE87" s="685" t="s">
        <v>143</v>
      </c>
      <c r="AF87" s="685"/>
      <c r="AG87" s="685" t="s">
        <v>143</v>
      </c>
      <c r="AH87" s="685"/>
      <c r="AI87" s="685"/>
      <c r="AJ87" s="685"/>
      <c r="AK87" s="685" t="s">
        <v>129</v>
      </c>
      <c r="AL87" s="685" t="s">
        <v>2759</v>
      </c>
      <c r="AM87" s="685" t="s">
        <v>7104</v>
      </c>
      <c r="AN87" s="685" t="s">
        <v>131</v>
      </c>
      <c r="AO87" s="707" t="s">
        <v>144</v>
      </c>
      <c r="AP87" s="712" t="s">
        <v>144</v>
      </c>
      <c r="AQ87" s="685"/>
      <c r="AR87" s="685"/>
      <c r="AS87" s="685"/>
      <c r="AT87" s="685"/>
      <c r="AU87" s="685"/>
      <c r="AV87" s="685"/>
      <c r="AW87" s="685"/>
      <c r="AX87" s="685" t="s">
        <v>144</v>
      </c>
      <c r="AY87" s="685" t="s">
        <v>7105</v>
      </c>
      <c r="AZ87" s="685" t="s">
        <v>147</v>
      </c>
      <c r="BA87" s="685" t="s">
        <v>131</v>
      </c>
      <c r="BB87" s="685" t="s">
        <v>133</v>
      </c>
      <c r="BC87" s="685" t="s">
        <v>135</v>
      </c>
      <c r="BD87" s="685" t="s">
        <v>133</v>
      </c>
      <c r="BE87" s="685" t="s">
        <v>133</v>
      </c>
      <c r="BF87" s="685" t="s">
        <v>135</v>
      </c>
      <c r="BG87" s="685" t="s">
        <v>133</v>
      </c>
      <c r="BH87" s="685" t="s">
        <v>135</v>
      </c>
      <c r="BI87" s="685" t="s">
        <v>135</v>
      </c>
      <c r="BJ87" s="685" t="s">
        <v>181</v>
      </c>
      <c r="BK87" s="711" t="s">
        <v>7106</v>
      </c>
      <c r="BL87" s="685"/>
      <c r="BM87" s="685"/>
      <c r="BN87" s="685" t="s">
        <v>143</v>
      </c>
      <c r="BO87" s="685"/>
      <c r="BP87" s="678" t="s">
        <v>7107</v>
      </c>
      <c r="BQ87" s="685" t="s">
        <v>144</v>
      </c>
      <c r="BR87" s="562">
        <f>VLOOKUP(AN87,'[8]Sample Size'!$C$30:$D$35,2,)</f>
        <v>2</v>
      </c>
      <c r="BS87" s="711" t="s">
        <v>7108</v>
      </c>
      <c r="BT87" s="711" t="s">
        <v>7026</v>
      </c>
      <c r="BU87" s="678" t="s">
        <v>7084</v>
      </c>
      <c r="BV87" s="711" t="s">
        <v>7109</v>
      </c>
      <c r="BW87" s="711" t="s">
        <v>7110</v>
      </c>
      <c r="BX87" s="711" t="s">
        <v>7111</v>
      </c>
      <c r="BY87" s="711" t="s">
        <v>7112</v>
      </c>
      <c r="BZ87" s="711" t="s">
        <v>7113</v>
      </c>
      <c r="CA87" s="711" t="s">
        <v>7114</v>
      </c>
      <c r="CB87" s="711" t="s">
        <v>7115</v>
      </c>
      <c r="CC87" s="711" t="s">
        <v>7116</v>
      </c>
      <c r="CD87" s="685"/>
      <c r="CE87" s="685" t="s">
        <v>143</v>
      </c>
      <c r="CF87" s="685"/>
      <c r="CG87" s="685"/>
      <c r="CH87" s="685"/>
      <c r="CI87" s="685" t="s">
        <v>143</v>
      </c>
      <c r="CJ87" s="685"/>
      <c r="CK87" s="686">
        <v>44369</v>
      </c>
    </row>
    <row r="88" spans="2:89" ht="125.4">
      <c r="B88" s="685" t="s">
        <v>145</v>
      </c>
      <c r="C88" s="709" t="s">
        <v>149</v>
      </c>
      <c r="D88" s="676" t="s">
        <v>2759</v>
      </c>
      <c r="E88" s="677" t="s">
        <v>2826</v>
      </c>
      <c r="F88" s="678" t="s">
        <v>2773</v>
      </c>
      <c r="G88" s="677" t="s">
        <v>7117</v>
      </c>
      <c r="H88" s="675" t="s">
        <v>135</v>
      </c>
      <c r="I88" s="675" t="s">
        <v>135</v>
      </c>
      <c r="J88" s="675" t="s">
        <v>135</v>
      </c>
      <c r="K88" s="675" t="s">
        <v>135</v>
      </c>
      <c r="L88" s="675" t="s">
        <v>135</v>
      </c>
      <c r="M88" s="675" t="s">
        <v>5967</v>
      </c>
      <c r="N88" s="675" t="s">
        <v>2777</v>
      </c>
      <c r="O88" s="677" t="s">
        <v>7118</v>
      </c>
      <c r="P88" s="677" t="s">
        <v>7119</v>
      </c>
      <c r="Q88" s="680" t="s">
        <v>130</v>
      </c>
      <c r="R88" s="680" t="s">
        <v>143</v>
      </c>
      <c r="S88" s="679"/>
      <c r="T88" s="677"/>
      <c r="U88" s="675"/>
      <c r="V88" s="679"/>
      <c r="W88" s="680"/>
      <c r="X88" s="680" t="s">
        <v>142</v>
      </c>
      <c r="Y88" s="680" t="s">
        <v>131</v>
      </c>
      <c r="Z88" s="680" t="s">
        <v>613</v>
      </c>
      <c r="AA88" s="680"/>
      <c r="AB88" s="680"/>
      <c r="AC88" s="680"/>
      <c r="AD88" s="680" t="s">
        <v>143</v>
      </c>
      <c r="AE88" s="680" t="s">
        <v>143</v>
      </c>
      <c r="AF88" s="680"/>
      <c r="AG88" s="680" t="s">
        <v>143</v>
      </c>
      <c r="AH88" s="680"/>
      <c r="AI88" s="680"/>
      <c r="AJ88" s="680"/>
      <c r="AK88" s="680" t="s">
        <v>129</v>
      </c>
      <c r="AL88" s="680" t="s">
        <v>2759</v>
      </c>
      <c r="AM88" s="682" t="s">
        <v>7104</v>
      </c>
      <c r="AN88" s="685" t="s">
        <v>137</v>
      </c>
      <c r="AO88" s="707" t="s">
        <v>144</v>
      </c>
      <c r="AP88" s="710" t="s">
        <v>144</v>
      </c>
      <c r="AQ88" s="680"/>
      <c r="AR88" s="680"/>
      <c r="AS88" s="680"/>
      <c r="AT88" s="680"/>
      <c r="AU88" s="680"/>
      <c r="AV88" s="680"/>
      <c r="AW88" s="680"/>
      <c r="AX88" s="680" t="s">
        <v>144</v>
      </c>
      <c r="AY88" s="680" t="s">
        <v>7120</v>
      </c>
      <c r="AZ88" s="680" t="s">
        <v>147</v>
      </c>
      <c r="BA88" s="680" t="s">
        <v>137</v>
      </c>
      <c r="BB88" s="675" t="s">
        <v>133</v>
      </c>
      <c r="BC88" s="675" t="s">
        <v>135</v>
      </c>
      <c r="BD88" s="675" t="s">
        <v>133</v>
      </c>
      <c r="BE88" s="675" t="s">
        <v>133</v>
      </c>
      <c r="BF88" s="675" t="s">
        <v>135</v>
      </c>
      <c r="BG88" s="675" t="s">
        <v>133</v>
      </c>
      <c r="BH88" s="675" t="s">
        <v>135</v>
      </c>
      <c r="BI88" s="675" t="s">
        <v>135</v>
      </c>
      <c r="BJ88" s="680" t="s">
        <v>181</v>
      </c>
      <c r="BK88" s="678" t="s">
        <v>7121</v>
      </c>
      <c r="BL88" s="675"/>
      <c r="BM88" s="675"/>
      <c r="BN88" s="680" t="s">
        <v>143</v>
      </c>
      <c r="BO88" s="675"/>
      <c r="BP88" s="678" t="s">
        <v>7122</v>
      </c>
      <c r="BQ88" s="685" t="s">
        <v>144</v>
      </c>
      <c r="BR88" s="562">
        <f>VLOOKUP(AN88,'[8]Sample Size'!$C$30:$D$35,2,)</f>
        <v>1</v>
      </c>
      <c r="BS88" s="682" t="s">
        <v>7123</v>
      </c>
      <c r="BT88" s="678" t="s">
        <v>7124</v>
      </c>
      <c r="BU88" s="678" t="s">
        <v>919</v>
      </c>
      <c r="BV88" s="677" t="s">
        <v>7125</v>
      </c>
      <c r="BW88" s="678" t="s">
        <v>7126</v>
      </c>
      <c r="BX88" s="678" t="s">
        <v>7127</v>
      </c>
      <c r="BY88" s="677" t="s">
        <v>5981</v>
      </c>
      <c r="BZ88" s="677" t="s">
        <v>7128</v>
      </c>
      <c r="CA88" s="677" t="s">
        <v>7129</v>
      </c>
      <c r="CB88" s="677" t="s">
        <v>7130</v>
      </c>
      <c r="CC88" s="677" t="s">
        <v>7131</v>
      </c>
      <c r="CD88" s="675"/>
      <c r="CE88" s="675" t="s">
        <v>143</v>
      </c>
      <c r="CF88" s="675"/>
      <c r="CG88" s="675"/>
      <c r="CH88" s="675"/>
      <c r="CI88" s="675" t="s">
        <v>143</v>
      </c>
      <c r="CJ88" s="685"/>
      <c r="CK88" s="686">
        <v>44369</v>
      </c>
    </row>
    <row r="89" spans="2:89" ht="171">
      <c r="B89" s="685" t="s">
        <v>145</v>
      </c>
      <c r="C89" s="709" t="s">
        <v>149</v>
      </c>
      <c r="D89" s="676" t="s">
        <v>2759</v>
      </c>
      <c r="E89" s="677" t="s">
        <v>2826</v>
      </c>
      <c r="F89" s="678" t="s">
        <v>2786</v>
      </c>
      <c r="G89" s="677" t="s">
        <v>7132</v>
      </c>
      <c r="H89" s="675" t="s">
        <v>133</v>
      </c>
      <c r="I89" s="675" t="s">
        <v>135</v>
      </c>
      <c r="J89" s="675" t="s">
        <v>135</v>
      </c>
      <c r="K89" s="675" t="s">
        <v>135</v>
      </c>
      <c r="L89" s="675" t="s">
        <v>135</v>
      </c>
      <c r="M89" s="675" t="s">
        <v>145</v>
      </c>
      <c r="N89" s="675" t="s">
        <v>2790</v>
      </c>
      <c r="O89" s="677" t="s">
        <v>7133</v>
      </c>
      <c r="P89" s="677" t="s">
        <v>7134</v>
      </c>
      <c r="Q89" s="680" t="s">
        <v>130</v>
      </c>
      <c r="R89" s="680"/>
      <c r="S89" s="680"/>
      <c r="T89" s="677" t="s">
        <v>143</v>
      </c>
      <c r="U89" s="675"/>
      <c r="V89" s="679"/>
      <c r="W89" s="680"/>
      <c r="X89" s="680" t="s">
        <v>142</v>
      </c>
      <c r="Y89" s="680" t="s">
        <v>131</v>
      </c>
      <c r="Z89" s="680" t="s">
        <v>613</v>
      </c>
      <c r="AA89" s="680" t="s">
        <v>613</v>
      </c>
      <c r="AB89" s="680"/>
      <c r="AC89" s="680"/>
      <c r="AD89" s="680" t="s">
        <v>143</v>
      </c>
      <c r="AE89" s="680" t="s">
        <v>143</v>
      </c>
      <c r="AF89" s="680"/>
      <c r="AG89" s="680" t="s">
        <v>143</v>
      </c>
      <c r="AH89" s="680"/>
      <c r="AI89" s="680"/>
      <c r="AJ89" s="680"/>
      <c r="AK89" s="680" t="s">
        <v>129</v>
      </c>
      <c r="AL89" s="680" t="s">
        <v>2759</v>
      </c>
      <c r="AM89" s="682" t="s">
        <v>7104</v>
      </c>
      <c r="AN89" s="675" t="s">
        <v>3902</v>
      </c>
      <c r="AO89" s="707" t="s">
        <v>144</v>
      </c>
      <c r="AP89" s="680" t="s">
        <v>144</v>
      </c>
      <c r="AQ89" s="680"/>
      <c r="AR89" s="680"/>
      <c r="AS89" s="680"/>
      <c r="AT89" s="680"/>
      <c r="AU89" s="680"/>
      <c r="AV89" s="680"/>
      <c r="AW89" s="680"/>
      <c r="AX89" s="680" t="s">
        <v>144</v>
      </c>
      <c r="AY89" s="680" t="s">
        <v>144</v>
      </c>
      <c r="AZ89" s="680" t="s">
        <v>147</v>
      </c>
      <c r="BA89" s="680" t="s">
        <v>144</v>
      </c>
      <c r="BB89" s="675" t="s">
        <v>135</v>
      </c>
      <c r="BC89" s="675" t="s">
        <v>133</v>
      </c>
      <c r="BD89" s="675" t="s">
        <v>135</v>
      </c>
      <c r="BE89" s="675" t="s">
        <v>135</v>
      </c>
      <c r="BF89" s="675" t="s">
        <v>133</v>
      </c>
      <c r="BG89" s="675" t="s">
        <v>133</v>
      </c>
      <c r="BH89" s="675" t="s">
        <v>135</v>
      </c>
      <c r="BI89" s="675" t="s">
        <v>135</v>
      </c>
      <c r="BJ89" s="680" t="s">
        <v>120</v>
      </c>
      <c r="BK89" s="678" t="s">
        <v>7135</v>
      </c>
      <c r="BL89" s="675"/>
      <c r="BM89" s="675"/>
      <c r="BN89" s="680" t="s">
        <v>143</v>
      </c>
      <c r="BO89" s="675"/>
      <c r="BP89" s="678" t="s">
        <v>144</v>
      </c>
      <c r="BQ89" s="675" t="s">
        <v>144</v>
      </c>
      <c r="BR89" s="562">
        <f>VLOOKUP(AN89,'[8]Sample Size'!$C$30:$D$35,2,)</f>
        <v>1</v>
      </c>
      <c r="BS89" s="682" t="s">
        <v>7136</v>
      </c>
      <c r="BT89" s="678" t="s">
        <v>144</v>
      </c>
      <c r="BU89" s="678" t="s">
        <v>144</v>
      </c>
      <c r="BV89" s="677" t="s">
        <v>7137</v>
      </c>
      <c r="BW89" s="678" t="s">
        <v>7138</v>
      </c>
      <c r="BX89" s="678" t="s">
        <v>7139</v>
      </c>
      <c r="BY89" s="677" t="s">
        <v>5981</v>
      </c>
      <c r="BZ89" s="677" t="s">
        <v>7140</v>
      </c>
      <c r="CA89" s="677" t="s">
        <v>7141</v>
      </c>
      <c r="CB89" s="677" t="s">
        <v>7140</v>
      </c>
      <c r="CC89" s="677" t="s">
        <v>7138</v>
      </c>
      <c r="CD89" s="675"/>
      <c r="CE89" s="675" t="s">
        <v>143</v>
      </c>
      <c r="CF89" s="675"/>
      <c r="CG89" s="675"/>
      <c r="CH89" s="675"/>
      <c r="CI89" s="675" t="s">
        <v>143</v>
      </c>
      <c r="CJ89" s="685"/>
      <c r="CK89" s="686">
        <v>44369</v>
      </c>
    </row>
    <row r="90" spans="2:89" ht="182.4">
      <c r="B90" s="675" t="s">
        <v>145</v>
      </c>
      <c r="C90" s="676" t="s">
        <v>149</v>
      </c>
      <c r="D90" s="675" t="s">
        <v>2759</v>
      </c>
      <c r="E90" s="677" t="s">
        <v>2826</v>
      </c>
      <c r="F90" s="678" t="s">
        <v>7142</v>
      </c>
      <c r="G90" s="677" t="s">
        <v>7143</v>
      </c>
      <c r="H90" s="675" t="s">
        <v>135</v>
      </c>
      <c r="I90" s="675" t="s">
        <v>135</v>
      </c>
      <c r="J90" s="675" t="s">
        <v>135</v>
      </c>
      <c r="K90" s="675" t="s">
        <v>135</v>
      </c>
      <c r="L90" s="675" t="s">
        <v>135</v>
      </c>
      <c r="M90" s="675" t="s">
        <v>5967</v>
      </c>
      <c r="N90" s="675" t="s">
        <v>7144</v>
      </c>
      <c r="O90" s="677" t="s">
        <v>7145</v>
      </c>
      <c r="P90" s="677" t="s">
        <v>7146</v>
      </c>
      <c r="Q90" s="680" t="s">
        <v>130</v>
      </c>
      <c r="R90" s="680"/>
      <c r="S90" s="679"/>
      <c r="T90" s="677"/>
      <c r="U90" s="675" t="s">
        <v>143</v>
      </c>
      <c r="V90" s="679"/>
      <c r="W90" s="680"/>
      <c r="X90" s="680" t="s">
        <v>142</v>
      </c>
      <c r="Y90" s="680" t="s">
        <v>137</v>
      </c>
      <c r="Z90" s="680" t="s">
        <v>613</v>
      </c>
      <c r="AA90" s="680"/>
      <c r="AB90" s="680"/>
      <c r="AC90" s="680"/>
      <c r="AD90" s="680" t="s">
        <v>143</v>
      </c>
      <c r="AE90" s="680" t="s">
        <v>143</v>
      </c>
      <c r="AF90" s="680"/>
      <c r="AG90" s="680" t="s">
        <v>143</v>
      </c>
      <c r="AH90" s="680"/>
      <c r="AI90" s="680"/>
      <c r="AJ90" s="680"/>
      <c r="AK90" s="680" t="s">
        <v>129</v>
      </c>
      <c r="AL90" s="680" t="s">
        <v>2759</v>
      </c>
      <c r="AM90" s="682" t="s">
        <v>7104</v>
      </c>
      <c r="AN90" s="675" t="s">
        <v>137</v>
      </c>
      <c r="AO90" s="707" t="s">
        <v>144</v>
      </c>
      <c r="AP90" s="680" t="s">
        <v>7038</v>
      </c>
      <c r="AQ90" s="680" t="s">
        <v>143</v>
      </c>
      <c r="AR90" s="680"/>
      <c r="AS90" s="680" t="s">
        <v>143</v>
      </c>
      <c r="AT90" s="680"/>
      <c r="AU90" s="680"/>
      <c r="AV90" s="680"/>
      <c r="AW90" s="680"/>
      <c r="AX90" s="680" t="s">
        <v>144</v>
      </c>
      <c r="AY90" s="680" t="s">
        <v>7147</v>
      </c>
      <c r="AZ90" s="680" t="s">
        <v>677</v>
      </c>
      <c r="BA90" s="675" t="s">
        <v>144</v>
      </c>
      <c r="BB90" s="675" t="s">
        <v>135</v>
      </c>
      <c r="BC90" s="675" t="s">
        <v>135</v>
      </c>
      <c r="BD90" s="675" t="s">
        <v>135</v>
      </c>
      <c r="BE90" s="675" t="s">
        <v>135</v>
      </c>
      <c r="BF90" s="675" t="s">
        <v>135</v>
      </c>
      <c r="BG90" s="675" t="s">
        <v>135</v>
      </c>
      <c r="BH90" s="675" t="s">
        <v>135</v>
      </c>
      <c r="BI90" s="675" t="s">
        <v>135</v>
      </c>
      <c r="BJ90" s="680" t="s">
        <v>120</v>
      </c>
      <c r="BK90" s="678" t="s">
        <v>7148</v>
      </c>
      <c r="BL90" s="675"/>
      <c r="BM90" s="675" t="s">
        <v>143</v>
      </c>
      <c r="BN90" s="680"/>
      <c r="BO90" s="675"/>
      <c r="BP90" s="678" t="s">
        <v>144</v>
      </c>
      <c r="BQ90" s="675" t="s">
        <v>144</v>
      </c>
      <c r="BR90" s="562">
        <f>VLOOKUP(AN90,'[8]Sample Size'!$C$30:$D$35,2,)</f>
        <v>1</v>
      </c>
      <c r="BS90" s="682" t="s">
        <v>7068</v>
      </c>
      <c r="BT90" s="678" t="s">
        <v>144</v>
      </c>
      <c r="BU90" s="678" t="s">
        <v>144</v>
      </c>
      <c r="BV90" s="677" t="s">
        <v>7149</v>
      </c>
      <c r="BW90" s="678" t="s">
        <v>7150</v>
      </c>
      <c r="BX90" s="678" t="s">
        <v>7151</v>
      </c>
      <c r="BY90" s="677" t="s">
        <v>7152</v>
      </c>
      <c r="BZ90" s="677" t="s">
        <v>7153</v>
      </c>
      <c r="CA90" s="677" t="s">
        <v>7154</v>
      </c>
      <c r="CB90" s="677" t="s">
        <v>7155</v>
      </c>
      <c r="CC90" s="677" t="s">
        <v>7150</v>
      </c>
      <c r="CD90" s="675"/>
      <c r="CE90" s="675" t="s">
        <v>143</v>
      </c>
      <c r="CF90" s="675"/>
      <c r="CG90" s="675"/>
      <c r="CH90" s="675"/>
      <c r="CI90" s="675" t="s">
        <v>143</v>
      </c>
      <c r="CJ90" s="685"/>
      <c r="CK90" s="686">
        <v>44369</v>
      </c>
    </row>
    <row r="91" spans="2:89" ht="125.4">
      <c r="B91" s="713" t="s">
        <v>145</v>
      </c>
      <c r="C91" s="714" t="s">
        <v>149</v>
      </c>
      <c r="D91" s="715" t="s">
        <v>2817</v>
      </c>
      <c r="E91" s="677" t="s">
        <v>7156</v>
      </c>
      <c r="F91" s="716" t="s">
        <v>2805</v>
      </c>
      <c r="G91" s="717" t="s">
        <v>7157</v>
      </c>
      <c r="H91" s="675" t="s">
        <v>135</v>
      </c>
      <c r="I91" s="675" t="s">
        <v>135</v>
      </c>
      <c r="J91" s="675" t="s">
        <v>135</v>
      </c>
      <c r="K91" s="675" t="s">
        <v>135</v>
      </c>
      <c r="L91" s="675" t="s">
        <v>135</v>
      </c>
      <c r="M91" s="718" t="s">
        <v>5967</v>
      </c>
      <c r="N91" s="718" t="s">
        <v>2809</v>
      </c>
      <c r="O91" s="717" t="s">
        <v>7158</v>
      </c>
      <c r="P91" s="717" t="s">
        <v>7159</v>
      </c>
      <c r="Q91" s="719" t="s">
        <v>129</v>
      </c>
      <c r="R91" s="680" t="s">
        <v>143</v>
      </c>
      <c r="S91" s="679"/>
      <c r="T91" s="677"/>
      <c r="U91" s="675"/>
      <c r="V91" s="679" t="s">
        <v>143</v>
      </c>
      <c r="W91" s="680"/>
      <c r="X91" s="719" t="s">
        <v>140</v>
      </c>
      <c r="Y91" s="719" t="s">
        <v>131</v>
      </c>
      <c r="Z91" s="719" t="s">
        <v>613</v>
      </c>
      <c r="AA91" s="719"/>
      <c r="AB91" s="719"/>
      <c r="AC91" s="719"/>
      <c r="AD91" s="719" t="s">
        <v>143</v>
      </c>
      <c r="AE91" s="719" t="s">
        <v>143</v>
      </c>
      <c r="AF91" s="719"/>
      <c r="AG91" s="719" t="s">
        <v>143</v>
      </c>
      <c r="AH91" s="719"/>
      <c r="AI91" s="719"/>
      <c r="AJ91" s="719"/>
      <c r="AK91" s="680" t="s">
        <v>129</v>
      </c>
      <c r="AL91" s="680" t="s">
        <v>2817</v>
      </c>
      <c r="AM91" s="720" t="s">
        <v>7160</v>
      </c>
      <c r="AN91" s="562" t="s">
        <v>131</v>
      </c>
      <c r="AO91" s="707" t="s">
        <v>144</v>
      </c>
      <c r="AP91" s="721" t="s">
        <v>144</v>
      </c>
      <c r="AQ91" s="719"/>
      <c r="AR91" s="719"/>
      <c r="AS91" s="680"/>
      <c r="AT91" s="719"/>
      <c r="AU91" s="719"/>
      <c r="AV91" s="719"/>
      <c r="AW91" s="719"/>
      <c r="AX91" s="719" t="s">
        <v>144</v>
      </c>
      <c r="AY91" s="719" t="s">
        <v>7161</v>
      </c>
      <c r="AZ91" s="719" t="s">
        <v>147</v>
      </c>
      <c r="BA91" s="719" t="s">
        <v>131</v>
      </c>
      <c r="BB91" s="718" t="s">
        <v>135</v>
      </c>
      <c r="BC91" s="718" t="s">
        <v>135</v>
      </c>
      <c r="BD91" s="718" t="s">
        <v>135</v>
      </c>
      <c r="BE91" s="718" t="s">
        <v>135</v>
      </c>
      <c r="BF91" s="718" t="s">
        <v>135</v>
      </c>
      <c r="BG91" s="718" t="s">
        <v>135</v>
      </c>
      <c r="BH91" s="718" t="s">
        <v>135</v>
      </c>
      <c r="BI91" s="718" t="s">
        <v>135</v>
      </c>
      <c r="BJ91" s="719" t="s">
        <v>120</v>
      </c>
      <c r="BK91" s="716" t="s">
        <v>7162</v>
      </c>
      <c r="BL91" s="718"/>
      <c r="BM91" s="718"/>
      <c r="BN91" s="719" t="s">
        <v>143</v>
      </c>
      <c r="BO91" s="718"/>
      <c r="BP91" s="716" t="s">
        <v>7163</v>
      </c>
      <c r="BQ91" s="718" t="s">
        <v>144</v>
      </c>
      <c r="BR91" s="562">
        <f>VLOOKUP(AN91,'[8]Sample Size'!$C$30:$D$35,2,)</f>
        <v>2</v>
      </c>
      <c r="BS91" s="720" t="s">
        <v>7164</v>
      </c>
      <c r="BT91" s="716" t="s">
        <v>7165</v>
      </c>
      <c r="BU91" s="716" t="s">
        <v>7166</v>
      </c>
      <c r="BV91" s="717" t="s">
        <v>7167</v>
      </c>
      <c r="BW91" s="716" t="s">
        <v>5979</v>
      </c>
      <c r="BX91" s="716" t="s">
        <v>7168</v>
      </c>
      <c r="BY91" s="716" t="s">
        <v>5981</v>
      </c>
      <c r="BZ91" s="717" t="s">
        <v>7169</v>
      </c>
      <c r="CA91" s="717" t="s">
        <v>7170</v>
      </c>
      <c r="CB91" s="677" t="s">
        <v>7171</v>
      </c>
      <c r="CC91" s="717" t="s">
        <v>7172</v>
      </c>
      <c r="CD91" s="718"/>
      <c r="CE91" s="718" t="s">
        <v>143</v>
      </c>
      <c r="CF91" s="718"/>
      <c r="CG91" s="718"/>
      <c r="CH91" s="718"/>
      <c r="CI91" s="718" t="s">
        <v>143</v>
      </c>
      <c r="CJ91" s="713"/>
      <c r="CK91" s="686">
        <v>44369</v>
      </c>
    </row>
    <row r="92" spans="2:89" ht="182.4">
      <c r="B92" s="703" t="s">
        <v>145</v>
      </c>
      <c r="C92" s="721" t="s">
        <v>149</v>
      </c>
      <c r="D92" s="676" t="s">
        <v>2817</v>
      </c>
      <c r="E92" s="677" t="s">
        <v>7156</v>
      </c>
      <c r="F92" s="678" t="s">
        <v>7173</v>
      </c>
      <c r="G92" s="677" t="s">
        <v>7174</v>
      </c>
      <c r="H92" s="687" t="s">
        <v>133</v>
      </c>
      <c r="I92" s="687" t="s">
        <v>135</v>
      </c>
      <c r="J92" s="687" t="s">
        <v>135</v>
      </c>
      <c r="K92" s="687" t="s">
        <v>135</v>
      </c>
      <c r="L92" s="687" t="s">
        <v>135</v>
      </c>
      <c r="M92" s="687" t="s">
        <v>145</v>
      </c>
      <c r="N92" s="718" t="s">
        <v>2822</v>
      </c>
      <c r="O92" s="677" t="s">
        <v>7175</v>
      </c>
      <c r="P92" s="677" t="s">
        <v>7176</v>
      </c>
      <c r="Q92" s="694" t="s">
        <v>129</v>
      </c>
      <c r="R92" s="694" t="s">
        <v>143</v>
      </c>
      <c r="S92" s="701"/>
      <c r="T92" s="689"/>
      <c r="U92" s="687"/>
      <c r="V92" s="701" t="s">
        <v>143</v>
      </c>
      <c r="W92" s="694"/>
      <c r="X92" s="694" t="s">
        <v>7079</v>
      </c>
      <c r="Y92" s="694" t="s">
        <v>131</v>
      </c>
      <c r="Z92" s="719" t="s">
        <v>613</v>
      </c>
      <c r="AA92" s="719"/>
      <c r="AB92" s="694"/>
      <c r="AC92" s="694"/>
      <c r="AD92" s="694" t="s">
        <v>143</v>
      </c>
      <c r="AE92" s="694" t="s">
        <v>143</v>
      </c>
      <c r="AF92" s="694"/>
      <c r="AG92" s="694" t="s">
        <v>143</v>
      </c>
      <c r="AH92" s="694"/>
      <c r="AI92" s="694"/>
      <c r="AJ92" s="694"/>
      <c r="AK92" s="680" t="s">
        <v>129</v>
      </c>
      <c r="AL92" s="680" t="s">
        <v>2817</v>
      </c>
      <c r="AM92" s="695" t="s">
        <v>7177</v>
      </c>
      <c r="AN92" s="687" t="s">
        <v>131</v>
      </c>
      <c r="AO92" s="681" t="s">
        <v>144</v>
      </c>
      <c r="AP92" s="721" t="s">
        <v>7038</v>
      </c>
      <c r="AQ92" s="694" t="s">
        <v>143</v>
      </c>
      <c r="AR92" s="694"/>
      <c r="AS92" s="694"/>
      <c r="AT92" s="680"/>
      <c r="AU92" s="694"/>
      <c r="AV92" s="694"/>
      <c r="AW92" s="694"/>
      <c r="AX92" s="694" t="s">
        <v>144</v>
      </c>
      <c r="AY92" s="694" t="s">
        <v>7178</v>
      </c>
      <c r="AZ92" s="694" t="s">
        <v>147</v>
      </c>
      <c r="BA92" s="694" t="s">
        <v>131</v>
      </c>
      <c r="BB92" s="687" t="s">
        <v>135</v>
      </c>
      <c r="BC92" s="687" t="s">
        <v>135</v>
      </c>
      <c r="BD92" s="687" t="s">
        <v>135</v>
      </c>
      <c r="BE92" s="687" t="s">
        <v>133</v>
      </c>
      <c r="BF92" s="687" t="s">
        <v>135</v>
      </c>
      <c r="BG92" s="687" t="s">
        <v>133</v>
      </c>
      <c r="BH92" s="687" t="s">
        <v>133</v>
      </c>
      <c r="BI92" s="687" t="s">
        <v>135</v>
      </c>
      <c r="BJ92" s="694" t="s">
        <v>120</v>
      </c>
      <c r="BK92" s="678" t="s">
        <v>7176</v>
      </c>
      <c r="BL92" s="687"/>
      <c r="BM92" s="687"/>
      <c r="BN92" s="694" t="s">
        <v>143</v>
      </c>
      <c r="BO92" s="687"/>
      <c r="BP92" s="678" t="s">
        <v>7179</v>
      </c>
      <c r="BQ92" s="722" t="s">
        <v>7180</v>
      </c>
      <c r="BR92" s="562">
        <f>VLOOKUP(AN92,'[8]Sample Size'!$C$30:$D$35,2,)</f>
        <v>2</v>
      </c>
      <c r="BS92" s="720" t="s">
        <v>7181</v>
      </c>
      <c r="BT92" s="678" t="s">
        <v>7026</v>
      </c>
      <c r="BU92" s="678" t="s">
        <v>7182</v>
      </c>
      <c r="BV92" s="717" t="s">
        <v>7183</v>
      </c>
      <c r="BW92" s="716" t="s">
        <v>7184</v>
      </c>
      <c r="BX92" s="716" t="s">
        <v>7185</v>
      </c>
      <c r="BY92" s="716" t="s">
        <v>7186</v>
      </c>
      <c r="BZ92" s="717" t="s">
        <v>7187</v>
      </c>
      <c r="CA92" s="717" t="s">
        <v>7188</v>
      </c>
      <c r="CB92" s="677" t="s">
        <v>7187</v>
      </c>
      <c r="CC92" s="677" t="s">
        <v>7184</v>
      </c>
      <c r="CD92" s="675"/>
      <c r="CE92" s="675" t="s">
        <v>143</v>
      </c>
      <c r="CF92" s="675"/>
      <c r="CG92" s="675"/>
      <c r="CH92" s="675"/>
      <c r="CI92" s="675" t="s">
        <v>143</v>
      </c>
      <c r="CJ92" s="685"/>
      <c r="CK92" s="686">
        <v>44369</v>
      </c>
    </row>
    <row r="93" spans="2:89" ht="182.4">
      <c r="B93" s="685" t="s">
        <v>145</v>
      </c>
      <c r="C93" s="709" t="s">
        <v>149</v>
      </c>
      <c r="D93" s="676" t="s">
        <v>2817</v>
      </c>
      <c r="E93" s="677" t="s">
        <v>7156</v>
      </c>
      <c r="F93" s="678" t="s">
        <v>7189</v>
      </c>
      <c r="G93" s="677" t="s">
        <v>7190</v>
      </c>
      <c r="H93" s="675" t="s">
        <v>133</v>
      </c>
      <c r="I93" s="675" t="s">
        <v>135</v>
      </c>
      <c r="J93" s="675" t="s">
        <v>135</v>
      </c>
      <c r="K93" s="675" t="s">
        <v>135</v>
      </c>
      <c r="L93" s="675" t="s">
        <v>135</v>
      </c>
      <c r="M93" s="675" t="s">
        <v>5967</v>
      </c>
      <c r="N93" s="718" t="s">
        <v>2837</v>
      </c>
      <c r="O93" s="677" t="s">
        <v>7191</v>
      </c>
      <c r="P93" s="677" t="s">
        <v>7192</v>
      </c>
      <c r="Q93" s="680" t="s">
        <v>130</v>
      </c>
      <c r="R93" s="680"/>
      <c r="S93" s="679"/>
      <c r="T93" s="677"/>
      <c r="U93" s="675"/>
      <c r="V93" s="679" t="s">
        <v>143</v>
      </c>
      <c r="W93" s="680"/>
      <c r="X93" s="680" t="s">
        <v>142</v>
      </c>
      <c r="Y93" s="680" t="s">
        <v>131</v>
      </c>
      <c r="Z93" s="719" t="s">
        <v>613</v>
      </c>
      <c r="AA93" s="719"/>
      <c r="AB93" s="680"/>
      <c r="AC93" s="680"/>
      <c r="AD93" s="680" t="s">
        <v>143</v>
      </c>
      <c r="AE93" s="680" t="s">
        <v>143</v>
      </c>
      <c r="AF93" s="680"/>
      <c r="AG93" s="680" t="s">
        <v>143</v>
      </c>
      <c r="AH93" s="680"/>
      <c r="AI93" s="680"/>
      <c r="AJ93" s="680"/>
      <c r="AK93" s="680" t="s">
        <v>129</v>
      </c>
      <c r="AL93" s="680" t="s">
        <v>2817</v>
      </c>
      <c r="AM93" s="682" t="s">
        <v>7193</v>
      </c>
      <c r="AN93" s="675" t="s">
        <v>137</v>
      </c>
      <c r="AO93" s="681" t="s">
        <v>144</v>
      </c>
      <c r="AP93" s="721" t="s">
        <v>7194</v>
      </c>
      <c r="AQ93" s="680" t="s">
        <v>143</v>
      </c>
      <c r="AR93" s="680"/>
      <c r="AS93" s="680"/>
      <c r="AT93" s="680"/>
      <c r="AU93" s="680"/>
      <c r="AV93" s="680"/>
      <c r="AW93" s="680"/>
      <c r="AX93" s="680" t="s">
        <v>144</v>
      </c>
      <c r="AY93" s="680" t="s">
        <v>7195</v>
      </c>
      <c r="AZ93" s="680" t="s">
        <v>147</v>
      </c>
      <c r="BA93" s="680" t="s">
        <v>137</v>
      </c>
      <c r="BB93" s="675" t="s">
        <v>135</v>
      </c>
      <c r="BC93" s="675" t="s">
        <v>135</v>
      </c>
      <c r="BD93" s="675" t="s">
        <v>135</v>
      </c>
      <c r="BE93" s="675" t="s">
        <v>133</v>
      </c>
      <c r="BF93" s="675" t="s">
        <v>135</v>
      </c>
      <c r="BG93" s="675" t="s">
        <v>133</v>
      </c>
      <c r="BH93" s="675" t="s">
        <v>135</v>
      </c>
      <c r="BI93" s="675" t="s">
        <v>135</v>
      </c>
      <c r="BJ93" s="680" t="s">
        <v>120</v>
      </c>
      <c r="BK93" s="678" t="s">
        <v>7192</v>
      </c>
      <c r="BL93" s="675"/>
      <c r="BM93" s="675"/>
      <c r="BN93" s="680" t="s">
        <v>143</v>
      </c>
      <c r="BO93" s="680"/>
      <c r="BP93" s="711" t="s">
        <v>7196</v>
      </c>
      <c r="BQ93" s="709" t="s">
        <v>144</v>
      </c>
      <c r="BR93" s="562">
        <f>VLOOKUP(AN93,'[8]Sample Size'!$C$30:$D$35,2,)</f>
        <v>1</v>
      </c>
      <c r="BS93" s="723" t="s">
        <v>7197</v>
      </c>
      <c r="BT93" s="678" t="s">
        <v>7026</v>
      </c>
      <c r="BU93" s="678" t="s">
        <v>7084</v>
      </c>
      <c r="BV93" s="717" t="s">
        <v>7198</v>
      </c>
      <c r="BW93" s="716" t="s">
        <v>7199</v>
      </c>
      <c r="BX93" s="716" t="s">
        <v>7200</v>
      </c>
      <c r="BY93" s="716" t="s">
        <v>7201</v>
      </c>
      <c r="BZ93" s="677" t="s">
        <v>7202</v>
      </c>
      <c r="CA93" s="677" t="s">
        <v>7203</v>
      </c>
      <c r="CB93" s="677" t="s">
        <v>7202</v>
      </c>
      <c r="CC93" s="677" t="s">
        <v>7199</v>
      </c>
      <c r="CD93" s="675"/>
      <c r="CE93" s="675" t="s">
        <v>143</v>
      </c>
      <c r="CF93" s="675"/>
      <c r="CG93" s="675"/>
      <c r="CH93" s="675"/>
      <c r="CI93" s="675" t="s">
        <v>143</v>
      </c>
      <c r="CJ93" s="685"/>
      <c r="CK93" s="686">
        <v>44369</v>
      </c>
    </row>
    <row r="94" spans="2:89" ht="205.2">
      <c r="B94" s="724" t="s">
        <v>145</v>
      </c>
      <c r="C94" s="714" t="s">
        <v>149</v>
      </c>
      <c r="D94" s="725" t="s">
        <v>2817</v>
      </c>
      <c r="E94" s="726" t="s">
        <v>7156</v>
      </c>
      <c r="F94" s="678" t="s">
        <v>7204</v>
      </c>
      <c r="G94" s="677" t="s">
        <v>7205</v>
      </c>
      <c r="H94" s="721" t="s">
        <v>133</v>
      </c>
      <c r="I94" s="721" t="s">
        <v>135</v>
      </c>
      <c r="J94" s="721" t="s">
        <v>133</v>
      </c>
      <c r="K94" s="721" t="s">
        <v>135</v>
      </c>
      <c r="L94" s="721" t="s">
        <v>135</v>
      </c>
      <c r="M94" s="721" t="s">
        <v>145</v>
      </c>
      <c r="N94" s="718" t="s">
        <v>7206</v>
      </c>
      <c r="O94" s="727" t="s">
        <v>7207</v>
      </c>
      <c r="P94" s="677" t="s">
        <v>7208</v>
      </c>
      <c r="Q94" s="714" t="s">
        <v>130</v>
      </c>
      <c r="R94" s="721"/>
      <c r="S94" s="728" t="s">
        <v>143</v>
      </c>
      <c r="T94" s="728"/>
      <c r="U94" s="721"/>
      <c r="V94" s="728" t="s">
        <v>143</v>
      </c>
      <c r="W94" s="721"/>
      <c r="X94" s="721" t="s">
        <v>140</v>
      </c>
      <c r="Y94" s="721" t="s">
        <v>131</v>
      </c>
      <c r="Z94" s="719" t="s">
        <v>613</v>
      </c>
      <c r="AA94" s="719"/>
      <c r="AB94" s="721"/>
      <c r="AC94" s="721"/>
      <c r="AD94" s="721" t="s">
        <v>143</v>
      </c>
      <c r="AE94" s="721" t="s">
        <v>143</v>
      </c>
      <c r="AF94" s="721"/>
      <c r="AG94" s="721" t="s">
        <v>143</v>
      </c>
      <c r="AH94" s="721"/>
      <c r="AI94" s="721"/>
      <c r="AJ94" s="721"/>
      <c r="AK94" s="680" t="s">
        <v>129</v>
      </c>
      <c r="AL94" s="680" t="s">
        <v>2817</v>
      </c>
      <c r="AM94" s="729" t="s">
        <v>7193</v>
      </c>
      <c r="AN94" s="721" t="s">
        <v>137</v>
      </c>
      <c r="AO94" s="681" t="s">
        <v>144</v>
      </c>
      <c r="AP94" s="721" t="s">
        <v>144</v>
      </c>
      <c r="AQ94" s="721"/>
      <c r="AR94" s="721"/>
      <c r="AS94" s="721"/>
      <c r="AT94" s="721"/>
      <c r="AU94" s="721"/>
      <c r="AV94" s="692"/>
      <c r="AW94" s="694"/>
      <c r="AX94" s="721" t="s">
        <v>144</v>
      </c>
      <c r="AY94" s="680" t="s">
        <v>7209</v>
      </c>
      <c r="AZ94" s="721" t="s">
        <v>147</v>
      </c>
      <c r="BA94" s="721" t="s">
        <v>137</v>
      </c>
      <c r="BB94" s="721" t="s">
        <v>135</v>
      </c>
      <c r="BC94" s="721" t="s">
        <v>135</v>
      </c>
      <c r="BD94" s="721" t="s">
        <v>135</v>
      </c>
      <c r="BE94" s="721" t="s">
        <v>133</v>
      </c>
      <c r="BF94" s="721" t="s">
        <v>133</v>
      </c>
      <c r="BG94" s="721" t="s">
        <v>133</v>
      </c>
      <c r="BH94" s="721" t="s">
        <v>133</v>
      </c>
      <c r="BI94" s="721" t="s">
        <v>135</v>
      </c>
      <c r="BJ94" s="721" t="s">
        <v>181</v>
      </c>
      <c r="BK94" s="678" t="s">
        <v>7208</v>
      </c>
      <c r="BL94" s="721"/>
      <c r="BM94" s="721"/>
      <c r="BN94" s="721" t="s">
        <v>143</v>
      </c>
      <c r="BO94" s="721"/>
      <c r="BP94" s="729" t="s">
        <v>7210</v>
      </c>
      <c r="BQ94" s="709" t="s">
        <v>144</v>
      </c>
      <c r="BR94" s="562">
        <f>VLOOKUP(AN94,'[8]Sample Size'!$C$30:$D$35,2,)</f>
        <v>1</v>
      </c>
      <c r="BS94" s="682" t="s">
        <v>7211</v>
      </c>
      <c r="BT94" s="678" t="s">
        <v>7026</v>
      </c>
      <c r="BU94" s="678" t="s">
        <v>7084</v>
      </c>
      <c r="BV94" s="717" t="s">
        <v>7212</v>
      </c>
      <c r="BW94" s="716" t="s">
        <v>7213</v>
      </c>
      <c r="BX94" s="730" t="s">
        <v>7214</v>
      </c>
      <c r="BY94" s="677" t="s">
        <v>7201</v>
      </c>
      <c r="BZ94" s="677" t="s">
        <v>7215</v>
      </c>
      <c r="CA94" s="727" t="s">
        <v>7216</v>
      </c>
      <c r="CB94" s="727" t="s">
        <v>7217</v>
      </c>
      <c r="CC94" s="677" t="s">
        <v>7218</v>
      </c>
      <c r="CD94" s="709"/>
      <c r="CE94" s="709" t="s">
        <v>143</v>
      </c>
      <c r="CF94" s="709"/>
      <c r="CG94" s="709"/>
      <c r="CH94" s="709"/>
      <c r="CI94" s="709" t="s">
        <v>143</v>
      </c>
      <c r="CJ94" s="709"/>
      <c r="CK94" s="686">
        <v>44369</v>
      </c>
    </row>
    <row r="95" spans="2:89" ht="182.4">
      <c r="B95" s="685" t="s">
        <v>145</v>
      </c>
      <c r="C95" s="709" t="s">
        <v>149</v>
      </c>
      <c r="D95" s="676" t="s">
        <v>2817</v>
      </c>
      <c r="E95" s="677" t="s">
        <v>7156</v>
      </c>
      <c r="F95" s="678" t="s">
        <v>7219</v>
      </c>
      <c r="G95" s="677" t="s">
        <v>7220</v>
      </c>
      <c r="H95" s="675" t="s">
        <v>135</v>
      </c>
      <c r="I95" s="675" t="s">
        <v>135</v>
      </c>
      <c r="J95" s="675" t="s">
        <v>135</v>
      </c>
      <c r="K95" s="675" t="s">
        <v>135</v>
      </c>
      <c r="L95" s="675" t="s">
        <v>135</v>
      </c>
      <c r="M95" s="675" t="s">
        <v>5967</v>
      </c>
      <c r="N95" s="718" t="s">
        <v>7221</v>
      </c>
      <c r="O95" s="677" t="s">
        <v>7222</v>
      </c>
      <c r="P95" s="677" t="s">
        <v>7223</v>
      </c>
      <c r="Q95" s="680" t="s">
        <v>130</v>
      </c>
      <c r="R95" s="680"/>
      <c r="S95" s="679" t="s">
        <v>143</v>
      </c>
      <c r="T95" s="677"/>
      <c r="U95" s="675"/>
      <c r="V95" s="679" t="s">
        <v>143</v>
      </c>
      <c r="W95" s="680"/>
      <c r="X95" s="680" t="s">
        <v>140</v>
      </c>
      <c r="Y95" s="680" t="s">
        <v>131</v>
      </c>
      <c r="Z95" s="719" t="s">
        <v>613</v>
      </c>
      <c r="AA95" s="719"/>
      <c r="AB95" s="680"/>
      <c r="AC95" s="680"/>
      <c r="AD95" s="680" t="s">
        <v>143</v>
      </c>
      <c r="AE95" s="680" t="s">
        <v>143</v>
      </c>
      <c r="AF95" s="680"/>
      <c r="AG95" s="680" t="s">
        <v>143</v>
      </c>
      <c r="AH95" s="680"/>
      <c r="AI95" s="680"/>
      <c r="AJ95" s="680"/>
      <c r="AK95" s="680" t="s">
        <v>129</v>
      </c>
      <c r="AL95" s="680" t="s">
        <v>2817</v>
      </c>
      <c r="AM95" s="682" t="s">
        <v>7224</v>
      </c>
      <c r="AN95" s="675" t="s">
        <v>136</v>
      </c>
      <c r="AO95" s="681" t="s">
        <v>144</v>
      </c>
      <c r="AP95" s="680" t="s">
        <v>144</v>
      </c>
      <c r="AQ95" s="680"/>
      <c r="AR95" s="680"/>
      <c r="AS95" s="680"/>
      <c r="AT95" s="680"/>
      <c r="AU95" s="680"/>
      <c r="AV95" s="680"/>
      <c r="AW95" s="680"/>
      <c r="AX95" s="680" t="s">
        <v>144</v>
      </c>
      <c r="AY95" s="680" t="s">
        <v>7225</v>
      </c>
      <c r="AZ95" s="680" t="s">
        <v>147</v>
      </c>
      <c r="BA95" s="680" t="s">
        <v>136</v>
      </c>
      <c r="BB95" s="675" t="s">
        <v>135</v>
      </c>
      <c r="BC95" s="675" t="s">
        <v>135</v>
      </c>
      <c r="BD95" s="675" t="s">
        <v>135</v>
      </c>
      <c r="BE95" s="675" t="s">
        <v>135</v>
      </c>
      <c r="BF95" s="675" t="s">
        <v>135</v>
      </c>
      <c r="BG95" s="675" t="s">
        <v>135</v>
      </c>
      <c r="BH95" s="675" t="s">
        <v>135</v>
      </c>
      <c r="BI95" s="675" t="s">
        <v>135</v>
      </c>
      <c r="BJ95" s="680" t="s">
        <v>176</v>
      </c>
      <c r="BK95" s="678" t="s">
        <v>7226</v>
      </c>
      <c r="BL95" s="675"/>
      <c r="BM95" s="675"/>
      <c r="BN95" s="680" t="s">
        <v>143</v>
      </c>
      <c r="BO95" s="675"/>
      <c r="BP95" s="678" t="s">
        <v>7225</v>
      </c>
      <c r="BQ95" s="675" t="s">
        <v>144</v>
      </c>
      <c r="BR95" s="562">
        <f>VLOOKUP(AN95,'[8]Sample Size'!$C$30:$D$35,2,)</f>
        <v>2</v>
      </c>
      <c r="BS95" s="682" t="s">
        <v>7227</v>
      </c>
      <c r="BT95" s="730" t="s">
        <v>7026</v>
      </c>
      <c r="BU95" s="678" t="s">
        <v>7084</v>
      </c>
      <c r="BV95" s="677" t="s">
        <v>7228</v>
      </c>
      <c r="BW95" s="678" t="s">
        <v>7229</v>
      </c>
      <c r="BX95" s="678" t="s">
        <v>7230</v>
      </c>
      <c r="BY95" s="677" t="s">
        <v>7231</v>
      </c>
      <c r="BZ95" s="677" t="s">
        <v>7232</v>
      </c>
      <c r="CA95" s="677" t="s">
        <v>7233</v>
      </c>
      <c r="CB95" s="677" t="s">
        <v>7234</v>
      </c>
      <c r="CC95" s="677" t="s">
        <v>7235</v>
      </c>
      <c r="CD95" s="675"/>
      <c r="CE95" s="675" t="s">
        <v>143</v>
      </c>
      <c r="CF95" s="675"/>
      <c r="CG95" s="675"/>
      <c r="CH95" s="675"/>
      <c r="CI95" s="675" t="s">
        <v>143</v>
      </c>
      <c r="CJ95" s="685"/>
      <c r="CK95" s="686">
        <v>44369</v>
      </c>
    </row>
    <row r="96" spans="2:89" ht="205.2">
      <c r="B96" s="713" t="s">
        <v>145</v>
      </c>
      <c r="C96" s="714" t="s">
        <v>149</v>
      </c>
      <c r="D96" s="715" t="s">
        <v>2817</v>
      </c>
      <c r="E96" s="717" t="s">
        <v>7156</v>
      </c>
      <c r="F96" s="716" t="s">
        <v>7236</v>
      </c>
      <c r="G96" s="717" t="s">
        <v>7237</v>
      </c>
      <c r="H96" s="718" t="s">
        <v>133</v>
      </c>
      <c r="I96" s="718" t="s">
        <v>135</v>
      </c>
      <c r="J96" s="718" t="s">
        <v>133</v>
      </c>
      <c r="K96" s="718" t="s">
        <v>135</v>
      </c>
      <c r="L96" s="718" t="s">
        <v>135</v>
      </c>
      <c r="M96" s="718" t="s">
        <v>145</v>
      </c>
      <c r="N96" s="718" t="s">
        <v>7238</v>
      </c>
      <c r="O96" s="717" t="s">
        <v>7239</v>
      </c>
      <c r="P96" s="717" t="s">
        <v>7240</v>
      </c>
      <c r="Q96" s="719" t="s">
        <v>130</v>
      </c>
      <c r="R96" s="719"/>
      <c r="S96" s="731" t="s">
        <v>143</v>
      </c>
      <c r="T96" s="718"/>
      <c r="U96" s="718"/>
      <c r="V96" s="731" t="s">
        <v>143</v>
      </c>
      <c r="W96" s="719"/>
      <c r="X96" s="719" t="s">
        <v>140</v>
      </c>
      <c r="Y96" s="719" t="s">
        <v>131</v>
      </c>
      <c r="Z96" s="719" t="s">
        <v>613</v>
      </c>
      <c r="AA96" s="719"/>
      <c r="AB96" s="719"/>
      <c r="AC96" s="719"/>
      <c r="AD96" s="719" t="s">
        <v>143</v>
      </c>
      <c r="AE96" s="719" t="s">
        <v>143</v>
      </c>
      <c r="AF96" s="719"/>
      <c r="AG96" s="719" t="s">
        <v>143</v>
      </c>
      <c r="AH96" s="719"/>
      <c r="AI96" s="719"/>
      <c r="AJ96" s="719"/>
      <c r="AK96" s="719" t="s">
        <v>129</v>
      </c>
      <c r="AL96" s="719" t="s">
        <v>2817</v>
      </c>
      <c r="AM96" s="720" t="s">
        <v>7241</v>
      </c>
      <c r="AN96" s="718" t="s">
        <v>137</v>
      </c>
      <c r="AO96" s="681" t="s">
        <v>144</v>
      </c>
      <c r="AP96" s="719" t="s">
        <v>144</v>
      </c>
      <c r="AQ96" s="719"/>
      <c r="AR96" s="719"/>
      <c r="AS96" s="719"/>
      <c r="AT96" s="719"/>
      <c r="AU96" s="719"/>
      <c r="AV96" s="719"/>
      <c r="AW96" s="719"/>
      <c r="AX96" s="719" t="s">
        <v>144</v>
      </c>
      <c r="AY96" s="719" t="s">
        <v>7209</v>
      </c>
      <c r="AZ96" s="719" t="s">
        <v>147</v>
      </c>
      <c r="BA96" s="719" t="s">
        <v>137</v>
      </c>
      <c r="BB96" s="718" t="s">
        <v>135</v>
      </c>
      <c r="BC96" s="718" t="s">
        <v>135</v>
      </c>
      <c r="BD96" s="718" t="s">
        <v>135</v>
      </c>
      <c r="BE96" s="718" t="s">
        <v>133</v>
      </c>
      <c r="BF96" s="718" t="s">
        <v>133</v>
      </c>
      <c r="BG96" s="718" t="s">
        <v>133</v>
      </c>
      <c r="BH96" s="718" t="s">
        <v>133</v>
      </c>
      <c r="BI96" s="718" t="s">
        <v>135</v>
      </c>
      <c r="BJ96" s="719" t="s">
        <v>181</v>
      </c>
      <c r="BK96" s="716" t="s">
        <v>7240</v>
      </c>
      <c r="BL96" s="718"/>
      <c r="BM96" s="718"/>
      <c r="BN96" s="719" t="s">
        <v>143</v>
      </c>
      <c r="BO96" s="718"/>
      <c r="BP96" s="716" t="s">
        <v>7242</v>
      </c>
      <c r="BQ96" s="718" t="s">
        <v>144</v>
      </c>
      <c r="BR96" s="562">
        <f>VLOOKUP(AN96,'[8]Sample Size'!$C$30:$D$35,2,)</f>
        <v>1</v>
      </c>
      <c r="BS96" s="720" t="s">
        <v>7243</v>
      </c>
      <c r="BT96" s="716" t="s">
        <v>7026</v>
      </c>
      <c r="BU96" s="716" t="s">
        <v>7084</v>
      </c>
      <c r="BV96" s="717" t="s">
        <v>7212</v>
      </c>
      <c r="BW96" s="716" t="s">
        <v>7213</v>
      </c>
      <c r="BX96" s="716" t="s">
        <v>7214</v>
      </c>
      <c r="BY96" s="717" t="s">
        <v>7201</v>
      </c>
      <c r="BZ96" s="717" t="s">
        <v>7215</v>
      </c>
      <c r="CA96" s="717" t="s">
        <v>7216</v>
      </c>
      <c r="CB96" s="717" t="s">
        <v>7217</v>
      </c>
      <c r="CC96" s="717" t="s">
        <v>7218</v>
      </c>
      <c r="CD96" s="718"/>
      <c r="CE96" s="718" t="s">
        <v>143</v>
      </c>
      <c r="CF96" s="718"/>
      <c r="CG96" s="718"/>
      <c r="CH96" s="718"/>
      <c r="CI96" s="718" t="s">
        <v>143</v>
      </c>
      <c r="CJ96" s="713"/>
      <c r="CK96" s="686">
        <v>44369</v>
      </c>
    </row>
    <row r="97" spans="2:89" ht="243.6" hidden="1">
      <c r="B97" s="642" t="s">
        <v>5183</v>
      </c>
      <c r="C97" s="643" t="s">
        <v>7244</v>
      </c>
      <c r="D97" s="642" t="s">
        <v>7245</v>
      </c>
      <c r="E97" s="644" t="s">
        <v>7246</v>
      </c>
      <c r="F97" s="645" t="s">
        <v>7247</v>
      </c>
      <c r="G97" s="644" t="s">
        <v>7248</v>
      </c>
      <c r="H97" s="642" t="s">
        <v>135</v>
      </c>
      <c r="I97" s="642" t="s">
        <v>135</v>
      </c>
      <c r="J97" s="642" t="s">
        <v>135</v>
      </c>
      <c r="K97" s="642" t="s">
        <v>135</v>
      </c>
      <c r="L97" s="642" t="s">
        <v>135</v>
      </c>
      <c r="M97" s="642" t="s">
        <v>5967</v>
      </c>
      <c r="N97" s="662" t="s">
        <v>7249</v>
      </c>
      <c r="O97" s="644" t="s">
        <v>7250</v>
      </c>
      <c r="P97" s="646" t="s">
        <v>7251</v>
      </c>
      <c r="Q97" s="651" t="s">
        <v>3718</v>
      </c>
      <c r="R97" s="642" t="s">
        <v>143</v>
      </c>
      <c r="S97" s="662"/>
      <c r="T97" s="644"/>
      <c r="U97" s="642"/>
      <c r="V97" s="662"/>
      <c r="W97" s="651"/>
      <c r="X97" s="651" t="s">
        <v>3847</v>
      </c>
      <c r="Y97" s="651" t="s">
        <v>4201</v>
      </c>
      <c r="Z97" s="649" t="s">
        <v>2272</v>
      </c>
      <c r="AA97" s="649"/>
      <c r="AB97" s="651"/>
      <c r="AC97" s="651"/>
      <c r="AD97" s="649" t="s">
        <v>143</v>
      </c>
      <c r="AE97" s="649" t="s">
        <v>143</v>
      </c>
      <c r="AF97" s="649"/>
      <c r="AG97" s="649"/>
      <c r="AH97" s="649" t="s">
        <v>143</v>
      </c>
      <c r="AI97" s="649"/>
      <c r="AJ97" s="649"/>
      <c r="AK97" s="649" t="s">
        <v>129</v>
      </c>
      <c r="AL97" s="651" t="s">
        <v>7245</v>
      </c>
      <c r="AM97" s="652" t="s">
        <v>7252</v>
      </c>
      <c r="AN97" s="642" t="s">
        <v>3025</v>
      </c>
      <c r="AO97" s="651" t="s">
        <v>144</v>
      </c>
      <c r="AP97" s="651" t="s">
        <v>3018</v>
      </c>
      <c r="AQ97" s="649"/>
      <c r="AR97" s="649"/>
      <c r="AS97" s="649"/>
      <c r="AT97" s="649"/>
      <c r="AU97" s="649"/>
      <c r="AV97" s="649"/>
      <c r="AW97" s="649"/>
      <c r="AX97" s="651" t="s">
        <v>144</v>
      </c>
      <c r="AY97" s="651" t="s">
        <v>7253</v>
      </c>
      <c r="AZ97" s="651" t="s">
        <v>3911</v>
      </c>
      <c r="BA97" s="651" t="s">
        <v>3025</v>
      </c>
      <c r="BB97" s="642" t="s">
        <v>135</v>
      </c>
      <c r="BC97" s="642" t="s">
        <v>135</v>
      </c>
      <c r="BD97" s="642" t="s">
        <v>135</v>
      </c>
      <c r="BE97" s="642" t="s">
        <v>135</v>
      </c>
      <c r="BF97" s="642" t="s">
        <v>135</v>
      </c>
      <c r="BG97" s="642" t="s">
        <v>135</v>
      </c>
      <c r="BH97" s="642" t="s">
        <v>135</v>
      </c>
      <c r="BI97" s="642" t="s">
        <v>135</v>
      </c>
      <c r="BJ97" s="651" t="s">
        <v>120</v>
      </c>
      <c r="BK97" s="669" t="s">
        <v>7254</v>
      </c>
      <c r="BL97" s="655"/>
      <c r="BM97" s="655"/>
      <c r="BN97" s="655" t="s">
        <v>143</v>
      </c>
      <c r="BO97" s="655"/>
      <c r="BP97" s="655" t="s">
        <v>7255</v>
      </c>
      <c r="BQ97" s="655" t="s">
        <v>7256</v>
      </c>
      <c r="BR97" s="562">
        <f>VLOOKUP(AN97,'[8]Sample Size'!$C$30:$D$35,2,)</f>
        <v>25</v>
      </c>
      <c r="BS97" s="669" t="s">
        <v>7257</v>
      </c>
      <c r="BT97" s="642" t="s">
        <v>7258</v>
      </c>
      <c r="BU97" s="642" t="s">
        <v>7259</v>
      </c>
      <c r="BV97" s="648" t="s">
        <v>7260</v>
      </c>
      <c r="BW97" s="648" t="s">
        <v>7261</v>
      </c>
      <c r="BX97" s="648" t="s">
        <v>7262</v>
      </c>
      <c r="BY97" s="648" t="s">
        <v>5981</v>
      </c>
      <c r="BZ97" s="648" t="s">
        <v>7263</v>
      </c>
      <c r="CA97" s="648" t="s">
        <v>7264</v>
      </c>
      <c r="CB97" s="648" t="s">
        <v>7263</v>
      </c>
      <c r="CC97" s="648" t="s">
        <v>7261</v>
      </c>
      <c r="CD97" s="642"/>
      <c r="CE97" s="642" t="s">
        <v>7265</v>
      </c>
      <c r="CF97" s="642"/>
      <c r="CG97" s="642"/>
      <c r="CH97" s="642"/>
      <c r="CI97" s="642" t="s">
        <v>7265</v>
      </c>
      <c r="CJ97" s="664"/>
      <c r="CK97" s="686">
        <v>44369</v>
      </c>
    </row>
    <row r="98" spans="2:89" ht="243.6" hidden="1">
      <c r="B98" s="642" t="s">
        <v>5183</v>
      </c>
      <c r="C98" s="643" t="s">
        <v>7244</v>
      </c>
      <c r="D98" s="642" t="s">
        <v>7245</v>
      </c>
      <c r="E98" s="644" t="s">
        <v>7246</v>
      </c>
      <c r="F98" s="645" t="s">
        <v>7247</v>
      </c>
      <c r="G98" s="644" t="s">
        <v>7248</v>
      </c>
      <c r="H98" s="642" t="s">
        <v>135</v>
      </c>
      <c r="I98" s="642" t="s">
        <v>135</v>
      </c>
      <c r="J98" s="642" t="s">
        <v>135</v>
      </c>
      <c r="K98" s="642" t="s">
        <v>135</v>
      </c>
      <c r="L98" s="642" t="s">
        <v>135</v>
      </c>
      <c r="M98" s="642" t="s">
        <v>5967</v>
      </c>
      <c r="N98" s="662" t="s">
        <v>7266</v>
      </c>
      <c r="O98" s="644" t="s">
        <v>7267</v>
      </c>
      <c r="P98" s="646" t="s">
        <v>7268</v>
      </c>
      <c r="Q98" s="651" t="s">
        <v>4440</v>
      </c>
      <c r="R98" s="642" t="s">
        <v>143</v>
      </c>
      <c r="S98" s="642" t="s">
        <v>143</v>
      </c>
      <c r="T98" s="642"/>
      <c r="U98" s="642"/>
      <c r="V98" s="662"/>
      <c r="W98" s="651"/>
      <c r="X98" s="651" t="s">
        <v>3972</v>
      </c>
      <c r="Y98" s="651" t="s">
        <v>4201</v>
      </c>
      <c r="Z98" s="649" t="s">
        <v>2272</v>
      </c>
      <c r="AA98" s="649"/>
      <c r="AB98" s="651"/>
      <c r="AC98" s="651"/>
      <c r="AD98" s="649" t="s">
        <v>143</v>
      </c>
      <c r="AE98" s="649" t="s">
        <v>143</v>
      </c>
      <c r="AF98" s="649"/>
      <c r="AG98" s="649"/>
      <c r="AH98" s="649" t="s">
        <v>143</v>
      </c>
      <c r="AI98" s="649"/>
      <c r="AJ98" s="649"/>
      <c r="AK98" s="649" t="s">
        <v>129</v>
      </c>
      <c r="AL98" s="651" t="s">
        <v>7245</v>
      </c>
      <c r="AM98" s="652" t="s">
        <v>7252</v>
      </c>
      <c r="AN98" s="642" t="s">
        <v>3972</v>
      </c>
      <c r="AO98" s="651" t="s">
        <v>144</v>
      </c>
      <c r="AP98" s="651" t="s">
        <v>3018</v>
      </c>
      <c r="AQ98" s="649"/>
      <c r="AR98" s="649"/>
      <c r="AS98" s="649"/>
      <c r="AT98" s="649"/>
      <c r="AU98" s="649"/>
      <c r="AV98" s="649"/>
      <c r="AW98" s="649"/>
      <c r="AX98" s="651" t="s">
        <v>144</v>
      </c>
      <c r="AY98" s="651" t="s">
        <v>7269</v>
      </c>
      <c r="AZ98" s="651" t="s">
        <v>3911</v>
      </c>
      <c r="BA98" s="651" t="s">
        <v>3972</v>
      </c>
      <c r="BB98" s="642" t="s">
        <v>135</v>
      </c>
      <c r="BC98" s="642" t="s">
        <v>135</v>
      </c>
      <c r="BD98" s="642" t="s">
        <v>135</v>
      </c>
      <c r="BE98" s="642" t="s">
        <v>135</v>
      </c>
      <c r="BF98" s="642" t="s">
        <v>135</v>
      </c>
      <c r="BG98" s="642" t="s">
        <v>135</v>
      </c>
      <c r="BH98" s="642" t="s">
        <v>135</v>
      </c>
      <c r="BI98" s="642" t="s">
        <v>135</v>
      </c>
      <c r="BJ98" s="651" t="s">
        <v>120</v>
      </c>
      <c r="BK98" s="669" t="s">
        <v>7270</v>
      </c>
      <c r="BL98" s="655"/>
      <c r="BM98" s="655" t="s">
        <v>143</v>
      </c>
      <c r="BN98" s="655" t="s">
        <v>143</v>
      </c>
      <c r="BO98" s="655"/>
      <c r="BP98" s="655" t="s">
        <v>7271</v>
      </c>
      <c r="BQ98" s="655" t="s">
        <v>7272</v>
      </c>
      <c r="BR98" s="562">
        <f>VLOOKUP(AN98,'[8]Sample Size'!$C$30:$D$35,2,)</f>
        <v>20</v>
      </c>
      <c r="BS98" s="669" t="s">
        <v>7273</v>
      </c>
      <c r="BT98" s="642" t="s">
        <v>7258</v>
      </c>
      <c r="BU98" s="642" t="s">
        <v>7259</v>
      </c>
      <c r="BV98" s="648" t="s">
        <v>7260</v>
      </c>
      <c r="BW98" s="648" t="s">
        <v>7274</v>
      </c>
      <c r="BX98" s="648" t="s">
        <v>7275</v>
      </c>
      <c r="BY98" s="648" t="s">
        <v>5981</v>
      </c>
      <c r="BZ98" s="648" t="s">
        <v>7276</v>
      </c>
      <c r="CA98" s="648" t="s">
        <v>7264</v>
      </c>
      <c r="CB98" s="648" t="s">
        <v>7276</v>
      </c>
      <c r="CC98" s="648" t="s">
        <v>7274</v>
      </c>
      <c r="CD98" s="642"/>
      <c r="CE98" s="642" t="s">
        <v>7265</v>
      </c>
      <c r="CF98" s="642"/>
      <c r="CG98" s="642"/>
      <c r="CH98" s="642"/>
      <c r="CI98" s="642" t="s">
        <v>7265</v>
      </c>
      <c r="CJ98" s="664"/>
      <c r="CK98" s="686">
        <v>44369</v>
      </c>
    </row>
    <row r="99" spans="2:89" ht="243.6" hidden="1">
      <c r="B99" s="642" t="s">
        <v>5183</v>
      </c>
      <c r="C99" s="643" t="s">
        <v>7244</v>
      </c>
      <c r="D99" s="642" t="s">
        <v>7245</v>
      </c>
      <c r="E99" s="644" t="s">
        <v>7246</v>
      </c>
      <c r="F99" s="645" t="s">
        <v>7247</v>
      </c>
      <c r="G99" s="644" t="s">
        <v>7248</v>
      </c>
      <c r="H99" s="642" t="s">
        <v>135</v>
      </c>
      <c r="I99" s="642" t="s">
        <v>135</v>
      </c>
      <c r="J99" s="642" t="s">
        <v>135</v>
      </c>
      <c r="K99" s="642" t="s">
        <v>135</v>
      </c>
      <c r="L99" s="642" t="s">
        <v>135</v>
      </c>
      <c r="M99" s="642" t="s">
        <v>5967</v>
      </c>
      <c r="N99" s="662" t="s">
        <v>7277</v>
      </c>
      <c r="O99" s="644" t="s">
        <v>7278</v>
      </c>
      <c r="P99" s="646" t="s">
        <v>7279</v>
      </c>
      <c r="Q99" s="651" t="s">
        <v>4440</v>
      </c>
      <c r="R99" s="642" t="s">
        <v>143</v>
      </c>
      <c r="S99" s="642" t="s">
        <v>143</v>
      </c>
      <c r="T99" s="642"/>
      <c r="U99" s="642"/>
      <c r="V99" s="662"/>
      <c r="W99" s="651"/>
      <c r="X99" s="651" t="s">
        <v>3847</v>
      </c>
      <c r="Y99" s="651" t="s">
        <v>4201</v>
      </c>
      <c r="Z99" s="649" t="s">
        <v>2272</v>
      </c>
      <c r="AA99" s="649"/>
      <c r="AB99" s="651"/>
      <c r="AC99" s="651"/>
      <c r="AD99" s="649" t="s">
        <v>143</v>
      </c>
      <c r="AE99" s="649" t="s">
        <v>143</v>
      </c>
      <c r="AF99" s="649"/>
      <c r="AG99" s="649"/>
      <c r="AH99" s="649" t="s">
        <v>143</v>
      </c>
      <c r="AI99" s="649"/>
      <c r="AJ99" s="649"/>
      <c r="AK99" s="649" t="s">
        <v>129</v>
      </c>
      <c r="AL99" s="651" t="s">
        <v>7245</v>
      </c>
      <c r="AM99" s="652" t="s">
        <v>7252</v>
      </c>
      <c r="AN99" s="642" t="s">
        <v>3025</v>
      </c>
      <c r="AO99" s="651" t="s">
        <v>144</v>
      </c>
      <c r="AP99" s="651" t="s">
        <v>3018</v>
      </c>
      <c r="AQ99" s="649"/>
      <c r="AR99" s="649"/>
      <c r="AS99" s="649"/>
      <c r="AT99" s="649"/>
      <c r="AU99" s="649"/>
      <c r="AV99" s="649"/>
      <c r="AW99" s="649"/>
      <c r="AX99" s="651" t="s">
        <v>144</v>
      </c>
      <c r="AY99" s="651" t="s">
        <v>7280</v>
      </c>
      <c r="AZ99" s="651" t="s">
        <v>3911</v>
      </c>
      <c r="BA99" s="651" t="s">
        <v>3025</v>
      </c>
      <c r="BB99" s="642" t="s">
        <v>135</v>
      </c>
      <c r="BC99" s="642" t="s">
        <v>135</v>
      </c>
      <c r="BD99" s="642" t="s">
        <v>135</v>
      </c>
      <c r="BE99" s="642" t="s">
        <v>135</v>
      </c>
      <c r="BF99" s="642" t="s">
        <v>135</v>
      </c>
      <c r="BG99" s="642" t="s">
        <v>135</v>
      </c>
      <c r="BH99" s="642" t="s">
        <v>135</v>
      </c>
      <c r="BI99" s="642" t="s">
        <v>135</v>
      </c>
      <c r="BJ99" s="651" t="s">
        <v>120</v>
      </c>
      <c r="BK99" s="669" t="s">
        <v>7281</v>
      </c>
      <c r="BL99" s="655"/>
      <c r="BM99" s="655"/>
      <c r="BN99" s="655" t="s">
        <v>143</v>
      </c>
      <c r="BO99" s="655"/>
      <c r="BP99" s="655" t="s">
        <v>7282</v>
      </c>
      <c r="BQ99" s="655" t="s">
        <v>7283</v>
      </c>
      <c r="BR99" s="562">
        <f>VLOOKUP(AN99,'[8]Sample Size'!$C$30:$D$35,2,)</f>
        <v>25</v>
      </c>
      <c r="BS99" s="669" t="s">
        <v>7284</v>
      </c>
      <c r="BT99" s="642" t="s">
        <v>7258</v>
      </c>
      <c r="BU99" s="642" t="s">
        <v>7285</v>
      </c>
      <c r="BV99" s="648" t="s">
        <v>7260</v>
      </c>
      <c r="BW99" s="648" t="s">
        <v>7286</v>
      </c>
      <c r="BX99" s="648" t="s">
        <v>7287</v>
      </c>
      <c r="BY99" s="648" t="s">
        <v>5981</v>
      </c>
      <c r="BZ99" s="648" t="s">
        <v>7288</v>
      </c>
      <c r="CA99" s="648" t="s">
        <v>7264</v>
      </c>
      <c r="CB99" s="648" t="s">
        <v>7288</v>
      </c>
      <c r="CC99" s="648" t="s">
        <v>7286</v>
      </c>
      <c r="CD99" s="642"/>
      <c r="CE99" s="642" t="s">
        <v>7265</v>
      </c>
      <c r="CF99" s="642"/>
      <c r="CG99" s="642"/>
      <c r="CH99" s="642"/>
      <c r="CI99" s="642" t="s">
        <v>7265</v>
      </c>
      <c r="CJ99" s="664"/>
      <c r="CK99" s="686">
        <v>44369</v>
      </c>
    </row>
    <row r="100" spans="2:89" ht="243.6" hidden="1">
      <c r="B100" s="642" t="s">
        <v>5183</v>
      </c>
      <c r="C100" s="643" t="s">
        <v>7244</v>
      </c>
      <c r="D100" s="642" t="s">
        <v>7289</v>
      </c>
      <c r="E100" s="644" t="s">
        <v>7290</v>
      </c>
      <c r="F100" s="645" t="s">
        <v>7291</v>
      </c>
      <c r="G100" s="644" t="s">
        <v>7292</v>
      </c>
      <c r="H100" s="642" t="s">
        <v>135</v>
      </c>
      <c r="I100" s="642" t="s">
        <v>135</v>
      </c>
      <c r="J100" s="642" t="s">
        <v>135</v>
      </c>
      <c r="K100" s="642" t="s">
        <v>135</v>
      </c>
      <c r="L100" s="642" t="s">
        <v>135</v>
      </c>
      <c r="M100" s="642" t="s">
        <v>5967</v>
      </c>
      <c r="N100" s="662" t="s">
        <v>7293</v>
      </c>
      <c r="O100" s="644" t="s">
        <v>7294</v>
      </c>
      <c r="P100" s="646" t="s">
        <v>7295</v>
      </c>
      <c r="Q100" s="651" t="s">
        <v>3718</v>
      </c>
      <c r="R100" s="642" t="s">
        <v>143</v>
      </c>
      <c r="S100" s="662"/>
      <c r="T100" s="644"/>
      <c r="U100" s="642"/>
      <c r="V100" s="662"/>
      <c r="W100" s="651"/>
      <c r="X100" s="651" t="s">
        <v>3847</v>
      </c>
      <c r="Y100" s="651" t="s">
        <v>4201</v>
      </c>
      <c r="Z100" s="649" t="s">
        <v>2272</v>
      </c>
      <c r="AA100" s="649"/>
      <c r="AB100" s="651"/>
      <c r="AC100" s="651"/>
      <c r="AD100" s="649" t="s">
        <v>143</v>
      </c>
      <c r="AE100" s="649"/>
      <c r="AF100" s="649"/>
      <c r="AG100" s="649" t="s">
        <v>143</v>
      </c>
      <c r="AH100" s="649" t="s">
        <v>143</v>
      </c>
      <c r="AI100" s="649"/>
      <c r="AJ100" s="649"/>
      <c r="AK100" s="649" t="s">
        <v>129</v>
      </c>
      <c r="AL100" s="651" t="s">
        <v>7289</v>
      </c>
      <c r="AM100" s="652" t="s">
        <v>7296</v>
      </c>
      <c r="AN100" s="642" t="s">
        <v>7297</v>
      </c>
      <c r="AO100" s="651" t="s">
        <v>144</v>
      </c>
      <c r="AP100" s="651" t="s">
        <v>3018</v>
      </c>
      <c r="AQ100" s="649"/>
      <c r="AR100" s="649"/>
      <c r="AS100" s="649"/>
      <c r="AT100" s="649"/>
      <c r="AU100" s="649"/>
      <c r="AV100" s="649"/>
      <c r="AW100" s="649"/>
      <c r="AX100" s="651" t="s">
        <v>144</v>
      </c>
      <c r="AY100" s="651" t="s">
        <v>7298</v>
      </c>
      <c r="AZ100" s="651" t="s">
        <v>3911</v>
      </c>
      <c r="BA100" s="651" t="s">
        <v>7297</v>
      </c>
      <c r="BB100" s="642" t="s">
        <v>135</v>
      </c>
      <c r="BC100" s="642" t="s">
        <v>135</v>
      </c>
      <c r="BD100" s="642" t="s">
        <v>135</v>
      </c>
      <c r="BE100" s="642" t="s">
        <v>135</v>
      </c>
      <c r="BF100" s="642" t="s">
        <v>135</v>
      </c>
      <c r="BG100" s="642" t="s">
        <v>133</v>
      </c>
      <c r="BH100" s="642" t="s">
        <v>135</v>
      </c>
      <c r="BI100" s="642" t="s">
        <v>135</v>
      </c>
      <c r="BJ100" s="651" t="s">
        <v>120</v>
      </c>
      <c r="BK100" s="669" t="s">
        <v>7299</v>
      </c>
      <c r="BL100" s="655"/>
      <c r="BM100" s="655"/>
      <c r="BN100" s="655" t="s">
        <v>143</v>
      </c>
      <c r="BO100" s="655"/>
      <c r="BP100" s="655" t="s">
        <v>7300</v>
      </c>
      <c r="BQ100" s="655" t="s">
        <v>7301</v>
      </c>
      <c r="BR100" s="562">
        <f>VLOOKUP(AN100,'[8]Sample Size'!$C$30:$D$35,2,)</f>
        <v>5</v>
      </c>
      <c r="BS100" s="669" t="s">
        <v>7302</v>
      </c>
      <c r="BT100" s="642" t="s">
        <v>7258</v>
      </c>
      <c r="BU100" s="642" t="s">
        <v>7285</v>
      </c>
      <c r="BV100" s="648" t="s">
        <v>7303</v>
      </c>
      <c r="BW100" s="648" t="s">
        <v>7304</v>
      </c>
      <c r="BX100" s="648" t="s">
        <v>7305</v>
      </c>
      <c r="BY100" s="648" t="s">
        <v>5981</v>
      </c>
      <c r="BZ100" s="648" t="s">
        <v>7263</v>
      </c>
      <c r="CA100" s="648" t="s">
        <v>7306</v>
      </c>
      <c r="CB100" s="648" t="s">
        <v>7263</v>
      </c>
      <c r="CC100" s="648" t="s">
        <v>7304</v>
      </c>
      <c r="CD100" s="642"/>
      <c r="CE100" s="642" t="s">
        <v>7265</v>
      </c>
      <c r="CF100" s="642"/>
      <c r="CG100" s="642"/>
      <c r="CH100" s="642"/>
      <c r="CI100" s="642" t="s">
        <v>7265</v>
      </c>
      <c r="CJ100" s="664"/>
      <c r="CK100" s="686">
        <v>44369</v>
      </c>
    </row>
    <row r="101" spans="2:89" ht="243.6" hidden="1">
      <c r="B101" s="642" t="s">
        <v>148</v>
      </c>
      <c r="C101" s="643" t="s">
        <v>772</v>
      </c>
      <c r="D101" s="642" t="s">
        <v>7289</v>
      </c>
      <c r="E101" s="644" t="s">
        <v>7290</v>
      </c>
      <c r="F101" s="645" t="s">
        <v>7307</v>
      </c>
      <c r="G101" s="644" t="s">
        <v>7308</v>
      </c>
      <c r="H101" s="642" t="s">
        <v>135</v>
      </c>
      <c r="I101" s="642" t="s">
        <v>135</v>
      </c>
      <c r="J101" s="642" t="s">
        <v>135</v>
      </c>
      <c r="K101" s="642" t="s">
        <v>135</v>
      </c>
      <c r="L101" s="642" t="s">
        <v>135</v>
      </c>
      <c r="M101" s="642" t="s">
        <v>5967</v>
      </c>
      <c r="N101" s="662" t="s">
        <v>7309</v>
      </c>
      <c r="O101" s="644" t="s">
        <v>7310</v>
      </c>
      <c r="P101" s="646" t="s">
        <v>7311</v>
      </c>
      <c r="Q101" s="651" t="s">
        <v>129</v>
      </c>
      <c r="R101" s="642"/>
      <c r="S101" s="662" t="s">
        <v>143</v>
      </c>
      <c r="T101" s="644"/>
      <c r="U101" s="642"/>
      <c r="V101" s="662"/>
      <c r="W101" s="651"/>
      <c r="X101" s="651" t="s">
        <v>140</v>
      </c>
      <c r="Y101" s="651" t="s">
        <v>137</v>
      </c>
      <c r="Z101" s="649" t="s">
        <v>2272</v>
      </c>
      <c r="AA101" s="649"/>
      <c r="AB101" s="651"/>
      <c r="AC101" s="651"/>
      <c r="AD101" s="649" t="s">
        <v>143</v>
      </c>
      <c r="AE101" s="649" t="s">
        <v>143</v>
      </c>
      <c r="AF101" s="649"/>
      <c r="AG101" s="649"/>
      <c r="AH101" s="649"/>
      <c r="AI101" s="649"/>
      <c r="AJ101" s="649"/>
      <c r="AK101" s="649" t="s">
        <v>129</v>
      </c>
      <c r="AL101" s="651" t="s">
        <v>7289</v>
      </c>
      <c r="AM101" s="652" t="s">
        <v>7312</v>
      </c>
      <c r="AN101" s="642" t="s">
        <v>7265</v>
      </c>
      <c r="AO101" s="651" t="s">
        <v>144</v>
      </c>
      <c r="AP101" s="651" t="s">
        <v>7313</v>
      </c>
      <c r="AQ101" s="649"/>
      <c r="AR101" s="649" t="s">
        <v>7265</v>
      </c>
      <c r="AS101" s="649"/>
      <c r="AT101" s="649"/>
      <c r="AU101" s="649"/>
      <c r="AV101" s="649"/>
      <c r="AW101" s="649"/>
      <c r="AX101" s="649" t="s">
        <v>144</v>
      </c>
      <c r="AY101" s="649" t="s">
        <v>144</v>
      </c>
      <c r="AZ101" s="651" t="s">
        <v>135</v>
      </c>
      <c r="BA101" s="651" t="s">
        <v>135</v>
      </c>
      <c r="BB101" s="642" t="s">
        <v>135</v>
      </c>
      <c r="BC101" s="642" t="s">
        <v>135</v>
      </c>
      <c r="BD101" s="642" t="s">
        <v>135</v>
      </c>
      <c r="BE101" s="642" t="s">
        <v>135</v>
      </c>
      <c r="BF101" s="642" t="s">
        <v>135</v>
      </c>
      <c r="BG101" s="642" t="s">
        <v>135</v>
      </c>
      <c r="BH101" s="642" t="s">
        <v>135</v>
      </c>
      <c r="BI101" s="642" t="s">
        <v>135</v>
      </c>
      <c r="BJ101" s="651" t="s">
        <v>120</v>
      </c>
      <c r="BK101" s="669" t="s">
        <v>7314</v>
      </c>
      <c r="BL101" s="655"/>
      <c r="BM101" s="655" t="s">
        <v>143</v>
      </c>
      <c r="BN101" s="655" t="s">
        <v>143</v>
      </c>
      <c r="BO101" s="655"/>
      <c r="BP101" s="655" t="s">
        <v>7315</v>
      </c>
      <c r="BQ101" s="655" t="s">
        <v>3018</v>
      </c>
      <c r="BR101" s="562">
        <f>VLOOKUP(AN101,'[8]Sample Size'!$C$30:$D$35,2,)</f>
        <v>25</v>
      </c>
      <c r="BS101" s="669" t="s">
        <v>7316</v>
      </c>
      <c r="BT101" s="642" t="s">
        <v>652</v>
      </c>
      <c r="BU101" s="642" t="s">
        <v>859</v>
      </c>
      <c r="BV101" s="648" t="s">
        <v>7303</v>
      </c>
      <c r="BW101" s="648" t="s">
        <v>7317</v>
      </c>
      <c r="BX101" s="648" t="s">
        <v>6606</v>
      </c>
      <c r="BY101" s="648" t="s">
        <v>5981</v>
      </c>
      <c r="BZ101" s="648" t="s">
        <v>7318</v>
      </c>
      <c r="CA101" s="648" t="s">
        <v>7306</v>
      </c>
      <c r="CB101" s="648" t="s">
        <v>7318</v>
      </c>
      <c r="CC101" s="648" t="s">
        <v>7317</v>
      </c>
      <c r="CD101" s="642"/>
      <c r="CE101" s="642" t="s">
        <v>143</v>
      </c>
      <c r="CF101" s="642"/>
      <c r="CG101" s="642"/>
      <c r="CH101" s="642"/>
      <c r="CI101" s="642" t="s">
        <v>143</v>
      </c>
      <c r="CJ101" s="664"/>
      <c r="CK101" s="686">
        <v>44369</v>
      </c>
    </row>
    <row r="102" spans="2:89" ht="243.6" hidden="1">
      <c r="B102" s="642" t="s">
        <v>5183</v>
      </c>
      <c r="C102" s="643" t="s">
        <v>7244</v>
      </c>
      <c r="D102" s="642" t="s">
        <v>7319</v>
      </c>
      <c r="E102" s="644" t="s">
        <v>7320</v>
      </c>
      <c r="F102" s="645" t="s">
        <v>7321</v>
      </c>
      <c r="G102" s="644" t="s">
        <v>7322</v>
      </c>
      <c r="H102" s="642" t="s">
        <v>135</v>
      </c>
      <c r="I102" s="642" t="s">
        <v>135</v>
      </c>
      <c r="J102" s="642" t="s">
        <v>135</v>
      </c>
      <c r="K102" s="642" t="s">
        <v>135</v>
      </c>
      <c r="L102" s="642" t="s">
        <v>135</v>
      </c>
      <c r="M102" s="642" t="s">
        <v>5967</v>
      </c>
      <c r="N102" s="662" t="s">
        <v>7323</v>
      </c>
      <c r="O102" s="644" t="s">
        <v>7324</v>
      </c>
      <c r="P102" s="646" t="s">
        <v>7325</v>
      </c>
      <c r="Q102" s="651" t="s">
        <v>3718</v>
      </c>
      <c r="R102" s="642" t="s">
        <v>143</v>
      </c>
      <c r="S102" s="662"/>
      <c r="T102" s="644"/>
      <c r="U102" s="642"/>
      <c r="V102" s="662"/>
      <c r="W102" s="651"/>
      <c r="X102" s="651" t="s">
        <v>3847</v>
      </c>
      <c r="Y102" s="651" t="s">
        <v>4201</v>
      </c>
      <c r="Z102" s="649"/>
      <c r="AA102" s="649"/>
      <c r="AB102" s="651"/>
      <c r="AC102" s="651"/>
      <c r="AD102" s="649" t="s">
        <v>143</v>
      </c>
      <c r="AE102" s="649"/>
      <c r="AF102" s="649"/>
      <c r="AG102" s="649" t="s">
        <v>143</v>
      </c>
      <c r="AH102" s="649"/>
      <c r="AI102" s="649"/>
      <c r="AJ102" s="649"/>
      <c r="AK102" s="649" t="s">
        <v>129</v>
      </c>
      <c r="AL102" s="651" t="s">
        <v>7319</v>
      </c>
      <c r="AM102" s="665" t="s">
        <v>3001</v>
      </c>
      <c r="AN102" s="642" t="s">
        <v>4201</v>
      </c>
      <c r="AO102" s="651" t="s">
        <v>144</v>
      </c>
      <c r="AP102" s="651" t="s">
        <v>3018</v>
      </c>
      <c r="AQ102" s="649"/>
      <c r="AR102" s="649"/>
      <c r="AS102" s="649"/>
      <c r="AT102" s="649"/>
      <c r="AU102" s="649"/>
      <c r="AV102" s="649"/>
      <c r="AW102" s="649"/>
      <c r="AX102" s="651" t="s">
        <v>144</v>
      </c>
      <c r="AY102" s="651" t="s">
        <v>7326</v>
      </c>
      <c r="AZ102" s="651" t="s">
        <v>3911</v>
      </c>
      <c r="BA102" s="651" t="s">
        <v>4201</v>
      </c>
      <c r="BB102" s="642" t="s">
        <v>135</v>
      </c>
      <c r="BC102" s="642" t="s">
        <v>135</v>
      </c>
      <c r="BD102" s="642" t="s">
        <v>135</v>
      </c>
      <c r="BE102" s="642" t="s">
        <v>135</v>
      </c>
      <c r="BF102" s="642" t="s">
        <v>135</v>
      </c>
      <c r="BG102" s="642" t="s">
        <v>135</v>
      </c>
      <c r="BH102" s="642" t="s">
        <v>135</v>
      </c>
      <c r="BI102" s="642" t="s">
        <v>135</v>
      </c>
      <c r="BJ102" s="651" t="s">
        <v>120</v>
      </c>
      <c r="BK102" s="669" t="s">
        <v>7327</v>
      </c>
      <c r="BL102" s="655"/>
      <c r="BM102" s="655"/>
      <c r="BN102" s="655" t="s">
        <v>143</v>
      </c>
      <c r="BO102" s="655"/>
      <c r="BP102" s="655" t="s">
        <v>7328</v>
      </c>
      <c r="BQ102" s="655" t="s">
        <v>3018</v>
      </c>
      <c r="BR102" s="562">
        <f>VLOOKUP(AN102,'[8]Sample Size'!$C$30:$D$35,2,)</f>
        <v>2</v>
      </c>
      <c r="BS102" s="669" t="s">
        <v>7329</v>
      </c>
      <c r="BT102" s="642" t="s">
        <v>7258</v>
      </c>
      <c r="BU102" s="642" t="s">
        <v>7285</v>
      </c>
      <c r="BV102" s="648" t="s">
        <v>7330</v>
      </c>
      <c r="BW102" s="648" t="s">
        <v>7331</v>
      </c>
      <c r="BX102" s="648" t="s">
        <v>7332</v>
      </c>
      <c r="BY102" s="648" t="s">
        <v>5981</v>
      </c>
      <c r="BZ102" s="648" t="s">
        <v>7333</v>
      </c>
      <c r="CA102" s="648" t="s">
        <v>7264</v>
      </c>
      <c r="CB102" s="648" t="s">
        <v>7333</v>
      </c>
      <c r="CC102" s="648" t="s">
        <v>7331</v>
      </c>
      <c r="CD102" s="642"/>
      <c r="CE102" s="642" t="s">
        <v>7265</v>
      </c>
      <c r="CF102" s="642"/>
      <c r="CG102" s="642"/>
      <c r="CH102" s="642"/>
      <c r="CI102" s="642" t="s">
        <v>7265</v>
      </c>
      <c r="CJ102" s="664"/>
      <c r="CK102" s="686">
        <v>44369</v>
      </c>
    </row>
    <row r="103" spans="2:89" ht="243.6" hidden="1">
      <c r="B103" s="642" t="s">
        <v>5183</v>
      </c>
      <c r="C103" s="643" t="s">
        <v>7244</v>
      </c>
      <c r="D103" s="642" t="s">
        <v>7319</v>
      </c>
      <c r="E103" s="644" t="s">
        <v>7320</v>
      </c>
      <c r="F103" s="645" t="s">
        <v>7321</v>
      </c>
      <c r="G103" s="644" t="s">
        <v>7322</v>
      </c>
      <c r="H103" s="642" t="s">
        <v>135</v>
      </c>
      <c r="I103" s="642" t="s">
        <v>135</v>
      </c>
      <c r="J103" s="642" t="s">
        <v>135</v>
      </c>
      <c r="K103" s="642" t="s">
        <v>135</v>
      </c>
      <c r="L103" s="642" t="s">
        <v>135</v>
      </c>
      <c r="M103" s="642" t="s">
        <v>5967</v>
      </c>
      <c r="N103" s="662" t="s">
        <v>7334</v>
      </c>
      <c r="O103" s="644" t="s">
        <v>7335</v>
      </c>
      <c r="P103" s="646" t="s">
        <v>7336</v>
      </c>
      <c r="Q103" s="651" t="s">
        <v>4440</v>
      </c>
      <c r="R103" s="642" t="s">
        <v>143</v>
      </c>
      <c r="S103" s="642" t="s">
        <v>143</v>
      </c>
      <c r="T103" s="644"/>
      <c r="U103" s="642"/>
      <c r="V103" s="662"/>
      <c r="W103" s="651"/>
      <c r="X103" s="651" t="s">
        <v>3972</v>
      </c>
      <c r="Y103" s="651" t="s">
        <v>4201</v>
      </c>
      <c r="Z103" s="649"/>
      <c r="AA103" s="649"/>
      <c r="AB103" s="651"/>
      <c r="AC103" s="651"/>
      <c r="AD103" s="649" t="s">
        <v>143</v>
      </c>
      <c r="AE103" s="649"/>
      <c r="AF103" s="649"/>
      <c r="AG103" s="649" t="s">
        <v>143</v>
      </c>
      <c r="AH103" s="649"/>
      <c r="AI103" s="649"/>
      <c r="AJ103" s="649"/>
      <c r="AK103" s="649" t="s">
        <v>129</v>
      </c>
      <c r="AL103" s="651" t="s">
        <v>7319</v>
      </c>
      <c r="AM103" s="665" t="s">
        <v>3001</v>
      </c>
      <c r="AN103" s="642" t="s">
        <v>3972</v>
      </c>
      <c r="AO103" s="651" t="s">
        <v>144</v>
      </c>
      <c r="AP103" s="651" t="s">
        <v>3018</v>
      </c>
      <c r="AQ103" s="649"/>
      <c r="AR103" s="649"/>
      <c r="AS103" s="649"/>
      <c r="AT103" s="649"/>
      <c r="AU103" s="649"/>
      <c r="AV103" s="649"/>
      <c r="AW103" s="649"/>
      <c r="AX103" s="651" t="s">
        <v>144</v>
      </c>
      <c r="AY103" s="651" t="s">
        <v>7337</v>
      </c>
      <c r="AZ103" s="651" t="s">
        <v>3911</v>
      </c>
      <c r="BA103" s="651" t="s">
        <v>3972</v>
      </c>
      <c r="BB103" s="642" t="s">
        <v>135</v>
      </c>
      <c r="BC103" s="642" t="s">
        <v>135</v>
      </c>
      <c r="BD103" s="642" t="s">
        <v>135</v>
      </c>
      <c r="BE103" s="642" t="s">
        <v>135</v>
      </c>
      <c r="BF103" s="642" t="s">
        <v>135</v>
      </c>
      <c r="BG103" s="642" t="s">
        <v>135</v>
      </c>
      <c r="BH103" s="642" t="s">
        <v>135</v>
      </c>
      <c r="BI103" s="642" t="s">
        <v>135</v>
      </c>
      <c r="BJ103" s="651" t="s">
        <v>120</v>
      </c>
      <c r="BK103" s="669" t="s">
        <v>7338</v>
      </c>
      <c r="BL103" s="655"/>
      <c r="BM103" s="655"/>
      <c r="BN103" s="655" t="s">
        <v>143</v>
      </c>
      <c r="BO103" s="655"/>
      <c r="BP103" s="655" t="s">
        <v>7339</v>
      </c>
      <c r="BQ103" s="655" t="s">
        <v>3018</v>
      </c>
      <c r="BR103" s="562">
        <f>VLOOKUP(AN103,'[8]Sample Size'!$C$30:$D$35,2,)</f>
        <v>20</v>
      </c>
      <c r="BS103" s="669" t="s">
        <v>7340</v>
      </c>
      <c r="BT103" s="642" t="s">
        <v>7258</v>
      </c>
      <c r="BU103" s="642" t="s">
        <v>7259</v>
      </c>
      <c r="BV103" s="648" t="s">
        <v>7330</v>
      </c>
      <c r="BW103" s="648" t="s">
        <v>7341</v>
      </c>
      <c r="BX103" s="648" t="s">
        <v>7342</v>
      </c>
      <c r="BY103" s="648" t="s">
        <v>5981</v>
      </c>
      <c r="BZ103" s="648" t="s">
        <v>7333</v>
      </c>
      <c r="CA103" s="648" t="s">
        <v>7264</v>
      </c>
      <c r="CB103" s="648" t="s">
        <v>7333</v>
      </c>
      <c r="CC103" s="648" t="s">
        <v>7341</v>
      </c>
      <c r="CD103" s="642"/>
      <c r="CE103" s="642" t="s">
        <v>7265</v>
      </c>
      <c r="CF103" s="642"/>
      <c r="CG103" s="642"/>
      <c r="CH103" s="642"/>
      <c r="CI103" s="642" t="s">
        <v>7265</v>
      </c>
      <c r="CJ103" s="664"/>
      <c r="CK103" s="686">
        <v>44369</v>
      </c>
    </row>
    <row r="104" spans="2:89" ht="243.6" hidden="1">
      <c r="B104" s="642" t="s">
        <v>5183</v>
      </c>
      <c r="C104" s="643" t="s">
        <v>7244</v>
      </c>
      <c r="D104" s="642" t="s">
        <v>7319</v>
      </c>
      <c r="E104" s="644" t="s">
        <v>7320</v>
      </c>
      <c r="F104" s="645" t="s">
        <v>7343</v>
      </c>
      <c r="G104" s="644" t="s">
        <v>7344</v>
      </c>
      <c r="H104" s="642" t="s">
        <v>135</v>
      </c>
      <c r="I104" s="642" t="s">
        <v>135</v>
      </c>
      <c r="J104" s="642" t="s">
        <v>135</v>
      </c>
      <c r="K104" s="642" t="s">
        <v>135</v>
      </c>
      <c r="L104" s="642" t="s">
        <v>135</v>
      </c>
      <c r="M104" s="642" t="s">
        <v>5967</v>
      </c>
      <c r="N104" s="662" t="s">
        <v>7345</v>
      </c>
      <c r="O104" s="644" t="s">
        <v>7346</v>
      </c>
      <c r="P104" s="646" t="s">
        <v>7347</v>
      </c>
      <c r="Q104" s="651" t="s">
        <v>4440</v>
      </c>
      <c r="R104" s="642" t="s">
        <v>143</v>
      </c>
      <c r="S104" s="662"/>
      <c r="T104" s="644"/>
      <c r="U104" s="642"/>
      <c r="V104" s="662"/>
      <c r="W104" s="651"/>
      <c r="X104" s="651" t="s">
        <v>3847</v>
      </c>
      <c r="Y104" s="651" t="s">
        <v>4201</v>
      </c>
      <c r="Z104" s="649"/>
      <c r="AA104" s="649"/>
      <c r="AB104" s="651"/>
      <c r="AC104" s="651"/>
      <c r="AD104" s="649" t="s">
        <v>143</v>
      </c>
      <c r="AE104" s="649"/>
      <c r="AF104" s="649"/>
      <c r="AG104" s="649" t="s">
        <v>143</v>
      </c>
      <c r="AH104" s="649"/>
      <c r="AI104" s="649"/>
      <c r="AJ104" s="649"/>
      <c r="AK104" s="649" t="s">
        <v>129</v>
      </c>
      <c r="AL104" s="651" t="s">
        <v>7319</v>
      </c>
      <c r="AM104" s="665" t="s">
        <v>3001</v>
      </c>
      <c r="AN104" s="642" t="s">
        <v>3972</v>
      </c>
      <c r="AO104" s="651" t="s">
        <v>144</v>
      </c>
      <c r="AP104" s="651" t="s">
        <v>3018</v>
      </c>
      <c r="AQ104" s="649"/>
      <c r="AR104" s="649"/>
      <c r="AS104" s="649"/>
      <c r="AT104" s="649"/>
      <c r="AU104" s="649"/>
      <c r="AV104" s="649"/>
      <c r="AW104" s="649"/>
      <c r="AX104" s="651" t="s">
        <v>144</v>
      </c>
      <c r="AY104" s="651" t="s">
        <v>144</v>
      </c>
      <c r="AZ104" s="651" t="s">
        <v>3911</v>
      </c>
      <c r="BA104" s="651" t="s">
        <v>3972</v>
      </c>
      <c r="BB104" s="642" t="s">
        <v>135</v>
      </c>
      <c r="BC104" s="642" t="s">
        <v>135</v>
      </c>
      <c r="BD104" s="642" t="s">
        <v>135</v>
      </c>
      <c r="BE104" s="642" t="s">
        <v>135</v>
      </c>
      <c r="BF104" s="642" t="s">
        <v>135</v>
      </c>
      <c r="BG104" s="642" t="s">
        <v>135</v>
      </c>
      <c r="BH104" s="642" t="s">
        <v>135</v>
      </c>
      <c r="BI104" s="642" t="s">
        <v>135</v>
      </c>
      <c r="BJ104" s="651" t="s">
        <v>120</v>
      </c>
      <c r="BK104" s="669" t="s">
        <v>7348</v>
      </c>
      <c r="BL104" s="655"/>
      <c r="BM104" s="655"/>
      <c r="BN104" s="655" t="s">
        <v>143</v>
      </c>
      <c r="BO104" s="655"/>
      <c r="BP104" s="655" t="s">
        <v>7349</v>
      </c>
      <c r="BQ104" s="655" t="s">
        <v>7350</v>
      </c>
      <c r="BR104" s="562">
        <f>VLOOKUP(AN104,'[8]Sample Size'!$C$30:$D$35,2,)</f>
        <v>20</v>
      </c>
      <c r="BS104" s="669" t="s">
        <v>7351</v>
      </c>
      <c r="BT104" s="655" t="s">
        <v>7352</v>
      </c>
      <c r="BU104" s="655" t="s">
        <v>7353</v>
      </c>
      <c r="BV104" s="648" t="s">
        <v>7330</v>
      </c>
      <c r="BW104" s="648" t="s">
        <v>7354</v>
      </c>
      <c r="BX104" s="648" t="s">
        <v>7355</v>
      </c>
      <c r="BY104" s="648" t="s">
        <v>5981</v>
      </c>
      <c r="BZ104" s="648" t="s">
        <v>7356</v>
      </c>
      <c r="CA104" s="648" t="s">
        <v>7264</v>
      </c>
      <c r="CB104" s="648" t="s">
        <v>7357</v>
      </c>
      <c r="CC104" s="648" t="s">
        <v>7354</v>
      </c>
      <c r="CD104" s="642"/>
      <c r="CE104" s="642" t="s">
        <v>7265</v>
      </c>
      <c r="CF104" s="642"/>
      <c r="CG104" s="642"/>
      <c r="CH104" s="642"/>
      <c r="CI104" s="642" t="s">
        <v>7265</v>
      </c>
      <c r="CJ104" s="664"/>
      <c r="CK104" s="686">
        <v>44369</v>
      </c>
    </row>
    <row r="105" spans="2:89" ht="243.6" hidden="1">
      <c r="B105" s="642" t="s">
        <v>5183</v>
      </c>
      <c r="C105" s="643" t="s">
        <v>7244</v>
      </c>
      <c r="D105" s="642" t="s">
        <v>7319</v>
      </c>
      <c r="E105" s="644" t="s">
        <v>7320</v>
      </c>
      <c r="F105" s="645" t="s">
        <v>7343</v>
      </c>
      <c r="G105" s="644" t="s">
        <v>7344</v>
      </c>
      <c r="H105" s="642" t="s">
        <v>133</v>
      </c>
      <c r="I105" s="642" t="s">
        <v>135</v>
      </c>
      <c r="J105" s="642" t="s">
        <v>133</v>
      </c>
      <c r="K105" s="642" t="s">
        <v>135</v>
      </c>
      <c r="L105" s="642" t="s">
        <v>135</v>
      </c>
      <c r="M105" s="642" t="s">
        <v>145</v>
      </c>
      <c r="N105" s="662" t="s">
        <v>7358</v>
      </c>
      <c r="O105" s="644" t="s">
        <v>7359</v>
      </c>
      <c r="P105" s="646" t="s">
        <v>7360</v>
      </c>
      <c r="Q105" s="651" t="s">
        <v>4440</v>
      </c>
      <c r="R105" s="651"/>
      <c r="S105" s="662"/>
      <c r="T105" s="642" t="s">
        <v>143</v>
      </c>
      <c r="U105" s="642"/>
      <c r="V105" s="662"/>
      <c r="W105" s="651"/>
      <c r="X105" s="651" t="s">
        <v>3847</v>
      </c>
      <c r="Y105" s="651" t="s">
        <v>3902</v>
      </c>
      <c r="Z105" s="649" t="s">
        <v>7265</v>
      </c>
      <c r="AA105" s="649" t="s">
        <v>7265</v>
      </c>
      <c r="AB105" s="651"/>
      <c r="AC105" s="651"/>
      <c r="AD105" s="649" t="s">
        <v>7265</v>
      </c>
      <c r="AE105" s="649"/>
      <c r="AF105" s="649"/>
      <c r="AG105" s="649" t="s">
        <v>7265</v>
      </c>
      <c r="AH105" s="649"/>
      <c r="AI105" s="649"/>
      <c r="AJ105" s="649"/>
      <c r="AK105" s="649" t="s">
        <v>129</v>
      </c>
      <c r="AL105" s="651" t="s">
        <v>7319</v>
      </c>
      <c r="AM105" s="665" t="s">
        <v>3001</v>
      </c>
      <c r="AN105" s="642" t="s">
        <v>3902</v>
      </c>
      <c r="AO105" s="651" t="s">
        <v>144</v>
      </c>
      <c r="AP105" s="651" t="s">
        <v>3018</v>
      </c>
      <c r="AQ105" s="649"/>
      <c r="AR105" s="649"/>
      <c r="AS105" s="649" t="s">
        <v>3025</v>
      </c>
      <c r="AT105" s="649" t="s">
        <v>3025</v>
      </c>
      <c r="AU105" s="649"/>
      <c r="AV105" s="649"/>
      <c r="AW105" s="649"/>
      <c r="AX105" s="651" t="s">
        <v>144</v>
      </c>
      <c r="AY105" s="651" t="s">
        <v>144</v>
      </c>
      <c r="AZ105" s="651" t="s">
        <v>7361</v>
      </c>
      <c r="BA105" s="651" t="s">
        <v>3018</v>
      </c>
      <c r="BB105" s="642" t="s">
        <v>135</v>
      </c>
      <c r="BC105" s="642" t="s">
        <v>133</v>
      </c>
      <c r="BD105" s="642" t="s">
        <v>135</v>
      </c>
      <c r="BE105" s="642" t="s">
        <v>135</v>
      </c>
      <c r="BF105" s="642" t="s">
        <v>135</v>
      </c>
      <c r="BG105" s="642" t="s">
        <v>135</v>
      </c>
      <c r="BH105" s="642" t="s">
        <v>135</v>
      </c>
      <c r="BI105" s="642" t="s">
        <v>135</v>
      </c>
      <c r="BJ105" s="651" t="s">
        <v>120</v>
      </c>
      <c r="BK105" s="669" t="s">
        <v>7362</v>
      </c>
      <c r="BL105" s="655"/>
      <c r="BM105" s="655"/>
      <c r="BN105" s="655" t="s">
        <v>143</v>
      </c>
      <c r="BO105" s="655"/>
      <c r="BP105" s="655" t="s">
        <v>7272</v>
      </c>
      <c r="BQ105" s="655" t="s">
        <v>7272</v>
      </c>
      <c r="BR105" s="562">
        <f>VLOOKUP(AN105,'[8]Sample Size'!$C$30:$D$35,2,)</f>
        <v>1</v>
      </c>
      <c r="BS105" s="669" t="s">
        <v>7363</v>
      </c>
      <c r="BT105" s="642" t="s">
        <v>3018</v>
      </c>
      <c r="BU105" s="642" t="s">
        <v>3018</v>
      </c>
      <c r="BV105" s="648" t="s">
        <v>7330</v>
      </c>
      <c r="BW105" s="648" t="s">
        <v>7364</v>
      </c>
      <c r="BX105" s="648" t="s">
        <v>7365</v>
      </c>
      <c r="BY105" s="648" t="s">
        <v>5981</v>
      </c>
      <c r="BZ105" s="648" t="s">
        <v>7366</v>
      </c>
      <c r="CA105" s="648" t="s">
        <v>7264</v>
      </c>
      <c r="CB105" s="648" t="s">
        <v>7366</v>
      </c>
      <c r="CC105" s="648" t="s">
        <v>7364</v>
      </c>
      <c r="CD105" s="642"/>
      <c r="CE105" s="642" t="s">
        <v>7265</v>
      </c>
      <c r="CF105" s="642"/>
      <c r="CG105" s="642"/>
      <c r="CH105" s="642"/>
      <c r="CI105" s="642" t="s">
        <v>7265</v>
      </c>
      <c r="CJ105" s="664"/>
      <c r="CK105" s="686">
        <v>44369</v>
      </c>
    </row>
    <row r="106" spans="2:89" ht="243.6" hidden="1">
      <c r="B106" s="642" t="s">
        <v>5183</v>
      </c>
      <c r="C106" s="643" t="s">
        <v>7244</v>
      </c>
      <c r="D106" s="642" t="s">
        <v>7319</v>
      </c>
      <c r="E106" s="644" t="s">
        <v>7320</v>
      </c>
      <c r="F106" s="645" t="s">
        <v>7367</v>
      </c>
      <c r="G106" s="644" t="s">
        <v>7368</v>
      </c>
      <c r="H106" s="642" t="s">
        <v>135</v>
      </c>
      <c r="I106" s="642" t="s">
        <v>135</v>
      </c>
      <c r="J106" s="642" t="s">
        <v>135</v>
      </c>
      <c r="K106" s="642" t="s">
        <v>135</v>
      </c>
      <c r="L106" s="642" t="s">
        <v>135</v>
      </c>
      <c r="M106" s="642" t="s">
        <v>5967</v>
      </c>
      <c r="N106" s="662" t="s">
        <v>7369</v>
      </c>
      <c r="O106" s="644" t="s">
        <v>7370</v>
      </c>
      <c r="P106" s="646" t="s">
        <v>7371</v>
      </c>
      <c r="Q106" s="651" t="s">
        <v>7372</v>
      </c>
      <c r="R106" s="651"/>
      <c r="S106" s="662"/>
      <c r="T106" s="642" t="s">
        <v>143</v>
      </c>
      <c r="U106" s="642"/>
      <c r="V106" s="662"/>
      <c r="W106" s="651"/>
      <c r="X106" s="651" t="s">
        <v>3847</v>
      </c>
      <c r="Y106" s="651" t="s">
        <v>3902</v>
      </c>
      <c r="Z106" s="649" t="s">
        <v>7265</v>
      </c>
      <c r="AA106" s="649" t="s">
        <v>7265</v>
      </c>
      <c r="AB106" s="651"/>
      <c r="AC106" s="651"/>
      <c r="AD106" s="649" t="s">
        <v>7265</v>
      </c>
      <c r="AE106" s="649"/>
      <c r="AF106" s="649"/>
      <c r="AG106" s="649" t="s">
        <v>7265</v>
      </c>
      <c r="AH106" s="649"/>
      <c r="AI106" s="649"/>
      <c r="AJ106" s="649"/>
      <c r="AK106" s="649" t="s">
        <v>129</v>
      </c>
      <c r="AL106" s="651" t="s">
        <v>7319</v>
      </c>
      <c r="AM106" s="665" t="s">
        <v>3001</v>
      </c>
      <c r="AN106" s="642" t="s">
        <v>3902</v>
      </c>
      <c r="AO106" s="651" t="s">
        <v>144</v>
      </c>
      <c r="AP106" s="651" t="s">
        <v>3018</v>
      </c>
      <c r="AQ106" s="649"/>
      <c r="AR106" s="649"/>
      <c r="AS106" s="649" t="s">
        <v>3025</v>
      </c>
      <c r="AT106" s="649" t="s">
        <v>3025</v>
      </c>
      <c r="AU106" s="649"/>
      <c r="AV106" s="649"/>
      <c r="AW106" s="649"/>
      <c r="AX106" s="651" t="s">
        <v>144</v>
      </c>
      <c r="AY106" s="651" t="s">
        <v>144</v>
      </c>
      <c r="AZ106" s="651" t="s">
        <v>7361</v>
      </c>
      <c r="BA106" s="651" t="s">
        <v>3018</v>
      </c>
      <c r="BB106" s="642" t="s">
        <v>135</v>
      </c>
      <c r="BC106" s="642" t="s">
        <v>133</v>
      </c>
      <c r="BD106" s="642" t="s">
        <v>135</v>
      </c>
      <c r="BE106" s="642" t="s">
        <v>135</v>
      </c>
      <c r="BF106" s="642" t="s">
        <v>135</v>
      </c>
      <c r="BG106" s="642" t="s">
        <v>135</v>
      </c>
      <c r="BH106" s="642" t="s">
        <v>135</v>
      </c>
      <c r="BI106" s="642" t="s">
        <v>135</v>
      </c>
      <c r="BJ106" s="651" t="s">
        <v>120</v>
      </c>
      <c r="BK106" s="669" t="s">
        <v>7371</v>
      </c>
      <c r="BL106" s="655"/>
      <c r="BM106" s="655"/>
      <c r="BN106" s="655" t="s">
        <v>143</v>
      </c>
      <c r="BO106" s="655"/>
      <c r="BP106" s="655" t="s">
        <v>7272</v>
      </c>
      <c r="BQ106" s="655" t="s">
        <v>7272</v>
      </c>
      <c r="BR106" s="562">
        <f>VLOOKUP(AN106,'[8]Sample Size'!$C$30:$D$35,2,)</f>
        <v>1</v>
      </c>
      <c r="BS106" s="669" t="s">
        <v>7373</v>
      </c>
      <c r="BT106" s="642" t="s">
        <v>7374</v>
      </c>
      <c r="BU106" s="642" t="s">
        <v>7375</v>
      </c>
      <c r="BV106" s="648" t="s">
        <v>7330</v>
      </c>
      <c r="BW106" s="648" t="s">
        <v>7376</v>
      </c>
      <c r="BX106" s="648" t="s">
        <v>7365</v>
      </c>
      <c r="BY106" s="648" t="s">
        <v>5981</v>
      </c>
      <c r="BZ106" s="648" t="s">
        <v>7366</v>
      </c>
      <c r="CA106" s="648" t="s">
        <v>7264</v>
      </c>
      <c r="CB106" s="648" t="s">
        <v>7366</v>
      </c>
      <c r="CC106" s="648" t="s">
        <v>7377</v>
      </c>
      <c r="CD106" s="642"/>
      <c r="CE106" s="642" t="s">
        <v>7265</v>
      </c>
      <c r="CF106" s="642"/>
      <c r="CG106" s="642"/>
      <c r="CH106" s="642"/>
      <c r="CI106" s="642" t="s">
        <v>7265</v>
      </c>
      <c r="CJ106" s="664"/>
      <c r="CK106" s="686">
        <v>44369</v>
      </c>
    </row>
    <row r="107" spans="2:89" ht="226.2" hidden="1">
      <c r="B107" s="642" t="s">
        <v>5183</v>
      </c>
      <c r="C107" s="643" t="s">
        <v>7244</v>
      </c>
      <c r="D107" s="642" t="s">
        <v>7378</v>
      </c>
      <c r="E107" s="644" t="s">
        <v>7379</v>
      </c>
      <c r="F107" s="645" t="s">
        <v>7380</v>
      </c>
      <c r="G107" s="644" t="s">
        <v>7381</v>
      </c>
      <c r="H107" s="642" t="s">
        <v>135</v>
      </c>
      <c r="I107" s="642" t="s">
        <v>135</v>
      </c>
      <c r="J107" s="642" t="s">
        <v>135</v>
      </c>
      <c r="K107" s="642" t="s">
        <v>135</v>
      </c>
      <c r="L107" s="642" t="s">
        <v>135</v>
      </c>
      <c r="M107" s="642" t="s">
        <v>5967</v>
      </c>
      <c r="N107" s="662" t="s">
        <v>7382</v>
      </c>
      <c r="O107" s="644" t="s">
        <v>7383</v>
      </c>
      <c r="P107" s="646" t="s">
        <v>7384</v>
      </c>
      <c r="Q107" s="651" t="s">
        <v>4440</v>
      </c>
      <c r="R107" s="651" t="s">
        <v>7265</v>
      </c>
      <c r="S107" s="662"/>
      <c r="T107" s="644"/>
      <c r="U107" s="642"/>
      <c r="V107" s="662"/>
      <c r="W107" s="651"/>
      <c r="X107" s="651" t="s">
        <v>3847</v>
      </c>
      <c r="Y107" s="601" t="s">
        <v>131</v>
      </c>
      <c r="Z107" s="649"/>
      <c r="AA107" s="649" t="s">
        <v>7265</v>
      </c>
      <c r="AB107" s="651"/>
      <c r="AC107" s="651"/>
      <c r="AD107" s="649"/>
      <c r="AE107" s="649"/>
      <c r="AF107" s="649"/>
      <c r="AG107" s="649"/>
      <c r="AH107" s="649" t="s">
        <v>7265</v>
      </c>
      <c r="AI107" s="649"/>
      <c r="AJ107" s="649"/>
      <c r="AK107" s="649" t="s">
        <v>129</v>
      </c>
      <c r="AL107" s="651" t="s">
        <v>7385</v>
      </c>
      <c r="AM107" s="665" t="s">
        <v>3001</v>
      </c>
      <c r="AN107" s="642" t="s">
        <v>7265</v>
      </c>
      <c r="AO107" s="651" t="s">
        <v>7272</v>
      </c>
      <c r="AP107" s="651" t="s">
        <v>7272</v>
      </c>
      <c r="AQ107" s="651"/>
      <c r="AR107" s="651"/>
      <c r="AS107" s="651"/>
      <c r="AT107" s="651"/>
      <c r="AU107" s="651"/>
      <c r="AV107" s="651"/>
      <c r="AW107" s="651"/>
      <c r="AX107" s="651" t="s">
        <v>7272</v>
      </c>
      <c r="AY107" s="651" t="s">
        <v>7272</v>
      </c>
      <c r="AZ107" s="651" t="s">
        <v>7386</v>
      </c>
      <c r="BA107" s="651" t="s">
        <v>7265</v>
      </c>
      <c r="BB107" s="642" t="s">
        <v>135</v>
      </c>
      <c r="BC107" s="642" t="s">
        <v>135</v>
      </c>
      <c r="BD107" s="642" t="s">
        <v>135</v>
      </c>
      <c r="BE107" s="642" t="s">
        <v>135</v>
      </c>
      <c r="BF107" s="642" t="s">
        <v>135</v>
      </c>
      <c r="BG107" s="642" t="s">
        <v>135</v>
      </c>
      <c r="BH107" s="642" t="s">
        <v>135</v>
      </c>
      <c r="BI107" s="642" t="s">
        <v>135</v>
      </c>
      <c r="BJ107" s="651" t="s">
        <v>120</v>
      </c>
      <c r="BK107" s="669" t="s">
        <v>7387</v>
      </c>
      <c r="BL107" s="655"/>
      <c r="BM107" s="655"/>
      <c r="BN107" s="655" t="s">
        <v>143</v>
      </c>
      <c r="BO107" s="655"/>
      <c r="BP107" s="655" t="s">
        <v>7388</v>
      </c>
      <c r="BQ107" s="655" t="s">
        <v>7272</v>
      </c>
      <c r="BR107" s="562">
        <f>VLOOKUP(AN107,'[8]Sample Size'!$C$30:$D$35,2,)</f>
        <v>25</v>
      </c>
      <c r="BS107" s="669" t="s">
        <v>7389</v>
      </c>
      <c r="BT107" s="642" t="s">
        <v>7374</v>
      </c>
      <c r="BU107" s="642" t="s">
        <v>7375</v>
      </c>
      <c r="BV107" s="648" t="s">
        <v>7390</v>
      </c>
      <c r="BW107" s="648" t="s">
        <v>7391</v>
      </c>
      <c r="BX107" s="648" t="s">
        <v>7392</v>
      </c>
      <c r="BY107" s="648" t="s">
        <v>5981</v>
      </c>
      <c r="BZ107" s="648" t="s">
        <v>7393</v>
      </c>
      <c r="CA107" s="648" t="s">
        <v>7394</v>
      </c>
      <c r="CB107" s="648" t="s">
        <v>7393</v>
      </c>
      <c r="CC107" s="648" t="s">
        <v>7391</v>
      </c>
      <c r="CD107" s="642"/>
      <c r="CE107" s="642" t="s">
        <v>7265</v>
      </c>
      <c r="CF107" s="642"/>
      <c r="CG107" s="642"/>
      <c r="CH107" s="642"/>
      <c r="CI107" s="642" t="s">
        <v>7265</v>
      </c>
      <c r="CJ107" s="664"/>
      <c r="CK107" s="686">
        <v>44369</v>
      </c>
    </row>
    <row r="108" spans="2:89" ht="226.2" hidden="1">
      <c r="B108" s="642" t="s">
        <v>5183</v>
      </c>
      <c r="C108" s="643" t="s">
        <v>7244</v>
      </c>
      <c r="D108" s="642" t="s">
        <v>7378</v>
      </c>
      <c r="E108" s="644" t="s">
        <v>7379</v>
      </c>
      <c r="F108" s="645" t="s">
        <v>7395</v>
      </c>
      <c r="G108" s="644" t="s">
        <v>7396</v>
      </c>
      <c r="H108" s="642" t="s">
        <v>135</v>
      </c>
      <c r="I108" s="642" t="s">
        <v>135</v>
      </c>
      <c r="J108" s="642" t="s">
        <v>135</v>
      </c>
      <c r="K108" s="642" t="s">
        <v>135</v>
      </c>
      <c r="L108" s="642" t="s">
        <v>135</v>
      </c>
      <c r="M108" s="642" t="s">
        <v>5967</v>
      </c>
      <c r="N108" s="662" t="s">
        <v>7397</v>
      </c>
      <c r="O108" s="644" t="s">
        <v>7398</v>
      </c>
      <c r="P108" s="646" t="s">
        <v>7399</v>
      </c>
      <c r="Q108" s="651" t="s">
        <v>3718</v>
      </c>
      <c r="R108" s="651"/>
      <c r="S108" s="662"/>
      <c r="T108" s="651" t="s">
        <v>7265</v>
      </c>
      <c r="U108" s="642"/>
      <c r="V108" s="662"/>
      <c r="W108" s="651"/>
      <c r="X108" s="601" t="s">
        <v>142</v>
      </c>
      <c r="Y108" s="601" t="s">
        <v>131</v>
      </c>
      <c r="Z108" s="649"/>
      <c r="AA108" s="649" t="s">
        <v>7265</v>
      </c>
      <c r="AB108" s="651"/>
      <c r="AC108" s="651"/>
      <c r="AD108" s="649"/>
      <c r="AE108" s="649"/>
      <c r="AF108" s="649"/>
      <c r="AG108" s="649"/>
      <c r="AH108" s="649" t="s">
        <v>7265</v>
      </c>
      <c r="AI108" s="649"/>
      <c r="AJ108" s="649"/>
      <c r="AK108" s="649" t="s">
        <v>129</v>
      </c>
      <c r="AL108" s="651" t="s">
        <v>7385</v>
      </c>
      <c r="AM108" s="665" t="s">
        <v>3001</v>
      </c>
      <c r="AN108" s="642" t="s">
        <v>7400</v>
      </c>
      <c r="AO108" s="651" t="s">
        <v>7272</v>
      </c>
      <c r="AP108" s="651" t="s">
        <v>7272</v>
      </c>
      <c r="AQ108" s="651"/>
      <c r="AR108" s="651"/>
      <c r="AS108" s="651"/>
      <c r="AT108" s="651"/>
      <c r="AU108" s="651"/>
      <c r="AV108" s="651"/>
      <c r="AW108" s="651"/>
      <c r="AX108" s="651" t="s">
        <v>7272</v>
      </c>
      <c r="AY108" s="651" t="s">
        <v>7272</v>
      </c>
      <c r="AZ108" s="651" t="s">
        <v>7386</v>
      </c>
      <c r="BA108" s="651" t="s">
        <v>7272</v>
      </c>
      <c r="BB108" s="642" t="s">
        <v>135</v>
      </c>
      <c r="BC108" s="642" t="s">
        <v>135</v>
      </c>
      <c r="BD108" s="642" t="s">
        <v>135</v>
      </c>
      <c r="BE108" s="642" t="s">
        <v>135</v>
      </c>
      <c r="BF108" s="642" t="s">
        <v>135</v>
      </c>
      <c r="BG108" s="642" t="s">
        <v>135</v>
      </c>
      <c r="BH108" s="642" t="s">
        <v>135</v>
      </c>
      <c r="BI108" s="642" t="s">
        <v>135</v>
      </c>
      <c r="BJ108" s="651" t="s">
        <v>120</v>
      </c>
      <c r="BK108" s="669" t="s">
        <v>7401</v>
      </c>
      <c r="BL108" s="655" t="s">
        <v>143</v>
      </c>
      <c r="BM108" s="655" t="s">
        <v>143</v>
      </c>
      <c r="BN108" s="656"/>
      <c r="BO108" s="655"/>
      <c r="BP108" s="655" t="s">
        <v>7272</v>
      </c>
      <c r="BQ108" s="655" t="s">
        <v>7272</v>
      </c>
      <c r="BR108" s="562">
        <f>VLOOKUP(AN108,'[8]Sample Size'!$C$30:$D$35,2,)</f>
        <v>1</v>
      </c>
      <c r="BS108" s="669" t="s">
        <v>7402</v>
      </c>
      <c r="BT108" s="642" t="s">
        <v>7258</v>
      </c>
      <c r="BU108" s="642" t="s">
        <v>7259</v>
      </c>
      <c r="BV108" s="648" t="s">
        <v>7390</v>
      </c>
      <c r="BW108" s="648" t="s">
        <v>7403</v>
      </c>
      <c r="BX108" s="648" t="s">
        <v>7404</v>
      </c>
      <c r="BY108" s="648" t="s">
        <v>5981</v>
      </c>
      <c r="BZ108" s="648" t="s">
        <v>7405</v>
      </c>
      <c r="CA108" s="648" t="s">
        <v>7394</v>
      </c>
      <c r="CB108" s="648" t="s">
        <v>7405</v>
      </c>
      <c r="CC108" s="648" t="s">
        <v>7403</v>
      </c>
      <c r="CD108" s="642"/>
      <c r="CE108" s="642" t="s">
        <v>7265</v>
      </c>
      <c r="CF108" s="642"/>
      <c r="CG108" s="642"/>
      <c r="CH108" s="642"/>
      <c r="CI108" s="642" t="s">
        <v>7265</v>
      </c>
      <c r="CJ108" s="664"/>
      <c r="CK108" s="686">
        <v>44369</v>
      </c>
    </row>
    <row r="109" spans="2:89" ht="121.8" hidden="1">
      <c r="B109" s="642" t="s">
        <v>5183</v>
      </c>
      <c r="C109" s="643" t="s">
        <v>7244</v>
      </c>
      <c r="D109" s="642" t="s">
        <v>7378</v>
      </c>
      <c r="E109" s="644" t="s">
        <v>7379</v>
      </c>
      <c r="F109" s="645" t="s">
        <v>7395</v>
      </c>
      <c r="G109" s="644" t="s">
        <v>7396</v>
      </c>
      <c r="H109" s="642" t="s">
        <v>135</v>
      </c>
      <c r="I109" s="642" t="s">
        <v>135</v>
      </c>
      <c r="J109" s="642" t="s">
        <v>135</v>
      </c>
      <c r="K109" s="642" t="s">
        <v>135</v>
      </c>
      <c r="L109" s="642" t="s">
        <v>135</v>
      </c>
      <c r="M109" s="642" t="s">
        <v>5967</v>
      </c>
      <c r="N109" s="662" t="s">
        <v>7406</v>
      </c>
      <c r="O109" s="644" t="s">
        <v>7407</v>
      </c>
      <c r="P109" s="646" t="s">
        <v>7408</v>
      </c>
      <c r="Q109" s="651" t="s">
        <v>4440</v>
      </c>
      <c r="R109" s="651" t="s">
        <v>7265</v>
      </c>
      <c r="S109" s="651" t="s">
        <v>7265</v>
      </c>
      <c r="T109" s="644"/>
      <c r="U109" s="642"/>
      <c r="V109" s="662"/>
      <c r="W109" s="651"/>
      <c r="X109" s="651" t="s">
        <v>7409</v>
      </c>
      <c r="Y109" s="601" t="s">
        <v>131</v>
      </c>
      <c r="Z109" s="649"/>
      <c r="AA109" s="649" t="s">
        <v>7265</v>
      </c>
      <c r="AB109" s="651"/>
      <c r="AC109" s="651"/>
      <c r="AD109" s="649"/>
      <c r="AE109" s="649"/>
      <c r="AF109" s="649"/>
      <c r="AG109" s="649"/>
      <c r="AH109" s="649" t="s">
        <v>7265</v>
      </c>
      <c r="AI109" s="649"/>
      <c r="AJ109" s="649"/>
      <c r="AK109" s="649" t="s">
        <v>129</v>
      </c>
      <c r="AL109" s="651" t="s">
        <v>7385</v>
      </c>
      <c r="AM109" s="665" t="s">
        <v>3001</v>
      </c>
      <c r="AN109" s="642" t="s">
        <v>7410</v>
      </c>
      <c r="AO109" s="651" t="s">
        <v>7272</v>
      </c>
      <c r="AP109" s="651" t="s">
        <v>7272</v>
      </c>
      <c r="AQ109" s="651"/>
      <c r="AR109" s="651"/>
      <c r="AS109" s="651"/>
      <c r="AT109" s="651"/>
      <c r="AU109" s="651"/>
      <c r="AV109" s="651"/>
      <c r="AW109" s="651"/>
      <c r="AX109" s="651" t="s">
        <v>7272</v>
      </c>
      <c r="AY109" s="651" t="s">
        <v>7272</v>
      </c>
      <c r="AZ109" s="651" t="s">
        <v>7386</v>
      </c>
      <c r="BA109" s="651" t="s">
        <v>7410</v>
      </c>
      <c r="BB109" s="642" t="s">
        <v>135</v>
      </c>
      <c r="BC109" s="642" t="s">
        <v>135</v>
      </c>
      <c r="BD109" s="642" t="s">
        <v>135</v>
      </c>
      <c r="BE109" s="642" t="s">
        <v>135</v>
      </c>
      <c r="BF109" s="642" t="s">
        <v>135</v>
      </c>
      <c r="BG109" s="642" t="s">
        <v>135</v>
      </c>
      <c r="BH109" s="642" t="s">
        <v>135</v>
      </c>
      <c r="BI109" s="642" t="s">
        <v>135</v>
      </c>
      <c r="BJ109" s="651" t="s">
        <v>120</v>
      </c>
      <c r="BK109" s="732" t="s">
        <v>7411</v>
      </c>
      <c r="BL109" s="655"/>
      <c r="BM109" s="655"/>
      <c r="BN109" s="655" t="s">
        <v>143</v>
      </c>
      <c r="BO109" s="655"/>
      <c r="BP109" s="655" t="s">
        <v>7412</v>
      </c>
      <c r="BQ109" s="655" t="s">
        <v>7272</v>
      </c>
      <c r="BR109" s="562">
        <f>VLOOKUP(AN109,'[8]Sample Size'!$C$30:$D$35,2,)</f>
        <v>2</v>
      </c>
      <c r="BS109" s="669" t="s">
        <v>7413</v>
      </c>
      <c r="BT109" s="642" t="s">
        <v>7414</v>
      </c>
      <c r="BU109" s="642" t="s">
        <v>7414</v>
      </c>
      <c r="BV109" s="648" t="s">
        <v>7390</v>
      </c>
      <c r="BW109" s="648" t="s">
        <v>7415</v>
      </c>
      <c r="BX109" s="648" t="s">
        <v>7416</v>
      </c>
      <c r="BY109" s="648" t="s">
        <v>7417</v>
      </c>
      <c r="BZ109" s="648" t="s">
        <v>7418</v>
      </c>
      <c r="CA109" s="648"/>
      <c r="CB109" s="648" t="s">
        <v>7418</v>
      </c>
      <c r="CC109" s="648" t="s">
        <v>7415</v>
      </c>
      <c r="CD109" s="642"/>
      <c r="CE109" s="642" t="s">
        <v>7265</v>
      </c>
      <c r="CF109" s="642"/>
      <c r="CG109" s="642"/>
      <c r="CH109" s="642"/>
      <c r="CI109" s="642" t="s">
        <v>7265</v>
      </c>
      <c r="CJ109" s="664"/>
      <c r="CK109" s="686">
        <v>44369</v>
      </c>
    </row>
    <row r="110" spans="2:89" ht="243.6" hidden="1">
      <c r="B110" s="642" t="s">
        <v>5183</v>
      </c>
      <c r="C110" s="643" t="s">
        <v>7244</v>
      </c>
      <c r="D110" s="642" t="s">
        <v>7378</v>
      </c>
      <c r="E110" s="644" t="s">
        <v>7379</v>
      </c>
      <c r="F110" s="645" t="s">
        <v>7419</v>
      </c>
      <c r="G110" s="644" t="s">
        <v>7420</v>
      </c>
      <c r="H110" s="642" t="s">
        <v>135</v>
      </c>
      <c r="I110" s="642" t="s">
        <v>135</v>
      </c>
      <c r="J110" s="642" t="s">
        <v>135</v>
      </c>
      <c r="K110" s="642" t="s">
        <v>135</v>
      </c>
      <c r="L110" s="642" t="s">
        <v>135</v>
      </c>
      <c r="M110" s="642" t="s">
        <v>5967</v>
      </c>
      <c r="N110" s="662" t="s">
        <v>7421</v>
      </c>
      <c r="O110" s="644" t="s">
        <v>7422</v>
      </c>
      <c r="P110" s="646" t="s">
        <v>7423</v>
      </c>
      <c r="Q110" s="651" t="s">
        <v>7424</v>
      </c>
      <c r="R110" s="651"/>
      <c r="S110" s="651"/>
      <c r="T110" s="642" t="s">
        <v>7265</v>
      </c>
      <c r="U110" s="642"/>
      <c r="V110" s="662"/>
      <c r="W110" s="651"/>
      <c r="X110" s="651" t="s">
        <v>142</v>
      </c>
      <c r="Y110" s="601" t="s">
        <v>137</v>
      </c>
      <c r="Z110" s="649"/>
      <c r="AA110" s="649" t="s">
        <v>7265</v>
      </c>
      <c r="AB110" s="651"/>
      <c r="AC110" s="651"/>
      <c r="AD110" s="649"/>
      <c r="AE110" s="649"/>
      <c r="AF110" s="649"/>
      <c r="AG110" s="649"/>
      <c r="AH110" s="649" t="s">
        <v>7265</v>
      </c>
      <c r="AI110" s="649"/>
      <c r="AJ110" s="649"/>
      <c r="AK110" s="649" t="s">
        <v>7372</v>
      </c>
      <c r="AL110" s="651" t="s">
        <v>7385</v>
      </c>
      <c r="AM110" s="665" t="s">
        <v>3001</v>
      </c>
      <c r="AN110" s="642" t="s">
        <v>7265</v>
      </c>
      <c r="AO110" s="651" t="s">
        <v>7272</v>
      </c>
      <c r="AP110" s="651" t="s">
        <v>7313</v>
      </c>
      <c r="AQ110" s="651"/>
      <c r="AR110" s="651"/>
      <c r="AS110" s="651" t="s">
        <v>7265</v>
      </c>
      <c r="AT110" s="651"/>
      <c r="AU110" s="651"/>
      <c r="AV110" s="651"/>
      <c r="AW110" s="651"/>
      <c r="AX110" s="651" t="s">
        <v>7272</v>
      </c>
      <c r="AY110" s="651" t="s">
        <v>7272</v>
      </c>
      <c r="AZ110" s="651" t="s">
        <v>7425</v>
      </c>
      <c r="BA110" s="651" t="s">
        <v>7265</v>
      </c>
      <c r="BB110" s="642" t="s">
        <v>135</v>
      </c>
      <c r="BC110" s="642" t="s">
        <v>135</v>
      </c>
      <c r="BD110" s="642" t="s">
        <v>135</v>
      </c>
      <c r="BE110" s="642" t="s">
        <v>135</v>
      </c>
      <c r="BF110" s="642" t="s">
        <v>135</v>
      </c>
      <c r="BG110" s="642" t="s">
        <v>135</v>
      </c>
      <c r="BH110" s="642" t="s">
        <v>135</v>
      </c>
      <c r="BI110" s="642" t="s">
        <v>135</v>
      </c>
      <c r="BJ110" s="651" t="s">
        <v>120</v>
      </c>
      <c r="BK110" s="669" t="s">
        <v>7426</v>
      </c>
      <c r="BL110" s="655"/>
      <c r="BM110" s="655" t="s">
        <v>7265</v>
      </c>
      <c r="BN110" s="655"/>
      <c r="BO110" s="655"/>
      <c r="BP110" s="655" t="s">
        <v>7427</v>
      </c>
      <c r="BQ110" s="655" t="s">
        <v>7272</v>
      </c>
      <c r="BR110" s="562">
        <f>VLOOKUP(AN110,'[8]Sample Size'!$C$30:$D$35,2,)</f>
        <v>25</v>
      </c>
      <c r="BS110" s="669" t="s">
        <v>7428</v>
      </c>
      <c r="BT110" s="642" t="s">
        <v>652</v>
      </c>
      <c r="BU110" s="642" t="s">
        <v>859</v>
      </c>
      <c r="BV110" s="648" t="s">
        <v>7429</v>
      </c>
      <c r="BW110" s="648" t="s">
        <v>7430</v>
      </c>
      <c r="BX110" s="648" t="s">
        <v>7431</v>
      </c>
      <c r="BY110" s="648" t="s">
        <v>5981</v>
      </c>
      <c r="BZ110" s="648" t="s">
        <v>7405</v>
      </c>
      <c r="CA110" s="648" t="s">
        <v>7432</v>
      </c>
      <c r="CB110" s="648" t="s">
        <v>7405</v>
      </c>
      <c r="CC110" s="648" t="s">
        <v>7430</v>
      </c>
      <c r="CD110" s="642"/>
      <c r="CE110" s="642"/>
      <c r="CF110" s="642"/>
      <c r="CG110" s="642"/>
      <c r="CH110" s="642"/>
      <c r="CI110" s="642"/>
      <c r="CJ110" s="664"/>
      <c r="CK110" s="686">
        <v>44369</v>
      </c>
    </row>
    <row r="111" spans="2:89" ht="243.6" hidden="1">
      <c r="B111" s="642" t="s">
        <v>5183</v>
      </c>
      <c r="C111" s="643" t="s">
        <v>7244</v>
      </c>
      <c r="D111" s="642" t="s">
        <v>7433</v>
      </c>
      <c r="E111" s="644" t="s">
        <v>7434</v>
      </c>
      <c r="F111" s="645" t="s">
        <v>7435</v>
      </c>
      <c r="G111" s="644" t="s">
        <v>7436</v>
      </c>
      <c r="H111" s="642" t="s">
        <v>135</v>
      </c>
      <c r="I111" s="642" t="s">
        <v>135</v>
      </c>
      <c r="J111" s="642" t="s">
        <v>135</v>
      </c>
      <c r="K111" s="642" t="s">
        <v>135</v>
      </c>
      <c r="L111" s="642" t="s">
        <v>135</v>
      </c>
      <c r="M111" s="642" t="s">
        <v>5967</v>
      </c>
      <c r="N111" s="662" t="s">
        <v>7437</v>
      </c>
      <c r="O111" s="644" t="s">
        <v>7438</v>
      </c>
      <c r="P111" s="646" t="s">
        <v>7439</v>
      </c>
      <c r="Q111" s="651" t="s">
        <v>3718</v>
      </c>
      <c r="R111" s="651" t="s">
        <v>7265</v>
      </c>
      <c r="S111" s="662"/>
      <c r="T111" s="644"/>
      <c r="U111" s="642"/>
      <c r="V111" s="662"/>
      <c r="W111" s="651"/>
      <c r="X111" s="601" t="s">
        <v>142</v>
      </c>
      <c r="Y111" s="601" t="s">
        <v>131</v>
      </c>
      <c r="Z111" s="649"/>
      <c r="AA111" s="649" t="s">
        <v>7265</v>
      </c>
      <c r="AB111" s="651"/>
      <c r="AC111" s="651"/>
      <c r="AD111" s="649"/>
      <c r="AE111" s="649"/>
      <c r="AF111" s="649"/>
      <c r="AG111" s="649"/>
      <c r="AH111" s="649" t="s">
        <v>7265</v>
      </c>
      <c r="AI111" s="649"/>
      <c r="AJ111" s="649"/>
      <c r="AK111" s="649" t="s">
        <v>129</v>
      </c>
      <c r="AL111" s="651" t="s">
        <v>7440</v>
      </c>
      <c r="AM111" s="665" t="s">
        <v>3001</v>
      </c>
      <c r="AN111" s="642" t="s">
        <v>7265</v>
      </c>
      <c r="AO111" s="651" t="s">
        <v>7272</v>
      </c>
      <c r="AP111" s="651" t="s">
        <v>7272</v>
      </c>
      <c r="AQ111" s="651"/>
      <c r="AR111" s="651"/>
      <c r="AS111" s="651"/>
      <c r="AT111" s="651"/>
      <c r="AU111" s="651"/>
      <c r="AV111" s="651"/>
      <c r="AW111" s="651"/>
      <c r="AX111" s="651" t="s">
        <v>7272</v>
      </c>
      <c r="AY111" s="651" t="s">
        <v>7272</v>
      </c>
      <c r="AZ111" s="651" t="s">
        <v>7386</v>
      </c>
      <c r="BA111" s="651" t="s">
        <v>7410</v>
      </c>
      <c r="BB111" s="658" t="s">
        <v>135</v>
      </c>
      <c r="BC111" s="658" t="s">
        <v>135</v>
      </c>
      <c r="BD111" s="658" t="s">
        <v>135</v>
      </c>
      <c r="BE111" s="658" t="s">
        <v>135</v>
      </c>
      <c r="BF111" s="658" t="s">
        <v>135</v>
      </c>
      <c r="BG111" s="658" t="s">
        <v>135</v>
      </c>
      <c r="BH111" s="658" t="s">
        <v>135</v>
      </c>
      <c r="BI111" s="658" t="s">
        <v>135</v>
      </c>
      <c r="BJ111" s="601" t="s">
        <v>120</v>
      </c>
      <c r="BK111" s="669" t="s">
        <v>7441</v>
      </c>
      <c r="BL111" s="655"/>
      <c r="BM111" s="655"/>
      <c r="BN111" s="655" t="s">
        <v>143</v>
      </c>
      <c r="BO111" s="655"/>
      <c r="BP111" s="655" t="s">
        <v>7442</v>
      </c>
      <c r="BQ111" s="655" t="s">
        <v>7272</v>
      </c>
      <c r="BR111" s="562">
        <f>VLOOKUP(AN111,'[8]Sample Size'!$C$30:$D$35,2,)</f>
        <v>25</v>
      </c>
      <c r="BS111" s="669" t="s">
        <v>7443</v>
      </c>
      <c r="BT111" s="642" t="s">
        <v>7258</v>
      </c>
      <c r="BU111" s="642" t="s">
        <v>7259</v>
      </c>
      <c r="BV111" s="648" t="s">
        <v>7444</v>
      </c>
      <c r="BW111" s="648" t="s">
        <v>7445</v>
      </c>
      <c r="BX111" s="648" t="s">
        <v>7446</v>
      </c>
      <c r="BY111" s="648" t="s">
        <v>5981</v>
      </c>
      <c r="BZ111" s="648" t="s">
        <v>7447</v>
      </c>
      <c r="CA111" s="648" t="s">
        <v>7448</v>
      </c>
      <c r="CB111" s="648" t="s">
        <v>7447</v>
      </c>
      <c r="CC111" s="648" t="s">
        <v>7445</v>
      </c>
      <c r="CD111" s="642"/>
      <c r="CE111" s="642" t="s">
        <v>7265</v>
      </c>
      <c r="CF111" s="642"/>
      <c r="CG111" s="642"/>
      <c r="CH111" s="642"/>
      <c r="CI111" s="642" t="s">
        <v>7265</v>
      </c>
      <c r="CJ111" s="664"/>
      <c r="CK111" s="686">
        <v>44369</v>
      </c>
    </row>
    <row r="112" spans="2:89" ht="243.6" hidden="1">
      <c r="B112" s="642" t="s">
        <v>5183</v>
      </c>
      <c r="C112" s="643" t="s">
        <v>7244</v>
      </c>
      <c r="D112" s="642" t="s">
        <v>7433</v>
      </c>
      <c r="E112" s="644" t="s">
        <v>7434</v>
      </c>
      <c r="F112" s="645" t="s">
        <v>7449</v>
      </c>
      <c r="G112" s="644" t="s">
        <v>7450</v>
      </c>
      <c r="H112" s="642" t="s">
        <v>135</v>
      </c>
      <c r="I112" s="642" t="s">
        <v>135</v>
      </c>
      <c r="J112" s="642" t="s">
        <v>135</v>
      </c>
      <c r="K112" s="642" t="s">
        <v>135</v>
      </c>
      <c r="L112" s="642" t="s">
        <v>135</v>
      </c>
      <c r="M112" s="642" t="s">
        <v>5967</v>
      </c>
      <c r="N112" s="662" t="s">
        <v>7451</v>
      </c>
      <c r="O112" s="644" t="s">
        <v>7452</v>
      </c>
      <c r="P112" s="646" t="s">
        <v>7453</v>
      </c>
      <c r="Q112" s="651" t="s">
        <v>4440</v>
      </c>
      <c r="R112" s="651" t="s">
        <v>7265</v>
      </c>
      <c r="S112" s="662"/>
      <c r="T112" s="644"/>
      <c r="U112" s="642"/>
      <c r="V112" s="662"/>
      <c r="W112" s="651"/>
      <c r="X112" s="651" t="s">
        <v>7409</v>
      </c>
      <c r="Y112" s="601" t="s">
        <v>131</v>
      </c>
      <c r="Z112" s="649"/>
      <c r="AA112" s="649" t="s">
        <v>7265</v>
      </c>
      <c r="AB112" s="651"/>
      <c r="AC112" s="651"/>
      <c r="AD112" s="649"/>
      <c r="AE112" s="649"/>
      <c r="AF112" s="649"/>
      <c r="AG112" s="649"/>
      <c r="AH112" s="649" t="s">
        <v>7265</v>
      </c>
      <c r="AI112" s="649"/>
      <c r="AJ112" s="649"/>
      <c r="AK112" s="649" t="s">
        <v>129</v>
      </c>
      <c r="AL112" s="651" t="s">
        <v>7440</v>
      </c>
      <c r="AM112" s="665" t="s">
        <v>3001</v>
      </c>
      <c r="AN112" s="642" t="s">
        <v>7265</v>
      </c>
      <c r="AO112" s="651" t="s">
        <v>7272</v>
      </c>
      <c r="AP112" s="651" t="s">
        <v>7272</v>
      </c>
      <c r="AQ112" s="651"/>
      <c r="AR112" s="651"/>
      <c r="AS112" s="651"/>
      <c r="AT112" s="651"/>
      <c r="AU112" s="651"/>
      <c r="AV112" s="651"/>
      <c r="AW112" s="651"/>
      <c r="AX112" s="651" t="s">
        <v>7272</v>
      </c>
      <c r="AY112" s="651" t="s">
        <v>7272</v>
      </c>
      <c r="AZ112" s="651" t="s">
        <v>7386</v>
      </c>
      <c r="BA112" s="651" t="s">
        <v>7410</v>
      </c>
      <c r="BB112" s="658" t="s">
        <v>135</v>
      </c>
      <c r="BC112" s="658" t="s">
        <v>135</v>
      </c>
      <c r="BD112" s="658" t="s">
        <v>135</v>
      </c>
      <c r="BE112" s="658" t="s">
        <v>135</v>
      </c>
      <c r="BF112" s="658" t="s">
        <v>135</v>
      </c>
      <c r="BG112" s="658" t="s">
        <v>135</v>
      </c>
      <c r="BH112" s="658" t="s">
        <v>135</v>
      </c>
      <c r="BI112" s="658" t="s">
        <v>135</v>
      </c>
      <c r="BJ112" s="601" t="s">
        <v>120</v>
      </c>
      <c r="BK112" s="669" t="s">
        <v>7454</v>
      </c>
      <c r="BL112" s="655"/>
      <c r="BM112" s="655"/>
      <c r="BN112" s="655" t="s">
        <v>143</v>
      </c>
      <c r="BO112" s="655"/>
      <c r="BP112" s="655" t="s">
        <v>7455</v>
      </c>
      <c r="BQ112" s="655" t="s">
        <v>7272</v>
      </c>
      <c r="BR112" s="562">
        <f>VLOOKUP(AN112,'[8]Sample Size'!$C$30:$D$35,2,)</f>
        <v>25</v>
      </c>
      <c r="BS112" s="669" t="s">
        <v>7456</v>
      </c>
      <c r="BT112" s="642" t="s">
        <v>7457</v>
      </c>
      <c r="BU112" s="642" t="s">
        <v>7458</v>
      </c>
      <c r="BV112" s="648" t="s">
        <v>7444</v>
      </c>
      <c r="BW112" s="648" t="s">
        <v>7459</v>
      </c>
      <c r="BX112" s="648" t="s">
        <v>7460</v>
      </c>
      <c r="BY112" s="648" t="s">
        <v>5981</v>
      </c>
      <c r="BZ112" s="648" t="s">
        <v>7461</v>
      </c>
      <c r="CA112" s="648" t="s">
        <v>7448</v>
      </c>
      <c r="CB112" s="648" t="s">
        <v>7461</v>
      </c>
      <c r="CC112" s="648" t="s">
        <v>7459</v>
      </c>
      <c r="CD112" s="642"/>
      <c r="CE112" s="642" t="s">
        <v>7265</v>
      </c>
      <c r="CF112" s="642"/>
      <c r="CG112" s="642"/>
      <c r="CH112" s="642"/>
      <c r="CI112" s="642" t="s">
        <v>7265</v>
      </c>
      <c r="CJ112" s="664"/>
      <c r="CK112" s="686">
        <v>44369</v>
      </c>
    </row>
    <row r="113" spans="2:89" ht="243.6" hidden="1">
      <c r="B113" s="642" t="s">
        <v>5183</v>
      </c>
      <c r="C113" s="643" t="s">
        <v>7244</v>
      </c>
      <c r="D113" s="642" t="s">
        <v>7433</v>
      </c>
      <c r="E113" s="644" t="s">
        <v>7434</v>
      </c>
      <c r="F113" s="645" t="s">
        <v>7449</v>
      </c>
      <c r="G113" s="644" t="s">
        <v>7450</v>
      </c>
      <c r="H113" s="642" t="s">
        <v>135</v>
      </c>
      <c r="I113" s="642" t="s">
        <v>135</v>
      </c>
      <c r="J113" s="642" t="s">
        <v>135</v>
      </c>
      <c r="K113" s="642" t="s">
        <v>135</v>
      </c>
      <c r="L113" s="642" t="s">
        <v>135</v>
      </c>
      <c r="M113" s="642" t="s">
        <v>5967</v>
      </c>
      <c r="N113" s="662" t="s">
        <v>7462</v>
      </c>
      <c r="O113" s="644" t="s">
        <v>7463</v>
      </c>
      <c r="P113" s="646" t="s">
        <v>7464</v>
      </c>
      <c r="Q113" s="651" t="s">
        <v>3718</v>
      </c>
      <c r="R113" s="651" t="s">
        <v>7265</v>
      </c>
      <c r="S113" s="651" t="s">
        <v>7265</v>
      </c>
      <c r="T113" s="644"/>
      <c r="U113" s="642"/>
      <c r="V113" s="662"/>
      <c r="W113" s="651"/>
      <c r="X113" s="651" t="s">
        <v>7409</v>
      </c>
      <c r="Y113" s="601" t="s">
        <v>131</v>
      </c>
      <c r="Z113" s="649"/>
      <c r="AA113" s="649" t="s">
        <v>7265</v>
      </c>
      <c r="AB113" s="651"/>
      <c r="AC113" s="651"/>
      <c r="AD113" s="649"/>
      <c r="AE113" s="649"/>
      <c r="AF113" s="649"/>
      <c r="AG113" s="649"/>
      <c r="AH113" s="649" t="s">
        <v>7265</v>
      </c>
      <c r="AI113" s="649"/>
      <c r="AJ113" s="649"/>
      <c r="AK113" s="649" t="s">
        <v>129</v>
      </c>
      <c r="AL113" s="651" t="s">
        <v>7440</v>
      </c>
      <c r="AM113" s="665" t="s">
        <v>3001</v>
      </c>
      <c r="AN113" s="642" t="s">
        <v>7410</v>
      </c>
      <c r="AO113" s="651" t="s">
        <v>7272</v>
      </c>
      <c r="AP113" s="651" t="s">
        <v>7272</v>
      </c>
      <c r="AQ113" s="651"/>
      <c r="AR113" s="651"/>
      <c r="AS113" s="651"/>
      <c r="AT113" s="651"/>
      <c r="AU113" s="651"/>
      <c r="AV113" s="651"/>
      <c r="AW113" s="651"/>
      <c r="AX113" s="651" t="s">
        <v>7272</v>
      </c>
      <c r="AY113" s="651" t="s">
        <v>7272</v>
      </c>
      <c r="AZ113" s="651" t="s">
        <v>7386</v>
      </c>
      <c r="BA113" s="651" t="s">
        <v>7410</v>
      </c>
      <c r="BB113" s="658" t="s">
        <v>135</v>
      </c>
      <c r="BC113" s="658" t="s">
        <v>135</v>
      </c>
      <c r="BD113" s="658" t="s">
        <v>135</v>
      </c>
      <c r="BE113" s="658" t="s">
        <v>135</v>
      </c>
      <c r="BF113" s="658" t="s">
        <v>135</v>
      </c>
      <c r="BG113" s="658" t="s">
        <v>135</v>
      </c>
      <c r="BH113" s="658" t="s">
        <v>135</v>
      </c>
      <c r="BI113" s="658" t="s">
        <v>135</v>
      </c>
      <c r="BJ113" s="601" t="s">
        <v>120</v>
      </c>
      <c r="BK113" s="669" t="s">
        <v>7465</v>
      </c>
      <c r="BL113" s="655"/>
      <c r="BM113" s="655"/>
      <c r="BN113" s="655" t="s">
        <v>143</v>
      </c>
      <c r="BO113" s="655"/>
      <c r="BP113" s="655" t="s">
        <v>7466</v>
      </c>
      <c r="BQ113" s="655" t="s">
        <v>7467</v>
      </c>
      <c r="BR113" s="562">
        <f>VLOOKUP(AN113,'[8]Sample Size'!$C$30:$D$35,2,)</f>
        <v>2</v>
      </c>
      <c r="BS113" s="669" t="s">
        <v>7468</v>
      </c>
      <c r="BT113" s="642" t="s">
        <v>7469</v>
      </c>
      <c r="BU113" s="655" t="s">
        <v>7470</v>
      </c>
      <c r="BV113" s="648" t="s">
        <v>7444</v>
      </c>
      <c r="BW113" s="648" t="s">
        <v>7471</v>
      </c>
      <c r="BX113" s="648" t="s">
        <v>7472</v>
      </c>
      <c r="BY113" s="648" t="s">
        <v>5981</v>
      </c>
      <c r="BZ113" s="648" t="s">
        <v>7473</v>
      </c>
      <c r="CA113" s="648" t="s">
        <v>7448</v>
      </c>
      <c r="CB113" s="648" t="s">
        <v>7473</v>
      </c>
      <c r="CC113" s="648" t="s">
        <v>7471</v>
      </c>
      <c r="CD113" s="642"/>
      <c r="CE113" s="642" t="s">
        <v>7265</v>
      </c>
      <c r="CF113" s="642"/>
      <c r="CG113" s="642"/>
      <c r="CH113" s="642"/>
      <c r="CI113" s="642" t="s">
        <v>7265</v>
      </c>
      <c r="CJ113" s="664"/>
      <c r="CK113" s="686">
        <v>44369</v>
      </c>
    </row>
    <row r="114" spans="2:89" ht="243.6" hidden="1">
      <c r="B114" s="642" t="s">
        <v>5183</v>
      </c>
      <c r="C114" s="643" t="s">
        <v>7244</v>
      </c>
      <c r="D114" s="642" t="s">
        <v>7474</v>
      </c>
      <c r="E114" s="644" t="s">
        <v>7475</v>
      </c>
      <c r="F114" s="645" t="s">
        <v>7476</v>
      </c>
      <c r="G114" s="644" t="s">
        <v>7477</v>
      </c>
      <c r="H114" s="642" t="s">
        <v>135</v>
      </c>
      <c r="I114" s="642" t="s">
        <v>135</v>
      </c>
      <c r="J114" s="642" t="s">
        <v>135</v>
      </c>
      <c r="K114" s="642" t="s">
        <v>135</v>
      </c>
      <c r="L114" s="642" t="s">
        <v>135</v>
      </c>
      <c r="M114" s="642" t="s">
        <v>5967</v>
      </c>
      <c r="N114" s="662" t="s">
        <v>7478</v>
      </c>
      <c r="O114" s="644" t="s">
        <v>7479</v>
      </c>
      <c r="P114" s="646" t="s">
        <v>7480</v>
      </c>
      <c r="Q114" s="651" t="s">
        <v>4440</v>
      </c>
      <c r="R114" s="651" t="s">
        <v>7265</v>
      </c>
      <c r="S114" s="662"/>
      <c r="T114" s="644"/>
      <c r="U114" s="642"/>
      <c r="V114" s="662"/>
      <c r="W114" s="651"/>
      <c r="X114" s="651" t="s">
        <v>7481</v>
      </c>
      <c r="Y114" s="651" t="s">
        <v>7410</v>
      </c>
      <c r="Z114" s="649" t="s">
        <v>7265</v>
      </c>
      <c r="AA114" s="651"/>
      <c r="AB114" s="651"/>
      <c r="AC114" s="651"/>
      <c r="AD114" s="649"/>
      <c r="AE114" s="649"/>
      <c r="AF114" s="649"/>
      <c r="AG114" s="649"/>
      <c r="AH114" s="649" t="s">
        <v>7265</v>
      </c>
      <c r="AI114" s="649"/>
      <c r="AJ114" s="649"/>
      <c r="AK114" s="649" t="s">
        <v>129</v>
      </c>
      <c r="AL114" s="651" t="s">
        <v>7482</v>
      </c>
      <c r="AM114" s="665" t="s">
        <v>7483</v>
      </c>
      <c r="AN114" s="642" t="s">
        <v>7400</v>
      </c>
      <c r="AO114" s="651" t="s">
        <v>7272</v>
      </c>
      <c r="AP114" s="651" t="s">
        <v>7272</v>
      </c>
      <c r="AQ114" s="651"/>
      <c r="AR114" s="651"/>
      <c r="AS114" s="651"/>
      <c r="AT114" s="651"/>
      <c r="AU114" s="651"/>
      <c r="AV114" s="651"/>
      <c r="AW114" s="651"/>
      <c r="AX114" s="651" t="s">
        <v>7272</v>
      </c>
      <c r="AY114" s="665" t="s">
        <v>7484</v>
      </c>
      <c r="AZ114" s="651" t="s">
        <v>3911</v>
      </c>
      <c r="BA114" s="651" t="s">
        <v>7400</v>
      </c>
      <c r="BB114" s="658" t="s">
        <v>135</v>
      </c>
      <c r="BC114" s="658" t="s">
        <v>135</v>
      </c>
      <c r="BD114" s="658" t="s">
        <v>135</v>
      </c>
      <c r="BE114" s="658" t="s">
        <v>135</v>
      </c>
      <c r="BF114" s="658" t="s">
        <v>135</v>
      </c>
      <c r="BG114" s="658" t="s">
        <v>135</v>
      </c>
      <c r="BH114" s="658" t="s">
        <v>135</v>
      </c>
      <c r="BI114" s="658" t="s">
        <v>135</v>
      </c>
      <c r="BJ114" s="601" t="s">
        <v>120</v>
      </c>
      <c r="BK114" s="733" t="s">
        <v>7485</v>
      </c>
      <c r="BL114" s="655"/>
      <c r="BM114" s="655"/>
      <c r="BN114" s="656" t="s">
        <v>7265</v>
      </c>
      <c r="BO114" s="655"/>
      <c r="BP114" s="655" t="s">
        <v>7486</v>
      </c>
      <c r="BQ114" s="655" t="s">
        <v>7487</v>
      </c>
      <c r="BR114" s="562">
        <f>VLOOKUP(AN114,'[8]Sample Size'!$C$30:$D$35,2,)</f>
        <v>1</v>
      </c>
      <c r="BS114" s="669" t="s">
        <v>7488</v>
      </c>
      <c r="BT114" s="642" t="s">
        <v>7489</v>
      </c>
      <c r="BU114" s="642" t="s">
        <v>7489</v>
      </c>
      <c r="BV114" s="648" t="s">
        <v>7490</v>
      </c>
      <c r="BW114" s="648" t="s">
        <v>7491</v>
      </c>
      <c r="BX114" s="648" t="s">
        <v>7492</v>
      </c>
      <c r="BY114" s="648" t="s">
        <v>5981</v>
      </c>
      <c r="BZ114" s="648" t="s">
        <v>7263</v>
      </c>
      <c r="CA114" s="648" t="s">
        <v>7493</v>
      </c>
      <c r="CB114" s="648" t="s">
        <v>7263</v>
      </c>
      <c r="CC114" s="648" t="s">
        <v>7491</v>
      </c>
      <c r="CD114" s="642"/>
      <c r="CE114" s="642" t="s">
        <v>7265</v>
      </c>
      <c r="CF114" s="642"/>
      <c r="CG114" s="642"/>
      <c r="CH114" s="642"/>
      <c r="CI114" s="642" t="s">
        <v>7265</v>
      </c>
      <c r="CJ114" s="664"/>
      <c r="CK114" s="686">
        <v>44369</v>
      </c>
    </row>
    <row r="115" spans="2:89" ht="120" hidden="1">
      <c r="B115" s="734" t="s">
        <v>628</v>
      </c>
      <c r="C115" s="735" t="s">
        <v>719</v>
      </c>
      <c r="D115" s="735" t="s">
        <v>820</v>
      </c>
      <c r="E115" s="736" t="s">
        <v>1421</v>
      </c>
      <c r="F115" s="737" t="s">
        <v>7494</v>
      </c>
      <c r="G115" s="738" t="s">
        <v>7495</v>
      </c>
      <c r="H115" s="734" t="s">
        <v>135</v>
      </c>
      <c r="I115" s="735" t="s">
        <v>135</v>
      </c>
      <c r="J115" s="735" t="s">
        <v>135</v>
      </c>
      <c r="K115" s="735" t="s">
        <v>135</v>
      </c>
      <c r="L115" s="735" t="s">
        <v>135</v>
      </c>
      <c r="M115" s="735" t="s">
        <v>5967</v>
      </c>
      <c r="N115" s="739" t="s">
        <v>7496</v>
      </c>
      <c r="O115" s="738" t="s">
        <v>932</v>
      </c>
      <c r="P115" s="738" t="s">
        <v>2270</v>
      </c>
      <c r="Q115" s="740" t="s">
        <v>3718</v>
      </c>
      <c r="R115" s="740" t="s">
        <v>143</v>
      </c>
      <c r="S115" s="739" t="s">
        <v>143</v>
      </c>
      <c r="T115" s="739"/>
      <c r="U115" s="739"/>
      <c r="V115" s="739"/>
      <c r="W115" s="740"/>
      <c r="X115" s="740" t="s">
        <v>142</v>
      </c>
      <c r="Y115" s="740" t="s">
        <v>131</v>
      </c>
      <c r="Z115" s="740"/>
      <c r="AA115" s="740"/>
      <c r="AB115" s="740" t="s">
        <v>2272</v>
      </c>
      <c r="AC115" s="740"/>
      <c r="AD115" s="740" t="s">
        <v>143</v>
      </c>
      <c r="AE115" s="740" t="s">
        <v>143</v>
      </c>
      <c r="AF115" s="740" t="s">
        <v>143</v>
      </c>
      <c r="AG115" s="740" t="s">
        <v>143</v>
      </c>
      <c r="AH115" s="740" t="s">
        <v>143</v>
      </c>
      <c r="AI115" s="740" t="s">
        <v>143</v>
      </c>
      <c r="AJ115" s="740" t="s">
        <v>143</v>
      </c>
      <c r="AK115" s="741" t="s">
        <v>3718</v>
      </c>
      <c r="AL115" s="741" t="s">
        <v>820</v>
      </c>
      <c r="AM115" s="742" t="s">
        <v>854</v>
      </c>
      <c r="AN115" s="735" t="s">
        <v>137</v>
      </c>
      <c r="AO115" s="740" t="s">
        <v>144</v>
      </c>
      <c r="AP115" s="740" t="s">
        <v>144</v>
      </c>
      <c r="AQ115" s="740"/>
      <c r="AR115" s="740"/>
      <c r="AS115" s="740"/>
      <c r="AT115" s="740"/>
      <c r="AU115" s="740"/>
      <c r="AV115" s="740"/>
      <c r="AW115" s="740"/>
      <c r="AX115" s="740" t="s">
        <v>144</v>
      </c>
      <c r="AY115" s="741" t="s">
        <v>7497</v>
      </c>
      <c r="AZ115" s="740" t="s">
        <v>147</v>
      </c>
      <c r="BA115" s="740" t="s">
        <v>137</v>
      </c>
      <c r="BB115" s="735" t="s">
        <v>135</v>
      </c>
      <c r="BC115" s="735" t="s">
        <v>135</v>
      </c>
      <c r="BD115" s="735" t="s">
        <v>133</v>
      </c>
      <c r="BE115" s="735" t="s">
        <v>133</v>
      </c>
      <c r="BF115" s="735" t="s">
        <v>135</v>
      </c>
      <c r="BG115" s="735" t="s">
        <v>135</v>
      </c>
      <c r="BH115" s="735" t="s">
        <v>133</v>
      </c>
      <c r="BI115" s="735" t="s">
        <v>135</v>
      </c>
      <c r="BJ115" s="740" t="s">
        <v>120</v>
      </c>
      <c r="BK115" s="743" t="s">
        <v>2271</v>
      </c>
      <c r="BL115" s="735" t="s">
        <v>143</v>
      </c>
      <c r="BM115" s="735"/>
      <c r="BN115" s="740" t="s">
        <v>143</v>
      </c>
      <c r="BO115" s="735"/>
      <c r="BP115" s="743" t="s">
        <v>7498</v>
      </c>
      <c r="BQ115" s="738" t="s">
        <v>7499</v>
      </c>
      <c r="BR115" s="562">
        <f>VLOOKUP(AN115,'[8]Sample Size'!$C$30:$D$35,2,)</f>
        <v>1</v>
      </c>
      <c r="BS115" s="744" t="s">
        <v>7500</v>
      </c>
      <c r="BT115" s="743" t="s">
        <v>7501</v>
      </c>
      <c r="BU115" s="743" t="s">
        <v>7502</v>
      </c>
      <c r="BV115" s="738" t="s">
        <v>7503</v>
      </c>
      <c r="BW115" s="743" t="s">
        <v>7504</v>
      </c>
      <c r="BX115" s="743" t="s">
        <v>7505</v>
      </c>
      <c r="BY115" s="738" t="s">
        <v>7506</v>
      </c>
      <c r="BZ115" s="738" t="s">
        <v>7507</v>
      </c>
      <c r="CA115" s="738" t="s">
        <v>7015</v>
      </c>
      <c r="CB115" s="738" t="s">
        <v>7508</v>
      </c>
      <c r="CC115" s="738" t="s">
        <v>7509</v>
      </c>
      <c r="CD115" s="735"/>
      <c r="CE115" s="735" t="s">
        <v>143</v>
      </c>
      <c r="CF115" s="735"/>
      <c r="CG115" s="735"/>
      <c r="CH115" s="735"/>
      <c r="CI115" s="735" t="s">
        <v>143</v>
      </c>
      <c r="CJ115" s="745"/>
      <c r="CK115" s="746">
        <v>44379</v>
      </c>
    </row>
    <row r="116" spans="2:89" ht="48" hidden="1">
      <c r="B116" s="734" t="s">
        <v>628</v>
      </c>
      <c r="C116" s="735" t="s">
        <v>719</v>
      </c>
      <c r="D116" s="735" t="s">
        <v>820</v>
      </c>
      <c r="E116" s="736" t="s">
        <v>1421</v>
      </c>
      <c r="F116" s="737" t="s">
        <v>7510</v>
      </c>
      <c r="G116" s="747" t="s">
        <v>7511</v>
      </c>
      <c r="H116" s="734" t="s">
        <v>135</v>
      </c>
      <c r="I116" s="735" t="s">
        <v>135</v>
      </c>
      <c r="J116" s="735" t="s">
        <v>135</v>
      </c>
      <c r="K116" s="735" t="s">
        <v>135</v>
      </c>
      <c r="L116" s="735" t="s">
        <v>135</v>
      </c>
      <c r="M116" s="735" t="s">
        <v>5967</v>
      </c>
      <c r="N116" s="739" t="s">
        <v>7512</v>
      </c>
      <c r="O116" s="738" t="s">
        <v>2122</v>
      </c>
      <c r="P116" s="738" t="s">
        <v>2275</v>
      </c>
      <c r="Q116" s="740" t="s">
        <v>3718</v>
      </c>
      <c r="R116" s="740" t="s">
        <v>143</v>
      </c>
      <c r="S116" s="739" t="s">
        <v>143</v>
      </c>
      <c r="T116" s="736"/>
      <c r="U116" s="735"/>
      <c r="V116" s="739"/>
      <c r="W116" s="740"/>
      <c r="X116" s="740" t="s">
        <v>142</v>
      </c>
      <c r="Y116" s="740" t="s">
        <v>131</v>
      </c>
      <c r="Z116" s="740"/>
      <c r="AA116" s="740" t="s">
        <v>2272</v>
      </c>
      <c r="AB116" s="740"/>
      <c r="AC116" s="740"/>
      <c r="AD116" s="740" t="s">
        <v>143</v>
      </c>
      <c r="AE116" s="740" t="s">
        <v>143</v>
      </c>
      <c r="AF116" s="740" t="s">
        <v>143</v>
      </c>
      <c r="AG116" s="740" t="s">
        <v>143</v>
      </c>
      <c r="AH116" s="740" t="s">
        <v>143</v>
      </c>
      <c r="AI116" s="740" t="s">
        <v>143</v>
      </c>
      <c r="AJ116" s="740" t="s">
        <v>143</v>
      </c>
      <c r="AK116" s="741" t="s">
        <v>3718</v>
      </c>
      <c r="AL116" s="741" t="s">
        <v>820</v>
      </c>
      <c r="AM116" s="742" t="s">
        <v>854</v>
      </c>
      <c r="AN116" s="735" t="s">
        <v>131</v>
      </c>
      <c r="AO116" s="740" t="s">
        <v>144</v>
      </c>
      <c r="AP116" s="740" t="s">
        <v>144</v>
      </c>
      <c r="AQ116" s="740"/>
      <c r="AR116" s="740"/>
      <c r="AS116" s="740"/>
      <c r="AT116" s="740"/>
      <c r="AU116" s="740"/>
      <c r="AV116" s="740"/>
      <c r="AW116" s="740"/>
      <c r="AX116" s="740" t="s">
        <v>144</v>
      </c>
      <c r="AY116" s="741" t="s">
        <v>7513</v>
      </c>
      <c r="AZ116" s="740" t="s">
        <v>147</v>
      </c>
      <c r="BA116" s="740" t="s">
        <v>131</v>
      </c>
      <c r="BB116" s="735" t="s">
        <v>135</v>
      </c>
      <c r="BC116" s="735" t="s">
        <v>135</v>
      </c>
      <c r="BD116" s="735" t="s">
        <v>133</v>
      </c>
      <c r="BE116" s="735" t="s">
        <v>133</v>
      </c>
      <c r="BF116" s="735" t="s">
        <v>135</v>
      </c>
      <c r="BG116" s="735" t="s">
        <v>135</v>
      </c>
      <c r="BH116" s="735" t="s">
        <v>133</v>
      </c>
      <c r="BI116" s="735" t="s">
        <v>135</v>
      </c>
      <c r="BJ116" s="740" t="s">
        <v>120</v>
      </c>
      <c r="BK116" s="743" t="s">
        <v>2276</v>
      </c>
      <c r="BL116" s="735" t="s">
        <v>143</v>
      </c>
      <c r="BM116" s="735"/>
      <c r="BN116" s="740" t="s">
        <v>3025</v>
      </c>
      <c r="BO116" s="735"/>
      <c r="BP116" s="743" t="s">
        <v>7514</v>
      </c>
      <c r="BQ116" s="748" t="s">
        <v>7515</v>
      </c>
      <c r="BR116" s="562">
        <f>VLOOKUP(AN116,'[8]Sample Size'!$C$30:$D$35,2,)</f>
        <v>2</v>
      </c>
      <c r="BS116" s="742" t="s">
        <v>7516</v>
      </c>
      <c r="BT116" s="743" t="s">
        <v>7501</v>
      </c>
      <c r="BU116" s="743" t="s">
        <v>7502</v>
      </c>
      <c r="BV116" s="738" t="s">
        <v>7503</v>
      </c>
      <c r="BW116" s="743" t="s">
        <v>7517</v>
      </c>
      <c r="BX116" s="743" t="s">
        <v>7505</v>
      </c>
      <c r="BY116" s="738" t="s">
        <v>7506</v>
      </c>
      <c r="BZ116" s="738" t="s">
        <v>7518</v>
      </c>
      <c r="CA116" s="738" t="s">
        <v>7015</v>
      </c>
      <c r="CB116" s="738" t="s">
        <v>7519</v>
      </c>
      <c r="CC116" s="738" t="s">
        <v>7520</v>
      </c>
      <c r="CD116" s="735"/>
      <c r="CE116" s="735" t="s">
        <v>143</v>
      </c>
      <c r="CF116" s="735"/>
      <c r="CG116" s="735"/>
      <c r="CH116" s="735"/>
      <c r="CI116" s="735" t="s">
        <v>143</v>
      </c>
      <c r="CJ116" s="745"/>
      <c r="CK116" s="746">
        <v>44379</v>
      </c>
    </row>
    <row r="117" spans="2:89" ht="84" hidden="1">
      <c r="B117" s="734" t="s">
        <v>628</v>
      </c>
      <c r="C117" s="735" t="s">
        <v>719</v>
      </c>
      <c r="D117" s="735" t="s">
        <v>808</v>
      </c>
      <c r="E117" s="736" t="s">
        <v>804</v>
      </c>
      <c r="F117" s="737" t="s">
        <v>314</v>
      </c>
      <c r="G117" s="738" t="s">
        <v>36</v>
      </c>
      <c r="H117" s="734" t="s">
        <v>133</v>
      </c>
      <c r="I117" s="735" t="s">
        <v>135</v>
      </c>
      <c r="J117" s="735" t="s">
        <v>135</v>
      </c>
      <c r="K117" s="735" t="s">
        <v>135</v>
      </c>
      <c r="L117" s="735" t="s">
        <v>135</v>
      </c>
      <c r="M117" s="735" t="s">
        <v>5967</v>
      </c>
      <c r="N117" s="739" t="s">
        <v>1892</v>
      </c>
      <c r="O117" s="738" t="s">
        <v>1415</v>
      </c>
      <c r="P117" s="738" t="s">
        <v>2278</v>
      </c>
      <c r="Q117" s="740" t="s">
        <v>130</v>
      </c>
      <c r="R117" s="740" t="s">
        <v>143</v>
      </c>
      <c r="S117" s="739"/>
      <c r="T117" s="736"/>
      <c r="U117" s="735"/>
      <c r="V117" s="739"/>
      <c r="W117" s="740"/>
      <c r="X117" s="740" t="s">
        <v>140</v>
      </c>
      <c r="Y117" s="740" t="s">
        <v>131</v>
      </c>
      <c r="Z117" s="740" t="s">
        <v>2272</v>
      </c>
      <c r="AA117" s="740"/>
      <c r="AB117" s="740"/>
      <c r="AC117" s="740"/>
      <c r="AD117" s="740" t="s">
        <v>143</v>
      </c>
      <c r="AE117" s="740" t="s">
        <v>143</v>
      </c>
      <c r="AF117" s="740" t="s">
        <v>143</v>
      </c>
      <c r="AG117" s="740" t="s">
        <v>143</v>
      </c>
      <c r="AH117" s="740" t="s">
        <v>143</v>
      </c>
      <c r="AI117" s="740" t="s">
        <v>143</v>
      </c>
      <c r="AJ117" s="740" t="s">
        <v>143</v>
      </c>
      <c r="AK117" s="741" t="s">
        <v>3718</v>
      </c>
      <c r="AL117" s="741" t="s">
        <v>808</v>
      </c>
      <c r="AM117" s="742" t="s">
        <v>854</v>
      </c>
      <c r="AN117" s="735" t="s">
        <v>3025</v>
      </c>
      <c r="AO117" s="740" t="s">
        <v>144</v>
      </c>
      <c r="AP117" s="740" t="s">
        <v>144</v>
      </c>
      <c r="AQ117" s="740"/>
      <c r="AR117" s="740"/>
      <c r="AS117" s="740"/>
      <c r="AT117" s="740"/>
      <c r="AU117" s="740"/>
      <c r="AV117" s="740"/>
      <c r="AW117" s="740"/>
      <c r="AX117" s="740" t="s">
        <v>144</v>
      </c>
      <c r="AY117" s="741" t="s">
        <v>1139</v>
      </c>
      <c r="AZ117" s="740" t="s">
        <v>147</v>
      </c>
      <c r="BA117" s="740" t="s">
        <v>143</v>
      </c>
      <c r="BB117" s="735" t="s">
        <v>135</v>
      </c>
      <c r="BC117" s="735" t="s">
        <v>135</v>
      </c>
      <c r="BD117" s="735" t="s">
        <v>133</v>
      </c>
      <c r="BE117" s="735" t="s">
        <v>135</v>
      </c>
      <c r="BF117" s="735" t="s">
        <v>135</v>
      </c>
      <c r="BG117" s="735" t="s">
        <v>135</v>
      </c>
      <c r="BH117" s="735" t="s">
        <v>135</v>
      </c>
      <c r="BI117" s="735" t="s">
        <v>135</v>
      </c>
      <c r="BJ117" s="740" t="s">
        <v>120</v>
      </c>
      <c r="BK117" s="743" t="s">
        <v>2205</v>
      </c>
      <c r="BL117" s="735"/>
      <c r="BM117" s="735"/>
      <c r="BN117" s="740" t="s">
        <v>143</v>
      </c>
      <c r="BO117" s="735"/>
      <c r="BP117" s="743" t="s">
        <v>811</v>
      </c>
      <c r="BQ117" s="738" t="s">
        <v>7521</v>
      </c>
      <c r="BR117" s="562">
        <f>VLOOKUP(AN117,'[8]Sample Size'!$C$30:$D$35,2,)</f>
        <v>25</v>
      </c>
      <c r="BS117" s="742" t="s">
        <v>7522</v>
      </c>
      <c r="BT117" s="743" t="s">
        <v>7523</v>
      </c>
      <c r="BU117" s="743" t="s">
        <v>7524</v>
      </c>
      <c r="BV117" s="738" t="s">
        <v>7525</v>
      </c>
      <c r="BW117" s="743" t="s">
        <v>7526</v>
      </c>
      <c r="BX117" s="743" t="s">
        <v>7527</v>
      </c>
      <c r="BY117" s="738" t="s">
        <v>7528</v>
      </c>
      <c r="BZ117" s="738" t="s">
        <v>7529</v>
      </c>
      <c r="CA117" s="738" t="s">
        <v>7015</v>
      </c>
      <c r="CB117" s="738" t="s">
        <v>7530</v>
      </c>
      <c r="CC117" s="738" t="s">
        <v>7531</v>
      </c>
      <c r="CD117" s="735"/>
      <c r="CE117" s="735" t="s">
        <v>143</v>
      </c>
      <c r="CF117" s="735"/>
      <c r="CG117" s="735"/>
      <c r="CH117" s="735"/>
      <c r="CI117" s="735" t="s">
        <v>143</v>
      </c>
      <c r="CJ117" s="745"/>
      <c r="CK117" s="746">
        <v>44379</v>
      </c>
    </row>
    <row r="118" spans="2:89" ht="96" hidden="1">
      <c r="B118" s="734" t="s">
        <v>628</v>
      </c>
      <c r="C118" s="735" t="s">
        <v>719</v>
      </c>
      <c r="D118" s="735" t="s">
        <v>808</v>
      </c>
      <c r="E118" s="736" t="s">
        <v>804</v>
      </c>
      <c r="F118" s="737" t="s">
        <v>314</v>
      </c>
      <c r="G118" s="738" t="s">
        <v>36</v>
      </c>
      <c r="H118" s="734" t="s">
        <v>133</v>
      </c>
      <c r="I118" s="735" t="s">
        <v>135</v>
      </c>
      <c r="J118" s="735" t="s">
        <v>135</v>
      </c>
      <c r="K118" s="735" t="s">
        <v>135</v>
      </c>
      <c r="L118" s="735" t="s">
        <v>135</v>
      </c>
      <c r="M118" s="735" t="s">
        <v>5967</v>
      </c>
      <c r="N118" s="739" t="s">
        <v>1888</v>
      </c>
      <c r="O118" s="738" t="s">
        <v>2280</v>
      </c>
      <c r="P118" s="738" t="s">
        <v>2281</v>
      </c>
      <c r="Q118" s="740" t="s">
        <v>130</v>
      </c>
      <c r="R118" s="740" t="s">
        <v>143</v>
      </c>
      <c r="S118" s="739"/>
      <c r="T118" s="736"/>
      <c r="U118" s="735"/>
      <c r="V118" s="739"/>
      <c r="W118" s="740"/>
      <c r="X118" s="740" t="s">
        <v>142</v>
      </c>
      <c r="Y118" s="740" t="s">
        <v>137</v>
      </c>
      <c r="Z118" s="740" t="s">
        <v>2272</v>
      </c>
      <c r="AA118" s="740"/>
      <c r="AB118" s="740"/>
      <c r="AC118" s="740"/>
      <c r="AD118" s="740" t="s">
        <v>143</v>
      </c>
      <c r="AE118" s="740" t="s">
        <v>143</v>
      </c>
      <c r="AF118" s="740" t="s">
        <v>143</v>
      </c>
      <c r="AG118" s="740" t="s">
        <v>143</v>
      </c>
      <c r="AH118" s="740" t="s">
        <v>143</v>
      </c>
      <c r="AI118" s="740" t="s">
        <v>143</v>
      </c>
      <c r="AJ118" s="740" t="s">
        <v>143</v>
      </c>
      <c r="AK118" s="741" t="s">
        <v>3718</v>
      </c>
      <c r="AL118" s="741" t="s">
        <v>808</v>
      </c>
      <c r="AM118" s="742" t="s">
        <v>854</v>
      </c>
      <c r="AN118" s="735" t="s">
        <v>143</v>
      </c>
      <c r="AO118" s="740" t="s">
        <v>144</v>
      </c>
      <c r="AP118" s="740" t="s">
        <v>657</v>
      </c>
      <c r="AQ118" s="740"/>
      <c r="AR118" s="740"/>
      <c r="AS118" s="740" t="s">
        <v>2272</v>
      </c>
      <c r="AT118" s="740" t="s">
        <v>2272</v>
      </c>
      <c r="AU118" s="740"/>
      <c r="AV118" s="740"/>
      <c r="AW118" s="740"/>
      <c r="AX118" s="740" t="s">
        <v>144</v>
      </c>
      <c r="AY118" s="741" t="s">
        <v>1145</v>
      </c>
      <c r="AZ118" s="740" t="s">
        <v>677</v>
      </c>
      <c r="BA118" s="740" t="s">
        <v>143</v>
      </c>
      <c r="BB118" s="735" t="s">
        <v>135</v>
      </c>
      <c r="BC118" s="735" t="s">
        <v>135</v>
      </c>
      <c r="BD118" s="735" t="s">
        <v>133</v>
      </c>
      <c r="BE118" s="735" t="s">
        <v>135</v>
      </c>
      <c r="BF118" s="735" t="s">
        <v>135</v>
      </c>
      <c r="BG118" s="735" t="s">
        <v>135</v>
      </c>
      <c r="BH118" s="735" t="s">
        <v>135</v>
      </c>
      <c r="BI118" s="735" t="s">
        <v>135</v>
      </c>
      <c r="BJ118" s="740" t="s">
        <v>120</v>
      </c>
      <c r="BK118" s="743" t="s">
        <v>2282</v>
      </c>
      <c r="BL118" s="735"/>
      <c r="BM118" s="735" t="s">
        <v>143</v>
      </c>
      <c r="BN118" s="740" t="s">
        <v>143</v>
      </c>
      <c r="BO118" s="735"/>
      <c r="BP118" s="743" t="s">
        <v>144</v>
      </c>
      <c r="BQ118" s="738" t="s">
        <v>7532</v>
      </c>
      <c r="BR118" s="562">
        <f>VLOOKUP(AN118,'[8]Sample Size'!$C$30:$D$35,2,)</f>
        <v>25</v>
      </c>
      <c r="BS118" s="742" t="s">
        <v>7533</v>
      </c>
      <c r="BT118" s="743" t="s">
        <v>7523</v>
      </c>
      <c r="BU118" s="743" t="s">
        <v>7524</v>
      </c>
      <c r="BV118" s="738" t="s">
        <v>7525</v>
      </c>
      <c r="BW118" s="743" t="s">
        <v>7534</v>
      </c>
      <c r="BX118" s="743" t="s">
        <v>7535</v>
      </c>
      <c r="BY118" s="738" t="s">
        <v>7536</v>
      </c>
      <c r="BZ118" s="738" t="s">
        <v>7537</v>
      </c>
      <c r="CA118" s="738" t="s">
        <v>7015</v>
      </c>
      <c r="CB118" s="738" t="s">
        <v>7537</v>
      </c>
      <c r="CC118" s="738" t="s">
        <v>7538</v>
      </c>
      <c r="CD118" s="735"/>
      <c r="CE118" s="735" t="s">
        <v>143</v>
      </c>
      <c r="CF118" s="735"/>
      <c r="CG118" s="735"/>
      <c r="CH118" s="735"/>
      <c r="CI118" s="735" t="s">
        <v>143</v>
      </c>
      <c r="CJ118" s="745"/>
      <c r="CK118" s="746">
        <v>44379</v>
      </c>
    </row>
    <row r="119" spans="2:89" ht="108" hidden="1">
      <c r="B119" s="734" t="s">
        <v>628</v>
      </c>
      <c r="C119" s="735" t="s">
        <v>719</v>
      </c>
      <c r="D119" s="735" t="s">
        <v>821</v>
      </c>
      <c r="E119" s="736" t="s">
        <v>810</v>
      </c>
      <c r="F119" s="737" t="s">
        <v>312</v>
      </c>
      <c r="G119" s="738" t="s">
        <v>1599</v>
      </c>
      <c r="H119" s="734" t="s">
        <v>133</v>
      </c>
      <c r="I119" s="735" t="s">
        <v>135</v>
      </c>
      <c r="J119" s="735" t="s">
        <v>133</v>
      </c>
      <c r="K119" s="735" t="s">
        <v>135</v>
      </c>
      <c r="L119" s="735" t="s">
        <v>135</v>
      </c>
      <c r="M119" s="735" t="s">
        <v>145</v>
      </c>
      <c r="N119" s="739" t="s">
        <v>7539</v>
      </c>
      <c r="O119" s="738" t="s">
        <v>2294</v>
      </c>
      <c r="P119" s="738" t="s">
        <v>2295</v>
      </c>
      <c r="Q119" s="740" t="s">
        <v>130</v>
      </c>
      <c r="R119" s="739" t="s">
        <v>143</v>
      </c>
      <c r="S119" s="739" t="s">
        <v>2569</v>
      </c>
      <c r="T119" s="736"/>
      <c r="U119" s="735"/>
      <c r="V119" s="739" t="s">
        <v>143</v>
      </c>
      <c r="W119" s="740"/>
      <c r="X119" s="740" t="s">
        <v>140</v>
      </c>
      <c r="Y119" s="740" t="s">
        <v>131</v>
      </c>
      <c r="Z119" s="740" t="s">
        <v>2272</v>
      </c>
      <c r="AA119" s="740"/>
      <c r="AB119" s="740"/>
      <c r="AC119" s="740"/>
      <c r="AD119" s="740" t="s">
        <v>143</v>
      </c>
      <c r="AE119" s="740" t="s">
        <v>143</v>
      </c>
      <c r="AF119" s="740" t="s">
        <v>143</v>
      </c>
      <c r="AG119" s="740" t="s">
        <v>143</v>
      </c>
      <c r="AH119" s="740" t="s">
        <v>143</v>
      </c>
      <c r="AI119" s="740" t="s">
        <v>143</v>
      </c>
      <c r="AJ119" s="740" t="s">
        <v>143</v>
      </c>
      <c r="AK119" s="741" t="s">
        <v>3718</v>
      </c>
      <c r="AL119" s="741" t="s">
        <v>821</v>
      </c>
      <c r="AM119" s="742" t="s">
        <v>854</v>
      </c>
      <c r="AN119" s="735" t="s">
        <v>143</v>
      </c>
      <c r="AO119" s="740" t="s">
        <v>144</v>
      </c>
      <c r="AP119" s="740" t="s">
        <v>657</v>
      </c>
      <c r="AQ119" s="740"/>
      <c r="AR119" s="740"/>
      <c r="AS119" s="740"/>
      <c r="AT119" s="740"/>
      <c r="AU119" s="740"/>
      <c r="AV119" s="740"/>
      <c r="AW119" s="740"/>
      <c r="AX119" s="740" t="s">
        <v>144</v>
      </c>
      <c r="AY119" s="741" t="s">
        <v>823</v>
      </c>
      <c r="AZ119" s="740" t="s">
        <v>147</v>
      </c>
      <c r="BA119" s="740" t="s">
        <v>143</v>
      </c>
      <c r="BB119" s="735" t="s">
        <v>135</v>
      </c>
      <c r="BC119" s="735" t="s">
        <v>135</v>
      </c>
      <c r="BD119" s="735" t="s">
        <v>133</v>
      </c>
      <c r="BE119" s="735" t="s">
        <v>133</v>
      </c>
      <c r="BF119" s="735" t="s">
        <v>135</v>
      </c>
      <c r="BG119" s="735" t="s">
        <v>135</v>
      </c>
      <c r="BH119" s="735" t="s">
        <v>135</v>
      </c>
      <c r="BI119" s="735" t="s">
        <v>135</v>
      </c>
      <c r="BJ119" s="740" t="s">
        <v>120</v>
      </c>
      <c r="BK119" s="743" t="s">
        <v>2296</v>
      </c>
      <c r="BL119" s="735"/>
      <c r="BM119" s="735"/>
      <c r="BN119" s="740" t="s">
        <v>143</v>
      </c>
      <c r="BO119" s="735"/>
      <c r="BP119" s="743" t="s">
        <v>7540</v>
      </c>
      <c r="BQ119" s="738" t="s">
        <v>7541</v>
      </c>
      <c r="BR119" s="562">
        <f>VLOOKUP(AN119,'[8]Sample Size'!$C$30:$D$35,2,)</f>
        <v>25</v>
      </c>
      <c r="BS119" s="742" t="s">
        <v>7542</v>
      </c>
      <c r="BT119" s="743" t="s">
        <v>7501</v>
      </c>
      <c r="BU119" s="743" t="s">
        <v>7543</v>
      </c>
      <c r="BV119" s="738" t="s">
        <v>7544</v>
      </c>
      <c r="BW119" s="743" t="s">
        <v>7545</v>
      </c>
      <c r="BX119" s="743" t="s">
        <v>7546</v>
      </c>
      <c r="BY119" s="738" t="s">
        <v>7547</v>
      </c>
      <c r="BZ119" s="738" t="s">
        <v>7548</v>
      </c>
      <c r="CA119" s="738" t="s">
        <v>7015</v>
      </c>
      <c r="CB119" s="738" t="s">
        <v>7549</v>
      </c>
      <c r="CC119" s="738" t="s">
        <v>7550</v>
      </c>
      <c r="CD119" s="735"/>
      <c r="CE119" s="735" t="s">
        <v>143</v>
      </c>
      <c r="CF119" s="735"/>
      <c r="CG119" s="735"/>
      <c r="CH119" s="735"/>
      <c r="CI119" s="735" t="s">
        <v>143</v>
      </c>
      <c r="CJ119" s="745"/>
      <c r="CK119" s="746">
        <v>44379</v>
      </c>
    </row>
    <row r="120" spans="2:89" ht="108" hidden="1">
      <c r="B120" s="734" t="s">
        <v>628</v>
      </c>
      <c r="C120" s="735" t="s">
        <v>719</v>
      </c>
      <c r="D120" s="735" t="s">
        <v>821</v>
      </c>
      <c r="E120" s="736" t="s">
        <v>810</v>
      </c>
      <c r="F120" s="737" t="s">
        <v>312</v>
      </c>
      <c r="G120" s="738" t="s">
        <v>7551</v>
      </c>
      <c r="H120" s="734" t="s">
        <v>133</v>
      </c>
      <c r="I120" s="735" t="s">
        <v>135</v>
      </c>
      <c r="J120" s="735" t="s">
        <v>133</v>
      </c>
      <c r="K120" s="735" t="s">
        <v>135</v>
      </c>
      <c r="L120" s="735" t="s">
        <v>135</v>
      </c>
      <c r="M120" s="735" t="s">
        <v>145</v>
      </c>
      <c r="N120" s="739" t="s">
        <v>7552</v>
      </c>
      <c r="O120" s="738" t="s">
        <v>2298</v>
      </c>
      <c r="P120" s="738" t="s">
        <v>2299</v>
      </c>
      <c r="Q120" s="740" t="s">
        <v>130</v>
      </c>
      <c r="R120" s="740" t="s">
        <v>143</v>
      </c>
      <c r="S120" s="739"/>
      <c r="T120" s="736"/>
      <c r="U120" s="735"/>
      <c r="V120" s="739"/>
      <c r="W120" s="740"/>
      <c r="X120" s="740" t="s">
        <v>142</v>
      </c>
      <c r="Y120" s="740" t="s">
        <v>137</v>
      </c>
      <c r="Z120" s="740" t="s">
        <v>2272</v>
      </c>
      <c r="AA120" s="740"/>
      <c r="AB120" s="740"/>
      <c r="AC120" s="740"/>
      <c r="AD120" s="740" t="s">
        <v>143</v>
      </c>
      <c r="AE120" s="740" t="s">
        <v>143</v>
      </c>
      <c r="AF120" s="740" t="s">
        <v>143</v>
      </c>
      <c r="AG120" s="740" t="s">
        <v>143</v>
      </c>
      <c r="AH120" s="740" t="s">
        <v>143</v>
      </c>
      <c r="AI120" s="740" t="s">
        <v>143</v>
      </c>
      <c r="AJ120" s="740" t="s">
        <v>143</v>
      </c>
      <c r="AK120" s="741" t="s">
        <v>3718</v>
      </c>
      <c r="AL120" s="741" t="s">
        <v>821</v>
      </c>
      <c r="AM120" s="742" t="s">
        <v>854</v>
      </c>
      <c r="AN120" s="735" t="s">
        <v>143</v>
      </c>
      <c r="AO120" s="740" t="s">
        <v>144</v>
      </c>
      <c r="AP120" s="740" t="s">
        <v>657</v>
      </c>
      <c r="AQ120" s="740"/>
      <c r="AR120" s="740"/>
      <c r="AS120" s="740" t="s">
        <v>2272</v>
      </c>
      <c r="AT120" s="740" t="s">
        <v>2272</v>
      </c>
      <c r="AU120" s="740"/>
      <c r="AV120" s="740"/>
      <c r="AW120" s="740"/>
      <c r="AX120" s="740" t="s">
        <v>144</v>
      </c>
      <c r="AY120" s="741" t="s">
        <v>1155</v>
      </c>
      <c r="AZ120" s="740" t="s">
        <v>677</v>
      </c>
      <c r="BA120" s="740" t="s">
        <v>143</v>
      </c>
      <c r="BB120" s="735" t="s">
        <v>135</v>
      </c>
      <c r="BC120" s="735" t="s">
        <v>135</v>
      </c>
      <c r="BD120" s="735" t="s">
        <v>135</v>
      </c>
      <c r="BE120" s="735" t="s">
        <v>135</v>
      </c>
      <c r="BF120" s="735" t="s">
        <v>135</v>
      </c>
      <c r="BG120" s="735" t="s">
        <v>135</v>
      </c>
      <c r="BH120" s="735" t="s">
        <v>135</v>
      </c>
      <c r="BI120" s="735" t="s">
        <v>135</v>
      </c>
      <c r="BJ120" s="740" t="s">
        <v>120</v>
      </c>
      <c r="BK120" s="743" t="s">
        <v>2300</v>
      </c>
      <c r="BL120" s="735"/>
      <c r="BM120" s="735" t="s">
        <v>143</v>
      </c>
      <c r="BN120" s="740"/>
      <c r="BO120" s="735"/>
      <c r="BP120" s="743" t="s">
        <v>7553</v>
      </c>
      <c r="BQ120" s="738" t="s">
        <v>7554</v>
      </c>
      <c r="BR120" s="562">
        <f>VLOOKUP(AN120,'[8]Sample Size'!$C$30:$D$35,2,)</f>
        <v>25</v>
      </c>
      <c r="BS120" s="742" t="s">
        <v>7555</v>
      </c>
      <c r="BT120" s="743" t="s">
        <v>7556</v>
      </c>
      <c r="BU120" s="738" t="s">
        <v>7557</v>
      </c>
      <c r="BV120" s="738" t="s">
        <v>7544</v>
      </c>
      <c r="BW120" s="743" t="s">
        <v>7545</v>
      </c>
      <c r="BX120" s="743" t="s">
        <v>7546</v>
      </c>
      <c r="BY120" s="738" t="s">
        <v>7547</v>
      </c>
      <c r="BZ120" s="738" t="s">
        <v>7537</v>
      </c>
      <c r="CA120" s="738" t="s">
        <v>7015</v>
      </c>
      <c r="CB120" s="738" t="s">
        <v>7549</v>
      </c>
      <c r="CC120" s="738" t="s">
        <v>7550</v>
      </c>
      <c r="CD120" s="735"/>
      <c r="CE120" s="735" t="s">
        <v>143</v>
      </c>
      <c r="CF120" s="735"/>
      <c r="CG120" s="735"/>
      <c r="CH120" s="735"/>
      <c r="CI120" s="735" t="s">
        <v>143</v>
      </c>
      <c r="CJ120" s="745"/>
      <c r="CK120" s="746">
        <v>44379</v>
      </c>
    </row>
    <row r="121" spans="2:89" ht="72" hidden="1">
      <c r="B121" s="734" t="s">
        <v>628</v>
      </c>
      <c r="C121" s="735" t="s">
        <v>719</v>
      </c>
      <c r="D121" s="735" t="s">
        <v>827</v>
      </c>
      <c r="E121" s="736" t="s">
        <v>7558</v>
      </c>
      <c r="F121" s="737" t="s">
        <v>7559</v>
      </c>
      <c r="G121" s="738" t="s">
        <v>7560</v>
      </c>
      <c r="H121" s="734" t="s">
        <v>133</v>
      </c>
      <c r="I121" s="735" t="s">
        <v>135</v>
      </c>
      <c r="J121" s="735" t="s">
        <v>133</v>
      </c>
      <c r="K121" s="735" t="s">
        <v>135</v>
      </c>
      <c r="L121" s="735" t="s">
        <v>135</v>
      </c>
      <c r="M121" s="735" t="s">
        <v>145</v>
      </c>
      <c r="N121" s="739" t="s">
        <v>7561</v>
      </c>
      <c r="O121" s="738" t="s">
        <v>1667</v>
      </c>
      <c r="P121" s="738" t="s">
        <v>2358</v>
      </c>
      <c r="Q121" s="740" t="s">
        <v>130</v>
      </c>
      <c r="R121" s="740"/>
      <c r="S121" s="739"/>
      <c r="T121" s="736"/>
      <c r="U121" s="735"/>
      <c r="V121" s="739" t="s">
        <v>143</v>
      </c>
      <c r="W121" s="740"/>
      <c r="X121" s="740" t="s">
        <v>140</v>
      </c>
      <c r="Y121" s="740" t="s">
        <v>131</v>
      </c>
      <c r="Z121" s="740" t="s">
        <v>2272</v>
      </c>
      <c r="AA121" s="740"/>
      <c r="AB121" s="740"/>
      <c r="AC121" s="740"/>
      <c r="AD121" s="740" t="s">
        <v>143</v>
      </c>
      <c r="AE121" s="740" t="s">
        <v>143</v>
      </c>
      <c r="AF121" s="740"/>
      <c r="AG121" s="740" t="s">
        <v>143</v>
      </c>
      <c r="AH121" s="740" t="s">
        <v>156</v>
      </c>
      <c r="AI121" s="740" t="s">
        <v>156</v>
      </c>
      <c r="AJ121" s="740" t="s">
        <v>156</v>
      </c>
      <c r="AK121" s="741" t="s">
        <v>3718</v>
      </c>
      <c r="AL121" s="741" t="s">
        <v>827</v>
      </c>
      <c r="AM121" s="742" t="s">
        <v>1934</v>
      </c>
      <c r="AN121" s="735" t="s">
        <v>131</v>
      </c>
      <c r="AO121" s="740" t="s">
        <v>144</v>
      </c>
      <c r="AP121" s="740" t="s">
        <v>657</v>
      </c>
      <c r="AQ121" s="740"/>
      <c r="AR121" s="740"/>
      <c r="AS121" s="740"/>
      <c r="AT121" s="740"/>
      <c r="AU121" s="740"/>
      <c r="AV121" s="740"/>
      <c r="AW121" s="740"/>
      <c r="AX121" s="740" t="s">
        <v>144</v>
      </c>
      <c r="AY121" s="741" t="s">
        <v>828</v>
      </c>
      <c r="AZ121" s="740" t="s">
        <v>147</v>
      </c>
      <c r="BA121" s="740" t="s">
        <v>131</v>
      </c>
      <c r="BB121" s="735" t="s">
        <v>135</v>
      </c>
      <c r="BC121" s="735" t="s">
        <v>135</v>
      </c>
      <c r="BD121" s="735" t="s">
        <v>133</v>
      </c>
      <c r="BE121" s="735" t="s">
        <v>135</v>
      </c>
      <c r="BF121" s="735" t="s">
        <v>135</v>
      </c>
      <c r="BG121" s="735" t="s">
        <v>135</v>
      </c>
      <c r="BH121" s="735" t="s">
        <v>135</v>
      </c>
      <c r="BI121" s="735" t="s">
        <v>135</v>
      </c>
      <c r="BJ121" s="740" t="s">
        <v>120</v>
      </c>
      <c r="BK121" s="743" t="s">
        <v>2359</v>
      </c>
      <c r="BL121" s="735"/>
      <c r="BM121" s="735"/>
      <c r="BN121" s="740"/>
      <c r="BO121" s="735" t="s">
        <v>143</v>
      </c>
      <c r="BP121" s="743" t="s">
        <v>1442</v>
      </c>
      <c r="BQ121" s="738" t="s">
        <v>7562</v>
      </c>
      <c r="BR121" s="562">
        <f>VLOOKUP(AN121,'[8]Sample Size'!$C$30:$D$35,2,)</f>
        <v>2</v>
      </c>
      <c r="BS121" s="742" t="s">
        <v>7563</v>
      </c>
      <c r="BT121" s="743" t="s">
        <v>7501</v>
      </c>
      <c r="BU121" s="738" t="s">
        <v>7564</v>
      </c>
      <c r="BV121" s="738" t="s">
        <v>7565</v>
      </c>
      <c r="BW121" s="743" t="s">
        <v>7566</v>
      </c>
      <c r="BX121" s="743" t="s">
        <v>7567</v>
      </c>
      <c r="BY121" s="738" t="s">
        <v>5981</v>
      </c>
      <c r="BZ121" s="738" t="s">
        <v>7568</v>
      </c>
      <c r="CA121" s="738" t="s">
        <v>7015</v>
      </c>
      <c r="CB121" s="738" t="s">
        <v>7569</v>
      </c>
      <c r="CC121" s="738" t="s">
        <v>7570</v>
      </c>
      <c r="CD121" s="735"/>
      <c r="CE121" s="735" t="s">
        <v>143</v>
      </c>
      <c r="CF121" s="735"/>
      <c r="CG121" s="735"/>
      <c r="CH121" s="735"/>
      <c r="CI121" s="735" t="s">
        <v>143</v>
      </c>
      <c r="CJ121" s="745"/>
      <c r="CK121" s="746">
        <v>44379</v>
      </c>
    </row>
    <row r="122" spans="2:89" ht="96" hidden="1">
      <c r="B122" s="734" t="s">
        <v>628</v>
      </c>
      <c r="C122" s="735" t="s">
        <v>719</v>
      </c>
      <c r="D122" s="735" t="s">
        <v>827</v>
      </c>
      <c r="E122" s="736" t="s">
        <v>7558</v>
      </c>
      <c r="F122" s="737" t="s">
        <v>7571</v>
      </c>
      <c r="G122" s="738" t="s">
        <v>7572</v>
      </c>
      <c r="H122" s="734" t="s">
        <v>135</v>
      </c>
      <c r="I122" s="735" t="s">
        <v>135</v>
      </c>
      <c r="J122" s="735" t="s">
        <v>135</v>
      </c>
      <c r="K122" s="735" t="s">
        <v>135</v>
      </c>
      <c r="L122" s="735" t="s">
        <v>135</v>
      </c>
      <c r="M122" s="735" t="s">
        <v>5967</v>
      </c>
      <c r="N122" s="739" t="s">
        <v>7573</v>
      </c>
      <c r="O122" s="738" t="s">
        <v>2361</v>
      </c>
      <c r="P122" s="738" t="s">
        <v>1363</v>
      </c>
      <c r="Q122" s="740" t="s">
        <v>130</v>
      </c>
      <c r="R122" s="740" t="s">
        <v>143</v>
      </c>
      <c r="S122" s="739"/>
      <c r="T122" s="736"/>
      <c r="U122" s="735"/>
      <c r="V122" s="739"/>
      <c r="W122" s="740"/>
      <c r="X122" s="740" t="s">
        <v>142</v>
      </c>
      <c r="Y122" s="740" t="s">
        <v>137</v>
      </c>
      <c r="Z122" s="740" t="s">
        <v>2272</v>
      </c>
      <c r="AA122" s="740"/>
      <c r="AB122" s="740"/>
      <c r="AC122" s="740"/>
      <c r="AD122" s="740" t="s">
        <v>143</v>
      </c>
      <c r="AE122" s="740" t="s">
        <v>143</v>
      </c>
      <c r="AF122" s="740" t="s">
        <v>143</v>
      </c>
      <c r="AG122" s="740" t="s">
        <v>143</v>
      </c>
      <c r="AH122" s="740" t="s">
        <v>143</v>
      </c>
      <c r="AI122" s="740" t="s">
        <v>143</v>
      </c>
      <c r="AJ122" s="740" t="s">
        <v>143</v>
      </c>
      <c r="AK122" s="741" t="s">
        <v>3718</v>
      </c>
      <c r="AL122" s="741" t="s">
        <v>827</v>
      </c>
      <c r="AM122" s="742" t="s">
        <v>854</v>
      </c>
      <c r="AN122" s="735" t="s">
        <v>143</v>
      </c>
      <c r="AO122" s="740" t="s">
        <v>144</v>
      </c>
      <c r="AP122" s="740" t="s">
        <v>657</v>
      </c>
      <c r="AQ122" s="740"/>
      <c r="AR122" s="740"/>
      <c r="AS122" s="740" t="s">
        <v>2272</v>
      </c>
      <c r="AT122" s="740" t="s">
        <v>2272</v>
      </c>
      <c r="AU122" s="740"/>
      <c r="AV122" s="740"/>
      <c r="AW122" s="740"/>
      <c r="AX122" s="740" t="s">
        <v>144</v>
      </c>
      <c r="AY122" s="741" t="s">
        <v>7574</v>
      </c>
      <c r="AZ122" s="740" t="s">
        <v>677</v>
      </c>
      <c r="BA122" s="740" t="s">
        <v>143</v>
      </c>
      <c r="BB122" s="735" t="s">
        <v>135</v>
      </c>
      <c r="BC122" s="735" t="s">
        <v>135</v>
      </c>
      <c r="BD122" s="735" t="s">
        <v>135</v>
      </c>
      <c r="BE122" s="735" t="s">
        <v>135</v>
      </c>
      <c r="BF122" s="735" t="s">
        <v>135</v>
      </c>
      <c r="BG122" s="735" t="s">
        <v>135</v>
      </c>
      <c r="BH122" s="735" t="s">
        <v>135</v>
      </c>
      <c r="BI122" s="735" t="s">
        <v>135</v>
      </c>
      <c r="BJ122" s="740" t="s">
        <v>120</v>
      </c>
      <c r="BK122" s="743" t="s">
        <v>2362</v>
      </c>
      <c r="BL122" s="735"/>
      <c r="BM122" s="735" t="s">
        <v>143</v>
      </c>
      <c r="BN122" s="740"/>
      <c r="BO122" s="735"/>
      <c r="BP122" s="743" t="s">
        <v>144</v>
      </c>
      <c r="BQ122" s="738" t="s">
        <v>7532</v>
      </c>
      <c r="BR122" s="562">
        <f>VLOOKUP(AN122,'[8]Sample Size'!$C$30:$D$35,2,)</f>
        <v>25</v>
      </c>
      <c r="BS122" s="742" t="s">
        <v>7575</v>
      </c>
      <c r="BT122" s="743" t="s">
        <v>7556</v>
      </c>
      <c r="BU122" s="738" t="s">
        <v>1157</v>
      </c>
      <c r="BV122" s="738" t="s">
        <v>7576</v>
      </c>
      <c r="BW122" s="743" t="s">
        <v>7577</v>
      </c>
      <c r="BX122" s="743" t="s">
        <v>7578</v>
      </c>
      <c r="BY122" s="738" t="s">
        <v>5981</v>
      </c>
      <c r="BZ122" s="738" t="s">
        <v>7537</v>
      </c>
      <c r="CA122" s="738" t="s">
        <v>7015</v>
      </c>
      <c r="CB122" s="738" t="s">
        <v>7537</v>
      </c>
      <c r="CC122" s="738" t="s">
        <v>7579</v>
      </c>
      <c r="CD122" s="735"/>
      <c r="CE122" s="735" t="s">
        <v>143</v>
      </c>
      <c r="CF122" s="735"/>
      <c r="CG122" s="735"/>
      <c r="CH122" s="735"/>
      <c r="CI122" s="735" t="s">
        <v>143</v>
      </c>
      <c r="CJ122" s="745"/>
      <c r="CK122" s="746">
        <v>44379</v>
      </c>
    </row>
    <row r="123" spans="2:89" ht="84" hidden="1">
      <c r="B123" s="734" t="s">
        <v>628</v>
      </c>
      <c r="C123" s="735" t="s">
        <v>719</v>
      </c>
      <c r="D123" s="735" t="s">
        <v>827</v>
      </c>
      <c r="E123" s="736" t="s">
        <v>7558</v>
      </c>
      <c r="F123" s="737" t="s">
        <v>7580</v>
      </c>
      <c r="G123" s="738" t="s">
        <v>7581</v>
      </c>
      <c r="H123" s="734" t="s">
        <v>133</v>
      </c>
      <c r="I123" s="735" t="s">
        <v>135</v>
      </c>
      <c r="J123" s="735" t="s">
        <v>135</v>
      </c>
      <c r="K123" s="735" t="s">
        <v>135</v>
      </c>
      <c r="L123" s="735" t="s">
        <v>135</v>
      </c>
      <c r="M123" s="735" t="s">
        <v>5967</v>
      </c>
      <c r="N123" s="739" t="s">
        <v>7582</v>
      </c>
      <c r="O123" s="738" t="s">
        <v>2363</v>
      </c>
      <c r="P123" s="738" t="s">
        <v>2364</v>
      </c>
      <c r="Q123" s="740" t="s">
        <v>130</v>
      </c>
      <c r="R123" s="740" t="s">
        <v>143</v>
      </c>
      <c r="S123" s="739"/>
      <c r="T123" s="736"/>
      <c r="U123" s="735"/>
      <c r="V123" s="739"/>
      <c r="W123" s="740"/>
      <c r="X123" s="740" t="s">
        <v>142</v>
      </c>
      <c r="Y123" s="740" t="s">
        <v>131</v>
      </c>
      <c r="Z123" s="740" t="s">
        <v>2272</v>
      </c>
      <c r="AA123" s="740"/>
      <c r="AB123" s="740"/>
      <c r="AC123" s="740"/>
      <c r="AD123" s="740" t="s">
        <v>143</v>
      </c>
      <c r="AE123" s="740" t="s">
        <v>143</v>
      </c>
      <c r="AF123" s="740"/>
      <c r="AG123" s="740" t="s">
        <v>143</v>
      </c>
      <c r="AH123" s="740" t="s">
        <v>143</v>
      </c>
      <c r="AI123" s="740" t="s">
        <v>156</v>
      </c>
      <c r="AJ123" s="740" t="s">
        <v>143</v>
      </c>
      <c r="AK123" s="741" t="s">
        <v>3718</v>
      </c>
      <c r="AL123" s="741" t="s">
        <v>827</v>
      </c>
      <c r="AM123" s="742" t="s">
        <v>1485</v>
      </c>
      <c r="AN123" s="735" t="s">
        <v>143</v>
      </c>
      <c r="AO123" s="740" t="s">
        <v>144</v>
      </c>
      <c r="AP123" s="740" t="s">
        <v>144</v>
      </c>
      <c r="AQ123" s="740"/>
      <c r="AR123" s="740"/>
      <c r="AS123" s="740"/>
      <c r="AT123" s="740"/>
      <c r="AU123" s="740"/>
      <c r="AV123" s="740"/>
      <c r="AW123" s="740"/>
      <c r="AX123" s="740" t="s">
        <v>144</v>
      </c>
      <c r="AY123" s="741" t="s">
        <v>1441</v>
      </c>
      <c r="AZ123" s="740" t="s">
        <v>147</v>
      </c>
      <c r="BA123" s="740" t="s">
        <v>143</v>
      </c>
      <c r="BB123" s="735" t="s">
        <v>135</v>
      </c>
      <c r="BC123" s="735" t="s">
        <v>135</v>
      </c>
      <c r="BD123" s="735" t="s">
        <v>135</v>
      </c>
      <c r="BE123" s="735" t="s">
        <v>135</v>
      </c>
      <c r="BF123" s="735" t="s">
        <v>135</v>
      </c>
      <c r="BG123" s="735" t="s">
        <v>135</v>
      </c>
      <c r="BH123" s="735" t="s">
        <v>135</v>
      </c>
      <c r="BI123" s="735" t="s">
        <v>135</v>
      </c>
      <c r="BJ123" s="740" t="s">
        <v>120</v>
      </c>
      <c r="BK123" s="743" t="s">
        <v>2365</v>
      </c>
      <c r="BL123" s="735"/>
      <c r="BM123" s="735"/>
      <c r="BN123" s="740" t="s">
        <v>143</v>
      </c>
      <c r="BO123" s="735"/>
      <c r="BP123" s="743" t="s">
        <v>1459</v>
      </c>
      <c r="BQ123" s="738" t="s">
        <v>7583</v>
      </c>
      <c r="BR123" s="562">
        <f>VLOOKUP(AN123,'[8]Sample Size'!$C$30:$D$35,2,)</f>
        <v>25</v>
      </c>
      <c r="BS123" s="742" t="s">
        <v>7584</v>
      </c>
      <c r="BT123" s="743" t="s">
        <v>7501</v>
      </c>
      <c r="BU123" s="738" t="s">
        <v>7564</v>
      </c>
      <c r="BV123" s="738" t="s">
        <v>7585</v>
      </c>
      <c r="BW123" s="743" t="s">
        <v>7586</v>
      </c>
      <c r="BX123" s="743" t="s">
        <v>7587</v>
      </c>
      <c r="BY123" s="738" t="s">
        <v>5981</v>
      </c>
      <c r="BZ123" s="738" t="s">
        <v>7588</v>
      </c>
      <c r="CA123" s="738" t="s">
        <v>7015</v>
      </c>
      <c r="CB123" s="738" t="s">
        <v>7588</v>
      </c>
      <c r="CC123" s="738" t="s">
        <v>7589</v>
      </c>
      <c r="CD123" s="735"/>
      <c r="CE123" s="735" t="s">
        <v>143</v>
      </c>
      <c r="CF123" s="735"/>
      <c r="CG123" s="735"/>
      <c r="CH123" s="735"/>
      <c r="CI123" s="735" t="s">
        <v>143</v>
      </c>
      <c r="CJ123" s="745"/>
      <c r="CK123" s="746">
        <v>44379</v>
      </c>
    </row>
    <row r="124" spans="2:89" ht="96" hidden="1">
      <c r="B124" s="734" t="s">
        <v>628</v>
      </c>
      <c r="C124" s="735" t="s">
        <v>719</v>
      </c>
      <c r="D124" s="735" t="s">
        <v>827</v>
      </c>
      <c r="E124" s="736" t="s">
        <v>7558</v>
      </c>
      <c r="F124" s="737" t="s">
        <v>7590</v>
      </c>
      <c r="G124" s="738" t="s">
        <v>7591</v>
      </c>
      <c r="H124" s="734" t="s">
        <v>135</v>
      </c>
      <c r="I124" s="735" t="s">
        <v>135</v>
      </c>
      <c r="J124" s="735" t="s">
        <v>135</v>
      </c>
      <c r="K124" s="735" t="s">
        <v>135</v>
      </c>
      <c r="L124" s="735" t="s">
        <v>135</v>
      </c>
      <c r="M124" s="735" t="s">
        <v>5967</v>
      </c>
      <c r="N124" s="739" t="s">
        <v>7592</v>
      </c>
      <c r="O124" s="738" t="s">
        <v>2366</v>
      </c>
      <c r="P124" s="738" t="s">
        <v>2367</v>
      </c>
      <c r="Q124" s="740" t="s">
        <v>130</v>
      </c>
      <c r="R124" s="740" t="s">
        <v>143</v>
      </c>
      <c r="S124" s="739"/>
      <c r="T124" s="736"/>
      <c r="U124" s="735"/>
      <c r="V124" s="739"/>
      <c r="W124" s="740"/>
      <c r="X124" s="740" t="s">
        <v>142</v>
      </c>
      <c r="Y124" s="740" t="s">
        <v>137</v>
      </c>
      <c r="Z124" s="740" t="s">
        <v>2272</v>
      </c>
      <c r="AA124" s="740"/>
      <c r="AB124" s="740"/>
      <c r="AC124" s="740"/>
      <c r="AD124" s="740" t="s">
        <v>143</v>
      </c>
      <c r="AE124" s="740" t="s">
        <v>143</v>
      </c>
      <c r="AF124" s="740"/>
      <c r="AG124" s="740" t="s">
        <v>143</v>
      </c>
      <c r="AH124" s="740" t="s">
        <v>156</v>
      </c>
      <c r="AI124" s="740" t="s">
        <v>156</v>
      </c>
      <c r="AJ124" s="740" t="s">
        <v>143</v>
      </c>
      <c r="AK124" s="741" t="s">
        <v>3718</v>
      </c>
      <c r="AL124" s="741" t="s">
        <v>827</v>
      </c>
      <c r="AM124" s="742" t="s">
        <v>1676</v>
      </c>
      <c r="AN124" s="735" t="s">
        <v>143</v>
      </c>
      <c r="AO124" s="740" t="s">
        <v>144</v>
      </c>
      <c r="AP124" s="740" t="s">
        <v>657</v>
      </c>
      <c r="AQ124" s="740"/>
      <c r="AR124" s="740"/>
      <c r="AS124" s="740"/>
      <c r="AT124" s="740"/>
      <c r="AU124" s="740"/>
      <c r="AV124" s="740"/>
      <c r="AW124" s="740"/>
      <c r="AX124" s="740" t="s">
        <v>144</v>
      </c>
      <c r="AY124" s="741" t="s">
        <v>144</v>
      </c>
      <c r="AZ124" s="740" t="s">
        <v>677</v>
      </c>
      <c r="BA124" s="740" t="s">
        <v>143</v>
      </c>
      <c r="BB124" s="735" t="s">
        <v>135</v>
      </c>
      <c r="BC124" s="735" t="s">
        <v>135</v>
      </c>
      <c r="BD124" s="735" t="s">
        <v>135</v>
      </c>
      <c r="BE124" s="735" t="s">
        <v>135</v>
      </c>
      <c r="BF124" s="735" t="s">
        <v>135</v>
      </c>
      <c r="BG124" s="735" t="s">
        <v>135</v>
      </c>
      <c r="BH124" s="735" t="s">
        <v>135</v>
      </c>
      <c r="BI124" s="735" t="s">
        <v>135</v>
      </c>
      <c r="BJ124" s="740" t="s">
        <v>120</v>
      </c>
      <c r="BK124" s="743" t="s">
        <v>2368</v>
      </c>
      <c r="BL124" s="735"/>
      <c r="BM124" s="735" t="s">
        <v>143</v>
      </c>
      <c r="BN124" s="740" t="s">
        <v>143</v>
      </c>
      <c r="BO124" s="735"/>
      <c r="BP124" s="743" t="s">
        <v>372</v>
      </c>
      <c r="BQ124" s="738" t="s">
        <v>7532</v>
      </c>
      <c r="BR124" s="562">
        <f>VLOOKUP(AN124,'[8]Sample Size'!$C$30:$D$35,2,)</f>
        <v>25</v>
      </c>
      <c r="BS124" s="742" t="s">
        <v>7593</v>
      </c>
      <c r="BT124" s="743" t="s">
        <v>7594</v>
      </c>
      <c r="BU124" s="738" t="s">
        <v>7595</v>
      </c>
      <c r="BV124" s="738" t="s">
        <v>7596</v>
      </c>
      <c r="BW124" s="743" t="s">
        <v>7597</v>
      </c>
      <c r="BX124" s="743" t="s">
        <v>7598</v>
      </c>
      <c r="BY124" s="738" t="s">
        <v>5981</v>
      </c>
      <c r="BZ124" s="738" t="s">
        <v>7537</v>
      </c>
      <c r="CA124" s="738" t="s">
        <v>7015</v>
      </c>
      <c r="CB124" s="738" t="s">
        <v>7537</v>
      </c>
      <c r="CC124" s="738" t="s">
        <v>7599</v>
      </c>
      <c r="CD124" s="735"/>
      <c r="CE124" s="735" t="s">
        <v>143</v>
      </c>
      <c r="CF124" s="735"/>
      <c r="CG124" s="735"/>
      <c r="CH124" s="735"/>
      <c r="CI124" s="735" t="s">
        <v>143</v>
      </c>
      <c r="CJ124" s="745"/>
      <c r="CK124" s="746">
        <v>44379</v>
      </c>
    </row>
    <row r="125" spans="2:89" ht="240" hidden="1">
      <c r="B125" s="749" t="s">
        <v>628</v>
      </c>
      <c r="C125" s="749" t="s">
        <v>719</v>
      </c>
      <c r="D125" s="749" t="s">
        <v>827</v>
      </c>
      <c r="E125" s="750" t="s">
        <v>935</v>
      </c>
      <c r="F125" s="751" t="s">
        <v>7600</v>
      </c>
      <c r="G125" s="750" t="s">
        <v>7601</v>
      </c>
      <c r="H125" s="749" t="s">
        <v>2871</v>
      </c>
      <c r="I125" s="749" t="s">
        <v>2871</v>
      </c>
      <c r="J125" s="749" t="s">
        <v>2871</v>
      </c>
      <c r="K125" s="749" t="s">
        <v>2871</v>
      </c>
      <c r="L125" s="749" t="s">
        <v>2871</v>
      </c>
      <c r="M125" s="749" t="s">
        <v>5967</v>
      </c>
      <c r="N125" s="750" t="s">
        <v>7602</v>
      </c>
      <c r="O125" s="750" t="s">
        <v>2369</v>
      </c>
      <c r="P125" s="750" t="s">
        <v>2370</v>
      </c>
      <c r="Q125" s="749" t="s">
        <v>7603</v>
      </c>
      <c r="R125" s="752"/>
      <c r="S125" s="752" t="s">
        <v>2781</v>
      </c>
      <c r="T125" s="749"/>
      <c r="U125" s="749"/>
      <c r="V125" s="752"/>
      <c r="W125" s="749"/>
      <c r="X125" s="752" t="s">
        <v>2867</v>
      </c>
      <c r="Y125" s="752" t="s">
        <v>2870</v>
      </c>
      <c r="Z125" s="740" t="s">
        <v>2272</v>
      </c>
      <c r="AA125" s="752"/>
      <c r="AB125" s="752"/>
      <c r="AC125" s="752"/>
      <c r="AD125" s="752"/>
      <c r="AE125" s="752"/>
      <c r="AF125" s="752" t="s">
        <v>2781</v>
      </c>
      <c r="AG125" s="752" t="s">
        <v>2781</v>
      </c>
      <c r="AH125" s="752"/>
      <c r="AI125" s="752" t="s">
        <v>2781</v>
      </c>
      <c r="AJ125" s="752"/>
      <c r="AK125" s="741" t="s">
        <v>3718</v>
      </c>
      <c r="AL125" s="752" t="s">
        <v>827</v>
      </c>
      <c r="AM125" s="753" t="s">
        <v>7604</v>
      </c>
      <c r="AN125" s="752" t="s">
        <v>2781</v>
      </c>
      <c r="AO125" s="749" t="s">
        <v>2767</v>
      </c>
      <c r="AP125" s="750" t="s">
        <v>7605</v>
      </c>
      <c r="AQ125" s="752"/>
      <c r="AR125" s="740" t="s">
        <v>2272</v>
      </c>
      <c r="AS125" s="740" t="s">
        <v>2272</v>
      </c>
      <c r="AT125" s="749"/>
      <c r="AU125" s="750"/>
      <c r="AV125" s="750"/>
      <c r="AW125" s="750"/>
      <c r="AX125" s="740" t="s">
        <v>144</v>
      </c>
      <c r="AY125" s="749" t="s">
        <v>137</v>
      </c>
      <c r="AZ125" s="749" t="s">
        <v>137</v>
      </c>
      <c r="BA125" s="749" t="s">
        <v>135</v>
      </c>
      <c r="BB125" s="749" t="s">
        <v>135</v>
      </c>
      <c r="BC125" s="749" t="s">
        <v>135</v>
      </c>
      <c r="BD125" s="749" t="s">
        <v>135</v>
      </c>
      <c r="BE125" s="749" t="s">
        <v>135</v>
      </c>
      <c r="BF125" s="749" t="s">
        <v>135</v>
      </c>
      <c r="BG125" s="749" t="s">
        <v>135</v>
      </c>
      <c r="BH125" s="749" t="s">
        <v>135</v>
      </c>
      <c r="BI125" s="749" t="s">
        <v>135</v>
      </c>
      <c r="BJ125" s="749" t="s">
        <v>120</v>
      </c>
      <c r="BK125" s="751" t="s">
        <v>2371</v>
      </c>
      <c r="BL125" s="749"/>
      <c r="BM125" s="749"/>
      <c r="BN125" s="749" t="s">
        <v>143</v>
      </c>
      <c r="BO125" s="749"/>
      <c r="BP125" s="750" t="s">
        <v>7606</v>
      </c>
      <c r="BQ125" s="738" t="s">
        <v>7532</v>
      </c>
      <c r="BR125" s="562">
        <f>VLOOKUP(AN125,'[8]Sample Size'!$C$30:$D$35,2,)</f>
        <v>25</v>
      </c>
      <c r="BS125" s="750" t="s">
        <v>7607</v>
      </c>
      <c r="BT125" s="750" t="s">
        <v>6757</v>
      </c>
      <c r="BU125" s="750" t="s">
        <v>7608</v>
      </c>
      <c r="BV125" s="749" t="s">
        <v>7609</v>
      </c>
      <c r="BW125" s="749" t="s">
        <v>7610</v>
      </c>
      <c r="BX125" s="749" t="s">
        <v>7611</v>
      </c>
      <c r="BY125" s="749" t="s">
        <v>5981</v>
      </c>
      <c r="BZ125" s="749" t="s">
        <v>7537</v>
      </c>
      <c r="CA125" s="749" t="s">
        <v>7015</v>
      </c>
      <c r="CB125" s="749" t="s">
        <v>7537</v>
      </c>
      <c r="CC125" s="749" t="s">
        <v>7612</v>
      </c>
      <c r="CD125" s="750"/>
      <c r="CE125" s="749" t="s">
        <v>143</v>
      </c>
      <c r="CF125" s="749"/>
      <c r="CG125" s="749"/>
      <c r="CH125" s="749"/>
      <c r="CI125" s="749" t="s">
        <v>143</v>
      </c>
      <c r="CJ125" s="749"/>
      <c r="CK125" s="746">
        <v>44379</v>
      </c>
    </row>
    <row r="126" spans="2:89" ht="72" hidden="1">
      <c r="B126" s="754" t="s">
        <v>628</v>
      </c>
      <c r="C126" s="754" t="s">
        <v>719</v>
      </c>
      <c r="D126" s="754" t="s">
        <v>827</v>
      </c>
      <c r="E126" s="755" t="s">
        <v>935</v>
      </c>
      <c r="F126" s="756" t="s">
        <v>7613</v>
      </c>
      <c r="G126" s="755" t="s">
        <v>7614</v>
      </c>
      <c r="H126" s="754" t="s">
        <v>2796</v>
      </c>
      <c r="I126" s="754" t="s">
        <v>2871</v>
      </c>
      <c r="J126" s="754" t="s">
        <v>2796</v>
      </c>
      <c r="K126" s="754" t="s">
        <v>2871</v>
      </c>
      <c r="L126" s="754" t="s">
        <v>2871</v>
      </c>
      <c r="M126" s="754" t="s">
        <v>145</v>
      </c>
      <c r="N126" s="755" t="s">
        <v>7615</v>
      </c>
      <c r="O126" s="755" t="s">
        <v>2372</v>
      </c>
      <c r="P126" s="755" t="s">
        <v>2373</v>
      </c>
      <c r="Q126" s="754" t="s">
        <v>3017</v>
      </c>
      <c r="R126" s="757" t="s">
        <v>2781</v>
      </c>
      <c r="S126" s="757"/>
      <c r="T126" s="754"/>
      <c r="U126" s="754"/>
      <c r="V126" s="757"/>
      <c r="W126" s="754"/>
      <c r="X126" s="757" t="s">
        <v>2867</v>
      </c>
      <c r="Y126" s="757" t="s">
        <v>2868</v>
      </c>
      <c r="Z126" s="758" t="s">
        <v>2272</v>
      </c>
      <c r="AA126" s="757"/>
      <c r="AB126" s="757"/>
      <c r="AC126" s="757"/>
      <c r="AD126" s="757"/>
      <c r="AE126" s="757"/>
      <c r="AF126" s="757" t="s">
        <v>2781</v>
      </c>
      <c r="AG126" s="757" t="s">
        <v>2781</v>
      </c>
      <c r="AH126" s="757"/>
      <c r="AI126" s="757" t="s">
        <v>2781</v>
      </c>
      <c r="AJ126" s="757"/>
      <c r="AK126" s="759" t="s">
        <v>3718</v>
      </c>
      <c r="AL126" s="757" t="s">
        <v>827</v>
      </c>
      <c r="AM126" s="760" t="s">
        <v>7616</v>
      </c>
      <c r="AN126" s="761" t="s">
        <v>2868</v>
      </c>
      <c r="AO126" s="754" t="s">
        <v>2767</v>
      </c>
      <c r="AP126" s="755" t="s">
        <v>7605</v>
      </c>
      <c r="AQ126" s="755"/>
      <c r="AR126" s="755"/>
      <c r="AS126" s="755"/>
      <c r="AT126" s="755"/>
      <c r="AU126" s="755"/>
      <c r="AV126" s="755"/>
      <c r="AW126" s="755"/>
      <c r="AX126" s="755" t="s">
        <v>7617</v>
      </c>
      <c r="AY126" s="754" t="s">
        <v>2767</v>
      </c>
      <c r="AZ126" s="754" t="s">
        <v>131</v>
      </c>
      <c r="BA126" s="754" t="s">
        <v>135</v>
      </c>
      <c r="BB126" s="754" t="s">
        <v>135</v>
      </c>
      <c r="BC126" s="754" t="s">
        <v>135</v>
      </c>
      <c r="BD126" s="754" t="s">
        <v>135</v>
      </c>
      <c r="BE126" s="754" t="s">
        <v>135</v>
      </c>
      <c r="BF126" s="754" t="s">
        <v>135</v>
      </c>
      <c r="BG126" s="754" t="s">
        <v>135</v>
      </c>
      <c r="BH126" s="754" t="s">
        <v>135</v>
      </c>
      <c r="BI126" s="754" t="s">
        <v>135</v>
      </c>
      <c r="BJ126" s="754" t="s">
        <v>120</v>
      </c>
      <c r="BK126" s="756" t="s">
        <v>2374</v>
      </c>
      <c r="BL126" s="754"/>
      <c r="BM126" s="754"/>
      <c r="BN126" s="754" t="s">
        <v>143</v>
      </c>
      <c r="BO126" s="754"/>
      <c r="BP126" s="755" t="s">
        <v>7618</v>
      </c>
      <c r="BQ126" s="754" t="s">
        <v>7619</v>
      </c>
      <c r="BR126" s="562">
        <f>VLOOKUP(AN126,'[8]Sample Size'!$C$30:$D$35,2,)</f>
        <v>2</v>
      </c>
      <c r="BS126" s="755" t="s">
        <v>7620</v>
      </c>
      <c r="BT126" s="755" t="s">
        <v>6757</v>
      </c>
      <c r="BU126" s="762" t="s">
        <v>7502</v>
      </c>
      <c r="BV126" s="738" t="s">
        <v>7621</v>
      </c>
      <c r="BW126" s="743" t="s">
        <v>7622</v>
      </c>
      <c r="BX126" s="743" t="s">
        <v>7623</v>
      </c>
      <c r="BY126" s="738" t="s">
        <v>5981</v>
      </c>
      <c r="BZ126" s="738" t="s">
        <v>7624</v>
      </c>
      <c r="CA126" s="738" t="s">
        <v>7015</v>
      </c>
      <c r="CB126" s="738" t="s">
        <v>7624</v>
      </c>
      <c r="CC126" s="738" t="s">
        <v>7625</v>
      </c>
      <c r="CD126" s="755"/>
      <c r="CE126" s="754" t="s">
        <v>143</v>
      </c>
      <c r="CF126" s="754"/>
      <c r="CG126" s="754"/>
      <c r="CH126" s="754"/>
      <c r="CI126" s="754" t="s">
        <v>143</v>
      </c>
      <c r="CJ126" s="754"/>
      <c r="CK126" s="763">
        <v>44379</v>
      </c>
    </row>
    <row r="127" spans="2:89" ht="72" hidden="1">
      <c r="B127" s="754" t="s">
        <v>628</v>
      </c>
      <c r="C127" s="754" t="s">
        <v>719</v>
      </c>
      <c r="D127" s="754" t="s">
        <v>827</v>
      </c>
      <c r="E127" s="755" t="s">
        <v>935</v>
      </c>
      <c r="F127" s="756" t="s">
        <v>7626</v>
      </c>
      <c r="G127" s="755" t="s">
        <v>7627</v>
      </c>
      <c r="H127" s="754" t="s">
        <v>2796</v>
      </c>
      <c r="I127" s="754" t="s">
        <v>2871</v>
      </c>
      <c r="J127" s="754" t="s">
        <v>2796</v>
      </c>
      <c r="K127" s="754" t="s">
        <v>2871</v>
      </c>
      <c r="L127" s="754" t="s">
        <v>2871</v>
      </c>
      <c r="M127" s="754" t="s">
        <v>145</v>
      </c>
      <c r="N127" s="755" t="s">
        <v>1907</v>
      </c>
      <c r="O127" s="755" t="s">
        <v>2375</v>
      </c>
      <c r="P127" s="755" t="s">
        <v>2376</v>
      </c>
      <c r="Q127" s="749" t="s">
        <v>3017</v>
      </c>
      <c r="R127" s="749" t="s">
        <v>2781</v>
      </c>
      <c r="S127" s="749"/>
      <c r="T127" s="749"/>
      <c r="U127" s="749"/>
      <c r="V127" s="749"/>
      <c r="W127" s="749"/>
      <c r="X127" s="749" t="s">
        <v>2867</v>
      </c>
      <c r="Y127" s="749" t="s">
        <v>2868</v>
      </c>
      <c r="Z127" s="764" t="s">
        <v>2272</v>
      </c>
      <c r="AA127" s="749"/>
      <c r="AB127" s="749"/>
      <c r="AC127" s="749"/>
      <c r="AD127" s="749"/>
      <c r="AE127" s="749"/>
      <c r="AF127" s="749" t="s">
        <v>2781</v>
      </c>
      <c r="AG127" s="749" t="s">
        <v>2781</v>
      </c>
      <c r="AH127" s="749"/>
      <c r="AI127" s="749" t="s">
        <v>2781</v>
      </c>
      <c r="AJ127" s="749"/>
      <c r="AK127" s="765" t="s">
        <v>3718</v>
      </c>
      <c r="AL127" s="749" t="s">
        <v>827</v>
      </c>
      <c r="AM127" s="751" t="s">
        <v>7628</v>
      </c>
      <c r="AN127" s="761" t="s">
        <v>2868</v>
      </c>
      <c r="AO127" s="754" t="s">
        <v>2767</v>
      </c>
      <c r="AP127" s="755" t="s">
        <v>7605</v>
      </c>
      <c r="AQ127" s="755"/>
      <c r="AR127" s="755"/>
      <c r="AS127" s="755"/>
      <c r="AT127" s="755"/>
      <c r="AU127" s="755"/>
      <c r="AV127" s="755"/>
      <c r="AW127" s="755"/>
      <c r="AX127" s="755" t="s">
        <v>7617</v>
      </c>
      <c r="AY127" s="754" t="s">
        <v>2767</v>
      </c>
      <c r="AZ127" s="754" t="s">
        <v>131</v>
      </c>
      <c r="BA127" s="754" t="s">
        <v>135</v>
      </c>
      <c r="BB127" s="754" t="s">
        <v>135</v>
      </c>
      <c r="BC127" s="754" t="s">
        <v>135</v>
      </c>
      <c r="BD127" s="754" t="s">
        <v>135</v>
      </c>
      <c r="BE127" s="754" t="s">
        <v>135</v>
      </c>
      <c r="BF127" s="754" t="s">
        <v>135</v>
      </c>
      <c r="BG127" s="754" t="s">
        <v>135</v>
      </c>
      <c r="BH127" s="754" t="s">
        <v>135</v>
      </c>
      <c r="BI127" s="754" t="s">
        <v>135</v>
      </c>
      <c r="BJ127" s="754" t="s">
        <v>120</v>
      </c>
      <c r="BK127" s="756" t="s">
        <v>2377</v>
      </c>
      <c r="BL127" s="754"/>
      <c r="BM127" s="754"/>
      <c r="BN127" s="754" t="s">
        <v>143</v>
      </c>
      <c r="BO127" s="754"/>
      <c r="BP127" s="755" t="s">
        <v>7629</v>
      </c>
      <c r="BQ127" s="754" t="s">
        <v>7630</v>
      </c>
      <c r="BR127" s="562">
        <f>VLOOKUP(AN127,'[8]Sample Size'!$C$30:$D$35,2,)</f>
        <v>2</v>
      </c>
      <c r="BS127" s="755" t="s">
        <v>7631</v>
      </c>
      <c r="BT127" s="755" t="s">
        <v>6757</v>
      </c>
      <c r="BU127" s="762" t="s">
        <v>7632</v>
      </c>
      <c r="BV127" s="738" t="s">
        <v>7633</v>
      </c>
      <c r="BW127" s="743" t="s">
        <v>7634</v>
      </c>
      <c r="BX127" s="743" t="s">
        <v>7635</v>
      </c>
      <c r="BY127" s="738" t="s">
        <v>5981</v>
      </c>
      <c r="BZ127" s="738" t="s">
        <v>7636</v>
      </c>
      <c r="CA127" s="738" t="s">
        <v>7015</v>
      </c>
      <c r="CB127" s="738" t="s">
        <v>7636</v>
      </c>
      <c r="CC127" s="738" t="s">
        <v>7637</v>
      </c>
      <c r="CD127" s="755"/>
      <c r="CE127" s="754" t="s">
        <v>143</v>
      </c>
      <c r="CF127" s="754"/>
      <c r="CG127" s="754"/>
      <c r="CH127" s="754"/>
      <c r="CI127" s="754" t="s">
        <v>143</v>
      </c>
      <c r="CJ127" s="754"/>
      <c r="CK127" s="763">
        <v>44379</v>
      </c>
    </row>
    <row r="128" spans="2:89" ht="60" hidden="1">
      <c r="B128" s="764" t="s">
        <v>628</v>
      </c>
      <c r="C128" s="764" t="s">
        <v>719</v>
      </c>
      <c r="D128" s="764" t="s">
        <v>7638</v>
      </c>
      <c r="E128" s="766" t="s">
        <v>7639</v>
      </c>
      <c r="F128" s="767" t="s">
        <v>7640</v>
      </c>
      <c r="G128" s="768" t="s">
        <v>7641</v>
      </c>
      <c r="H128" s="764" t="s">
        <v>133</v>
      </c>
      <c r="I128" s="764" t="s">
        <v>135</v>
      </c>
      <c r="J128" s="764" t="s">
        <v>133</v>
      </c>
      <c r="K128" s="764" t="s">
        <v>135</v>
      </c>
      <c r="L128" s="764" t="s">
        <v>135</v>
      </c>
      <c r="M128" s="764" t="s">
        <v>145</v>
      </c>
      <c r="N128" s="766" t="s">
        <v>7642</v>
      </c>
      <c r="O128" s="768" t="s">
        <v>1171</v>
      </c>
      <c r="P128" s="768" t="s">
        <v>2412</v>
      </c>
      <c r="Q128" s="769" t="s">
        <v>3718</v>
      </c>
      <c r="R128" s="769"/>
      <c r="S128" s="770"/>
      <c r="T128" s="770"/>
      <c r="U128" s="769"/>
      <c r="V128" s="770"/>
      <c r="W128" s="769" t="s">
        <v>143</v>
      </c>
      <c r="X128" s="769" t="s">
        <v>142</v>
      </c>
      <c r="Y128" s="769" t="s">
        <v>131</v>
      </c>
      <c r="Z128" s="740" t="s">
        <v>2272</v>
      </c>
      <c r="AA128" s="769"/>
      <c r="AB128" s="769"/>
      <c r="AC128" s="769"/>
      <c r="AD128" s="769" t="s">
        <v>156</v>
      </c>
      <c r="AE128" s="769" t="s">
        <v>143</v>
      </c>
      <c r="AF128" s="769"/>
      <c r="AG128" s="769" t="s">
        <v>156</v>
      </c>
      <c r="AH128" s="769" t="s">
        <v>156</v>
      </c>
      <c r="AI128" s="769" t="s">
        <v>156</v>
      </c>
      <c r="AJ128" s="769" t="s">
        <v>143</v>
      </c>
      <c r="AK128" s="741" t="s">
        <v>3718</v>
      </c>
      <c r="AL128" s="765" t="s">
        <v>822</v>
      </c>
      <c r="AM128" s="771" t="s">
        <v>849</v>
      </c>
      <c r="AN128" s="764" t="s">
        <v>137</v>
      </c>
      <c r="AO128" s="764" t="s">
        <v>144</v>
      </c>
      <c r="AP128" s="764" t="s">
        <v>144</v>
      </c>
      <c r="AQ128" s="764"/>
      <c r="AR128" s="764"/>
      <c r="AS128" s="764"/>
      <c r="AT128" s="764"/>
      <c r="AU128" s="764"/>
      <c r="AV128" s="764"/>
      <c r="AW128" s="764"/>
      <c r="AX128" s="764" t="s">
        <v>144</v>
      </c>
      <c r="AY128" s="765" t="s">
        <v>7643</v>
      </c>
      <c r="AZ128" s="764" t="s">
        <v>147</v>
      </c>
      <c r="BA128" s="764" t="s">
        <v>137</v>
      </c>
      <c r="BB128" s="764" t="s">
        <v>133</v>
      </c>
      <c r="BC128" s="764" t="s">
        <v>133</v>
      </c>
      <c r="BD128" s="764" t="s">
        <v>133</v>
      </c>
      <c r="BE128" s="764" t="s">
        <v>133</v>
      </c>
      <c r="BF128" s="764" t="s">
        <v>135</v>
      </c>
      <c r="BG128" s="764" t="s">
        <v>133</v>
      </c>
      <c r="BH128" s="764" t="s">
        <v>133</v>
      </c>
      <c r="BI128" s="764" t="s">
        <v>135</v>
      </c>
      <c r="BJ128" s="764" t="s">
        <v>181</v>
      </c>
      <c r="BK128" s="771" t="s">
        <v>2413</v>
      </c>
      <c r="BL128" s="764"/>
      <c r="BM128" s="764"/>
      <c r="BN128" s="764" t="s">
        <v>143</v>
      </c>
      <c r="BO128" s="764"/>
      <c r="BP128" s="771" t="s">
        <v>7644</v>
      </c>
      <c r="BQ128" s="768" t="s">
        <v>7645</v>
      </c>
      <c r="BR128" s="562">
        <f>VLOOKUP(AN128,'[8]Sample Size'!$C$30:$D$35,2,)</f>
        <v>1</v>
      </c>
      <c r="BS128" s="771" t="s">
        <v>7646</v>
      </c>
      <c r="BT128" s="771" t="s">
        <v>7501</v>
      </c>
      <c r="BU128" s="762" t="s">
        <v>7502</v>
      </c>
      <c r="BV128" s="768" t="s">
        <v>7647</v>
      </c>
      <c r="BW128" s="771" t="s">
        <v>7648</v>
      </c>
      <c r="BX128" s="771" t="s">
        <v>7649</v>
      </c>
      <c r="BY128" s="768" t="s">
        <v>7013</v>
      </c>
      <c r="BZ128" s="768" t="s">
        <v>7650</v>
      </c>
      <c r="CA128" s="768" t="s">
        <v>7015</v>
      </c>
      <c r="CB128" s="768" t="s">
        <v>7650</v>
      </c>
      <c r="CC128" s="768" t="s">
        <v>7651</v>
      </c>
      <c r="CD128" s="764"/>
      <c r="CE128" s="764" t="s">
        <v>143</v>
      </c>
      <c r="CF128" s="764"/>
      <c r="CG128" s="764"/>
      <c r="CH128" s="764"/>
      <c r="CI128" s="764" t="s">
        <v>143</v>
      </c>
      <c r="CJ128" s="764"/>
      <c r="CK128" s="772">
        <v>44379</v>
      </c>
    </row>
    <row r="129" spans="2:89" ht="84" hidden="1">
      <c r="B129" s="734" t="s">
        <v>628</v>
      </c>
      <c r="C129" s="735" t="s">
        <v>719</v>
      </c>
      <c r="D129" s="764" t="s">
        <v>7638</v>
      </c>
      <c r="E129" s="766" t="s">
        <v>7639</v>
      </c>
      <c r="F129" s="767" t="s">
        <v>325</v>
      </c>
      <c r="G129" s="738" t="s">
        <v>7652</v>
      </c>
      <c r="H129" s="734" t="s">
        <v>133</v>
      </c>
      <c r="I129" s="735" t="s">
        <v>135</v>
      </c>
      <c r="J129" s="735" t="s">
        <v>133</v>
      </c>
      <c r="K129" s="735" t="s">
        <v>135</v>
      </c>
      <c r="L129" s="735" t="s">
        <v>135</v>
      </c>
      <c r="M129" s="735" t="s">
        <v>145</v>
      </c>
      <c r="N129" s="766" t="s">
        <v>1905</v>
      </c>
      <c r="O129" s="738" t="s">
        <v>2414</v>
      </c>
      <c r="P129" s="738" t="s">
        <v>2415</v>
      </c>
      <c r="Q129" s="740" t="s">
        <v>3718</v>
      </c>
      <c r="R129" s="740"/>
      <c r="S129" s="739"/>
      <c r="T129" s="736"/>
      <c r="U129" s="735"/>
      <c r="V129" s="739"/>
      <c r="W129" s="740" t="s">
        <v>143</v>
      </c>
      <c r="X129" s="740" t="s">
        <v>142</v>
      </c>
      <c r="Y129" s="740" t="s">
        <v>131</v>
      </c>
      <c r="Z129" s="740" t="s">
        <v>2272</v>
      </c>
      <c r="AA129" s="740"/>
      <c r="AB129" s="740"/>
      <c r="AC129" s="740"/>
      <c r="AD129" s="740" t="s">
        <v>156</v>
      </c>
      <c r="AE129" s="740" t="s">
        <v>143</v>
      </c>
      <c r="AF129" s="740"/>
      <c r="AG129" s="740" t="s">
        <v>156</v>
      </c>
      <c r="AH129" s="740" t="s">
        <v>156</v>
      </c>
      <c r="AI129" s="740" t="s">
        <v>156</v>
      </c>
      <c r="AJ129" s="740" t="s">
        <v>143</v>
      </c>
      <c r="AK129" s="741" t="s">
        <v>4440</v>
      </c>
      <c r="AL129" s="741" t="s">
        <v>822</v>
      </c>
      <c r="AM129" s="742" t="s">
        <v>192</v>
      </c>
      <c r="AN129" s="735" t="s">
        <v>3902</v>
      </c>
      <c r="AO129" s="740" t="s">
        <v>144</v>
      </c>
      <c r="AP129" s="740" t="s">
        <v>144</v>
      </c>
      <c r="AQ129" s="740"/>
      <c r="AR129" s="740"/>
      <c r="AS129" s="740"/>
      <c r="AT129" s="740"/>
      <c r="AU129" s="740"/>
      <c r="AV129" s="740"/>
      <c r="AW129" s="740"/>
      <c r="AX129" s="740" t="s">
        <v>144</v>
      </c>
      <c r="AY129" s="741" t="s">
        <v>7653</v>
      </c>
      <c r="AZ129" s="740" t="s">
        <v>147</v>
      </c>
      <c r="BA129" s="740" t="s">
        <v>3902</v>
      </c>
      <c r="BB129" s="735" t="s">
        <v>133</v>
      </c>
      <c r="BC129" s="735" t="s">
        <v>133</v>
      </c>
      <c r="BD129" s="735" t="s">
        <v>133</v>
      </c>
      <c r="BE129" s="735" t="s">
        <v>133</v>
      </c>
      <c r="BF129" s="735" t="s">
        <v>135</v>
      </c>
      <c r="BG129" s="735" t="s">
        <v>133</v>
      </c>
      <c r="BH129" s="735" t="s">
        <v>133</v>
      </c>
      <c r="BI129" s="735" t="s">
        <v>135</v>
      </c>
      <c r="BJ129" s="740" t="s">
        <v>181</v>
      </c>
      <c r="BK129" s="743" t="s">
        <v>2416</v>
      </c>
      <c r="BL129" s="735"/>
      <c r="BM129" s="735"/>
      <c r="BN129" s="740" t="s">
        <v>143</v>
      </c>
      <c r="BO129" s="735"/>
      <c r="BP129" s="743" t="s">
        <v>7654</v>
      </c>
      <c r="BQ129" s="738" t="s">
        <v>7655</v>
      </c>
      <c r="BR129" s="562">
        <f>VLOOKUP(AN129,'[8]Sample Size'!$C$30:$D$35,2,)</f>
        <v>1</v>
      </c>
      <c r="BS129" s="742" t="s">
        <v>7656</v>
      </c>
      <c r="BT129" s="771" t="s">
        <v>7501</v>
      </c>
      <c r="BU129" s="768" t="s">
        <v>7657</v>
      </c>
      <c r="BV129" s="738" t="s">
        <v>7658</v>
      </c>
      <c r="BW129" s="743" t="s">
        <v>7659</v>
      </c>
      <c r="BX129" s="743" t="s">
        <v>7660</v>
      </c>
      <c r="BY129" s="738" t="s">
        <v>5981</v>
      </c>
      <c r="BZ129" s="738" t="s">
        <v>7661</v>
      </c>
      <c r="CA129" s="738" t="s">
        <v>7015</v>
      </c>
      <c r="CB129" s="738" t="s">
        <v>7662</v>
      </c>
      <c r="CC129" s="738" t="s">
        <v>7663</v>
      </c>
      <c r="CD129" s="735"/>
      <c r="CE129" s="735" t="s">
        <v>143</v>
      </c>
      <c r="CF129" s="735"/>
      <c r="CG129" s="735"/>
      <c r="CH129" s="735"/>
      <c r="CI129" s="735" t="s">
        <v>143</v>
      </c>
      <c r="CJ129" s="745"/>
      <c r="CK129" s="746">
        <v>44379</v>
      </c>
    </row>
    <row r="130" spans="2:89" ht="60" hidden="1">
      <c r="B130" s="734" t="s">
        <v>628</v>
      </c>
      <c r="C130" s="735" t="s">
        <v>719</v>
      </c>
      <c r="D130" s="764" t="s">
        <v>7638</v>
      </c>
      <c r="E130" s="766" t="s">
        <v>7639</v>
      </c>
      <c r="F130" s="767" t="s">
        <v>326</v>
      </c>
      <c r="G130" s="738" t="s">
        <v>7664</v>
      </c>
      <c r="H130" s="734" t="s">
        <v>135</v>
      </c>
      <c r="I130" s="735" t="s">
        <v>135</v>
      </c>
      <c r="J130" s="735" t="s">
        <v>135</v>
      </c>
      <c r="K130" s="735" t="s">
        <v>135</v>
      </c>
      <c r="L130" s="735" t="s">
        <v>135</v>
      </c>
      <c r="M130" s="735" t="s">
        <v>5967</v>
      </c>
      <c r="N130" s="766" t="s">
        <v>7665</v>
      </c>
      <c r="O130" s="738" t="s">
        <v>926</v>
      </c>
      <c r="P130" s="738" t="s">
        <v>2417</v>
      </c>
      <c r="Q130" s="740" t="s">
        <v>3718</v>
      </c>
      <c r="R130" s="740" t="s">
        <v>143</v>
      </c>
      <c r="S130" s="739" t="s">
        <v>143</v>
      </c>
      <c r="T130" s="736"/>
      <c r="U130" s="735"/>
      <c r="V130" s="739"/>
      <c r="W130" s="740"/>
      <c r="X130" s="740" t="s">
        <v>142</v>
      </c>
      <c r="Y130" s="740" t="s">
        <v>131</v>
      </c>
      <c r="Z130" s="740" t="s">
        <v>2272</v>
      </c>
      <c r="AA130" s="740"/>
      <c r="AB130" s="740"/>
      <c r="AC130" s="740"/>
      <c r="AD130" s="740" t="s">
        <v>143</v>
      </c>
      <c r="AE130" s="740" t="s">
        <v>143</v>
      </c>
      <c r="AF130" s="740" t="s">
        <v>143</v>
      </c>
      <c r="AG130" s="740" t="s">
        <v>143</v>
      </c>
      <c r="AH130" s="740" t="s">
        <v>143</v>
      </c>
      <c r="AI130" s="740" t="s">
        <v>143</v>
      </c>
      <c r="AJ130" s="740" t="s">
        <v>143</v>
      </c>
      <c r="AK130" s="741" t="s">
        <v>3718</v>
      </c>
      <c r="AL130" s="741" t="s">
        <v>822</v>
      </c>
      <c r="AM130" s="742" t="s">
        <v>7666</v>
      </c>
      <c r="AN130" s="735" t="s">
        <v>143</v>
      </c>
      <c r="AO130" s="740" t="s">
        <v>144</v>
      </c>
      <c r="AP130" s="740" t="s">
        <v>144</v>
      </c>
      <c r="AQ130" s="740"/>
      <c r="AR130" s="740"/>
      <c r="AS130" s="740"/>
      <c r="AT130" s="740"/>
      <c r="AU130" s="740"/>
      <c r="AV130" s="740"/>
      <c r="AW130" s="740"/>
      <c r="AX130" s="740" t="s">
        <v>144</v>
      </c>
      <c r="AY130" s="741" t="s">
        <v>7667</v>
      </c>
      <c r="AZ130" s="740" t="s">
        <v>147</v>
      </c>
      <c r="BA130" s="740" t="s">
        <v>143</v>
      </c>
      <c r="BB130" s="735" t="s">
        <v>135</v>
      </c>
      <c r="BC130" s="735" t="s">
        <v>135</v>
      </c>
      <c r="BD130" s="735" t="s">
        <v>133</v>
      </c>
      <c r="BE130" s="735" t="s">
        <v>133</v>
      </c>
      <c r="BF130" s="735" t="s">
        <v>135</v>
      </c>
      <c r="BG130" s="735" t="s">
        <v>135</v>
      </c>
      <c r="BH130" s="735" t="s">
        <v>133</v>
      </c>
      <c r="BI130" s="735" t="s">
        <v>135</v>
      </c>
      <c r="BJ130" s="740" t="s">
        <v>120</v>
      </c>
      <c r="BK130" s="743" t="s">
        <v>2418</v>
      </c>
      <c r="BL130" s="735"/>
      <c r="BM130" s="735"/>
      <c r="BN130" s="740" t="s">
        <v>143</v>
      </c>
      <c r="BO130" s="735"/>
      <c r="BP130" s="743" t="s">
        <v>7668</v>
      </c>
      <c r="BQ130" s="738" t="s">
        <v>7669</v>
      </c>
      <c r="BR130" s="562">
        <f>VLOOKUP(AN130,'[8]Sample Size'!$C$30:$D$35,2,)</f>
        <v>25</v>
      </c>
      <c r="BS130" s="742" t="s">
        <v>7670</v>
      </c>
      <c r="BT130" s="771" t="s">
        <v>7501</v>
      </c>
      <c r="BU130" s="762" t="s">
        <v>7502</v>
      </c>
      <c r="BV130" s="738" t="s">
        <v>7671</v>
      </c>
      <c r="BW130" s="743" t="s">
        <v>7672</v>
      </c>
      <c r="BX130" s="743" t="s">
        <v>7673</v>
      </c>
      <c r="BY130" s="738" t="s">
        <v>7674</v>
      </c>
      <c r="BZ130" s="738" t="s">
        <v>7675</v>
      </c>
      <c r="CA130" s="738" t="s">
        <v>7015</v>
      </c>
      <c r="CB130" s="738" t="s">
        <v>7676</v>
      </c>
      <c r="CC130" s="738" t="s">
        <v>7677</v>
      </c>
      <c r="CD130" s="735"/>
      <c r="CE130" s="735" t="s">
        <v>143</v>
      </c>
      <c r="CF130" s="735"/>
      <c r="CG130" s="735"/>
      <c r="CH130" s="735"/>
      <c r="CI130" s="735" t="s">
        <v>143</v>
      </c>
      <c r="CJ130" s="745"/>
      <c r="CK130" s="746">
        <v>44379</v>
      </c>
    </row>
    <row r="131" spans="2:89" ht="60" hidden="1">
      <c r="B131" s="734" t="s">
        <v>628</v>
      </c>
      <c r="C131" s="735" t="s">
        <v>719</v>
      </c>
      <c r="D131" s="764" t="s">
        <v>7638</v>
      </c>
      <c r="E131" s="766" t="s">
        <v>7639</v>
      </c>
      <c r="F131" s="767" t="s">
        <v>331</v>
      </c>
      <c r="G131" s="738" t="s">
        <v>7678</v>
      </c>
      <c r="H131" s="734" t="s">
        <v>133</v>
      </c>
      <c r="I131" s="735" t="s">
        <v>135</v>
      </c>
      <c r="J131" s="735" t="s">
        <v>133</v>
      </c>
      <c r="K131" s="735" t="s">
        <v>135</v>
      </c>
      <c r="L131" s="735" t="s">
        <v>135</v>
      </c>
      <c r="M131" s="735" t="s">
        <v>145</v>
      </c>
      <c r="N131" s="766" t="s">
        <v>1897</v>
      </c>
      <c r="O131" s="738" t="s">
        <v>1161</v>
      </c>
      <c r="P131" s="738" t="s">
        <v>1074</v>
      </c>
      <c r="Q131" s="740" t="s">
        <v>130</v>
      </c>
      <c r="R131" s="740"/>
      <c r="S131" s="739"/>
      <c r="T131" s="736"/>
      <c r="U131" s="735"/>
      <c r="V131" s="739"/>
      <c r="W131" s="740" t="s">
        <v>143</v>
      </c>
      <c r="X131" s="740" t="s">
        <v>142</v>
      </c>
      <c r="Y131" s="740" t="s">
        <v>131</v>
      </c>
      <c r="Z131" s="740" t="s">
        <v>2272</v>
      </c>
      <c r="AA131" s="740"/>
      <c r="AB131" s="740"/>
      <c r="AC131" s="740"/>
      <c r="AD131" s="740" t="s">
        <v>143</v>
      </c>
      <c r="AE131" s="740" t="s">
        <v>143</v>
      </c>
      <c r="AF131" s="740"/>
      <c r="AG131" s="740" t="s">
        <v>143</v>
      </c>
      <c r="AH131" s="740" t="s">
        <v>156</v>
      </c>
      <c r="AI131" s="740" t="s">
        <v>156</v>
      </c>
      <c r="AJ131" s="740" t="s">
        <v>143</v>
      </c>
      <c r="AK131" s="741" t="s">
        <v>4440</v>
      </c>
      <c r="AL131" s="741" t="s">
        <v>822</v>
      </c>
      <c r="AM131" s="742" t="s">
        <v>1675</v>
      </c>
      <c r="AN131" s="735" t="s">
        <v>136</v>
      </c>
      <c r="AO131" s="740" t="s">
        <v>144</v>
      </c>
      <c r="AP131" s="740" t="s">
        <v>144</v>
      </c>
      <c r="AQ131" s="740"/>
      <c r="AR131" s="740"/>
      <c r="AS131" s="740"/>
      <c r="AT131" s="740"/>
      <c r="AU131" s="740"/>
      <c r="AV131" s="740"/>
      <c r="AW131" s="740"/>
      <c r="AX131" s="740" t="s">
        <v>144</v>
      </c>
      <c r="AY131" s="741" t="s">
        <v>824</v>
      </c>
      <c r="AZ131" s="740" t="s">
        <v>147</v>
      </c>
      <c r="BA131" s="740" t="s">
        <v>136</v>
      </c>
      <c r="BB131" s="735" t="s">
        <v>133</v>
      </c>
      <c r="BC131" s="735" t="s">
        <v>133</v>
      </c>
      <c r="BD131" s="735" t="s">
        <v>133</v>
      </c>
      <c r="BE131" s="735" t="s">
        <v>133</v>
      </c>
      <c r="BF131" s="735" t="s">
        <v>135</v>
      </c>
      <c r="BG131" s="735" t="s">
        <v>133</v>
      </c>
      <c r="BH131" s="735" t="s">
        <v>133</v>
      </c>
      <c r="BI131" s="735" t="s">
        <v>135</v>
      </c>
      <c r="BJ131" s="740" t="s">
        <v>181</v>
      </c>
      <c r="BK131" s="743" t="s">
        <v>160</v>
      </c>
      <c r="BL131" s="735"/>
      <c r="BM131" s="735"/>
      <c r="BN131" s="740" t="s">
        <v>143</v>
      </c>
      <c r="BO131" s="735"/>
      <c r="BP131" s="743" t="s">
        <v>1448</v>
      </c>
      <c r="BQ131" s="738" t="s">
        <v>7679</v>
      </c>
      <c r="BR131" s="562">
        <f>VLOOKUP(AN131,'[8]Sample Size'!$C$30:$D$35,2,)</f>
        <v>2</v>
      </c>
      <c r="BS131" s="742" t="s">
        <v>7680</v>
      </c>
      <c r="BT131" s="771" t="s">
        <v>7501</v>
      </c>
      <c r="BU131" s="768" t="s">
        <v>7657</v>
      </c>
      <c r="BV131" s="738" t="s">
        <v>7681</v>
      </c>
      <c r="BW131" s="743" t="s">
        <v>7682</v>
      </c>
      <c r="BX131" s="743" t="s">
        <v>7683</v>
      </c>
      <c r="BY131" s="738" t="s">
        <v>5981</v>
      </c>
      <c r="BZ131" s="738" t="s">
        <v>7684</v>
      </c>
      <c r="CA131" s="738" t="s">
        <v>7015</v>
      </c>
      <c r="CB131" s="738" t="s">
        <v>7684</v>
      </c>
      <c r="CC131" s="738" t="s">
        <v>7685</v>
      </c>
      <c r="CD131" s="735"/>
      <c r="CE131" s="735" t="s">
        <v>143</v>
      </c>
      <c r="CF131" s="735"/>
      <c r="CG131" s="735"/>
      <c r="CH131" s="735"/>
      <c r="CI131" s="735" t="s">
        <v>143</v>
      </c>
      <c r="CJ131" s="745"/>
      <c r="CK131" s="746">
        <v>44379</v>
      </c>
    </row>
    <row r="132" spans="2:89" ht="48" hidden="1">
      <c r="B132" s="734" t="s">
        <v>628</v>
      </c>
      <c r="C132" s="735" t="s">
        <v>719</v>
      </c>
      <c r="D132" s="764" t="s">
        <v>7638</v>
      </c>
      <c r="E132" s="766" t="s">
        <v>7639</v>
      </c>
      <c r="F132" s="767" t="s">
        <v>328</v>
      </c>
      <c r="G132" s="738" t="s">
        <v>7686</v>
      </c>
      <c r="H132" s="734" t="s">
        <v>133</v>
      </c>
      <c r="I132" s="735" t="s">
        <v>135</v>
      </c>
      <c r="J132" s="735" t="s">
        <v>133</v>
      </c>
      <c r="K132" s="735" t="s">
        <v>135</v>
      </c>
      <c r="L132" s="735" t="s">
        <v>135</v>
      </c>
      <c r="M132" s="735" t="s">
        <v>145</v>
      </c>
      <c r="N132" s="766" t="s">
        <v>1911</v>
      </c>
      <c r="O132" s="738" t="s">
        <v>2419</v>
      </c>
      <c r="P132" s="738" t="s">
        <v>2420</v>
      </c>
      <c r="Q132" s="740" t="s">
        <v>3718</v>
      </c>
      <c r="R132" s="740"/>
      <c r="S132" s="739"/>
      <c r="T132" s="736"/>
      <c r="U132" s="735"/>
      <c r="V132" s="739"/>
      <c r="W132" s="740" t="s">
        <v>143</v>
      </c>
      <c r="X132" s="740" t="s">
        <v>142</v>
      </c>
      <c r="Y132" s="740" t="s">
        <v>131</v>
      </c>
      <c r="Z132" s="740" t="s">
        <v>2272</v>
      </c>
      <c r="AA132" s="740"/>
      <c r="AB132" s="740"/>
      <c r="AC132" s="740"/>
      <c r="AD132" s="740" t="s">
        <v>156</v>
      </c>
      <c r="AE132" s="740" t="s">
        <v>143</v>
      </c>
      <c r="AF132" s="740"/>
      <c r="AG132" s="740" t="s">
        <v>156</v>
      </c>
      <c r="AH132" s="740" t="s">
        <v>156</v>
      </c>
      <c r="AI132" s="740" t="s">
        <v>156</v>
      </c>
      <c r="AJ132" s="740" t="s">
        <v>143</v>
      </c>
      <c r="AK132" s="741" t="s">
        <v>3718</v>
      </c>
      <c r="AL132" s="741" t="s">
        <v>822</v>
      </c>
      <c r="AM132" s="742" t="s">
        <v>1675</v>
      </c>
      <c r="AN132" s="735" t="s">
        <v>137</v>
      </c>
      <c r="AO132" s="740" t="s">
        <v>144</v>
      </c>
      <c r="AP132" s="740" t="s">
        <v>144</v>
      </c>
      <c r="AQ132" s="740"/>
      <c r="AR132" s="740"/>
      <c r="AS132" s="740"/>
      <c r="AT132" s="740"/>
      <c r="AU132" s="740"/>
      <c r="AV132" s="740"/>
      <c r="AW132" s="740"/>
      <c r="AX132" s="740" t="s">
        <v>144</v>
      </c>
      <c r="AY132" s="741" t="s">
        <v>7687</v>
      </c>
      <c r="AZ132" s="740" t="s">
        <v>147</v>
      </c>
      <c r="BA132" s="740" t="s">
        <v>137</v>
      </c>
      <c r="BB132" s="735" t="s">
        <v>133</v>
      </c>
      <c r="BC132" s="735" t="s">
        <v>133</v>
      </c>
      <c r="BD132" s="735" t="s">
        <v>133</v>
      </c>
      <c r="BE132" s="735" t="s">
        <v>133</v>
      </c>
      <c r="BF132" s="735" t="s">
        <v>135</v>
      </c>
      <c r="BG132" s="735" t="s">
        <v>133</v>
      </c>
      <c r="BH132" s="735" t="s">
        <v>133</v>
      </c>
      <c r="BI132" s="735" t="s">
        <v>135</v>
      </c>
      <c r="BJ132" s="740" t="s">
        <v>181</v>
      </c>
      <c r="BK132" s="743" t="s">
        <v>2421</v>
      </c>
      <c r="BL132" s="735"/>
      <c r="BM132" s="735"/>
      <c r="BN132" s="740" t="s">
        <v>143</v>
      </c>
      <c r="BO132" s="735"/>
      <c r="BP132" s="743" t="s">
        <v>7688</v>
      </c>
      <c r="BQ132" s="738" t="s">
        <v>7689</v>
      </c>
      <c r="BR132" s="562">
        <f>VLOOKUP(AN132,'[8]Sample Size'!$C$30:$D$35,2,)</f>
        <v>1</v>
      </c>
      <c r="BS132" s="742" t="s">
        <v>7690</v>
      </c>
      <c r="BT132" s="771" t="s">
        <v>7501</v>
      </c>
      <c r="BU132" s="762" t="s">
        <v>7502</v>
      </c>
      <c r="BV132" s="738" t="s">
        <v>7691</v>
      </c>
      <c r="BW132" s="743" t="s">
        <v>7692</v>
      </c>
      <c r="BX132" s="743" t="s">
        <v>7693</v>
      </c>
      <c r="BY132" s="738" t="s">
        <v>7013</v>
      </c>
      <c r="BZ132" s="738" t="s">
        <v>7694</v>
      </c>
      <c r="CA132" s="738" t="s">
        <v>7015</v>
      </c>
      <c r="CB132" s="738" t="s">
        <v>7694</v>
      </c>
      <c r="CC132" s="738" t="s">
        <v>7695</v>
      </c>
      <c r="CD132" s="735"/>
      <c r="CE132" s="735" t="s">
        <v>143</v>
      </c>
      <c r="CF132" s="735"/>
      <c r="CG132" s="735"/>
      <c r="CH132" s="735"/>
      <c r="CI132" s="735" t="s">
        <v>143</v>
      </c>
      <c r="CJ132" s="745"/>
      <c r="CK132" s="746">
        <v>44379</v>
      </c>
    </row>
    <row r="133" spans="2:89" ht="60" hidden="1">
      <c r="B133" s="734" t="s">
        <v>628</v>
      </c>
      <c r="C133" s="735" t="s">
        <v>719</v>
      </c>
      <c r="D133" s="764" t="s">
        <v>7638</v>
      </c>
      <c r="E133" s="766" t="s">
        <v>7639</v>
      </c>
      <c r="F133" s="767" t="s">
        <v>323</v>
      </c>
      <c r="G133" s="738" t="s">
        <v>7696</v>
      </c>
      <c r="H133" s="734" t="s">
        <v>133</v>
      </c>
      <c r="I133" s="735" t="s">
        <v>135</v>
      </c>
      <c r="J133" s="735" t="s">
        <v>135</v>
      </c>
      <c r="K133" s="735" t="s">
        <v>135</v>
      </c>
      <c r="L133" s="735" t="s">
        <v>135</v>
      </c>
      <c r="M133" s="735" t="s">
        <v>5967</v>
      </c>
      <c r="N133" s="766" t="s">
        <v>1906</v>
      </c>
      <c r="O133" s="738" t="s">
        <v>2422</v>
      </c>
      <c r="P133" s="738" t="s">
        <v>2423</v>
      </c>
      <c r="Q133" s="740" t="s">
        <v>3718</v>
      </c>
      <c r="R133" s="740"/>
      <c r="S133" s="739"/>
      <c r="T133" s="736"/>
      <c r="U133" s="735"/>
      <c r="V133" s="739"/>
      <c r="W133" s="740" t="s">
        <v>143</v>
      </c>
      <c r="X133" s="740" t="s">
        <v>142</v>
      </c>
      <c r="Y133" s="740" t="s">
        <v>131</v>
      </c>
      <c r="Z133" s="740" t="s">
        <v>2272</v>
      </c>
      <c r="AA133" s="740"/>
      <c r="AB133" s="740"/>
      <c r="AC133" s="740"/>
      <c r="AD133" s="740" t="s">
        <v>156</v>
      </c>
      <c r="AE133" s="740" t="s">
        <v>143</v>
      </c>
      <c r="AF133" s="740"/>
      <c r="AG133" s="740" t="s">
        <v>156</v>
      </c>
      <c r="AH133" s="740" t="s">
        <v>156</v>
      </c>
      <c r="AI133" s="740" t="s">
        <v>156</v>
      </c>
      <c r="AJ133" s="740" t="s">
        <v>143</v>
      </c>
      <c r="AK133" s="741" t="s">
        <v>3718</v>
      </c>
      <c r="AL133" s="741" t="s">
        <v>822</v>
      </c>
      <c r="AM133" s="742" t="s">
        <v>854</v>
      </c>
      <c r="AN133" s="735" t="s">
        <v>137</v>
      </c>
      <c r="AO133" s="740" t="s">
        <v>144</v>
      </c>
      <c r="AP133" s="740" t="s">
        <v>144</v>
      </c>
      <c r="AQ133" s="740"/>
      <c r="AR133" s="740"/>
      <c r="AS133" s="740"/>
      <c r="AT133" s="740"/>
      <c r="AU133" s="740"/>
      <c r="AV133" s="740"/>
      <c r="AW133" s="740"/>
      <c r="AX133" s="740" t="s">
        <v>144</v>
      </c>
      <c r="AY133" s="741" t="s">
        <v>7697</v>
      </c>
      <c r="AZ133" s="740" t="s">
        <v>147</v>
      </c>
      <c r="BA133" s="740" t="s">
        <v>137</v>
      </c>
      <c r="BB133" s="735" t="s">
        <v>133</v>
      </c>
      <c r="BC133" s="735" t="s">
        <v>133</v>
      </c>
      <c r="BD133" s="735" t="s">
        <v>133</v>
      </c>
      <c r="BE133" s="735" t="s">
        <v>133</v>
      </c>
      <c r="BF133" s="735" t="s">
        <v>135</v>
      </c>
      <c r="BG133" s="735" t="s">
        <v>133</v>
      </c>
      <c r="BH133" s="735" t="s">
        <v>133</v>
      </c>
      <c r="BI133" s="735" t="s">
        <v>135</v>
      </c>
      <c r="BJ133" s="740" t="s">
        <v>181</v>
      </c>
      <c r="BK133" s="743" t="s">
        <v>2424</v>
      </c>
      <c r="BL133" s="735"/>
      <c r="BM133" s="735"/>
      <c r="BN133" s="740" t="s">
        <v>143</v>
      </c>
      <c r="BO133" s="735"/>
      <c r="BP133" s="743" t="s">
        <v>7698</v>
      </c>
      <c r="BQ133" s="773" t="s">
        <v>7689</v>
      </c>
      <c r="BR133" s="562">
        <f>VLOOKUP(AN133,'[8]Sample Size'!$C$30:$D$35,2,)</f>
        <v>1</v>
      </c>
      <c r="BS133" s="742" t="s">
        <v>7699</v>
      </c>
      <c r="BT133" s="771" t="s">
        <v>7501</v>
      </c>
      <c r="BU133" s="762" t="s">
        <v>7502</v>
      </c>
      <c r="BV133" s="738" t="s">
        <v>7700</v>
      </c>
      <c r="BW133" s="743" t="s">
        <v>7701</v>
      </c>
      <c r="BX133" s="743" t="s">
        <v>7702</v>
      </c>
      <c r="BY133" s="738" t="s">
        <v>7013</v>
      </c>
      <c r="BZ133" s="738" t="s">
        <v>7703</v>
      </c>
      <c r="CA133" s="738" t="s">
        <v>7015</v>
      </c>
      <c r="CB133" s="738" t="s">
        <v>7703</v>
      </c>
      <c r="CC133" s="738" t="s">
        <v>7704</v>
      </c>
      <c r="CD133" s="735"/>
      <c r="CE133" s="735" t="s">
        <v>143</v>
      </c>
      <c r="CF133" s="735"/>
      <c r="CG133" s="735"/>
      <c r="CH133" s="735"/>
      <c r="CI133" s="735" t="s">
        <v>143</v>
      </c>
      <c r="CJ133" s="745"/>
      <c r="CK133" s="746">
        <v>44379</v>
      </c>
    </row>
    <row r="134" spans="2:89" ht="48" hidden="1">
      <c r="B134" s="734" t="s">
        <v>628</v>
      </c>
      <c r="C134" s="735" t="s">
        <v>719</v>
      </c>
      <c r="D134" s="764" t="s">
        <v>7638</v>
      </c>
      <c r="E134" s="766" t="s">
        <v>7639</v>
      </c>
      <c r="F134" s="767" t="s">
        <v>327</v>
      </c>
      <c r="G134" s="738" t="s">
        <v>7705</v>
      </c>
      <c r="H134" s="734" t="s">
        <v>2871</v>
      </c>
      <c r="I134" s="735" t="s">
        <v>2871</v>
      </c>
      <c r="J134" s="735" t="s">
        <v>2871</v>
      </c>
      <c r="K134" s="735" t="s">
        <v>2871</v>
      </c>
      <c r="L134" s="735" t="s">
        <v>2871</v>
      </c>
      <c r="M134" s="735" t="s">
        <v>5967</v>
      </c>
      <c r="N134" s="766" t="s">
        <v>1898</v>
      </c>
      <c r="O134" s="738" t="s">
        <v>2425</v>
      </c>
      <c r="P134" s="738" t="s">
        <v>2426</v>
      </c>
      <c r="Q134" s="740" t="s">
        <v>3718</v>
      </c>
      <c r="R134" s="740"/>
      <c r="S134" s="739" t="s">
        <v>2781</v>
      </c>
      <c r="T134" s="736"/>
      <c r="U134" s="735"/>
      <c r="V134" s="739"/>
      <c r="W134" s="740"/>
      <c r="X134" s="740" t="s">
        <v>2867</v>
      </c>
      <c r="Y134" s="740" t="s">
        <v>2868</v>
      </c>
      <c r="Z134" s="740" t="s">
        <v>2272</v>
      </c>
      <c r="AA134" s="740"/>
      <c r="AB134" s="740"/>
      <c r="AC134" s="740"/>
      <c r="AD134" s="740"/>
      <c r="AE134" s="740" t="s">
        <v>2781</v>
      </c>
      <c r="AF134" s="740" t="s">
        <v>2781</v>
      </c>
      <c r="AG134" s="740" t="s">
        <v>2781</v>
      </c>
      <c r="AH134" s="740"/>
      <c r="AI134" s="740" t="s">
        <v>2781</v>
      </c>
      <c r="AJ134" s="740"/>
      <c r="AK134" s="741" t="s">
        <v>3718</v>
      </c>
      <c r="AL134" s="741" t="s">
        <v>822</v>
      </c>
      <c r="AM134" s="742" t="s">
        <v>7706</v>
      </c>
      <c r="AN134" s="735" t="s">
        <v>5530</v>
      </c>
      <c r="AO134" s="740" t="s">
        <v>144</v>
      </c>
      <c r="AP134" s="740" t="s">
        <v>2767</v>
      </c>
      <c r="AQ134" s="740"/>
      <c r="AR134" s="740"/>
      <c r="AS134" s="740"/>
      <c r="AT134" s="740"/>
      <c r="AU134" s="740"/>
      <c r="AV134" s="740"/>
      <c r="AW134" s="740"/>
      <c r="AX134" s="741" t="s">
        <v>7707</v>
      </c>
      <c r="AY134" s="741" t="s">
        <v>2767</v>
      </c>
      <c r="AZ134" s="740" t="s">
        <v>131</v>
      </c>
      <c r="BA134" s="740" t="s">
        <v>135</v>
      </c>
      <c r="BB134" s="735" t="s">
        <v>135</v>
      </c>
      <c r="BC134" s="735" t="s">
        <v>135</v>
      </c>
      <c r="BD134" s="735" t="s">
        <v>133</v>
      </c>
      <c r="BE134" s="735" t="s">
        <v>133</v>
      </c>
      <c r="BF134" s="735" t="s">
        <v>135</v>
      </c>
      <c r="BG134" s="735" t="s">
        <v>135</v>
      </c>
      <c r="BH134" s="735" t="s">
        <v>135</v>
      </c>
      <c r="BI134" s="735" t="s">
        <v>135</v>
      </c>
      <c r="BJ134" s="740" t="s">
        <v>120</v>
      </c>
      <c r="BK134" s="743" t="s">
        <v>2427</v>
      </c>
      <c r="BL134" s="735"/>
      <c r="BM134" s="735"/>
      <c r="BN134" s="740" t="s">
        <v>143</v>
      </c>
      <c r="BO134" s="735"/>
      <c r="BP134" s="743" t="s">
        <v>7708</v>
      </c>
      <c r="BQ134" s="773" t="s">
        <v>7679</v>
      </c>
      <c r="BR134" s="562">
        <f>VLOOKUP(AN134,'[8]Sample Size'!$C$30:$D$35,2,)</f>
        <v>2</v>
      </c>
      <c r="BS134" s="742" t="s">
        <v>7709</v>
      </c>
      <c r="BT134" s="771" t="s">
        <v>7501</v>
      </c>
      <c r="BU134" s="762" t="s">
        <v>7502</v>
      </c>
      <c r="BV134" s="738" t="s">
        <v>7621</v>
      </c>
      <c r="BW134" s="743" t="s">
        <v>7622</v>
      </c>
      <c r="BX134" s="743" t="s">
        <v>7623</v>
      </c>
      <c r="BY134" s="738" t="s">
        <v>5981</v>
      </c>
      <c r="BZ134" s="738" t="s">
        <v>7624</v>
      </c>
      <c r="CA134" s="738" t="s">
        <v>7015</v>
      </c>
      <c r="CB134" s="738" t="s">
        <v>7624</v>
      </c>
      <c r="CC134" s="738" t="s">
        <v>7625</v>
      </c>
      <c r="CD134" s="735"/>
      <c r="CE134" s="735" t="s">
        <v>143</v>
      </c>
      <c r="CF134" s="735"/>
      <c r="CG134" s="735"/>
      <c r="CH134" s="735"/>
      <c r="CI134" s="735" t="s">
        <v>143</v>
      </c>
      <c r="CJ134" s="745"/>
      <c r="CK134" s="746">
        <v>44379</v>
      </c>
    </row>
    <row r="135" spans="2:89" ht="72" hidden="1">
      <c r="B135" s="734" t="s">
        <v>628</v>
      </c>
      <c r="C135" s="735" t="s">
        <v>719</v>
      </c>
      <c r="D135" s="735" t="s">
        <v>822</v>
      </c>
      <c r="E135" s="766" t="s">
        <v>7639</v>
      </c>
      <c r="F135" s="767" t="s">
        <v>1973</v>
      </c>
      <c r="G135" s="738" t="s">
        <v>37</v>
      </c>
      <c r="H135" s="734" t="s">
        <v>133</v>
      </c>
      <c r="I135" s="735" t="s">
        <v>135</v>
      </c>
      <c r="J135" s="735" t="s">
        <v>133</v>
      </c>
      <c r="K135" s="735" t="s">
        <v>135</v>
      </c>
      <c r="L135" s="735" t="s">
        <v>135</v>
      </c>
      <c r="M135" s="735" t="s">
        <v>145</v>
      </c>
      <c r="N135" s="766" t="s">
        <v>7710</v>
      </c>
      <c r="O135" s="738" t="s">
        <v>2428</v>
      </c>
      <c r="P135" s="738" t="s">
        <v>2429</v>
      </c>
      <c r="Q135" s="740" t="s">
        <v>130</v>
      </c>
      <c r="R135" s="740" t="s">
        <v>143</v>
      </c>
      <c r="S135" s="739"/>
      <c r="T135" s="736"/>
      <c r="U135" s="735"/>
      <c r="V135" s="739"/>
      <c r="W135" s="740"/>
      <c r="X135" s="740" t="s">
        <v>142</v>
      </c>
      <c r="Y135" s="740" t="s">
        <v>4201</v>
      </c>
      <c r="Z135" s="740" t="s">
        <v>2272</v>
      </c>
      <c r="AA135" s="740"/>
      <c r="AB135" s="740"/>
      <c r="AC135" s="740"/>
      <c r="AD135" s="740" t="s">
        <v>143</v>
      </c>
      <c r="AE135" s="740" t="s">
        <v>143</v>
      </c>
      <c r="AF135" s="740"/>
      <c r="AG135" s="740" t="s">
        <v>143</v>
      </c>
      <c r="AH135" s="740" t="s">
        <v>156</v>
      </c>
      <c r="AI135" s="740" t="s">
        <v>156</v>
      </c>
      <c r="AJ135" s="740" t="s">
        <v>143</v>
      </c>
      <c r="AK135" s="741" t="s">
        <v>3718</v>
      </c>
      <c r="AL135" s="741" t="s">
        <v>822</v>
      </c>
      <c r="AM135" s="742" t="s">
        <v>1324</v>
      </c>
      <c r="AN135" s="735" t="s">
        <v>3902</v>
      </c>
      <c r="AO135" s="740" t="s">
        <v>144</v>
      </c>
      <c r="AP135" s="740" t="s">
        <v>657</v>
      </c>
      <c r="AQ135" s="740"/>
      <c r="AR135" s="740"/>
      <c r="AS135" s="740"/>
      <c r="AT135" s="740"/>
      <c r="AU135" s="740"/>
      <c r="AV135" s="740"/>
      <c r="AW135" s="740"/>
      <c r="AX135" s="740" t="s">
        <v>144</v>
      </c>
      <c r="AY135" s="741" t="s">
        <v>144</v>
      </c>
      <c r="AZ135" s="740" t="s">
        <v>3911</v>
      </c>
      <c r="BA135" s="740" t="s">
        <v>3902</v>
      </c>
      <c r="BB135" s="735" t="s">
        <v>135</v>
      </c>
      <c r="BC135" s="735" t="s">
        <v>135</v>
      </c>
      <c r="BD135" s="735" t="s">
        <v>135</v>
      </c>
      <c r="BE135" s="735" t="s">
        <v>135</v>
      </c>
      <c r="BF135" s="735" t="s">
        <v>135</v>
      </c>
      <c r="BG135" s="735" t="s">
        <v>135</v>
      </c>
      <c r="BH135" s="735" t="s">
        <v>135</v>
      </c>
      <c r="BI135" s="735" t="s">
        <v>135</v>
      </c>
      <c r="BJ135" s="740" t="s">
        <v>120</v>
      </c>
      <c r="BK135" s="743" t="s">
        <v>2430</v>
      </c>
      <c r="BL135" s="735"/>
      <c r="BM135" s="735" t="s">
        <v>143</v>
      </c>
      <c r="BN135" s="740"/>
      <c r="BO135" s="735"/>
      <c r="BP135" s="743" t="s">
        <v>7711</v>
      </c>
      <c r="BQ135" s="773" t="s">
        <v>7679</v>
      </c>
      <c r="BR135" s="562">
        <f>VLOOKUP(AN135,'[8]Sample Size'!$C$30:$D$35,2,)</f>
        <v>1</v>
      </c>
      <c r="BS135" s="742" t="s">
        <v>7712</v>
      </c>
      <c r="BT135" s="771" t="s">
        <v>7501</v>
      </c>
      <c r="BU135" s="771" t="s">
        <v>7502</v>
      </c>
      <c r="BV135" s="773" t="s">
        <v>7713</v>
      </c>
      <c r="BW135" s="743" t="s">
        <v>7714</v>
      </c>
      <c r="BX135" s="743" t="s">
        <v>7715</v>
      </c>
      <c r="BY135" s="738" t="s">
        <v>5981</v>
      </c>
      <c r="BZ135" s="738" t="s">
        <v>7537</v>
      </c>
      <c r="CA135" s="738" t="s">
        <v>7015</v>
      </c>
      <c r="CB135" s="738" t="s">
        <v>7716</v>
      </c>
      <c r="CC135" s="738" t="s">
        <v>7717</v>
      </c>
      <c r="CD135" s="735"/>
      <c r="CE135" s="735" t="s">
        <v>143</v>
      </c>
      <c r="CF135" s="735"/>
      <c r="CG135" s="735"/>
      <c r="CH135" s="735"/>
      <c r="CI135" s="735" t="s">
        <v>143</v>
      </c>
      <c r="CJ135" s="745"/>
      <c r="CK135" s="746">
        <v>44379</v>
      </c>
    </row>
    <row r="136" spans="2:89" ht="48" hidden="1">
      <c r="B136" s="734" t="s">
        <v>628</v>
      </c>
      <c r="C136" s="735" t="s">
        <v>719</v>
      </c>
      <c r="D136" s="735" t="s">
        <v>822</v>
      </c>
      <c r="E136" s="766" t="s">
        <v>7639</v>
      </c>
      <c r="F136" s="767" t="s">
        <v>2051</v>
      </c>
      <c r="G136" s="738" t="s">
        <v>7718</v>
      </c>
      <c r="H136" s="734" t="s">
        <v>133</v>
      </c>
      <c r="I136" s="735" t="s">
        <v>135</v>
      </c>
      <c r="J136" s="735" t="s">
        <v>133</v>
      </c>
      <c r="K136" s="735" t="s">
        <v>135</v>
      </c>
      <c r="L136" s="735" t="s">
        <v>135</v>
      </c>
      <c r="M136" s="735" t="s">
        <v>145</v>
      </c>
      <c r="N136" s="766" t="s">
        <v>1900</v>
      </c>
      <c r="O136" s="738" t="s">
        <v>2431</v>
      </c>
      <c r="P136" s="738" t="s">
        <v>2432</v>
      </c>
      <c r="Q136" s="740" t="s">
        <v>130</v>
      </c>
      <c r="R136" s="740" t="s">
        <v>143</v>
      </c>
      <c r="S136" s="740" t="s">
        <v>143</v>
      </c>
      <c r="T136" s="736"/>
      <c r="U136" s="735"/>
      <c r="V136" s="739"/>
      <c r="W136" s="740"/>
      <c r="X136" s="740" t="s">
        <v>142</v>
      </c>
      <c r="Y136" s="740" t="s">
        <v>4201</v>
      </c>
      <c r="Z136" s="740" t="s">
        <v>2272</v>
      </c>
      <c r="AA136" s="740"/>
      <c r="AB136" s="740"/>
      <c r="AC136" s="740"/>
      <c r="AD136" s="740" t="s">
        <v>143</v>
      </c>
      <c r="AE136" s="740" t="s">
        <v>143</v>
      </c>
      <c r="AF136" s="740"/>
      <c r="AG136" s="740" t="s">
        <v>143</v>
      </c>
      <c r="AH136" s="740" t="s">
        <v>156</v>
      </c>
      <c r="AI136" s="740" t="s">
        <v>156</v>
      </c>
      <c r="AJ136" s="740" t="s">
        <v>143</v>
      </c>
      <c r="AK136" s="741" t="s">
        <v>3718</v>
      </c>
      <c r="AL136" s="741" t="s">
        <v>822</v>
      </c>
      <c r="AM136" s="742" t="s">
        <v>7719</v>
      </c>
      <c r="AN136" s="735" t="s">
        <v>3902</v>
      </c>
      <c r="AO136" s="740" t="s">
        <v>144</v>
      </c>
      <c r="AP136" s="740" t="s">
        <v>144</v>
      </c>
      <c r="AQ136" s="740"/>
      <c r="AR136" s="740"/>
      <c r="AS136" s="740"/>
      <c r="AT136" s="740"/>
      <c r="AU136" s="740"/>
      <c r="AV136" s="740"/>
      <c r="AW136" s="740"/>
      <c r="AX136" s="740" t="s">
        <v>144</v>
      </c>
      <c r="AY136" s="741" t="s">
        <v>7720</v>
      </c>
      <c r="AZ136" s="740" t="s">
        <v>3911</v>
      </c>
      <c r="BA136" s="740" t="s">
        <v>3902</v>
      </c>
      <c r="BB136" s="735" t="s">
        <v>135</v>
      </c>
      <c r="BC136" s="735" t="s">
        <v>135</v>
      </c>
      <c r="BD136" s="735" t="s">
        <v>135</v>
      </c>
      <c r="BE136" s="735" t="s">
        <v>135</v>
      </c>
      <c r="BF136" s="735" t="s">
        <v>135</v>
      </c>
      <c r="BG136" s="735" t="s">
        <v>135</v>
      </c>
      <c r="BH136" s="735" t="s">
        <v>135</v>
      </c>
      <c r="BI136" s="735" t="s">
        <v>135</v>
      </c>
      <c r="BJ136" s="740" t="s">
        <v>120</v>
      </c>
      <c r="BK136" s="743" t="s">
        <v>2433</v>
      </c>
      <c r="BL136" s="735"/>
      <c r="BM136" s="735" t="s">
        <v>143</v>
      </c>
      <c r="BN136" s="740"/>
      <c r="BO136" s="735"/>
      <c r="BP136" s="743" t="s">
        <v>7721</v>
      </c>
      <c r="BQ136" s="773" t="s">
        <v>7689</v>
      </c>
      <c r="BR136" s="562">
        <f>VLOOKUP(AN136,'[8]Sample Size'!$C$30:$D$35,2,)</f>
        <v>1</v>
      </c>
      <c r="BS136" s="742" t="s">
        <v>7722</v>
      </c>
      <c r="BT136" s="771" t="s">
        <v>7501</v>
      </c>
      <c r="BU136" s="771" t="s">
        <v>7502</v>
      </c>
      <c r="BV136" s="773" t="s">
        <v>7723</v>
      </c>
      <c r="BW136" s="743" t="s">
        <v>7724</v>
      </c>
      <c r="BX136" s="743" t="s">
        <v>7725</v>
      </c>
      <c r="BY136" s="738" t="s">
        <v>5981</v>
      </c>
      <c r="BZ136" s="738" t="s">
        <v>7726</v>
      </c>
      <c r="CA136" s="738" t="s">
        <v>7015</v>
      </c>
      <c r="CB136" s="738" t="s">
        <v>7727</v>
      </c>
      <c r="CC136" s="738" t="s">
        <v>7728</v>
      </c>
      <c r="CD136" s="735"/>
      <c r="CE136" s="735" t="s">
        <v>143</v>
      </c>
      <c r="CF136" s="735"/>
      <c r="CG136" s="735"/>
      <c r="CH136" s="735"/>
      <c r="CI136" s="735" t="s">
        <v>143</v>
      </c>
      <c r="CJ136" s="745"/>
      <c r="CK136" s="746">
        <v>44379</v>
      </c>
    </row>
    <row r="137" spans="2:89" ht="60" hidden="1">
      <c r="B137" s="734" t="s">
        <v>628</v>
      </c>
      <c r="C137" s="735" t="s">
        <v>719</v>
      </c>
      <c r="D137" s="735" t="s">
        <v>822</v>
      </c>
      <c r="E137" s="766" t="s">
        <v>7639</v>
      </c>
      <c r="F137" s="767" t="s">
        <v>2118</v>
      </c>
      <c r="G137" s="738" t="s">
        <v>7729</v>
      </c>
      <c r="H137" s="734" t="s">
        <v>133</v>
      </c>
      <c r="I137" s="735" t="s">
        <v>135</v>
      </c>
      <c r="J137" s="735" t="s">
        <v>135</v>
      </c>
      <c r="K137" s="735" t="s">
        <v>135</v>
      </c>
      <c r="L137" s="735" t="s">
        <v>135</v>
      </c>
      <c r="M137" s="735" t="s">
        <v>5967</v>
      </c>
      <c r="N137" s="766" t="s">
        <v>1912</v>
      </c>
      <c r="O137" s="738" t="s">
        <v>2434</v>
      </c>
      <c r="P137" s="738" t="s">
        <v>2435</v>
      </c>
      <c r="Q137" s="740" t="s">
        <v>130</v>
      </c>
      <c r="R137" s="740" t="s">
        <v>143</v>
      </c>
      <c r="S137" s="739"/>
      <c r="T137" s="736"/>
      <c r="U137" s="735"/>
      <c r="V137" s="739"/>
      <c r="W137" s="740"/>
      <c r="X137" s="740" t="s">
        <v>142</v>
      </c>
      <c r="Y137" s="740" t="s">
        <v>131</v>
      </c>
      <c r="Z137" s="740" t="s">
        <v>2272</v>
      </c>
      <c r="AA137" s="740"/>
      <c r="AB137" s="740"/>
      <c r="AC137" s="740"/>
      <c r="AD137" s="740" t="s">
        <v>143</v>
      </c>
      <c r="AE137" s="740" t="s">
        <v>143</v>
      </c>
      <c r="AF137" s="740" t="s">
        <v>143</v>
      </c>
      <c r="AG137" s="740" t="s">
        <v>143</v>
      </c>
      <c r="AH137" s="740" t="s">
        <v>143</v>
      </c>
      <c r="AI137" s="740" t="s">
        <v>143</v>
      </c>
      <c r="AJ137" s="740" t="s">
        <v>143</v>
      </c>
      <c r="AK137" s="741" t="s">
        <v>3718</v>
      </c>
      <c r="AL137" s="741" t="s">
        <v>822</v>
      </c>
      <c r="AM137" s="742" t="s">
        <v>854</v>
      </c>
      <c r="AN137" s="735" t="s">
        <v>136</v>
      </c>
      <c r="AO137" s="740" t="s">
        <v>144</v>
      </c>
      <c r="AP137" s="740" t="s">
        <v>144</v>
      </c>
      <c r="AQ137" s="740"/>
      <c r="AR137" s="740"/>
      <c r="AS137" s="740"/>
      <c r="AT137" s="740"/>
      <c r="AU137" s="740"/>
      <c r="AV137" s="740"/>
      <c r="AW137" s="740"/>
      <c r="AX137" s="740" t="s">
        <v>144</v>
      </c>
      <c r="AY137" s="741" t="s">
        <v>144</v>
      </c>
      <c r="AZ137" s="740" t="s">
        <v>147</v>
      </c>
      <c r="BA137" s="740" t="s">
        <v>136</v>
      </c>
      <c r="BB137" s="735" t="s">
        <v>135</v>
      </c>
      <c r="BC137" s="735" t="s">
        <v>135</v>
      </c>
      <c r="BD137" s="735" t="s">
        <v>133</v>
      </c>
      <c r="BE137" s="735" t="s">
        <v>133</v>
      </c>
      <c r="BF137" s="735" t="s">
        <v>135</v>
      </c>
      <c r="BG137" s="735" t="s">
        <v>135</v>
      </c>
      <c r="BH137" s="735" t="s">
        <v>133</v>
      </c>
      <c r="BI137" s="735" t="s">
        <v>135</v>
      </c>
      <c r="BJ137" s="740" t="s">
        <v>120</v>
      </c>
      <c r="BK137" s="743" t="s">
        <v>2436</v>
      </c>
      <c r="BL137" s="735"/>
      <c r="BM137" s="735"/>
      <c r="BN137" s="740" t="s">
        <v>143</v>
      </c>
      <c r="BO137" s="735"/>
      <c r="BP137" s="743" t="s">
        <v>1665</v>
      </c>
      <c r="BQ137" s="773" t="s">
        <v>7679</v>
      </c>
      <c r="BR137" s="562">
        <f>VLOOKUP(AN137,'[8]Sample Size'!$C$30:$D$35,2,)</f>
        <v>2</v>
      </c>
      <c r="BS137" s="742" t="s">
        <v>7730</v>
      </c>
      <c r="BT137" s="743" t="s">
        <v>6757</v>
      </c>
      <c r="BU137" s="738" t="s">
        <v>7731</v>
      </c>
      <c r="BV137" s="738" t="s">
        <v>7732</v>
      </c>
      <c r="BW137" s="743" t="s">
        <v>7733</v>
      </c>
      <c r="BX137" s="743" t="s">
        <v>7734</v>
      </c>
      <c r="BY137" s="738" t="s">
        <v>5981</v>
      </c>
      <c r="BZ137" s="738" t="s">
        <v>7735</v>
      </c>
      <c r="CA137" s="738" t="s">
        <v>7015</v>
      </c>
      <c r="CB137" s="738" t="s">
        <v>7735</v>
      </c>
      <c r="CC137" s="738" t="s">
        <v>7736</v>
      </c>
      <c r="CD137" s="735"/>
      <c r="CE137" s="735" t="s">
        <v>143</v>
      </c>
      <c r="CF137" s="735"/>
      <c r="CG137" s="735"/>
      <c r="CH137" s="735"/>
      <c r="CI137" s="735" t="s">
        <v>143</v>
      </c>
      <c r="CJ137" s="745"/>
      <c r="CK137" s="746">
        <v>44379</v>
      </c>
    </row>
    <row r="138" spans="2:89" ht="60" hidden="1">
      <c r="B138" s="734" t="s">
        <v>628</v>
      </c>
      <c r="C138" s="735" t="s">
        <v>719</v>
      </c>
      <c r="D138" s="735" t="s">
        <v>822</v>
      </c>
      <c r="E138" s="766" t="s">
        <v>7639</v>
      </c>
      <c r="F138" s="767" t="s">
        <v>2119</v>
      </c>
      <c r="G138" s="738" t="s">
        <v>7737</v>
      </c>
      <c r="H138" s="734" t="s">
        <v>133</v>
      </c>
      <c r="I138" s="735" t="s">
        <v>135</v>
      </c>
      <c r="J138" s="735" t="s">
        <v>135</v>
      </c>
      <c r="K138" s="735" t="s">
        <v>135</v>
      </c>
      <c r="L138" s="735" t="s">
        <v>135</v>
      </c>
      <c r="M138" s="735" t="s">
        <v>5967</v>
      </c>
      <c r="N138" s="766" t="s">
        <v>7738</v>
      </c>
      <c r="O138" s="738" t="s">
        <v>2437</v>
      </c>
      <c r="P138" s="738" t="s">
        <v>2438</v>
      </c>
      <c r="Q138" s="740" t="s">
        <v>130</v>
      </c>
      <c r="R138" s="740" t="s">
        <v>143</v>
      </c>
      <c r="S138" s="739"/>
      <c r="T138" s="736"/>
      <c r="U138" s="735"/>
      <c r="V138" s="739"/>
      <c r="W138" s="740"/>
      <c r="X138" s="740" t="s">
        <v>142</v>
      </c>
      <c r="Y138" s="740" t="s">
        <v>131</v>
      </c>
      <c r="Z138" s="740" t="s">
        <v>2272</v>
      </c>
      <c r="AA138" s="740"/>
      <c r="AB138" s="740"/>
      <c r="AC138" s="740"/>
      <c r="AD138" s="740" t="s">
        <v>143</v>
      </c>
      <c r="AE138" s="740" t="s">
        <v>143</v>
      </c>
      <c r="AF138" s="740" t="s">
        <v>143</v>
      </c>
      <c r="AG138" s="740" t="s">
        <v>143</v>
      </c>
      <c r="AH138" s="740" t="s">
        <v>143</v>
      </c>
      <c r="AI138" s="740" t="s">
        <v>143</v>
      </c>
      <c r="AJ138" s="740" t="s">
        <v>143</v>
      </c>
      <c r="AK138" s="741" t="s">
        <v>3718</v>
      </c>
      <c r="AL138" s="741" t="s">
        <v>822</v>
      </c>
      <c r="AM138" s="742" t="s">
        <v>854</v>
      </c>
      <c r="AN138" s="735" t="s">
        <v>136</v>
      </c>
      <c r="AO138" s="740" t="s">
        <v>144</v>
      </c>
      <c r="AP138" s="740" t="s">
        <v>144</v>
      </c>
      <c r="AQ138" s="740"/>
      <c r="AR138" s="740"/>
      <c r="AS138" s="740"/>
      <c r="AT138" s="740"/>
      <c r="AU138" s="740"/>
      <c r="AV138" s="740"/>
      <c r="AW138" s="740"/>
      <c r="AX138" s="740" t="s">
        <v>144</v>
      </c>
      <c r="AY138" s="741" t="s">
        <v>144</v>
      </c>
      <c r="AZ138" s="740" t="s">
        <v>147</v>
      </c>
      <c r="BA138" s="740" t="s">
        <v>136</v>
      </c>
      <c r="BB138" s="735" t="s">
        <v>135</v>
      </c>
      <c r="BC138" s="735" t="s">
        <v>135</v>
      </c>
      <c r="BD138" s="735" t="s">
        <v>133</v>
      </c>
      <c r="BE138" s="735" t="s">
        <v>133</v>
      </c>
      <c r="BF138" s="735" t="s">
        <v>135</v>
      </c>
      <c r="BG138" s="735" t="s">
        <v>135</v>
      </c>
      <c r="BH138" s="735" t="s">
        <v>133</v>
      </c>
      <c r="BI138" s="735" t="s">
        <v>135</v>
      </c>
      <c r="BJ138" s="740" t="s">
        <v>120</v>
      </c>
      <c r="BK138" s="743" t="s">
        <v>2439</v>
      </c>
      <c r="BL138" s="735"/>
      <c r="BM138" s="735"/>
      <c r="BN138" s="740" t="s">
        <v>143</v>
      </c>
      <c r="BO138" s="735"/>
      <c r="BP138" s="743" t="s">
        <v>7739</v>
      </c>
      <c r="BQ138" s="773" t="s">
        <v>7689</v>
      </c>
      <c r="BR138" s="562">
        <f>VLOOKUP(AN138,'[8]Sample Size'!$C$30:$D$35,2,)</f>
        <v>2</v>
      </c>
      <c r="BS138" s="742" t="s">
        <v>7740</v>
      </c>
      <c r="BT138" s="743" t="s">
        <v>6757</v>
      </c>
      <c r="BU138" s="738" t="s">
        <v>7632</v>
      </c>
      <c r="BV138" s="738" t="s">
        <v>7741</v>
      </c>
      <c r="BW138" s="743" t="s">
        <v>7742</v>
      </c>
      <c r="BX138" s="743" t="s">
        <v>7743</v>
      </c>
      <c r="BY138" s="738" t="s">
        <v>5981</v>
      </c>
      <c r="BZ138" s="738" t="s">
        <v>7744</v>
      </c>
      <c r="CA138" s="738" t="s">
        <v>7015</v>
      </c>
      <c r="CB138" s="738" t="s">
        <v>7745</v>
      </c>
      <c r="CC138" s="738" t="s">
        <v>7746</v>
      </c>
      <c r="CD138" s="735"/>
      <c r="CE138" s="735" t="s">
        <v>143</v>
      </c>
      <c r="CF138" s="735"/>
      <c r="CG138" s="735"/>
      <c r="CH138" s="735"/>
      <c r="CI138" s="735" t="s">
        <v>143</v>
      </c>
      <c r="CJ138" s="745"/>
      <c r="CK138" s="746">
        <v>44379</v>
      </c>
    </row>
    <row r="139" spans="2:89" ht="36" hidden="1">
      <c r="B139" s="734" t="s">
        <v>628</v>
      </c>
      <c r="C139" s="735" t="s">
        <v>719</v>
      </c>
      <c r="D139" s="735" t="s">
        <v>822</v>
      </c>
      <c r="E139" s="766" t="s">
        <v>7639</v>
      </c>
      <c r="F139" s="767" t="s">
        <v>2120</v>
      </c>
      <c r="G139" s="743" t="s">
        <v>7747</v>
      </c>
      <c r="H139" s="734" t="s">
        <v>135</v>
      </c>
      <c r="I139" s="735" t="s">
        <v>135</v>
      </c>
      <c r="J139" s="735" t="s">
        <v>135</v>
      </c>
      <c r="K139" s="735" t="s">
        <v>135</v>
      </c>
      <c r="L139" s="735" t="s">
        <v>135</v>
      </c>
      <c r="M139" s="735" t="s">
        <v>5967</v>
      </c>
      <c r="N139" s="766" t="s">
        <v>2127</v>
      </c>
      <c r="O139" s="738" t="s">
        <v>2440</v>
      </c>
      <c r="P139" s="738" t="s">
        <v>2441</v>
      </c>
      <c r="Q139" s="774" t="s">
        <v>4440</v>
      </c>
      <c r="R139" s="740" t="s">
        <v>129</v>
      </c>
      <c r="S139" s="740" t="s">
        <v>143</v>
      </c>
      <c r="T139" s="740" t="s">
        <v>143</v>
      </c>
      <c r="U139" s="736"/>
      <c r="V139" s="735"/>
      <c r="W139" s="739"/>
      <c r="X139" s="740" t="s">
        <v>142</v>
      </c>
      <c r="Y139" s="740" t="s">
        <v>131</v>
      </c>
      <c r="Z139" s="740" t="s">
        <v>2272</v>
      </c>
      <c r="AA139" s="740"/>
      <c r="AB139" s="740"/>
      <c r="AC139" s="740"/>
      <c r="AD139" s="740" t="s">
        <v>143</v>
      </c>
      <c r="AE139" s="740" t="s">
        <v>143</v>
      </c>
      <c r="AF139" s="740" t="s">
        <v>143</v>
      </c>
      <c r="AG139" s="740" t="s">
        <v>143</v>
      </c>
      <c r="AH139" s="740" t="s">
        <v>143</v>
      </c>
      <c r="AI139" s="740" t="s">
        <v>143</v>
      </c>
      <c r="AJ139" s="740" t="s">
        <v>143</v>
      </c>
      <c r="AK139" s="741" t="s">
        <v>3718</v>
      </c>
      <c r="AL139" s="740" t="s">
        <v>822</v>
      </c>
      <c r="AM139" s="775" t="s">
        <v>854</v>
      </c>
      <c r="AN139" s="735" t="s">
        <v>137</v>
      </c>
      <c r="AO139" s="740" t="s">
        <v>144</v>
      </c>
      <c r="AP139" s="740" t="s">
        <v>144</v>
      </c>
      <c r="AQ139" s="740"/>
      <c r="AR139" s="740"/>
      <c r="AS139" s="740"/>
      <c r="AT139" s="740"/>
      <c r="AU139" s="740"/>
      <c r="AV139" s="740"/>
      <c r="AW139" s="740"/>
      <c r="AX139" s="740" t="s">
        <v>144</v>
      </c>
      <c r="AY139" s="740" t="s">
        <v>7748</v>
      </c>
      <c r="AZ139" s="740" t="s">
        <v>147</v>
      </c>
      <c r="BA139" s="740" t="s">
        <v>137</v>
      </c>
      <c r="BB139" s="735" t="s">
        <v>135</v>
      </c>
      <c r="BC139" s="735" t="s">
        <v>135</v>
      </c>
      <c r="BD139" s="735" t="s">
        <v>133</v>
      </c>
      <c r="BE139" s="735" t="s">
        <v>133</v>
      </c>
      <c r="BF139" s="735" t="s">
        <v>135</v>
      </c>
      <c r="BG139" s="735" t="s">
        <v>135</v>
      </c>
      <c r="BH139" s="735" t="s">
        <v>133</v>
      </c>
      <c r="BI139" s="735" t="s">
        <v>135</v>
      </c>
      <c r="BJ139" s="740" t="s">
        <v>120</v>
      </c>
      <c r="BK139" s="742" t="s">
        <v>2442</v>
      </c>
      <c r="BL139" s="740"/>
      <c r="BM139" s="735" t="s">
        <v>143</v>
      </c>
      <c r="BN139" s="735"/>
      <c r="BO139" s="740" t="s">
        <v>143</v>
      </c>
      <c r="BP139" s="776" t="s">
        <v>144</v>
      </c>
      <c r="BQ139" s="773" t="s">
        <v>7689</v>
      </c>
      <c r="BR139" s="562">
        <f>VLOOKUP(AN139,'[8]Sample Size'!$C$30:$D$35,2,)</f>
        <v>1</v>
      </c>
      <c r="BS139" s="742" t="s">
        <v>7749</v>
      </c>
      <c r="BT139" s="743" t="s">
        <v>6757</v>
      </c>
      <c r="BU139" s="738" t="s">
        <v>7731</v>
      </c>
      <c r="BV139" s="738" t="s">
        <v>7503</v>
      </c>
      <c r="BW139" s="743" t="s">
        <v>7750</v>
      </c>
      <c r="BX139" s="743" t="s">
        <v>7751</v>
      </c>
      <c r="BY139" s="738" t="s">
        <v>7506</v>
      </c>
      <c r="BZ139" s="738" t="s">
        <v>7507</v>
      </c>
      <c r="CA139" s="738" t="s">
        <v>7015</v>
      </c>
      <c r="CB139" s="738" t="s">
        <v>7752</v>
      </c>
      <c r="CC139" s="738" t="s">
        <v>7509</v>
      </c>
      <c r="CD139" s="735"/>
      <c r="CE139" s="735" t="s">
        <v>143</v>
      </c>
      <c r="CF139" s="735"/>
      <c r="CG139" s="735"/>
      <c r="CH139" s="735"/>
      <c r="CI139" s="735" t="s">
        <v>143</v>
      </c>
      <c r="CJ139" s="745"/>
      <c r="CK139" s="746">
        <v>44379</v>
      </c>
    </row>
    <row r="140" spans="2:89" ht="48" hidden="1">
      <c r="B140" s="734" t="s">
        <v>628</v>
      </c>
      <c r="C140" s="735" t="s">
        <v>719</v>
      </c>
      <c r="D140" s="735" t="s">
        <v>822</v>
      </c>
      <c r="E140" s="766" t="s">
        <v>7639</v>
      </c>
      <c r="F140" s="767" t="s">
        <v>2121</v>
      </c>
      <c r="G140" s="738" t="s">
        <v>7753</v>
      </c>
      <c r="H140" s="734" t="s">
        <v>133</v>
      </c>
      <c r="I140" s="735" t="s">
        <v>135</v>
      </c>
      <c r="J140" s="735" t="s">
        <v>135</v>
      </c>
      <c r="K140" s="735" t="s">
        <v>135</v>
      </c>
      <c r="L140" s="735" t="s">
        <v>135</v>
      </c>
      <c r="M140" s="735" t="s">
        <v>5967</v>
      </c>
      <c r="N140" s="766" t="s">
        <v>2128</v>
      </c>
      <c r="O140" s="738" t="s">
        <v>356</v>
      </c>
      <c r="P140" s="738" t="s">
        <v>2443</v>
      </c>
      <c r="Q140" s="740" t="s">
        <v>130</v>
      </c>
      <c r="R140" s="740" t="s">
        <v>143</v>
      </c>
      <c r="S140" s="739"/>
      <c r="T140" s="736"/>
      <c r="U140" s="735"/>
      <c r="V140" s="739"/>
      <c r="W140" s="740"/>
      <c r="X140" s="740" t="s">
        <v>142</v>
      </c>
      <c r="Y140" s="740" t="s">
        <v>131</v>
      </c>
      <c r="Z140" s="740" t="s">
        <v>2272</v>
      </c>
      <c r="AA140" s="740"/>
      <c r="AB140" s="740"/>
      <c r="AC140" s="740"/>
      <c r="AD140" s="740" t="s">
        <v>143</v>
      </c>
      <c r="AE140" s="740" t="s">
        <v>143</v>
      </c>
      <c r="AF140" s="740" t="s">
        <v>143</v>
      </c>
      <c r="AG140" s="740" t="s">
        <v>143</v>
      </c>
      <c r="AH140" s="740" t="s">
        <v>143</v>
      </c>
      <c r="AI140" s="740" t="s">
        <v>143</v>
      </c>
      <c r="AJ140" s="740" t="s">
        <v>143</v>
      </c>
      <c r="AK140" s="741" t="s">
        <v>3718</v>
      </c>
      <c r="AL140" s="741" t="s">
        <v>822</v>
      </c>
      <c r="AM140" s="742" t="s">
        <v>854</v>
      </c>
      <c r="AN140" s="735" t="s">
        <v>136</v>
      </c>
      <c r="AO140" s="740" t="s">
        <v>144</v>
      </c>
      <c r="AP140" s="740" t="s">
        <v>144</v>
      </c>
      <c r="AQ140" s="740"/>
      <c r="AR140" s="740"/>
      <c r="AS140" s="740"/>
      <c r="AT140" s="740"/>
      <c r="AU140" s="740"/>
      <c r="AV140" s="740"/>
      <c r="AW140" s="740"/>
      <c r="AX140" s="740" t="s">
        <v>144</v>
      </c>
      <c r="AY140" s="741" t="s">
        <v>360</v>
      </c>
      <c r="AZ140" s="740" t="s">
        <v>147</v>
      </c>
      <c r="BA140" s="740" t="s">
        <v>136</v>
      </c>
      <c r="BB140" s="735" t="s">
        <v>135</v>
      </c>
      <c r="BC140" s="735" t="s">
        <v>135</v>
      </c>
      <c r="BD140" s="735" t="s">
        <v>133</v>
      </c>
      <c r="BE140" s="735" t="s">
        <v>135</v>
      </c>
      <c r="BF140" s="735" t="s">
        <v>135</v>
      </c>
      <c r="BG140" s="735" t="s">
        <v>135</v>
      </c>
      <c r="BH140" s="735" t="s">
        <v>135</v>
      </c>
      <c r="BI140" s="735" t="s">
        <v>135</v>
      </c>
      <c r="BJ140" s="740" t="s">
        <v>120</v>
      </c>
      <c r="BK140" s="743" t="s">
        <v>2444</v>
      </c>
      <c r="BL140" s="735"/>
      <c r="BM140" s="735"/>
      <c r="BN140" s="740" t="s">
        <v>143</v>
      </c>
      <c r="BO140" s="735"/>
      <c r="BP140" s="743" t="s">
        <v>370</v>
      </c>
      <c r="BQ140" s="773" t="s">
        <v>7679</v>
      </c>
      <c r="BR140" s="562">
        <f>VLOOKUP(AN140,'[8]Sample Size'!$C$30:$D$35,2,)</f>
        <v>2</v>
      </c>
      <c r="BS140" s="742" t="s">
        <v>7754</v>
      </c>
      <c r="BT140" s="743" t="s">
        <v>6757</v>
      </c>
      <c r="BU140" s="738" t="s">
        <v>5009</v>
      </c>
      <c r="BV140" s="738" t="s">
        <v>7755</v>
      </c>
      <c r="BW140" s="743" t="s">
        <v>7756</v>
      </c>
      <c r="BX140" s="743" t="s">
        <v>7757</v>
      </c>
      <c r="BY140" s="738" t="s">
        <v>5981</v>
      </c>
      <c r="BZ140" s="738" t="s">
        <v>7758</v>
      </c>
      <c r="CA140" s="738" t="s">
        <v>7015</v>
      </c>
      <c r="CB140" s="738" t="s">
        <v>7758</v>
      </c>
      <c r="CC140" s="738" t="s">
        <v>7759</v>
      </c>
      <c r="CD140" s="735"/>
      <c r="CE140" s="735" t="s">
        <v>143</v>
      </c>
      <c r="CF140" s="735"/>
      <c r="CG140" s="735"/>
      <c r="CH140" s="735"/>
      <c r="CI140" s="735" t="s">
        <v>143</v>
      </c>
      <c r="CJ140" s="745"/>
      <c r="CK140" s="746">
        <v>44379</v>
      </c>
    </row>
    <row r="141" spans="2:89" ht="48" hidden="1">
      <c r="B141" s="734" t="s">
        <v>628</v>
      </c>
      <c r="C141" s="735" t="s">
        <v>719</v>
      </c>
      <c r="D141" s="735" t="s">
        <v>7760</v>
      </c>
      <c r="E141" s="736" t="s">
        <v>2515</v>
      </c>
      <c r="F141" s="737" t="s">
        <v>7761</v>
      </c>
      <c r="G141" s="738" t="s">
        <v>7762</v>
      </c>
      <c r="H141" s="734" t="s">
        <v>135</v>
      </c>
      <c r="I141" s="735" t="s">
        <v>135</v>
      </c>
      <c r="J141" s="735" t="s">
        <v>135</v>
      </c>
      <c r="K141" s="735" t="s">
        <v>135</v>
      </c>
      <c r="L141" s="735" t="s">
        <v>135</v>
      </c>
      <c r="M141" s="735" t="s">
        <v>5967</v>
      </c>
      <c r="N141" s="739" t="s">
        <v>7763</v>
      </c>
      <c r="O141" s="738" t="s">
        <v>2516</v>
      </c>
      <c r="P141" s="738" t="s">
        <v>2517</v>
      </c>
      <c r="Q141" s="740" t="s">
        <v>130</v>
      </c>
      <c r="R141" s="740"/>
      <c r="S141" s="739"/>
      <c r="T141" s="736"/>
      <c r="U141" s="735"/>
      <c r="V141" s="739" t="s">
        <v>143</v>
      </c>
      <c r="W141" s="740"/>
      <c r="X141" s="740" t="s">
        <v>142</v>
      </c>
      <c r="Y141" s="740" t="s">
        <v>131</v>
      </c>
      <c r="Z141" s="740" t="s">
        <v>2272</v>
      </c>
      <c r="AA141" s="740"/>
      <c r="AB141" s="740"/>
      <c r="AC141" s="740"/>
      <c r="AD141" s="740" t="s">
        <v>143</v>
      </c>
      <c r="AE141" s="740" t="s">
        <v>3025</v>
      </c>
      <c r="AF141" s="740"/>
      <c r="AG141" s="740" t="s">
        <v>143</v>
      </c>
      <c r="AH141" s="740" t="s">
        <v>156</v>
      </c>
      <c r="AI141" s="740" t="s">
        <v>156</v>
      </c>
      <c r="AJ141" s="740" t="s">
        <v>143</v>
      </c>
      <c r="AK141" s="741" t="s">
        <v>3718</v>
      </c>
      <c r="AL141" s="741" t="s">
        <v>844</v>
      </c>
      <c r="AM141" s="742" t="s">
        <v>1675</v>
      </c>
      <c r="AN141" s="735" t="s">
        <v>5146</v>
      </c>
      <c r="AO141" s="740" t="s">
        <v>144</v>
      </c>
      <c r="AP141" s="740" t="s">
        <v>144</v>
      </c>
      <c r="AQ141" s="740"/>
      <c r="AR141" s="740"/>
      <c r="AS141" s="740"/>
      <c r="AT141" s="740"/>
      <c r="AU141" s="740"/>
      <c r="AV141" s="740"/>
      <c r="AW141" s="740"/>
      <c r="AX141" s="740" t="s">
        <v>144</v>
      </c>
      <c r="AY141" s="741" t="s">
        <v>144</v>
      </c>
      <c r="AZ141" s="740" t="s">
        <v>147</v>
      </c>
      <c r="BA141" s="740" t="s">
        <v>5146</v>
      </c>
      <c r="BB141" s="735" t="s">
        <v>135</v>
      </c>
      <c r="BC141" s="735" t="s">
        <v>135</v>
      </c>
      <c r="BD141" s="735" t="s">
        <v>133</v>
      </c>
      <c r="BE141" s="735" t="s">
        <v>135</v>
      </c>
      <c r="BF141" s="735" t="s">
        <v>135</v>
      </c>
      <c r="BG141" s="735" t="s">
        <v>135</v>
      </c>
      <c r="BH141" s="735" t="s">
        <v>135</v>
      </c>
      <c r="BI141" s="735" t="s">
        <v>135</v>
      </c>
      <c r="BJ141" s="740" t="s">
        <v>120</v>
      </c>
      <c r="BK141" s="743" t="s">
        <v>2518</v>
      </c>
      <c r="BL141" s="735"/>
      <c r="BM141" s="735"/>
      <c r="BN141" s="740" t="s">
        <v>143</v>
      </c>
      <c r="BO141" s="735"/>
      <c r="BP141" s="743" t="s">
        <v>144</v>
      </c>
      <c r="BQ141" s="738" t="s">
        <v>7689</v>
      </c>
      <c r="BR141" s="562">
        <f>VLOOKUP(AN141,'[8]Sample Size'!$C$30:$D$35,2,)</f>
        <v>2</v>
      </c>
      <c r="BS141" s="742" t="s">
        <v>7764</v>
      </c>
      <c r="BT141" s="743" t="s">
        <v>6757</v>
      </c>
      <c r="BU141" s="738" t="s">
        <v>7731</v>
      </c>
      <c r="BV141" s="738" t="s">
        <v>7765</v>
      </c>
      <c r="BW141" s="743" t="s">
        <v>7766</v>
      </c>
      <c r="BX141" s="743" t="s">
        <v>7767</v>
      </c>
      <c r="BY141" s="738" t="s">
        <v>5981</v>
      </c>
      <c r="BZ141" s="738" t="s">
        <v>7768</v>
      </c>
      <c r="CA141" s="738" t="s">
        <v>7015</v>
      </c>
      <c r="CB141" s="738" t="s">
        <v>7768</v>
      </c>
      <c r="CC141" s="738" t="s">
        <v>7769</v>
      </c>
      <c r="CD141" s="735"/>
      <c r="CE141" s="735" t="s">
        <v>143</v>
      </c>
      <c r="CF141" s="735"/>
      <c r="CG141" s="735"/>
      <c r="CH141" s="735"/>
      <c r="CI141" s="735" t="s">
        <v>143</v>
      </c>
      <c r="CJ141" s="745"/>
      <c r="CK141" s="746">
        <v>44379</v>
      </c>
    </row>
    <row r="142" spans="2:89" ht="48" hidden="1">
      <c r="B142" s="734" t="s">
        <v>628</v>
      </c>
      <c r="C142" s="735" t="s">
        <v>719</v>
      </c>
      <c r="D142" s="735" t="s">
        <v>7760</v>
      </c>
      <c r="E142" s="736" t="s">
        <v>2515</v>
      </c>
      <c r="F142" s="737" t="s">
        <v>1965</v>
      </c>
      <c r="G142" s="738" t="s">
        <v>7770</v>
      </c>
      <c r="H142" s="734" t="s">
        <v>135</v>
      </c>
      <c r="I142" s="735" t="s">
        <v>135</v>
      </c>
      <c r="J142" s="735" t="s">
        <v>135</v>
      </c>
      <c r="K142" s="735" t="s">
        <v>135</v>
      </c>
      <c r="L142" s="735" t="s">
        <v>135</v>
      </c>
      <c r="M142" s="735" t="s">
        <v>5967</v>
      </c>
      <c r="N142" s="739" t="s">
        <v>2015</v>
      </c>
      <c r="O142" s="738" t="s">
        <v>2519</v>
      </c>
      <c r="P142" s="738" t="s">
        <v>2520</v>
      </c>
      <c r="Q142" s="740" t="s">
        <v>130</v>
      </c>
      <c r="R142" s="740"/>
      <c r="S142" s="739"/>
      <c r="T142" s="736"/>
      <c r="U142" s="735"/>
      <c r="V142" s="739" t="s">
        <v>143</v>
      </c>
      <c r="W142" s="740"/>
      <c r="X142" s="740" t="s">
        <v>142</v>
      </c>
      <c r="Y142" s="740" t="s">
        <v>131</v>
      </c>
      <c r="Z142" s="740" t="s">
        <v>2272</v>
      </c>
      <c r="AA142" s="740"/>
      <c r="AB142" s="740"/>
      <c r="AC142" s="740"/>
      <c r="AD142" s="740" t="s">
        <v>143</v>
      </c>
      <c r="AE142" s="740" t="s">
        <v>143</v>
      </c>
      <c r="AF142" s="740"/>
      <c r="AG142" s="740" t="s">
        <v>143</v>
      </c>
      <c r="AH142" s="740" t="s">
        <v>156</v>
      </c>
      <c r="AI142" s="740" t="s">
        <v>156</v>
      </c>
      <c r="AJ142" s="740" t="s">
        <v>143</v>
      </c>
      <c r="AK142" s="741" t="s">
        <v>3718</v>
      </c>
      <c r="AL142" s="741" t="s">
        <v>844</v>
      </c>
      <c r="AM142" s="742" t="s">
        <v>1675</v>
      </c>
      <c r="AN142" s="735" t="s">
        <v>5146</v>
      </c>
      <c r="AO142" s="740" t="s">
        <v>144</v>
      </c>
      <c r="AP142" s="740" t="s">
        <v>144</v>
      </c>
      <c r="AQ142" s="740"/>
      <c r="AR142" s="740"/>
      <c r="AS142" s="740"/>
      <c r="AT142" s="740"/>
      <c r="AU142" s="740"/>
      <c r="AV142" s="740"/>
      <c r="AW142" s="740"/>
      <c r="AX142" s="740" t="s">
        <v>144</v>
      </c>
      <c r="AY142" s="741" t="s">
        <v>144</v>
      </c>
      <c r="AZ142" s="740" t="s">
        <v>147</v>
      </c>
      <c r="BA142" s="740" t="s">
        <v>5146</v>
      </c>
      <c r="BB142" s="735" t="s">
        <v>135</v>
      </c>
      <c r="BC142" s="735" t="s">
        <v>135</v>
      </c>
      <c r="BD142" s="735" t="s">
        <v>133</v>
      </c>
      <c r="BE142" s="735" t="s">
        <v>135</v>
      </c>
      <c r="BF142" s="735" t="s">
        <v>135</v>
      </c>
      <c r="BG142" s="735" t="s">
        <v>135</v>
      </c>
      <c r="BH142" s="735" t="s">
        <v>135</v>
      </c>
      <c r="BI142" s="735" t="s">
        <v>135</v>
      </c>
      <c r="BJ142" s="740" t="s">
        <v>120</v>
      </c>
      <c r="BK142" s="743" t="s">
        <v>2521</v>
      </c>
      <c r="BL142" s="735"/>
      <c r="BM142" s="735"/>
      <c r="BN142" s="740" t="s">
        <v>143</v>
      </c>
      <c r="BO142" s="735"/>
      <c r="BP142" s="743" t="s">
        <v>144</v>
      </c>
      <c r="BQ142" s="738" t="s">
        <v>7679</v>
      </c>
      <c r="BR142" s="562">
        <f>VLOOKUP(AN142,'[8]Sample Size'!$C$30:$D$35,2,)</f>
        <v>2</v>
      </c>
      <c r="BS142" s="742" t="s">
        <v>690</v>
      </c>
      <c r="BT142" s="743" t="s">
        <v>6757</v>
      </c>
      <c r="BU142" s="738" t="s">
        <v>7731</v>
      </c>
      <c r="BV142" s="738" t="s">
        <v>7771</v>
      </c>
      <c r="BW142" s="743" t="s">
        <v>7772</v>
      </c>
      <c r="BX142" s="743" t="s">
        <v>7773</v>
      </c>
      <c r="BY142" s="738" t="s">
        <v>5981</v>
      </c>
      <c r="BZ142" s="738" t="s">
        <v>7774</v>
      </c>
      <c r="CA142" s="738" t="s">
        <v>7015</v>
      </c>
      <c r="CB142" s="738" t="s">
        <v>7774</v>
      </c>
      <c r="CC142" s="738" t="s">
        <v>7775</v>
      </c>
      <c r="CD142" s="735"/>
      <c r="CE142" s="735" t="s">
        <v>143</v>
      </c>
      <c r="CF142" s="735"/>
      <c r="CG142" s="735"/>
      <c r="CH142" s="735"/>
      <c r="CI142" s="735" t="s">
        <v>143</v>
      </c>
      <c r="CJ142" s="745"/>
      <c r="CK142" s="746">
        <v>44379</v>
      </c>
    </row>
    <row r="143" spans="2:89" ht="60" hidden="1">
      <c r="B143" s="734" t="s">
        <v>628</v>
      </c>
      <c r="C143" s="735" t="s">
        <v>719</v>
      </c>
      <c r="D143" s="735" t="s">
        <v>7760</v>
      </c>
      <c r="E143" s="736" t="s">
        <v>2515</v>
      </c>
      <c r="F143" s="737" t="s">
        <v>1966</v>
      </c>
      <c r="G143" s="738" t="s">
        <v>7776</v>
      </c>
      <c r="H143" s="734" t="s">
        <v>133</v>
      </c>
      <c r="I143" s="735" t="s">
        <v>135</v>
      </c>
      <c r="J143" s="735" t="s">
        <v>133</v>
      </c>
      <c r="K143" s="735" t="s">
        <v>135</v>
      </c>
      <c r="L143" s="735" t="s">
        <v>135</v>
      </c>
      <c r="M143" s="735" t="s">
        <v>145</v>
      </c>
      <c r="N143" s="739" t="s">
        <v>2018</v>
      </c>
      <c r="O143" s="738" t="s">
        <v>1176</v>
      </c>
      <c r="P143" s="738" t="s">
        <v>2522</v>
      </c>
      <c r="Q143" s="740" t="s">
        <v>130</v>
      </c>
      <c r="R143" s="740" t="s">
        <v>143</v>
      </c>
      <c r="S143" s="739"/>
      <c r="T143" s="736"/>
      <c r="U143" s="735"/>
      <c r="V143" s="739"/>
      <c r="W143" s="740"/>
      <c r="X143" s="740" t="s">
        <v>142</v>
      </c>
      <c r="Y143" s="740" t="s">
        <v>131</v>
      </c>
      <c r="Z143" s="740" t="s">
        <v>2272</v>
      </c>
      <c r="AA143" s="740"/>
      <c r="AB143" s="740"/>
      <c r="AC143" s="740"/>
      <c r="AD143" s="740" t="s">
        <v>143</v>
      </c>
      <c r="AE143" s="740" t="s">
        <v>143</v>
      </c>
      <c r="AF143" s="740"/>
      <c r="AG143" s="740" t="s">
        <v>143</v>
      </c>
      <c r="AH143" s="740" t="s">
        <v>156</v>
      </c>
      <c r="AI143" s="740" t="s">
        <v>156</v>
      </c>
      <c r="AJ143" s="740" t="s">
        <v>143</v>
      </c>
      <c r="AK143" s="741" t="s">
        <v>3718</v>
      </c>
      <c r="AL143" s="741" t="s">
        <v>844</v>
      </c>
      <c r="AM143" s="742" t="s">
        <v>1675</v>
      </c>
      <c r="AN143" s="735" t="s">
        <v>5146</v>
      </c>
      <c r="AO143" s="740" t="s">
        <v>144</v>
      </c>
      <c r="AP143" s="740" t="s">
        <v>144</v>
      </c>
      <c r="AQ143" s="740"/>
      <c r="AR143" s="740"/>
      <c r="AS143" s="740"/>
      <c r="AT143" s="740"/>
      <c r="AU143" s="740"/>
      <c r="AV143" s="740"/>
      <c r="AW143" s="740"/>
      <c r="AX143" s="740" t="s">
        <v>144</v>
      </c>
      <c r="AY143" s="741" t="s">
        <v>826</v>
      </c>
      <c r="AZ143" s="740" t="s">
        <v>147</v>
      </c>
      <c r="BA143" s="740" t="s">
        <v>5146</v>
      </c>
      <c r="BB143" s="735" t="s">
        <v>133</v>
      </c>
      <c r="BC143" s="735" t="s">
        <v>133</v>
      </c>
      <c r="BD143" s="735" t="s">
        <v>133</v>
      </c>
      <c r="BE143" s="735" t="s">
        <v>133</v>
      </c>
      <c r="BF143" s="735" t="s">
        <v>135</v>
      </c>
      <c r="BG143" s="735" t="s">
        <v>133</v>
      </c>
      <c r="BH143" s="735" t="s">
        <v>135</v>
      </c>
      <c r="BI143" s="735" t="s">
        <v>135</v>
      </c>
      <c r="BJ143" s="740" t="s">
        <v>181</v>
      </c>
      <c r="BK143" s="743" t="s">
        <v>2523</v>
      </c>
      <c r="BL143" s="735"/>
      <c r="BM143" s="735"/>
      <c r="BN143" s="740" t="s">
        <v>143</v>
      </c>
      <c r="BO143" s="735"/>
      <c r="BP143" s="743" t="s">
        <v>367</v>
      </c>
      <c r="BQ143" s="738" t="s">
        <v>7689</v>
      </c>
      <c r="BR143" s="562">
        <f>VLOOKUP(AN143,'[8]Sample Size'!$C$30:$D$35,2,)</f>
        <v>2</v>
      </c>
      <c r="BS143" s="742" t="s">
        <v>7777</v>
      </c>
      <c r="BT143" s="743" t="s">
        <v>6757</v>
      </c>
      <c r="BU143" s="738" t="s">
        <v>7731</v>
      </c>
      <c r="BV143" s="738" t="s">
        <v>7778</v>
      </c>
      <c r="BW143" s="743" t="s">
        <v>7779</v>
      </c>
      <c r="BX143" s="743" t="s">
        <v>7780</v>
      </c>
      <c r="BY143" s="738" t="s">
        <v>5981</v>
      </c>
      <c r="BZ143" s="738" t="s">
        <v>7781</v>
      </c>
      <c r="CA143" s="738" t="s">
        <v>7015</v>
      </c>
      <c r="CB143" s="738" t="s">
        <v>7781</v>
      </c>
      <c r="CC143" s="738" t="s">
        <v>7782</v>
      </c>
      <c r="CD143" s="735"/>
      <c r="CE143" s="735" t="s">
        <v>143</v>
      </c>
      <c r="CF143" s="735"/>
      <c r="CG143" s="735"/>
      <c r="CH143" s="735"/>
      <c r="CI143" s="735" t="s">
        <v>143</v>
      </c>
      <c r="CJ143" s="745"/>
      <c r="CK143" s="746">
        <v>44379</v>
      </c>
    </row>
    <row r="144" spans="2:89" ht="48" hidden="1">
      <c r="B144" s="734" t="s">
        <v>628</v>
      </c>
      <c r="C144" s="735" t="s">
        <v>719</v>
      </c>
      <c r="D144" s="735" t="s">
        <v>7760</v>
      </c>
      <c r="E144" s="736" t="s">
        <v>2515</v>
      </c>
      <c r="F144" s="737" t="s">
        <v>1969</v>
      </c>
      <c r="G144" s="738" t="s">
        <v>7783</v>
      </c>
      <c r="H144" s="734" t="s">
        <v>135</v>
      </c>
      <c r="I144" s="735" t="s">
        <v>135</v>
      </c>
      <c r="J144" s="735" t="s">
        <v>135</v>
      </c>
      <c r="K144" s="735" t="s">
        <v>135</v>
      </c>
      <c r="L144" s="735" t="s">
        <v>135</v>
      </c>
      <c r="M144" s="735" t="s">
        <v>5967</v>
      </c>
      <c r="N144" s="739" t="s">
        <v>2020</v>
      </c>
      <c r="O144" s="738" t="s">
        <v>2524</v>
      </c>
      <c r="P144" s="738" t="s">
        <v>2525</v>
      </c>
      <c r="Q144" s="740" t="s">
        <v>129</v>
      </c>
      <c r="R144" s="740"/>
      <c r="S144" s="739"/>
      <c r="T144" s="736"/>
      <c r="U144" s="735"/>
      <c r="V144" s="739" t="s">
        <v>143</v>
      </c>
      <c r="W144" s="740"/>
      <c r="X144" s="740" t="s">
        <v>142</v>
      </c>
      <c r="Y144" s="740" t="s">
        <v>131</v>
      </c>
      <c r="Z144" s="740" t="s">
        <v>2272</v>
      </c>
      <c r="AA144" s="740"/>
      <c r="AB144" s="740"/>
      <c r="AC144" s="740"/>
      <c r="AD144" s="740" t="s">
        <v>143</v>
      </c>
      <c r="AE144" s="740" t="s">
        <v>143</v>
      </c>
      <c r="AF144" s="740"/>
      <c r="AG144" s="740" t="s">
        <v>143</v>
      </c>
      <c r="AH144" s="740" t="s">
        <v>156</v>
      </c>
      <c r="AI144" s="740" t="s">
        <v>156</v>
      </c>
      <c r="AJ144" s="740" t="s">
        <v>143</v>
      </c>
      <c r="AK144" s="741" t="s">
        <v>3718</v>
      </c>
      <c r="AL144" s="741" t="s">
        <v>844</v>
      </c>
      <c r="AM144" s="742" t="s">
        <v>1943</v>
      </c>
      <c r="AN144" s="735" t="s">
        <v>131</v>
      </c>
      <c r="AO144" s="740" t="s">
        <v>144</v>
      </c>
      <c r="AP144" s="740" t="s">
        <v>144</v>
      </c>
      <c r="AQ144" s="740"/>
      <c r="AR144" s="740"/>
      <c r="AS144" s="740"/>
      <c r="AT144" s="740"/>
      <c r="AU144" s="740"/>
      <c r="AV144" s="740"/>
      <c r="AW144" s="740"/>
      <c r="AX144" s="740" t="s">
        <v>144</v>
      </c>
      <c r="AY144" s="741" t="s">
        <v>144</v>
      </c>
      <c r="AZ144" s="740" t="s">
        <v>147</v>
      </c>
      <c r="BA144" s="740" t="s">
        <v>131</v>
      </c>
      <c r="BB144" s="735" t="s">
        <v>135</v>
      </c>
      <c r="BC144" s="735" t="s">
        <v>135</v>
      </c>
      <c r="BD144" s="735" t="s">
        <v>133</v>
      </c>
      <c r="BE144" s="735" t="s">
        <v>135</v>
      </c>
      <c r="BF144" s="735" t="s">
        <v>135</v>
      </c>
      <c r="BG144" s="735" t="s">
        <v>135</v>
      </c>
      <c r="BH144" s="735" t="s">
        <v>135</v>
      </c>
      <c r="BI144" s="735" t="s">
        <v>135</v>
      </c>
      <c r="BJ144" s="740" t="s">
        <v>120</v>
      </c>
      <c r="BK144" s="743" t="s">
        <v>2526</v>
      </c>
      <c r="BL144" s="735"/>
      <c r="BM144" s="735"/>
      <c r="BN144" s="740"/>
      <c r="BO144" s="735" t="s">
        <v>143</v>
      </c>
      <c r="BP144" s="743" t="s">
        <v>7784</v>
      </c>
      <c r="BQ144" s="738" t="s">
        <v>7785</v>
      </c>
      <c r="BR144" s="562">
        <f>VLOOKUP(AN144,'[8]Sample Size'!$C$30:$D$35,2,)</f>
        <v>2</v>
      </c>
      <c r="BS144" s="742" t="s">
        <v>162</v>
      </c>
      <c r="BT144" s="743" t="s">
        <v>6757</v>
      </c>
      <c r="BU144" s="738" t="s">
        <v>7731</v>
      </c>
      <c r="BV144" s="738" t="s">
        <v>7786</v>
      </c>
      <c r="BW144" s="743" t="s">
        <v>7787</v>
      </c>
      <c r="BX144" s="743" t="s">
        <v>7788</v>
      </c>
      <c r="BY144" s="738" t="s">
        <v>5981</v>
      </c>
      <c r="BZ144" s="738" t="s">
        <v>7789</v>
      </c>
      <c r="CA144" s="738" t="s">
        <v>7015</v>
      </c>
      <c r="CB144" s="738" t="s">
        <v>7789</v>
      </c>
      <c r="CC144" s="738" t="s">
        <v>7790</v>
      </c>
      <c r="CD144" s="735"/>
      <c r="CE144" s="735" t="s">
        <v>143</v>
      </c>
      <c r="CF144" s="735"/>
      <c r="CG144" s="735"/>
      <c r="CH144" s="735"/>
      <c r="CI144" s="735" t="s">
        <v>143</v>
      </c>
      <c r="CJ144" s="745"/>
      <c r="CK144" s="746">
        <v>44379</v>
      </c>
    </row>
    <row r="145" spans="2:89" ht="48" hidden="1">
      <c r="B145" s="734" t="s">
        <v>628</v>
      </c>
      <c r="C145" s="735" t="s">
        <v>719</v>
      </c>
      <c r="D145" s="735" t="s">
        <v>7760</v>
      </c>
      <c r="E145" s="736" t="s">
        <v>2515</v>
      </c>
      <c r="F145" s="737" t="s">
        <v>1970</v>
      </c>
      <c r="G145" s="738" t="s">
        <v>1360</v>
      </c>
      <c r="H145" s="734" t="s">
        <v>133</v>
      </c>
      <c r="I145" s="735" t="s">
        <v>135</v>
      </c>
      <c r="J145" s="735" t="s">
        <v>135</v>
      </c>
      <c r="K145" s="735" t="s">
        <v>135</v>
      </c>
      <c r="L145" s="735" t="s">
        <v>135</v>
      </c>
      <c r="M145" s="735" t="s">
        <v>5967</v>
      </c>
      <c r="N145" s="739" t="s">
        <v>2027</v>
      </c>
      <c r="O145" s="738" t="s">
        <v>355</v>
      </c>
      <c r="P145" s="738" t="s">
        <v>2527</v>
      </c>
      <c r="Q145" s="740" t="s">
        <v>130</v>
      </c>
      <c r="R145" s="740" t="s">
        <v>143</v>
      </c>
      <c r="S145" s="739" t="s">
        <v>143</v>
      </c>
      <c r="T145" s="736"/>
      <c r="U145" s="735"/>
      <c r="V145" s="739"/>
      <c r="W145" s="740"/>
      <c r="X145" s="740" t="s">
        <v>142</v>
      </c>
      <c r="Y145" s="740" t="s">
        <v>131</v>
      </c>
      <c r="Z145" s="740" t="s">
        <v>2272</v>
      </c>
      <c r="AA145" s="740"/>
      <c r="AB145" s="740"/>
      <c r="AC145" s="740"/>
      <c r="AD145" s="740" t="s">
        <v>143</v>
      </c>
      <c r="AE145" s="740" t="s">
        <v>143</v>
      </c>
      <c r="AF145" s="740"/>
      <c r="AG145" s="740" t="s">
        <v>143</v>
      </c>
      <c r="AH145" s="740" t="s">
        <v>156</v>
      </c>
      <c r="AI145" s="740" t="s">
        <v>156</v>
      </c>
      <c r="AJ145" s="740" t="s">
        <v>143</v>
      </c>
      <c r="AK145" s="741" t="s">
        <v>3718</v>
      </c>
      <c r="AL145" s="741" t="s">
        <v>844</v>
      </c>
      <c r="AM145" s="742" t="s">
        <v>1943</v>
      </c>
      <c r="AN145" s="735" t="s">
        <v>131</v>
      </c>
      <c r="AO145" s="740" t="s">
        <v>144</v>
      </c>
      <c r="AP145" s="740" t="s">
        <v>144</v>
      </c>
      <c r="AQ145" s="740"/>
      <c r="AR145" s="740"/>
      <c r="AS145" s="740"/>
      <c r="AT145" s="740"/>
      <c r="AU145" s="740"/>
      <c r="AV145" s="740"/>
      <c r="AW145" s="740"/>
      <c r="AX145" s="740" t="s">
        <v>144</v>
      </c>
      <c r="AY145" s="741" t="s">
        <v>359</v>
      </c>
      <c r="AZ145" s="740" t="s">
        <v>147</v>
      </c>
      <c r="BA145" s="740" t="s">
        <v>131</v>
      </c>
      <c r="BB145" s="735" t="s">
        <v>135</v>
      </c>
      <c r="BC145" s="735" t="s">
        <v>135</v>
      </c>
      <c r="BD145" s="735" t="s">
        <v>133</v>
      </c>
      <c r="BE145" s="735" t="s">
        <v>135</v>
      </c>
      <c r="BF145" s="735" t="s">
        <v>135</v>
      </c>
      <c r="BG145" s="735" t="s">
        <v>135</v>
      </c>
      <c r="BH145" s="735" t="s">
        <v>135</v>
      </c>
      <c r="BI145" s="735" t="s">
        <v>135</v>
      </c>
      <c r="BJ145" s="740" t="s">
        <v>120</v>
      </c>
      <c r="BK145" s="743" t="s">
        <v>2528</v>
      </c>
      <c r="BL145" s="735"/>
      <c r="BM145" s="735"/>
      <c r="BN145" s="740" t="s">
        <v>143</v>
      </c>
      <c r="BO145" s="735"/>
      <c r="BP145" s="743" t="s">
        <v>814</v>
      </c>
      <c r="BQ145" s="738" t="s">
        <v>7785</v>
      </c>
      <c r="BR145" s="562">
        <f>VLOOKUP(AN145,'[8]Sample Size'!$C$30:$D$35,2,)</f>
        <v>2</v>
      </c>
      <c r="BS145" s="742" t="s">
        <v>7791</v>
      </c>
      <c r="BT145" s="743" t="s">
        <v>6757</v>
      </c>
      <c r="BU145" s="738" t="s">
        <v>7731</v>
      </c>
      <c r="BV145" s="738" t="s">
        <v>7792</v>
      </c>
      <c r="BW145" s="743" t="s">
        <v>7793</v>
      </c>
      <c r="BX145" s="743" t="s">
        <v>7794</v>
      </c>
      <c r="BY145" s="738" t="s">
        <v>5981</v>
      </c>
      <c r="BZ145" s="738" t="s">
        <v>7795</v>
      </c>
      <c r="CA145" s="738" t="s">
        <v>7015</v>
      </c>
      <c r="CB145" s="738" t="s">
        <v>7795</v>
      </c>
      <c r="CC145" s="738" t="s">
        <v>7790</v>
      </c>
      <c r="CD145" s="735"/>
      <c r="CE145" s="735" t="s">
        <v>143</v>
      </c>
      <c r="CF145" s="735"/>
      <c r="CG145" s="735"/>
      <c r="CH145" s="735"/>
      <c r="CI145" s="735" t="s">
        <v>143</v>
      </c>
      <c r="CJ145" s="745"/>
      <c r="CK145" s="746">
        <v>44379</v>
      </c>
    </row>
  </sheetData>
  <protectedRanges>
    <protectedRange sqref="BX34 BJ20 BJ31" name="범위1_3"/>
    <protectedRange sqref="BJ134 BX139 BJ126:BJ127" name="범위1_3_1"/>
  </protectedRanges>
  <autoFilter ref="A8:XFD145" xr:uid="{00000000-0001-0000-0100-000000000000}">
    <filterColumn colId="2">
      <filters>
        <filter val="인사"/>
      </filters>
    </filterColumn>
  </autoFilter>
  <mergeCells count="39">
    <mergeCell ref="F6:F7"/>
    <mergeCell ref="A6:A7"/>
    <mergeCell ref="B6:B7"/>
    <mergeCell ref="C6:C7"/>
    <mergeCell ref="D6:D7"/>
    <mergeCell ref="E6:E7"/>
    <mergeCell ref="AD6:AJ7"/>
    <mergeCell ref="G6:G7"/>
    <mergeCell ref="H6:L7"/>
    <mergeCell ref="M6:M7"/>
    <mergeCell ref="N6:N7"/>
    <mergeCell ref="O6:O7"/>
    <mergeCell ref="P6:P7"/>
    <mergeCell ref="Q6:Q7"/>
    <mergeCell ref="R6:W7"/>
    <mergeCell ref="X6:X7"/>
    <mergeCell ref="Y6:Y7"/>
    <mergeCell ref="Z6:AC6"/>
    <mergeCell ref="BJ6:BJ7"/>
    <mergeCell ref="AK6:AK7"/>
    <mergeCell ref="AL6:AL7"/>
    <mergeCell ref="AM6:AM7"/>
    <mergeCell ref="AN6:AN7"/>
    <mergeCell ref="AO6:AO7"/>
    <mergeCell ref="AP6:AP7"/>
    <mergeCell ref="AQ6:AU6"/>
    <mergeCell ref="AV6:AW6"/>
    <mergeCell ref="AX6:AX7"/>
    <mergeCell ref="AY6:AY7"/>
    <mergeCell ref="AZ6:BI7"/>
    <mergeCell ref="CF6:CJ7"/>
    <mergeCell ref="CK6:CK7"/>
    <mergeCell ref="BL7:BO7"/>
    <mergeCell ref="BK6:BK7"/>
    <mergeCell ref="BL6:BS6"/>
    <mergeCell ref="BT6:BT7"/>
    <mergeCell ref="BU6:BU7"/>
    <mergeCell ref="BV6:CC6"/>
    <mergeCell ref="CD6:CE7"/>
  </mergeCells>
  <phoneticPr fontId="45" type="noConversion"/>
  <conditionalFormatting sqref="O12">
    <cfRule type="containsText" dxfId="49" priority="2" operator="containsText" text="au">
      <formula>NOT(ISERROR(SEARCH(("au"),(O12))))</formula>
    </cfRule>
  </conditionalFormatting>
  <conditionalFormatting sqref="O118">
    <cfRule type="containsText" dxfId="48" priority="1" operator="containsText" text="au">
      <formula>NOT(ISERROR(SEARCH(("au"),(O118))))</formula>
    </cfRule>
  </conditionalFormatting>
  <dataValidations count="2">
    <dataValidation type="list" allowBlank="1" showErrorMessage="1" sqref="CF68:CF75 CF46:CF55" xr:uid="{079D69D9-883A-48D4-820C-280C4B63B68B}">
      <formula1>#REF!</formula1>
    </dataValidation>
    <dataValidation type="list" allowBlank="1" showErrorMessage="1" sqref="R9:W12 R15:W18 R140:W140 R32:W33 S34:W34 R35:W35 R39:W39 R37:W37 S70 U69 S73:S74 R73 V69:V70 W68:W69 R68:R70 R75:W75 CI68:CI75 R71:W72 R76 T76 R77:S77 S78 AD68:AE70 AF68:AF69 S48 V47:V48 S53:S54 R53 W46:W47 AF46:AF47 R55:W55 R56 T56 R57:S57 S58 U47 AD46:AE48 R46:R48 R49:W50 R52:W52 U51:W51 R51:S51 AD51:AF51 CI46:CI55 R115:W118 R121:W124 R128:W133 R143:W143 S139:W139 R135:W138 R145:W145 R21:W30" xr:uid="{8D0665DC-88E2-4BA7-8FE7-9DAD8DF2F31D}">
      <formula1>"O"</formula1>
    </dataValidation>
  </dataValidations>
  <pageMargins left="0.7" right="0.7" top="0.75" bottom="0.75" header="0" footer="0"/>
  <pageSetup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01030-D3EE-4BF9-A956-E710A8CE4F40}">
  <dimension ref="C5:M27"/>
  <sheetViews>
    <sheetView showGridLines="0" topLeftCell="A13" workbookViewId="0">
      <selection activeCell="J21" sqref="J21"/>
    </sheetView>
  </sheetViews>
  <sheetFormatPr defaultColWidth="9" defaultRowHeight="17.399999999999999"/>
  <cols>
    <col min="1" max="8" width="9" style="351"/>
    <col min="9" max="10" width="11.8984375" style="351" customWidth="1"/>
    <col min="11" max="13" width="9" style="351"/>
    <col min="14" max="14" width="11.19921875" style="351" customWidth="1"/>
    <col min="15" max="16384" width="9" style="351"/>
  </cols>
  <sheetData>
    <row r="5" spans="3:11">
      <c r="C5" s="351" t="s">
        <v>2876</v>
      </c>
      <c r="E5" s="351" t="s">
        <v>2877</v>
      </c>
      <c r="F5" s="351" t="s">
        <v>2878</v>
      </c>
      <c r="G5" s="351" t="s">
        <v>2879</v>
      </c>
      <c r="H5" s="351" t="s">
        <v>2880</v>
      </c>
      <c r="I5" s="351" t="s">
        <v>2881</v>
      </c>
      <c r="K5" s="351" t="s">
        <v>2882</v>
      </c>
    </row>
    <row r="7" spans="3:11">
      <c r="D7" s="351" t="s">
        <v>2883</v>
      </c>
    </row>
    <row r="8" spans="3:11">
      <c r="E8" s="382" t="s">
        <v>2884</v>
      </c>
    </row>
    <row r="10" spans="3:11">
      <c r="D10" s="845" t="s">
        <v>2885</v>
      </c>
      <c r="E10" s="383" t="s">
        <v>2877</v>
      </c>
    </row>
    <row r="11" spans="3:11">
      <c r="D11" s="845"/>
      <c r="E11" s="383" t="s">
        <v>2878</v>
      </c>
    </row>
    <row r="12" spans="3:11">
      <c r="D12" s="845"/>
      <c r="E12" s="383" t="s">
        <v>2879</v>
      </c>
    </row>
    <row r="13" spans="3:11">
      <c r="D13" s="845"/>
      <c r="E13" s="383" t="s">
        <v>2880</v>
      </c>
    </row>
    <row r="15" spans="3:11">
      <c r="E15" s="382" t="s">
        <v>2886</v>
      </c>
    </row>
    <row r="17" spans="5:13">
      <c r="E17" s="351" t="s">
        <v>2887</v>
      </c>
      <c r="I17" s="351" t="s">
        <v>2888</v>
      </c>
      <c r="L17" s="351" t="s">
        <v>2889</v>
      </c>
    </row>
    <row r="18" spans="5:13">
      <c r="E18" s="351" t="s">
        <v>2890</v>
      </c>
      <c r="K18" s="351" t="s">
        <v>2891</v>
      </c>
      <c r="L18" s="351" t="s">
        <v>2892</v>
      </c>
      <c r="M18" s="351" t="s">
        <v>2893</v>
      </c>
    </row>
    <row r="19" spans="5:13">
      <c r="E19" s="383" t="s">
        <v>2877</v>
      </c>
      <c r="F19" s="383" t="s">
        <v>2878</v>
      </c>
      <c r="G19" s="383" t="s">
        <v>2894</v>
      </c>
      <c r="H19" s="383" t="s">
        <v>2895</v>
      </c>
      <c r="I19" s="383" t="s">
        <v>2881</v>
      </c>
      <c r="J19" s="383" t="s">
        <v>2882</v>
      </c>
      <c r="K19" s="383"/>
      <c r="L19" s="383" t="s">
        <v>2896</v>
      </c>
      <c r="M19" s="383" t="s">
        <v>2894</v>
      </c>
    </row>
    <row r="20" spans="5:13">
      <c r="E20" s="383" t="s">
        <v>2878</v>
      </c>
      <c r="F20" s="383"/>
      <c r="G20" s="383"/>
      <c r="H20" s="383"/>
      <c r="I20" s="383" t="s">
        <v>2897</v>
      </c>
      <c r="J20" s="383"/>
      <c r="K20" s="383"/>
      <c r="L20" s="383" t="s">
        <v>2895</v>
      </c>
      <c r="M20" s="383"/>
    </row>
    <row r="21" spans="5:13">
      <c r="E21" s="383" t="s">
        <v>2879</v>
      </c>
      <c r="F21" s="383"/>
      <c r="G21" s="383"/>
      <c r="H21" s="383"/>
      <c r="I21" s="383" t="s">
        <v>2898</v>
      </c>
      <c r="J21" s="383"/>
      <c r="K21" s="383"/>
      <c r="L21" s="383" t="s">
        <v>2899</v>
      </c>
      <c r="M21" s="383"/>
    </row>
    <row r="22" spans="5:13">
      <c r="E22" s="383" t="s">
        <v>2880</v>
      </c>
      <c r="F22" s="383"/>
      <c r="G22" s="383"/>
      <c r="H22" s="383"/>
      <c r="I22" s="383" t="s">
        <v>2900</v>
      </c>
      <c r="J22" s="383"/>
      <c r="K22" s="383"/>
      <c r="L22" s="383"/>
      <c r="M22" s="383"/>
    </row>
    <row r="23" spans="5:13">
      <c r="E23" s="383" t="s">
        <v>2901</v>
      </c>
      <c r="F23" s="383"/>
      <c r="G23" s="383"/>
      <c r="H23" s="383"/>
      <c r="I23" s="383" t="s">
        <v>2902</v>
      </c>
      <c r="J23" s="383"/>
      <c r="K23" s="383"/>
      <c r="L23" s="383" t="s">
        <v>2903</v>
      </c>
      <c r="M23" s="383"/>
    </row>
    <row r="24" spans="5:13">
      <c r="E24" s="383" t="s">
        <v>2904</v>
      </c>
      <c r="F24" s="383"/>
      <c r="G24" s="383"/>
      <c r="H24" s="383"/>
      <c r="I24" s="383" t="s">
        <v>2905</v>
      </c>
      <c r="J24" s="383"/>
      <c r="K24" s="383"/>
      <c r="L24" s="383"/>
      <c r="M24" s="383"/>
    </row>
    <row r="25" spans="5:13">
      <c r="E25" s="383" t="s">
        <v>2903</v>
      </c>
      <c r="F25" s="383"/>
      <c r="G25" s="383"/>
      <c r="H25" s="383"/>
      <c r="I25" s="383" t="s">
        <v>2906</v>
      </c>
      <c r="J25" s="383"/>
      <c r="K25" s="383"/>
      <c r="L25" s="383"/>
      <c r="M25" s="383"/>
    </row>
    <row r="26" spans="5:13">
      <c r="E26" s="383" t="s">
        <v>2907</v>
      </c>
      <c r="F26" s="383"/>
      <c r="G26" s="383"/>
      <c r="H26" s="383"/>
      <c r="I26" s="383" t="s">
        <v>2908</v>
      </c>
      <c r="J26" s="383"/>
      <c r="K26" s="383"/>
      <c r="L26" s="383"/>
      <c r="M26" s="383"/>
    </row>
    <row r="27" spans="5:13">
      <c r="E27" s="383" t="s">
        <v>2909</v>
      </c>
      <c r="F27" s="383"/>
      <c r="G27" s="383"/>
      <c r="H27" s="383"/>
      <c r="I27" s="383" t="s">
        <v>2910</v>
      </c>
      <c r="J27" s="383"/>
      <c r="K27" s="383"/>
      <c r="L27" s="383"/>
      <c r="M27" s="383"/>
    </row>
  </sheetData>
  <mergeCells count="1">
    <mergeCell ref="D10:D13"/>
  </mergeCells>
  <phoneticPr fontId="4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3B6DA-1171-4ECF-8FD4-A8106C4A9BC1}">
  <dimension ref="B2:D2"/>
  <sheetViews>
    <sheetView workbookViewId="0">
      <selection activeCell="D3" sqref="D3"/>
    </sheetView>
  </sheetViews>
  <sheetFormatPr defaultColWidth="9" defaultRowHeight="17.399999999999999"/>
  <cols>
    <col min="1" max="1" width="9" style="351"/>
    <col min="2" max="2" width="9" style="384"/>
    <col min="3" max="16384" width="9" style="351"/>
  </cols>
  <sheetData>
    <row r="2" spans="2:4">
      <c r="B2" s="384" t="s">
        <v>2801</v>
      </c>
      <c r="C2" s="351" t="s">
        <v>2911</v>
      </c>
      <c r="D2" s="351" t="s">
        <v>2912</v>
      </c>
    </row>
  </sheetData>
  <phoneticPr fontId="4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F525E-444A-4A70-A28E-C872B24247E6}">
  <dimension ref="B2:C2"/>
  <sheetViews>
    <sheetView topLeftCell="A4" workbookViewId="0">
      <selection activeCell="J8" sqref="J8"/>
    </sheetView>
  </sheetViews>
  <sheetFormatPr defaultColWidth="9" defaultRowHeight="17.399999999999999"/>
  <cols>
    <col min="1" max="1" width="9" style="351"/>
    <col min="2" max="2" width="17" style="384" bestFit="1" customWidth="1"/>
    <col min="3" max="16384" width="9" style="351"/>
  </cols>
  <sheetData>
    <row r="2" spans="2:3">
      <c r="B2" s="384" t="s">
        <v>2913</v>
      </c>
      <c r="C2" s="351" t="s">
        <v>2914</v>
      </c>
    </row>
  </sheetData>
  <phoneticPr fontId="4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문서" ma:contentTypeID="0x010100A2405D8E7E5A2147A8556D4858AF0ACF" ma:contentTypeVersion="5" ma:contentTypeDescription="새 문서를 만듭니다." ma:contentTypeScope="" ma:versionID="1f121468e88dad1019da6660e66985c1">
  <xsd:schema xmlns:xsd="http://www.w3.org/2001/XMLSchema" xmlns:xs="http://www.w3.org/2001/XMLSchema" xmlns:p="http://schemas.microsoft.com/office/2006/metadata/properties" xmlns:ns2="d3538eb0-3aac-4241-9966-2a5720845e25" targetNamespace="http://schemas.microsoft.com/office/2006/metadata/properties" ma:root="true" ma:fieldsID="64ac95375671cfb70669899abe2febfb" ns2:_="">
    <xsd:import namespace="d3538eb0-3aac-4241-9966-2a5720845e2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538eb0-3aac-4241-9966-2a5720845e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3E60DA-31AC-462D-B3A7-3AA83952F0B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884E512-2F3E-47D8-95C6-EDFA58D0D28D}">
  <ds:schemaRefs>
    <ds:schemaRef ds:uri="http://schemas.microsoft.com/sharepoint/v3/contenttype/forms"/>
  </ds:schemaRefs>
</ds:datastoreItem>
</file>

<file path=customXml/itemProps3.xml><?xml version="1.0" encoding="utf-8"?>
<ds:datastoreItem xmlns:ds="http://schemas.openxmlformats.org/officeDocument/2006/customXml" ds:itemID="{AF0F8C67-1BE9-4CC3-9C51-3CB3B89F0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538eb0-3aac-4241-9966-2a5720845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22</vt:i4>
      </vt:variant>
      <vt:variant>
        <vt:lpstr>이름 지정된 범위</vt:lpstr>
      </vt:variant>
      <vt:variant>
        <vt:i4>1</vt:i4>
      </vt:variant>
    </vt:vector>
  </HeadingPairs>
  <TitlesOfParts>
    <vt:vector size="23" baseType="lpstr">
      <vt:lpstr>인사</vt:lpstr>
      <vt:lpstr>참고&gt;&gt;</vt:lpstr>
      <vt:lpstr>3사통제활동</vt:lpstr>
      <vt:lpstr>심텍</vt:lpstr>
      <vt:lpstr>다우기술</vt:lpstr>
      <vt:lpstr>SKTC</vt:lpstr>
      <vt:lpstr>작성방향최근</vt:lpstr>
      <vt:lpstr>팀표준화</vt:lpstr>
      <vt:lpstr>문서표준화</vt:lpstr>
      <vt:lpstr>통제활동작성방법</vt:lpstr>
      <vt:lpstr>LIST</vt:lpstr>
      <vt:lpstr>0.Total</vt:lpstr>
      <vt:lpstr>MRC_IPE_EUC_OSP예시</vt:lpstr>
      <vt:lpstr>인사(백업)</vt:lpstr>
      <vt:lpstr>논의사항</vt:lpstr>
      <vt:lpstr>기존참고&gt;&gt;</vt:lpstr>
      <vt:lpstr>Sample Size</vt:lpstr>
      <vt:lpstr>통제기술서 작성방법</vt:lpstr>
      <vt:lpstr>설명자료1</vt:lpstr>
      <vt:lpstr>설명자료2</vt:lpstr>
      <vt:lpstr>Overview</vt:lpstr>
      <vt:lpstr>Sheet1</vt:lpstr>
      <vt:lpstr>'0.Total'!Criteria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Woong Il (KR - Seoul)</dc:creator>
  <cp:lastModifiedBy>조희성</cp:lastModifiedBy>
  <cp:revision>12</cp:revision>
  <cp:lastPrinted>2019-06-12T06:11:02Z</cp:lastPrinted>
  <dcterms:created xsi:type="dcterms:W3CDTF">2019-04-17T07:11:16Z</dcterms:created>
  <dcterms:modified xsi:type="dcterms:W3CDTF">2021-11-24T10:41:30Z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0x010100A2405D8E7E5A2147A8556D4858AF0ACF</vt:lpwstr>
  </property>
</Properties>
</file>