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ject\MNDPS\doc\"/>
    </mc:Choice>
  </mc:AlternateContent>
  <bookViews>
    <workbookView xWindow="4080" yWindow="1400" windowWidth="25600" windowHeight="19020" tabRatio="500" activeTab="3"/>
  </bookViews>
  <sheets>
    <sheet name="Summary" sheetId="4" r:id="rId1"/>
    <sheet name="Common" sheetId="3" r:id="rId2"/>
    <sheet name="Sheet2" sheetId="10" r:id="rId3"/>
    <sheet name="Sheet1" sheetId="9" r:id="rId4"/>
    <sheet name="Carrefour" sheetId="5" r:id="rId5"/>
    <sheet name="Tesco" sheetId="6" r:id="rId6"/>
    <sheet name="YongHui" sheetId="7" r:id="rId7"/>
    <sheet name="Metro" sheetId="8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9" l="1"/>
  <c r="D22" i="9"/>
  <c r="D23" i="9"/>
  <c r="D24" i="9"/>
  <c r="D26" i="9"/>
  <c r="D15" i="9"/>
  <c r="D17" i="9"/>
  <c r="D27" i="9"/>
  <c r="D35" i="9"/>
  <c r="D33" i="9"/>
  <c r="D37" i="9"/>
  <c r="D45" i="9"/>
  <c r="D47" i="9"/>
  <c r="D52" i="9"/>
  <c r="D55" i="9"/>
  <c r="D58" i="9"/>
  <c r="D53" i="9"/>
  <c r="D54" i="9"/>
  <c r="C55" i="9"/>
  <c r="D46" i="9"/>
  <c r="D42" i="9"/>
  <c r="D43" i="9"/>
  <c r="D44" i="9"/>
  <c r="C47" i="9"/>
  <c r="D36" i="9"/>
  <c r="D32" i="9"/>
  <c r="D34" i="9"/>
  <c r="C37" i="9"/>
  <c r="C27" i="9"/>
  <c r="D16" i="9"/>
  <c r="D12" i="9"/>
  <c r="D13" i="9"/>
  <c r="D14" i="9"/>
  <c r="C17" i="9"/>
  <c r="D5" i="9"/>
  <c r="D6" i="9"/>
  <c r="D7" i="9"/>
  <c r="C7" i="9"/>
  <c r="B4" i="4"/>
  <c r="C5" i="4"/>
  <c r="C4" i="4"/>
  <c r="B6" i="4"/>
  <c r="D2" i="3"/>
  <c r="D3" i="3"/>
  <c r="D4" i="3"/>
  <c r="D5" i="3"/>
  <c r="D6" i="3"/>
  <c r="D2" i="5"/>
  <c r="D3" i="5"/>
  <c r="D4" i="5"/>
  <c r="D5" i="5"/>
  <c r="D6" i="5"/>
  <c r="D2" i="6"/>
  <c r="D3" i="6"/>
  <c r="D4" i="6"/>
  <c r="D5" i="6"/>
  <c r="D6" i="6"/>
  <c r="D2" i="7"/>
  <c r="D3" i="7"/>
  <c r="D4" i="7"/>
  <c r="D5" i="7"/>
  <c r="D6" i="7"/>
  <c r="D2" i="8"/>
  <c r="D3" i="8"/>
  <c r="D4" i="8"/>
  <c r="D5" i="8"/>
  <c r="D6" i="8"/>
  <c r="C6" i="8"/>
  <c r="C6" i="7"/>
  <c r="C6" i="6"/>
  <c r="C6" i="5"/>
  <c r="C6" i="3"/>
</calcChain>
</file>

<file path=xl/sharedStrings.xml><?xml version="1.0" encoding="utf-8"?>
<sst xmlns="http://schemas.openxmlformats.org/spreadsheetml/2006/main" count="150" uniqueCount="46">
  <si>
    <t>Function</t>
    <phoneticPr fontId="1" type="noConversion"/>
  </si>
  <si>
    <t>Remark</t>
    <phoneticPr fontId="1" type="noConversion"/>
  </si>
  <si>
    <t>Effort (MD)</t>
    <phoneticPr fontId="1" type="noConversion"/>
  </si>
  <si>
    <t>Qty</t>
    <phoneticPr fontId="1" type="noConversion"/>
  </si>
  <si>
    <t>Total Effort</t>
    <phoneticPr fontId="1" type="noConversion"/>
  </si>
  <si>
    <t>汇总</t>
  </si>
  <si>
    <t>Order</t>
    <phoneticPr fontId="1" type="noConversion"/>
  </si>
  <si>
    <t>Multi-thread</t>
    <phoneticPr fontId="1" type="noConversion"/>
  </si>
  <si>
    <t>HTTPS</t>
    <phoneticPr fontId="1" type="noConversion"/>
  </si>
  <si>
    <t>Javascript
Pagination</t>
    <phoneticPr fontId="1" type="noConversion"/>
  </si>
  <si>
    <t>Framework</t>
    <phoneticPr fontId="1" type="noConversion"/>
  </si>
  <si>
    <t>Configuration: Customer indicator, Site info, User info(disable indicator), Date, thread, File path</t>
    <phoneticPr fontId="1" type="noConversion"/>
  </si>
  <si>
    <t>The effort will be increased for new cumstomer</t>
    <phoneticPr fontId="1" type="noConversion"/>
  </si>
  <si>
    <t>Test</t>
    <phoneticPr fontId="1" type="noConversion"/>
  </si>
  <si>
    <t>Development</t>
    <phoneticPr fontId="1" type="noConversion"/>
  </si>
  <si>
    <t>Total</t>
    <phoneticPr fontId="1" type="noConversion"/>
  </si>
  <si>
    <t>7 Systems:</t>
    <phoneticPr fontId="1" type="noConversion"/>
  </si>
  <si>
    <t>Phase</t>
    <phoneticPr fontId="1" type="noConversion"/>
  </si>
  <si>
    <t>Effort</t>
    <phoneticPr fontId="1" type="noConversion"/>
  </si>
  <si>
    <t>Distribution</t>
    <phoneticPr fontId="1" type="noConversion"/>
  </si>
  <si>
    <t>4 Systems:</t>
    <phoneticPr fontId="1" type="noConversion"/>
  </si>
  <si>
    <t>Carrefour, Tesco, YongHui, Metro</t>
    <phoneticPr fontId="1" type="noConversion"/>
  </si>
  <si>
    <t>Effort</t>
  </si>
  <si>
    <t>System customize for each retailer</t>
  </si>
  <si>
    <t>Total</t>
  </si>
  <si>
    <t>Effort Summary</t>
  </si>
  <si>
    <t>Common</t>
  </si>
  <si>
    <t>Carrefour</t>
  </si>
  <si>
    <t>Javascript Pagination</t>
  </si>
  <si>
    <t>Receiving Note</t>
  </si>
  <si>
    <t>Convert Excel to txt file - Receiving Note</t>
  </si>
  <si>
    <t>Order Process</t>
  </si>
  <si>
    <t>Receiving Note Process</t>
  </si>
  <si>
    <t>YongHui</t>
  </si>
  <si>
    <t>Tesco</t>
  </si>
  <si>
    <t>Excel Process</t>
  </si>
  <si>
    <t>Metro</t>
  </si>
  <si>
    <t>Sub Total</t>
  </si>
  <si>
    <t>Others</t>
  </si>
  <si>
    <t>Testing</t>
  </si>
  <si>
    <t>Warranty</t>
  </si>
  <si>
    <t>User Manual</t>
  </si>
  <si>
    <t>Login Validation</t>
  </si>
  <si>
    <t>System Configuration</t>
  </si>
  <si>
    <t>File Merge Process</t>
  </si>
  <si>
    <t>1. Matching 2. Merge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</si>
</sst>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Arial Unicode MS"/>
      <family val="2"/>
      <charset val="134"/>
    </font>
    <font>
      <b/>
      <sz val="15"/>
      <color theme="3"/>
      <name val="Arial Unicode MS"/>
      <family val="2"/>
      <charset val="134"/>
    </font>
    <font>
      <b/>
      <sz val="13"/>
      <color theme="3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</cellStyleXfs>
  <cellXfs count="9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31" applyNumberFormat="1" applyFont="1" applyAlignment="1"/>
    <xf numFmtId="0" fontId="5" fillId="2" borderId="0" xfId="0" applyFont="1" applyFill="1"/>
    <xf numFmtId="0" fontId="5" fillId="0" borderId="0" xfId="0" applyFont="1" applyFill="1"/>
    <xf numFmtId="0" fontId="6" fillId="3" borderId="1" xfId="32" applyFill="1" applyAlignment="1">
      <alignment horizontal="left"/>
    </xf>
    <xf numFmtId="0" fontId="7" fillId="0" borderId="2" xfId="33" applyAlignment="1">
      <alignment horizontal="left"/>
    </xf>
  </cellXfs>
  <cellStyles count="34">
    <cellStyle name="百分比" xfId="31" builtinId="5"/>
    <cellStyle name="标题 1" xfId="32" builtinId="16"/>
    <cellStyle name="标题 2" xfId="33" builtinId="1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C6" totalsRowShown="0" headerRowDxfId="145">
  <autoFilter ref="A3:C6"/>
  <tableColumns count="3">
    <tableColumn id="1" name="Phase" dataDxfId="144"/>
    <tableColumn id="2" name="Effort" dataDxfId="143"/>
    <tableColumn id="3" name="Distributi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5" name="表格1_56" displayName="表格1_56" ref="A1:E6" totalsRowCount="1" headerRowDxfId="121" dataDxfId="120" totalsRowDxfId="119">
  <autoFilter ref="A1:E5"/>
  <tableColumns count="5">
    <tableColumn id="1" name="Function" totalsRowLabel="汇总" dataDxfId="118" totalsRowDxfId="117"/>
    <tableColumn id="2" name="Qty" dataDxfId="116" totalsRowDxfId="115"/>
    <tableColumn id="3" name="Effort (MD)" totalsRowFunction="sum" dataDxfId="114" totalsRowDxfId="113"/>
    <tableColumn id="6" name="Total Effort" totalsRowFunction="sum" dataDxfId="112" totalsRowDxfId="111">
      <calculatedColumnFormula>表格1_56[[#This Row],[Qty]]*表格1_56[[#This Row],[Effort (MD)]]</calculatedColumnFormula>
    </tableColumn>
    <tableColumn id="5" name="Remark" dataDxfId="110" totalsRowDxfId="10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6" name="表格1_567" displayName="表格1_567" ref="A1:E6" totalsRowCount="1" headerRowDxfId="108" dataDxfId="107" totalsRowDxfId="106">
  <autoFilter ref="A1:E5"/>
  <tableColumns count="5">
    <tableColumn id="1" name="Function" totalsRowLabel="汇总" dataDxfId="105" totalsRowDxfId="104"/>
    <tableColumn id="2" name="Qty" dataDxfId="103" totalsRowDxfId="102"/>
    <tableColumn id="3" name="Effort (MD)" totalsRowFunction="sum" dataDxfId="101" totalsRowDxfId="100"/>
    <tableColumn id="6" name="Total Effort" totalsRowFunction="sum" dataDxfId="99" totalsRowDxfId="98">
      <calculatedColumnFormula>表格1_567[[#This Row],[Qty]]*表格1_567[[#This Row],[Effort (MD)]]</calculatedColumnFormula>
    </tableColumn>
    <tableColumn id="5" name="Remark" dataDxfId="97" totalsRowDxfId="9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表格1_568" displayName="表格1_568" ref="A1:E6" totalsRowCount="1" headerRowDxfId="95" dataDxfId="94" totalsRowDxfId="93">
  <autoFilter ref="A1:E5"/>
  <tableColumns count="5">
    <tableColumn id="1" name="Function" totalsRowLabel="汇总" dataDxfId="92" totalsRowDxfId="91"/>
    <tableColumn id="2" name="Qty" dataDxfId="90" totalsRowDxfId="89"/>
    <tableColumn id="3" name="Effort (MD)" totalsRowFunction="sum" dataDxfId="88" totalsRowDxfId="87"/>
    <tableColumn id="6" name="Total Effort" totalsRowFunction="sum" dataDxfId="86" totalsRowDxfId="85">
      <calculatedColumnFormula>表格1_568[[#This Row],[Qty]]*表格1_568[[#This Row],[Effort (MD)]]</calculatedColumnFormula>
    </tableColumn>
    <tableColumn id="5" name="Remark" dataDxfId="84" totalsRowDxfId="8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格3" displayName="表格3" ref="A1:E6" totalsRowCount="1" headerRowDxfId="142" dataDxfId="141" totalsRowDxfId="140">
  <autoFilter ref="A1:E5"/>
  <tableColumns count="5">
    <tableColumn id="1" name="Function" totalsRowLabel="汇总" dataDxfId="139" totalsRowDxfId="82"/>
    <tableColumn id="2" name="Qty" dataDxfId="138" totalsRowDxfId="81"/>
    <tableColumn id="3" name="Effort (MD)" totalsRowFunction="sum" dataDxfId="137" totalsRowDxfId="80"/>
    <tableColumn id="6" name="Total Effort" totalsRowFunction="sum" dataDxfId="136" totalsRowDxfId="79">
      <calculatedColumnFormula>表格3[[#This Row],[Qty]]*表格3[[#This Row],[Effort (MD)]]</calculatedColumnFormula>
    </tableColumn>
    <tableColumn id="5" name="Remark" dataDxfId="135" totalsRowDxfId="7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格3_3" displayName="表格3_3" ref="A4:E7" totalsRowCount="1" headerRowDxfId="77" dataDxfId="76" totalsRowDxfId="75">
  <autoFilter ref="A4:E6"/>
  <tableColumns count="5">
    <tableColumn id="1" name="Function" totalsRowLabel="Total" dataDxfId="74" totalsRowDxfId="69"/>
    <tableColumn id="2" name="Qty" dataDxfId="73" totalsRowDxfId="68"/>
    <tableColumn id="3" name="Effort (MD)" totalsRowFunction="sum" dataDxfId="72" totalsRowDxfId="67"/>
    <tableColumn id="6" name="Total Effort" totalsRowFunction="sum" dataDxfId="71" totalsRowDxfId="66">
      <calculatedColumnFormula>表格3_3[[#This Row],[Qty]]*表格3_3[[#This Row],[Effort (MD)]]</calculatedColumnFormula>
    </tableColumn>
    <tableColumn id="5" name="Remark" dataDxfId="70" totalsRowDxfId="6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表格1_59" displayName="表格1_59" ref="A11:E17" totalsRowCount="1" headerRowDxfId="64" dataDxfId="63" totalsRowDxfId="62">
  <autoFilter ref="A11:E16"/>
  <tableColumns count="5">
    <tableColumn id="1" name="Function" totalsRowLabel="Sub Total" dataDxfId="61" totalsRowDxfId="25"/>
    <tableColumn id="2" name="Qty" dataDxfId="60" totalsRowDxfId="24"/>
    <tableColumn id="3" name="Effort (MD)" totalsRowFunction="sum" dataDxfId="59" totalsRowDxfId="23"/>
    <tableColumn id="6" name="Total Effort" totalsRowFunction="sum" dataDxfId="58" totalsRowDxfId="22">
      <calculatedColumnFormula>表格1_59[[#This Row],[Qty]]*表格1_59[[#This Row],[Effort (MD)]]</calculatedColumnFormula>
    </tableColumn>
    <tableColumn id="5" name="Remark" dataDxfId="57" totalsRowDxfId="2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表格1_5610" displayName="表格1_5610" ref="A21:E27" totalsRowCount="1" headerRowDxfId="56" dataDxfId="55" totalsRowDxfId="54">
  <autoFilter ref="A21:E26"/>
  <tableColumns count="5">
    <tableColumn id="1" name="Function" totalsRowLabel="Sub Total" dataDxfId="36" totalsRowDxfId="19"/>
    <tableColumn id="2" name="Qty" dataDxfId="53" totalsRowDxfId="18"/>
    <tableColumn id="3" name="Effort (MD)" totalsRowFunction="sum" dataDxfId="52" totalsRowDxfId="17"/>
    <tableColumn id="6" name="Total Effort" totalsRowFunction="sum" dataDxfId="20" totalsRowDxfId="16">
      <calculatedColumnFormula>表格1_5610[[#This Row],[Qty]]*表格1_5610[[#This Row],[Effort (MD)]]</calculatedColumnFormula>
    </tableColumn>
    <tableColumn id="5" name="Remark" dataDxfId="51" totalsRowDxfId="1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表格1_56711" displayName="表格1_56711" ref="A31:E37" totalsRowCount="1" headerRowDxfId="50" dataDxfId="49" totalsRowDxfId="48">
  <autoFilter ref="A31:E36"/>
  <tableColumns count="5">
    <tableColumn id="1" name="Function" totalsRowLabel="Sub Total" dataDxfId="35" totalsRowDxfId="9"/>
    <tableColumn id="2" name="Qty" dataDxfId="47" totalsRowDxfId="8"/>
    <tableColumn id="3" name="Effort (MD)" totalsRowFunction="sum" dataDxfId="46" totalsRowDxfId="7"/>
    <tableColumn id="6" name="Total Effort" totalsRowFunction="sum" dataDxfId="45" totalsRowDxfId="6">
      <calculatedColumnFormula>表格1_56711[[#This Row],[Qty]]*表格1_56711[[#This Row],[Effort (MD)]]</calculatedColumnFormula>
    </tableColumn>
    <tableColumn id="5" name="Remark" dataDxfId="44" totalsRowDxfId="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表格1_56812" displayName="表格1_56812" ref="A41:E47" totalsRowCount="1" headerRowDxfId="43" dataDxfId="42" totalsRowDxfId="41">
  <autoFilter ref="A41:E46"/>
  <tableColumns count="5">
    <tableColumn id="1" name="Function" totalsRowLabel="Sub Total" dataDxfId="34" totalsRowDxfId="14"/>
    <tableColumn id="2" name="Qty" dataDxfId="40" totalsRowDxfId="13"/>
    <tableColumn id="3" name="Effort (MD)" totalsRowFunction="sum" dataDxfId="39" totalsRowDxfId="12"/>
    <tableColumn id="6" name="Total Effort" totalsRowFunction="sum" dataDxfId="38" totalsRowDxfId="11">
      <calculatedColumnFormula>表格1_56812[[#This Row],[Qty]]*表格1_56812[[#This Row],[Effort (MD)]]</calculatedColumnFormula>
    </tableColumn>
    <tableColumn id="5" name="Remark" dataDxfId="37" totalsRowDxfId="1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2" name="表格1_5681213" displayName="表格1_5681213" ref="A51:E55" totalsRowCount="1" headerRowDxfId="33" dataDxfId="32" totalsRowDxfId="31">
  <autoFilter ref="A51:E54"/>
  <tableColumns count="5">
    <tableColumn id="1" name="Function" totalsRowLabel="Sub Total" dataDxfId="30" totalsRowDxfId="4"/>
    <tableColumn id="2" name="Qty" dataDxfId="29" totalsRowDxfId="3"/>
    <tableColumn id="3" name="Effort (MD)" totalsRowFunction="sum" dataDxfId="28" totalsRowDxfId="2"/>
    <tableColumn id="6" name="Total Effort" totalsRowFunction="sum" dataDxfId="27" totalsRowDxfId="1">
      <calculatedColumnFormula>表格1_5681213[[#This Row],[Qty]]*表格1_5681213[[#This Row],[Effort (MD)]]</calculatedColumnFormula>
    </tableColumn>
    <tableColumn id="5" name="Remark" dataDxfId="26" totalsRowDxfId="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4" name="表格1_5" displayName="表格1_5" ref="A1:E6" totalsRowCount="1" headerRowDxfId="134" dataDxfId="133" totalsRowDxfId="132">
  <autoFilter ref="A1:E5"/>
  <tableColumns count="5">
    <tableColumn id="1" name="Function" totalsRowLabel="汇总" dataDxfId="131" totalsRowDxfId="130"/>
    <tableColumn id="2" name="Qty" dataDxfId="129" totalsRowDxfId="128"/>
    <tableColumn id="3" name="Effort (MD)" totalsRowFunction="sum" dataDxfId="127" totalsRowDxfId="126"/>
    <tableColumn id="6" name="Total Effort" totalsRowFunction="sum" dataDxfId="125" totalsRowDxfId="124">
      <calculatedColumnFormula>表格1_5[[#This Row],[Qty]]*表格1_5[[#This Row],[Effort (MD)]]</calculatedColumnFormula>
    </tableColumn>
    <tableColumn id="5" name="Remark" dataDxfId="123" totalsRowDxfId="12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zoomScalePageLayoutView="150" workbookViewId="0">
      <selection activeCell="C19" sqref="C19"/>
    </sheetView>
  </sheetViews>
  <sheetFormatPr defaultColWidth="11" defaultRowHeight="18"/>
  <cols>
    <col min="1" max="1" width="14.5" style="1" bestFit="1" customWidth="1"/>
    <col min="2" max="2" width="11" style="1"/>
    <col min="3" max="3" width="13.83203125" style="1" bestFit="1" customWidth="1"/>
    <col min="4" max="16384" width="11" style="1"/>
  </cols>
  <sheetData>
    <row r="1" spans="1:6">
      <c r="A1" s="5" t="s">
        <v>20</v>
      </c>
      <c r="B1" s="5" t="s">
        <v>21</v>
      </c>
      <c r="C1" s="5"/>
      <c r="D1" s="5"/>
      <c r="E1" s="5"/>
      <c r="F1" s="5"/>
    </row>
    <row r="2" spans="1:6">
      <c r="A2" s="6"/>
      <c r="B2" s="6"/>
      <c r="C2" s="6"/>
      <c r="D2" s="6"/>
      <c r="E2" s="6"/>
      <c r="F2" s="6"/>
    </row>
    <row r="3" spans="1:6">
      <c r="A3" s="1" t="s">
        <v>17</v>
      </c>
      <c r="B3" s="1" t="s">
        <v>18</v>
      </c>
      <c r="C3" s="1" t="s">
        <v>19</v>
      </c>
    </row>
    <row r="4" spans="1:6">
      <c r="A4" s="1" t="s">
        <v>14</v>
      </c>
      <c r="B4" s="1">
        <f>表格3[[#Totals],[Total Effort]]+表格1_5[[#Totals],[Total Effort]]+表格1_56[[#Totals],[Total Effort]]+表格1_567[[#Totals],[Total Effort]]+表格1_568[[#Totals],[Total Effort]]</f>
        <v>28</v>
      </c>
      <c r="C4" s="4">
        <f>B4/SUM(B4:B5)</f>
        <v>0.875</v>
      </c>
    </row>
    <row r="5" spans="1:6">
      <c r="A5" s="1" t="s">
        <v>13</v>
      </c>
      <c r="B5" s="1">
        <v>4</v>
      </c>
      <c r="C5" s="4">
        <f>B5/SUM(B4:B5)</f>
        <v>0.125</v>
      </c>
    </row>
    <row r="6" spans="1:6">
      <c r="A6" s="1" t="s">
        <v>15</v>
      </c>
      <c r="B6" s="1">
        <f>ROUNDUP(SUM(B4:B5)*110%,0)</f>
        <v>36</v>
      </c>
    </row>
    <row r="9" spans="1:6">
      <c r="A9" s="5" t="s">
        <v>16</v>
      </c>
      <c r="B9" s="5">
        <v>58</v>
      </c>
      <c r="C9" s="5"/>
      <c r="D9" s="5"/>
      <c r="E9" s="5"/>
      <c r="F9" s="5"/>
    </row>
    <row r="10" spans="1:6">
      <c r="B10" s="1" t="s">
        <v>22</v>
      </c>
    </row>
    <row r="11" spans="1:6">
      <c r="B11" s="1">
        <v>58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A16" sqref="A16"/>
    </sheetView>
  </sheetViews>
  <sheetFormatPr defaultColWidth="11" defaultRowHeight="18"/>
  <cols>
    <col min="1" max="1" width="62.5" style="1" bestFit="1" customWidth="1"/>
    <col min="2" max="2" width="11" style="1"/>
    <col min="3" max="4" width="13.5" style="1" customWidth="1"/>
    <col min="5" max="5" width="83.5" style="1" bestFit="1" customWidth="1"/>
    <col min="6" max="16384" width="11" style="1"/>
  </cols>
  <sheetData>
    <row r="1" spans="1:5">
      <c r="A1" s="1" t="s">
        <v>0</v>
      </c>
      <c r="B1" s="1" t="s">
        <v>3</v>
      </c>
      <c r="C1" s="1" t="s">
        <v>2</v>
      </c>
      <c r="D1" s="1" t="s">
        <v>4</v>
      </c>
      <c r="E1" s="1" t="s">
        <v>1</v>
      </c>
    </row>
    <row r="2" spans="1:5">
      <c r="A2" s="1" t="s">
        <v>10</v>
      </c>
      <c r="B2" s="1">
        <v>1</v>
      </c>
      <c r="C2" s="1">
        <v>3</v>
      </c>
      <c r="D2" s="1">
        <f>表格3[[#This Row],[Qty]]*表格3[[#This Row],[Effort (MD)]]</f>
        <v>3</v>
      </c>
      <c r="E2" s="1" t="s">
        <v>11</v>
      </c>
    </row>
    <row r="3" spans="1:5">
      <c r="A3" s="1" t="s">
        <v>7</v>
      </c>
      <c r="B3" s="1">
        <v>1</v>
      </c>
      <c r="C3" s="1">
        <v>3</v>
      </c>
      <c r="D3" s="2">
        <f>表格3[[#This Row],[Qty]]*表格3[[#This Row],[Effort (MD)]]</f>
        <v>3</v>
      </c>
    </row>
    <row r="4" spans="1:5">
      <c r="A4" s="1" t="s">
        <v>44</v>
      </c>
      <c r="B4" s="1">
        <v>4</v>
      </c>
      <c r="C4" s="1">
        <v>0.5</v>
      </c>
      <c r="D4" s="1">
        <f>表格3[[#This Row],[Qty]]*表格3[[#This Row],[Effort (MD)]]</f>
        <v>2</v>
      </c>
      <c r="E4" s="1" t="s">
        <v>12</v>
      </c>
    </row>
    <row r="5" spans="1:5">
      <c r="A5" s="1" t="s">
        <v>23</v>
      </c>
      <c r="B5" s="1">
        <v>4</v>
      </c>
      <c r="C5" s="1">
        <v>0.5</v>
      </c>
      <c r="D5" s="1">
        <f>表格3[[#This Row],[Qty]]*表格3[[#This Row],[Effort (MD)]]</f>
        <v>2</v>
      </c>
    </row>
    <row r="6" spans="1:5">
      <c r="A6" s="1" t="s">
        <v>5</v>
      </c>
      <c r="C6" s="1">
        <f>SUBTOTAL(109,表格3[Effort (MD)])</f>
        <v>7</v>
      </c>
      <c r="D6" s="1">
        <f>SUBTOTAL(109,表格3[Total Effort])</f>
        <v>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8" workbookViewId="0">
      <selection activeCell="A65" sqref="A65"/>
    </sheetView>
  </sheetViews>
  <sheetFormatPr defaultRowHeight="15.5"/>
  <cols>
    <col min="1" max="1" width="37" bestFit="1" customWidth="1"/>
    <col min="4" max="4" width="13.83203125" bestFit="1" customWidth="1"/>
    <col min="5" max="5" width="85.5" bestFit="1" customWidth="1"/>
  </cols>
  <sheetData>
    <row r="1" spans="1:5" ht="22" thickBot="1">
      <c r="A1" s="7" t="s">
        <v>25</v>
      </c>
      <c r="B1" s="7"/>
      <c r="C1" s="7"/>
      <c r="D1" s="7"/>
      <c r="E1" s="7"/>
    </row>
    <row r="2" spans="1:5" ht="16" thickTop="1"/>
    <row r="3" spans="1:5" ht="19.5" thickBot="1">
      <c r="A3" s="8" t="s">
        <v>26</v>
      </c>
      <c r="B3" s="8"/>
      <c r="C3" s="8"/>
      <c r="D3" s="8"/>
      <c r="E3" s="8"/>
    </row>
    <row r="4" spans="1:5" s="1" customFormat="1" ht="18.5" thickTop="1">
      <c r="A4" s="1" t="s">
        <v>0</v>
      </c>
      <c r="B4" s="1" t="s">
        <v>3</v>
      </c>
      <c r="C4" s="1" t="s">
        <v>2</v>
      </c>
      <c r="D4" s="1" t="s">
        <v>4</v>
      </c>
      <c r="E4" s="1" t="s">
        <v>1</v>
      </c>
    </row>
    <row r="5" spans="1:5" s="1" customFormat="1" ht="18">
      <c r="A5" s="1" t="s">
        <v>10</v>
      </c>
      <c r="B5" s="1">
        <v>1</v>
      </c>
      <c r="C5" s="1">
        <v>3</v>
      </c>
      <c r="D5" s="1">
        <f>表格3_3[[#This Row],[Qty]]*表格3_3[[#This Row],[Effort (MD)]]</f>
        <v>3</v>
      </c>
      <c r="E5" s="1" t="s">
        <v>11</v>
      </c>
    </row>
    <row r="6" spans="1:5" s="1" customFormat="1" ht="18">
      <c r="A6" s="1" t="s">
        <v>7</v>
      </c>
      <c r="B6" s="1">
        <v>1</v>
      </c>
      <c r="C6" s="1">
        <v>3</v>
      </c>
      <c r="D6" s="2">
        <f>表格3_3[[#This Row],[Qty]]*表格3_3[[#This Row],[Effort (MD)]]</f>
        <v>3</v>
      </c>
    </row>
    <row r="7" spans="1:5" s="1" customFormat="1" ht="18">
      <c r="A7" s="1" t="s">
        <v>24</v>
      </c>
      <c r="C7" s="1">
        <f>SUBTOTAL(109,表格3_3[Effort (MD)])</f>
        <v>6</v>
      </c>
      <c r="D7" s="1">
        <f>SUBTOTAL(109,表格3_3[Total Effort])</f>
        <v>6</v>
      </c>
    </row>
    <row r="10" spans="1:5" ht="19.5" thickBot="1">
      <c r="A10" s="8" t="s">
        <v>27</v>
      </c>
      <c r="B10" s="8"/>
      <c r="C10" s="8"/>
      <c r="D10" s="8"/>
      <c r="E10" s="8"/>
    </row>
    <row r="11" spans="1:5" s="1" customFormat="1" ht="18.5" thickTop="1">
      <c r="A11" s="1" t="s">
        <v>0</v>
      </c>
      <c r="B11" s="1" t="s">
        <v>3</v>
      </c>
      <c r="C11" s="1" t="s">
        <v>2</v>
      </c>
      <c r="D11" s="1" t="s">
        <v>4</v>
      </c>
      <c r="E11" s="1" t="s">
        <v>1</v>
      </c>
    </row>
    <row r="12" spans="1:5" s="1" customFormat="1" ht="18">
      <c r="A12" s="1" t="s">
        <v>42</v>
      </c>
      <c r="B12" s="1">
        <v>1</v>
      </c>
      <c r="C12" s="1">
        <v>1</v>
      </c>
      <c r="D12" s="1">
        <f>表格1_59[[#This Row],[Qty]]*表格1_59[[#This Row],[Effort (MD)]]</f>
        <v>1</v>
      </c>
    </row>
    <row r="13" spans="1:5" s="1" customFormat="1" ht="18">
      <c r="A13" s="1" t="s">
        <v>31</v>
      </c>
      <c r="B13" s="1">
        <v>1</v>
      </c>
      <c r="C13" s="1">
        <v>2</v>
      </c>
      <c r="D13" s="1">
        <f>表格1_59[[#This Row],[Qty]]*表格1_59[[#This Row],[Effort (MD)]]</f>
        <v>2</v>
      </c>
    </row>
    <row r="14" spans="1:5" s="1" customFormat="1" ht="18">
      <c r="A14" s="1" t="s">
        <v>32</v>
      </c>
      <c r="B14" s="1">
        <v>1</v>
      </c>
      <c r="C14" s="1">
        <v>1.5</v>
      </c>
      <c r="D14" s="1">
        <f>表格1_59[[#This Row],[Qty]]*表格1_59[[#This Row],[Effort (MD)]]</f>
        <v>1.5</v>
      </c>
      <c r="E14" s="1" t="s">
        <v>35</v>
      </c>
    </row>
    <row r="15" spans="1:5" s="1" customFormat="1" ht="18">
      <c r="A15" s="1" t="s">
        <v>44</v>
      </c>
      <c r="B15" s="1">
        <v>1</v>
      </c>
      <c r="C15" s="1">
        <v>1</v>
      </c>
      <c r="D15" s="1">
        <f>表格1_59[[#This Row],[Qty]]*表格1_59[[#This Row],[Effort (MD)]]</f>
        <v>1</v>
      </c>
      <c r="E15" s="1" t="s">
        <v>45</v>
      </c>
    </row>
    <row r="16" spans="1:5" s="1" customFormat="1" ht="18">
      <c r="A16" s="1" t="s">
        <v>43</v>
      </c>
      <c r="B16" s="1">
        <v>1</v>
      </c>
      <c r="C16" s="1">
        <v>0.5</v>
      </c>
      <c r="D16" s="1">
        <f>表格1_59[[#This Row],[Qty]]*表格1_59[[#This Row],[Effort (MD)]]</f>
        <v>0.5</v>
      </c>
    </row>
    <row r="17" spans="1:5" s="1" customFormat="1" ht="18">
      <c r="A17" s="1" t="s">
        <v>37</v>
      </c>
      <c r="C17" s="1">
        <f>SUBTOTAL(109,表格1_59[Effort (MD)])</f>
        <v>6</v>
      </c>
      <c r="D17" s="1">
        <f>SUBTOTAL(109,表格1_59[Total Effort])</f>
        <v>6</v>
      </c>
    </row>
    <row r="20" spans="1:5" ht="19.5" thickBot="1">
      <c r="A20" s="8" t="s">
        <v>34</v>
      </c>
      <c r="B20" s="8"/>
      <c r="C20" s="8"/>
      <c r="D20" s="8"/>
      <c r="E20" s="8"/>
    </row>
    <row r="21" spans="1:5" s="1" customFormat="1" ht="18.5" thickTop="1">
      <c r="A21" s="1" t="s">
        <v>0</v>
      </c>
      <c r="B21" s="1" t="s">
        <v>3</v>
      </c>
      <c r="C21" s="1" t="s">
        <v>2</v>
      </c>
      <c r="D21" s="1" t="s">
        <v>4</v>
      </c>
      <c r="E21" s="1" t="s">
        <v>1</v>
      </c>
    </row>
    <row r="22" spans="1:5" s="1" customFormat="1" ht="18">
      <c r="A22" s="1" t="s">
        <v>42</v>
      </c>
      <c r="B22" s="1">
        <v>1</v>
      </c>
      <c r="C22" s="1">
        <v>1</v>
      </c>
      <c r="D22" s="1">
        <f>表格1_5610[[#This Row],[Qty]]*表格1_5610[[#This Row],[Effort (MD)]]</f>
        <v>1</v>
      </c>
      <c r="E22" s="1" t="s">
        <v>8</v>
      </c>
    </row>
    <row r="23" spans="1:5" s="1" customFormat="1" ht="18">
      <c r="A23" s="1" t="s">
        <v>31</v>
      </c>
      <c r="B23" s="1">
        <v>1</v>
      </c>
      <c r="C23" s="1">
        <v>2.5</v>
      </c>
      <c r="D23" s="1">
        <f>表格1_5610[[#This Row],[Qty]]*表格1_5610[[#This Row],[Effort (MD)]]</f>
        <v>2.5</v>
      </c>
      <c r="E23" s="3" t="s">
        <v>28</v>
      </c>
    </row>
    <row r="24" spans="1:5" s="1" customFormat="1" ht="18">
      <c r="A24" s="1" t="s">
        <v>32</v>
      </c>
      <c r="B24" s="1">
        <v>1</v>
      </c>
      <c r="C24" s="1">
        <v>1.5</v>
      </c>
      <c r="D24" s="1">
        <f>表格1_5610[[#This Row],[Qty]]*表格1_5610[[#This Row],[Effort (MD)]]</f>
        <v>1.5</v>
      </c>
      <c r="E24" s="1" t="s">
        <v>35</v>
      </c>
    </row>
    <row r="25" spans="1:5" s="1" customFormat="1" ht="18">
      <c r="A25" s="1" t="s">
        <v>44</v>
      </c>
      <c r="B25" s="1">
        <v>1</v>
      </c>
      <c r="C25" s="1">
        <v>1</v>
      </c>
      <c r="D25" s="1">
        <f>表格1_5610[[#This Row],[Qty]]*表格1_5610[[#This Row],[Effort (MD)]]</f>
        <v>1</v>
      </c>
      <c r="E25" s="1" t="s">
        <v>45</v>
      </c>
    </row>
    <row r="26" spans="1:5" s="1" customFormat="1" ht="18">
      <c r="A26" s="1" t="s">
        <v>43</v>
      </c>
      <c r="B26" s="1">
        <v>1</v>
      </c>
      <c r="C26" s="1">
        <v>0.5</v>
      </c>
      <c r="D26" s="1">
        <f>表格1_5610[[#This Row],[Qty]]*表格1_5610[[#This Row],[Effort (MD)]]</f>
        <v>0.5</v>
      </c>
    </row>
    <row r="27" spans="1:5" s="1" customFormat="1" ht="18">
      <c r="A27" s="1" t="s">
        <v>37</v>
      </c>
      <c r="C27" s="1">
        <f>SUBTOTAL(109,表格1_5610[Effort (MD)])</f>
        <v>6.5</v>
      </c>
      <c r="D27" s="1">
        <f>SUBTOTAL(109,表格1_5610[Total Effort])</f>
        <v>6.5</v>
      </c>
    </row>
    <row r="30" spans="1:5" ht="19.5" thickBot="1">
      <c r="A30" s="8" t="s">
        <v>33</v>
      </c>
      <c r="B30" s="8"/>
      <c r="C30" s="8"/>
      <c r="D30" s="8"/>
      <c r="E30" s="8"/>
    </row>
    <row r="31" spans="1:5" s="1" customFormat="1" ht="18.5" thickTop="1">
      <c r="A31" s="1" t="s">
        <v>0</v>
      </c>
      <c r="B31" s="1" t="s">
        <v>3</v>
      </c>
      <c r="C31" s="1" t="s">
        <v>2</v>
      </c>
      <c r="D31" s="1" t="s">
        <v>4</v>
      </c>
      <c r="E31" s="1" t="s">
        <v>1</v>
      </c>
    </row>
    <row r="32" spans="1:5" s="1" customFormat="1" ht="18">
      <c r="A32" s="1" t="s">
        <v>42</v>
      </c>
      <c r="B32" s="1">
        <v>1</v>
      </c>
      <c r="C32" s="1">
        <v>1</v>
      </c>
      <c r="D32" s="1">
        <f>表格1_56711[[#This Row],[Qty]]*表格1_56711[[#This Row],[Effort (MD)]]</f>
        <v>1</v>
      </c>
      <c r="E32" s="1" t="s">
        <v>8</v>
      </c>
    </row>
    <row r="33" spans="1:5" s="1" customFormat="1" ht="18">
      <c r="A33" s="1" t="s">
        <v>31</v>
      </c>
      <c r="B33" s="1">
        <v>1</v>
      </c>
      <c r="C33" s="1">
        <v>1.5</v>
      </c>
      <c r="D33" s="1">
        <f>表格1_56711[[#This Row],[Qty]]*表格1_56711[[#This Row],[Effort (MD)]]</f>
        <v>1.5</v>
      </c>
      <c r="E33" s="3" t="s">
        <v>28</v>
      </c>
    </row>
    <row r="34" spans="1:5" s="1" customFormat="1" ht="18">
      <c r="A34" s="1" t="s">
        <v>32</v>
      </c>
      <c r="B34" s="1">
        <v>1</v>
      </c>
      <c r="C34" s="1">
        <v>2</v>
      </c>
      <c r="D34" s="1">
        <f>表格1_56711[[#This Row],[Qty]]*表格1_56711[[#This Row],[Effort (MD)]]</f>
        <v>2</v>
      </c>
    </row>
    <row r="35" spans="1:5" s="1" customFormat="1" ht="18">
      <c r="A35" s="1" t="s">
        <v>44</v>
      </c>
      <c r="B35" s="1">
        <v>1</v>
      </c>
      <c r="C35" s="1">
        <v>1</v>
      </c>
      <c r="D35" s="1">
        <f>表格1_56711[[#This Row],[Qty]]*表格1_56711[[#This Row],[Effort (MD)]]</f>
        <v>1</v>
      </c>
      <c r="E35" s="1" t="s">
        <v>45</v>
      </c>
    </row>
    <row r="36" spans="1:5" s="1" customFormat="1" ht="18">
      <c r="A36" s="1" t="s">
        <v>43</v>
      </c>
      <c r="B36" s="1">
        <v>1</v>
      </c>
      <c r="C36" s="1">
        <v>0.5</v>
      </c>
      <c r="D36" s="1">
        <f>表格1_56711[[#This Row],[Qty]]*表格1_56711[[#This Row],[Effort (MD)]]</f>
        <v>0.5</v>
      </c>
    </row>
    <row r="37" spans="1:5" s="1" customFormat="1" ht="18">
      <c r="A37" s="1" t="s">
        <v>37</v>
      </c>
      <c r="C37" s="1">
        <f>SUBTOTAL(109,表格1_56711[Effort (MD)])</f>
        <v>6</v>
      </c>
      <c r="D37" s="1">
        <f>SUBTOTAL(109,表格1_56711[Total Effort])</f>
        <v>6</v>
      </c>
    </row>
    <row r="40" spans="1:5" ht="19.5" thickBot="1">
      <c r="A40" s="8" t="s">
        <v>36</v>
      </c>
      <c r="B40" s="8"/>
      <c r="C40" s="8"/>
      <c r="D40" s="8"/>
      <c r="E40" s="8"/>
    </row>
    <row r="41" spans="1:5" s="1" customFormat="1" ht="18.5" thickTop="1">
      <c r="A41" s="1" t="s">
        <v>0</v>
      </c>
      <c r="B41" s="1" t="s">
        <v>3</v>
      </c>
      <c r="C41" s="1" t="s">
        <v>2</v>
      </c>
      <c r="D41" s="1" t="s">
        <v>4</v>
      </c>
      <c r="E41" s="1" t="s">
        <v>1</v>
      </c>
    </row>
    <row r="42" spans="1:5" s="1" customFormat="1" ht="18">
      <c r="A42" s="1" t="s">
        <v>42</v>
      </c>
      <c r="B42" s="1">
        <v>1</v>
      </c>
      <c r="C42" s="1">
        <v>1</v>
      </c>
      <c r="D42" s="1">
        <f>表格1_56812[[#This Row],[Qty]]*表格1_56812[[#This Row],[Effort (MD)]]</f>
        <v>1</v>
      </c>
      <c r="E42" s="1" t="s">
        <v>8</v>
      </c>
    </row>
    <row r="43" spans="1:5" s="1" customFormat="1" ht="18">
      <c r="A43" s="1" t="s">
        <v>31</v>
      </c>
      <c r="B43" s="1">
        <v>1</v>
      </c>
      <c r="C43" s="1">
        <v>1.5</v>
      </c>
      <c r="D43" s="1">
        <f>表格1_56812[[#This Row],[Qty]]*表格1_56812[[#This Row],[Effort (MD)]]</f>
        <v>1.5</v>
      </c>
      <c r="E43" s="3" t="s">
        <v>28</v>
      </c>
    </row>
    <row r="44" spans="1:5" s="1" customFormat="1" ht="18">
      <c r="A44" s="1" t="s">
        <v>32</v>
      </c>
      <c r="B44" s="1">
        <v>1</v>
      </c>
      <c r="C44" s="1">
        <v>2</v>
      </c>
      <c r="D44" s="1">
        <f>表格1_56812[[#This Row],[Qty]]*表格1_56812[[#This Row],[Effort (MD)]]</f>
        <v>2</v>
      </c>
    </row>
    <row r="45" spans="1:5" s="1" customFormat="1" ht="18">
      <c r="A45" s="1" t="s">
        <v>44</v>
      </c>
      <c r="B45" s="1">
        <v>1</v>
      </c>
      <c r="C45" s="1">
        <v>1</v>
      </c>
      <c r="D45" s="1">
        <f>表格1_56812[[#This Row],[Qty]]*表格1_56812[[#This Row],[Effort (MD)]]</f>
        <v>1</v>
      </c>
      <c r="E45" s="1" t="s">
        <v>45</v>
      </c>
    </row>
    <row r="46" spans="1:5" s="1" customFormat="1" ht="18">
      <c r="A46" s="1" t="s">
        <v>43</v>
      </c>
      <c r="B46" s="1">
        <v>1</v>
      </c>
      <c r="C46" s="1">
        <v>0.5</v>
      </c>
      <c r="D46" s="1">
        <f>表格1_56812[[#This Row],[Qty]]*表格1_56812[[#This Row],[Effort (MD)]]</f>
        <v>0.5</v>
      </c>
    </row>
    <row r="47" spans="1:5" s="1" customFormat="1" ht="18">
      <c r="A47" s="1" t="s">
        <v>37</v>
      </c>
      <c r="C47" s="1">
        <f>SUBTOTAL(109,表格1_56812[Effort (MD)])</f>
        <v>6</v>
      </c>
      <c r="D47" s="1">
        <f>SUBTOTAL(109,表格1_56812[Total Effort])</f>
        <v>6</v>
      </c>
    </row>
    <row r="50" spans="1:5" ht="19.5" thickBot="1">
      <c r="A50" s="8" t="s">
        <v>38</v>
      </c>
      <c r="B50" s="8"/>
      <c r="C50" s="8"/>
      <c r="D50" s="8"/>
      <c r="E50" s="8"/>
    </row>
    <row r="51" spans="1:5" s="1" customFormat="1" ht="18.5" thickTop="1">
      <c r="A51" s="1" t="s">
        <v>0</v>
      </c>
      <c r="B51" s="1" t="s">
        <v>3</v>
      </c>
      <c r="C51" s="1" t="s">
        <v>2</v>
      </c>
      <c r="D51" s="1" t="s">
        <v>4</v>
      </c>
      <c r="E51" s="1" t="s">
        <v>1</v>
      </c>
    </row>
    <row r="52" spans="1:5" s="1" customFormat="1" ht="18">
      <c r="A52" s="1" t="s">
        <v>39</v>
      </c>
      <c r="B52" s="1">
        <v>4</v>
      </c>
      <c r="C52" s="1">
        <v>1.5</v>
      </c>
      <c r="D52" s="1">
        <f>表格1_5681213[[#This Row],[Qty]]*表格1_5681213[[#This Row],[Effort (MD)]]</f>
        <v>6</v>
      </c>
    </row>
    <row r="53" spans="1:5" s="1" customFormat="1" ht="18">
      <c r="A53" s="1" t="s">
        <v>40</v>
      </c>
      <c r="B53" s="1">
        <v>1</v>
      </c>
      <c r="C53" s="1">
        <v>2</v>
      </c>
      <c r="D53" s="1">
        <f>表格1_5681213[[#This Row],[Qty]]*表格1_5681213[[#This Row],[Effort (MD)]]</f>
        <v>2</v>
      </c>
      <c r="E53" s="3"/>
    </row>
    <row r="54" spans="1:5" s="1" customFormat="1" ht="18">
      <c r="A54" s="1" t="s">
        <v>41</v>
      </c>
      <c r="B54" s="1">
        <v>1</v>
      </c>
      <c r="C54" s="1">
        <v>1</v>
      </c>
      <c r="D54" s="1">
        <f>表格1_5681213[[#This Row],[Qty]]*表格1_5681213[[#This Row],[Effort (MD)]]</f>
        <v>1</v>
      </c>
    </row>
    <row r="55" spans="1:5" s="1" customFormat="1" ht="18">
      <c r="A55" s="1" t="s">
        <v>37</v>
      </c>
      <c r="C55" s="1">
        <f>SUBTOTAL(109,表格1_5681213[Effort (MD)])</f>
        <v>4.5</v>
      </c>
      <c r="D55" s="1">
        <f>SUBTOTAL(109,表格1_5681213[Total Effort])</f>
        <v>9</v>
      </c>
    </row>
    <row r="58" spans="1:5">
      <c r="A58" t="s">
        <v>24</v>
      </c>
      <c r="D58">
        <f>SUM(D7,D17,D27,D37,D47,D55)</f>
        <v>39.5</v>
      </c>
    </row>
  </sheetData>
  <mergeCells count="7">
    <mergeCell ref="A50:E50"/>
    <mergeCell ref="A1:E1"/>
    <mergeCell ref="A3:E3"/>
    <mergeCell ref="A10:E10"/>
    <mergeCell ref="A20:E20"/>
    <mergeCell ref="A30:E30"/>
    <mergeCell ref="A40:E40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sqref="A1:XFD6"/>
    </sheetView>
  </sheetViews>
  <sheetFormatPr defaultColWidth="11" defaultRowHeight="18"/>
  <cols>
    <col min="1" max="1" width="42.5" style="1" bestFit="1" customWidth="1"/>
    <col min="2" max="16384" width="11" style="1"/>
  </cols>
  <sheetData>
    <row r="1" spans="1:5">
      <c r="A1" s="1" t="s">
        <v>0</v>
      </c>
      <c r="B1" s="1" t="s">
        <v>3</v>
      </c>
      <c r="C1" s="1" t="s">
        <v>2</v>
      </c>
      <c r="D1" s="1" t="s">
        <v>4</v>
      </c>
      <c r="E1" s="1" t="s">
        <v>1</v>
      </c>
    </row>
    <row r="2" spans="1:5">
      <c r="A2" s="1" t="s">
        <v>42</v>
      </c>
      <c r="B2" s="1">
        <v>1</v>
      </c>
      <c r="C2" s="1">
        <v>1</v>
      </c>
      <c r="D2" s="1">
        <f>表格1_5[[#This Row],[Qty]]*表格1_5[[#This Row],[Effort (MD)]]</f>
        <v>1</v>
      </c>
    </row>
    <row r="3" spans="1:5">
      <c r="A3" s="1" t="s">
        <v>6</v>
      </c>
      <c r="B3" s="1">
        <v>1</v>
      </c>
      <c r="C3" s="1">
        <v>2</v>
      </c>
      <c r="D3" s="1">
        <f>表格1_5[[#This Row],[Qty]]*表格1_5[[#This Row],[Effort (MD)]]</f>
        <v>2</v>
      </c>
    </row>
    <row r="4" spans="1:5">
      <c r="A4" s="1" t="s">
        <v>29</v>
      </c>
      <c r="B4" s="1">
        <v>1</v>
      </c>
      <c r="C4" s="1">
        <v>1</v>
      </c>
      <c r="D4" s="1">
        <f>表格1_5[[#This Row],[Qty]]*表格1_5[[#This Row],[Effort (MD)]]</f>
        <v>1</v>
      </c>
    </row>
    <row r="5" spans="1:5">
      <c r="A5" s="1" t="s">
        <v>30</v>
      </c>
      <c r="B5" s="1">
        <v>1</v>
      </c>
      <c r="C5" s="1">
        <v>0.5</v>
      </c>
      <c r="D5" s="1">
        <f>表格1_5[[#This Row],[Qty]]*表格1_5[[#This Row],[Effort (MD)]]</f>
        <v>0.5</v>
      </c>
    </row>
    <row r="6" spans="1:5">
      <c r="A6" s="1" t="s">
        <v>5</v>
      </c>
      <c r="C6" s="1">
        <f>SUBTOTAL(109,表格1_5[Effort (MD)])</f>
        <v>4.5</v>
      </c>
      <c r="D6" s="1">
        <f>SUBTOTAL(109,表格1_5[Total Effort])</f>
        <v>4.5</v>
      </c>
    </row>
  </sheetData>
  <phoneticPr fontId="1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sqref="A1:XFD6"/>
    </sheetView>
  </sheetViews>
  <sheetFormatPr defaultColWidth="11" defaultRowHeight="18"/>
  <cols>
    <col min="1" max="1" width="42.5" style="1" bestFit="1" customWidth="1"/>
    <col min="2" max="4" width="11" style="1"/>
    <col min="5" max="5" width="10.33203125" style="1" bestFit="1" customWidth="1"/>
    <col min="6" max="16384" width="11" style="1"/>
  </cols>
  <sheetData>
    <row r="1" spans="1:5">
      <c r="A1" s="1" t="s">
        <v>0</v>
      </c>
      <c r="B1" s="1" t="s">
        <v>3</v>
      </c>
      <c r="C1" s="1" t="s">
        <v>2</v>
      </c>
      <c r="D1" s="1" t="s">
        <v>4</v>
      </c>
      <c r="E1" s="1" t="s">
        <v>1</v>
      </c>
    </row>
    <row r="2" spans="1:5">
      <c r="A2" s="1" t="s">
        <v>42</v>
      </c>
      <c r="B2" s="1">
        <v>1</v>
      </c>
      <c r="C2" s="1">
        <v>1</v>
      </c>
      <c r="D2" s="1">
        <f>表格1_56[[#This Row],[Qty]]*表格1_56[[#This Row],[Effort (MD)]]</f>
        <v>1</v>
      </c>
      <c r="E2" s="1" t="s">
        <v>8</v>
      </c>
    </row>
    <row r="3" spans="1:5" ht="36">
      <c r="A3" s="1" t="s">
        <v>6</v>
      </c>
      <c r="B3" s="1">
        <v>1</v>
      </c>
      <c r="C3" s="1">
        <v>2.5</v>
      </c>
      <c r="D3" s="1">
        <f>表格1_56[[#This Row],[Qty]]*表格1_56[[#This Row],[Effort (MD)]]</f>
        <v>2.5</v>
      </c>
      <c r="E3" s="3" t="s">
        <v>9</v>
      </c>
    </row>
    <row r="4" spans="1:5">
      <c r="A4" s="1" t="s">
        <v>29</v>
      </c>
      <c r="B4" s="1">
        <v>1</v>
      </c>
      <c r="C4" s="1">
        <v>1</v>
      </c>
      <c r="D4" s="1">
        <f>表格1_56[[#This Row],[Qty]]*表格1_56[[#This Row],[Effort (MD)]]</f>
        <v>1</v>
      </c>
    </row>
    <row r="5" spans="1:5">
      <c r="A5" s="1" t="s">
        <v>30</v>
      </c>
      <c r="B5" s="1">
        <v>1</v>
      </c>
      <c r="C5" s="1">
        <v>0.5</v>
      </c>
      <c r="D5" s="1">
        <f>表格1_56[[#This Row],[Qty]]*表格1_56[[#This Row],[Effort (MD)]]</f>
        <v>0.5</v>
      </c>
    </row>
    <row r="6" spans="1:5">
      <c r="A6" s="1" t="s">
        <v>5</v>
      </c>
      <c r="C6" s="1">
        <f>SUBTOTAL(109,表格1_56[Effort (MD)])</f>
        <v>5</v>
      </c>
      <c r="D6" s="1">
        <f>SUBTOTAL(109,表格1_56[Total Effort])</f>
        <v>5</v>
      </c>
    </row>
  </sheetData>
  <phoneticPr fontId="1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sqref="A1:XFD6"/>
    </sheetView>
  </sheetViews>
  <sheetFormatPr defaultColWidth="11" defaultRowHeight="18"/>
  <cols>
    <col min="1" max="1" width="42.5" style="1" bestFit="1" customWidth="1"/>
    <col min="2" max="16384" width="11" style="1"/>
  </cols>
  <sheetData>
    <row r="1" spans="1:5">
      <c r="A1" s="1" t="s">
        <v>0</v>
      </c>
      <c r="B1" s="1" t="s">
        <v>3</v>
      </c>
      <c r="C1" s="1" t="s">
        <v>2</v>
      </c>
      <c r="D1" s="1" t="s">
        <v>4</v>
      </c>
      <c r="E1" s="1" t="s">
        <v>1</v>
      </c>
    </row>
    <row r="2" spans="1:5">
      <c r="A2" s="1" t="s">
        <v>42</v>
      </c>
      <c r="B2" s="1">
        <v>1</v>
      </c>
      <c r="C2" s="1">
        <v>1</v>
      </c>
      <c r="D2" s="1">
        <f>表格1_567[[#This Row],[Qty]]*表格1_567[[#This Row],[Effort (MD)]]</f>
        <v>1</v>
      </c>
      <c r="E2" s="1" t="s">
        <v>8</v>
      </c>
    </row>
    <row r="3" spans="1:5" ht="36">
      <c r="A3" s="1" t="s">
        <v>6</v>
      </c>
      <c r="B3" s="1">
        <v>1</v>
      </c>
      <c r="C3" s="1">
        <v>1</v>
      </c>
      <c r="D3" s="1">
        <f>表格1_567[[#This Row],[Qty]]*表格1_567[[#This Row],[Effort (MD)]]</f>
        <v>1</v>
      </c>
      <c r="E3" s="3" t="s">
        <v>9</v>
      </c>
    </row>
    <row r="4" spans="1:5">
      <c r="A4" s="1" t="s">
        <v>29</v>
      </c>
      <c r="B4" s="1">
        <v>1</v>
      </c>
      <c r="C4" s="1">
        <v>1.5</v>
      </c>
      <c r="D4" s="1">
        <f>表格1_567[[#This Row],[Qty]]*表格1_567[[#This Row],[Effort (MD)]]</f>
        <v>1.5</v>
      </c>
    </row>
    <row r="5" spans="1:5">
      <c r="A5" s="1" t="s">
        <v>30</v>
      </c>
      <c r="B5" s="1">
        <v>1</v>
      </c>
      <c r="C5" s="1">
        <v>0.5</v>
      </c>
      <c r="D5" s="1">
        <f>表格1_567[[#This Row],[Qty]]*表格1_567[[#This Row],[Effort (MD)]]</f>
        <v>0.5</v>
      </c>
    </row>
    <row r="6" spans="1:5">
      <c r="A6" s="1" t="s">
        <v>5</v>
      </c>
      <c r="C6" s="1">
        <f>SUBTOTAL(109,表格1_567[Effort (MD)])</f>
        <v>4</v>
      </c>
      <c r="D6" s="1">
        <f>SUBTOTAL(109,表格1_567[Total Effort])</f>
        <v>4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sqref="A1:XFD6"/>
    </sheetView>
  </sheetViews>
  <sheetFormatPr defaultColWidth="11" defaultRowHeight="18"/>
  <cols>
    <col min="1" max="1" width="42.5" style="1" bestFit="1" customWidth="1"/>
    <col min="2" max="16384" width="11" style="1"/>
  </cols>
  <sheetData>
    <row r="1" spans="1:5">
      <c r="A1" s="1" t="s">
        <v>0</v>
      </c>
      <c r="B1" s="1" t="s">
        <v>3</v>
      </c>
      <c r="C1" s="1" t="s">
        <v>2</v>
      </c>
      <c r="D1" s="1" t="s">
        <v>4</v>
      </c>
      <c r="E1" s="1" t="s">
        <v>1</v>
      </c>
    </row>
    <row r="2" spans="1:5">
      <c r="A2" s="1" t="s">
        <v>42</v>
      </c>
      <c r="B2" s="1">
        <v>1</v>
      </c>
      <c r="C2" s="1">
        <v>1</v>
      </c>
      <c r="D2" s="1">
        <f>表格1_568[[#This Row],[Qty]]*表格1_568[[#This Row],[Effort (MD)]]</f>
        <v>1</v>
      </c>
      <c r="E2" s="1" t="s">
        <v>8</v>
      </c>
    </row>
    <row r="3" spans="1:5" ht="36">
      <c r="A3" s="1" t="s">
        <v>6</v>
      </c>
      <c r="B3" s="1">
        <v>1</v>
      </c>
      <c r="C3" s="1">
        <v>1.5</v>
      </c>
      <c r="D3" s="1">
        <f>表格1_568[[#This Row],[Qty]]*表格1_568[[#This Row],[Effort (MD)]]</f>
        <v>1.5</v>
      </c>
      <c r="E3" s="3" t="s">
        <v>9</v>
      </c>
    </row>
    <row r="4" spans="1:5">
      <c r="A4" s="1" t="s">
        <v>29</v>
      </c>
      <c r="B4" s="1">
        <v>1</v>
      </c>
      <c r="C4" s="1">
        <v>1.5</v>
      </c>
      <c r="D4" s="1">
        <f>表格1_568[[#This Row],[Qty]]*表格1_568[[#This Row],[Effort (MD)]]</f>
        <v>1.5</v>
      </c>
    </row>
    <row r="5" spans="1:5">
      <c r="A5" s="1" t="s">
        <v>30</v>
      </c>
      <c r="B5" s="1">
        <v>1</v>
      </c>
      <c r="C5" s="1">
        <v>0.5</v>
      </c>
      <c r="D5" s="1">
        <f>表格1_568[[#This Row],[Qty]]*表格1_568[[#This Row],[Effort (MD)]]</f>
        <v>0.5</v>
      </c>
    </row>
    <row r="6" spans="1:5">
      <c r="A6" s="1" t="s">
        <v>5</v>
      </c>
      <c r="C6" s="1">
        <f>SUBTOTAL(109,表格1_568[Effort (MD)])</f>
        <v>4.5</v>
      </c>
      <c r="D6" s="1">
        <f>SUBTOTAL(109,表格1_568[Total Effort])</f>
        <v>4.5</v>
      </c>
    </row>
  </sheetData>
  <phoneticPr fontId="1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Common</vt:lpstr>
      <vt:lpstr>Sheet2</vt:lpstr>
      <vt:lpstr>Sheet1</vt:lpstr>
      <vt:lpstr>Carrefour</vt:lpstr>
      <vt:lpstr>Tesco</vt:lpstr>
      <vt:lpstr>YongHui</vt:lpstr>
      <vt:lpstr>Metro</vt:lpstr>
    </vt:vector>
  </TitlesOfParts>
  <Company>ww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 ww</dc:creator>
  <cp:lastModifiedBy>Zhanyong Wang</cp:lastModifiedBy>
  <dcterms:created xsi:type="dcterms:W3CDTF">2013-12-18T15:28:50Z</dcterms:created>
  <dcterms:modified xsi:type="dcterms:W3CDTF">2013-12-24T10:16:25Z</dcterms:modified>
</cp:coreProperties>
</file>