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ic_Buck_Converter" sheetId="1" r:id="rId1"/>
  </sheets>
  <definedNames>
    <definedName name="BoardQty" localSheetId="0">'Generic_Buck_Converter'!$G$1</definedName>
    <definedName name="TotalCost" localSheetId="0">'Generic_Buck_Converter'!$G$3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<sst xmlns="http://schemas.openxmlformats.org/spreadsheetml/2006/main" count="65" uniqueCount="58">
  <si>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</si>
  <si>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</si>
  <si>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</si>
  <si>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</si>
  <si>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</si>
  <si>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</si>
  <si>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</si>
  <si>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</si>
  <si>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C1,C2,C4,C7-C11</t>
  </si>
  <si>
    <t>10u</t>
  </si>
  <si>
    <t>C_1210_3225Metric</t>
  </si>
  <si>
    <t>https://nl.mouser.com/ProductDetail/Samsung-Electro-Mechanics/CL32B106KBJNNNE?qs=349EhDEZ59rXK%2FOM74I5cg%3D%3D</t>
  </si>
  <si>
    <t>C3</t>
  </si>
  <si>
    <t>2.2u</t>
  </si>
  <si>
    <t>C_0402_1005Metric</t>
  </si>
  <si>
    <t>https://eu.mouser.com/ProductDetail/Murata-Electronics/GRM155Z71A225KE01D?qs=d0WKAl%252BL4Kaf7%252BbBwe1qxg%3D%3D</t>
  </si>
  <si>
    <t>C5</t>
  </si>
  <si>
    <t>0.1u</t>
  </si>
  <si>
    <t>https://nl.mouser.com/ProductDetail/Murata-Electronics/GRM155R71H104KE14D?qs=sGAEpiMZZMvsSlwiRhF8qkiosXznb836lYH0b0rR9OM%3D</t>
  </si>
  <si>
    <t>C6</t>
  </si>
  <si>
    <t>33n</t>
  </si>
  <si>
    <t>https://nl.mouser.com/ProductDetail/Murata-Electronics/GCM155R71E333KA55D?qs=pDxNbvYGEH41UMKAOj1GxA%3D%3D</t>
  </si>
  <si>
    <t>IC1</t>
  </si>
  <si>
    <t>MAX17634C</t>
  </si>
  <si>
    <t>TQFN-20-1EP_4x4mm_P0.5mm_EP2.9x2.9mm_ThermalVias_(JLCPCB_Compatible)</t>
  </si>
  <si>
    <t>https://nl.farnell.com/analog-devices/max17634catp/dc-dc-conv-sync-buck-2-2mhz-125deg/dp/3269809?st=max17634c</t>
  </si>
  <si>
    <t>J1</t>
  </si>
  <si>
    <t>Conn_01x05</t>
  </si>
  <si>
    <t>PinHeader_1x05_P2.54mm_Horizontal</t>
  </si>
  <si>
    <t>L1</t>
  </si>
  <si>
    <t>X</t>
  </si>
  <si>
    <t>L_Coilcraft_XAL6060-XXX</t>
  </si>
  <si>
    <t>https://nl.farnell.com/coilcraft/xal6060-472mec/inductor-4-7uh-11a-20-pwr-21mhz/dp/2289085?ost=2289085</t>
  </si>
  <si>
    <t>R1,R2</t>
  </si>
  <si>
    <t>R_0402_1005Metric</t>
  </si>
  <si>
    <t>R3</t>
  </si>
  <si>
    <t>20k</t>
  </si>
  <si>
    <t>https://nl.mouser.com/ProductDetail/Panasonic/ERJ-2RKF2002X?qs=H7k1u0Mp9JTOxRcN%252B6dzQw%3D%3D</t>
  </si>
  <si>
    <t>R4</t>
  </si>
  <si>
    <t>3M3</t>
  </si>
  <si>
    <t>https://nl.mouser.com/ProductDetail/Vishay-Dale/CRCW04023M30FKEDC?qs=E3Y5ESvWgWOo6fd7ydr7cw%3D%3D</t>
  </si>
  <si>
    <t>R5</t>
  </si>
  <si>
    <t>10k</t>
  </si>
  <si>
    <t>https://nl.mouser.com/ProductDetail/Vishay-Dale/CRCW040210K0FKEDC?qs=E3Y5ESvWgWPiNLcGzwCGPg%3D%3D</t>
  </si>
  <si>
    <t>R6</t>
  </si>
  <si>
    <t>220k</t>
  </si>
  <si>
    <t>https://nl.mouser.com/ProductDetail/Vishay-Dale/CRCW0402220KFKEDC?qs=E3Y5ESvWgWPROPxHdQlAsQ%3D%3D</t>
  </si>
  <si>
    <t>Prj:</t>
  </si>
  <si>
    <t>Generic_Buck_Converter.xml</t>
  </si>
  <si>
    <t>Co.:</t>
  </si>
  <si>
    <t>Prj date:</t>
  </si>
  <si>
    <t>11/05/2023 11:53:13</t>
  </si>
  <si>
    <t>Board Qty:</t>
  </si>
  <si>
    <t>Total Cost:</t>
  </si>
  <si>
    <t>Unit Cost:</t>
  </si>
  <si>
    <t>$ date:</t>
  </si>
  <si>
    <t>2023-06-14 15:09:15</t>
  </si>
  <si>
    <t>KiCost® v1.1.17</t>
  </si>
</sst>
</file>

<file path=xl/styles.xml><?xml version="1.0" encoding="utf-8"?>
<styleSheet xmlns="http://schemas.openxmlformats.org/spreadsheetml/2006/main">
  <numFmts count="1">
    <numFmt numFmtId="164" formatCode="$#,##0.00"/>
  </numFmts>
  <fonts count="8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l.mouser.com/ProductDetail/Samsung-Electro-Mechanics/CL32B106KBJNNNE?qs=349EhDEZ59rXK%2FOM74I5cg%3D%3D" TargetMode="External"/><Relationship Id="rId2" Type="http://schemas.openxmlformats.org/officeDocument/2006/relationships/hyperlink" Target="https://eu.mouser.com/ProductDetail/Murata-Electronics/GRM155Z71A225KE01D?qs=d0WKAl%252BL4Kaf7%252BbBwe1qxg%3D%3D" TargetMode="External"/><Relationship Id="rId3" Type="http://schemas.openxmlformats.org/officeDocument/2006/relationships/hyperlink" Target="https://nl.mouser.com/ProductDetail/Murata-Electronics/GRM155R71H104KE14D?qs=sGAEpiMZZMvsSlwiRhF8qkiosXznb836lYH0b0rR9OM%3D" TargetMode="External"/><Relationship Id="rId4" Type="http://schemas.openxmlformats.org/officeDocument/2006/relationships/hyperlink" Target="https://nl.mouser.com/ProductDetail/Murata-Electronics/GCM155R71E333KA55D?qs=pDxNbvYGEH41UMKAOj1GxA%3D%3D" TargetMode="External"/><Relationship Id="rId5" Type="http://schemas.openxmlformats.org/officeDocument/2006/relationships/hyperlink" Target="https://nl.farnell.com/analog-devices/max17634catp/dc-dc-conv-sync-buck-2-2mhz-125deg/dp/3269809?st=max17634c" TargetMode="External"/><Relationship Id="rId6" Type="http://schemas.openxmlformats.org/officeDocument/2006/relationships/hyperlink" Target="https://nl.farnell.com/coilcraft/xal6060-472mec/inductor-4-7uh-11a-20-pwr-21mhz/dp/2289085?ost=2289085" TargetMode="External"/><Relationship Id="rId7" Type="http://schemas.openxmlformats.org/officeDocument/2006/relationships/hyperlink" Target="https://nl.mouser.com/ProductDetail/Panasonic/ERJ-2RKF2002X?qs=H7k1u0Mp9JTOxRcN%252B6dzQw%3D%3D" TargetMode="External"/><Relationship Id="rId8" Type="http://schemas.openxmlformats.org/officeDocument/2006/relationships/hyperlink" Target="https://nl.mouser.com/ProductDetail/Vishay-Dale/CRCW04023M30FKEDC?qs=E3Y5ESvWgWOo6fd7ydr7cw%3D%3D" TargetMode="External"/><Relationship Id="rId9" Type="http://schemas.openxmlformats.org/officeDocument/2006/relationships/hyperlink" Target="https://nl.mouser.com/ProductDetail/Vishay-Dale/CRCW040210K0FKEDC?qs=E3Y5ESvWgWPiNLcGzwCGPg%3D%3D" TargetMode="External"/><Relationship Id="rId10" Type="http://schemas.openxmlformats.org/officeDocument/2006/relationships/hyperlink" Target="https://nl.mouser.com/ProductDetail/Vishay-Dale/CRCW0402220KFKEDC?qs=E3Y5ESvWgWPROPxHdQlAsQ%3D%3D" TargetMode="External"/><Relationship Id="rId11" Type="http://schemas.openxmlformats.org/officeDocument/2006/relationships/vmlDrawing" Target="../drawings/vmlDrawing1.vml"/><Relationship Id="rId1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1" max="1" width="16.7109375" customWidth="1"/>
    <col min="2" max="2" width="11.7109375" customWidth="1"/>
    <col min="3" max="3" width="33.7109375" customWidth="1" outlineLevel="2"/>
    <col min="4" max="4" width="33.7109375" customWidth="1" outlineLevel="1"/>
    <col min="5" max="5" width="9.140625" outlineLevel="1"/>
    <col min="6" max="6" width="15.7109375" customWidth="1"/>
    <col min="7" max="7" width="16.7109375" customWidth="1"/>
  </cols>
  <sheetData>
    <row r="1" spans="1:7">
      <c r="A1" s="1" t="s">
        <v>47</v>
      </c>
      <c r="B1" s="2" t="s">
        <v>48</v>
      </c>
      <c r="F1" s="3" t="s">
        <v>52</v>
      </c>
      <c r="G1" s="3">
        <v>100</v>
      </c>
    </row>
    <row r="2" spans="1:7">
      <c r="A2" s="1" t="s">
        <v>49</v>
      </c>
      <c r="B2" s="2"/>
      <c r="F2" s="1" t="s">
        <v>54</v>
      </c>
      <c r="G2" s="4">
        <f>TotalCost/BoardQty</f>
        <v>0.0</v>
      </c>
    </row>
    <row r="3" spans="1:7">
      <c r="A3" s="1" t="s">
        <v>50</v>
      </c>
      <c r="B3" s="2" t="s">
        <v>51</v>
      </c>
      <c r="F3" s="1" t="s">
        <v>53</v>
      </c>
      <c r="G3" s="5">
        <f>SUM(G7:G18)</f>
        <v>0</v>
      </c>
    </row>
    <row r="4" spans="1:7">
      <c r="A4" s="1" t="s">
        <v>55</v>
      </c>
      <c r="B4" s="2" t="s">
        <v>56</v>
      </c>
    </row>
    <row r="5" spans="1:7">
      <c r="A5" s="6" t="s">
        <v>0</v>
      </c>
      <c r="B5" s="6"/>
      <c r="C5" s="6"/>
      <c r="D5" s="6"/>
      <c r="E5" s="6"/>
      <c r="F5" s="6"/>
      <c r="G5" s="6"/>
    </row>
    <row r="6" spans="1:7">
      <c r="A6" s="7" t="s">
        <v>1</v>
      </c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</row>
    <row r="7" spans="1:7" ht="60" customHeight="1">
      <c r="A7" s="8" t="s">
        <v>8</v>
      </c>
      <c r="B7" s="8" t="s">
        <v>9</v>
      </c>
      <c r="C7" s="8" t="s">
        <v>10</v>
      </c>
      <c r="D7" s="8" t="s">
        <v>11</v>
      </c>
      <c r="E7" s="8">
        <f>CEILING(BoardQty*8,1)</f>
        <v>800</v>
      </c>
      <c r="G7" s="9">
        <f>IF(AND(ISNUMBER(E7),ISNUMBER(F7)),E7*F7,"")</f>
        <v/>
      </c>
    </row>
    <row r="8" spans="1:7" ht="60" customHeight="1">
      <c r="A8" s="8" t="s">
        <v>12</v>
      </c>
      <c r="B8" s="8" t="s">
        <v>13</v>
      </c>
      <c r="C8" s="8" t="s">
        <v>14</v>
      </c>
      <c r="D8" s="8" t="s">
        <v>15</v>
      </c>
      <c r="E8" s="8">
        <f>CEILING(BoardQty*1,1)</f>
        <v>100</v>
      </c>
      <c r="G8" s="9">
        <f>IF(AND(ISNUMBER(E8),ISNUMBER(F8)),E8*F8,"")</f>
        <v/>
      </c>
    </row>
    <row r="9" spans="1:7" ht="60" customHeight="1">
      <c r="A9" s="8" t="s">
        <v>16</v>
      </c>
      <c r="B9" s="8" t="s">
        <v>17</v>
      </c>
      <c r="C9" s="8" t="s">
        <v>14</v>
      </c>
      <c r="D9" s="8" t="s">
        <v>18</v>
      </c>
      <c r="E9" s="8">
        <f>CEILING(BoardQty*1,1)</f>
        <v>100</v>
      </c>
      <c r="G9" s="9">
        <f>IF(AND(ISNUMBER(E9),ISNUMBER(F9)),E9*F9,"")</f>
        <v/>
      </c>
    </row>
    <row r="10" spans="1:7" ht="60" customHeight="1">
      <c r="A10" s="8" t="s">
        <v>19</v>
      </c>
      <c r="B10" s="8" t="s">
        <v>20</v>
      </c>
      <c r="C10" s="8" t="s">
        <v>14</v>
      </c>
      <c r="D10" s="8" t="s">
        <v>21</v>
      </c>
      <c r="E10" s="8">
        <f>CEILING(BoardQty*1,1)</f>
        <v>100</v>
      </c>
      <c r="G10" s="9">
        <f>IF(AND(ISNUMBER(E10),ISNUMBER(F10)),E10*F10,"")</f>
        <v/>
      </c>
    </row>
    <row r="11" spans="1:7" ht="60" customHeight="1">
      <c r="A11" s="8" t="s">
        <v>22</v>
      </c>
      <c r="B11" s="8" t="s">
        <v>23</v>
      </c>
      <c r="C11" s="8" t="s">
        <v>24</v>
      </c>
      <c r="D11" s="8" t="s">
        <v>25</v>
      </c>
      <c r="E11" s="8">
        <f>CEILING(BoardQty*1,1)</f>
        <v>100</v>
      </c>
      <c r="G11" s="9">
        <f>IF(AND(ISNUMBER(E11),ISNUMBER(F11)),E11*F11,"")</f>
        <v/>
      </c>
    </row>
    <row r="12" spans="1:7" ht="30" customHeight="1">
      <c r="A12" s="8" t="s">
        <v>26</v>
      </c>
      <c r="B12" s="8" t="s">
        <v>27</v>
      </c>
      <c r="C12" s="8" t="s">
        <v>28</v>
      </c>
      <c r="E12" s="8">
        <f>CEILING(BoardQty*1,1)</f>
        <v>100</v>
      </c>
      <c r="G12" s="9">
        <f>IF(AND(ISNUMBER(E12),ISNUMBER(F12)),E12*F12,"")</f>
        <v/>
      </c>
    </row>
    <row r="13" spans="1:7" ht="60" customHeight="1">
      <c r="A13" s="8" t="s">
        <v>29</v>
      </c>
      <c r="B13" s="8" t="s">
        <v>30</v>
      </c>
      <c r="C13" s="8" t="s">
        <v>31</v>
      </c>
      <c r="D13" s="8" t="s">
        <v>32</v>
      </c>
      <c r="E13" s="8">
        <f>CEILING(BoardQty*1,1)</f>
        <v>100</v>
      </c>
      <c r="G13" s="9">
        <f>IF(AND(ISNUMBER(E13),ISNUMBER(F13)),E13*F13,"")</f>
        <v/>
      </c>
    </row>
    <row r="14" spans="1:7">
      <c r="A14" s="8" t="s">
        <v>33</v>
      </c>
      <c r="B14" s="8" t="s">
        <v>30</v>
      </c>
      <c r="C14" s="8" t="s">
        <v>34</v>
      </c>
      <c r="E14" s="8">
        <f>CEILING(BoardQty*2,1)</f>
        <v>200</v>
      </c>
      <c r="G14" s="9">
        <f>IF(AND(ISNUMBER(E14),ISNUMBER(F14)),E14*F14,"")</f>
        <v/>
      </c>
    </row>
    <row r="15" spans="1:7" ht="60" customHeight="1">
      <c r="A15" s="8" t="s">
        <v>35</v>
      </c>
      <c r="B15" s="8" t="s">
        <v>36</v>
      </c>
      <c r="C15" s="8" t="s">
        <v>34</v>
      </c>
      <c r="D15" s="8" t="s">
        <v>37</v>
      </c>
      <c r="E15" s="8">
        <f>CEILING(BoardQty*1,1)</f>
        <v>100</v>
      </c>
      <c r="G15" s="9">
        <f>IF(AND(ISNUMBER(E15),ISNUMBER(F15)),E15*F15,"")</f>
        <v/>
      </c>
    </row>
    <row r="16" spans="1:7" ht="60" customHeight="1">
      <c r="A16" s="8" t="s">
        <v>38</v>
      </c>
      <c r="B16" s="8" t="s">
        <v>39</v>
      </c>
      <c r="C16" s="8" t="s">
        <v>34</v>
      </c>
      <c r="D16" s="8" t="s">
        <v>40</v>
      </c>
      <c r="E16" s="8">
        <f>CEILING(BoardQty*1,1)</f>
        <v>100</v>
      </c>
      <c r="G16" s="9">
        <f>IF(AND(ISNUMBER(E16),ISNUMBER(F16)),E16*F16,"")</f>
        <v/>
      </c>
    </row>
    <row r="17" spans="1:7" ht="60" customHeight="1">
      <c r="A17" s="8" t="s">
        <v>41</v>
      </c>
      <c r="B17" s="8" t="s">
        <v>42</v>
      </c>
      <c r="C17" s="8" t="s">
        <v>34</v>
      </c>
      <c r="D17" s="8" t="s">
        <v>43</v>
      </c>
      <c r="E17" s="8">
        <f>CEILING(BoardQty*1,1)</f>
        <v>100</v>
      </c>
      <c r="G17" s="9">
        <f>IF(AND(ISNUMBER(E17),ISNUMBER(F17)),E17*F17,"")</f>
        <v/>
      </c>
    </row>
    <row r="18" spans="1:7" ht="60" customHeight="1">
      <c r="A18" s="8" t="s">
        <v>44</v>
      </c>
      <c r="B18" s="8" t="s">
        <v>45</v>
      </c>
      <c r="C18" s="8" t="s">
        <v>34</v>
      </c>
      <c r="D18" s="8" t="s">
        <v>46</v>
      </c>
      <c r="E18" s="8">
        <f>CEILING(BoardQty*1,1)</f>
        <v>100</v>
      </c>
      <c r="G18" s="9">
        <f>IF(AND(ISNUMBER(E18),ISNUMBER(F18)),E18*F18,"")</f>
        <v/>
      </c>
    </row>
    <row r="21" spans="1:7">
      <c r="A21" s="2" t="s">
        <v>57</v>
      </c>
    </row>
  </sheetData>
  <mergeCells count="1">
    <mergeCell ref="A5:G5"/>
  </mergeCells>
  <conditionalFormatting sqref="E10">
    <cfRule type="expression" dxfId="0" priority="4">
      <formula>AND(ISBLANK(D10),TRUE())</formula>
    </cfRule>
  </conditionalFormatting>
  <conditionalFormatting sqref="E11">
    <cfRule type="expression" dxfId="0" priority="5">
      <formula>AND(ISBLANK(D11),TRUE())</formula>
    </cfRule>
  </conditionalFormatting>
  <conditionalFormatting sqref="E12">
    <cfRule type="expression" dxfId="0" priority="6">
      <formula>AND(ISBLANK(D12),TRUE())</formula>
    </cfRule>
  </conditionalFormatting>
  <conditionalFormatting sqref="E13">
    <cfRule type="expression" dxfId="0" priority="7">
      <formula>AND(ISBLANK(D13),TRUE())</formula>
    </cfRule>
  </conditionalFormatting>
  <conditionalFormatting sqref="E14">
    <cfRule type="expression" dxfId="0" priority="8">
      <formula>AND(ISBLANK(D14),TRUE())</formula>
    </cfRule>
  </conditionalFormatting>
  <conditionalFormatting sqref="E15">
    <cfRule type="expression" dxfId="0" priority="9">
      <formula>AND(ISBLANK(D15),TRUE())</formula>
    </cfRule>
  </conditionalFormatting>
  <conditionalFormatting sqref="E16">
    <cfRule type="expression" dxfId="0" priority="10">
      <formula>AND(ISBLANK(D16),TRUE())</formula>
    </cfRule>
  </conditionalFormatting>
  <conditionalFormatting sqref="E17">
    <cfRule type="expression" dxfId="0" priority="11">
      <formula>AND(ISBLANK(D17),TRUE())</formula>
    </cfRule>
  </conditionalFormatting>
  <conditionalFormatting sqref="E18">
    <cfRule type="expression" dxfId="0" priority="12">
      <formula>AND(ISBLANK(D18),TRUE())</formula>
    </cfRule>
  </conditionalFormatting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hyperlinks>
    <hyperlink ref="D7" r:id="rId1"/>
    <hyperlink ref="D8" r:id="rId2"/>
    <hyperlink ref="D9" r:id="rId3"/>
    <hyperlink ref="D10" r:id="rId4"/>
    <hyperlink ref="D11" r:id="rId5"/>
    <hyperlink ref="D13" r:id="rId6"/>
    <hyperlink ref="D15" r:id="rId7"/>
    <hyperlink ref="D16" r:id="rId8"/>
    <hyperlink ref="D17" r:id="rId9"/>
    <hyperlink ref="D18" r:id="rId10"/>
  </hyperlinks>
  <pageMargins left="0.7" right="0.7" top="0.75" bottom="0.75" header="0.3" footer="0.3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Generic_Buck_Converter</vt:lpstr>
      <vt:lpstr>'Generic_Buck_Converter'!BoardQty</vt:lpstr>
      <vt:lpstr>'Generic_Buck_Converter'!TotalCost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2023-06-14T13:09:15Z</dcterms:created>
  <dcterms:modified xsi:type="dcterms:W3CDTF">2023-06-14T13:09:15Z</dcterms:modified>
</cp:coreProperties>
</file>