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rl\Documents\GitHub\Audio-DSP\Power\"/>
    </mc:Choice>
  </mc:AlternateContent>
  <xr:revisionPtr revIDLastSave="0" documentId="8_{B18FCF15-B46F-4297-A1C0-BA46A3561EEE}" xr6:coauthVersionLast="47" xr6:coauthVersionMax="47" xr10:uidLastSave="{00000000-0000-0000-0000-000000000000}"/>
  <bookViews>
    <workbookView xWindow="2415" yWindow="1440" windowWidth="23100" windowHeight="12810" xr2:uid="{0386BEA3-3A4B-447E-8F21-6C3687678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16" i="1"/>
  <c r="R4" i="1"/>
  <c r="R5" i="1"/>
  <c r="R6" i="1"/>
  <c r="R7" i="1"/>
  <c r="R8" i="1"/>
  <c r="R9" i="1"/>
  <c r="R10" i="1"/>
  <c r="R11" i="1"/>
  <c r="R12" i="1"/>
  <c r="R13" i="1"/>
  <c r="R14" i="1"/>
  <c r="R3" i="1"/>
  <c r="P3" i="1"/>
  <c r="F3" i="1"/>
  <c r="P10" i="1"/>
  <c r="P11" i="1"/>
  <c r="P12" i="1"/>
  <c r="P13" i="1"/>
  <c r="P14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H9" i="1"/>
  <c r="F11" i="1"/>
  <c r="F12" i="1"/>
  <c r="F13" i="1"/>
  <c r="F14" i="1"/>
  <c r="F10" i="1"/>
  <c r="F9" i="1"/>
  <c r="D14" i="1"/>
  <c r="D13" i="1"/>
  <c r="D12" i="1"/>
  <c r="D11" i="1"/>
  <c r="D10" i="1"/>
  <c r="D9" i="1"/>
  <c r="F5" i="1"/>
  <c r="F4" i="1"/>
  <c r="P9" i="1"/>
  <c r="P8" i="1"/>
  <c r="P7" i="1"/>
  <c r="P6" i="1"/>
  <c r="P5" i="1"/>
  <c r="P4" i="1"/>
  <c r="N3" i="1"/>
  <c r="N9" i="1"/>
  <c r="N8" i="1"/>
  <c r="N7" i="1"/>
  <c r="N6" i="1"/>
  <c r="N5" i="1"/>
  <c r="N4" i="1"/>
  <c r="L3" i="1"/>
  <c r="D3" i="1"/>
  <c r="D4" i="1"/>
  <c r="J3" i="1"/>
  <c r="J4" i="1"/>
  <c r="L4" i="1"/>
  <c r="L5" i="1"/>
  <c r="L6" i="1"/>
  <c r="L8" i="1"/>
  <c r="L7" i="1"/>
  <c r="L9" i="1"/>
  <c r="J5" i="1"/>
  <c r="J9" i="1"/>
  <c r="J8" i="1"/>
  <c r="J7" i="1"/>
  <c r="J6" i="1"/>
  <c r="H4" i="1"/>
  <c r="D8" i="1"/>
  <c r="D7" i="1"/>
  <c r="D6" i="1"/>
  <c r="H8" i="1"/>
  <c r="H7" i="1"/>
  <c r="H6" i="1"/>
  <c r="H5" i="1"/>
  <c r="H3" i="1"/>
  <c r="F7" i="1"/>
  <c r="F6" i="1"/>
  <c r="F8" i="1"/>
  <c r="D5" i="1"/>
  <c r="P16" i="1" l="1"/>
  <c r="P18" i="1" s="1"/>
  <c r="N16" i="1"/>
  <c r="N18" i="1" s="1"/>
  <c r="L16" i="1"/>
  <c r="L18" i="1" s="1"/>
  <c r="J16" i="1"/>
  <c r="J18" i="1" s="1"/>
  <c r="H16" i="1"/>
  <c r="H18" i="1" s="1"/>
  <c r="AC5" i="1" s="1"/>
  <c r="F16" i="1"/>
  <c r="F18" i="1" s="1"/>
  <c r="AC6" i="1" s="1"/>
  <c r="AI6" i="1" s="1"/>
  <c r="D16" i="1"/>
  <c r="D18" i="1" s="1"/>
</calcChain>
</file>

<file path=xl/sharedStrings.xml><?xml version="1.0" encoding="utf-8"?>
<sst xmlns="http://schemas.openxmlformats.org/spreadsheetml/2006/main" count="58" uniqueCount="48">
  <si>
    <t>5V</t>
  </si>
  <si>
    <t>Current in mA</t>
  </si>
  <si>
    <t>5V(clean)</t>
  </si>
  <si>
    <t>FPGA</t>
  </si>
  <si>
    <t>ADC</t>
  </si>
  <si>
    <t>DAC</t>
  </si>
  <si>
    <t>Amount</t>
  </si>
  <si>
    <t>Discrete</t>
  </si>
  <si>
    <t>Datasheet</t>
  </si>
  <si>
    <t>Calculation</t>
  </si>
  <si>
    <t>Simulation</t>
  </si>
  <si>
    <t>Estimation</t>
  </si>
  <si>
    <t>Total</t>
  </si>
  <si>
    <t>Total with margin</t>
  </si>
  <si>
    <t>17(quicent)+50(output)</t>
  </si>
  <si>
    <t xml:space="preserve">Op-amp LM4562 </t>
  </si>
  <si>
    <t>Rationale</t>
  </si>
  <si>
    <t>Component</t>
  </si>
  <si>
    <t>Icc = 28 Idd = 30</t>
  </si>
  <si>
    <t>LCD 20x4 204LCDI2C</t>
  </si>
  <si>
    <t>Microcontroller?</t>
  </si>
  <si>
    <t>Margin%</t>
  </si>
  <si>
    <t>3,3V(resonable)</t>
  </si>
  <si>
    <t>OPA1632</t>
  </si>
  <si>
    <t>Relay EA2-12NJ</t>
  </si>
  <si>
    <t>12V(clean)</t>
  </si>
  <si>
    <t>-12V(clean)</t>
  </si>
  <si>
    <t>12V(Buck)</t>
  </si>
  <si>
    <t>18V</t>
  </si>
  <si>
    <t>-18V(buck)</t>
  </si>
  <si>
    <t>3,3V(reasonable)</t>
  </si>
  <si>
    <t>5V(Buck)</t>
  </si>
  <si>
    <t>5V(Clean)</t>
  </si>
  <si>
    <t>12V(Clean)</t>
  </si>
  <si>
    <t>-12V(Clean)</t>
  </si>
  <si>
    <t>in</t>
  </si>
  <si>
    <t>in2</t>
  </si>
  <si>
    <t>in3</t>
  </si>
  <si>
    <t>in4</t>
  </si>
  <si>
    <t>in5</t>
  </si>
  <si>
    <t>in6</t>
  </si>
  <si>
    <t>in7</t>
  </si>
  <si>
    <t>Efficiency</t>
  </si>
  <si>
    <t>Idd =10, If(backlight)=1080 EL, Power supply = 5; "Nexxion uses max 500mA"</t>
  </si>
  <si>
    <t>Resistors: 5mA, Leds:5mA</t>
  </si>
  <si>
    <t>-15V(buck)</t>
  </si>
  <si>
    <t>15V(Buck)</t>
  </si>
  <si>
    <t>in8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</si>
</sst>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1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6" fillId="0" borderId="4" xfId="0" applyFont="1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6" borderId="1" xfId="6" applyAlignment="1">
      <alignment horizontal="center" vertical="center"/>
    </xf>
    <xf numFmtId="0" fontId="7" fillId="6" borderId="1" xfId="6" applyAlignment="1">
      <alignment horizontal="center"/>
    </xf>
    <xf numFmtId="0" fontId="7" fillId="6" borderId="26" xfId="6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8" borderId="13" xfId="0" quotePrefix="1" applyFill="1" applyBorder="1" applyAlignment="1">
      <alignment horizontal="center" vertical="center"/>
    </xf>
    <xf numFmtId="0" fontId="7" fillId="6" borderId="26" xfId="6" applyBorder="1" applyAlignment="1">
      <alignment horizontal="center"/>
    </xf>
    <xf numFmtId="0" fontId="7" fillId="6" borderId="27" xfId="6" applyBorder="1" applyAlignment="1">
      <alignment horizontal="center" vertical="center"/>
    </xf>
    <xf numFmtId="0" fontId="3" fillId="4" borderId="11" xfId="3" applyBorder="1" applyAlignment="1">
      <alignment horizontal="center"/>
    </xf>
    <xf numFmtId="0" fontId="0" fillId="9" borderId="10" xfId="0" quotePrefix="1" applyFill="1" applyBorder="1" applyAlignment="1">
      <alignment horizontal="center" vertical="center"/>
    </xf>
    <xf numFmtId="0" fontId="4" fillId="5" borderId="28" xfId="4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6" borderId="29" xfId="6" applyBorder="1" applyAlignment="1">
      <alignment horizontal="center" vertical="center"/>
    </xf>
    <xf numFmtId="0" fontId="7" fillId="6" borderId="29" xfId="6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2" fillId="3" borderId="24" xfId="2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7">
    <cellStyle name="Bad" xfId="2" builtinId="27"/>
    <cellStyle name="Calculation" xfId="5" builtinId="22"/>
    <cellStyle name="Good" xfId="1" builtinId="26"/>
    <cellStyle name="Input" xfId="6" builtinId="20"/>
    <cellStyle name="Neutral" xfId="3" builtinId="28"/>
    <cellStyle name="Normal" xfId="0" builtinId="0"/>
    <cellStyle name="Output" xfId="4" builtinId="21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FB8B3-86BD-4D61-91E5-93192587A80D}" name="Table5" displayName="Table5" ref="B2:U18" totalsRowShown="0" headerRowDxfId="23" dataDxfId="22">
  <autoFilter ref="B2:U18" xr:uid="{7F7FB8B3-86BD-4D61-91E5-93192587A80D}"/>
  <tableColumns count="20">
    <tableColumn id="1" xr3:uid="{0E89D57D-B642-4D24-B593-20B0456F1CA1}" name="Component" dataDxfId="21"/>
    <tableColumn id="11" xr3:uid="{94792FC0-337C-430D-9948-11910C297B0E}" name="in" dataDxfId="20"/>
    <tableColumn id="2" xr3:uid="{DBFA0D5F-E316-497A-BA9B-9705EADBA124}" name="5V(clean)" dataDxfId="19"/>
    <tableColumn id="12" xr3:uid="{3943823B-D5FF-4DEF-8D3C-EDD2FEEC4AF1}" name="in2" dataDxfId="18"/>
    <tableColumn id="3" xr3:uid="{BA3D6261-B407-4E64-9DC4-2F298BDFF867}" name="5V" dataDxfId="17"/>
    <tableColumn id="13" xr3:uid="{1B90206A-DA22-4777-BFFF-02C4A2AF409D}" name="in3" dataDxfId="16"/>
    <tableColumn id="4" xr3:uid="{4B3CEE27-602C-40D6-88E0-F1DC9D7BFECE}" name="3,3V(resonable)" dataDxfId="15"/>
    <tableColumn id="14" xr3:uid="{ED4BFFD8-CD1D-44AE-9F5E-F4EDD9CC9432}" name="in4" dataDxfId="14"/>
    <tableColumn id="5" xr3:uid="{11BD7687-BA38-46FC-9DC2-5E0F20DFD20D}" name="12V(clean)" dataDxfId="13"/>
    <tableColumn id="15" xr3:uid="{F9F784DE-1A7D-473B-B2A0-D35F5994A803}" name="in5" dataDxfId="12"/>
    <tableColumn id="6" xr3:uid="{5D20A13C-A942-45B9-B850-2589E8B991CB}" name="-12V(clean)" dataDxfId="11"/>
    <tableColumn id="16" xr3:uid="{31E60C8E-1307-4690-A0F8-A21C45A5991F}" name="in6" dataDxfId="10"/>
    <tableColumn id="10" xr3:uid="{560A25ED-ADBF-43B7-B0FC-C862C0F03188}" name="-15V(buck)" dataDxfId="9"/>
    <tableColumn id="17" xr3:uid="{4B126E75-DBAA-410C-80F4-9C0AF4F191F3}" name="in7" dataDxfId="8"/>
    <tableColumn id="9" xr3:uid="{CC1AF3C4-8113-4581-A2B1-BE1AF8F4D194}" name="12V(Buck)" dataDxfId="7"/>
    <tableColumn id="20" xr3:uid="{8DBBFD1A-B7DE-454E-A532-3747653DD53F}" name="in8" dataDxfId="6"/>
    <tableColumn id="19" xr3:uid="{D5877A32-C332-4C7E-A561-86008B743BBF}" name="15V(Buck)" dataDxfId="5"/>
    <tableColumn id="18" xr3:uid="{B178ABCC-C00F-4D66-91CD-A33E3B5A892B}" name="18V" dataDxfId="4"/>
    <tableColumn id="7" xr3:uid="{4DCC6D70-A695-4A54-98CE-683BEAC44C64}" name="Amount" dataDxfId="3"/>
    <tableColumn id="8" xr3:uid="{6A2A7C7D-913C-4A8F-834E-020BF1AB36BD}" name="Rational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E7B62-AF6C-49F4-8814-912520D1590D}" name="Table1" displayName="Table1" ref="AB4:AJ11" totalsRowShown="0" headerRowDxfId="1">
  <autoFilter ref="AB4:AJ11" xr:uid="{C8AE7B62-AF6C-49F4-8814-912520D1590D}"/>
  <tableColumns count="9">
    <tableColumn id="1" xr3:uid="{B7437D30-BD2A-4869-8D9C-B73257F56C96}" name="Component" dataDxfId="0"/>
    <tableColumn id="2" xr3:uid="{2FE39D24-5676-47D9-9ACD-8D167042FBC4}" name="5V"/>
    <tableColumn id="3" xr3:uid="{CE5F969F-2814-4899-AD91-B6D9FCAEBAA1}" name="5V(clean)"/>
    <tableColumn id="4" xr3:uid="{C59D4320-00AB-4C7D-80AF-5F3C87DDAF75}" name="12V(Buck)"/>
    <tableColumn id="5" xr3:uid="{2B95F5D5-A4CE-4D79-BA14-C7D12907EDDB}" name="12V(clean)"/>
    <tableColumn id="6" xr3:uid="{94BC6B2F-1B2C-4362-812C-23B1691E634B}" name="-12V(clean)"/>
    <tableColumn id="7" xr3:uid="{4423E226-ADD6-4A8B-BF9A-2814C880CE29}" name="-18V(buck)"/>
    <tableColumn id="8" xr3:uid="{F65CF11A-4ED2-40F5-9F70-5B1F5E47909E}" name="18V"/>
    <tableColumn id="9" xr3:uid="{8D4C847D-7509-4A79-9534-8762EAD1E6E2}" name="Effici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3C02-D4D6-43AE-A09F-8E8828FEE200}">
  <dimension ref="A1:AJ35"/>
  <sheetViews>
    <sheetView tabSelected="1" zoomScale="85" zoomScaleNormal="85" workbookViewId="0">
      <selection activeCell="R19" sqref="R19"/>
    </sheetView>
  </sheetViews>
  <sheetFormatPr defaultRowHeight="15" x14ac:dyDescent="0.25"/>
  <cols>
    <col min="1" max="1" width="6.42578125" customWidth="1"/>
    <col min="2" max="2" width="26.2851562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8" width="15.7109375" customWidth="1"/>
    <col min="9" max="9" width="5.7109375" customWidth="1"/>
    <col min="10" max="10" width="15.7109375" customWidth="1"/>
    <col min="11" max="11" width="5.7109375" customWidth="1"/>
    <col min="12" max="12" width="15.7109375" customWidth="1"/>
    <col min="13" max="13" width="5.7109375" style="2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15.85546875" customWidth="1"/>
    <col min="21" max="21" width="72.85546875" customWidth="1"/>
    <col min="25" max="25" width="13.85546875" customWidth="1"/>
    <col min="26" max="26" width="20.28515625" customWidth="1"/>
    <col min="27" max="27" width="11.5703125" customWidth="1"/>
    <col min="28" max="28" width="12" customWidth="1"/>
    <col min="29" max="29" width="12.5703125" customWidth="1"/>
    <col min="30" max="30" width="13.28515625" customWidth="1"/>
    <col min="31" max="31" width="12.7109375" customWidth="1"/>
    <col min="33" max="33" width="11" customWidth="1"/>
    <col min="34" max="34" width="14.5703125" customWidth="1"/>
  </cols>
  <sheetData>
    <row r="1" spans="1:36" s="16" customFormat="1" ht="15.75" thickBot="1" x14ac:dyDescent="0.3">
      <c r="A1" s="30"/>
      <c r="C1" s="78" t="s">
        <v>1</v>
      </c>
      <c r="D1" s="78"/>
      <c r="E1" s="79"/>
      <c r="F1" s="79"/>
      <c r="G1" s="79"/>
      <c r="H1" s="79"/>
      <c r="I1" s="79"/>
      <c r="M1" s="17"/>
    </row>
    <row r="2" spans="1:36" ht="15.75" thickBot="1" x14ac:dyDescent="0.3">
      <c r="B2" s="65" t="s">
        <v>17</v>
      </c>
      <c r="C2" s="64" t="s">
        <v>35</v>
      </c>
      <c r="D2" s="31" t="s">
        <v>2</v>
      </c>
      <c r="E2" s="61" t="s">
        <v>36</v>
      </c>
      <c r="F2" s="33" t="s">
        <v>0</v>
      </c>
      <c r="G2" s="60" t="s">
        <v>37</v>
      </c>
      <c r="H2" s="35" t="s">
        <v>22</v>
      </c>
      <c r="I2" s="36" t="s">
        <v>38</v>
      </c>
      <c r="J2" s="31" t="s">
        <v>25</v>
      </c>
      <c r="K2" s="19" t="s">
        <v>39</v>
      </c>
      <c r="L2" s="37" t="s">
        <v>26</v>
      </c>
      <c r="M2" s="54" t="s">
        <v>40</v>
      </c>
      <c r="N2" s="38" t="s">
        <v>45</v>
      </c>
      <c r="O2" s="39" t="s">
        <v>41</v>
      </c>
      <c r="P2" s="40" t="s">
        <v>27</v>
      </c>
      <c r="Q2" s="58" t="s">
        <v>47</v>
      </c>
      <c r="R2" s="58" t="s">
        <v>46</v>
      </c>
      <c r="S2" s="41" t="s">
        <v>28</v>
      </c>
      <c r="T2" s="49" t="s">
        <v>6</v>
      </c>
      <c r="U2" s="49" t="s">
        <v>16</v>
      </c>
    </row>
    <row r="3" spans="1:36" x14ac:dyDescent="0.25">
      <c r="B3" s="26" t="s">
        <v>4</v>
      </c>
      <c r="C3" s="62">
        <v>45</v>
      </c>
      <c r="D3" s="46">
        <f>Table5[[#This Row],[in]]*Table5[[#This Row],[Amount]]</f>
        <v>90</v>
      </c>
      <c r="E3" s="52">
        <v>27</v>
      </c>
      <c r="F3" s="59">
        <f>Table5[[#This Row],[in2]]*Table5[[#This Row],[Amount]]</f>
        <v>54</v>
      </c>
      <c r="G3" s="52">
        <v>27</v>
      </c>
      <c r="H3" s="46">
        <f>Table5[[#This Row],[in3]]*Table5[[#This Row],[Amount]]</f>
        <v>54</v>
      </c>
      <c r="I3" s="50"/>
      <c r="J3" s="10">
        <f>Table5[[#This Row],[in4]]*Table5[[#This Row],[Amount]]</f>
        <v>0</v>
      </c>
      <c r="K3" s="50"/>
      <c r="L3" s="11">
        <f>Table5[[#This Row],[in5]]*Table5[[#This Row],[Amount]]</f>
        <v>0</v>
      </c>
      <c r="M3" s="52"/>
      <c r="N3" s="11">
        <f>Table5[[#This Row],[in6]]*Table5[[#This Row],[Amount]]</f>
        <v>0</v>
      </c>
      <c r="O3" s="50"/>
      <c r="P3" s="11">
        <f>Table5[[#This Row],[in7]]*Table5[[#This Row],[Amount]]</f>
        <v>0</v>
      </c>
      <c r="Q3" s="50"/>
      <c r="R3" s="11">
        <f>Table5[[#This Row],[in8]]*Table5[[#This Row],[Amount]]</f>
        <v>0</v>
      </c>
      <c r="S3" s="29"/>
      <c r="T3" s="20">
        <v>2</v>
      </c>
      <c r="U3" s="20"/>
      <c r="AC3" s="80" t="s">
        <v>1</v>
      </c>
      <c r="AD3" s="81"/>
      <c r="AE3" s="81"/>
      <c r="AF3" s="81"/>
      <c r="AG3" s="81"/>
      <c r="AH3" s="81"/>
      <c r="AI3" s="81"/>
    </row>
    <row r="4" spans="1:36" x14ac:dyDescent="0.25">
      <c r="B4" s="26" t="s">
        <v>5</v>
      </c>
      <c r="C4" s="62">
        <v>30</v>
      </c>
      <c r="D4" s="32">
        <f>Table5[[#This Row],[in]]*Table5[[#This Row],[Amount]]</f>
        <v>90</v>
      </c>
      <c r="E4" s="52">
        <v>40</v>
      </c>
      <c r="F4" s="59">
        <f>Table5[[#This Row],[in2]]*Table5[[#This Row],[Amount]]</f>
        <v>120</v>
      </c>
      <c r="G4" s="52">
        <v>40</v>
      </c>
      <c r="H4" s="32">
        <f>Table5[[#This Row],[in3]]*Table5[[#This Row],[Amount]]</f>
        <v>120</v>
      </c>
      <c r="I4" s="50"/>
      <c r="J4" s="11">
        <f>Table5[[#This Row],[in4]]*Table5[[#This Row],[Amount]]</f>
        <v>0</v>
      </c>
      <c r="K4" s="50"/>
      <c r="L4" s="11">
        <f>Table5[[#This Row],[in5]]*Table5[[#This Row],[Amount]]</f>
        <v>0</v>
      </c>
      <c r="M4" s="52"/>
      <c r="N4" s="11">
        <f>Table5[[#This Row],[in6]]*Table5[[#This Row],[Amount]]</f>
        <v>0</v>
      </c>
      <c r="O4" s="50"/>
      <c r="P4" s="11">
        <f>Table5[[#This Row],[in7]]*Table5[[#This Row],[Amount]]</f>
        <v>0</v>
      </c>
      <c r="Q4" s="50"/>
      <c r="R4" s="11">
        <f>Table5[[#This Row],[in8]]*Table5[[#This Row],[Amount]]</f>
        <v>0</v>
      </c>
      <c r="S4" s="29"/>
      <c r="T4" s="29">
        <v>3</v>
      </c>
      <c r="U4" s="43" t="s">
        <v>18</v>
      </c>
      <c r="AB4" s="8" t="s">
        <v>17</v>
      </c>
      <c r="AC4" s="1" t="s">
        <v>0</v>
      </c>
      <c r="AD4" s="2" t="s">
        <v>2</v>
      </c>
      <c r="AE4" s="2" t="s">
        <v>27</v>
      </c>
      <c r="AF4" s="2" t="s">
        <v>25</v>
      </c>
      <c r="AG4" s="3" t="s">
        <v>26</v>
      </c>
      <c r="AH4" s="3" t="s">
        <v>29</v>
      </c>
      <c r="AI4" s="3" t="s">
        <v>28</v>
      </c>
      <c r="AJ4" t="s">
        <v>42</v>
      </c>
    </row>
    <row r="5" spans="1:36" x14ac:dyDescent="0.25">
      <c r="B5" s="26" t="s">
        <v>3</v>
      </c>
      <c r="C5" s="62"/>
      <c r="D5" s="11">
        <f>Table5[[#This Row],[in]]*Table5[[#This Row],[Amount]]</f>
        <v>0</v>
      </c>
      <c r="E5" s="62"/>
      <c r="F5" s="11">
        <f>Table5[[#This Row],[in2]]*Table5[[#This Row],[Amount]]</f>
        <v>0</v>
      </c>
      <c r="G5" s="52"/>
      <c r="H5" s="14">
        <f>Table5[[#This Row],[in3]]*Table5[[#This Row],[Amount]]</f>
        <v>0</v>
      </c>
      <c r="I5" s="50"/>
      <c r="J5" s="14">
        <f>Table5[[#This Row],[in4]]*Table5[[#This Row],[Amount]]</f>
        <v>0</v>
      </c>
      <c r="K5" s="50"/>
      <c r="L5" s="11">
        <f>Table5[[#This Row],[in5]]*Table5[[#This Row],[Amount]]</f>
        <v>0</v>
      </c>
      <c r="M5" s="52"/>
      <c r="N5" s="11">
        <f>Table5[[#This Row],[in6]]*Table5[[#This Row],[Amount]]</f>
        <v>0</v>
      </c>
      <c r="O5" s="50">
        <v>2000</v>
      </c>
      <c r="P5" s="59">
        <f>Table5[[#This Row],[in7]]*Table5[[#This Row],[Amount]]</f>
        <v>2000</v>
      </c>
      <c r="Q5" s="52"/>
      <c r="R5" s="11">
        <f>Table5[[#This Row],[in8]]*Table5[[#This Row],[Amount]]</f>
        <v>0</v>
      </c>
      <c r="S5" s="29"/>
      <c r="T5" s="29">
        <v>1</v>
      </c>
      <c r="U5" s="29"/>
      <c r="AB5" s="2" t="s">
        <v>30</v>
      </c>
      <c r="AC5">
        <f>H18</f>
        <v>276</v>
      </c>
      <c r="AF5" s="2"/>
      <c r="AG5" s="2"/>
      <c r="AJ5" s="2"/>
    </row>
    <row r="6" spans="1:36" x14ac:dyDescent="0.25">
      <c r="B6" s="26" t="s">
        <v>24</v>
      </c>
      <c r="C6" s="62"/>
      <c r="D6" s="11">
        <f>Table5[[#This Row],[in]]*Table5[[#This Row],[Amount]]</f>
        <v>0</v>
      </c>
      <c r="E6" s="62"/>
      <c r="F6" s="11">
        <f>Table5[[#This Row],[in2]]*Table5[[#This Row],[Amount]]</f>
        <v>0</v>
      </c>
      <c r="G6" s="50"/>
      <c r="H6" s="14">
        <f>Table5[[#This Row],[in3]]*Table5[[#This Row],[Amount]]</f>
        <v>0</v>
      </c>
      <c r="I6" s="50"/>
      <c r="J6" s="14">
        <f>Table5[[#This Row],[in4]]*Table5[[#This Row],[Amount]]</f>
        <v>0</v>
      </c>
      <c r="K6" s="50"/>
      <c r="L6" s="11">
        <f>Table5[[#This Row],[in5]]*Table5[[#This Row],[Amount]]</f>
        <v>0</v>
      </c>
      <c r="M6" s="52"/>
      <c r="N6" s="11">
        <f>Table5[[#This Row],[in6]]*Table5[[#This Row],[Amount]]</f>
        <v>0</v>
      </c>
      <c r="O6" s="50">
        <v>12</v>
      </c>
      <c r="P6" s="11">
        <f>Table5[[#This Row],[in7]]*Table5[[#This Row],[Amount]]</f>
        <v>24</v>
      </c>
      <c r="Q6" s="50"/>
      <c r="R6" s="11">
        <f>Table5[[#This Row],[in8]]*Table5[[#This Row],[Amount]]</f>
        <v>0</v>
      </c>
      <c r="S6" s="29"/>
      <c r="T6" s="29">
        <v>2</v>
      </c>
      <c r="U6" s="29"/>
      <c r="AB6" s="1" t="s">
        <v>31</v>
      </c>
      <c r="AC6">
        <f>F18</f>
        <v>1926</v>
      </c>
      <c r="AI6">
        <f>AC6*(1+(1-AJ6/100))</f>
        <v>2214.8999999999996</v>
      </c>
      <c r="AJ6">
        <v>85</v>
      </c>
    </row>
    <row r="7" spans="1:36" x14ac:dyDescent="0.25">
      <c r="B7" s="26" t="s">
        <v>23</v>
      </c>
      <c r="C7" s="62"/>
      <c r="D7" s="11">
        <f>Table5[[#This Row],[in]]*Table5[[#This Row],[Amount]]</f>
        <v>0</v>
      </c>
      <c r="E7" s="62"/>
      <c r="F7" s="11">
        <f>Table5[[#This Row],[in2]]*Table5[[#This Row],[Amount]]</f>
        <v>0</v>
      </c>
      <c r="G7" s="50"/>
      <c r="H7" s="14">
        <f>Table5[[#This Row],[in3]]*Table5[[#This Row],[Amount]]</f>
        <v>0</v>
      </c>
      <c r="I7" s="50">
        <v>67</v>
      </c>
      <c r="J7" s="32">
        <f>Table5[[#This Row],[in4]]*Table5[[#This Row],[Amount]]</f>
        <v>670</v>
      </c>
      <c r="K7" s="50">
        <v>67</v>
      </c>
      <c r="L7" s="32">
        <f>Table5[[#This Row],[in5]]*Table5[[#This Row],[Amount]]</f>
        <v>670</v>
      </c>
      <c r="M7" s="52"/>
      <c r="N7" s="11">
        <f>Table5[[#This Row],[in6]]*Table5[[#This Row],[Amount]]</f>
        <v>0</v>
      </c>
      <c r="O7" s="50"/>
      <c r="P7" s="11">
        <f>Table5[[#This Row],[in7]]*Table5[[#This Row],[Amount]]</f>
        <v>0</v>
      </c>
      <c r="Q7" s="50"/>
      <c r="R7" s="11">
        <f>Table5[[#This Row],[in8]]*Table5[[#This Row],[Amount]]</f>
        <v>0</v>
      </c>
      <c r="S7" s="29"/>
      <c r="T7" s="29">
        <v>10</v>
      </c>
      <c r="U7" s="43" t="s">
        <v>14</v>
      </c>
      <c r="AB7" s="2" t="s">
        <v>32</v>
      </c>
      <c r="AE7">
        <v>112.5</v>
      </c>
    </row>
    <row r="8" spans="1:36" x14ac:dyDescent="0.25">
      <c r="B8" s="26" t="s">
        <v>19</v>
      </c>
      <c r="C8" s="62"/>
      <c r="D8" s="11">
        <f>Table5[[#This Row],[in]]*Table5[[#This Row],[Amount]]</f>
        <v>0</v>
      </c>
      <c r="E8" s="62">
        <v>1100</v>
      </c>
      <c r="F8" s="34">
        <f>Table5[[#This Row],[in2]]*Table5[[#This Row],[Amount]]</f>
        <v>1100</v>
      </c>
      <c r="G8" s="50"/>
      <c r="H8" s="14">
        <f>Table5[[#This Row],[in3]]*Table5[[#This Row],[Amount]]</f>
        <v>0</v>
      </c>
      <c r="I8" s="50"/>
      <c r="J8" s="14">
        <f>Table5[[#This Row],[in4]]*Table5[[#This Row],[Amount]]</f>
        <v>0</v>
      </c>
      <c r="K8" s="50"/>
      <c r="L8" s="11">
        <f>Table5[[#This Row],[in5]]*Table5[[#This Row],[Amount]]</f>
        <v>0</v>
      </c>
      <c r="M8" s="52"/>
      <c r="N8" s="11">
        <f>Table5[[#This Row],[in6]]*Table5[[#This Row],[Amount]]</f>
        <v>0</v>
      </c>
      <c r="O8" s="50"/>
      <c r="P8" s="11">
        <f>Table5[[#This Row],[in7]]*Table5[[#This Row],[Amount]]</f>
        <v>0</v>
      </c>
      <c r="Q8" s="50"/>
      <c r="R8" s="11">
        <f>Table5[[#This Row],[in8]]*Table5[[#This Row],[Amount]]</f>
        <v>0</v>
      </c>
      <c r="S8" s="29"/>
      <c r="T8" s="29">
        <v>1</v>
      </c>
      <c r="U8" s="44" t="s">
        <v>43</v>
      </c>
      <c r="AB8" s="2" t="s">
        <v>27</v>
      </c>
      <c r="AJ8">
        <v>85</v>
      </c>
    </row>
    <row r="9" spans="1:36" ht="15.75" thickBot="1" x14ac:dyDescent="0.3">
      <c r="B9" s="26" t="s">
        <v>15</v>
      </c>
      <c r="C9" s="62"/>
      <c r="D9" s="11">
        <f>Table5[[#This Row],[in]]*Table5[[#This Row],[Amount]]</f>
        <v>0</v>
      </c>
      <c r="E9" s="62"/>
      <c r="F9" s="11">
        <f>Table5[[#This Row],[in2]]*Table5[[#This Row],[Amount]]</f>
        <v>0</v>
      </c>
      <c r="G9" s="50"/>
      <c r="H9" s="14">
        <f>Table5[[#This Row],[in3]]*Table5[[#This Row],[Amount]]</f>
        <v>0</v>
      </c>
      <c r="I9" s="50">
        <v>38</v>
      </c>
      <c r="J9" s="32">
        <f>Table5[[#This Row],[in4]]*Table5[[#This Row],[Amount]]</f>
        <v>304</v>
      </c>
      <c r="K9" s="50">
        <v>38</v>
      </c>
      <c r="L9" s="32">
        <f>Table5[[#This Row],[in5]]*Table5[[#This Row],[Amount]]</f>
        <v>304</v>
      </c>
      <c r="M9" s="52"/>
      <c r="N9" s="11">
        <f>Table5[[#This Row],[in6]]*Table5[[#This Row],[Amount]]</f>
        <v>0</v>
      </c>
      <c r="O9" s="50"/>
      <c r="P9" s="11">
        <f>Table5[[#This Row],[in7]]*Table5[[#This Row],[Amount]]</f>
        <v>0</v>
      </c>
      <c r="Q9" s="50"/>
      <c r="R9" s="11">
        <f>Table5[[#This Row],[in8]]*Table5[[#This Row],[Amount]]</f>
        <v>0</v>
      </c>
      <c r="S9" s="29"/>
      <c r="T9" s="29">
        <v>8</v>
      </c>
      <c r="U9" s="2"/>
      <c r="AB9" s="2" t="s">
        <v>33</v>
      </c>
    </row>
    <row r="10" spans="1:36" ht="15.75" thickBot="1" x14ac:dyDescent="0.3">
      <c r="B10" s="26" t="s">
        <v>7</v>
      </c>
      <c r="C10" s="62">
        <v>10</v>
      </c>
      <c r="D10" s="57">
        <f>Table5[[#This Row],[in]]*Table5[[#This Row],[Amount]]</f>
        <v>10</v>
      </c>
      <c r="E10" s="62">
        <v>10</v>
      </c>
      <c r="F10" s="34">
        <f>Table5[[#This Row],[in2]]*Table5[[#This Row],[Amount]]</f>
        <v>10</v>
      </c>
      <c r="G10" s="50">
        <v>10</v>
      </c>
      <c r="H10" s="57">
        <f>Table5[[#This Row],[in3]]*Table5[[#This Row],[Amount]]</f>
        <v>10</v>
      </c>
      <c r="I10" s="50">
        <v>10</v>
      </c>
      <c r="J10" s="34">
        <f>Table5[[#This Row],[in4]]*Table5[[#This Row],[Amount]]</f>
        <v>10</v>
      </c>
      <c r="K10" s="50">
        <v>10</v>
      </c>
      <c r="L10" s="34">
        <f>Table5[[#This Row],[in5]]*Table5[[#This Row],[Amount]]</f>
        <v>10</v>
      </c>
      <c r="M10" s="52">
        <v>10</v>
      </c>
      <c r="N10" s="34">
        <f>Table5[[#This Row],[in6]]*Table5[[#This Row],[Amount]]</f>
        <v>10</v>
      </c>
      <c r="O10" s="50">
        <v>10</v>
      </c>
      <c r="P10" s="34">
        <f>Table5[[#This Row],[in7]]*Table5[[#This Row],[Amount]]</f>
        <v>10</v>
      </c>
      <c r="Q10" s="50">
        <v>10</v>
      </c>
      <c r="R10" s="34">
        <f>Table5[[#This Row],[in8]]*Table5[[#This Row],[Amount]]</f>
        <v>10</v>
      </c>
      <c r="S10" s="26"/>
      <c r="T10" s="29">
        <v>1</v>
      </c>
      <c r="U10" s="45" t="s">
        <v>44</v>
      </c>
      <c r="AB10" s="3" t="s">
        <v>34</v>
      </c>
    </row>
    <row r="11" spans="1:36" x14ac:dyDescent="0.25">
      <c r="B11" s="26"/>
      <c r="C11" s="62"/>
      <c r="D11" s="11">
        <f>Table5[[#This Row],[in]]*Table5[[#This Row],[Amount]]</f>
        <v>0</v>
      </c>
      <c r="E11" s="62"/>
      <c r="F11" s="11">
        <f>Table5[[#This Row],[in2]]*Table5[[#This Row],[Amount]]</f>
        <v>0</v>
      </c>
      <c r="G11" s="50"/>
      <c r="H11" s="14">
        <f>Table5[[#This Row],[in3]]*Table5[[#This Row],[Amount]]</f>
        <v>0</v>
      </c>
      <c r="I11" s="50"/>
      <c r="J11" s="14">
        <f>Table5[[#This Row],[in4]]*Table5[[#This Row],[Amount]]</f>
        <v>0</v>
      </c>
      <c r="K11" s="50"/>
      <c r="L11" s="14">
        <f>Table5[[#This Row],[in5]]*Table5[[#This Row],[Amount]]</f>
        <v>0</v>
      </c>
      <c r="M11" s="52"/>
      <c r="N11" s="11">
        <f>Table5[[#This Row],[in6]]*Table5[[#This Row],[Amount]]</f>
        <v>0</v>
      </c>
      <c r="O11" s="50"/>
      <c r="P11" s="11">
        <f>Table5[[#This Row],[in7]]*Table5[[#This Row],[Amount]]</f>
        <v>0</v>
      </c>
      <c r="Q11" s="50"/>
      <c r="R11" s="11">
        <f>Table5[[#This Row],[in8]]*Table5[[#This Row],[Amount]]</f>
        <v>0</v>
      </c>
      <c r="S11" s="29"/>
      <c r="T11" s="29"/>
      <c r="U11" s="29"/>
      <c r="AB11" s="3" t="s">
        <v>28</v>
      </c>
      <c r="AJ11">
        <v>85</v>
      </c>
    </row>
    <row r="12" spans="1:36" x14ac:dyDescent="0.25">
      <c r="A12" s="9"/>
      <c r="B12" s="14"/>
      <c r="C12" s="63"/>
      <c r="D12" s="14">
        <f>Table5[[#This Row],[in]]*Table5[[#This Row],[Amount]]</f>
        <v>0</v>
      </c>
      <c r="E12" s="63"/>
      <c r="F12" s="11">
        <f>Table5[[#This Row],[in2]]*Table5[[#This Row],[Amount]]</f>
        <v>0</v>
      </c>
      <c r="G12" s="51"/>
      <c r="H12" s="14">
        <f>Table5[[#This Row],[in3]]*Table5[[#This Row],[Amount]]</f>
        <v>0</v>
      </c>
      <c r="I12" s="51"/>
      <c r="J12" s="14">
        <f>Table5[[#This Row],[in4]]*Table5[[#This Row],[Amount]]</f>
        <v>0</v>
      </c>
      <c r="K12" s="51"/>
      <c r="L12" s="14">
        <f>Table5[[#This Row],[in5]]*Table5[[#This Row],[Amount]]</f>
        <v>0</v>
      </c>
      <c r="M12" s="55"/>
      <c r="N12" s="11">
        <f>Table5[[#This Row],[in6]]*Table5[[#This Row],[Amount]]</f>
        <v>0</v>
      </c>
      <c r="O12" s="51"/>
      <c r="P12" s="11">
        <f>Table5[[#This Row],[in7]]*Table5[[#This Row],[Amount]]</f>
        <v>0</v>
      </c>
      <c r="Q12" s="50"/>
      <c r="R12" s="11">
        <f>Table5[[#This Row],[in8]]*Table5[[#This Row],[Amount]]</f>
        <v>0</v>
      </c>
      <c r="S12" s="26"/>
      <c r="T12" s="26"/>
      <c r="U12" s="26"/>
      <c r="AB12" s="2"/>
    </row>
    <row r="13" spans="1:36" x14ac:dyDescent="0.25">
      <c r="B13" s="26"/>
      <c r="C13" s="62"/>
      <c r="D13" s="11">
        <f>Table5[[#This Row],[in]]*Table5[[#This Row],[Amount]]</f>
        <v>0</v>
      </c>
      <c r="E13" s="62"/>
      <c r="F13" s="11">
        <f>Table5[[#This Row],[in2]]*Table5[[#This Row],[Amount]]</f>
        <v>0</v>
      </c>
      <c r="G13" s="50"/>
      <c r="H13" s="14">
        <f>Table5[[#This Row],[in3]]*Table5[[#This Row],[Amount]]</f>
        <v>0</v>
      </c>
      <c r="I13" s="50"/>
      <c r="J13" s="14">
        <f>Table5[[#This Row],[in4]]*Table5[[#This Row],[Amount]]</f>
        <v>0</v>
      </c>
      <c r="K13" s="50"/>
      <c r="L13" s="14">
        <f>Table5[[#This Row],[in5]]*Table5[[#This Row],[Amount]]</f>
        <v>0</v>
      </c>
      <c r="M13" s="52"/>
      <c r="N13" s="11">
        <f>Table5[[#This Row],[in6]]*Table5[[#This Row],[Amount]]</f>
        <v>0</v>
      </c>
      <c r="O13" s="50"/>
      <c r="P13" s="11">
        <f>Table5[[#This Row],[in7]]*Table5[[#This Row],[Amount]]</f>
        <v>0</v>
      </c>
      <c r="Q13" s="50"/>
      <c r="R13" s="11">
        <f>Table5[[#This Row],[in8]]*Table5[[#This Row],[Amount]]</f>
        <v>0</v>
      </c>
      <c r="S13" s="29"/>
      <c r="T13" s="29"/>
      <c r="U13" s="29"/>
      <c r="AB13" s="2"/>
    </row>
    <row r="14" spans="1:36" x14ac:dyDescent="0.25">
      <c r="B14" s="26"/>
      <c r="C14" s="62"/>
      <c r="D14" s="11">
        <f>Table5[[#This Row],[in]]*Table5[[#This Row],[Amount]]</f>
        <v>0</v>
      </c>
      <c r="E14" s="62"/>
      <c r="F14" s="11">
        <f>Table5[[#This Row],[in2]]*Table5[[#This Row],[Amount]]</f>
        <v>0</v>
      </c>
      <c r="G14" s="50"/>
      <c r="H14" s="53">
        <f>Table5[[#This Row],[in3]]*Table5[[#This Row],[Amount]]</f>
        <v>0</v>
      </c>
      <c r="I14" s="52"/>
      <c r="J14" s="14">
        <f>Table5[[#This Row],[in4]]*Table5[[#This Row],[Amount]]</f>
        <v>0</v>
      </c>
      <c r="K14" s="50"/>
      <c r="L14" s="14">
        <f>Table5[[#This Row],[in5]]*Table5[[#This Row],[Amount]]</f>
        <v>0</v>
      </c>
      <c r="M14" s="52"/>
      <c r="N14" s="11">
        <f>Table5[[#This Row],[in6]]*Table5[[#This Row],[Amount]]</f>
        <v>0</v>
      </c>
      <c r="O14" s="50"/>
      <c r="P14" s="11">
        <f>Table5[[#This Row],[in7]]*Table5[[#This Row],[Amount]]</f>
        <v>0</v>
      </c>
      <c r="Q14" s="50"/>
      <c r="R14" s="11">
        <f>Table5[[#This Row],[in8]]*Table5[[#This Row],[Amount]]</f>
        <v>0</v>
      </c>
      <c r="S14" s="29"/>
      <c r="T14" s="29"/>
      <c r="U14" s="29"/>
      <c r="AB14" s="2"/>
    </row>
    <row r="15" spans="1:36" ht="15.75" thickBot="1" x14ac:dyDescent="0.3">
      <c r="B15" s="66" t="s">
        <v>20</v>
      </c>
      <c r="C15" s="62"/>
      <c r="D15" s="47"/>
      <c r="E15" s="62"/>
      <c r="F15" s="47"/>
      <c r="G15" s="50"/>
      <c r="H15" s="47"/>
      <c r="I15" s="50"/>
      <c r="J15" s="47"/>
      <c r="K15" s="56"/>
      <c r="L15" s="47"/>
      <c r="M15" s="52"/>
      <c r="N15" s="47"/>
      <c r="O15" s="50"/>
      <c r="P15" s="47"/>
      <c r="Q15" s="50"/>
      <c r="R15" s="47"/>
      <c r="S15" s="48"/>
      <c r="T15" s="48"/>
      <c r="U15" s="48"/>
      <c r="AB15" s="2"/>
    </row>
    <row r="16" spans="1:36" x14ac:dyDescent="0.25">
      <c r="B16" s="25" t="s">
        <v>12</v>
      </c>
      <c r="C16" s="28"/>
      <c r="D16" s="2">
        <f>SUM(D3:D15)</f>
        <v>190</v>
      </c>
      <c r="E16" s="23"/>
      <c r="F16" s="15">
        <f>SUM(F3:F15)</f>
        <v>1284</v>
      </c>
      <c r="G16" s="23"/>
      <c r="H16" s="2">
        <f>SUM(H3:H15)</f>
        <v>184</v>
      </c>
      <c r="I16" s="23"/>
      <c r="J16" s="15">
        <f>SUM(J3:J15)</f>
        <v>984</v>
      </c>
      <c r="K16" s="23"/>
      <c r="L16" s="29">
        <f>SUM(L3:L15)</f>
        <v>984</v>
      </c>
      <c r="M16" s="67"/>
      <c r="N16" s="10">
        <f>SUM(N3:N15)</f>
        <v>10</v>
      </c>
      <c r="O16" s="67"/>
      <c r="P16" s="10">
        <f>SUM(P3:P15)</f>
        <v>2034</v>
      </c>
      <c r="Q16" s="70"/>
      <c r="R16" s="10">
        <f>SUM(R3:R14)</f>
        <v>10</v>
      </c>
      <c r="S16" s="20"/>
      <c r="T16" s="20"/>
      <c r="U16" s="11"/>
    </row>
    <row r="17" spans="2:21" x14ac:dyDescent="0.25">
      <c r="B17" s="25" t="s">
        <v>21</v>
      </c>
      <c r="C17" s="21"/>
      <c r="D17" s="2">
        <v>50</v>
      </c>
      <c r="E17" s="23"/>
      <c r="F17" s="15">
        <v>50</v>
      </c>
      <c r="G17" s="23"/>
      <c r="H17" s="15">
        <v>50</v>
      </c>
      <c r="I17" s="23"/>
      <c r="J17" s="2">
        <v>50</v>
      </c>
      <c r="K17" s="23"/>
      <c r="L17" s="15">
        <v>50</v>
      </c>
      <c r="M17" s="68"/>
      <c r="N17" s="11">
        <v>50</v>
      </c>
      <c r="O17" s="68"/>
      <c r="P17" s="11">
        <v>50</v>
      </c>
      <c r="Q17" s="71"/>
      <c r="R17" s="11">
        <v>50</v>
      </c>
      <c r="S17" s="29"/>
      <c r="T17" s="29"/>
      <c r="U17" s="11"/>
    </row>
    <row r="18" spans="2:21" ht="15.75" thickBot="1" x14ac:dyDescent="0.3">
      <c r="B18" s="27" t="s">
        <v>13</v>
      </c>
      <c r="C18" s="22"/>
      <c r="D18" s="12">
        <f>D16*(D17/100+(1))</f>
        <v>285</v>
      </c>
      <c r="E18" s="24"/>
      <c r="F18" s="12">
        <f>F16*(F17/100+(1))</f>
        <v>1926</v>
      </c>
      <c r="G18" s="24"/>
      <c r="H18" s="18">
        <f>H16*(H17/100+(1))</f>
        <v>276</v>
      </c>
      <c r="I18" s="24"/>
      <c r="J18" s="18">
        <f>J16*(J17/100+(1))</f>
        <v>1476</v>
      </c>
      <c r="K18" s="24"/>
      <c r="L18" s="18">
        <f>L16*(L17/100+(1))</f>
        <v>1476</v>
      </c>
      <c r="M18" s="69"/>
      <c r="N18" s="13">
        <f>N16*(N17/100+(1))</f>
        <v>15</v>
      </c>
      <c r="O18" s="69"/>
      <c r="P18" s="13">
        <f>P16*(P17/100+(1))</f>
        <v>3051</v>
      </c>
      <c r="Q18" s="72"/>
      <c r="R18" s="13">
        <f>R16*(R17/100+(1))</f>
        <v>15</v>
      </c>
      <c r="S18" s="42"/>
      <c r="T18" s="42"/>
      <c r="U18" s="13"/>
    </row>
    <row r="19" spans="2:21" x14ac:dyDescent="0.25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spans="2:21" x14ac:dyDescent="0.25"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2:21" x14ac:dyDescent="0.25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2:21" x14ac:dyDescent="0.25"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2:21" x14ac:dyDescent="0.25">
      <c r="B23" s="4" t="s">
        <v>8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</row>
    <row r="24" spans="2:21" x14ac:dyDescent="0.25">
      <c r="B24" s="5" t="s">
        <v>9</v>
      </c>
      <c r="C24" s="77"/>
      <c r="D24" s="76"/>
      <c r="E24" s="76"/>
      <c r="F24" s="76"/>
      <c r="G24" s="76"/>
      <c r="H24" s="76"/>
      <c r="I24" s="76"/>
      <c r="J24" s="76"/>
      <c r="K24" s="76"/>
      <c r="L24" s="76"/>
      <c r="M24" s="76"/>
    </row>
    <row r="25" spans="2:21" x14ac:dyDescent="0.25">
      <c r="B25" s="6" t="s">
        <v>10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2:21" x14ac:dyDescent="0.25">
      <c r="B26" s="7" t="s">
        <v>11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2:21" x14ac:dyDescent="0.25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2:21" x14ac:dyDescent="0.25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2:21" x14ac:dyDescent="0.25"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2:2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2:21" x14ac:dyDescent="0.25"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2:21" x14ac:dyDescent="0.25"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2:13" x14ac:dyDescent="0.25"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2:13" x14ac:dyDescent="0.25"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2:13" x14ac:dyDescent="0.25"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</sheetData>
  <mergeCells count="19">
    <mergeCell ref="C1:I1"/>
    <mergeCell ref="AC3:AI3"/>
    <mergeCell ref="B20:M20"/>
    <mergeCell ref="B27:M27"/>
    <mergeCell ref="B28:M28"/>
    <mergeCell ref="B32:M32"/>
    <mergeCell ref="B33:M33"/>
    <mergeCell ref="B34:M34"/>
    <mergeCell ref="B35:M35"/>
    <mergeCell ref="B19:M19"/>
    <mergeCell ref="C23:M23"/>
    <mergeCell ref="C24:M24"/>
    <mergeCell ref="C25:M25"/>
    <mergeCell ref="C26:M26"/>
    <mergeCell ref="B29:M29"/>
    <mergeCell ref="B30:M30"/>
    <mergeCell ref="B21:M21"/>
    <mergeCell ref="B22:M22"/>
    <mergeCell ref="B31:M31"/>
  </mergeCells>
  <phoneticPr fontId="8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Gürler,Mahmud M.</cp:lastModifiedBy>
  <dcterms:created xsi:type="dcterms:W3CDTF">2023-03-16T10:51:20Z</dcterms:created>
  <dcterms:modified xsi:type="dcterms:W3CDTF">2023-03-23T12:38:20Z</dcterms:modified>
</cp:coreProperties>
</file>