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HFM_Adapter\hardware\Datasheets\"/>
    </mc:Choice>
  </mc:AlternateContent>
  <xr:revisionPtr revIDLastSave="0" documentId="13_ncr:1_{2486CE8D-385C-4F9D-8F0F-9C24D4DC2C22}" xr6:coauthVersionLast="47" xr6:coauthVersionMax="47" xr10:uidLastSave="{00000000-0000-0000-0000-000000000000}"/>
  <bookViews>
    <workbookView xWindow="-120" yWindow="480" windowWidth="29040" windowHeight="15840" activeTab="5" xr2:uid="{D1B27DEE-E3C7-4633-8DAA-735C20D4774F}"/>
  </bookViews>
  <sheets>
    <sheet name="Tabelle1" sheetId="1" r:id="rId1"/>
    <sheet name="Tabelle2" sheetId="2" r:id="rId2"/>
    <sheet name="Temperatur" sheetId="3" r:id="rId3"/>
    <sheet name="ADC" sheetId="4" r:id="rId4"/>
    <sheet name="Spannungsteiler" sheetId="5" r:id="rId5"/>
    <sheet name="OpAmp" sheetId="7" r:id="rId6"/>
    <sheet name="TLE42764" sheetId="6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7" l="1"/>
  <c r="B5" i="7" s="1"/>
  <c r="B4" i="6"/>
  <c r="B13" i="4"/>
  <c r="B11" i="4"/>
  <c r="C4" i="5"/>
  <c r="C5" i="5" s="1"/>
  <c r="B4" i="5"/>
  <c r="B5" i="5" s="1"/>
  <c r="B10" i="3"/>
  <c r="B6" i="4"/>
  <c r="B5" i="4"/>
  <c r="B11" i="3"/>
  <c r="B12" i="3" s="1"/>
  <c r="B8" i="3"/>
  <c r="C4" i="2"/>
  <c r="B4" i="2"/>
  <c r="B10" i="2"/>
  <c r="B7" i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6" i="1"/>
  <c r="J6" i="5" l="1"/>
  <c r="B15" i="4"/>
  <c r="C15" i="4" s="1"/>
  <c r="B16" i="4" s="1"/>
  <c r="B7" i="5"/>
  <c r="J4" i="5"/>
  <c r="J7" i="5"/>
  <c r="J5" i="5"/>
</calcChain>
</file>

<file path=xl/sharedStrings.xml><?xml version="1.0" encoding="utf-8"?>
<sst xmlns="http://schemas.openxmlformats.org/spreadsheetml/2006/main" count="131" uniqueCount="36">
  <si>
    <t>Signature</t>
  </si>
  <si>
    <t>Version</t>
  </si>
  <si>
    <t>Versioninfo</t>
  </si>
  <si>
    <t>hfmIn_voltage</t>
  </si>
  <si>
    <t>hfmIN_airmass</t>
  </si>
  <si>
    <t>hfmOUT_voltage</t>
  </si>
  <si>
    <t>hfmOUT_airmass</t>
  </si>
  <si>
    <t>F_CPU</t>
  </si>
  <si>
    <t>Timer, Hz</t>
  </si>
  <si>
    <t>F_CPU, Hz</t>
  </si>
  <si>
    <t>Prescaler</t>
  </si>
  <si>
    <t>Counter Period</t>
  </si>
  <si>
    <t>ADC:</t>
  </si>
  <si>
    <t>TEMPSENSOR_CAL1</t>
  </si>
  <si>
    <t>TEMPSENSOR_CAL2</t>
  </si>
  <si>
    <t>TEMPSENSOR_CAL1_TEMP</t>
  </si>
  <si>
    <t>TEMPSENSOR_CAL2_TEMP</t>
  </si>
  <si>
    <t>TEMP</t>
  </si>
  <si>
    <t>FIRST</t>
  </si>
  <si>
    <t>SECOND</t>
  </si>
  <si>
    <t>THIRD</t>
  </si>
  <si>
    <t>VREFINT_CAL_VREF</t>
  </si>
  <si>
    <t>VREFINT_CAL_ADDR</t>
  </si>
  <si>
    <t>DATA</t>
  </si>
  <si>
    <t>Vin</t>
  </si>
  <si>
    <t>R1</t>
  </si>
  <si>
    <t>R2</t>
  </si>
  <si>
    <t>Vout</t>
  </si>
  <si>
    <t>Faktor</t>
  </si>
  <si>
    <t>Gegebene Spannung</t>
  </si>
  <si>
    <t>Gemessene Spannung</t>
  </si>
  <si>
    <t>Auflösung</t>
  </si>
  <si>
    <t>Vref</t>
  </si>
  <si>
    <t>ADC Value</t>
  </si>
  <si>
    <t>Faktor Spannungteiler</t>
  </si>
  <si>
    <t>Vq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</si>
</sst>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"/>
  </numFmts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1" fillId="0" borderId="0" xfId="0" applyFont="1" applyAlignment="1">
      <alignment vertical="center"/>
    </xf>
    <xf numFmtId="164" fontId="0" fillId="0" borderId="0" xfId="0" applyNumberFormat="1"/>
    <xf numFmtId="165" fontId="0" fillId="0" borderId="0" xfId="0" applyNumberFormat="1"/>
    <xf numFmtId="2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757238</xdr:colOff>
      <xdr:row>0</xdr:row>
      <xdr:rowOff>180975</xdr:rowOff>
    </xdr:from>
    <xdr:to>
      <xdr:col>7</xdr:col>
      <xdr:colOff>609601</xdr:colOff>
      <xdr:row>24</xdr:row>
      <xdr:rowOff>146639</xdr:rowOff>
    </xdr:to>
    <xdr:pic>
      <xdr:nvPicPr>
        <xdr:cNvPr id="2" name="Grafik 1" descr="Trulli">
          <a:extLst>
            <a:ext uri="{FF2B5EF4-FFF2-40B4-BE49-F238E27FC236}">
              <a16:creationId xmlns:a16="http://schemas.microsoft.com/office/drawing/2014/main" id="{BF59531A-509C-4024-B8ED-1B80B741BF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6200000">
          <a:off x="2224588" y="999625"/>
          <a:ext cx="4537664" cy="29003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</xdr:row>
      <xdr:rowOff>171450</xdr:rowOff>
    </xdr:from>
    <xdr:to>
      <xdr:col>12</xdr:col>
      <xdr:colOff>572005</xdr:colOff>
      <xdr:row>15</xdr:row>
      <xdr:rowOff>86085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5E671C30-BCFA-88DE-7776-4A860AD2DE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0" y="361950"/>
          <a:ext cx="3620005" cy="258163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752476</xdr:colOff>
      <xdr:row>2</xdr:row>
      <xdr:rowOff>9524</xdr:rowOff>
    </xdr:from>
    <xdr:to>
      <xdr:col>15</xdr:col>
      <xdr:colOff>138254</xdr:colOff>
      <xdr:row>26</xdr:row>
      <xdr:rowOff>172393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D30BEDBB-BED6-593B-6253-155AB0D670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86476" y="390524"/>
          <a:ext cx="5481778" cy="47348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26F6C-47F6-4395-9574-97F4E084FE04}">
  <dimension ref="A2:D85"/>
  <sheetViews>
    <sheetView topLeftCell="A46" workbookViewId="0">
      <selection activeCell="B6" sqref="B6"/>
    </sheetView>
  </sheetViews>
  <sheetFormatPr baseColWidth="10" defaultRowHeight="15" x14ac:dyDescent="0.25"/>
  <cols>
    <col min="1" max="1" width="15.85546875" bestFit="1" customWidth="1"/>
  </cols>
  <sheetData>
    <row r="2" spans="1:3" x14ac:dyDescent="0.25">
      <c r="A2" t="s">
        <v>0</v>
      </c>
      <c r="B2">
        <v>27</v>
      </c>
    </row>
    <row r="3" spans="1:3" x14ac:dyDescent="0.25">
      <c r="A3" t="s">
        <v>1</v>
      </c>
      <c r="B3">
        <v>3</v>
      </c>
    </row>
    <row r="4" spans="1:3" x14ac:dyDescent="0.25">
      <c r="A4" t="s">
        <v>2</v>
      </c>
      <c r="B4">
        <v>34</v>
      </c>
    </row>
    <row r="5" spans="1:3" x14ac:dyDescent="0.25">
      <c r="B5">
        <v>64</v>
      </c>
    </row>
    <row r="6" spans="1:3" x14ac:dyDescent="0.25">
      <c r="A6" t="s">
        <v>3</v>
      </c>
      <c r="B6">
        <f>B5</f>
        <v>64</v>
      </c>
      <c r="C6">
        <v>1</v>
      </c>
    </row>
    <row r="7" spans="1:3" x14ac:dyDescent="0.25">
      <c r="A7" t="s">
        <v>3</v>
      </c>
      <c r="B7">
        <f t="shared" ref="B7:B70" si="0">B6+1</f>
        <v>65</v>
      </c>
      <c r="C7">
        <v>2</v>
      </c>
    </row>
    <row r="8" spans="1:3" x14ac:dyDescent="0.25">
      <c r="A8" t="s">
        <v>3</v>
      </c>
      <c r="B8">
        <f t="shared" si="0"/>
        <v>66</v>
      </c>
      <c r="C8">
        <v>3</v>
      </c>
    </row>
    <row r="9" spans="1:3" x14ac:dyDescent="0.25">
      <c r="A9" t="s">
        <v>3</v>
      </c>
      <c r="B9">
        <f t="shared" si="0"/>
        <v>67</v>
      </c>
      <c r="C9">
        <v>4</v>
      </c>
    </row>
    <row r="10" spans="1:3" x14ac:dyDescent="0.25">
      <c r="A10" t="s">
        <v>3</v>
      </c>
      <c r="B10">
        <f t="shared" si="0"/>
        <v>68</v>
      </c>
      <c r="C10">
        <v>5</v>
      </c>
    </row>
    <row r="11" spans="1:3" x14ac:dyDescent="0.25">
      <c r="A11" t="s">
        <v>3</v>
      </c>
      <c r="B11">
        <f t="shared" si="0"/>
        <v>69</v>
      </c>
      <c r="C11">
        <v>6</v>
      </c>
    </row>
    <row r="12" spans="1:3" x14ac:dyDescent="0.25">
      <c r="A12" t="s">
        <v>3</v>
      </c>
      <c r="B12">
        <f t="shared" si="0"/>
        <v>70</v>
      </c>
      <c r="C12">
        <v>7</v>
      </c>
    </row>
    <row r="13" spans="1:3" x14ac:dyDescent="0.25">
      <c r="A13" t="s">
        <v>3</v>
      </c>
      <c r="B13">
        <f t="shared" si="0"/>
        <v>71</v>
      </c>
      <c r="C13">
        <v>8</v>
      </c>
    </row>
    <row r="14" spans="1:3" x14ac:dyDescent="0.25">
      <c r="A14" t="s">
        <v>3</v>
      </c>
      <c r="B14">
        <f t="shared" si="0"/>
        <v>72</v>
      </c>
      <c r="C14">
        <v>9</v>
      </c>
    </row>
    <row r="15" spans="1:3" x14ac:dyDescent="0.25">
      <c r="A15" t="s">
        <v>3</v>
      </c>
      <c r="B15">
        <f t="shared" si="0"/>
        <v>73</v>
      </c>
      <c r="C15">
        <v>10</v>
      </c>
    </row>
    <row r="16" spans="1:3" x14ac:dyDescent="0.25">
      <c r="A16" t="s">
        <v>3</v>
      </c>
      <c r="B16">
        <f t="shared" si="0"/>
        <v>74</v>
      </c>
      <c r="C16">
        <v>11</v>
      </c>
    </row>
    <row r="17" spans="1:4" x14ac:dyDescent="0.25">
      <c r="A17" t="s">
        <v>3</v>
      </c>
      <c r="B17">
        <f t="shared" si="0"/>
        <v>75</v>
      </c>
      <c r="C17">
        <v>12</v>
      </c>
    </row>
    <row r="18" spans="1:4" x14ac:dyDescent="0.25">
      <c r="A18" t="s">
        <v>3</v>
      </c>
      <c r="B18">
        <f t="shared" si="0"/>
        <v>76</v>
      </c>
      <c r="C18">
        <v>13</v>
      </c>
    </row>
    <row r="19" spans="1:4" x14ac:dyDescent="0.25">
      <c r="A19" t="s">
        <v>3</v>
      </c>
      <c r="B19">
        <f t="shared" si="0"/>
        <v>77</v>
      </c>
      <c r="C19">
        <v>14</v>
      </c>
    </row>
    <row r="20" spans="1:4" x14ac:dyDescent="0.25">
      <c r="A20" t="s">
        <v>3</v>
      </c>
      <c r="B20">
        <f t="shared" si="0"/>
        <v>78</v>
      </c>
      <c r="C20">
        <v>15</v>
      </c>
    </row>
    <row r="21" spans="1:4" x14ac:dyDescent="0.25">
      <c r="A21" t="s">
        <v>3</v>
      </c>
      <c r="B21">
        <f t="shared" si="0"/>
        <v>79</v>
      </c>
      <c r="C21">
        <v>16</v>
      </c>
    </row>
    <row r="22" spans="1:4" x14ac:dyDescent="0.25">
      <c r="A22" t="s">
        <v>3</v>
      </c>
      <c r="B22">
        <f t="shared" si="0"/>
        <v>80</v>
      </c>
      <c r="C22">
        <v>17</v>
      </c>
    </row>
    <row r="23" spans="1:4" x14ac:dyDescent="0.25">
      <c r="A23" t="s">
        <v>3</v>
      </c>
      <c r="B23">
        <f t="shared" si="0"/>
        <v>81</v>
      </c>
      <c r="C23">
        <v>18</v>
      </c>
    </row>
    <row r="24" spans="1:4" x14ac:dyDescent="0.25">
      <c r="A24" t="s">
        <v>3</v>
      </c>
      <c r="B24">
        <f t="shared" si="0"/>
        <v>82</v>
      </c>
      <c r="C24">
        <v>19</v>
      </c>
    </row>
    <row r="25" spans="1:4" ht="15.75" thickBot="1" x14ac:dyDescent="0.3">
      <c r="A25" s="1" t="s">
        <v>3</v>
      </c>
      <c r="B25" s="1">
        <f t="shared" si="0"/>
        <v>83</v>
      </c>
      <c r="C25" s="1">
        <v>20</v>
      </c>
      <c r="D25" s="1"/>
    </row>
    <row r="26" spans="1:4" x14ac:dyDescent="0.25">
      <c r="A26" t="s">
        <v>4</v>
      </c>
      <c r="B26">
        <f t="shared" si="0"/>
        <v>84</v>
      </c>
      <c r="C26">
        <v>1</v>
      </c>
    </row>
    <row r="27" spans="1:4" x14ac:dyDescent="0.25">
      <c r="A27" t="s">
        <v>4</v>
      </c>
      <c r="B27">
        <f t="shared" si="0"/>
        <v>85</v>
      </c>
      <c r="C27">
        <v>2</v>
      </c>
    </row>
    <row r="28" spans="1:4" x14ac:dyDescent="0.25">
      <c r="A28" t="s">
        <v>4</v>
      </c>
      <c r="B28">
        <f t="shared" si="0"/>
        <v>86</v>
      </c>
      <c r="C28">
        <v>3</v>
      </c>
    </row>
    <row r="29" spans="1:4" x14ac:dyDescent="0.25">
      <c r="A29" t="s">
        <v>4</v>
      </c>
      <c r="B29">
        <f t="shared" si="0"/>
        <v>87</v>
      </c>
      <c r="C29">
        <v>4</v>
      </c>
    </row>
    <row r="30" spans="1:4" x14ac:dyDescent="0.25">
      <c r="A30" t="s">
        <v>4</v>
      </c>
      <c r="B30">
        <f t="shared" si="0"/>
        <v>88</v>
      </c>
      <c r="C30">
        <v>5</v>
      </c>
    </row>
    <row r="31" spans="1:4" x14ac:dyDescent="0.25">
      <c r="A31" t="s">
        <v>4</v>
      </c>
      <c r="B31">
        <f t="shared" si="0"/>
        <v>89</v>
      </c>
      <c r="C31">
        <v>6</v>
      </c>
    </row>
    <row r="32" spans="1:4" x14ac:dyDescent="0.25">
      <c r="A32" t="s">
        <v>4</v>
      </c>
      <c r="B32">
        <f t="shared" si="0"/>
        <v>90</v>
      </c>
      <c r="C32">
        <v>7</v>
      </c>
    </row>
    <row r="33" spans="1:4" x14ac:dyDescent="0.25">
      <c r="A33" t="s">
        <v>4</v>
      </c>
      <c r="B33">
        <f t="shared" si="0"/>
        <v>91</v>
      </c>
      <c r="C33">
        <v>8</v>
      </c>
    </row>
    <row r="34" spans="1:4" x14ac:dyDescent="0.25">
      <c r="A34" t="s">
        <v>4</v>
      </c>
      <c r="B34">
        <f t="shared" si="0"/>
        <v>92</v>
      </c>
      <c r="C34">
        <v>9</v>
      </c>
    </row>
    <row r="35" spans="1:4" x14ac:dyDescent="0.25">
      <c r="A35" t="s">
        <v>4</v>
      </c>
      <c r="B35">
        <f t="shared" si="0"/>
        <v>93</v>
      </c>
      <c r="C35">
        <v>10</v>
      </c>
    </row>
    <row r="36" spans="1:4" x14ac:dyDescent="0.25">
      <c r="A36" t="s">
        <v>4</v>
      </c>
      <c r="B36">
        <f t="shared" si="0"/>
        <v>94</v>
      </c>
      <c r="C36">
        <v>11</v>
      </c>
    </row>
    <row r="37" spans="1:4" x14ac:dyDescent="0.25">
      <c r="A37" t="s">
        <v>4</v>
      </c>
      <c r="B37">
        <f t="shared" si="0"/>
        <v>95</v>
      </c>
      <c r="C37">
        <v>12</v>
      </c>
    </row>
    <row r="38" spans="1:4" x14ac:dyDescent="0.25">
      <c r="A38" t="s">
        <v>4</v>
      </c>
      <c r="B38">
        <f t="shared" si="0"/>
        <v>96</v>
      </c>
      <c r="C38">
        <v>13</v>
      </c>
    </row>
    <row r="39" spans="1:4" x14ac:dyDescent="0.25">
      <c r="A39" t="s">
        <v>4</v>
      </c>
      <c r="B39">
        <f t="shared" si="0"/>
        <v>97</v>
      </c>
      <c r="C39">
        <v>14</v>
      </c>
    </row>
    <row r="40" spans="1:4" x14ac:dyDescent="0.25">
      <c r="A40" t="s">
        <v>4</v>
      </c>
      <c r="B40">
        <f t="shared" si="0"/>
        <v>98</v>
      </c>
      <c r="C40">
        <v>15</v>
      </c>
    </row>
    <row r="41" spans="1:4" x14ac:dyDescent="0.25">
      <c r="A41" t="s">
        <v>4</v>
      </c>
      <c r="B41">
        <f t="shared" si="0"/>
        <v>99</v>
      </c>
      <c r="C41">
        <v>16</v>
      </c>
    </row>
    <row r="42" spans="1:4" x14ac:dyDescent="0.25">
      <c r="A42" t="s">
        <v>4</v>
      </c>
      <c r="B42">
        <f t="shared" si="0"/>
        <v>100</v>
      </c>
      <c r="C42">
        <v>17</v>
      </c>
    </row>
    <row r="43" spans="1:4" x14ac:dyDescent="0.25">
      <c r="A43" t="s">
        <v>4</v>
      </c>
      <c r="B43">
        <f t="shared" si="0"/>
        <v>101</v>
      </c>
      <c r="C43">
        <v>18</v>
      </c>
    </row>
    <row r="44" spans="1:4" x14ac:dyDescent="0.25">
      <c r="A44" t="s">
        <v>4</v>
      </c>
      <c r="B44">
        <f t="shared" si="0"/>
        <v>102</v>
      </c>
      <c r="C44">
        <v>19</v>
      </c>
    </row>
    <row r="45" spans="1:4" ht="15.75" thickBot="1" x14ac:dyDescent="0.3">
      <c r="A45" s="1" t="s">
        <v>4</v>
      </c>
      <c r="B45" s="1">
        <f t="shared" si="0"/>
        <v>103</v>
      </c>
      <c r="C45" s="1">
        <v>20</v>
      </c>
      <c r="D45" s="1"/>
    </row>
    <row r="46" spans="1:4" x14ac:dyDescent="0.25">
      <c r="A46" t="s">
        <v>5</v>
      </c>
      <c r="B46">
        <f t="shared" si="0"/>
        <v>104</v>
      </c>
      <c r="C46">
        <v>1</v>
      </c>
    </row>
    <row r="47" spans="1:4" x14ac:dyDescent="0.25">
      <c r="A47" t="s">
        <v>5</v>
      </c>
      <c r="B47">
        <f t="shared" si="0"/>
        <v>105</v>
      </c>
      <c r="C47">
        <v>2</v>
      </c>
    </row>
    <row r="48" spans="1:4" x14ac:dyDescent="0.25">
      <c r="A48" t="s">
        <v>5</v>
      </c>
      <c r="B48">
        <f t="shared" si="0"/>
        <v>106</v>
      </c>
      <c r="C48">
        <v>3</v>
      </c>
    </row>
    <row r="49" spans="1:3" x14ac:dyDescent="0.25">
      <c r="A49" t="s">
        <v>5</v>
      </c>
      <c r="B49">
        <f t="shared" si="0"/>
        <v>107</v>
      </c>
      <c r="C49">
        <v>4</v>
      </c>
    </row>
    <row r="50" spans="1:3" x14ac:dyDescent="0.25">
      <c r="A50" t="s">
        <v>5</v>
      </c>
      <c r="B50">
        <f t="shared" si="0"/>
        <v>108</v>
      </c>
      <c r="C50">
        <v>5</v>
      </c>
    </row>
    <row r="51" spans="1:3" x14ac:dyDescent="0.25">
      <c r="A51" t="s">
        <v>5</v>
      </c>
      <c r="B51">
        <f t="shared" si="0"/>
        <v>109</v>
      </c>
      <c r="C51">
        <v>6</v>
      </c>
    </row>
    <row r="52" spans="1:3" x14ac:dyDescent="0.25">
      <c r="A52" t="s">
        <v>5</v>
      </c>
      <c r="B52">
        <f t="shared" si="0"/>
        <v>110</v>
      </c>
      <c r="C52">
        <v>7</v>
      </c>
    </row>
    <row r="53" spans="1:3" x14ac:dyDescent="0.25">
      <c r="A53" t="s">
        <v>5</v>
      </c>
      <c r="B53">
        <f t="shared" si="0"/>
        <v>111</v>
      </c>
      <c r="C53">
        <v>8</v>
      </c>
    </row>
    <row r="54" spans="1:3" x14ac:dyDescent="0.25">
      <c r="A54" t="s">
        <v>5</v>
      </c>
      <c r="B54">
        <f t="shared" si="0"/>
        <v>112</v>
      </c>
      <c r="C54">
        <v>9</v>
      </c>
    </row>
    <row r="55" spans="1:3" x14ac:dyDescent="0.25">
      <c r="A55" t="s">
        <v>5</v>
      </c>
      <c r="B55">
        <f t="shared" si="0"/>
        <v>113</v>
      </c>
      <c r="C55">
        <v>10</v>
      </c>
    </row>
    <row r="56" spans="1:3" x14ac:dyDescent="0.25">
      <c r="A56" t="s">
        <v>5</v>
      </c>
      <c r="B56">
        <f t="shared" si="0"/>
        <v>114</v>
      </c>
      <c r="C56">
        <v>11</v>
      </c>
    </row>
    <row r="57" spans="1:3" x14ac:dyDescent="0.25">
      <c r="A57" t="s">
        <v>5</v>
      </c>
      <c r="B57">
        <f t="shared" si="0"/>
        <v>115</v>
      </c>
      <c r="C57">
        <v>12</v>
      </c>
    </row>
    <row r="58" spans="1:3" x14ac:dyDescent="0.25">
      <c r="A58" t="s">
        <v>5</v>
      </c>
      <c r="B58">
        <f t="shared" si="0"/>
        <v>116</v>
      </c>
      <c r="C58">
        <v>13</v>
      </c>
    </row>
    <row r="59" spans="1:3" x14ac:dyDescent="0.25">
      <c r="A59" t="s">
        <v>5</v>
      </c>
      <c r="B59">
        <f t="shared" si="0"/>
        <v>117</v>
      </c>
      <c r="C59">
        <v>14</v>
      </c>
    </row>
    <row r="60" spans="1:3" x14ac:dyDescent="0.25">
      <c r="A60" t="s">
        <v>5</v>
      </c>
      <c r="B60">
        <f t="shared" si="0"/>
        <v>118</v>
      </c>
      <c r="C60">
        <v>15</v>
      </c>
    </row>
    <row r="61" spans="1:3" x14ac:dyDescent="0.25">
      <c r="A61" t="s">
        <v>5</v>
      </c>
      <c r="B61">
        <f t="shared" si="0"/>
        <v>119</v>
      </c>
      <c r="C61">
        <v>16</v>
      </c>
    </row>
    <row r="62" spans="1:3" x14ac:dyDescent="0.25">
      <c r="A62" t="s">
        <v>5</v>
      </c>
      <c r="B62">
        <f t="shared" si="0"/>
        <v>120</v>
      </c>
      <c r="C62">
        <v>17</v>
      </c>
    </row>
    <row r="63" spans="1:3" x14ac:dyDescent="0.25">
      <c r="A63" t="s">
        <v>5</v>
      </c>
      <c r="B63">
        <f t="shared" si="0"/>
        <v>121</v>
      </c>
      <c r="C63">
        <v>18</v>
      </c>
    </row>
    <row r="64" spans="1:3" x14ac:dyDescent="0.25">
      <c r="A64" t="s">
        <v>5</v>
      </c>
      <c r="B64">
        <f t="shared" si="0"/>
        <v>122</v>
      </c>
      <c r="C64">
        <v>19</v>
      </c>
    </row>
    <row r="65" spans="1:4" ht="15.75" thickBot="1" x14ac:dyDescent="0.3">
      <c r="A65" s="1" t="s">
        <v>5</v>
      </c>
      <c r="B65" s="1">
        <f t="shared" si="0"/>
        <v>123</v>
      </c>
      <c r="C65" s="1">
        <v>20</v>
      </c>
      <c r="D65" s="1"/>
    </row>
    <row r="66" spans="1:4" x14ac:dyDescent="0.25">
      <c r="A66" t="s">
        <v>6</v>
      </c>
      <c r="B66">
        <f t="shared" si="0"/>
        <v>124</v>
      </c>
      <c r="C66">
        <v>1</v>
      </c>
    </row>
    <row r="67" spans="1:4" x14ac:dyDescent="0.25">
      <c r="A67" t="s">
        <v>6</v>
      </c>
      <c r="B67">
        <f t="shared" si="0"/>
        <v>125</v>
      </c>
      <c r="C67">
        <v>2</v>
      </c>
    </row>
    <row r="68" spans="1:4" x14ac:dyDescent="0.25">
      <c r="A68" t="s">
        <v>6</v>
      </c>
      <c r="B68">
        <f t="shared" si="0"/>
        <v>126</v>
      </c>
      <c r="C68">
        <v>3</v>
      </c>
    </row>
    <row r="69" spans="1:4" x14ac:dyDescent="0.25">
      <c r="A69" t="s">
        <v>6</v>
      </c>
      <c r="B69">
        <f t="shared" si="0"/>
        <v>127</v>
      </c>
      <c r="C69">
        <v>4</v>
      </c>
    </row>
    <row r="70" spans="1:4" x14ac:dyDescent="0.25">
      <c r="A70" t="s">
        <v>6</v>
      </c>
      <c r="B70">
        <f t="shared" si="0"/>
        <v>128</v>
      </c>
      <c r="C70">
        <v>5</v>
      </c>
    </row>
    <row r="71" spans="1:4" x14ac:dyDescent="0.25">
      <c r="A71" t="s">
        <v>6</v>
      </c>
      <c r="B71">
        <f t="shared" ref="B71:B85" si="1">B70+1</f>
        <v>129</v>
      </c>
      <c r="C71">
        <v>6</v>
      </c>
    </row>
    <row r="72" spans="1:4" x14ac:dyDescent="0.25">
      <c r="A72" t="s">
        <v>6</v>
      </c>
      <c r="B72">
        <f t="shared" si="1"/>
        <v>130</v>
      </c>
      <c r="C72">
        <v>7</v>
      </c>
    </row>
    <row r="73" spans="1:4" x14ac:dyDescent="0.25">
      <c r="A73" t="s">
        <v>6</v>
      </c>
      <c r="B73">
        <f t="shared" si="1"/>
        <v>131</v>
      </c>
      <c r="C73">
        <v>8</v>
      </c>
    </row>
    <row r="74" spans="1:4" x14ac:dyDescent="0.25">
      <c r="A74" t="s">
        <v>6</v>
      </c>
      <c r="B74">
        <f t="shared" si="1"/>
        <v>132</v>
      </c>
      <c r="C74">
        <v>9</v>
      </c>
    </row>
    <row r="75" spans="1:4" x14ac:dyDescent="0.25">
      <c r="A75" t="s">
        <v>6</v>
      </c>
      <c r="B75">
        <f t="shared" si="1"/>
        <v>133</v>
      </c>
      <c r="C75">
        <v>10</v>
      </c>
    </row>
    <row r="76" spans="1:4" x14ac:dyDescent="0.25">
      <c r="A76" t="s">
        <v>6</v>
      </c>
      <c r="B76">
        <f t="shared" si="1"/>
        <v>134</v>
      </c>
      <c r="C76">
        <v>11</v>
      </c>
    </row>
    <row r="77" spans="1:4" x14ac:dyDescent="0.25">
      <c r="A77" t="s">
        <v>6</v>
      </c>
      <c r="B77">
        <f t="shared" si="1"/>
        <v>135</v>
      </c>
      <c r="C77">
        <v>12</v>
      </c>
    </row>
    <row r="78" spans="1:4" x14ac:dyDescent="0.25">
      <c r="A78" t="s">
        <v>6</v>
      </c>
      <c r="B78">
        <f t="shared" si="1"/>
        <v>136</v>
      </c>
      <c r="C78">
        <v>13</v>
      </c>
    </row>
    <row r="79" spans="1:4" x14ac:dyDescent="0.25">
      <c r="A79" t="s">
        <v>6</v>
      </c>
      <c r="B79">
        <f t="shared" si="1"/>
        <v>137</v>
      </c>
      <c r="C79">
        <v>14</v>
      </c>
    </row>
    <row r="80" spans="1:4" x14ac:dyDescent="0.25">
      <c r="A80" t="s">
        <v>6</v>
      </c>
      <c r="B80">
        <f t="shared" si="1"/>
        <v>138</v>
      </c>
      <c r="C80">
        <v>15</v>
      </c>
    </row>
    <row r="81" spans="1:4" x14ac:dyDescent="0.25">
      <c r="A81" t="s">
        <v>6</v>
      </c>
      <c r="B81">
        <f t="shared" si="1"/>
        <v>139</v>
      </c>
      <c r="C81">
        <v>16</v>
      </c>
    </row>
    <row r="82" spans="1:4" x14ac:dyDescent="0.25">
      <c r="A82" t="s">
        <v>6</v>
      </c>
      <c r="B82">
        <f t="shared" si="1"/>
        <v>140</v>
      </c>
      <c r="C82">
        <v>17</v>
      </c>
    </row>
    <row r="83" spans="1:4" x14ac:dyDescent="0.25">
      <c r="A83" t="s">
        <v>6</v>
      </c>
      <c r="B83">
        <f t="shared" si="1"/>
        <v>141</v>
      </c>
      <c r="C83">
        <v>18</v>
      </c>
    </row>
    <row r="84" spans="1:4" x14ac:dyDescent="0.25">
      <c r="A84" t="s">
        <v>6</v>
      </c>
      <c r="B84">
        <f t="shared" si="1"/>
        <v>142</v>
      </c>
      <c r="C84">
        <v>19</v>
      </c>
    </row>
    <row r="85" spans="1:4" ht="15.75" thickBot="1" x14ac:dyDescent="0.3">
      <c r="A85" s="1" t="s">
        <v>6</v>
      </c>
      <c r="B85" s="1">
        <f t="shared" si="1"/>
        <v>143</v>
      </c>
      <c r="C85" s="1">
        <v>20</v>
      </c>
      <c r="D85" s="1"/>
    </row>
  </sheetData>
  <pageMargins left="0.7" right="0.7" top="0.78740157499999996" bottom="0.78740157499999996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F9091-876C-4BA8-AE4F-4A774AEAC462}">
  <dimension ref="A1:C15"/>
  <sheetViews>
    <sheetView workbookViewId="0">
      <selection activeCell="D19" sqref="D19"/>
    </sheetView>
  </sheetViews>
  <sheetFormatPr baseColWidth="10" defaultRowHeight="15" x14ac:dyDescent="0.25"/>
  <cols>
    <col min="1" max="1" width="15.5703125" bestFit="1" customWidth="1"/>
  </cols>
  <sheetData>
    <row r="1" spans="1:3" x14ac:dyDescent="0.25">
      <c r="A1" t="s">
        <v>9</v>
      </c>
      <c r="B1">
        <v>144000000</v>
      </c>
    </row>
    <row r="2" spans="1:3" x14ac:dyDescent="0.25">
      <c r="A2" t="s">
        <v>8</v>
      </c>
      <c r="B2">
        <v>50</v>
      </c>
      <c r="C2">
        <v>5</v>
      </c>
    </row>
    <row r="3" spans="1:3" x14ac:dyDescent="0.25">
      <c r="A3" t="s">
        <v>11</v>
      </c>
      <c r="B3">
        <v>500</v>
      </c>
      <c r="C3">
        <v>2000</v>
      </c>
    </row>
    <row r="4" spans="1:3" x14ac:dyDescent="0.25">
      <c r="A4" t="s">
        <v>10</v>
      </c>
      <c r="B4">
        <f>B1/B2/B3</f>
        <v>5760</v>
      </c>
      <c r="C4">
        <f>B1/C2/C3</f>
        <v>14400</v>
      </c>
    </row>
    <row r="7" spans="1:3" x14ac:dyDescent="0.25">
      <c r="A7" t="s">
        <v>7</v>
      </c>
      <c r="B7">
        <v>96000000</v>
      </c>
    </row>
    <row r="8" spans="1:3" x14ac:dyDescent="0.25">
      <c r="A8" t="s">
        <v>8</v>
      </c>
      <c r="B8">
        <v>100</v>
      </c>
    </row>
    <row r="9" spans="1:3" x14ac:dyDescent="0.25">
      <c r="A9" t="s">
        <v>11</v>
      </c>
      <c r="B9">
        <v>1000</v>
      </c>
    </row>
    <row r="10" spans="1:3" x14ac:dyDescent="0.25">
      <c r="A10" t="s">
        <v>10</v>
      </c>
      <c r="B10">
        <f>B7/B8/B9</f>
        <v>960</v>
      </c>
    </row>
    <row r="13" spans="1:3" x14ac:dyDescent="0.25">
      <c r="A13" t="s">
        <v>7</v>
      </c>
      <c r="B13">
        <v>170000000</v>
      </c>
    </row>
    <row r="14" spans="1:3" x14ac:dyDescent="0.25">
      <c r="A14" t="s">
        <v>10</v>
      </c>
      <c r="B14">
        <v>17200</v>
      </c>
    </row>
    <row r="15" spans="1:3" x14ac:dyDescent="0.25">
      <c r="A15" t="s">
        <v>11</v>
      </c>
      <c r="B15">
        <v>10000</v>
      </c>
    </row>
  </sheetData>
  <pageMargins left="0.7" right="0.7" top="0.78740157499999996" bottom="0.78740157499999996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19413-9FD5-40CB-8AF8-EED5A89D5B7A}">
  <dimension ref="A1:B12"/>
  <sheetViews>
    <sheetView workbookViewId="0">
      <selection activeCell="B2" sqref="B2"/>
    </sheetView>
  </sheetViews>
  <sheetFormatPr baseColWidth="10" defaultRowHeight="15" x14ac:dyDescent="0.25"/>
  <cols>
    <col min="1" max="1" width="24.28515625" bestFit="1" customWidth="1"/>
  </cols>
  <sheetData>
    <row r="1" spans="1:2" x14ac:dyDescent="0.25">
      <c r="A1" t="s">
        <v>12</v>
      </c>
      <c r="B1">
        <v>1105</v>
      </c>
    </row>
    <row r="2" spans="1:2" x14ac:dyDescent="0.25">
      <c r="A2" t="s">
        <v>13</v>
      </c>
      <c r="B2">
        <v>1040</v>
      </c>
    </row>
    <row r="3" spans="1:2" x14ac:dyDescent="0.25">
      <c r="A3" t="s">
        <v>14</v>
      </c>
      <c r="B3">
        <v>1381</v>
      </c>
    </row>
    <row r="4" spans="1:2" x14ac:dyDescent="0.25">
      <c r="A4" t="s">
        <v>15</v>
      </c>
      <c r="B4">
        <v>30</v>
      </c>
    </row>
    <row r="5" spans="1:2" x14ac:dyDescent="0.25">
      <c r="A5" t="s">
        <v>16</v>
      </c>
      <c r="B5">
        <v>130</v>
      </c>
    </row>
    <row r="8" spans="1:2" x14ac:dyDescent="0.25">
      <c r="A8" t="s">
        <v>17</v>
      </c>
      <c r="B8">
        <f>((B5-B4)/(B3-B2))*(B1-B2)+30</f>
        <v>49.061583577712611</v>
      </c>
    </row>
    <row r="10" spans="1:2" x14ac:dyDescent="0.25">
      <c r="A10" t="s">
        <v>18</v>
      </c>
      <c r="B10">
        <f>(B5-B4)/(B3-B2)</f>
        <v>0.2932551319648094</v>
      </c>
    </row>
    <row r="11" spans="1:2" x14ac:dyDescent="0.25">
      <c r="A11" t="s">
        <v>19</v>
      </c>
      <c r="B11">
        <f>B1-B2</f>
        <v>65</v>
      </c>
    </row>
    <row r="12" spans="1:2" x14ac:dyDescent="0.25">
      <c r="A12" t="s">
        <v>20</v>
      </c>
      <c r="B12">
        <f>B10*B11+30</f>
        <v>49.061583577712611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9D205-20A5-49C5-9B14-8F20DBAB786D}">
  <dimension ref="A1:C16"/>
  <sheetViews>
    <sheetView workbookViewId="0">
      <selection activeCell="B13" sqref="B13"/>
    </sheetView>
  </sheetViews>
  <sheetFormatPr baseColWidth="10" defaultRowHeight="15" x14ac:dyDescent="0.25"/>
  <cols>
    <col min="1" max="1" width="20.7109375" bestFit="1" customWidth="1"/>
    <col min="3" max="3" width="12" bestFit="1" customWidth="1"/>
  </cols>
  <sheetData>
    <row r="1" spans="1:3" x14ac:dyDescent="0.25">
      <c r="A1" t="s">
        <v>23</v>
      </c>
      <c r="B1">
        <v>1435</v>
      </c>
    </row>
    <row r="2" spans="1:3" x14ac:dyDescent="0.25">
      <c r="A2" s="2" t="s">
        <v>21</v>
      </c>
      <c r="B2">
        <v>3000</v>
      </c>
    </row>
    <row r="3" spans="1:3" x14ac:dyDescent="0.25">
      <c r="A3" s="2" t="s">
        <v>22</v>
      </c>
      <c r="B3">
        <v>1654</v>
      </c>
    </row>
    <row r="5" spans="1:3" x14ac:dyDescent="0.25">
      <c r="A5" t="s">
        <v>18</v>
      </c>
      <c r="B5">
        <f>B2*B3</f>
        <v>4962000</v>
      </c>
    </row>
    <row r="6" spans="1:3" x14ac:dyDescent="0.25">
      <c r="A6" t="s">
        <v>19</v>
      </c>
      <c r="B6">
        <f>B5/B1</f>
        <v>3457.8397212543555</v>
      </c>
    </row>
    <row r="9" spans="1:3" x14ac:dyDescent="0.25">
      <c r="A9" t="s">
        <v>31</v>
      </c>
      <c r="B9">
        <v>4096</v>
      </c>
    </row>
    <row r="10" spans="1:3" x14ac:dyDescent="0.25">
      <c r="A10" t="s">
        <v>32</v>
      </c>
      <c r="B10">
        <v>3.3</v>
      </c>
    </row>
    <row r="11" spans="1:3" x14ac:dyDescent="0.25">
      <c r="A11" t="s">
        <v>18</v>
      </c>
      <c r="B11">
        <f>B10/B9</f>
        <v>8.0566406249999996E-4</v>
      </c>
    </row>
    <row r="12" spans="1:3" x14ac:dyDescent="0.25">
      <c r="A12" t="s">
        <v>33</v>
      </c>
      <c r="B12">
        <v>3657</v>
      </c>
    </row>
    <row r="13" spans="1:3" x14ac:dyDescent="0.25">
      <c r="A13" t="s">
        <v>19</v>
      </c>
      <c r="B13">
        <f>B12*B11</f>
        <v>2.9463134765624996</v>
      </c>
    </row>
    <row r="15" spans="1:3" x14ac:dyDescent="0.25">
      <c r="A15" t="s">
        <v>34</v>
      </c>
      <c r="B15">
        <f>Spannungsteiler!B4</f>
        <v>0.66</v>
      </c>
      <c r="C15" s="4">
        <f>1/B15</f>
        <v>1.5151515151515151</v>
      </c>
    </row>
    <row r="16" spans="1:3" x14ac:dyDescent="0.25">
      <c r="A16" t="s">
        <v>20</v>
      </c>
      <c r="B16">
        <f>B13*C15</f>
        <v>4.4641113281249991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7C15F-E165-4476-B43D-6E820F3A7FAB}">
  <dimension ref="A1:J7"/>
  <sheetViews>
    <sheetView workbookViewId="0">
      <selection activeCell="C4" sqref="C4"/>
    </sheetView>
  </sheetViews>
  <sheetFormatPr baseColWidth="10" defaultRowHeight="15" x14ac:dyDescent="0.25"/>
  <cols>
    <col min="9" max="9" width="19.42578125" bestFit="1" customWidth="1"/>
    <col min="10" max="10" width="20.7109375" bestFit="1" customWidth="1"/>
  </cols>
  <sheetData>
    <row r="1" spans="1:10" x14ac:dyDescent="0.25">
      <c r="A1" t="s">
        <v>24</v>
      </c>
      <c r="B1">
        <v>5</v>
      </c>
    </row>
    <row r="2" spans="1:10" x14ac:dyDescent="0.25">
      <c r="A2" t="s">
        <v>25</v>
      </c>
      <c r="B2">
        <v>17000</v>
      </c>
      <c r="C2">
        <v>5600</v>
      </c>
    </row>
    <row r="3" spans="1:10" x14ac:dyDescent="0.25">
      <c r="A3" t="s">
        <v>26</v>
      </c>
      <c r="B3">
        <v>33000</v>
      </c>
      <c r="C3">
        <v>10000</v>
      </c>
      <c r="I3" t="s">
        <v>29</v>
      </c>
      <c r="J3" t="s">
        <v>30</v>
      </c>
    </row>
    <row r="4" spans="1:10" x14ac:dyDescent="0.25">
      <c r="A4" t="s">
        <v>28</v>
      </c>
      <c r="B4">
        <f>B3/(B2+B3)</f>
        <v>0.66</v>
      </c>
      <c r="C4">
        <f>C3/(C2+C3)</f>
        <v>0.64102564102564108</v>
      </c>
      <c r="I4" s="3">
        <v>4.4569999999999999</v>
      </c>
      <c r="J4" s="3">
        <f>I4*$B$4</f>
        <v>2.9416199999999999</v>
      </c>
    </row>
    <row r="5" spans="1:10" x14ac:dyDescent="0.25">
      <c r="A5" t="s">
        <v>27</v>
      </c>
      <c r="B5">
        <f>B1*B4</f>
        <v>3.3000000000000003</v>
      </c>
      <c r="C5">
        <f>B1*C4</f>
        <v>3.2051282051282053</v>
      </c>
      <c r="I5" s="3">
        <v>4.1689999999999996</v>
      </c>
      <c r="J5" s="3">
        <f t="shared" ref="J5:J7" si="0">I5*$B$4</f>
        <v>2.7515399999999999</v>
      </c>
    </row>
    <row r="6" spans="1:10" x14ac:dyDescent="0.25">
      <c r="I6" s="3">
        <v>3.7490000000000001</v>
      </c>
      <c r="J6" s="3">
        <f t="shared" si="0"/>
        <v>2.4743400000000002</v>
      </c>
    </row>
    <row r="7" spans="1:10" x14ac:dyDescent="0.25">
      <c r="B7">
        <f>1/B4</f>
        <v>1.5151515151515151</v>
      </c>
      <c r="I7" s="3">
        <v>2.9990000000000001</v>
      </c>
      <c r="J7" s="3">
        <f t="shared" si="0"/>
        <v>1.9793400000000001</v>
      </c>
    </row>
  </sheetData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90171-3C73-4133-A5B8-200475357F02}">
  <dimension ref="A1:B5"/>
  <sheetViews>
    <sheetView tabSelected="1" workbookViewId="0">
      <selection activeCell="B4" sqref="B4"/>
    </sheetView>
  </sheetViews>
  <sheetFormatPr baseColWidth="10" defaultRowHeight="15" x14ac:dyDescent="0.25"/>
  <sheetData>
    <row r="1" spans="1:2" x14ac:dyDescent="0.25">
      <c r="A1" t="s">
        <v>24</v>
      </c>
      <c r="B1">
        <v>3.3</v>
      </c>
    </row>
    <row r="2" spans="1:2" x14ac:dyDescent="0.25">
      <c r="A2" t="s">
        <v>25</v>
      </c>
      <c r="B2">
        <v>10000</v>
      </c>
    </row>
    <row r="3" spans="1:2" x14ac:dyDescent="0.25">
      <c r="A3" t="s">
        <v>26</v>
      </c>
      <c r="B3">
        <v>5600</v>
      </c>
    </row>
    <row r="4" spans="1:2" x14ac:dyDescent="0.25">
      <c r="A4" t="s">
        <v>28</v>
      </c>
      <c r="B4" s="5">
        <f>1+(B3/B2)</f>
        <v>1.56</v>
      </c>
    </row>
    <row r="5" spans="1:2" x14ac:dyDescent="0.25">
      <c r="A5" t="s">
        <v>27</v>
      </c>
      <c r="B5">
        <f>B1*B4</f>
        <v>5.1479999999999997</v>
      </c>
    </row>
  </sheetData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9C0AA-89AE-403A-BD11-4EBDFA2B0A24}">
  <dimension ref="A1:B4"/>
  <sheetViews>
    <sheetView workbookViewId="0">
      <selection activeCell="B4" sqref="B4"/>
    </sheetView>
  </sheetViews>
  <sheetFormatPr baseColWidth="10" defaultRowHeight="15" x14ac:dyDescent="0.25"/>
  <sheetData>
    <row r="1" spans="1:2" x14ac:dyDescent="0.25">
      <c r="A1" t="s">
        <v>32</v>
      </c>
      <c r="B1">
        <v>2.5</v>
      </c>
    </row>
    <row r="2" spans="1:2" x14ac:dyDescent="0.25">
      <c r="A2" t="s">
        <v>25</v>
      </c>
      <c r="B2">
        <v>30000</v>
      </c>
    </row>
    <row r="3" spans="1:2" x14ac:dyDescent="0.25">
      <c r="A3" t="s">
        <v>26</v>
      </c>
      <c r="B3">
        <v>10000</v>
      </c>
    </row>
    <row r="4" spans="1:2" x14ac:dyDescent="0.25">
      <c r="A4" t="s">
        <v>35</v>
      </c>
      <c r="B4">
        <f>((B2+B3)/B3)*B1</f>
        <v>10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Tabelle1</vt:lpstr>
      <vt:lpstr>Tabelle2</vt:lpstr>
      <vt:lpstr>Temperatur</vt:lpstr>
      <vt:lpstr>ADC</vt:lpstr>
      <vt:lpstr>Spannungsteiler</vt:lpstr>
      <vt:lpstr>OpAmp</vt:lpstr>
      <vt:lpstr>TLE42764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Geiger, Heinrich</dc:creator>
  <cp:lastModifiedBy>Heinrich Geiger</cp:lastModifiedBy>
  <dcterms:created xsi:type="dcterms:W3CDTF">2023-11-14T21:38:01Z</dcterms:created>
  <dcterms:modified xsi:type="dcterms:W3CDTF">2024-07-21T18:51:10Z</dcterms:modified>
</cp:coreProperties>
</file>