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M:\SIZ 2020\S20206 QuaSi II\AB1 Modellbeschreibung und Re-Implementierung\AP1.2 Modellbeschreibung\Modellbeschreibung QuaSi 2.0\Modellbeschreibung_Einzelmodule\Schaubilder_Hauptkomponenten\"/>
    </mc:Choice>
  </mc:AlternateContent>
  <bookViews>
    <workbookView xWindow="0" yWindow="0" windowWidth="23910" windowHeight="13950" activeTab="1"/>
  </bookViews>
  <sheets>
    <sheet name="Tabelle1" sheetId="1" r:id="rId1"/>
    <sheet name="Berechnung_Leistungswertetabell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2" i="2" l="1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D22" i="2" l="1"/>
  <c r="G20" i="2"/>
  <c r="F20" i="2"/>
  <c r="D23" i="2"/>
  <c r="D94" i="2" l="1"/>
  <c r="D110" i="2"/>
  <c r="G26" i="2"/>
  <c r="G39" i="2"/>
  <c r="H41" i="2"/>
  <c r="G43" i="2"/>
  <c r="H48" i="2"/>
  <c r="H50" i="2"/>
  <c r="G60" i="2"/>
  <c r="G64" i="2"/>
  <c r="G66" i="2"/>
  <c r="G70" i="2"/>
  <c r="G77" i="2"/>
  <c r="G78" i="2"/>
  <c r="G85" i="2"/>
  <c r="G94" i="2"/>
  <c r="G99" i="2"/>
  <c r="G110" i="2"/>
  <c r="H111" i="2"/>
  <c r="H114" i="2"/>
  <c r="G115" i="2"/>
  <c r="G22" i="2"/>
  <c r="E22" i="2" s="1"/>
  <c r="H28" i="2"/>
  <c r="E24" i="1"/>
  <c r="G11" i="2"/>
  <c r="H63" i="2"/>
  <c r="G10" i="2"/>
  <c r="H55" i="2"/>
  <c r="H56" i="2"/>
  <c r="H71" i="2"/>
  <c r="H72" i="2"/>
  <c r="H87" i="2"/>
  <c r="H88" i="2"/>
  <c r="H96" i="2"/>
  <c r="H97" i="2"/>
  <c r="H119" i="2"/>
  <c r="C24" i="1"/>
  <c r="D106" i="2" l="1"/>
  <c r="G106" i="2"/>
  <c r="D74" i="2"/>
  <c r="G74" i="2"/>
  <c r="E74" i="2" s="1"/>
  <c r="D58" i="2"/>
  <c r="G58" i="2"/>
  <c r="E58" i="2" s="1"/>
  <c r="D34" i="2"/>
  <c r="G34" i="2"/>
  <c r="E34" i="2" s="1"/>
  <c r="D105" i="2"/>
  <c r="G105" i="2"/>
  <c r="D81" i="2"/>
  <c r="G81" i="2"/>
  <c r="E81" i="2" s="1"/>
  <c r="I81" i="2" s="1"/>
  <c r="D49" i="2"/>
  <c r="G49" i="2"/>
  <c r="E49" i="2" s="1"/>
  <c r="D33" i="2"/>
  <c r="G33" i="2"/>
  <c r="E33" i="2" s="1"/>
  <c r="I33" i="2" s="1"/>
  <c r="D112" i="2"/>
  <c r="G112" i="2"/>
  <c r="D88" i="2"/>
  <c r="G88" i="2"/>
  <c r="E88" i="2" s="1"/>
  <c r="J88" i="2" s="1"/>
  <c r="D40" i="2"/>
  <c r="G40" i="2"/>
  <c r="E40" i="2" s="1"/>
  <c r="I40" i="2" s="1"/>
  <c r="D103" i="2"/>
  <c r="G103" i="2"/>
  <c r="E103" i="2" s="1"/>
  <c r="J103" i="2" s="1"/>
  <c r="D79" i="2"/>
  <c r="G79" i="2"/>
  <c r="D55" i="2"/>
  <c r="G55" i="2"/>
  <c r="E55" i="2" s="1"/>
  <c r="J55" i="2" s="1"/>
  <c r="D31" i="2"/>
  <c r="G31" i="2"/>
  <c r="E31" i="2" s="1"/>
  <c r="I31" i="2" s="1"/>
  <c r="H112" i="2"/>
  <c r="D102" i="2"/>
  <c r="G102" i="2"/>
  <c r="E102" i="2" s="1"/>
  <c r="D62" i="2"/>
  <c r="G62" i="2"/>
  <c r="E62" i="2" s="1"/>
  <c r="D38" i="2"/>
  <c r="G38" i="2"/>
  <c r="E38" i="2" s="1"/>
  <c r="D109" i="2"/>
  <c r="G109" i="2"/>
  <c r="E109" i="2" s="1"/>
  <c r="D101" i="2"/>
  <c r="G101" i="2"/>
  <c r="D93" i="2"/>
  <c r="G93" i="2"/>
  <c r="E93" i="2" s="1"/>
  <c r="D69" i="2"/>
  <c r="G69" i="2"/>
  <c r="E69" i="2" s="1"/>
  <c r="D61" i="2"/>
  <c r="G61" i="2"/>
  <c r="E61" i="2" s="1"/>
  <c r="D53" i="2"/>
  <c r="G53" i="2"/>
  <c r="E53" i="2" s="1"/>
  <c r="D45" i="2"/>
  <c r="G45" i="2"/>
  <c r="E45" i="2" s="1"/>
  <c r="D37" i="2"/>
  <c r="G37" i="2"/>
  <c r="E37" i="2" s="1"/>
  <c r="D29" i="2"/>
  <c r="G29" i="2"/>
  <c r="E29" i="2" s="1"/>
  <c r="D122" i="2"/>
  <c r="G122" i="2"/>
  <c r="D90" i="2"/>
  <c r="G90" i="2"/>
  <c r="E90" i="2" s="1"/>
  <c r="D50" i="2"/>
  <c r="G50" i="2"/>
  <c r="E50" i="2" s="1"/>
  <c r="D121" i="2"/>
  <c r="G121" i="2"/>
  <c r="E121" i="2" s="1"/>
  <c r="I121" i="2" s="1"/>
  <c r="D97" i="2"/>
  <c r="G97" i="2"/>
  <c r="E97" i="2" s="1"/>
  <c r="D73" i="2"/>
  <c r="G73" i="2"/>
  <c r="E73" i="2" s="1"/>
  <c r="I73" i="2" s="1"/>
  <c r="D57" i="2"/>
  <c r="G57" i="2"/>
  <c r="E57" i="2" s="1"/>
  <c r="D41" i="2"/>
  <c r="G41" i="2"/>
  <c r="E41" i="2" s="1"/>
  <c r="D104" i="2"/>
  <c r="G104" i="2"/>
  <c r="E104" i="2" s="1"/>
  <c r="D80" i="2"/>
  <c r="G80" i="2"/>
  <c r="D56" i="2"/>
  <c r="G56" i="2"/>
  <c r="E56" i="2" s="1"/>
  <c r="D32" i="2"/>
  <c r="G32" i="2"/>
  <c r="E32" i="2" s="1"/>
  <c r="J32" i="2" s="1"/>
  <c r="D119" i="2"/>
  <c r="G119" i="2"/>
  <c r="D95" i="2"/>
  <c r="G95" i="2"/>
  <c r="E95" i="2" s="1"/>
  <c r="D71" i="2"/>
  <c r="G71" i="2"/>
  <c r="E71" i="2" s="1"/>
  <c r="D47" i="2"/>
  <c r="G47" i="2"/>
  <c r="E47" i="2" s="1"/>
  <c r="I47" i="2" s="1"/>
  <c r="H23" i="2"/>
  <c r="G23" i="2"/>
  <c r="E23" i="2" s="1"/>
  <c r="D118" i="2"/>
  <c r="G118" i="2"/>
  <c r="E118" i="2" s="1"/>
  <c r="D46" i="2"/>
  <c r="G46" i="2"/>
  <c r="E46" i="2" s="1"/>
  <c r="D30" i="2"/>
  <c r="G30" i="2"/>
  <c r="E30" i="2" s="1"/>
  <c r="D117" i="2"/>
  <c r="G117" i="2"/>
  <c r="E117" i="2" s="1"/>
  <c r="H104" i="2"/>
  <c r="H80" i="2"/>
  <c r="H40" i="2"/>
  <c r="D116" i="2"/>
  <c r="G116" i="2"/>
  <c r="E116" i="2" s="1"/>
  <c r="D108" i="2"/>
  <c r="G108" i="2"/>
  <c r="E108" i="2" s="1"/>
  <c r="D100" i="2"/>
  <c r="G100" i="2"/>
  <c r="E100" i="2" s="1"/>
  <c r="D92" i="2"/>
  <c r="G92" i="2"/>
  <c r="E92" i="2" s="1"/>
  <c r="D84" i="2"/>
  <c r="G84" i="2"/>
  <c r="E84" i="2" s="1"/>
  <c r="D76" i="2"/>
  <c r="G76" i="2"/>
  <c r="E76" i="2" s="1"/>
  <c r="D68" i="2"/>
  <c r="G68" i="2"/>
  <c r="E68" i="2" s="1"/>
  <c r="D52" i="2"/>
  <c r="G52" i="2"/>
  <c r="E52" i="2" s="1"/>
  <c r="D44" i="2"/>
  <c r="G44" i="2"/>
  <c r="E44" i="2" s="1"/>
  <c r="D36" i="2"/>
  <c r="G36" i="2"/>
  <c r="E36" i="2" s="1"/>
  <c r="D28" i="2"/>
  <c r="G28" i="2"/>
  <c r="D114" i="2"/>
  <c r="G114" i="2"/>
  <c r="E114" i="2" s="1"/>
  <c r="D98" i="2"/>
  <c r="G98" i="2"/>
  <c r="E98" i="2" s="1"/>
  <c r="D82" i="2"/>
  <c r="G82" i="2"/>
  <c r="E82" i="2" s="1"/>
  <c r="D42" i="2"/>
  <c r="G42" i="2"/>
  <c r="E42" i="2" s="1"/>
  <c r="D113" i="2"/>
  <c r="G113" i="2"/>
  <c r="E113" i="2" s="1"/>
  <c r="I113" i="2" s="1"/>
  <c r="D89" i="2"/>
  <c r="G89" i="2"/>
  <c r="E89" i="2" s="1"/>
  <c r="I89" i="2" s="1"/>
  <c r="D65" i="2"/>
  <c r="G65" i="2"/>
  <c r="E65" i="2" s="1"/>
  <c r="I65" i="2" s="1"/>
  <c r="D25" i="2"/>
  <c r="G25" i="2"/>
  <c r="E25" i="2" s="1"/>
  <c r="D120" i="2"/>
  <c r="G120" i="2"/>
  <c r="E120" i="2" s="1"/>
  <c r="D96" i="2"/>
  <c r="G96" i="2"/>
  <c r="E96" i="2" s="1"/>
  <c r="I96" i="2" s="1"/>
  <c r="D72" i="2"/>
  <c r="G72" i="2"/>
  <c r="E72" i="2" s="1"/>
  <c r="I72" i="2" s="1"/>
  <c r="D48" i="2"/>
  <c r="G48" i="2"/>
  <c r="E48" i="2" s="1"/>
  <c r="D24" i="2"/>
  <c r="G24" i="2"/>
  <c r="E24" i="2" s="1"/>
  <c r="I24" i="2" s="1"/>
  <c r="D111" i="2"/>
  <c r="G111" i="2"/>
  <c r="E111" i="2" s="1"/>
  <c r="J111" i="2" s="1"/>
  <c r="D87" i="2"/>
  <c r="G87" i="2"/>
  <c r="E87" i="2" s="1"/>
  <c r="I87" i="2" s="1"/>
  <c r="D63" i="2"/>
  <c r="G63" i="2"/>
  <c r="E63" i="2" s="1"/>
  <c r="H82" i="2"/>
  <c r="D86" i="2"/>
  <c r="G86" i="2"/>
  <c r="E86" i="2" s="1"/>
  <c r="D54" i="2"/>
  <c r="G54" i="2"/>
  <c r="E54" i="2" s="1"/>
  <c r="H81" i="2"/>
  <c r="H90" i="2"/>
  <c r="H98" i="2"/>
  <c r="H73" i="2"/>
  <c r="H32" i="2"/>
  <c r="D107" i="2"/>
  <c r="G107" i="2"/>
  <c r="E107" i="2" s="1"/>
  <c r="D91" i="2"/>
  <c r="G91" i="2"/>
  <c r="E91" i="2" s="1"/>
  <c r="J91" i="2" s="1"/>
  <c r="D83" i="2"/>
  <c r="G83" i="2"/>
  <c r="E83" i="2" s="1"/>
  <c r="D75" i="2"/>
  <c r="G75" i="2"/>
  <c r="E75" i="2" s="1"/>
  <c r="D67" i="2"/>
  <c r="G67" i="2"/>
  <c r="E67" i="2" s="1"/>
  <c r="D59" i="2"/>
  <c r="G59" i="2"/>
  <c r="E59" i="2" s="1"/>
  <c r="D51" i="2"/>
  <c r="G51" i="2"/>
  <c r="D35" i="2"/>
  <c r="G35" i="2"/>
  <c r="E35" i="2" s="1"/>
  <c r="D27" i="2"/>
  <c r="G27" i="2"/>
  <c r="E27" i="2" s="1"/>
  <c r="H49" i="2"/>
  <c r="H113" i="2"/>
  <c r="H95" i="2"/>
  <c r="H79" i="2"/>
  <c r="H47" i="2"/>
  <c r="H33" i="2"/>
  <c r="E101" i="2"/>
  <c r="E110" i="2"/>
  <c r="E94" i="2"/>
  <c r="H84" i="2"/>
  <c r="H83" i="2"/>
  <c r="H103" i="2"/>
  <c r="H57" i="2"/>
  <c r="H31" i="2"/>
  <c r="H120" i="2"/>
  <c r="H86" i="2"/>
  <c r="E122" i="2"/>
  <c r="E106" i="2"/>
  <c r="H27" i="2"/>
  <c r="H60" i="2"/>
  <c r="H26" i="2"/>
  <c r="H43" i="2"/>
  <c r="H59" i="2"/>
  <c r="H64" i="2"/>
  <c r="H115" i="2"/>
  <c r="H66" i="2"/>
  <c r="H116" i="2"/>
  <c r="H89" i="2"/>
  <c r="H42" i="2"/>
  <c r="H52" i="2"/>
  <c r="H39" i="2"/>
  <c r="E112" i="2"/>
  <c r="E80" i="2"/>
  <c r="E28" i="2"/>
  <c r="H22" i="2"/>
  <c r="E105" i="2"/>
  <c r="H122" i="2"/>
  <c r="H106" i="2"/>
  <c r="H75" i="2"/>
  <c r="H76" i="2"/>
  <c r="H35" i="2"/>
  <c r="H51" i="2"/>
  <c r="H78" i="2"/>
  <c r="H70" i="2"/>
  <c r="H25" i="2"/>
  <c r="H99" i="2"/>
  <c r="H121" i="2"/>
  <c r="H105" i="2"/>
  <c r="H74" i="2"/>
  <c r="H65" i="2"/>
  <c r="H34" i="2"/>
  <c r="H85" i="2"/>
  <c r="H77" i="2"/>
  <c r="H24" i="2"/>
  <c r="E119" i="2"/>
  <c r="E79" i="2"/>
  <c r="I79" i="2" s="1"/>
  <c r="E51" i="2"/>
  <c r="J23" i="2"/>
  <c r="H67" i="2"/>
  <c r="H58" i="2"/>
  <c r="H92" i="2"/>
  <c r="H91" i="2"/>
  <c r="H107" i="2"/>
  <c r="H110" i="2"/>
  <c r="H54" i="2"/>
  <c r="H46" i="2"/>
  <c r="H101" i="2"/>
  <c r="H53" i="2"/>
  <c r="H29" i="2"/>
  <c r="H102" i="2"/>
  <c r="H62" i="2"/>
  <c r="H94" i="2"/>
  <c r="H109" i="2"/>
  <c r="H69" i="2"/>
  <c r="H61" i="2"/>
  <c r="H37" i="2"/>
  <c r="H30" i="2"/>
  <c r="H38" i="2"/>
  <c r="H118" i="2"/>
  <c r="H117" i="2"/>
  <c r="H93" i="2"/>
  <c r="H45" i="2"/>
  <c r="H108" i="2"/>
  <c r="H100" i="2"/>
  <c r="H36" i="2"/>
  <c r="H44" i="2"/>
  <c r="H68" i="2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23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D23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32" i="1"/>
  <c r="D24" i="1"/>
  <c r="D25" i="1"/>
  <c r="D26" i="1"/>
  <c r="D27" i="1"/>
  <c r="D28" i="1"/>
  <c r="D29" i="1"/>
  <c r="D30" i="1"/>
  <c r="D31" i="1"/>
  <c r="C23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22" i="1"/>
  <c r="D5" i="1"/>
  <c r="D6" i="1"/>
  <c r="D7" i="1"/>
  <c r="D8" i="1"/>
  <c r="D9" i="1"/>
  <c r="D10" i="1"/>
  <c r="D11" i="1"/>
  <c r="D12" i="1"/>
  <c r="D13" i="1"/>
  <c r="D14" i="1"/>
  <c r="I105" i="2" l="1"/>
  <c r="J80" i="2"/>
  <c r="I100" i="2"/>
  <c r="I25" i="2"/>
  <c r="I95" i="2"/>
  <c r="I41" i="2"/>
  <c r="J49" i="2"/>
  <c r="I104" i="2"/>
  <c r="I119" i="2"/>
  <c r="D43" i="2"/>
  <c r="E43" i="2"/>
  <c r="D99" i="2"/>
  <c r="E99" i="2"/>
  <c r="D39" i="2"/>
  <c r="E39" i="2"/>
  <c r="D70" i="2"/>
  <c r="E70" i="2"/>
  <c r="D115" i="2"/>
  <c r="E115" i="2"/>
  <c r="D26" i="2"/>
  <c r="E26" i="2"/>
  <c r="J25" i="2"/>
  <c r="D78" i="2"/>
  <c r="E78" i="2"/>
  <c r="D64" i="2"/>
  <c r="E64" i="2"/>
  <c r="D60" i="2"/>
  <c r="E60" i="2"/>
  <c r="D85" i="2"/>
  <c r="E85" i="2"/>
  <c r="D66" i="2"/>
  <c r="E66" i="2"/>
  <c r="D77" i="2"/>
  <c r="E77" i="2"/>
  <c r="J87" i="2"/>
  <c r="J96" i="2"/>
  <c r="J68" i="2"/>
  <c r="J24" i="2"/>
  <c r="J119" i="2"/>
  <c r="I23" i="2"/>
  <c r="J40" i="2"/>
  <c r="I57" i="2"/>
  <c r="J36" i="2"/>
  <c r="I80" i="2"/>
  <c r="J95" i="2"/>
  <c r="I49" i="2"/>
  <c r="J79" i="2"/>
  <c r="J100" i="2"/>
  <c r="J73" i="2"/>
  <c r="J41" i="2"/>
  <c r="J89" i="2"/>
  <c r="I36" i="2"/>
  <c r="I68" i="2"/>
  <c r="I55" i="2"/>
  <c r="J81" i="2"/>
  <c r="J104" i="2"/>
  <c r="J113" i="2"/>
  <c r="J72" i="2"/>
  <c r="I111" i="2"/>
  <c r="J31" i="2"/>
  <c r="I32" i="2"/>
  <c r="I122" i="2"/>
  <c r="J122" i="2"/>
  <c r="I38" i="2"/>
  <c r="J38" i="2"/>
  <c r="I103" i="2"/>
  <c r="J121" i="2"/>
  <c r="I48" i="2"/>
  <c r="J48" i="2"/>
  <c r="J57" i="2"/>
  <c r="I98" i="2"/>
  <c r="J98" i="2"/>
  <c r="I102" i="2"/>
  <c r="J102" i="2"/>
  <c r="I97" i="2"/>
  <c r="J97" i="2"/>
  <c r="I56" i="2"/>
  <c r="J56" i="2"/>
  <c r="I42" i="2"/>
  <c r="J42" i="2"/>
  <c r="I91" i="2"/>
  <c r="I114" i="2"/>
  <c r="J114" i="2"/>
  <c r="I30" i="2"/>
  <c r="J30" i="2"/>
  <c r="J33" i="2"/>
  <c r="I34" i="2"/>
  <c r="J34" i="2"/>
  <c r="J47" i="2"/>
  <c r="J28" i="2"/>
  <c r="I28" i="2"/>
  <c r="J63" i="2"/>
  <c r="I63" i="2"/>
  <c r="I86" i="2"/>
  <c r="J86" i="2"/>
  <c r="J112" i="2"/>
  <c r="I112" i="2"/>
  <c r="I82" i="2"/>
  <c r="J82" i="2"/>
  <c r="I88" i="2"/>
  <c r="J76" i="2"/>
  <c r="I76" i="2"/>
  <c r="J65" i="2"/>
  <c r="I58" i="2"/>
  <c r="J58" i="2"/>
  <c r="I74" i="2"/>
  <c r="J74" i="2"/>
  <c r="J92" i="2"/>
  <c r="I92" i="2"/>
  <c r="J107" i="2"/>
  <c r="I107" i="2"/>
  <c r="J108" i="2"/>
  <c r="I108" i="2"/>
  <c r="I94" i="2"/>
  <c r="J94" i="2"/>
  <c r="J84" i="2"/>
  <c r="I84" i="2"/>
  <c r="I90" i="2"/>
  <c r="J90" i="2"/>
  <c r="I50" i="2"/>
  <c r="J50" i="2"/>
  <c r="I71" i="2"/>
  <c r="J71" i="2"/>
  <c r="J44" i="2"/>
  <c r="I44" i="2"/>
  <c r="J120" i="2"/>
  <c r="I120" i="2"/>
  <c r="J75" i="2"/>
  <c r="I75" i="2"/>
  <c r="J27" i="2"/>
  <c r="I27" i="2"/>
  <c r="I106" i="2"/>
  <c r="J106" i="2"/>
  <c r="J67" i="2"/>
  <c r="I67" i="2"/>
  <c r="J35" i="2"/>
  <c r="I35" i="2"/>
  <c r="J83" i="2"/>
  <c r="I83" i="2"/>
  <c r="J105" i="2"/>
  <c r="L22" i="2" l="1"/>
  <c r="I77" i="2"/>
  <c r="J64" i="2"/>
  <c r="K23" i="2"/>
  <c r="K28" i="2"/>
  <c r="I66" i="2"/>
  <c r="I39" i="2"/>
  <c r="J26" i="2"/>
  <c r="J99" i="2"/>
  <c r="J43" i="2"/>
  <c r="I43" i="2"/>
  <c r="I99" i="2"/>
  <c r="J66" i="2"/>
  <c r="I26" i="2"/>
  <c r="J39" i="2"/>
  <c r="J77" i="2"/>
  <c r="I64" i="2"/>
  <c r="L25" i="2"/>
  <c r="L33" i="2"/>
  <c r="L57" i="2"/>
  <c r="L105" i="2"/>
  <c r="L26" i="2"/>
  <c r="L34" i="2"/>
  <c r="L42" i="2"/>
  <c r="L50" i="2"/>
  <c r="L58" i="2"/>
  <c r="L66" i="2"/>
  <c r="L74" i="2"/>
  <c r="L82" i="2"/>
  <c r="L90" i="2"/>
  <c r="L98" i="2"/>
  <c r="L106" i="2"/>
  <c r="L114" i="2"/>
  <c r="L122" i="2"/>
  <c r="L28" i="2"/>
  <c r="L44" i="2"/>
  <c r="L60" i="2"/>
  <c r="L76" i="2"/>
  <c r="L92" i="2"/>
  <c r="L108" i="2"/>
  <c r="L37" i="2"/>
  <c r="L45" i="2"/>
  <c r="L61" i="2"/>
  <c r="L77" i="2"/>
  <c r="L93" i="2"/>
  <c r="L109" i="2"/>
  <c r="L30" i="2"/>
  <c r="L46" i="2"/>
  <c r="L62" i="2"/>
  <c r="L78" i="2"/>
  <c r="L94" i="2"/>
  <c r="L110" i="2"/>
  <c r="L23" i="2"/>
  <c r="L39" i="2"/>
  <c r="L55" i="2"/>
  <c r="L71" i="2"/>
  <c r="L87" i="2"/>
  <c r="L95" i="2"/>
  <c r="L111" i="2"/>
  <c r="L32" i="2"/>
  <c r="L48" i="2"/>
  <c r="L64" i="2"/>
  <c r="L80" i="2"/>
  <c r="L96" i="2"/>
  <c r="L112" i="2"/>
  <c r="L41" i="2"/>
  <c r="L65" i="2"/>
  <c r="L81" i="2"/>
  <c r="L97" i="2"/>
  <c r="L121" i="2"/>
  <c r="L27" i="2"/>
  <c r="L35" i="2"/>
  <c r="L43" i="2"/>
  <c r="L51" i="2"/>
  <c r="L59" i="2"/>
  <c r="L67" i="2"/>
  <c r="L75" i="2"/>
  <c r="L83" i="2"/>
  <c r="L91" i="2"/>
  <c r="L99" i="2"/>
  <c r="L107" i="2"/>
  <c r="L115" i="2"/>
  <c r="L36" i="2"/>
  <c r="L52" i="2"/>
  <c r="L68" i="2"/>
  <c r="L84" i="2"/>
  <c r="L100" i="2"/>
  <c r="L116" i="2"/>
  <c r="L29" i="2"/>
  <c r="L53" i="2"/>
  <c r="L69" i="2"/>
  <c r="L85" i="2"/>
  <c r="L101" i="2"/>
  <c r="L117" i="2"/>
  <c r="L38" i="2"/>
  <c r="L54" i="2"/>
  <c r="L70" i="2"/>
  <c r="L86" i="2"/>
  <c r="L102" i="2"/>
  <c r="L118" i="2"/>
  <c r="L31" i="2"/>
  <c r="L47" i="2"/>
  <c r="L63" i="2"/>
  <c r="L79" i="2"/>
  <c r="L103" i="2"/>
  <c r="L119" i="2"/>
  <c r="L24" i="2"/>
  <c r="L40" i="2"/>
  <c r="L56" i="2"/>
  <c r="L72" i="2"/>
  <c r="L88" i="2"/>
  <c r="L104" i="2"/>
  <c r="L120" i="2"/>
  <c r="L49" i="2"/>
  <c r="L73" i="2"/>
  <c r="L89" i="2"/>
  <c r="L113" i="2"/>
  <c r="K36" i="2"/>
  <c r="K60" i="2"/>
  <c r="K76" i="2"/>
  <c r="K31" i="2"/>
  <c r="K39" i="2"/>
  <c r="K47" i="2"/>
  <c r="K55" i="2"/>
  <c r="K63" i="2"/>
  <c r="K71" i="2"/>
  <c r="K79" i="2"/>
  <c r="K87" i="2"/>
  <c r="K95" i="2"/>
  <c r="K103" i="2"/>
  <c r="K111" i="2"/>
  <c r="K119" i="2"/>
  <c r="K37" i="2"/>
  <c r="K53" i="2"/>
  <c r="K61" i="2"/>
  <c r="K69" i="2"/>
  <c r="K77" i="2"/>
  <c r="K85" i="2"/>
  <c r="K101" i="2"/>
  <c r="K109" i="2"/>
  <c r="K117" i="2"/>
  <c r="K32" i="2"/>
  <c r="K40" i="2"/>
  <c r="K48" i="2"/>
  <c r="K56" i="2"/>
  <c r="K64" i="2"/>
  <c r="K72" i="2"/>
  <c r="K80" i="2"/>
  <c r="K88" i="2"/>
  <c r="K96" i="2"/>
  <c r="K104" i="2"/>
  <c r="K112" i="2"/>
  <c r="K120" i="2"/>
  <c r="K59" i="2"/>
  <c r="K75" i="2"/>
  <c r="K83" i="2"/>
  <c r="K91" i="2"/>
  <c r="K99" i="2"/>
  <c r="K107" i="2"/>
  <c r="K30" i="2"/>
  <c r="K38" i="2"/>
  <c r="K46" i="2"/>
  <c r="K54" i="2"/>
  <c r="K70" i="2"/>
  <c r="K118" i="2"/>
  <c r="K68" i="2"/>
  <c r="K26" i="2"/>
  <c r="K34" i="2"/>
  <c r="K42" i="2"/>
  <c r="K50" i="2"/>
  <c r="K58" i="2"/>
  <c r="K66" i="2"/>
  <c r="K74" i="2"/>
  <c r="K82" i="2"/>
  <c r="K90" i="2"/>
  <c r="K98" i="2"/>
  <c r="K106" i="2"/>
  <c r="K114" i="2"/>
  <c r="K122" i="2"/>
  <c r="K29" i="2"/>
  <c r="K45" i="2"/>
  <c r="K93" i="2"/>
  <c r="K24" i="2"/>
  <c r="K27" i="2"/>
  <c r="K35" i="2"/>
  <c r="K43" i="2"/>
  <c r="K51" i="2"/>
  <c r="K67" i="2"/>
  <c r="K62" i="2"/>
  <c r="K78" i="2"/>
  <c r="K86" i="2"/>
  <c r="K52" i="2"/>
  <c r="K92" i="2"/>
  <c r="K108" i="2"/>
  <c r="K115" i="2"/>
  <c r="K94" i="2"/>
  <c r="K102" i="2"/>
  <c r="K110" i="2"/>
  <c r="K84" i="2"/>
  <c r="K100" i="2"/>
  <c r="K116" i="2"/>
  <c r="K25" i="2"/>
  <c r="K33" i="2"/>
  <c r="K41" i="2"/>
  <c r="K49" i="2"/>
  <c r="K57" i="2"/>
  <c r="K65" i="2"/>
  <c r="K73" i="2"/>
  <c r="K81" i="2"/>
  <c r="K89" i="2"/>
  <c r="K97" i="2"/>
  <c r="K105" i="2"/>
  <c r="K113" i="2"/>
  <c r="K121" i="2"/>
  <c r="K22" i="2"/>
  <c r="K44" i="2"/>
  <c r="J22" i="2"/>
  <c r="I22" i="2"/>
  <c r="J52" i="2"/>
  <c r="I52" i="2"/>
  <c r="J59" i="2"/>
  <c r="I59" i="2"/>
  <c r="I46" i="2"/>
  <c r="J46" i="2"/>
  <c r="I117" i="2"/>
  <c r="J117" i="2"/>
  <c r="I61" i="2"/>
  <c r="J61" i="2"/>
  <c r="I62" i="2"/>
  <c r="J62" i="2"/>
  <c r="I78" i="2"/>
  <c r="J78" i="2"/>
  <c r="I110" i="2"/>
  <c r="J110" i="2"/>
  <c r="I37" i="2"/>
  <c r="J37" i="2"/>
  <c r="I101" i="2"/>
  <c r="J101" i="2"/>
  <c r="I85" i="2"/>
  <c r="J85" i="2"/>
  <c r="I54" i="2"/>
  <c r="J54" i="2"/>
  <c r="I45" i="2"/>
  <c r="J45" i="2"/>
  <c r="I69" i="2"/>
  <c r="J69" i="2"/>
  <c r="I93" i="2"/>
  <c r="J93" i="2"/>
  <c r="I109" i="2"/>
  <c r="J109" i="2"/>
  <c r="I53" i="2"/>
  <c r="J53" i="2"/>
  <c r="J116" i="2"/>
  <c r="I116" i="2"/>
  <c r="I118" i="2"/>
  <c r="J118" i="2"/>
  <c r="I70" i="2"/>
  <c r="J70" i="2"/>
  <c r="J51" i="2"/>
  <c r="I51" i="2"/>
  <c r="J115" i="2"/>
  <c r="I115" i="2"/>
  <c r="J60" i="2"/>
  <c r="I60" i="2"/>
  <c r="I29" i="2"/>
  <c r="J29" i="2"/>
  <c r="M29" i="2" l="1"/>
  <c r="M30" i="2"/>
  <c r="M38" i="2"/>
  <c r="M46" i="2"/>
  <c r="M102" i="2"/>
  <c r="M118" i="2"/>
  <c r="M25" i="2"/>
  <c r="M33" i="2"/>
  <c r="M41" i="2"/>
  <c r="M49" i="2"/>
  <c r="M57" i="2"/>
  <c r="M65" i="2"/>
  <c r="M73" i="2"/>
  <c r="M81" i="2"/>
  <c r="M89" i="2"/>
  <c r="M97" i="2"/>
  <c r="M105" i="2"/>
  <c r="M113" i="2"/>
  <c r="M121" i="2"/>
  <c r="M23" i="2"/>
  <c r="M31" i="2"/>
  <c r="M47" i="2"/>
  <c r="M55" i="2"/>
  <c r="M95" i="2"/>
  <c r="M26" i="2"/>
  <c r="M82" i="2"/>
  <c r="M90" i="2"/>
  <c r="M98" i="2"/>
  <c r="M106" i="2"/>
  <c r="M37" i="2"/>
  <c r="M45" i="2"/>
  <c r="M53" i="2"/>
  <c r="M69" i="2"/>
  <c r="M117" i="2"/>
  <c r="M24" i="2"/>
  <c r="M56" i="2"/>
  <c r="M64" i="2"/>
  <c r="M80" i="2"/>
  <c r="M88" i="2"/>
  <c r="M104" i="2"/>
  <c r="M86" i="2"/>
  <c r="M94" i="2"/>
  <c r="M110" i="2"/>
  <c r="M28" i="2"/>
  <c r="M36" i="2"/>
  <c r="M44" i="2"/>
  <c r="M52" i="2"/>
  <c r="M60" i="2"/>
  <c r="M68" i="2"/>
  <c r="M76" i="2"/>
  <c r="M84" i="2"/>
  <c r="M92" i="2"/>
  <c r="M100" i="2"/>
  <c r="M108" i="2"/>
  <c r="M116" i="2"/>
  <c r="M39" i="2"/>
  <c r="M63" i="2"/>
  <c r="M71" i="2"/>
  <c r="M79" i="2"/>
  <c r="M87" i="2"/>
  <c r="M103" i="2"/>
  <c r="M111" i="2"/>
  <c r="M119" i="2"/>
  <c r="M34" i="2"/>
  <c r="M42" i="2"/>
  <c r="M50" i="2"/>
  <c r="M58" i="2"/>
  <c r="M66" i="2"/>
  <c r="M74" i="2"/>
  <c r="M114" i="2"/>
  <c r="M122" i="2"/>
  <c r="M61" i="2"/>
  <c r="M77" i="2"/>
  <c r="M85" i="2"/>
  <c r="M93" i="2"/>
  <c r="M101" i="2"/>
  <c r="M109" i="2"/>
  <c r="M22" i="2"/>
  <c r="M32" i="2"/>
  <c r="M40" i="2"/>
  <c r="M48" i="2"/>
  <c r="M72" i="2"/>
  <c r="M96" i="2"/>
  <c r="M112" i="2"/>
  <c r="M70" i="2"/>
  <c r="M120" i="2"/>
  <c r="M54" i="2"/>
  <c r="M27" i="2"/>
  <c r="M35" i="2"/>
  <c r="M43" i="2"/>
  <c r="M51" i="2"/>
  <c r="M59" i="2"/>
  <c r="M67" i="2"/>
  <c r="M75" i="2"/>
  <c r="M83" i="2"/>
  <c r="M91" i="2"/>
  <c r="M99" i="2"/>
  <c r="M107" i="2"/>
  <c r="M115" i="2"/>
  <c r="M62" i="2"/>
  <c r="M78" i="2"/>
</calcChain>
</file>

<file path=xl/sharedStrings.xml><?xml version="1.0" encoding="utf-8"?>
<sst xmlns="http://schemas.openxmlformats.org/spreadsheetml/2006/main" count="33" uniqueCount="29">
  <si>
    <t>TL</t>
  </si>
  <si>
    <t>Abweichung</t>
  </si>
  <si>
    <t>f(x) = 0,2524101 + 5,782007*x - 13,09155*x^2 + 11,60825*x^3 - 3,544372*x^4</t>
  </si>
  <si>
    <t>cd</t>
  </si>
  <si>
    <t>cc</t>
  </si>
  <si>
    <t xml:space="preserve">COP according to enrgy </t>
  </si>
  <si>
    <t>fit to enrgy</t>
  </si>
  <si>
    <t>EN14825 (Modulierend)</t>
  </si>
  <si>
    <t>Toffanin2019 Inverter</t>
  </si>
  <si>
    <t>PLR</t>
  </si>
  <si>
    <t>Qth</t>
  </si>
  <si>
    <t>Pel</t>
  </si>
  <si>
    <t>kW</t>
  </si>
  <si>
    <t>Adjust_Pel</t>
  </si>
  <si>
    <t>COP</t>
  </si>
  <si>
    <t>COP kontrolle</t>
  </si>
  <si>
    <t>Qin</t>
  </si>
  <si>
    <t>getaktet:</t>
  </si>
  <si>
    <t>inverter:</t>
  </si>
  <si>
    <t>Formeln:</t>
  </si>
  <si>
    <t xml:space="preserve">
</t>
  </si>
  <si>
    <t>Qin_norm</t>
  </si>
  <si>
    <t>Adjust_Qout</t>
  </si>
  <si>
    <t>für Q und P in gleichem Verhältnis:</t>
  </si>
  <si>
    <t>Qout_norm</t>
  </si>
  <si>
    <t>Pel_in_norm</t>
  </si>
  <si>
    <t>PLF (left axis)</t>
  </si>
  <si>
    <t>Qout (right axis)</t>
  </si>
  <si>
    <t>Pel_in (right axis)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</si>
</sst>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2" fillId="0" borderId="0" xfId="0" applyFont="1" applyAlignment="1">
      <alignment horizontal="left" vertical="center" readingOrder="1"/>
    </xf>
    <xf numFmtId="0" fontId="0" fillId="0" borderId="0" xfId="0" applyAlignment="1">
      <alignment horizontal="right"/>
    </xf>
    <xf numFmtId="0" fontId="1" fillId="2" borderId="0" xfId="0" applyFont="1" applyFill="1"/>
    <xf numFmtId="0" fontId="0" fillId="2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2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Correction curve for part load COP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2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data points from fit (4th grade polynome)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0"/>
          </c:trendline>
          <c:xVal>
            <c:numRef>
              <c:f>Tabelle1!$B$22:$B$122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Tabelle1!$C$22:$C$122</c:f>
              <c:numCache>
                <c:formatCode>General</c:formatCode>
                <c:ptCount val="101"/>
                <c:pt idx="0">
                  <c:v>0.25241010000000003</c:v>
                </c:pt>
                <c:pt idx="1">
                  <c:v>0.30893258780628002</c:v>
                </c:pt>
                <c:pt idx="2">
                  <c:v>0.36290591890048002</c:v>
                </c:pt>
                <c:pt idx="3">
                  <c:v>0.41439846680868003</c:v>
                </c:pt>
                <c:pt idx="4">
                  <c:v>0.46347775440768002</c:v>
                </c:pt>
                <c:pt idx="5">
                  <c:v>0.51021045392500008</c:v>
                </c:pt>
                <c:pt idx="6">
                  <c:v>0.55466238693888004</c:v>
                </c:pt>
                <c:pt idx="7">
                  <c:v>0.59689852437828006</c:v>
                </c:pt>
                <c:pt idx="8">
                  <c:v>0.63698298652288021</c:v>
                </c:pt>
                <c:pt idx="9">
                  <c:v>0.67497904300308009</c:v>
                </c:pt>
                <c:pt idx="10">
                  <c:v>0.71094911280000017</c:v>
                </c:pt>
                <c:pt idx="11">
                  <c:v>0.74495476424548013</c:v>
                </c:pt>
                <c:pt idx="12">
                  <c:v>0.77705671502208007</c:v>
                </c:pt>
                <c:pt idx="13">
                  <c:v>0.80731483216308009</c:v>
                </c:pt>
                <c:pt idx="14">
                  <c:v>0.83578813205248015</c:v>
                </c:pt>
                <c:pt idx="15">
                  <c:v>0.86253478042500009</c:v>
                </c:pt>
                <c:pt idx="16">
                  <c:v>0.88761209236608007</c:v>
                </c:pt>
                <c:pt idx="17">
                  <c:v>0.91107653231188013</c:v>
                </c:pt>
                <c:pt idx="18">
                  <c:v>0.93298371404928004</c:v>
                </c:pt>
                <c:pt idx="19">
                  <c:v>0.95338840071588005</c:v>
                </c:pt>
                <c:pt idx="20">
                  <c:v>0.97234450480000001</c:v>
                </c:pt>
                <c:pt idx="21">
                  <c:v>0.98990508814068012</c:v>
                </c:pt>
                <c:pt idx="22">
                  <c:v>1.0061223619276802</c:v>
                </c:pt>
                <c:pt idx="23">
                  <c:v>1.0210476867014802</c:v>
                </c:pt>
                <c:pt idx="24">
                  <c:v>1.0347315723532802</c:v>
                </c:pt>
                <c:pt idx="25">
                  <c:v>1.0472236781250002</c:v>
                </c:pt>
                <c:pt idx="26">
                  <c:v>1.0585728126092799</c:v>
                </c:pt>
                <c:pt idx="27">
                  <c:v>1.06882693374948</c:v>
                </c:pt>
                <c:pt idx="28">
                  <c:v>1.0780331488396804</c:v>
                </c:pt>
                <c:pt idx="29">
                  <c:v>1.08623771452468</c:v>
                </c:pt>
                <c:pt idx="30">
                  <c:v>1.0934860368000001</c:v>
                </c:pt>
                <c:pt idx="31">
                  <c:v>1.0998226710118801</c:v>
                </c:pt>
                <c:pt idx="32">
                  <c:v>1.1052913218572802</c:v>
                </c:pt>
                <c:pt idx="33">
                  <c:v>1.10993484338388</c:v>
                </c:pt>
                <c:pt idx="34">
                  <c:v>1.11379523899008</c:v>
                </c:pt>
                <c:pt idx="35">
                  <c:v>1.1169136614249999</c:v>
                </c:pt>
                <c:pt idx="36">
                  <c:v>1.11933041278848</c:v>
                </c:pt>
                <c:pt idx="37">
                  <c:v>1.1210849445310804</c:v>
                </c:pt>
                <c:pt idx="38">
                  <c:v>1.1222158574540801</c:v>
                </c:pt>
                <c:pt idx="39">
                  <c:v>1.1227609017094802</c:v>
                </c:pt>
                <c:pt idx="40">
                  <c:v>1.1227569767999999</c:v>
                </c:pt>
                <c:pt idx="41">
                  <c:v>1.1222401315790806</c:v>
                </c:pt>
                <c:pt idx="42">
                  <c:v>1.1212455642508803</c:v>
                </c:pt>
                <c:pt idx="43">
                  <c:v>1.1198076223702806</c:v>
                </c:pt>
                <c:pt idx="44">
                  <c:v>1.1179598028428803</c:v>
                </c:pt>
                <c:pt idx="45">
                  <c:v>1.115734751925</c:v>
                </c:pt>
                <c:pt idx="46">
                  <c:v>1.1131642652236799</c:v>
                </c:pt>
                <c:pt idx="47">
                  <c:v>1.1102792876966803</c:v>
                </c:pt>
                <c:pt idx="48">
                  <c:v>1.1071099136524802</c:v>
                </c:pt>
                <c:pt idx="49">
                  <c:v>1.1036853867502805</c:v>
                </c:pt>
                <c:pt idx="50">
                  <c:v>1.1000341000000002</c:v>
                </c:pt>
                <c:pt idx="51">
                  <c:v>1.0961835957622801</c:v>
                </c:pt>
                <c:pt idx="52">
                  <c:v>1.0921605657484799</c:v>
                </c:pt>
                <c:pt idx="53">
                  <c:v>1.0879908510206802</c:v>
                </c:pt>
                <c:pt idx="54">
                  <c:v>1.0836994419916801</c:v>
                </c:pt>
                <c:pt idx="55">
                  <c:v>1.0793104784250003</c:v>
                </c:pt>
                <c:pt idx="56">
                  <c:v>1.0748472494348809</c:v>
                </c:pt>
                <c:pt idx="57">
                  <c:v>1.0703321934862797</c:v>
                </c:pt>
                <c:pt idx="58">
                  <c:v>1.0657868983948797</c:v>
                </c:pt>
                <c:pt idx="59">
                  <c:v>1.0612321013270805</c:v>
                </c:pt>
                <c:pt idx="60">
                  <c:v>1.0566876888000003</c:v>
                </c:pt>
                <c:pt idx="61">
                  <c:v>1.0521726966814808</c:v>
                </c:pt>
                <c:pt idx="62">
                  <c:v>1.04770531019008</c:v>
                </c:pt>
                <c:pt idx="63">
                  <c:v>1.0433028638950796</c:v>
                </c:pt>
                <c:pt idx="64">
                  <c:v>1.0389818417164807</c:v>
                </c:pt>
                <c:pt idx="65">
                  <c:v>1.0347578769250001</c:v>
                </c:pt>
                <c:pt idx="66">
                  <c:v>1.0306457521420795</c:v>
                </c:pt>
                <c:pt idx="67">
                  <c:v>1.0266593993398803</c:v>
                </c:pt>
                <c:pt idx="68">
                  <c:v>1.022811899841281</c:v>
                </c:pt>
                <c:pt idx="69">
                  <c:v>1.0191154843198804</c:v>
                </c:pt>
                <c:pt idx="70">
                  <c:v>1.0155815327999993</c:v>
                </c:pt>
                <c:pt idx="71">
                  <c:v>1.012220574656679</c:v>
                </c:pt>
                <c:pt idx="72">
                  <c:v>1.0090422886156798</c:v>
                </c:pt>
                <c:pt idx="73">
                  <c:v>1.0060555027534803</c:v>
                </c:pt>
                <c:pt idx="74">
                  <c:v>1.0032681944972801</c:v>
                </c:pt>
                <c:pt idx="75">
                  <c:v>1.0006874906250001</c:v>
                </c:pt>
                <c:pt idx="76">
                  <c:v>0.99831966726528054</c:v>
                </c:pt>
                <c:pt idx="77">
                  <c:v>0.99617014989748021</c:v>
                </c:pt>
                <c:pt idx="78">
                  <c:v>0.99424351335167938</c:v>
                </c:pt>
                <c:pt idx="79">
                  <c:v>0.99254348180867913</c:v>
                </c:pt>
                <c:pt idx="80">
                  <c:v>0.99107292879999909</c:v>
                </c:pt>
                <c:pt idx="81">
                  <c:v>0.98983387720787941</c:v>
                </c:pt>
                <c:pt idx="82">
                  <c:v>0.98882749926528124</c:v>
                </c:pt>
                <c:pt idx="83">
                  <c:v>0.98805411655587938</c:v>
                </c:pt>
                <c:pt idx="84">
                  <c:v>0.98751320001407983</c:v>
                </c:pt>
                <c:pt idx="85">
                  <c:v>0.9872033699249998</c:v>
                </c:pt>
                <c:pt idx="86">
                  <c:v>0.98712239592448103</c:v>
                </c:pt>
                <c:pt idx="87">
                  <c:v>0.98726719699907983</c:v>
                </c:pt>
                <c:pt idx="88">
                  <c:v>0.98763384148608058</c:v>
                </c:pt>
                <c:pt idx="89">
                  <c:v>0.98821754707347997</c:v>
                </c:pt>
                <c:pt idx="90">
                  <c:v>0.98901268080000015</c:v>
                </c:pt>
                <c:pt idx="91">
                  <c:v>0.99001275905508024</c:v>
                </c:pt>
                <c:pt idx="92">
                  <c:v>0.99121044757887944</c:v>
                </c:pt>
                <c:pt idx="93">
                  <c:v>0.99259756146227796</c:v>
                </c:pt>
                <c:pt idx="94">
                  <c:v>0.99416506514687919</c:v>
                </c:pt>
                <c:pt idx="95">
                  <c:v>0.99590307242499865</c:v>
                </c:pt>
                <c:pt idx="96">
                  <c:v>0.99780084643967992</c:v>
                </c:pt>
                <c:pt idx="97">
                  <c:v>0.9998467996846796</c:v>
                </c:pt>
                <c:pt idx="98">
                  <c:v>1.0020284940044815</c:v>
                </c:pt>
                <c:pt idx="99">
                  <c:v>1.0043326405942783</c:v>
                </c:pt>
                <c:pt idx="100">
                  <c:v>1.0067450999999998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3FD-4716-92E2-3390FAB5E79B}"/>
            </c:ext>
          </c:extLst>
        </c:ser>
        <c:ser>
          <c:idx val="0"/>
          <c:order val="1"/>
          <c:tx>
            <c:v>datapoints from manufaturer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Tabelle1!$B$4:$B$14</c:f>
              <c:numCache>
                <c:formatCode>General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xVal>
          <c:yVal>
            <c:numRef>
              <c:f>Tabelle1!$D$4:$D$14</c:f>
              <c:numCache>
                <c:formatCode>General</c:formatCode>
                <c:ptCount val="11"/>
                <c:pt idx="0">
                  <c:v>0</c:v>
                </c:pt>
                <c:pt idx="1">
                  <c:v>0.65</c:v>
                </c:pt>
                <c:pt idx="2">
                  <c:v>1</c:v>
                </c:pt>
                <c:pt idx="3">
                  <c:v>1.125</c:v>
                </c:pt>
                <c:pt idx="4">
                  <c:v>1.125</c:v>
                </c:pt>
                <c:pt idx="5">
                  <c:v>1.075</c:v>
                </c:pt>
                <c:pt idx="6">
                  <c:v>1.0449999999999999</c:v>
                </c:pt>
                <c:pt idx="7">
                  <c:v>1.0249999999999999</c:v>
                </c:pt>
                <c:pt idx="8">
                  <c:v>1.0125</c:v>
                </c:pt>
                <c:pt idx="9">
                  <c:v>1</c:v>
                </c:pt>
                <c:pt idx="1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FD-4716-92E2-3390FAB5E79B}"/>
            </c:ext>
          </c:extLst>
        </c:ser>
        <c:ser>
          <c:idx val="2"/>
          <c:order val="2"/>
          <c:tx>
            <c:strRef>
              <c:f>Tabelle1!$D$21</c:f>
              <c:strCache>
                <c:ptCount val="1"/>
                <c:pt idx="0">
                  <c:v>EN14825 (Modulierend)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Tabelle1!$B$22:$B$122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Tabelle1!$D$22:$D$122</c:f>
              <c:numCache>
                <c:formatCode>General</c:formatCode>
                <c:ptCount val="101"/>
                <c:pt idx="0">
                  <c:v>0</c:v>
                </c:pt>
                <c:pt idx="1">
                  <c:v>8.9711179221011669E-2</c:v>
                </c:pt>
                <c:pt idx="2">
                  <c:v>0.1627662158879262</c:v>
                </c:pt>
                <c:pt idx="3">
                  <c:v>0.22351222939121115</c:v>
                </c:pt>
                <c:pt idx="4">
                  <c:v>0.27490473598258031</c:v>
                </c:pt>
                <c:pt idx="5">
                  <c:v>0.31902323749507683</c:v>
                </c:pt>
                <c:pt idx="6">
                  <c:v>0.35737339358018905</c:v>
                </c:pt>
                <c:pt idx="7">
                  <c:v>0.39107218843941755</c:v>
                </c:pt>
                <c:pt idx="8">
                  <c:v>0.42096574494428401</c:v>
                </c:pt>
                <c:pt idx="9">
                  <c:v>0.44770673445310694</c:v>
                </c:pt>
                <c:pt idx="10">
                  <c:v>0.47180667433831996</c:v>
                </c:pt>
                <c:pt idx="11">
                  <c:v>0.49367213007348848</c:v>
                </c:pt>
                <c:pt idx="12">
                  <c:v>0.5136303191489362</c:v>
                </c:pt>
                <c:pt idx="13">
                  <c:v>0.53194756814061095</c:v>
                </c:pt>
                <c:pt idx="14">
                  <c:v>0.54884284686186136</c:v>
                </c:pt>
                <c:pt idx="15">
                  <c:v>0.56449784629335753</c:v>
                </c:pt>
                <c:pt idx="16">
                  <c:v>0.57906458797327409</c:v>
                </c:pt>
                <c:pt idx="17">
                  <c:v>0.59267124261146553</c:v>
                </c:pt>
                <c:pt idx="18">
                  <c:v>0.60542663104702443</c:v>
                </c:pt>
                <c:pt idx="19">
                  <c:v>0.6174237430102606</c:v>
                </c:pt>
                <c:pt idx="20">
                  <c:v>0.62874251497005995</c:v>
                </c:pt>
                <c:pt idx="21">
                  <c:v>0.6394520429049827</c:v>
                </c:pt>
                <c:pt idx="22">
                  <c:v>0.6496123597078004</c:v>
                </c:pt>
                <c:pt idx="23">
                  <c:v>0.65927587398608134</c:v>
                </c:pt>
                <c:pt idx="24">
                  <c:v>0.66848854319949547</c:v>
                </c:pt>
                <c:pt idx="25">
                  <c:v>0.67729083665338641</c:v>
                </c:pt>
                <c:pt idx="26">
                  <c:v>0.6857185309922984</c:v>
                </c:pt>
                <c:pt idx="27">
                  <c:v>0.69380337122602631</c:v>
                </c:pt>
                <c:pt idx="28">
                  <c:v>0.7015736230798052</c:v>
                </c:pt>
                <c:pt idx="29">
                  <c:v>0.70905453695735188</c:v>
                </c:pt>
                <c:pt idx="30">
                  <c:v>0.71626873958911719</c:v>
                </c:pt>
                <c:pt idx="31">
                  <c:v>0.72323656618256038</c:v>
                </c:pt>
                <c:pt idx="32">
                  <c:v>0.729976343359243</c:v>
                </c:pt>
                <c:pt idx="33">
                  <c:v>0.73650463118070641</c:v>
                </c:pt>
                <c:pt idx="34">
                  <c:v>0.74283643100219499</c:v>
                </c:pt>
                <c:pt idx="35">
                  <c:v>0.74898536465379417</c:v>
                </c:pt>
                <c:pt idx="36">
                  <c:v>0.7549638294597506</c:v>
                </c:pt>
                <c:pt idx="37">
                  <c:v>0.76078313281356591</c:v>
                </c:pt>
                <c:pt idx="38">
                  <c:v>0.76645360938680018</c:v>
                </c:pt>
                <c:pt idx="39">
                  <c:v>0.77198472353108283</c:v>
                </c:pt>
                <c:pt idx="40">
                  <c:v>0.77738515901060079</c:v>
                </c:pt>
                <c:pt idx="41">
                  <c:v>0.78266289785688625</c:v>
                </c:pt>
                <c:pt idx="42">
                  <c:v>0.78782528985384237</c:v>
                </c:pt>
                <c:pt idx="43">
                  <c:v>0.79287911392668509</c:v>
                </c:pt>
                <c:pt idx="44">
                  <c:v>0.79783063251437536</c:v>
                </c:pt>
                <c:pt idx="45">
                  <c:v>0.80268563984367169</c:v>
                </c:pt>
                <c:pt idx="46">
                  <c:v>0.80744950488814715</c:v>
                </c:pt>
                <c:pt idx="47">
                  <c:v>0.81212720968259433</c:v>
                </c:pt>
                <c:pt idx="48">
                  <c:v>0.81672338356830332</c:v>
                </c:pt>
                <c:pt idx="49">
                  <c:v>0.82124233386462819</c:v>
                </c:pt>
                <c:pt idx="50">
                  <c:v>0.82568807339449535</c:v>
                </c:pt>
                <c:pt idx="51">
                  <c:v>0.83006434523401396</c:v>
                </c:pt>
                <c:pt idx="52">
                  <c:v>0.83437464500738401</c:v>
                </c:pt>
                <c:pt idx="53">
                  <c:v>0.83862224100652838</c:v>
                </c:pt>
                <c:pt idx="54">
                  <c:v>0.84281019237909272</c:v>
                </c:pt>
                <c:pt idx="55">
                  <c:v>0.84694136559776623</c:v>
                </c:pt>
                <c:pt idx="56">
                  <c:v>0.85101844939746185</c:v>
                </c:pt>
                <c:pt idx="57">
                  <c:v>0.85504396834410512</c:v>
                </c:pt>
                <c:pt idx="58">
                  <c:v>0.8590202951790864</c:v>
                </c:pt>
                <c:pt idx="59">
                  <c:v>0.86294966206635049</c:v>
                </c:pt>
                <c:pt idx="60">
                  <c:v>0.86683417085427139</c:v>
                </c:pt>
                <c:pt idx="61">
                  <c:v>0.87067580245155252</c:v>
                </c:pt>
                <c:pt idx="62">
                  <c:v>0.8744764254051216</c:v>
                </c:pt>
                <c:pt idx="63">
                  <c:v>0.87823780375815574</c:v>
                </c:pt>
                <c:pt idx="64">
                  <c:v>0.88196160425774583</c:v>
                </c:pt>
                <c:pt idx="65">
                  <c:v>0.88564940297414108</c:v>
                </c:pt>
                <c:pt idx="66">
                  <c:v>0.88930269138686813</c:v>
                </c:pt>
                <c:pt idx="67">
                  <c:v>0.89292288198715219</c:v>
                </c:pt>
                <c:pt idx="68">
                  <c:v>0.89651131344090862</c:v>
                </c:pt>
                <c:pt idx="69">
                  <c:v>0.90006925535199234</c:v>
                </c:pt>
                <c:pt idx="70">
                  <c:v>0.90359791266135669</c:v>
                </c:pt>
                <c:pt idx="71">
                  <c:v>0.90709842971418042</c:v>
                </c:pt>
                <c:pt idx="72">
                  <c:v>0.91057189402383598</c:v>
                </c:pt>
                <c:pt idx="73">
                  <c:v>0.91401933975874272</c:v>
                </c:pt>
                <c:pt idx="74">
                  <c:v>0.9174417509756122</c:v>
                </c:pt>
                <c:pt idx="75">
                  <c:v>0.92084006462035539</c:v>
                </c:pt>
                <c:pt idx="76">
                  <c:v>0.92421517331589265</c:v>
                </c:pt>
                <c:pt idx="77">
                  <c:v>0.92756792795431986</c:v>
                </c:pt>
                <c:pt idx="78">
                  <c:v>0.93089914010925923</c:v>
                </c:pt>
                <c:pt idx="79">
                  <c:v>0.93420958428278345</c:v>
                </c:pt>
                <c:pt idx="80">
                  <c:v>0.9375</c:v>
                </c:pt>
                <c:pt idx="81">
                  <c:v>0.940771093763205</c:v>
                </c:pt>
                <c:pt idx="82">
                  <c:v>0.94402354087647722</c:v>
                </c:pt>
                <c:pt idx="83">
                  <c:v>0.94725798715061749</c:v>
                </c:pt>
                <c:pt idx="84">
                  <c:v>0.95047505049749381</c:v>
                </c:pt>
                <c:pt idx="85">
                  <c:v>0.9536753224220692</c:v>
                </c:pt>
                <c:pt idx="86">
                  <c:v>0.95685936941969407</c:v>
                </c:pt>
                <c:pt idx="87">
                  <c:v>0.96002773428560428</c:v>
                </c:pt>
                <c:pt idx="88">
                  <c:v>0.9631809373429987</c:v>
                </c:pt>
                <c:pt idx="89">
                  <c:v>0.96631947759553627</c:v>
                </c:pt>
                <c:pt idx="90">
                  <c:v>0.96944383380962851</c:v>
                </c:pt>
                <c:pt idx="91">
                  <c:v>0.97255446553146485</c:v>
                </c:pt>
                <c:pt idx="92">
                  <c:v>0.97565181404331625</c:v>
                </c:pt>
                <c:pt idx="93">
                  <c:v>0.97873630326330818</c:v>
                </c:pt>
                <c:pt idx="94">
                  <c:v>0.98180834059251876</c:v>
                </c:pt>
                <c:pt idx="95">
                  <c:v>0.98486831771296923</c:v>
                </c:pt>
                <c:pt idx="96">
                  <c:v>0.98791661133979558</c:v>
                </c:pt>
                <c:pt idx="97">
                  <c:v>0.99095358393063804</c:v>
                </c:pt>
                <c:pt idx="98">
                  <c:v>0.99397958435506595</c:v>
                </c:pt>
                <c:pt idx="99">
                  <c:v>0.99699494852663695</c:v>
                </c:pt>
                <c:pt idx="10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3FD-4716-92E2-3390FAB5E79B}"/>
            </c:ext>
          </c:extLst>
        </c:ser>
        <c:ser>
          <c:idx val="3"/>
          <c:order val="3"/>
          <c:tx>
            <c:strRef>
              <c:f>Tabelle1!$E$21</c:f>
              <c:strCache>
                <c:ptCount val="1"/>
                <c:pt idx="0">
                  <c:v>Toffanin2019 Inverter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Tabelle1!$B$22:$B$122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Tabelle1!$E$22:$E$122</c:f>
              <c:numCache>
                <c:formatCode>General</c:formatCode>
                <c:ptCount val="101"/>
                <c:pt idx="1">
                  <c:v>0.58004899292324441</c:v>
                </c:pt>
                <c:pt idx="2">
                  <c:v>0.88823772183243921</c:v>
                </c:pt>
                <c:pt idx="3">
                  <c:v>1.0837599734042553</c:v>
                </c:pt>
                <c:pt idx="4">
                  <c:v>1.2218262806236082</c:v>
                </c:pt>
                <c:pt idx="5">
                  <c:v>1.3266467065868264</c:v>
                </c:pt>
                <c:pt idx="6">
                  <c:v>1.4105108261509354</c:v>
                </c:pt>
                <c:pt idx="7">
                  <c:v>1.4803203446983888</c:v>
                </c:pt>
                <c:pt idx="8">
                  <c:v>1.5402500844880027</c:v>
                </c:pt>
                <c:pt idx="9">
                  <c:v>1.5929736801600736</c:v>
                </c:pt>
                <c:pt idx="10">
                  <c:v>1.6402826855123676</c:v>
                </c:pt>
                <c:pt idx="11">
                  <c:v>1.6834226346053318</c:v>
                </c:pt>
                <c:pt idx="12">
                  <c:v>1.72328633932912</c:v>
                </c:pt>
                <c:pt idx="13">
                  <c:v>1.7605305009655801</c:v>
                </c:pt>
                <c:pt idx="14">
                  <c:v>1.7956489282286443</c:v>
                </c:pt>
                <c:pt idx="15">
                  <c:v>1.8290201005025126</c:v>
                </c:pt>
                <c:pt idx="16">
                  <c:v>1.8609389849838436</c:v>
                </c:pt>
                <c:pt idx="17">
                  <c:v>1.8916388713603172</c:v>
                </c:pt>
                <c:pt idx="18">
                  <c:v>1.9213066963902938</c:v>
                </c:pt>
                <c:pt idx="19">
                  <c:v>1.9500940156965334</c:v>
                </c:pt>
                <c:pt idx="20">
                  <c:v>1.9781249999999999</c:v>
                </c:pt>
                <c:pt idx="21">
                  <c:v>2.0055023565497119</c:v>
                </c:pt>
                <c:pt idx="22">
                  <c:v>2.0323117777937272</c:v>
                </c:pt>
                <c:pt idx="23">
                  <c:v>2.0586253276313973</c:v>
                </c:pt>
                <c:pt idx="24">
                  <c:v>2.0845040499269687</c:v>
                </c:pt>
                <c:pt idx="25">
                  <c:v>2.11</c:v>
                </c:pt>
                <c:pt idx="26">
                  <c:v>2.1103896</c:v>
                </c:pt>
                <c:pt idx="27">
                  <c:v>2.0832334000000001</c:v>
                </c:pt>
                <c:pt idx="28">
                  <c:v>2.0564063999999997</c:v>
                </c:pt>
                <c:pt idx="29">
                  <c:v>2.0299086000000002</c:v>
                </c:pt>
                <c:pt idx="30">
                  <c:v>2.0037399999999996</c:v>
                </c:pt>
                <c:pt idx="31">
                  <c:v>1.9779005999999999</c:v>
                </c:pt>
                <c:pt idx="32">
                  <c:v>1.9523903999999999</c:v>
                </c:pt>
                <c:pt idx="33">
                  <c:v>1.9272094</c:v>
                </c:pt>
                <c:pt idx="34">
                  <c:v>1.9023575999999998</c:v>
                </c:pt>
                <c:pt idx="35">
                  <c:v>1.8778349999999999</c:v>
                </c:pt>
                <c:pt idx="36">
                  <c:v>1.8536416</c:v>
                </c:pt>
                <c:pt idx="37">
                  <c:v>1.8297773999999998</c:v>
                </c:pt>
                <c:pt idx="38">
                  <c:v>1.8062423999999999</c:v>
                </c:pt>
                <c:pt idx="39">
                  <c:v>1.7830365999999997</c:v>
                </c:pt>
                <c:pt idx="40">
                  <c:v>1.7601599999999999</c:v>
                </c:pt>
                <c:pt idx="41">
                  <c:v>1.7376125999999998</c:v>
                </c:pt>
                <c:pt idx="42">
                  <c:v>1.7153943999999999</c:v>
                </c:pt>
                <c:pt idx="43">
                  <c:v>1.6935053999999998</c:v>
                </c:pt>
                <c:pt idx="44">
                  <c:v>1.6719455999999999</c:v>
                </c:pt>
                <c:pt idx="45">
                  <c:v>1.6507149999999999</c:v>
                </c:pt>
                <c:pt idx="46">
                  <c:v>1.6298135999999999</c:v>
                </c:pt>
                <c:pt idx="47">
                  <c:v>1.6092414000000002</c:v>
                </c:pt>
                <c:pt idx="48">
                  <c:v>1.5889983999999999</c:v>
                </c:pt>
                <c:pt idx="49">
                  <c:v>1.5690846000000001</c:v>
                </c:pt>
                <c:pt idx="50">
                  <c:v>1.5494999999999999</c:v>
                </c:pt>
                <c:pt idx="51">
                  <c:v>1.5302445999999996</c:v>
                </c:pt>
                <c:pt idx="52">
                  <c:v>1.5113184</c:v>
                </c:pt>
                <c:pt idx="53">
                  <c:v>1.4927213999999998</c:v>
                </c:pt>
                <c:pt idx="54">
                  <c:v>1.4744535999999999</c:v>
                </c:pt>
                <c:pt idx="55">
                  <c:v>1.4565149999999998</c:v>
                </c:pt>
                <c:pt idx="56">
                  <c:v>1.4389055999999996</c:v>
                </c:pt>
                <c:pt idx="57">
                  <c:v>1.4216253999999999</c:v>
                </c:pt>
                <c:pt idx="58">
                  <c:v>1.4046744000000002</c:v>
                </c:pt>
                <c:pt idx="59">
                  <c:v>1.3880526</c:v>
                </c:pt>
                <c:pt idx="60">
                  <c:v>1.3717599999999999</c:v>
                </c:pt>
                <c:pt idx="61">
                  <c:v>1.3557965999999997</c:v>
                </c:pt>
                <c:pt idx="62">
                  <c:v>1.3401624000000001</c:v>
                </c:pt>
                <c:pt idx="63">
                  <c:v>1.3248574</c:v>
                </c:pt>
                <c:pt idx="64">
                  <c:v>1.3098815999999998</c:v>
                </c:pt>
                <c:pt idx="65">
                  <c:v>1.2952349999999997</c:v>
                </c:pt>
                <c:pt idx="66">
                  <c:v>1.2809176</c:v>
                </c:pt>
                <c:pt idx="67">
                  <c:v>1.2669294</c:v>
                </c:pt>
                <c:pt idx="68">
                  <c:v>1.2532703999999999</c:v>
                </c:pt>
                <c:pt idx="69">
                  <c:v>1.2399405999999997</c:v>
                </c:pt>
                <c:pt idx="70">
                  <c:v>1.2269399999999997</c:v>
                </c:pt>
                <c:pt idx="71">
                  <c:v>1.2142686</c:v>
                </c:pt>
                <c:pt idx="72">
                  <c:v>1.2019264000000001</c:v>
                </c:pt>
                <c:pt idx="73">
                  <c:v>1.1899133999999998</c:v>
                </c:pt>
                <c:pt idx="74">
                  <c:v>1.1782295999999997</c:v>
                </c:pt>
                <c:pt idx="75">
                  <c:v>1.1668750000000001</c:v>
                </c:pt>
                <c:pt idx="76">
                  <c:v>1.1558495999999998</c:v>
                </c:pt>
                <c:pt idx="77">
                  <c:v>1.1451533999999999</c:v>
                </c:pt>
                <c:pt idx="78">
                  <c:v>1.1347863999999996</c:v>
                </c:pt>
                <c:pt idx="79">
                  <c:v>1.1247485999999998</c:v>
                </c:pt>
                <c:pt idx="80">
                  <c:v>1.11504</c:v>
                </c:pt>
                <c:pt idx="81">
                  <c:v>1.1056606</c:v>
                </c:pt>
                <c:pt idx="82">
                  <c:v>1.0966103999999999</c:v>
                </c:pt>
                <c:pt idx="83">
                  <c:v>1.0878893999999999</c:v>
                </c:pt>
                <c:pt idx="84">
                  <c:v>1.0794975999999996</c:v>
                </c:pt>
                <c:pt idx="85">
                  <c:v>1.0714349999999999</c:v>
                </c:pt>
                <c:pt idx="86">
                  <c:v>1.0637015999999997</c:v>
                </c:pt>
                <c:pt idx="87">
                  <c:v>1.0562973999999998</c:v>
                </c:pt>
                <c:pt idx="88">
                  <c:v>1.0492223999999997</c:v>
                </c:pt>
                <c:pt idx="89">
                  <c:v>1.0424765999999999</c:v>
                </c:pt>
                <c:pt idx="90">
                  <c:v>1.03606</c:v>
                </c:pt>
                <c:pt idx="91">
                  <c:v>1.0299725999999998</c:v>
                </c:pt>
                <c:pt idx="92">
                  <c:v>1.0242143999999995</c:v>
                </c:pt>
                <c:pt idx="93">
                  <c:v>1.0187854000000001</c:v>
                </c:pt>
                <c:pt idx="94">
                  <c:v>1.0136856000000001</c:v>
                </c:pt>
                <c:pt idx="95">
                  <c:v>1.008915</c:v>
                </c:pt>
                <c:pt idx="96">
                  <c:v>1.0044735999999999</c:v>
                </c:pt>
                <c:pt idx="97">
                  <c:v>1.0003613999999996</c:v>
                </c:pt>
                <c:pt idx="98">
                  <c:v>0.99657839999999998</c:v>
                </c:pt>
                <c:pt idx="99">
                  <c:v>0.9931245999999998</c:v>
                </c:pt>
                <c:pt idx="100">
                  <c:v>0.98999999999999977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3FD-4716-92E2-3390FAB5E7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7546840"/>
        <c:axId val="647553072"/>
      </c:scatterChart>
      <c:valAx>
        <c:axId val="647546840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current</a:t>
                </a:r>
                <a:r>
                  <a:rPr lang="de-DE" baseline="0"/>
                  <a:t> part load state</a:t>
                </a:r>
                <a:endParaRPr lang="de-DE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47553072"/>
        <c:crosses val="autoZero"/>
        <c:crossBetween val="midCat"/>
        <c:majorUnit val="0.1"/>
      </c:valAx>
      <c:valAx>
        <c:axId val="64755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COP</a:t>
                </a:r>
                <a:r>
                  <a:rPr lang="de-DE" baseline="-25000"/>
                  <a:t>PL</a:t>
                </a:r>
                <a:r>
                  <a:rPr lang="de-DE"/>
                  <a:t>/COP</a:t>
                </a:r>
                <a:r>
                  <a:rPr lang="de-DE" baseline="-25000"/>
                  <a:t>100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47546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1587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ysClr val="windowText" lastClr="000000"/>
          </a:solidFill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Correction curve for part load factor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Berechnung_Leistungswertetabell!$C$21</c:f>
              <c:strCache>
                <c:ptCount val="1"/>
                <c:pt idx="0">
                  <c:v>PLF (left axis)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Berechnung_Leistungswertetabell!$B$22:$B$122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Berechnung_Leistungswertetabell!$C$22:$C$122</c:f>
              <c:numCache>
                <c:formatCode>General</c:formatCode>
                <c:ptCount val="101"/>
                <c:pt idx="0">
                  <c:v>-2.9999999999999997E-4</c:v>
                </c:pt>
                <c:pt idx="1">
                  <c:v>8.3051496732999996E-2</c:v>
                </c:pt>
                <c:pt idx="2">
                  <c:v>0.162078875728</c:v>
                </c:pt>
                <c:pt idx="3">
                  <c:v>0.23691989937299998</c:v>
                </c:pt>
                <c:pt idx="4">
                  <c:v>0.30771023564799999</c:v>
                </c:pt>
                <c:pt idx="5">
                  <c:v>0.37458345812499994</c:v>
                </c:pt>
                <c:pt idx="6">
                  <c:v>0.43767104596799994</c:v>
                </c:pt>
                <c:pt idx="7">
                  <c:v>0.49710238393299999</c:v>
                </c:pt>
                <c:pt idx="8">
                  <c:v>0.553004762368</c:v>
                </c:pt>
                <c:pt idx="9">
                  <c:v>0.60550337721300007</c:v>
                </c:pt>
                <c:pt idx="10">
                  <c:v>0.65472132999999988</c:v>
                </c:pt>
                <c:pt idx="11">
                  <c:v>0.70077962785299996</c:v>
                </c:pt>
                <c:pt idx="12">
                  <c:v>0.74379718348799995</c:v>
                </c:pt>
                <c:pt idx="13">
                  <c:v>0.78389081521299997</c:v>
                </c:pt>
                <c:pt idx="14">
                  <c:v>0.82117524692800004</c:v>
                </c:pt>
                <c:pt idx="15">
                  <c:v>0.855763108125</c:v>
                </c:pt>
                <c:pt idx="16">
                  <c:v>0.88776493388799993</c:v>
                </c:pt>
                <c:pt idx="17">
                  <c:v>0.91728916489300005</c:v>
                </c:pt>
                <c:pt idx="18">
                  <c:v>0.94444214740800003</c:v>
                </c:pt>
                <c:pt idx="19">
                  <c:v>0.96932813329299994</c:v>
                </c:pt>
                <c:pt idx="20">
                  <c:v>0.99204927999999981</c:v>
                </c:pt>
                <c:pt idx="21">
                  <c:v>1.0127056505729999</c:v>
                </c:pt>
                <c:pt idx="22">
                  <c:v>1.031395213648</c:v>
                </c:pt>
                <c:pt idx="23">
                  <c:v>1.0482138434529999</c:v>
                </c:pt>
                <c:pt idx="24">
                  <c:v>1.0632553198079997</c:v>
                </c:pt>
                <c:pt idx="25">
                  <c:v>1.076611328125</c:v>
                </c:pt>
                <c:pt idx="26">
                  <c:v>1.0883714594079998</c:v>
                </c:pt>
                <c:pt idx="27">
                  <c:v>1.098623210253</c:v>
                </c:pt>
                <c:pt idx="28">
                  <c:v>1.1074519828480003</c:v>
                </c:pt>
                <c:pt idx="29">
                  <c:v>1.1149410849729999</c:v>
                </c:pt>
                <c:pt idx="30">
                  <c:v>1.1211717300000001</c:v>
                </c:pt>
                <c:pt idx="31">
                  <c:v>1.126223036893</c:v>
                </c:pt>
                <c:pt idx="32">
                  <c:v>1.1301720302079998</c:v>
                </c:pt>
                <c:pt idx="33">
                  <c:v>1.1330936400929998</c:v>
                </c:pt>
                <c:pt idx="34">
                  <c:v>1.1350607022880002</c:v>
                </c:pt>
                <c:pt idx="35">
                  <c:v>1.1361439581249997</c:v>
                </c:pt>
                <c:pt idx="36">
                  <c:v>1.1364120545280003</c:v>
                </c:pt>
                <c:pt idx="37">
                  <c:v>1.1359315440130004</c:v>
                </c:pt>
                <c:pt idx="38">
                  <c:v>1.1347668846879999</c:v>
                </c:pt>
                <c:pt idx="39">
                  <c:v>1.1329804402529995</c:v>
                </c:pt>
                <c:pt idx="40">
                  <c:v>1.1306324799999998</c:v>
                </c:pt>
                <c:pt idx="41">
                  <c:v>1.1277811788129999</c:v>
                </c:pt>
                <c:pt idx="42">
                  <c:v>1.124482617168</c:v>
                </c:pt>
                <c:pt idx="43">
                  <c:v>1.1207907811330007</c:v>
                </c:pt>
                <c:pt idx="44">
                  <c:v>1.1167575623680006</c:v>
                </c:pt>
                <c:pt idx="45">
                  <c:v>1.112432758125</c:v>
                </c:pt>
                <c:pt idx="46">
                  <c:v>1.1078640712479999</c:v>
                </c:pt>
                <c:pt idx="47">
                  <c:v>1.1030971101730003</c:v>
                </c:pt>
                <c:pt idx="48">
                  <c:v>1.0981753889279997</c:v>
                </c:pt>
                <c:pt idx="49">
                  <c:v>1.0931403271330009</c:v>
                </c:pt>
                <c:pt idx="50">
                  <c:v>1.08803125</c:v>
                </c:pt>
                <c:pt idx="51">
                  <c:v>1.0828853883330007</c:v>
                </c:pt>
                <c:pt idx="52">
                  <c:v>1.0777378785279998</c:v>
                </c:pt>
                <c:pt idx="53">
                  <c:v>1.0726217625730003</c:v>
                </c:pt>
                <c:pt idx="54">
                  <c:v>1.0675679880480005</c:v>
                </c:pt>
                <c:pt idx="55">
                  <c:v>1.0626054081250003</c:v>
                </c:pt>
                <c:pt idx="56">
                  <c:v>1.0577607815680017</c:v>
                </c:pt>
                <c:pt idx="57">
                  <c:v>1.053058772733001</c:v>
                </c:pt>
                <c:pt idx="58">
                  <c:v>1.0485219515679998</c:v>
                </c:pt>
                <c:pt idx="59">
                  <c:v>1.0441707936130007</c:v>
                </c:pt>
                <c:pt idx="60">
                  <c:v>1.0400236800000011</c:v>
                </c:pt>
                <c:pt idx="61">
                  <c:v>1.0360968974530016</c:v>
                </c:pt>
                <c:pt idx="62">
                  <c:v>1.0324046382880001</c:v>
                </c:pt>
                <c:pt idx="63">
                  <c:v>1.0289590004130009</c:v>
                </c:pt>
                <c:pt idx="64">
                  <c:v>1.0257699873280004</c:v>
                </c:pt>
                <c:pt idx="65">
                  <c:v>1.0228455081250021</c:v>
                </c:pt>
                <c:pt idx="66">
                  <c:v>1.0201913774880007</c:v>
                </c:pt>
                <c:pt idx="67">
                  <c:v>1.017811315693</c:v>
                </c:pt>
                <c:pt idx="68">
                  <c:v>1.0157069486080019</c:v>
                </c:pt>
                <c:pt idx="69">
                  <c:v>1.0138778076930006</c:v>
                </c:pt>
                <c:pt idx="70">
                  <c:v>1.0123213299999991</c:v>
                </c:pt>
                <c:pt idx="71">
                  <c:v>1.0110328581730015</c:v>
                </c:pt>
                <c:pt idx="72">
                  <c:v>1.010005640448002</c:v>
                </c:pt>
                <c:pt idx="73">
                  <c:v>1.0092308306530022</c:v>
                </c:pt>
                <c:pt idx="74">
                  <c:v>1.008697488208002</c:v>
                </c:pt>
                <c:pt idx="75">
                  <c:v>1.0083925781250029</c:v>
                </c:pt>
                <c:pt idx="76">
                  <c:v>1.0083009710080015</c:v>
                </c:pt>
                <c:pt idx="77">
                  <c:v>1.0084054430530023</c:v>
                </c:pt>
                <c:pt idx="78">
                  <c:v>1.008686676048</c:v>
                </c:pt>
                <c:pt idx="79">
                  <c:v>1.0091232573730002</c:v>
                </c:pt>
                <c:pt idx="80">
                  <c:v>1.0096916800000006</c:v>
                </c:pt>
                <c:pt idx="81">
                  <c:v>1.0103663424929989</c:v>
                </c:pt>
                <c:pt idx="82">
                  <c:v>1.0111195490080009</c:v>
                </c:pt>
                <c:pt idx="83">
                  <c:v>1.011921509293001</c:v>
                </c:pt>
                <c:pt idx="84">
                  <c:v>1.0127403386880014</c:v>
                </c:pt>
                <c:pt idx="85">
                  <c:v>1.0135420581250021</c:v>
                </c:pt>
                <c:pt idx="86">
                  <c:v>1.0142905941280047</c:v>
                </c:pt>
                <c:pt idx="87">
                  <c:v>1.0149477788130021</c:v>
                </c:pt>
                <c:pt idx="88">
                  <c:v>1.0154733498880033</c:v>
                </c:pt>
                <c:pt idx="89">
                  <c:v>1.0158249506530048</c:v>
                </c:pt>
                <c:pt idx="90">
                  <c:v>1.0159581300000016</c:v>
                </c:pt>
                <c:pt idx="91">
                  <c:v>1.0158263424130027</c:v>
                </c:pt>
                <c:pt idx="92">
                  <c:v>1.0153809479679998</c:v>
                </c:pt>
                <c:pt idx="93">
                  <c:v>1.0145712123330004</c:v>
                </c:pt>
                <c:pt idx="94">
                  <c:v>1.0133443067680006</c:v>
                </c:pt>
                <c:pt idx="95">
                  <c:v>1.0116453081250001</c:v>
                </c:pt>
                <c:pt idx="96">
                  <c:v>1.0094171988479996</c:v>
                </c:pt>
                <c:pt idx="97">
                  <c:v>1.0066008669730071</c:v>
                </c:pt>
                <c:pt idx="98">
                  <c:v>1.0031351061280056</c:v>
                </c:pt>
                <c:pt idx="99">
                  <c:v>0.99895661553300141</c:v>
                </c:pt>
                <c:pt idx="100">
                  <c:v>0.99400000000000266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82-4DC9-A797-D637FA158F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7546840"/>
        <c:axId val="647553072"/>
      </c:lineChart>
      <c:lineChart>
        <c:grouping val="standard"/>
        <c:varyColors val="0"/>
        <c:ser>
          <c:idx val="2"/>
          <c:order val="1"/>
          <c:tx>
            <c:strRef>
              <c:f>Berechnung_Leistungswertetabell!$D$21</c:f>
              <c:strCache>
                <c:ptCount val="1"/>
                <c:pt idx="0">
                  <c:v>Qout (right axis)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Berechnung_Leistungswertetabell!$B$22:$B$122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Berechnung_Leistungswertetabell!$D$22:$D$122</c:f>
              <c:numCache>
                <c:formatCode>General</c:formatCode>
                <c:ptCount val="101"/>
                <c:pt idx="0">
                  <c:v>0</c:v>
                </c:pt>
                <c:pt idx="1">
                  <c:v>0.4</c:v>
                </c:pt>
                <c:pt idx="2">
                  <c:v>0.8</c:v>
                </c:pt>
                <c:pt idx="3">
                  <c:v>1.2</c:v>
                </c:pt>
                <c:pt idx="4">
                  <c:v>1.6</c:v>
                </c:pt>
                <c:pt idx="5">
                  <c:v>2</c:v>
                </c:pt>
                <c:pt idx="6">
                  <c:v>2.4</c:v>
                </c:pt>
                <c:pt idx="7">
                  <c:v>2.8000000000000003</c:v>
                </c:pt>
                <c:pt idx="8">
                  <c:v>3.2</c:v>
                </c:pt>
                <c:pt idx="9">
                  <c:v>3.5999999999999996</c:v>
                </c:pt>
                <c:pt idx="10">
                  <c:v>4</c:v>
                </c:pt>
                <c:pt idx="11">
                  <c:v>4.4000000000000004</c:v>
                </c:pt>
                <c:pt idx="12">
                  <c:v>4.8</c:v>
                </c:pt>
                <c:pt idx="13">
                  <c:v>5.2</c:v>
                </c:pt>
                <c:pt idx="14">
                  <c:v>5.6000000000000005</c:v>
                </c:pt>
                <c:pt idx="15">
                  <c:v>6</c:v>
                </c:pt>
                <c:pt idx="16">
                  <c:v>6.4</c:v>
                </c:pt>
                <c:pt idx="17">
                  <c:v>6.8000000000000007</c:v>
                </c:pt>
                <c:pt idx="18">
                  <c:v>7.1999999999999993</c:v>
                </c:pt>
                <c:pt idx="19">
                  <c:v>7.6</c:v>
                </c:pt>
                <c:pt idx="20">
                  <c:v>8</c:v>
                </c:pt>
                <c:pt idx="21">
                  <c:v>8.4</c:v>
                </c:pt>
                <c:pt idx="22">
                  <c:v>8.8000000000000007</c:v>
                </c:pt>
                <c:pt idx="23">
                  <c:v>9.2000000000000011</c:v>
                </c:pt>
                <c:pt idx="24">
                  <c:v>9.6</c:v>
                </c:pt>
                <c:pt idx="25">
                  <c:v>10</c:v>
                </c:pt>
                <c:pt idx="26">
                  <c:v>10.4</c:v>
                </c:pt>
                <c:pt idx="27">
                  <c:v>10.8</c:v>
                </c:pt>
                <c:pt idx="28">
                  <c:v>11.200000000000001</c:v>
                </c:pt>
                <c:pt idx="29">
                  <c:v>11.6</c:v>
                </c:pt>
                <c:pt idx="30">
                  <c:v>12</c:v>
                </c:pt>
                <c:pt idx="31">
                  <c:v>12.4</c:v>
                </c:pt>
                <c:pt idx="32">
                  <c:v>12.8</c:v>
                </c:pt>
                <c:pt idx="33">
                  <c:v>13.200000000000001</c:v>
                </c:pt>
                <c:pt idx="34">
                  <c:v>13.600000000000001</c:v>
                </c:pt>
                <c:pt idx="35">
                  <c:v>14</c:v>
                </c:pt>
                <c:pt idx="36">
                  <c:v>14.399999999999999</c:v>
                </c:pt>
                <c:pt idx="37">
                  <c:v>14.8</c:v>
                </c:pt>
                <c:pt idx="38">
                  <c:v>15.2</c:v>
                </c:pt>
                <c:pt idx="39">
                  <c:v>15.600000000000001</c:v>
                </c:pt>
                <c:pt idx="40">
                  <c:v>16</c:v>
                </c:pt>
                <c:pt idx="41">
                  <c:v>16.399999999999999</c:v>
                </c:pt>
                <c:pt idx="42">
                  <c:v>16.8</c:v>
                </c:pt>
                <c:pt idx="43">
                  <c:v>17.2</c:v>
                </c:pt>
                <c:pt idx="44">
                  <c:v>17.600000000000001</c:v>
                </c:pt>
                <c:pt idx="45">
                  <c:v>18</c:v>
                </c:pt>
                <c:pt idx="46">
                  <c:v>18.400000000000002</c:v>
                </c:pt>
                <c:pt idx="47">
                  <c:v>18.799999999999997</c:v>
                </c:pt>
                <c:pt idx="48">
                  <c:v>19.2</c:v>
                </c:pt>
                <c:pt idx="49">
                  <c:v>19.600000000000001</c:v>
                </c:pt>
                <c:pt idx="50">
                  <c:v>20</c:v>
                </c:pt>
                <c:pt idx="51">
                  <c:v>20.399999999999999</c:v>
                </c:pt>
                <c:pt idx="52">
                  <c:v>20.8</c:v>
                </c:pt>
                <c:pt idx="53">
                  <c:v>21.200000000000003</c:v>
                </c:pt>
                <c:pt idx="54">
                  <c:v>21.6</c:v>
                </c:pt>
                <c:pt idx="55">
                  <c:v>22</c:v>
                </c:pt>
                <c:pt idx="56">
                  <c:v>22.400000000000002</c:v>
                </c:pt>
                <c:pt idx="57">
                  <c:v>22.799999999999997</c:v>
                </c:pt>
                <c:pt idx="58">
                  <c:v>23.2</c:v>
                </c:pt>
                <c:pt idx="59">
                  <c:v>23.599999999999998</c:v>
                </c:pt>
                <c:pt idx="60">
                  <c:v>24</c:v>
                </c:pt>
                <c:pt idx="61">
                  <c:v>24.4</c:v>
                </c:pt>
                <c:pt idx="62">
                  <c:v>24.8</c:v>
                </c:pt>
                <c:pt idx="63">
                  <c:v>25.2</c:v>
                </c:pt>
                <c:pt idx="64">
                  <c:v>25.6</c:v>
                </c:pt>
                <c:pt idx="65">
                  <c:v>26</c:v>
                </c:pt>
                <c:pt idx="66">
                  <c:v>26.400000000000002</c:v>
                </c:pt>
                <c:pt idx="67">
                  <c:v>26.8</c:v>
                </c:pt>
                <c:pt idx="68">
                  <c:v>27.200000000000003</c:v>
                </c:pt>
                <c:pt idx="69">
                  <c:v>27.599999999999998</c:v>
                </c:pt>
                <c:pt idx="70">
                  <c:v>28</c:v>
                </c:pt>
                <c:pt idx="71">
                  <c:v>28.4</c:v>
                </c:pt>
                <c:pt idx="72">
                  <c:v>28.799999999999997</c:v>
                </c:pt>
                <c:pt idx="73">
                  <c:v>29.2</c:v>
                </c:pt>
                <c:pt idx="74">
                  <c:v>29.6</c:v>
                </c:pt>
                <c:pt idx="75">
                  <c:v>30</c:v>
                </c:pt>
                <c:pt idx="76">
                  <c:v>30.4</c:v>
                </c:pt>
                <c:pt idx="77">
                  <c:v>30.8</c:v>
                </c:pt>
                <c:pt idx="78">
                  <c:v>31.200000000000003</c:v>
                </c:pt>
                <c:pt idx="79">
                  <c:v>31.6</c:v>
                </c:pt>
                <c:pt idx="80">
                  <c:v>32</c:v>
                </c:pt>
                <c:pt idx="81">
                  <c:v>32.400000000000006</c:v>
                </c:pt>
                <c:pt idx="82">
                  <c:v>32.799999999999997</c:v>
                </c:pt>
                <c:pt idx="83">
                  <c:v>33.199999999999996</c:v>
                </c:pt>
                <c:pt idx="84">
                  <c:v>33.6</c:v>
                </c:pt>
                <c:pt idx="85">
                  <c:v>34</c:v>
                </c:pt>
                <c:pt idx="86">
                  <c:v>34.4</c:v>
                </c:pt>
                <c:pt idx="87">
                  <c:v>34.799999999999997</c:v>
                </c:pt>
                <c:pt idx="88">
                  <c:v>35.200000000000003</c:v>
                </c:pt>
                <c:pt idx="89">
                  <c:v>35.6</c:v>
                </c:pt>
                <c:pt idx="90">
                  <c:v>36</c:v>
                </c:pt>
                <c:pt idx="91">
                  <c:v>36.4</c:v>
                </c:pt>
                <c:pt idx="92">
                  <c:v>36.800000000000004</c:v>
                </c:pt>
                <c:pt idx="93">
                  <c:v>37.200000000000003</c:v>
                </c:pt>
                <c:pt idx="94">
                  <c:v>37.599999999999994</c:v>
                </c:pt>
                <c:pt idx="95">
                  <c:v>38</c:v>
                </c:pt>
                <c:pt idx="96">
                  <c:v>38.4</c:v>
                </c:pt>
                <c:pt idx="97">
                  <c:v>38.799999999999997</c:v>
                </c:pt>
                <c:pt idx="98">
                  <c:v>39.200000000000003</c:v>
                </c:pt>
                <c:pt idx="99">
                  <c:v>39.6</c:v>
                </c:pt>
                <c:pt idx="100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82-4DC9-A797-D637FA158FB6}"/>
            </c:ext>
          </c:extLst>
        </c:ser>
        <c:ser>
          <c:idx val="3"/>
          <c:order val="2"/>
          <c:tx>
            <c:strRef>
              <c:f>Berechnung_Leistungswertetabell!$E$21</c:f>
              <c:strCache>
                <c:ptCount val="1"/>
                <c:pt idx="0">
                  <c:v>Pel_in (right axis)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Berechnung_Leistungswertetabell!$B$22:$B$122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Berechnung_Leistungswertetabell!$E$22:$E$122</c:f>
              <c:numCache>
                <c:formatCode>General</c:formatCode>
                <c:ptCount val="101"/>
                <c:pt idx="0">
                  <c:v>0</c:v>
                </c:pt>
                <c:pt idx="1">
                  <c:v>1.2040722194506295</c:v>
                </c:pt>
                <c:pt idx="2">
                  <c:v>1.2339670984369304</c:v>
                </c:pt>
                <c:pt idx="3">
                  <c:v>1.2662507488562136</c:v>
                </c:pt>
                <c:pt idx="4">
                  <c:v>1.2999242588003259</c:v>
                </c:pt>
                <c:pt idx="5">
                  <c:v>1.3348160180451645</c:v>
                </c:pt>
                <c:pt idx="6">
                  <c:v>1.3708926042228267</c:v>
                </c:pt>
                <c:pt idx="7">
                  <c:v>1.4081606176613044</c:v>
                </c:pt>
                <c:pt idx="8">
                  <c:v>1.4466421529072397</c:v>
                </c:pt>
                <c:pt idx="9">
                  <c:v>1.4863666064795602</c:v>
                </c:pt>
                <c:pt idx="10">
                  <c:v>1.5273673762851141</c:v>
                </c:pt>
                <c:pt idx="11">
                  <c:v>1.5696803335595011</c:v>
                </c:pt>
                <c:pt idx="12">
                  <c:v>1.6133430276956142</c:v>
                </c:pt>
                <c:pt idx="13">
                  <c:v>1.6583942237501048</c:v>
                </c:pt>
                <c:pt idx="14">
                  <c:v>1.7048736006563419</c:v>
                </c:pt>
                <c:pt idx="15">
                  <c:v>1.7528215294143028</c:v>
                </c:pt>
                <c:pt idx="16">
                  <c:v>1.8022788904183678</c:v>
                </c:pt>
                <c:pt idx="17">
                  <c:v>1.8532869078403447</c:v>
                </c:pt>
                <c:pt idx="18">
                  <c:v>1.9058869883560987</c:v>
                </c:pt>
                <c:pt idx="19">
                  <c:v>1.9601205564366766</c:v>
                </c:pt>
                <c:pt idx="20">
                  <c:v>2.0160288811459046</c:v>
                </c:pt>
                <c:pt idx="21">
                  <c:v>2.0736528909577991</c:v>
                </c:pt>
                <c:pt idx="22">
                  <c:v>2.133032974061122</c:v>
                </c:pt>
                <c:pt idx="23">
                  <c:v>2.1942087622344282</c:v>
                </c:pt>
                <c:pt idx="24">
                  <c:v>2.2572188968058833</c:v>
                </c:pt>
                <c:pt idx="25">
                  <c:v>2.3221007755453762</c:v>
                </c:pt>
                <c:pt idx="26">
                  <c:v>2.388890279624039</c:v>
                </c:pt>
                <c:pt idx="27">
                  <c:v>2.4576214800506735</c:v>
                </c:pt>
                <c:pt idx="28">
                  <c:v>2.5283263232770836</c:v>
                </c:pt>
                <c:pt idx="29">
                  <c:v>2.6010342959693045</c:v>
                </c:pt>
                <c:pt idx="30">
                  <c:v>2.6757720692796987</c:v>
                </c:pt>
                <c:pt idx="31">
                  <c:v>2.7525631233332022</c:v>
                </c:pt>
                <c:pt idx="32">
                  <c:v>2.8314273530650582</c:v>
                </c:pt>
                <c:pt idx="33">
                  <c:v>2.9123806570206758</c:v>
                </c:pt>
                <c:pt idx="34">
                  <c:v>2.9954345112525225</c:v>
                </c:pt>
                <c:pt idx="35">
                  <c:v>3.0805955310241826</c:v>
                </c:pt>
                <c:pt idx="36">
                  <c:v>3.1678650236557298</c:v>
                </c:pt>
                <c:pt idx="37">
                  <c:v>3.2572385365131251</c:v>
                </c:pt>
                <c:pt idx="38">
                  <c:v>3.3487054048504392</c:v>
                </c:pt>
                <c:pt idx="39">
                  <c:v>3.4422483049478889</c:v>
                </c:pt>
                <c:pt idx="40">
                  <c:v>3.5378428187380582</c:v>
                </c:pt>
                <c:pt idx="41">
                  <c:v>3.6354570168614515</c:v>
                </c:pt>
                <c:pt idx="42">
                  <c:v>3.7350510678214524</c:v>
                </c:pt>
                <c:pt idx="43">
                  <c:v>3.8365768815952928</c:v>
                </c:pt>
                <c:pt idx="44">
                  <c:v>3.9399777966760579</c:v>
                </c:pt>
                <c:pt idx="45">
                  <c:v>4.0451883200425778</c:v>
                </c:pt>
                <c:pt idx="46">
                  <c:v>4.1521339299487687</c:v>
                </c:pt>
                <c:pt idx="47">
                  <c:v>4.2607309516592711</c:v>
                </c:pt>
                <c:pt idx="48">
                  <c:v>4.3708865163019102</c:v>
                </c:pt>
                <c:pt idx="49">
                  <c:v>4.4824986128279791</c:v>
                </c:pt>
                <c:pt idx="50">
                  <c:v>4.5954562426400898</c:v>
                </c:pt>
                <c:pt idx="51">
                  <c:v>4.7096396857390115</c:v>
                </c:pt>
                <c:pt idx="52">
                  <c:v>4.8249208862383908</c:v>
                </c:pt>
                <c:pt idx="53">
                  <c:v>4.9411639637875542</c:v>
                </c:pt>
                <c:pt idx="54">
                  <c:v>5.0582258558292432</c:v>
                </c:pt>
                <c:pt idx="55">
                  <c:v>5.1759570937107489</c:v>
                </c:pt>
                <c:pt idx="56">
                  <c:v>5.2942027134894163</c:v>
                </c:pt>
                <c:pt idx="57">
                  <c:v>5.4128032998640743</c:v>
                </c:pt>
                <c:pt idx="58">
                  <c:v>5.5315961590755993</c:v>
                </c:pt>
                <c:pt idx="59">
                  <c:v>5.6504166139191083</c:v>
                </c:pt>
                <c:pt idx="60">
                  <c:v>5.7690994112749374</c:v>
                </c:pt>
                <c:pt idx="61">
                  <c:v>5.8874802298852575</c:v>
                </c:pt>
                <c:pt idx="62">
                  <c:v>6.005397273574089</c:v>
                </c:pt>
                <c:pt idx="63">
                  <c:v>6.1226929328295121</c:v>
                </c:pt>
                <c:pt idx="64">
                  <c:v>6.239215495738164</c:v>
                </c:pt>
                <c:pt idx="65">
                  <c:v>6.3548208877753947</c:v>
                </c:pt>
                <c:pt idx="66">
                  <c:v>6.4693744189948594</c:v>
                </c:pt>
                <c:pt idx="67">
                  <c:v>6.5827525167944838</c:v>
                </c:pt>
                <c:pt idx="68">
                  <c:v>6.6948444227138655</c:v>
                </c:pt>
                <c:pt idx="69">
                  <c:v>6.8055538326658986</c:v>
                </c:pt>
                <c:pt idx="70">
                  <c:v>6.9148004616281336</c:v>
                </c:pt>
                <c:pt idx="71">
                  <c:v>7.0225215160960612</c:v>
                </c:pt>
                <c:pt idx="72">
                  <c:v>7.1286730604854238</c:v>
                </c:pt>
                <c:pt idx="73">
                  <c:v>7.2332312670994039</c:v>
                </c:pt>
                <c:pt idx="74">
                  <c:v>7.3361935431666883</c:v>
                </c:pt>
                <c:pt idx="75">
                  <c:v>7.4375795327108021</c:v>
                </c:pt>
                <c:pt idx="76">
                  <c:v>7.5374319955303202</c:v>
                </c:pt>
                <c:pt idx="77">
                  <c:v>7.6358175702501478</c:v>
                </c:pt>
                <c:pt idx="78">
                  <c:v>7.7328274331531119</c:v>
                </c:pt>
                <c:pt idx="79">
                  <c:v>7.8285778692344019</c:v>
                </c:pt>
                <c:pt idx="80">
                  <c:v>7.9232107765808228</c:v>
                </c:pt>
                <c:pt idx="81">
                  <c:v>8.016894129721198</c:v>
                </c:pt>
                <c:pt idx="82">
                  <c:v>8.1098224320209571</c:v>
                </c:pt>
                <c:pt idx="83">
                  <c:v>8.2022171915279856</c:v>
                </c:pt>
                <c:pt idx="84">
                  <c:v>8.2943274589833607</c:v>
                </c:pt>
                <c:pt idx="85">
                  <c:v>8.3864304710990876</c:v>
                </c:pt>
                <c:pt idx="86">
                  <c:v>8.4788324468230947</c:v>
                </c:pt>
                <c:pt idx="87">
                  <c:v>8.5718695893642831</c:v>
                </c:pt>
                <c:pt idx="88">
                  <c:v>8.6659093524911839</c:v>
                </c:pt>
                <c:pt idx="89">
                  <c:v>8.7613520363708286</c:v>
                </c:pt>
                <c:pt idx="90">
                  <c:v>8.8586327863727874</c:v>
                </c:pt>
                <c:pt idx="91">
                  <c:v>8.9582240783240383</c:v>
                </c:pt>
                <c:pt idx="92">
                  <c:v>9.0606387862715181</c:v>
                </c:pt>
                <c:pt idx="93">
                  <c:v>9.1664339446559957</c:v>
                </c:pt>
                <c:pt idx="94">
                  <c:v>9.2762153368983959</c:v>
                </c:pt>
                <c:pt idx="95">
                  <c:v>9.3906430679814594</c:v>
                </c:pt>
                <c:pt idx="96">
                  <c:v>9.5104383112909385</c:v>
                </c:pt>
                <c:pt idx="97">
                  <c:v>9.6363914618604376</c:v>
                </c:pt>
                <c:pt idx="98">
                  <c:v>9.7693719820323643</c:v>
                </c:pt>
                <c:pt idx="99">
                  <c:v>9.9103402951266073</c:v>
                </c:pt>
                <c:pt idx="100">
                  <c:v>10.060362173038202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682-4DC9-A797-D637FA158FB6}"/>
            </c:ext>
          </c:extLst>
        </c:ser>
        <c:ser>
          <c:idx val="0"/>
          <c:order val="3"/>
          <c:tx>
            <c:strRef>
              <c:f>Berechnung_Leistungswertetabell!$J$21</c:f>
              <c:strCache>
                <c:ptCount val="1"/>
                <c:pt idx="0">
                  <c:v>Qin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Berechnung_Leistungswertetabell!$J$22:$J$122</c:f>
              <c:numCache>
                <c:formatCode>General</c:formatCode>
                <c:ptCount val="101"/>
                <c:pt idx="0">
                  <c:v>0</c:v>
                </c:pt>
                <c:pt idx="1">
                  <c:v>-0.80407221945062946</c:v>
                </c:pt>
                <c:pt idx="2">
                  <c:v>-0.43396709843693038</c:v>
                </c:pt>
                <c:pt idx="3">
                  <c:v>-6.6250748856213626E-2</c:v>
                </c:pt>
                <c:pt idx="4">
                  <c:v>0.30007574119967417</c:v>
                </c:pt>
                <c:pt idx="5">
                  <c:v>0.66518398195483552</c:v>
                </c:pt>
                <c:pt idx="6">
                  <c:v>1.0291073957771733</c:v>
                </c:pt>
                <c:pt idx="7">
                  <c:v>1.3918393823386959</c:v>
                </c:pt>
                <c:pt idx="8">
                  <c:v>1.7533578470927604</c:v>
                </c:pt>
                <c:pt idx="9">
                  <c:v>2.1136333935204394</c:v>
                </c:pt>
                <c:pt idx="10">
                  <c:v>2.4726326237148859</c:v>
                </c:pt>
                <c:pt idx="11">
                  <c:v>2.8303196664404995</c:v>
                </c:pt>
                <c:pt idx="12">
                  <c:v>3.1866569723043856</c:v>
                </c:pt>
                <c:pt idx="13">
                  <c:v>3.5416057762498951</c:v>
                </c:pt>
                <c:pt idx="14">
                  <c:v>3.8951263993436589</c:v>
                </c:pt>
                <c:pt idx="15">
                  <c:v>4.2471784705856974</c:v>
                </c:pt>
                <c:pt idx="16">
                  <c:v>4.5977211095816326</c:v>
                </c:pt>
                <c:pt idx="17">
                  <c:v>4.9467130921596558</c:v>
                </c:pt>
                <c:pt idx="18">
                  <c:v>5.2941130116439004</c:v>
                </c:pt>
                <c:pt idx="19">
                  <c:v>5.6398794435633235</c:v>
                </c:pt>
                <c:pt idx="20">
                  <c:v>5.9839711188540949</c:v>
                </c:pt>
                <c:pt idx="21">
                  <c:v>6.3263471090422012</c:v>
                </c:pt>
                <c:pt idx="22">
                  <c:v>6.6669670259388791</c:v>
                </c:pt>
                <c:pt idx="23">
                  <c:v>7.0057912377655729</c:v>
                </c:pt>
                <c:pt idx="24">
                  <c:v>7.3427811031941168</c:v>
                </c:pt>
                <c:pt idx="25">
                  <c:v>7.6778992244546238</c:v>
                </c:pt>
                <c:pt idx="26">
                  <c:v>8.0111097203759609</c:v>
                </c:pt>
                <c:pt idx="27">
                  <c:v>8.3423785199493281</c:v>
                </c:pt>
                <c:pt idx="28">
                  <c:v>8.6716736767229179</c:v>
                </c:pt>
                <c:pt idx="29">
                  <c:v>8.9989657040306952</c:v>
                </c:pt>
                <c:pt idx="30">
                  <c:v>9.3242279307203013</c:v>
                </c:pt>
                <c:pt idx="31">
                  <c:v>9.6474368766667986</c:v>
                </c:pt>
                <c:pt idx="32">
                  <c:v>9.9685726469349429</c:v>
                </c:pt>
                <c:pt idx="33">
                  <c:v>10.287619342979326</c:v>
                </c:pt>
                <c:pt idx="34">
                  <c:v>10.604565488747479</c:v>
                </c:pt>
                <c:pt idx="35">
                  <c:v>10.919404468975817</c:v>
                </c:pt>
                <c:pt idx="36">
                  <c:v>11.23213497634427</c:v>
                </c:pt>
                <c:pt idx="37">
                  <c:v>11.542761463486876</c:v>
                </c:pt>
                <c:pt idx="38">
                  <c:v>11.851294595149561</c:v>
                </c:pt>
                <c:pt idx="39">
                  <c:v>12.157751695052113</c:v>
                </c:pt>
                <c:pt idx="40">
                  <c:v>12.462157181261942</c:v>
                </c:pt>
                <c:pt idx="41">
                  <c:v>12.764542983138547</c:v>
                </c:pt>
                <c:pt idx="42">
                  <c:v>13.064948932178549</c:v>
                </c:pt>
                <c:pt idx="43">
                  <c:v>13.363423118404707</c:v>
                </c:pt>
                <c:pt idx="44">
                  <c:v>13.660022203323944</c:v>
                </c:pt>
                <c:pt idx="45">
                  <c:v>13.954811679957423</c:v>
                </c:pt>
                <c:pt idx="46">
                  <c:v>14.247866070051234</c:v>
                </c:pt>
                <c:pt idx="47">
                  <c:v>14.539269048340726</c:v>
                </c:pt>
                <c:pt idx="48">
                  <c:v>14.829113483698089</c:v>
                </c:pt>
                <c:pt idx="49">
                  <c:v>15.117501387172023</c:v>
                </c:pt>
                <c:pt idx="50">
                  <c:v>15.40454375735991</c:v>
                </c:pt>
                <c:pt idx="51">
                  <c:v>15.690360314260987</c:v>
                </c:pt>
                <c:pt idx="52">
                  <c:v>15.975079113761609</c:v>
                </c:pt>
                <c:pt idx="53">
                  <c:v>16.25883603621245</c:v>
                </c:pt>
                <c:pt idx="54">
                  <c:v>16.541774144170759</c:v>
                </c:pt>
                <c:pt idx="55">
                  <c:v>16.82404290628925</c:v>
                </c:pt>
                <c:pt idx="56">
                  <c:v>17.105797286510587</c:v>
                </c:pt>
                <c:pt idx="57">
                  <c:v>17.387196700135924</c:v>
                </c:pt>
                <c:pt idx="58">
                  <c:v>17.668403840924398</c:v>
                </c:pt>
                <c:pt idx="59">
                  <c:v>17.949583386080889</c:v>
                </c:pt>
                <c:pt idx="60">
                  <c:v>18.230900588725063</c:v>
                </c:pt>
                <c:pt idx="61">
                  <c:v>18.512519770114743</c:v>
                </c:pt>
                <c:pt idx="62">
                  <c:v>18.794602726425911</c:v>
                </c:pt>
                <c:pt idx="63">
                  <c:v>19.077307067170487</c:v>
                </c:pt>
                <c:pt idx="64">
                  <c:v>19.360784504261837</c:v>
                </c:pt>
                <c:pt idx="65">
                  <c:v>19.645179112224604</c:v>
                </c:pt>
                <c:pt idx="66">
                  <c:v>19.930625581005142</c:v>
                </c:pt>
                <c:pt idx="67">
                  <c:v>20.217247483205519</c:v>
                </c:pt>
                <c:pt idx="68">
                  <c:v>20.505155577286139</c:v>
                </c:pt>
                <c:pt idx="69">
                  <c:v>20.794446167334101</c:v>
                </c:pt>
                <c:pt idx="70">
                  <c:v>21.085199538371867</c:v>
                </c:pt>
                <c:pt idx="71">
                  <c:v>21.377478483903936</c:v>
                </c:pt>
                <c:pt idx="72">
                  <c:v>21.671326939514572</c:v>
                </c:pt>
                <c:pt idx="73">
                  <c:v>21.966768732900597</c:v>
                </c:pt>
                <c:pt idx="74">
                  <c:v>22.263806456833315</c:v>
                </c:pt>
                <c:pt idx="75">
                  <c:v>22.562420467289197</c:v>
                </c:pt>
                <c:pt idx="76">
                  <c:v>22.862568004469679</c:v>
                </c:pt>
                <c:pt idx="77">
                  <c:v>23.164182429749854</c:v>
                </c:pt>
                <c:pt idx="78">
                  <c:v>23.467172566846891</c:v>
                </c:pt>
                <c:pt idx="79">
                  <c:v>23.7714221307656</c:v>
                </c:pt>
                <c:pt idx="80">
                  <c:v>24.076789223419176</c:v>
                </c:pt>
                <c:pt idx="81">
                  <c:v>24.383105870278808</c:v>
                </c:pt>
                <c:pt idx="82">
                  <c:v>24.690177567979042</c:v>
                </c:pt>
                <c:pt idx="83">
                  <c:v>24.99778280847201</c:v>
                </c:pt>
                <c:pt idx="84">
                  <c:v>25.305672541016641</c:v>
                </c:pt>
                <c:pt idx="85">
                  <c:v>25.613569528900911</c:v>
                </c:pt>
                <c:pt idx="86">
                  <c:v>25.921167553176904</c:v>
                </c:pt>
                <c:pt idx="87">
                  <c:v>26.228130410635714</c:v>
                </c:pt>
                <c:pt idx="88">
                  <c:v>26.534090647508819</c:v>
                </c:pt>
                <c:pt idx="89">
                  <c:v>26.838647963629171</c:v>
                </c:pt>
                <c:pt idx="90">
                  <c:v>27.141367213627213</c:v>
                </c:pt>
                <c:pt idx="91">
                  <c:v>27.441775921675962</c:v>
                </c:pt>
                <c:pt idx="92">
                  <c:v>27.739361213728486</c:v>
                </c:pt>
                <c:pt idx="93">
                  <c:v>28.033566055344007</c:v>
                </c:pt>
                <c:pt idx="94">
                  <c:v>28.323784663101598</c:v>
                </c:pt>
                <c:pt idx="95">
                  <c:v>28.609356932018542</c:v>
                </c:pt>
                <c:pt idx="96">
                  <c:v>28.889561688709058</c:v>
                </c:pt>
                <c:pt idx="97">
                  <c:v>29.16360853813956</c:v>
                </c:pt>
                <c:pt idx="98">
                  <c:v>29.430628017967638</c:v>
                </c:pt>
                <c:pt idx="99">
                  <c:v>29.689659704873392</c:v>
                </c:pt>
                <c:pt idx="100">
                  <c:v>29.9396378269618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682-4DC9-A797-D637FA158F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0885624"/>
        <c:axId val="680886280"/>
      </c:lineChart>
      <c:catAx>
        <c:axId val="647546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part load ratio</a:t>
                </a:r>
                <a:r>
                  <a:rPr lang="de-DE" baseline="0"/>
                  <a:t> (PLR)</a:t>
                </a:r>
                <a:endParaRPr lang="de-DE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65000"/>
                <a:lumOff val="3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47553072"/>
        <c:crossesAt val="-0.1"/>
        <c:auto val="1"/>
        <c:lblAlgn val="ctr"/>
        <c:lblOffset val="100"/>
        <c:tickLblSkip val="10"/>
        <c:tickMarkSkip val="1"/>
        <c:noMultiLvlLbl val="0"/>
      </c:catAx>
      <c:valAx>
        <c:axId val="647553072"/>
        <c:scaling>
          <c:orientation val="minMax"/>
          <c:max val="1.3"/>
          <c:min val="-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noFill/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PLF = COP_partload / COP_fullload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47546840"/>
        <c:crosses val="autoZero"/>
        <c:crossBetween val="midCat"/>
      </c:valAx>
      <c:valAx>
        <c:axId val="680886280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Power [kW]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0885624"/>
        <c:crosses val="max"/>
        <c:crossBetween val="between"/>
      </c:valAx>
      <c:catAx>
        <c:axId val="6808856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80886280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1587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>
          <a:solidFill>
            <a:sysClr val="windowText" lastClr="000000"/>
          </a:solidFill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Normalized part load power curves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Berechnung_Leistungswertetabell!$K$21</c:f>
              <c:strCache>
                <c:ptCount val="1"/>
                <c:pt idx="0">
                  <c:v>Qout_norm</c:v>
                </c:pt>
              </c:strCache>
            </c:strRef>
          </c:tx>
          <c:spPr>
            <a:ln w="28575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noFill/>
                <a:prstDash val="sysDot"/>
              </a:ln>
              <a:effectLst/>
            </c:spPr>
            <c:trendlineType val="poly"/>
            <c:order val="5"/>
            <c:dispRSqr val="0"/>
            <c:dispEq val="0"/>
          </c:trendline>
          <c:cat>
            <c:numRef>
              <c:f>Berechnung_Leistungswertetabell!$B$22:$B$122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Berechnung_Leistungswertetabell!$K$22:$K$122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0.11000000000000001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0.21000000000000002</c:v>
                </c:pt>
                <c:pt idx="22">
                  <c:v>0.22000000000000003</c:v>
                </c:pt>
                <c:pt idx="23">
                  <c:v>0.23000000000000004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0.42000000000000004</c:v>
                </c:pt>
                <c:pt idx="43">
                  <c:v>0.43</c:v>
                </c:pt>
                <c:pt idx="44">
                  <c:v>0.44000000000000006</c:v>
                </c:pt>
                <c:pt idx="45">
                  <c:v>0.45</c:v>
                </c:pt>
                <c:pt idx="46">
                  <c:v>0.46000000000000008</c:v>
                </c:pt>
                <c:pt idx="47">
                  <c:v>0.46999999999999992</c:v>
                </c:pt>
                <c:pt idx="48">
                  <c:v>0.48</c:v>
                </c:pt>
                <c:pt idx="49">
                  <c:v>0.49000000000000005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0.81000000000000016</c:v>
                </c:pt>
                <c:pt idx="82">
                  <c:v>0.82</c:v>
                </c:pt>
                <c:pt idx="83">
                  <c:v>0.82999999999999985</c:v>
                </c:pt>
                <c:pt idx="84">
                  <c:v>0.84000000000000008</c:v>
                </c:pt>
                <c:pt idx="85">
                  <c:v>0.85</c:v>
                </c:pt>
                <c:pt idx="86">
                  <c:v>0.86</c:v>
                </c:pt>
                <c:pt idx="87">
                  <c:v>0.86999999999999988</c:v>
                </c:pt>
                <c:pt idx="88">
                  <c:v>0.88000000000000012</c:v>
                </c:pt>
                <c:pt idx="89">
                  <c:v>0.89</c:v>
                </c:pt>
                <c:pt idx="90">
                  <c:v>0.9</c:v>
                </c:pt>
                <c:pt idx="91">
                  <c:v>0.90999999999999992</c:v>
                </c:pt>
                <c:pt idx="92">
                  <c:v>0.92000000000000015</c:v>
                </c:pt>
                <c:pt idx="93">
                  <c:v>0.93</c:v>
                </c:pt>
                <c:pt idx="94">
                  <c:v>0.93999999999999984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0.98000000000000009</c:v>
                </c:pt>
                <c:pt idx="99">
                  <c:v>0.99</c:v>
                </c:pt>
                <c:pt idx="10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DE-40CA-B1C5-B9073B8F7545}"/>
            </c:ext>
          </c:extLst>
        </c:ser>
        <c:ser>
          <c:idx val="1"/>
          <c:order val="1"/>
          <c:tx>
            <c:strRef>
              <c:f>Berechnung_Leistungswertetabell!$L$21</c:f>
              <c:strCache>
                <c:ptCount val="1"/>
                <c:pt idx="0">
                  <c:v>Pel_in_norm</c:v>
                </c:pt>
              </c:strCache>
            </c:strRef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cat>
            <c:numRef>
              <c:f>Berechnung_Leistungswertetabell!$B$22:$B$122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cat>
          <c:val>
            <c:numRef>
              <c:f>Berechnung_Leistungswertetabell!$L$22:$L$122</c:f>
              <c:numCache>
                <c:formatCode>General</c:formatCode>
                <c:ptCount val="101"/>
                <c:pt idx="0">
                  <c:v>0</c:v>
                </c:pt>
                <c:pt idx="1">
                  <c:v>0.1196847786133929</c:v>
                </c:pt>
                <c:pt idx="2">
                  <c:v>0.12265632958463121</c:v>
                </c:pt>
                <c:pt idx="3">
                  <c:v>0.12586532443630796</c:v>
                </c:pt>
                <c:pt idx="4">
                  <c:v>0.12921247132475275</c:v>
                </c:pt>
                <c:pt idx="5">
                  <c:v>0.13268071219368971</c:v>
                </c:pt>
                <c:pt idx="6">
                  <c:v>0.13626672485974933</c:v>
                </c:pt>
                <c:pt idx="7">
                  <c:v>0.13997116539553403</c:v>
                </c:pt>
                <c:pt idx="8">
                  <c:v>0.14379622999898004</c:v>
                </c:pt>
                <c:pt idx="9">
                  <c:v>0.14774484068406868</c:v>
                </c:pt>
                <c:pt idx="10">
                  <c:v>0.15182031720274075</c:v>
                </c:pt>
                <c:pt idx="11">
                  <c:v>0.15602622515581482</c:v>
                </c:pt>
                <c:pt idx="12">
                  <c:v>0.16036629695294449</c:v>
                </c:pt>
                <c:pt idx="13">
                  <c:v>0.16484438584076086</c:v>
                </c:pt>
                <c:pt idx="14">
                  <c:v>0.16946443590524085</c:v>
                </c:pt>
                <c:pt idx="15">
                  <c:v>0.17423046002378217</c:v>
                </c:pt>
                <c:pt idx="16">
                  <c:v>0.17914652170758624</c:v>
                </c:pt>
                <c:pt idx="17">
                  <c:v>0.18421671863933076</c:v>
                </c:pt>
                <c:pt idx="18">
                  <c:v>0.18944516664259672</c:v>
                </c:pt>
                <c:pt idx="19">
                  <c:v>0.19483598330980617</c:v>
                </c:pt>
                <c:pt idx="20">
                  <c:v>0.20039327078590347</c:v>
                </c:pt>
                <c:pt idx="21">
                  <c:v>0.20612109736120579</c:v>
                </c:pt>
                <c:pt idx="22">
                  <c:v>0.21202347762167612</c:v>
                </c:pt>
                <c:pt idx="23">
                  <c:v>0.21810435096610276</c:v>
                </c:pt>
                <c:pt idx="24">
                  <c:v>0.22436755834250541</c:v>
                </c:pt>
                <c:pt idx="25">
                  <c:v>0.23081681708921103</c:v>
                </c:pt>
                <c:pt idx="26">
                  <c:v>0.23745569379463013</c:v>
                </c:pt>
                <c:pt idx="27">
                  <c:v>0.24428757511703761</c:v>
                </c:pt>
                <c:pt idx="28">
                  <c:v>0.25131563653374278</c:v>
                </c:pt>
                <c:pt idx="29">
                  <c:v>0.25854280901934956</c:v>
                </c:pt>
                <c:pt idx="30">
                  <c:v>0.26597174368640275</c:v>
                </c:pt>
                <c:pt idx="31">
                  <c:v>0.27360477445932102</c:v>
                </c:pt>
                <c:pt idx="32">
                  <c:v>0.28144387889466754</c:v>
                </c:pt>
                <c:pt idx="33">
                  <c:v>0.28949063730785596</c:v>
                </c:pt>
                <c:pt idx="34">
                  <c:v>0.29774619041850153</c:v>
                </c:pt>
                <c:pt idx="35">
                  <c:v>0.30621119578380457</c:v>
                </c:pt>
                <c:pt idx="36">
                  <c:v>0.3148857833513804</c:v>
                </c:pt>
                <c:pt idx="37">
                  <c:v>0.3237695105294055</c:v>
                </c:pt>
                <c:pt idx="38">
                  <c:v>0.33286131724213458</c:v>
                </c:pt>
                <c:pt idx="39">
                  <c:v>0.34215948151182107</c:v>
                </c:pt>
                <c:pt idx="40">
                  <c:v>0.35166157618256394</c:v>
                </c:pt>
                <c:pt idx="41">
                  <c:v>0.36136442747602926</c:v>
                </c:pt>
                <c:pt idx="42">
                  <c:v>0.37126407614145335</c:v>
                </c:pt>
                <c:pt idx="43">
                  <c:v>0.38135574203057315</c:v>
                </c:pt>
                <c:pt idx="44">
                  <c:v>0.39163379298960121</c:v>
                </c:pt>
                <c:pt idx="45">
                  <c:v>0.40209171901223334</c:v>
                </c:pt>
                <c:pt idx="46">
                  <c:v>0.41272211263690872</c:v>
                </c:pt>
                <c:pt idx="47">
                  <c:v>0.42351665659493271</c:v>
                </c:pt>
                <c:pt idx="48">
                  <c:v>0.43446611972041105</c:v>
                </c:pt>
                <c:pt idx="49">
                  <c:v>0.44556036211510236</c:v>
                </c:pt>
                <c:pt idx="50">
                  <c:v>0.45678835051842615</c:v>
                </c:pt>
                <c:pt idx="51">
                  <c:v>0.468138184762459</c:v>
                </c:pt>
                <c:pt idx="52">
                  <c:v>0.47959713609209736</c:v>
                </c:pt>
                <c:pt idx="53">
                  <c:v>0.49115169800048419</c:v>
                </c:pt>
                <c:pt idx="54">
                  <c:v>0.50278765006942816</c:v>
                </c:pt>
                <c:pt idx="55">
                  <c:v>0.51449013511484987</c:v>
                </c:pt>
                <c:pt idx="56">
                  <c:v>0.52624374972084942</c:v>
                </c:pt>
                <c:pt idx="57">
                  <c:v>0.53803264800649042</c:v>
                </c:pt>
                <c:pt idx="58">
                  <c:v>0.54984065821211603</c:v>
                </c:pt>
                <c:pt idx="59">
                  <c:v>0.5616514114235609</c:v>
                </c:pt>
                <c:pt idx="60">
                  <c:v>0.57344848148073035</c:v>
                </c:pt>
                <c:pt idx="61">
                  <c:v>0.58521553485059619</c:v>
                </c:pt>
                <c:pt idx="62">
                  <c:v>0.59693648899326612</c:v>
                </c:pt>
                <c:pt idx="63">
                  <c:v>0.60859567752325516</c:v>
                </c:pt>
                <c:pt idx="64">
                  <c:v>0.62017802027637514</c:v>
                </c:pt>
                <c:pt idx="65">
                  <c:v>0.63166919624487594</c:v>
                </c:pt>
                <c:pt idx="66">
                  <c:v>0.6430558172480908</c:v>
                </c:pt>
                <c:pt idx="67">
                  <c:v>0.65432560016937347</c:v>
                </c:pt>
                <c:pt idx="68">
                  <c:v>0.66546753561776006</c:v>
                </c:pt>
                <c:pt idx="69">
                  <c:v>0.67647205096699214</c:v>
                </c:pt>
                <c:pt idx="70">
                  <c:v>0.68733116588583831</c:v>
                </c:pt>
                <c:pt idx="71">
                  <c:v>0.69803863869995042</c:v>
                </c:pt>
                <c:pt idx="72">
                  <c:v>0.70859010221225305</c:v>
                </c:pt>
                <c:pt idx="73">
                  <c:v>0.71898318794968274</c:v>
                </c:pt>
                <c:pt idx="74">
                  <c:v>0.72921763819077079</c:v>
                </c:pt>
                <c:pt idx="75">
                  <c:v>0.73929540555145579</c:v>
                </c:pt>
                <c:pt idx="76">
                  <c:v>0.74922074035571584</c:v>
                </c:pt>
                <c:pt idx="77">
                  <c:v>0.75900026648286678</c:v>
                </c:pt>
                <c:pt idx="78">
                  <c:v>0.7686430468554214</c:v>
                </c:pt>
                <c:pt idx="79">
                  <c:v>0.77816064020190168</c:v>
                </c:pt>
                <c:pt idx="80">
                  <c:v>0.78756715119213594</c:v>
                </c:pt>
                <c:pt idx="81">
                  <c:v>0.79687927649428925</c:v>
                </c:pt>
                <c:pt idx="82">
                  <c:v>0.80611634974288537</c:v>
                </c:pt>
                <c:pt idx="83">
                  <c:v>0.81530038883788403</c:v>
                </c:pt>
                <c:pt idx="84">
                  <c:v>0.82445614942294831</c:v>
                </c:pt>
                <c:pt idx="85">
                  <c:v>0.8336111888272516</c:v>
                </c:pt>
                <c:pt idx="86">
                  <c:v>0.84279594521421786</c:v>
                </c:pt>
                <c:pt idx="87">
                  <c:v>0.85204383718281207</c:v>
                </c:pt>
                <c:pt idx="88">
                  <c:v>0.86139138963762607</c:v>
                </c:pt>
                <c:pt idx="89">
                  <c:v>0.87087839241526277</c:v>
                </c:pt>
                <c:pt idx="90">
                  <c:v>0.88054809896545749</c:v>
                </c:pt>
                <c:pt idx="91">
                  <c:v>0.89044747338541186</c:v>
                </c:pt>
                <c:pt idx="92">
                  <c:v>0.90062749535539133</c:v>
                </c:pt>
                <c:pt idx="93">
                  <c:v>0.91114353409880844</c:v>
                </c:pt>
                <c:pt idx="94">
                  <c:v>0.92205580448770308</c:v>
                </c:pt>
                <c:pt idx="95">
                  <c:v>0.93342992095735966</c:v>
                </c:pt>
                <c:pt idx="96">
                  <c:v>0.94533756814232184</c:v>
                </c:pt>
                <c:pt idx="97">
                  <c:v>0.95785731130893015</c:v>
                </c:pt>
                <c:pt idx="98">
                  <c:v>0.97107557501401964</c:v>
                </c:pt>
                <c:pt idx="99">
                  <c:v>0.98508782533558747</c:v>
                </c:pt>
                <c:pt idx="10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DE-40CA-B1C5-B9073B8F7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1094400"/>
        <c:axId val="681091776"/>
      </c:lineChart>
      <c:catAx>
        <c:axId val="681094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part load ratio (PLR)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1091776"/>
        <c:crosses val="autoZero"/>
        <c:auto val="0"/>
        <c:lblAlgn val="ctr"/>
        <c:lblOffset val="100"/>
        <c:tickLblSkip val="10"/>
        <c:noMultiLvlLbl val="0"/>
      </c:catAx>
      <c:valAx>
        <c:axId val="681091776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normalized power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1094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>
          <a:solidFill>
            <a:sysClr val="windowText" lastClr="000000"/>
          </a:solidFill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24849</xdr:colOff>
      <xdr:row>8</xdr:row>
      <xdr:rowOff>114300</xdr:rowOff>
    </xdr:from>
    <xdr:to>
      <xdr:col>18</xdr:col>
      <xdr:colOff>438150</xdr:colOff>
      <xdr:row>38</xdr:row>
      <xdr:rowOff>95250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0.38723</cdr:x>
      <cdr:y>0.73131</cdr:y>
    </cdr:from>
    <cdr:to>
      <cdr:x>0.9679</cdr:x>
      <cdr:y>0.77764</cdr:y>
    </cdr:to>
    <cdr:sp macro="" textlink="">
      <cdr:nvSpPr>
        <cdr:cNvPr id="2" name="Textfeld 1"/>
        <cdr:cNvSpPr txBox="1"/>
      </cdr:nvSpPr>
      <cdr:spPr>
        <a:xfrm xmlns:a="http://schemas.openxmlformats.org/drawingml/2006/main">
          <a:off x="3110712" y="4165488"/>
          <a:ext cx="4664702" cy="263907"/>
        </a:xfrm>
        <a:prstGeom xmlns:a="http://schemas.openxmlformats.org/drawingml/2006/main" prst="rect">
          <a:avLst/>
        </a:prstGeom>
        <a:solidFill xmlns:a="http://schemas.openxmlformats.org/drawingml/2006/main">
          <a:sysClr val="window" lastClr="FFFFFF"/>
        </a:solidFill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de-DE" sz="1100"/>
            <a:t>f(x) = 0,2524101 + 5,782007*x - 13,09155*x^2 + 11,60825*x^3 - 3,544372*x^4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673373</xdr:colOff>
      <xdr:row>4</xdr:row>
      <xdr:rowOff>43038</xdr:rowOff>
    </xdr:from>
    <xdr:to>
      <xdr:col>26</xdr:col>
      <xdr:colOff>324674</xdr:colOff>
      <xdr:row>34</xdr:row>
      <xdr:rowOff>23988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630012</xdr:colOff>
      <xdr:row>35</xdr:row>
      <xdr:rowOff>2720</xdr:rowOff>
    </xdr:from>
    <xdr:to>
      <xdr:col>26</xdr:col>
      <xdr:colOff>257176</xdr:colOff>
      <xdr:row>61</xdr:row>
      <xdr:rowOff>179613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U122"/>
  <sheetViews>
    <sheetView topLeftCell="H9" zoomScale="130" zoomScaleNormal="130" workbookViewId="0">
      <selection activeCell="T22" sqref="T22"/>
    </sheetView>
  </sheetViews>
  <sheetFormatPr baseColWidth="10" defaultRowHeight="15" x14ac:dyDescent="0.25"/>
  <cols>
    <col min="3" max="3" width="13.140625" customWidth="1"/>
    <col min="4" max="4" width="24.85546875" customWidth="1"/>
    <col min="5" max="5" width="21" customWidth="1"/>
  </cols>
  <sheetData>
    <row r="2" spans="2:4" x14ac:dyDescent="0.25">
      <c r="C2">
        <v>4</v>
      </c>
    </row>
    <row r="3" spans="2:4" ht="45" x14ac:dyDescent="0.25">
      <c r="B3" t="s">
        <v>0</v>
      </c>
      <c r="C3" s="2" t="s">
        <v>5</v>
      </c>
      <c r="D3" t="s">
        <v>1</v>
      </c>
    </row>
    <row r="4" spans="2:4" x14ac:dyDescent="0.25">
      <c r="B4">
        <v>0</v>
      </c>
      <c r="C4">
        <v>1.1000000000000001</v>
      </c>
      <c r="D4">
        <v>0</v>
      </c>
    </row>
    <row r="5" spans="2:4" x14ac:dyDescent="0.25">
      <c r="B5">
        <v>0.1</v>
      </c>
      <c r="C5">
        <v>2.6</v>
      </c>
      <c r="D5">
        <f t="shared" ref="D4:D14" si="0">C5/$C$2</f>
        <v>0.65</v>
      </c>
    </row>
    <row r="6" spans="2:4" x14ac:dyDescent="0.25">
      <c r="B6">
        <v>0.2</v>
      </c>
      <c r="C6">
        <v>4</v>
      </c>
      <c r="D6">
        <f t="shared" si="0"/>
        <v>1</v>
      </c>
    </row>
    <row r="7" spans="2:4" x14ac:dyDescent="0.25">
      <c r="B7">
        <v>0.3</v>
      </c>
      <c r="C7">
        <v>4.5</v>
      </c>
      <c r="D7">
        <f t="shared" si="0"/>
        <v>1.125</v>
      </c>
    </row>
    <row r="8" spans="2:4" x14ac:dyDescent="0.25">
      <c r="B8">
        <v>0.4</v>
      </c>
      <c r="C8">
        <v>4.5</v>
      </c>
      <c r="D8">
        <f t="shared" si="0"/>
        <v>1.125</v>
      </c>
    </row>
    <row r="9" spans="2:4" x14ac:dyDescent="0.25">
      <c r="B9">
        <v>0.5</v>
      </c>
      <c r="C9">
        <v>4.3</v>
      </c>
      <c r="D9">
        <f t="shared" si="0"/>
        <v>1.075</v>
      </c>
    </row>
    <row r="10" spans="2:4" x14ac:dyDescent="0.25">
      <c r="B10">
        <v>0.6</v>
      </c>
      <c r="C10">
        <v>4.18</v>
      </c>
      <c r="D10">
        <f t="shared" si="0"/>
        <v>1.0449999999999999</v>
      </c>
    </row>
    <row r="11" spans="2:4" x14ac:dyDescent="0.25">
      <c r="B11">
        <v>0.7</v>
      </c>
      <c r="C11">
        <v>4.0999999999999996</v>
      </c>
      <c r="D11">
        <f t="shared" si="0"/>
        <v>1.0249999999999999</v>
      </c>
    </row>
    <row r="12" spans="2:4" x14ac:dyDescent="0.25">
      <c r="B12">
        <v>0.8</v>
      </c>
      <c r="C12">
        <v>4.05</v>
      </c>
      <c r="D12">
        <f t="shared" si="0"/>
        <v>1.0125</v>
      </c>
    </row>
    <row r="13" spans="2:4" x14ac:dyDescent="0.25">
      <c r="B13">
        <v>0.9</v>
      </c>
      <c r="C13">
        <v>4</v>
      </c>
      <c r="D13">
        <f t="shared" si="0"/>
        <v>1</v>
      </c>
    </row>
    <row r="14" spans="2:4" x14ac:dyDescent="0.25">
      <c r="B14">
        <v>1</v>
      </c>
      <c r="C14">
        <v>4</v>
      </c>
      <c r="D14">
        <f t="shared" si="0"/>
        <v>1</v>
      </c>
    </row>
    <row r="17" spans="2:21" x14ac:dyDescent="0.25">
      <c r="C17" s="1" t="s">
        <v>3</v>
      </c>
      <c r="D17">
        <v>0.2</v>
      </c>
      <c r="E17">
        <v>0.2</v>
      </c>
    </row>
    <row r="18" spans="2:21" x14ac:dyDescent="0.25">
      <c r="C18" s="1" t="s">
        <v>4</v>
      </c>
      <c r="D18">
        <v>0.9</v>
      </c>
      <c r="E18">
        <v>0.9</v>
      </c>
    </row>
    <row r="19" spans="2:21" x14ac:dyDescent="0.25">
      <c r="C19" t="s">
        <v>2</v>
      </c>
    </row>
    <row r="21" spans="2:21" x14ac:dyDescent="0.25">
      <c r="C21" s="1" t="s">
        <v>6</v>
      </c>
      <c r="D21" s="1" t="s">
        <v>7</v>
      </c>
      <c r="E21" s="1" t="s">
        <v>8</v>
      </c>
      <c r="U21" s="3"/>
    </row>
    <row r="22" spans="2:21" ht="30" x14ac:dyDescent="0.25">
      <c r="B22">
        <v>0</v>
      </c>
      <c r="C22">
        <f xml:space="preserve"> 0.2524101 + 5.782007*B22 - 13.09155*B22^2 + 11.60825*B22^3 - 3.544372*B22^4</f>
        <v>0.25241010000000003</v>
      </c>
      <c r="D22">
        <v>0</v>
      </c>
      <c r="T22" s="2" t="s">
        <v>20</v>
      </c>
    </row>
    <row r="23" spans="2:21" x14ac:dyDescent="0.25">
      <c r="B23">
        <v>0.01</v>
      </c>
      <c r="C23">
        <f t="shared" ref="C23:C86" si="1" xml:space="preserve"> 0.2524101 + 5.782007*B23 - 13.09155*B23^2 + 11.60825*B23^3 - 3.544372*B23^4</f>
        <v>0.30893258780628002</v>
      </c>
      <c r="D23">
        <f t="shared" ref="D23:D54" si="2">(1+($D$17*(1-B23))/(1-$D$17*(1-B23)) + (1-$D$18)*(1-B23)/B23)^(-1)</f>
        <v>8.9711179221011669E-2</v>
      </c>
      <c r="E23">
        <f>2.11*(1+($E$17*(1-B23/0.25))/(1-$E$17*(1-B23/0.25)) + (1-$E$18) * (1-B23/0.25)/(B23/0.25) )^(-1)</f>
        <v>0.58004899292324441</v>
      </c>
    </row>
    <row r="24" spans="2:21" x14ac:dyDescent="0.25">
      <c r="B24">
        <v>0.02</v>
      </c>
      <c r="C24">
        <f xml:space="preserve"> 0.2524101 + 5.782007*B24 - 13.09155*B24^2 + 11.60825*B24^3 - 3.544372*B24^4</f>
        <v>0.36290591890048002</v>
      </c>
      <c r="D24">
        <f t="shared" si="2"/>
        <v>0.1627662158879262</v>
      </c>
      <c r="E24">
        <f>2.11*(1+($E$17*(1-B24/0.25))/(1-$E$17*(1-B24/0.25)) + (1-$E$18) * (1-B24/0.25)/(B24/0.25) )^(-1)</f>
        <v>0.88823772183243921</v>
      </c>
    </row>
    <row r="25" spans="2:21" x14ac:dyDescent="0.25">
      <c r="B25">
        <v>0.03</v>
      </c>
      <c r="C25">
        <f t="shared" si="1"/>
        <v>0.41439846680868003</v>
      </c>
      <c r="D25">
        <f t="shared" si="2"/>
        <v>0.22351222939121115</v>
      </c>
      <c r="E25">
        <f t="shared" ref="E24:E47" si="3">2.11*(1+($E$17*(1-B25/0.25))/(1-$E$17*(1-B25/0.25)) + (1-$E$18) * (1-B25/0.25)/(B25/0.25) )^(-1)</f>
        <v>1.0837599734042553</v>
      </c>
    </row>
    <row r="26" spans="2:21" x14ac:dyDescent="0.25">
      <c r="B26">
        <v>0.04</v>
      </c>
      <c r="C26">
        <f t="shared" si="1"/>
        <v>0.46347775440768002</v>
      </c>
      <c r="D26">
        <f t="shared" si="2"/>
        <v>0.27490473598258031</v>
      </c>
      <c r="E26">
        <f t="shared" si="3"/>
        <v>1.2218262806236082</v>
      </c>
    </row>
    <row r="27" spans="2:21" x14ac:dyDescent="0.25">
      <c r="B27">
        <v>0.05</v>
      </c>
      <c r="C27">
        <f t="shared" si="1"/>
        <v>0.51021045392500008</v>
      </c>
      <c r="D27">
        <f t="shared" si="2"/>
        <v>0.31902323749507683</v>
      </c>
      <c r="E27">
        <f t="shared" si="3"/>
        <v>1.3266467065868264</v>
      </c>
    </row>
    <row r="28" spans="2:21" x14ac:dyDescent="0.25">
      <c r="B28">
        <v>0.06</v>
      </c>
      <c r="C28">
        <f t="shared" si="1"/>
        <v>0.55466238693888004</v>
      </c>
      <c r="D28">
        <f t="shared" si="2"/>
        <v>0.35737339358018905</v>
      </c>
      <c r="E28">
        <f t="shared" si="3"/>
        <v>1.4105108261509354</v>
      </c>
    </row>
    <row r="29" spans="2:21" x14ac:dyDescent="0.25">
      <c r="B29">
        <v>7.0000000000000007E-2</v>
      </c>
      <c r="C29">
        <f t="shared" si="1"/>
        <v>0.59689852437828006</v>
      </c>
      <c r="D29">
        <f t="shared" si="2"/>
        <v>0.39107218843941755</v>
      </c>
      <c r="E29">
        <f t="shared" si="3"/>
        <v>1.4803203446983888</v>
      </c>
    </row>
    <row r="30" spans="2:21" x14ac:dyDescent="0.25">
      <c r="B30">
        <v>0.08</v>
      </c>
      <c r="C30">
        <f t="shared" si="1"/>
        <v>0.63698298652288021</v>
      </c>
      <c r="D30">
        <f t="shared" si="2"/>
        <v>0.42096574494428401</v>
      </c>
      <c r="E30">
        <f t="shared" si="3"/>
        <v>1.5402500844880027</v>
      </c>
    </row>
    <row r="31" spans="2:21" x14ac:dyDescent="0.25">
      <c r="B31">
        <v>0.09</v>
      </c>
      <c r="C31">
        <f t="shared" si="1"/>
        <v>0.67497904300308009</v>
      </c>
      <c r="D31">
        <f t="shared" si="2"/>
        <v>0.44770673445310694</v>
      </c>
      <c r="E31">
        <f t="shared" si="3"/>
        <v>1.5929736801600736</v>
      </c>
    </row>
    <row r="32" spans="2:21" x14ac:dyDescent="0.25">
      <c r="B32">
        <v>0.1</v>
      </c>
      <c r="C32">
        <f t="shared" si="1"/>
        <v>0.71094911280000017</v>
      </c>
      <c r="D32">
        <f t="shared" si="2"/>
        <v>0.47180667433831996</v>
      </c>
      <c r="E32">
        <f t="shared" si="3"/>
        <v>1.6402826855123676</v>
      </c>
    </row>
    <row r="33" spans="2:5" x14ac:dyDescent="0.25">
      <c r="B33">
        <v>0.11</v>
      </c>
      <c r="C33">
        <f t="shared" si="1"/>
        <v>0.74495476424548013</v>
      </c>
      <c r="D33">
        <f t="shared" si="2"/>
        <v>0.49367213007348848</v>
      </c>
      <c r="E33">
        <f t="shared" si="3"/>
        <v>1.6834226346053318</v>
      </c>
    </row>
    <row r="34" spans="2:5" x14ac:dyDescent="0.25">
      <c r="B34">
        <v>0.12</v>
      </c>
      <c r="C34">
        <f t="shared" si="1"/>
        <v>0.77705671502208007</v>
      </c>
      <c r="D34">
        <f t="shared" si="2"/>
        <v>0.5136303191489362</v>
      </c>
      <c r="E34">
        <f t="shared" si="3"/>
        <v>1.72328633932912</v>
      </c>
    </row>
    <row r="35" spans="2:5" x14ac:dyDescent="0.25">
      <c r="B35">
        <v>0.13</v>
      </c>
      <c r="C35">
        <f t="shared" si="1"/>
        <v>0.80731483216308009</v>
      </c>
      <c r="D35">
        <f t="shared" si="2"/>
        <v>0.53194756814061095</v>
      </c>
      <c r="E35">
        <f t="shared" si="3"/>
        <v>1.7605305009655801</v>
      </c>
    </row>
    <row r="36" spans="2:5" x14ac:dyDescent="0.25">
      <c r="B36">
        <v>0.14000000000000001</v>
      </c>
      <c r="C36">
        <f t="shared" si="1"/>
        <v>0.83578813205248015</v>
      </c>
      <c r="D36">
        <f t="shared" si="2"/>
        <v>0.54884284686186136</v>
      </c>
      <c r="E36">
        <f t="shared" si="3"/>
        <v>1.7956489282286443</v>
      </c>
    </row>
    <row r="37" spans="2:5" x14ac:dyDescent="0.25">
      <c r="B37">
        <v>0.15</v>
      </c>
      <c r="C37">
        <f t="shared" si="1"/>
        <v>0.86253478042500009</v>
      </c>
      <c r="D37">
        <f t="shared" si="2"/>
        <v>0.56449784629335753</v>
      </c>
      <c r="E37">
        <f t="shared" si="3"/>
        <v>1.8290201005025126</v>
      </c>
    </row>
    <row r="38" spans="2:5" x14ac:dyDescent="0.25">
      <c r="B38">
        <v>0.16</v>
      </c>
      <c r="C38">
        <f t="shared" si="1"/>
        <v>0.88761209236608007</v>
      </c>
      <c r="D38">
        <f t="shared" si="2"/>
        <v>0.57906458797327409</v>
      </c>
      <c r="E38">
        <f t="shared" si="3"/>
        <v>1.8609389849838436</v>
      </c>
    </row>
    <row r="39" spans="2:5" x14ac:dyDescent="0.25">
      <c r="B39">
        <v>0.17</v>
      </c>
      <c r="C39">
        <f t="shared" si="1"/>
        <v>0.91107653231188013</v>
      </c>
      <c r="D39">
        <f t="shared" si="2"/>
        <v>0.59267124261146553</v>
      </c>
      <c r="E39">
        <f t="shared" si="3"/>
        <v>1.8916388713603172</v>
      </c>
    </row>
    <row r="40" spans="2:5" x14ac:dyDescent="0.25">
      <c r="B40">
        <v>0.18</v>
      </c>
      <c r="C40">
        <f t="shared" si="1"/>
        <v>0.93298371404928004</v>
      </c>
      <c r="D40">
        <f t="shared" si="2"/>
        <v>0.60542663104702443</v>
      </c>
      <c r="E40">
        <f t="shared" si="3"/>
        <v>1.9213066963902938</v>
      </c>
    </row>
    <row r="41" spans="2:5" x14ac:dyDescent="0.25">
      <c r="B41">
        <v>0.19</v>
      </c>
      <c r="C41">
        <f t="shared" si="1"/>
        <v>0.95338840071588005</v>
      </c>
      <c r="D41">
        <f t="shared" si="2"/>
        <v>0.6174237430102606</v>
      </c>
      <c r="E41">
        <f t="shared" si="3"/>
        <v>1.9500940156965334</v>
      </c>
    </row>
    <row r="42" spans="2:5" x14ac:dyDescent="0.25">
      <c r="B42">
        <v>0.2</v>
      </c>
      <c r="C42">
        <f t="shared" si="1"/>
        <v>0.97234450480000001</v>
      </c>
      <c r="D42">
        <f t="shared" si="2"/>
        <v>0.62874251497005995</v>
      </c>
      <c r="E42">
        <f t="shared" si="3"/>
        <v>1.9781249999999999</v>
      </c>
    </row>
    <row r="43" spans="2:5" x14ac:dyDescent="0.25">
      <c r="B43">
        <v>0.21</v>
      </c>
      <c r="C43">
        <f t="shared" si="1"/>
        <v>0.98990508814068012</v>
      </c>
      <c r="D43">
        <f t="shared" si="2"/>
        <v>0.6394520429049827</v>
      </c>
      <c r="E43">
        <f t="shared" si="3"/>
        <v>2.0055023565497119</v>
      </c>
    </row>
    <row r="44" spans="2:5" x14ac:dyDescent="0.25">
      <c r="B44">
        <v>0.22</v>
      </c>
      <c r="C44">
        <f t="shared" si="1"/>
        <v>1.0061223619276802</v>
      </c>
      <c r="D44">
        <f t="shared" si="2"/>
        <v>0.6496123597078004</v>
      </c>
      <c r="E44">
        <f t="shared" si="3"/>
        <v>2.0323117777937272</v>
      </c>
    </row>
    <row r="45" spans="2:5" x14ac:dyDescent="0.25">
      <c r="B45">
        <v>0.23</v>
      </c>
      <c r="C45">
        <f t="shared" si="1"/>
        <v>1.0210476867014802</v>
      </c>
      <c r="D45">
        <f t="shared" si="2"/>
        <v>0.65927587398608134</v>
      </c>
      <c r="E45">
        <f t="shared" si="3"/>
        <v>2.0586253276313973</v>
      </c>
    </row>
    <row r="46" spans="2:5" x14ac:dyDescent="0.25">
      <c r="B46">
        <v>0.24</v>
      </c>
      <c r="C46">
        <f t="shared" si="1"/>
        <v>1.0347315723532802</v>
      </c>
      <c r="D46">
        <f t="shared" si="2"/>
        <v>0.66848854319949547</v>
      </c>
      <c r="E46">
        <f t="shared" si="3"/>
        <v>2.0845040499269687</v>
      </c>
    </row>
    <row r="47" spans="2:5" x14ac:dyDescent="0.25">
      <c r="B47">
        <v>0.25</v>
      </c>
      <c r="C47">
        <f t="shared" si="1"/>
        <v>1.0472236781250002</v>
      </c>
      <c r="D47">
        <f t="shared" si="2"/>
        <v>0.67729083665338641</v>
      </c>
      <c r="E47">
        <f t="shared" si="3"/>
        <v>2.11</v>
      </c>
    </row>
    <row r="48" spans="2:5" x14ac:dyDescent="0.25">
      <c r="B48">
        <v>0.26</v>
      </c>
      <c r="C48">
        <f t="shared" si="1"/>
        <v>1.0585728126092799</v>
      </c>
      <c r="D48">
        <f t="shared" si="2"/>
        <v>0.6857185309922984</v>
      </c>
      <c r="E48">
        <f t="shared" ref="E48:E53" si="4">1.646*B48^2-3.588*B48+2.932</f>
        <v>2.1103896</v>
      </c>
    </row>
    <row r="49" spans="2:5" x14ac:dyDescent="0.25">
      <c r="B49">
        <v>0.27</v>
      </c>
      <c r="C49">
        <f t="shared" si="1"/>
        <v>1.06882693374948</v>
      </c>
      <c r="D49">
        <f t="shared" si="2"/>
        <v>0.69380337122602631</v>
      </c>
      <c r="E49">
        <f t="shared" si="4"/>
        <v>2.0832334000000001</v>
      </c>
    </row>
    <row r="50" spans="2:5" x14ac:dyDescent="0.25">
      <c r="B50">
        <v>0.28000000000000003</v>
      </c>
      <c r="C50">
        <f t="shared" si="1"/>
        <v>1.0780331488396804</v>
      </c>
      <c r="D50">
        <f t="shared" si="2"/>
        <v>0.7015736230798052</v>
      </c>
      <c r="E50">
        <f t="shared" si="4"/>
        <v>2.0564063999999997</v>
      </c>
    </row>
    <row r="51" spans="2:5" x14ac:dyDescent="0.25">
      <c r="B51">
        <v>0.28999999999999998</v>
      </c>
      <c r="C51">
        <f t="shared" si="1"/>
        <v>1.08623771452468</v>
      </c>
      <c r="D51">
        <f t="shared" si="2"/>
        <v>0.70905453695735188</v>
      </c>
      <c r="E51">
        <f t="shared" si="4"/>
        <v>2.0299086000000002</v>
      </c>
    </row>
    <row r="52" spans="2:5" x14ac:dyDescent="0.25">
      <c r="B52">
        <v>0.3</v>
      </c>
      <c r="C52">
        <f t="shared" si="1"/>
        <v>1.0934860368000001</v>
      </c>
      <c r="D52">
        <f t="shared" si="2"/>
        <v>0.71626873958911719</v>
      </c>
      <c r="E52">
        <f t="shared" si="4"/>
        <v>2.0037399999999996</v>
      </c>
    </row>
    <row r="53" spans="2:5" x14ac:dyDescent="0.25">
      <c r="B53">
        <v>0.31</v>
      </c>
      <c r="C53">
        <f t="shared" si="1"/>
        <v>1.0998226710118801</v>
      </c>
      <c r="D53">
        <f t="shared" si="2"/>
        <v>0.72323656618256038</v>
      </c>
      <c r="E53">
        <f t="shared" si="4"/>
        <v>1.9779005999999999</v>
      </c>
    </row>
    <row r="54" spans="2:5" x14ac:dyDescent="0.25">
      <c r="B54">
        <v>0.32</v>
      </c>
      <c r="C54">
        <f t="shared" si="1"/>
        <v>1.1052913218572802</v>
      </c>
      <c r="D54">
        <f t="shared" si="2"/>
        <v>0.729976343359243</v>
      </c>
      <c r="E54">
        <f t="shared" ref="E54:E85" si="5">1.646*B54^2-3.588*B54+2.932</f>
        <v>1.9523903999999999</v>
      </c>
    </row>
    <row r="55" spans="2:5" x14ac:dyDescent="0.25">
      <c r="B55">
        <v>0.33</v>
      </c>
      <c r="C55">
        <f t="shared" si="1"/>
        <v>1.10993484338388</v>
      </c>
      <c r="D55">
        <f t="shared" ref="D55:D86" si="6">(1+($D$17*(1-B55))/(1-$D$17*(1-B55)) + (1-$D$18)*(1-B55)/B55)^(-1)</f>
        <v>0.73650463118070641</v>
      </c>
      <c r="E55">
        <f t="shared" si="5"/>
        <v>1.9272094</v>
      </c>
    </row>
    <row r="56" spans="2:5" x14ac:dyDescent="0.25">
      <c r="B56">
        <v>0.34</v>
      </c>
      <c r="C56">
        <f t="shared" si="1"/>
        <v>1.11379523899008</v>
      </c>
      <c r="D56">
        <f t="shared" si="6"/>
        <v>0.74283643100219499</v>
      </c>
      <c r="E56">
        <f t="shared" si="5"/>
        <v>1.9023575999999998</v>
      </c>
    </row>
    <row r="57" spans="2:5" x14ac:dyDescent="0.25">
      <c r="B57">
        <v>0.35</v>
      </c>
      <c r="C57">
        <f t="shared" si="1"/>
        <v>1.1169136614249999</v>
      </c>
      <c r="D57">
        <f t="shared" si="6"/>
        <v>0.74898536465379417</v>
      </c>
      <c r="E57">
        <f t="shared" si="5"/>
        <v>1.8778349999999999</v>
      </c>
    </row>
    <row r="58" spans="2:5" x14ac:dyDescent="0.25">
      <c r="B58">
        <v>0.36</v>
      </c>
      <c r="C58">
        <f t="shared" si="1"/>
        <v>1.11933041278848</v>
      </c>
      <c r="D58">
        <f t="shared" si="6"/>
        <v>0.7549638294597506</v>
      </c>
      <c r="E58">
        <f t="shared" si="5"/>
        <v>1.8536416</v>
      </c>
    </row>
    <row r="59" spans="2:5" x14ac:dyDescent="0.25">
      <c r="B59">
        <v>0.37</v>
      </c>
      <c r="C59">
        <f t="shared" si="1"/>
        <v>1.1210849445310804</v>
      </c>
      <c r="D59">
        <f t="shared" si="6"/>
        <v>0.76078313281356591</v>
      </c>
      <c r="E59">
        <f t="shared" si="5"/>
        <v>1.8297773999999998</v>
      </c>
    </row>
    <row r="60" spans="2:5" x14ac:dyDescent="0.25">
      <c r="B60">
        <v>0.38</v>
      </c>
      <c r="C60">
        <f t="shared" si="1"/>
        <v>1.1222158574540801</v>
      </c>
      <c r="D60">
        <f t="shared" si="6"/>
        <v>0.76645360938680018</v>
      </c>
      <c r="E60">
        <f t="shared" si="5"/>
        <v>1.8062423999999999</v>
      </c>
    </row>
    <row r="61" spans="2:5" x14ac:dyDescent="0.25">
      <c r="B61">
        <v>0.39</v>
      </c>
      <c r="C61">
        <f t="shared" si="1"/>
        <v>1.1227609017094802</v>
      </c>
      <c r="D61">
        <f t="shared" si="6"/>
        <v>0.77198472353108283</v>
      </c>
      <c r="E61">
        <f t="shared" si="5"/>
        <v>1.7830365999999997</v>
      </c>
    </row>
    <row r="62" spans="2:5" x14ac:dyDescent="0.25">
      <c r="B62">
        <v>0.4</v>
      </c>
      <c r="C62">
        <f t="shared" si="1"/>
        <v>1.1227569767999999</v>
      </c>
      <c r="D62">
        <f t="shared" si="6"/>
        <v>0.77738515901060079</v>
      </c>
      <c r="E62">
        <f t="shared" si="5"/>
        <v>1.7601599999999999</v>
      </c>
    </row>
    <row r="63" spans="2:5" x14ac:dyDescent="0.25">
      <c r="B63">
        <v>0.41</v>
      </c>
      <c r="C63">
        <f t="shared" si="1"/>
        <v>1.1222401315790806</v>
      </c>
      <c r="D63">
        <f t="shared" si="6"/>
        <v>0.78266289785688625</v>
      </c>
      <c r="E63">
        <f t="shared" si="5"/>
        <v>1.7376125999999998</v>
      </c>
    </row>
    <row r="64" spans="2:5" x14ac:dyDescent="0.25">
      <c r="B64">
        <v>0.42</v>
      </c>
      <c r="C64">
        <f t="shared" si="1"/>
        <v>1.1212455642508803</v>
      </c>
      <c r="D64">
        <f t="shared" si="6"/>
        <v>0.78782528985384237</v>
      </c>
      <c r="E64">
        <f t="shared" si="5"/>
        <v>1.7153943999999999</v>
      </c>
    </row>
    <row r="65" spans="2:5" x14ac:dyDescent="0.25">
      <c r="B65">
        <v>0.43</v>
      </c>
      <c r="C65">
        <f t="shared" si="1"/>
        <v>1.1198076223702806</v>
      </c>
      <c r="D65">
        <f t="shared" si="6"/>
        <v>0.79287911392668509</v>
      </c>
      <c r="E65">
        <f t="shared" si="5"/>
        <v>1.6935053999999998</v>
      </c>
    </row>
    <row r="66" spans="2:5" x14ac:dyDescent="0.25">
      <c r="B66">
        <v>0.44</v>
      </c>
      <c r="C66">
        <f t="shared" si="1"/>
        <v>1.1179598028428803</v>
      </c>
      <c r="D66">
        <f t="shared" si="6"/>
        <v>0.79783063251437536</v>
      </c>
      <c r="E66">
        <f t="shared" si="5"/>
        <v>1.6719455999999999</v>
      </c>
    </row>
    <row r="67" spans="2:5" x14ac:dyDescent="0.25">
      <c r="B67">
        <v>0.45</v>
      </c>
      <c r="C67">
        <f t="shared" si="1"/>
        <v>1.115734751925</v>
      </c>
      <c r="D67">
        <f t="shared" si="6"/>
        <v>0.80268563984367169</v>
      </c>
      <c r="E67">
        <f t="shared" si="5"/>
        <v>1.6507149999999999</v>
      </c>
    </row>
    <row r="68" spans="2:5" x14ac:dyDescent="0.25">
      <c r="B68">
        <v>0.46</v>
      </c>
      <c r="C68">
        <f t="shared" si="1"/>
        <v>1.1131642652236799</v>
      </c>
      <c r="D68">
        <f t="shared" si="6"/>
        <v>0.80744950488814715</v>
      </c>
      <c r="E68">
        <f t="shared" si="5"/>
        <v>1.6298135999999999</v>
      </c>
    </row>
    <row r="69" spans="2:5" x14ac:dyDescent="0.25">
      <c r="B69">
        <v>0.47</v>
      </c>
      <c r="C69">
        <f t="shared" si="1"/>
        <v>1.1102792876966803</v>
      </c>
      <c r="D69">
        <f t="shared" si="6"/>
        <v>0.81212720968259433</v>
      </c>
      <c r="E69">
        <f t="shared" si="5"/>
        <v>1.6092414000000002</v>
      </c>
    </row>
    <row r="70" spans="2:5" x14ac:dyDescent="0.25">
      <c r="B70">
        <v>0.48</v>
      </c>
      <c r="C70">
        <f t="shared" si="1"/>
        <v>1.1071099136524802</v>
      </c>
      <c r="D70">
        <f t="shared" si="6"/>
        <v>0.81672338356830332</v>
      </c>
      <c r="E70">
        <f t="shared" si="5"/>
        <v>1.5889983999999999</v>
      </c>
    </row>
    <row r="71" spans="2:5" x14ac:dyDescent="0.25">
      <c r="B71">
        <v>0.49</v>
      </c>
      <c r="C71">
        <f t="shared" si="1"/>
        <v>1.1036853867502805</v>
      </c>
      <c r="D71">
        <f t="shared" si="6"/>
        <v>0.82124233386462819</v>
      </c>
      <c r="E71">
        <f t="shared" si="5"/>
        <v>1.5690846000000001</v>
      </c>
    </row>
    <row r="72" spans="2:5" x14ac:dyDescent="0.25">
      <c r="B72">
        <v>0.5</v>
      </c>
      <c r="C72">
        <f t="shared" si="1"/>
        <v>1.1000341000000002</v>
      </c>
      <c r="D72">
        <f t="shared" si="6"/>
        <v>0.82568807339449535</v>
      </c>
      <c r="E72">
        <f t="shared" si="5"/>
        <v>1.5494999999999999</v>
      </c>
    </row>
    <row r="73" spans="2:5" x14ac:dyDescent="0.25">
      <c r="B73">
        <v>0.51</v>
      </c>
      <c r="C73">
        <f t="shared" si="1"/>
        <v>1.0961835957622801</v>
      </c>
      <c r="D73">
        <f t="shared" si="6"/>
        <v>0.83006434523401396</v>
      </c>
      <c r="E73">
        <f t="shared" si="5"/>
        <v>1.5302445999999996</v>
      </c>
    </row>
    <row r="74" spans="2:5" x14ac:dyDescent="0.25">
      <c r="B74">
        <v>0.52</v>
      </c>
      <c r="C74">
        <f t="shared" si="1"/>
        <v>1.0921605657484799</v>
      </c>
      <c r="D74">
        <f t="shared" si="6"/>
        <v>0.83437464500738401</v>
      </c>
      <c r="E74">
        <f t="shared" si="5"/>
        <v>1.5113184</v>
      </c>
    </row>
    <row r="75" spans="2:5" x14ac:dyDescent="0.25">
      <c r="B75">
        <v>0.53</v>
      </c>
      <c r="C75">
        <f t="shared" si="1"/>
        <v>1.0879908510206802</v>
      </c>
      <c r="D75">
        <f t="shared" si="6"/>
        <v>0.83862224100652838</v>
      </c>
      <c r="E75">
        <f t="shared" si="5"/>
        <v>1.4927213999999998</v>
      </c>
    </row>
    <row r="76" spans="2:5" x14ac:dyDescent="0.25">
      <c r="B76">
        <v>0.54</v>
      </c>
      <c r="C76">
        <f t="shared" si="1"/>
        <v>1.0836994419916801</v>
      </c>
      <c r="D76">
        <f t="shared" si="6"/>
        <v>0.84281019237909272</v>
      </c>
      <c r="E76">
        <f t="shared" si="5"/>
        <v>1.4744535999999999</v>
      </c>
    </row>
    <row r="77" spans="2:5" x14ac:dyDescent="0.25">
      <c r="B77">
        <v>0.55000000000000004</v>
      </c>
      <c r="C77">
        <f t="shared" si="1"/>
        <v>1.0793104784250003</v>
      </c>
      <c r="D77">
        <f t="shared" si="6"/>
        <v>0.84694136559776623</v>
      </c>
      <c r="E77">
        <f t="shared" si="5"/>
        <v>1.4565149999999998</v>
      </c>
    </row>
    <row r="78" spans="2:5" x14ac:dyDescent="0.25">
      <c r="B78">
        <v>0.56000000000000005</v>
      </c>
      <c r="C78">
        <f t="shared" si="1"/>
        <v>1.0748472494348809</v>
      </c>
      <c r="D78">
        <f t="shared" si="6"/>
        <v>0.85101844939746185</v>
      </c>
      <c r="E78">
        <f t="shared" si="5"/>
        <v>1.4389055999999996</v>
      </c>
    </row>
    <row r="79" spans="2:5" x14ac:dyDescent="0.25">
      <c r="B79">
        <v>0.56999999999999995</v>
      </c>
      <c r="C79">
        <f t="shared" si="1"/>
        <v>1.0703321934862797</v>
      </c>
      <c r="D79">
        <f t="shared" si="6"/>
        <v>0.85504396834410512</v>
      </c>
      <c r="E79">
        <f t="shared" si="5"/>
        <v>1.4216253999999999</v>
      </c>
    </row>
    <row r="80" spans="2:5" x14ac:dyDescent="0.25">
      <c r="B80">
        <v>0.57999999999999996</v>
      </c>
      <c r="C80">
        <f t="shared" si="1"/>
        <v>1.0657868983948797</v>
      </c>
      <c r="D80">
        <f t="shared" si="6"/>
        <v>0.8590202951790864</v>
      </c>
      <c r="E80">
        <f t="shared" si="5"/>
        <v>1.4046744000000002</v>
      </c>
    </row>
    <row r="81" spans="2:5" x14ac:dyDescent="0.25">
      <c r="B81">
        <v>0.59</v>
      </c>
      <c r="C81">
        <f t="shared" si="1"/>
        <v>1.0612321013270805</v>
      </c>
      <c r="D81">
        <f t="shared" si="6"/>
        <v>0.86294966206635049</v>
      </c>
      <c r="E81">
        <f t="shared" si="5"/>
        <v>1.3880526</v>
      </c>
    </row>
    <row r="82" spans="2:5" x14ac:dyDescent="0.25">
      <c r="B82">
        <v>0.6</v>
      </c>
      <c r="C82">
        <f t="shared" si="1"/>
        <v>1.0566876888000003</v>
      </c>
      <c r="D82">
        <f t="shared" si="6"/>
        <v>0.86683417085427139</v>
      </c>
      <c r="E82">
        <f t="shared" si="5"/>
        <v>1.3717599999999999</v>
      </c>
    </row>
    <row r="83" spans="2:5" x14ac:dyDescent="0.25">
      <c r="B83">
        <v>0.61</v>
      </c>
      <c r="C83">
        <f t="shared" si="1"/>
        <v>1.0521726966814808</v>
      </c>
      <c r="D83">
        <f t="shared" si="6"/>
        <v>0.87067580245155252</v>
      </c>
      <c r="E83">
        <f t="shared" si="5"/>
        <v>1.3557965999999997</v>
      </c>
    </row>
    <row r="84" spans="2:5" x14ac:dyDescent="0.25">
      <c r="B84">
        <v>0.62</v>
      </c>
      <c r="C84">
        <f t="shared" si="1"/>
        <v>1.04770531019008</v>
      </c>
      <c r="D84">
        <f t="shared" si="6"/>
        <v>0.8744764254051216</v>
      </c>
      <c r="E84">
        <f t="shared" si="5"/>
        <v>1.3401624000000001</v>
      </c>
    </row>
    <row r="85" spans="2:5" x14ac:dyDescent="0.25">
      <c r="B85">
        <v>0.63</v>
      </c>
      <c r="C85">
        <f t="shared" si="1"/>
        <v>1.0433028638950796</v>
      </c>
      <c r="D85">
        <f t="shared" si="6"/>
        <v>0.87823780375815574</v>
      </c>
      <c r="E85">
        <f t="shared" si="5"/>
        <v>1.3248574</v>
      </c>
    </row>
    <row r="86" spans="2:5" x14ac:dyDescent="0.25">
      <c r="B86">
        <v>0.64</v>
      </c>
      <c r="C86">
        <f t="shared" si="1"/>
        <v>1.0389818417164807</v>
      </c>
      <c r="D86">
        <f t="shared" si="6"/>
        <v>0.88196160425774583</v>
      </c>
      <c r="E86">
        <f t="shared" ref="E86:E122" si="7">1.646*B86^2-3.588*B86+2.932</f>
        <v>1.3098815999999998</v>
      </c>
    </row>
    <row r="87" spans="2:5" x14ac:dyDescent="0.25">
      <c r="B87">
        <v>0.65</v>
      </c>
      <c r="C87">
        <f t="shared" ref="C87:C122" si="8" xml:space="preserve"> 0.2524101 + 5.782007*B87 - 13.09155*B87^2 + 11.60825*B87^3 - 3.544372*B87^4</f>
        <v>1.0347578769250001</v>
      </c>
      <c r="D87">
        <f t="shared" ref="D87:D122" si="9">(1+($D$17*(1-B87))/(1-$D$17*(1-B87)) + (1-$D$18)*(1-B87)/B87)^(-1)</f>
        <v>0.88564940297414108</v>
      </c>
      <c r="E87">
        <f t="shared" si="7"/>
        <v>1.2952349999999997</v>
      </c>
    </row>
    <row r="88" spans="2:5" x14ac:dyDescent="0.25">
      <c r="B88">
        <v>0.66</v>
      </c>
      <c r="C88">
        <f t="shared" si="8"/>
        <v>1.0306457521420795</v>
      </c>
      <c r="D88">
        <f t="shared" si="9"/>
        <v>0.88930269138686813</v>
      </c>
      <c r="E88">
        <f t="shared" si="7"/>
        <v>1.2809176</v>
      </c>
    </row>
    <row r="89" spans="2:5" x14ac:dyDescent="0.25">
      <c r="B89">
        <v>0.67</v>
      </c>
      <c r="C89">
        <f t="shared" si="8"/>
        <v>1.0266593993398803</v>
      </c>
      <c r="D89">
        <f t="shared" si="9"/>
        <v>0.89292288198715219</v>
      </c>
      <c r="E89">
        <f t="shared" si="7"/>
        <v>1.2669294</v>
      </c>
    </row>
    <row r="90" spans="2:5" x14ac:dyDescent="0.25">
      <c r="B90">
        <v>0.68</v>
      </c>
      <c r="C90">
        <f t="shared" si="8"/>
        <v>1.022811899841281</v>
      </c>
      <c r="D90">
        <f t="shared" si="9"/>
        <v>0.89651131344090862</v>
      </c>
      <c r="E90">
        <f t="shared" si="7"/>
        <v>1.2532703999999999</v>
      </c>
    </row>
    <row r="91" spans="2:5" x14ac:dyDescent="0.25">
      <c r="B91">
        <v>0.69</v>
      </c>
      <c r="C91">
        <f t="shared" si="8"/>
        <v>1.0191154843198804</v>
      </c>
      <c r="D91">
        <f t="shared" si="9"/>
        <v>0.90006925535199234</v>
      </c>
      <c r="E91">
        <f t="shared" si="7"/>
        <v>1.2399405999999997</v>
      </c>
    </row>
    <row r="92" spans="2:5" x14ac:dyDescent="0.25">
      <c r="B92">
        <v>0.7</v>
      </c>
      <c r="C92">
        <f t="shared" si="8"/>
        <v>1.0155815327999993</v>
      </c>
      <c r="D92">
        <f t="shared" si="9"/>
        <v>0.90359791266135669</v>
      </c>
      <c r="E92">
        <f t="shared" si="7"/>
        <v>1.2269399999999997</v>
      </c>
    </row>
    <row r="93" spans="2:5" x14ac:dyDescent="0.25">
      <c r="B93">
        <v>0.71</v>
      </c>
      <c r="C93">
        <f t="shared" si="8"/>
        <v>1.012220574656679</v>
      </c>
      <c r="D93">
        <f t="shared" si="9"/>
        <v>0.90709842971418042</v>
      </c>
      <c r="E93">
        <f t="shared" si="7"/>
        <v>1.2142686</v>
      </c>
    </row>
    <row r="94" spans="2:5" x14ac:dyDescent="0.25">
      <c r="B94">
        <v>0.72</v>
      </c>
      <c r="C94">
        <f t="shared" si="8"/>
        <v>1.0090422886156798</v>
      </c>
      <c r="D94">
        <f t="shared" si="9"/>
        <v>0.91057189402383598</v>
      </c>
      <c r="E94">
        <f t="shared" si="7"/>
        <v>1.2019264000000001</v>
      </c>
    </row>
    <row r="95" spans="2:5" x14ac:dyDescent="0.25">
      <c r="B95">
        <v>0.73</v>
      </c>
      <c r="C95">
        <f t="shared" si="8"/>
        <v>1.0060555027534803</v>
      </c>
      <c r="D95">
        <f t="shared" si="9"/>
        <v>0.91401933975874272</v>
      </c>
      <c r="E95">
        <f t="shared" si="7"/>
        <v>1.1899133999999998</v>
      </c>
    </row>
    <row r="96" spans="2:5" x14ac:dyDescent="0.25">
      <c r="B96">
        <v>0.74</v>
      </c>
      <c r="C96">
        <f t="shared" si="8"/>
        <v>1.0032681944972801</v>
      </c>
      <c r="D96">
        <f t="shared" si="9"/>
        <v>0.9174417509756122</v>
      </c>
      <c r="E96">
        <f t="shared" si="7"/>
        <v>1.1782295999999997</v>
      </c>
    </row>
    <row r="97" spans="2:5" x14ac:dyDescent="0.25">
      <c r="B97">
        <v>0.75</v>
      </c>
      <c r="C97">
        <f t="shared" si="8"/>
        <v>1.0006874906250001</v>
      </c>
      <c r="D97">
        <f t="shared" si="9"/>
        <v>0.92084006462035539</v>
      </c>
      <c r="E97">
        <f t="shared" si="7"/>
        <v>1.1668750000000001</v>
      </c>
    </row>
    <row r="98" spans="2:5" x14ac:dyDescent="0.25">
      <c r="B98">
        <v>0.76</v>
      </c>
      <c r="C98">
        <f t="shared" si="8"/>
        <v>0.99831966726528054</v>
      </c>
      <c r="D98">
        <f t="shared" si="9"/>
        <v>0.92421517331589265</v>
      </c>
      <c r="E98">
        <f t="shared" si="7"/>
        <v>1.1558495999999998</v>
      </c>
    </row>
    <row r="99" spans="2:5" x14ac:dyDescent="0.25">
      <c r="B99">
        <v>0.77</v>
      </c>
      <c r="C99">
        <f t="shared" si="8"/>
        <v>0.99617014989748021</v>
      </c>
      <c r="D99">
        <f t="shared" si="9"/>
        <v>0.92756792795431986</v>
      </c>
      <c r="E99">
        <f t="shared" si="7"/>
        <v>1.1451533999999999</v>
      </c>
    </row>
    <row r="100" spans="2:5" x14ac:dyDescent="0.25">
      <c r="B100">
        <v>0.78</v>
      </c>
      <c r="C100">
        <f t="shared" si="8"/>
        <v>0.99424351335167938</v>
      </c>
      <c r="D100">
        <f t="shared" si="9"/>
        <v>0.93089914010925923</v>
      </c>
      <c r="E100">
        <f t="shared" si="7"/>
        <v>1.1347863999999996</v>
      </c>
    </row>
    <row r="101" spans="2:5" x14ac:dyDescent="0.25">
      <c r="B101">
        <v>0.79</v>
      </c>
      <c r="C101">
        <f t="shared" si="8"/>
        <v>0.99254348180867913</v>
      </c>
      <c r="D101">
        <f t="shared" si="9"/>
        <v>0.93420958428278345</v>
      </c>
      <c r="E101">
        <f t="shared" si="7"/>
        <v>1.1247485999999998</v>
      </c>
    </row>
    <row r="102" spans="2:5" x14ac:dyDescent="0.25">
      <c r="B102">
        <v>0.8</v>
      </c>
      <c r="C102">
        <f t="shared" si="8"/>
        <v>0.99107292879999909</v>
      </c>
      <c r="D102">
        <f t="shared" si="9"/>
        <v>0.9375</v>
      </c>
      <c r="E102">
        <f t="shared" si="7"/>
        <v>1.11504</v>
      </c>
    </row>
    <row r="103" spans="2:5" x14ac:dyDescent="0.25">
      <c r="B103">
        <v>0.81</v>
      </c>
      <c r="C103">
        <f t="shared" si="8"/>
        <v>0.98983387720787941</v>
      </c>
      <c r="D103">
        <f t="shared" si="9"/>
        <v>0.940771093763205</v>
      </c>
      <c r="E103">
        <f t="shared" si="7"/>
        <v>1.1056606</v>
      </c>
    </row>
    <row r="104" spans="2:5" x14ac:dyDescent="0.25">
      <c r="B104">
        <v>0.82</v>
      </c>
      <c r="C104">
        <f t="shared" si="8"/>
        <v>0.98882749926528124</v>
      </c>
      <c r="D104">
        <f t="shared" si="9"/>
        <v>0.94402354087647722</v>
      </c>
      <c r="E104">
        <f t="shared" si="7"/>
        <v>1.0966103999999999</v>
      </c>
    </row>
    <row r="105" spans="2:5" x14ac:dyDescent="0.25">
      <c r="B105">
        <v>0.83</v>
      </c>
      <c r="C105">
        <f t="shared" si="8"/>
        <v>0.98805411655587938</v>
      </c>
      <c r="D105">
        <f t="shared" si="9"/>
        <v>0.94725798715061749</v>
      </c>
      <c r="E105">
        <f t="shared" si="7"/>
        <v>1.0878893999999999</v>
      </c>
    </row>
    <row r="106" spans="2:5" x14ac:dyDescent="0.25">
      <c r="B106">
        <v>0.84</v>
      </c>
      <c r="C106">
        <f t="shared" si="8"/>
        <v>0.98751320001407983</v>
      </c>
      <c r="D106">
        <f t="shared" si="9"/>
        <v>0.95047505049749381</v>
      </c>
      <c r="E106">
        <f t="shared" si="7"/>
        <v>1.0794975999999996</v>
      </c>
    </row>
    <row r="107" spans="2:5" x14ac:dyDescent="0.25">
      <c r="B107">
        <v>0.85</v>
      </c>
      <c r="C107">
        <f t="shared" si="8"/>
        <v>0.9872033699249998</v>
      </c>
      <c r="D107">
        <f t="shared" si="9"/>
        <v>0.9536753224220692</v>
      </c>
      <c r="E107">
        <f t="shared" si="7"/>
        <v>1.0714349999999999</v>
      </c>
    </row>
    <row r="108" spans="2:5" x14ac:dyDescent="0.25">
      <c r="B108">
        <v>0.86</v>
      </c>
      <c r="C108">
        <f t="shared" si="8"/>
        <v>0.98712239592448103</v>
      </c>
      <c r="D108">
        <f t="shared" si="9"/>
        <v>0.95685936941969407</v>
      </c>
      <c r="E108">
        <f t="shared" si="7"/>
        <v>1.0637015999999997</v>
      </c>
    </row>
    <row r="109" spans="2:5" x14ac:dyDescent="0.25">
      <c r="B109">
        <v>0.87</v>
      </c>
      <c r="C109">
        <f t="shared" si="8"/>
        <v>0.98726719699907983</v>
      </c>
      <c r="D109">
        <f t="shared" si="9"/>
        <v>0.96002773428560428</v>
      </c>
      <c r="E109">
        <f t="shared" si="7"/>
        <v>1.0562973999999998</v>
      </c>
    </row>
    <row r="110" spans="2:5" x14ac:dyDescent="0.25">
      <c r="B110">
        <v>0.88</v>
      </c>
      <c r="C110">
        <f t="shared" si="8"/>
        <v>0.98763384148608058</v>
      </c>
      <c r="D110">
        <f t="shared" si="9"/>
        <v>0.9631809373429987</v>
      </c>
      <c r="E110">
        <f t="shared" si="7"/>
        <v>1.0492223999999997</v>
      </c>
    </row>
    <row r="111" spans="2:5" x14ac:dyDescent="0.25">
      <c r="B111">
        <v>0.89</v>
      </c>
      <c r="C111">
        <f t="shared" si="8"/>
        <v>0.98821754707347997</v>
      </c>
      <c r="D111">
        <f t="shared" si="9"/>
        <v>0.96631947759553627</v>
      </c>
      <c r="E111">
        <f t="shared" si="7"/>
        <v>1.0424765999999999</v>
      </c>
    </row>
    <row r="112" spans="2:5" x14ac:dyDescent="0.25">
      <c r="B112">
        <v>0.9</v>
      </c>
      <c r="C112">
        <f t="shared" si="8"/>
        <v>0.98901268080000015</v>
      </c>
      <c r="D112">
        <f t="shared" si="9"/>
        <v>0.96944383380962851</v>
      </c>
      <c r="E112">
        <f t="shared" si="7"/>
        <v>1.03606</v>
      </c>
    </row>
    <row r="113" spans="2:5" x14ac:dyDescent="0.25">
      <c r="B113">
        <v>0.91</v>
      </c>
      <c r="C113">
        <f t="shared" si="8"/>
        <v>0.99001275905508024</v>
      </c>
      <c r="D113">
        <f t="shared" si="9"/>
        <v>0.97255446553146485</v>
      </c>
      <c r="E113">
        <f t="shared" si="7"/>
        <v>1.0299725999999998</v>
      </c>
    </row>
    <row r="114" spans="2:5" x14ac:dyDescent="0.25">
      <c r="B114">
        <v>0.92</v>
      </c>
      <c r="C114">
        <f t="shared" si="8"/>
        <v>0.99121044757887944</v>
      </c>
      <c r="D114">
        <f t="shared" si="9"/>
        <v>0.97565181404331625</v>
      </c>
      <c r="E114">
        <f t="shared" si="7"/>
        <v>1.0242143999999995</v>
      </c>
    </row>
    <row r="115" spans="2:5" x14ac:dyDescent="0.25">
      <c r="B115">
        <v>0.93</v>
      </c>
      <c r="C115">
        <f t="shared" si="8"/>
        <v>0.99259756146227796</v>
      </c>
      <c r="D115">
        <f t="shared" si="9"/>
        <v>0.97873630326330818</v>
      </c>
      <c r="E115">
        <f t="shared" si="7"/>
        <v>1.0187854000000001</v>
      </c>
    </row>
    <row r="116" spans="2:5" x14ac:dyDescent="0.25">
      <c r="B116">
        <v>0.94</v>
      </c>
      <c r="C116">
        <f t="shared" si="8"/>
        <v>0.99416506514687919</v>
      </c>
      <c r="D116">
        <f t="shared" si="9"/>
        <v>0.98180834059251876</v>
      </c>
      <c r="E116">
        <f t="shared" si="7"/>
        <v>1.0136856000000001</v>
      </c>
    </row>
    <row r="117" spans="2:5" x14ac:dyDescent="0.25">
      <c r="B117">
        <v>0.95</v>
      </c>
      <c r="C117">
        <f t="shared" si="8"/>
        <v>0.99590307242499865</v>
      </c>
      <c r="D117">
        <f t="shared" si="9"/>
        <v>0.98486831771296923</v>
      </c>
      <c r="E117">
        <f t="shared" si="7"/>
        <v>1.008915</v>
      </c>
    </row>
    <row r="118" spans="2:5" x14ac:dyDescent="0.25">
      <c r="B118">
        <v>0.96</v>
      </c>
      <c r="C118">
        <f t="shared" si="8"/>
        <v>0.99780084643967992</v>
      </c>
      <c r="D118">
        <f t="shared" si="9"/>
        <v>0.98791661133979558</v>
      </c>
      <c r="E118">
        <f t="shared" si="7"/>
        <v>1.0044735999999999</v>
      </c>
    </row>
    <row r="119" spans="2:5" x14ac:dyDescent="0.25">
      <c r="B119">
        <v>0.97</v>
      </c>
      <c r="C119">
        <f t="shared" si="8"/>
        <v>0.9998467996846796</v>
      </c>
      <c r="D119">
        <f t="shared" si="9"/>
        <v>0.99095358393063804</v>
      </c>
      <c r="E119">
        <f t="shared" si="7"/>
        <v>1.0003613999999996</v>
      </c>
    </row>
    <row r="120" spans="2:5" x14ac:dyDescent="0.25">
      <c r="B120">
        <v>0.98</v>
      </c>
      <c r="C120">
        <f t="shared" si="8"/>
        <v>1.0020284940044815</v>
      </c>
      <c r="D120">
        <f t="shared" si="9"/>
        <v>0.99397958435506595</v>
      </c>
      <c r="E120">
        <f t="shared" si="7"/>
        <v>0.99657839999999998</v>
      </c>
    </row>
    <row r="121" spans="2:5" x14ac:dyDescent="0.25">
      <c r="B121">
        <v>0.99</v>
      </c>
      <c r="C121">
        <f t="shared" si="8"/>
        <v>1.0043326405942783</v>
      </c>
      <c r="D121">
        <f t="shared" si="9"/>
        <v>0.99699494852663695</v>
      </c>
      <c r="E121">
        <f t="shared" si="7"/>
        <v>0.9931245999999998</v>
      </c>
    </row>
    <row r="122" spans="2:5" x14ac:dyDescent="0.25">
      <c r="B122">
        <v>1</v>
      </c>
      <c r="C122">
        <f t="shared" si="8"/>
        <v>1.0067450999999998</v>
      </c>
      <c r="D122">
        <f t="shared" si="9"/>
        <v>1</v>
      </c>
      <c r="E122">
        <f t="shared" si="7"/>
        <v>0.98999999999999977</v>
      </c>
    </row>
  </sheetData>
  <pageMargins left="0.7" right="0.7" top="0.78740157499999996" bottom="0.78740157499999996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N122"/>
  <sheetViews>
    <sheetView tabSelected="1" zoomScale="55" zoomScaleNormal="55" workbookViewId="0">
      <selection activeCell="L9" sqref="L9"/>
    </sheetView>
  </sheetViews>
  <sheetFormatPr baseColWidth="10" defaultRowHeight="15" x14ac:dyDescent="0.25"/>
  <cols>
    <col min="3" max="3" width="13.140625" customWidth="1"/>
    <col min="4" max="4" width="24.85546875" customWidth="1"/>
    <col min="5" max="5" width="21" customWidth="1"/>
    <col min="7" max="7" width="13.28515625" customWidth="1"/>
    <col min="9" max="9" width="14.28515625" customWidth="1"/>
    <col min="15" max="15" width="12.85546875" bestFit="1" customWidth="1"/>
  </cols>
  <sheetData>
    <row r="3" spans="3:8" x14ac:dyDescent="0.25">
      <c r="C3" s="2"/>
    </row>
    <row r="4" spans="3:8" x14ac:dyDescent="0.25">
      <c r="F4" t="s">
        <v>10</v>
      </c>
      <c r="G4">
        <v>40</v>
      </c>
      <c r="H4" t="s">
        <v>12</v>
      </c>
    </row>
    <row r="5" spans="3:8" x14ac:dyDescent="0.25">
      <c r="F5" t="s">
        <v>11</v>
      </c>
      <c r="G5">
        <v>10</v>
      </c>
      <c r="H5" t="s">
        <v>12</v>
      </c>
    </row>
    <row r="9" spans="3:8" x14ac:dyDescent="0.25">
      <c r="F9" t="s">
        <v>19</v>
      </c>
    </row>
    <row r="10" spans="3:8" x14ac:dyDescent="0.25">
      <c r="F10" t="s">
        <v>18</v>
      </c>
      <c r="G10">
        <f xml:space="preserve"> 0.2524101 + 5.782007*B22 - 13.09155*B22^2 + 11.60825*B22^3 - 3.544372*B22^4</f>
        <v>0.25241010000000003</v>
      </c>
    </row>
    <row r="11" spans="3:8" x14ac:dyDescent="0.25">
      <c r="F11" t="s">
        <v>17</v>
      </c>
      <c r="G11">
        <f xml:space="preserve"> 1-EXP(-5*B22)</f>
        <v>0</v>
      </c>
    </row>
    <row r="17" spans="2:14" x14ac:dyDescent="0.25">
      <c r="C17" s="1" t="s">
        <v>3</v>
      </c>
      <c r="D17">
        <v>0.2</v>
      </c>
      <c r="E17">
        <v>0.2</v>
      </c>
    </row>
    <row r="18" spans="2:14" x14ac:dyDescent="0.25">
      <c r="C18" s="1" t="s">
        <v>4</v>
      </c>
      <c r="D18">
        <v>0.9</v>
      </c>
      <c r="E18">
        <v>0.9</v>
      </c>
    </row>
    <row r="19" spans="2:14" x14ac:dyDescent="0.25">
      <c r="C19" t="s">
        <v>2</v>
      </c>
    </row>
    <row r="20" spans="2:14" x14ac:dyDescent="0.25">
      <c r="E20" s="4" t="s">
        <v>23</v>
      </c>
      <c r="F20">
        <f>2-G20</f>
        <v>0</v>
      </c>
      <c r="G20">
        <f>2/(C20+1)</f>
        <v>2</v>
      </c>
    </row>
    <row r="21" spans="2:14" x14ac:dyDescent="0.25">
      <c r="B21" s="1" t="s">
        <v>9</v>
      </c>
      <c r="C21" s="1" t="s">
        <v>26</v>
      </c>
      <c r="D21" s="1" t="s">
        <v>27</v>
      </c>
      <c r="E21" s="1" t="s">
        <v>28</v>
      </c>
      <c r="F21" s="1" t="s">
        <v>22</v>
      </c>
      <c r="G21" s="1" t="s">
        <v>13</v>
      </c>
      <c r="H21" s="1" t="s">
        <v>14</v>
      </c>
      <c r="I21" s="1" t="s">
        <v>15</v>
      </c>
      <c r="J21" s="5" t="s">
        <v>16</v>
      </c>
      <c r="K21" s="1" t="s">
        <v>24</v>
      </c>
      <c r="L21" s="1" t="s">
        <v>25</v>
      </c>
      <c r="M21" s="5" t="s">
        <v>21</v>
      </c>
      <c r="N21" s="1"/>
    </row>
    <row r="22" spans="2:14" x14ac:dyDescent="0.25">
      <c r="B22">
        <v>0</v>
      </c>
      <c r="C22">
        <f>-8.7267*B22^4 + 23.484*B22^3 - 22.319*B22^2 + 8.556*B22 - 0.0003</f>
        <v>-2.9999999999999997E-4</v>
      </c>
      <c r="D22">
        <f>$G$4*F22*B22</f>
        <v>0</v>
      </c>
      <c r="E22">
        <f>$G$5*G22*B22</f>
        <v>0</v>
      </c>
      <c r="F22">
        <v>1</v>
      </c>
      <c r="G22">
        <f>1/C22</f>
        <v>-3333.3333333333335</v>
      </c>
      <c r="H22">
        <f>($G$4/$G$5)*C22</f>
        <v>-1.1999999999999999E-3</v>
      </c>
      <c r="I22" t="e">
        <f>D22/E22</f>
        <v>#DIV/0!</v>
      </c>
      <c r="J22" s="6">
        <f>D22-E22</f>
        <v>0</v>
      </c>
      <c r="K22">
        <f>D22/(MAX($D$22:$D$122))</f>
        <v>0</v>
      </c>
      <c r="L22">
        <f>E22/(MAX($E$22:$E$122))</f>
        <v>0</v>
      </c>
      <c r="M22" s="6">
        <f>J22/(MAX($J$22:$J$122))</f>
        <v>0</v>
      </c>
    </row>
    <row r="23" spans="2:14" x14ac:dyDescent="0.25">
      <c r="B23">
        <v>0.01</v>
      </c>
      <c r="C23">
        <f t="shared" ref="C23:C86" si="0">-8.7267*B23^4 + 23.484*B23^3 - 22.319*B23^2 + 8.556*B23 - 0.0003</f>
        <v>8.3051496732999996E-2</v>
      </c>
      <c r="D23">
        <f>$G$4*F23*B23</f>
        <v>0.4</v>
      </c>
      <c r="E23">
        <f>$G$5*G23*B23</f>
        <v>1.2040722194506295</v>
      </c>
      <c r="F23">
        <v>1</v>
      </c>
      <c r="G23">
        <f t="shared" ref="G23:G53" si="1">1/C23</f>
        <v>12.040722194506294</v>
      </c>
      <c r="H23">
        <f>($G$4/$G$5)*C23</f>
        <v>0.33220598693199999</v>
      </c>
      <c r="I23">
        <f>D23/E23</f>
        <v>0.33220598693199999</v>
      </c>
      <c r="J23" s="6">
        <f>D23-E23</f>
        <v>-0.80407221945062946</v>
      </c>
      <c r="K23">
        <f>D23/(MAX($D$22:$D$122))</f>
        <v>0.01</v>
      </c>
      <c r="L23">
        <f>E23/(MAX($E$22:$E$122))</f>
        <v>0.1196847786133929</v>
      </c>
      <c r="M23" s="6">
        <f>J23/(MAX($J$22:$J$122))</f>
        <v>-2.6856444426543176E-2</v>
      </c>
    </row>
    <row r="24" spans="2:14" x14ac:dyDescent="0.25">
      <c r="B24">
        <v>0.02</v>
      </c>
      <c r="C24">
        <f t="shared" si="0"/>
        <v>0.162078875728</v>
      </c>
      <c r="D24">
        <f t="shared" ref="D24:D86" si="2">$G$4*F24*B24</f>
        <v>0.8</v>
      </c>
      <c r="E24">
        <f t="shared" ref="E23:E86" si="3">$G$5*G24*B24</f>
        <v>1.2339670984369304</v>
      </c>
      <c r="F24">
        <v>1</v>
      </c>
      <c r="G24">
        <f t="shared" si="1"/>
        <v>6.1698354921846521</v>
      </c>
      <c r="H24">
        <f t="shared" ref="H23:H86" si="4">($G$4/$G$5)*C24</f>
        <v>0.64831550291200002</v>
      </c>
      <c r="I24">
        <f t="shared" ref="I23:I86" si="5">D24/E24</f>
        <v>0.64831550291200002</v>
      </c>
      <c r="J24" s="6">
        <f t="shared" ref="J24:J86" si="6">D24-E24</f>
        <v>-0.43396709843693038</v>
      </c>
      <c r="K24">
        <f>D24/(MAX($D$22:$D$122))</f>
        <v>0.02</v>
      </c>
      <c r="L24">
        <f>E24/(MAX($E$22:$E$122))</f>
        <v>0.12265632958463121</v>
      </c>
      <c r="M24" s="6">
        <f>J24/(MAX($J$22:$J$122))</f>
        <v>-1.4494734403437782E-2</v>
      </c>
    </row>
    <row r="25" spans="2:14" x14ac:dyDescent="0.25">
      <c r="B25">
        <v>0.03</v>
      </c>
      <c r="C25">
        <f t="shared" si="0"/>
        <v>0.23691989937299998</v>
      </c>
      <c r="D25">
        <f t="shared" si="2"/>
        <v>1.2</v>
      </c>
      <c r="E25">
        <f t="shared" si="3"/>
        <v>1.2662507488562136</v>
      </c>
      <c r="F25">
        <v>1</v>
      </c>
      <c r="G25">
        <f t="shared" si="1"/>
        <v>4.2208358295207118</v>
      </c>
      <c r="H25">
        <f t="shared" si="4"/>
        <v>0.94767959749199993</v>
      </c>
      <c r="I25">
        <f t="shared" si="5"/>
        <v>0.94767959749199993</v>
      </c>
      <c r="J25" s="6">
        <f t="shared" si="6"/>
        <v>-6.6250748856213626E-2</v>
      </c>
      <c r="K25">
        <f>D25/(MAX($D$22:$D$122))</f>
        <v>0.03</v>
      </c>
      <c r="L25">
        <f>E25/(MAX($E$22:$E$122))</f>
        <v>0.12586532443630796</v>
      </c>
      <c r="M25" s="6">
        <f>J25/(MAX($J$22:$J$122))</f>
        <v>-2.2128106304797135E-3</v>
      </c>
    </row>
    <row r="26" spans="2:14" x14ac:dyDescent="0.25">
      <c r="B26">
        <v>0.04</v>
      </c>
      <c r="C26">
        <f t="shared" si="0"/>
        <v>0.30771023564799999</v>
      </c>
      <c r="D26">
        <f t="shared" si="2"/>
        <v>1.6</v>
      </c>
      <c r="E26">
        <f t="shared" si="3"/>
        <v>1.2999242588003259</v>
      </c>
      <c r="F26">
        <v>1</v>
      </c>
      <c r="G26">
        <f t="shared" si="1"/>
        <v>3.2498106470008148</v>
      </c>
      <c r="H26">
        <f t="shared" si="4"/>
        <v>1.2308409425919999</v>
      </c>
      <c r="I26">
        <f t="shared" si="5"/>
        <v>1.2308409425919999</v>
      </c>
      <c r="J26" s="6">
        <f t="shared" si="6"/>
        <v>0.30007574119967417</v>
      </c>
      <c r="K26">
        <f>D26/(MAX($D$22:$D$122))</f>
        <v>0.04</v>
      </c>
      <c r="L26">
        <f>E26/(MAX($E$22:$E$122))</f>
        <v>0.12921247132475275</v>
      </c>
      <c r="M26" s="6">
        <f>J26/(MAX($J$22:$J$122))</f>
        <v>1.0022691087112763E-2</v>
      </c>
    </row>
    <row r="27" spans="2:14" x14ac:dyDescent="0.25">
      <c r="B27">
        <v>0.05</v>
      </c>
      <c r="C27">
        <f t="shared" si="0"/>
        <v>0.37458345812499994</v>
      </c>
      <c r="D27">
        <f t="shared" si="2"/>
        <v>2</v>
      </c>
      <c r="E27">
        <f t="shared" si="3"/>
        <v>1.3348160180451645</v>
      </c>
      <c r="F27">
        <v>1</v>
      </c>
      <c r="G27">
        <f t="shared" si="1"/>
        <v>2.669632036090329</v>
      </c>
      <c r="H27">
        <f t="shared" si="4"/>
        <v>1.4983338324999997</v>
      </c>
      <c r="I27">
        <f t="shared" si="5"/>
        <v>1.4983338324999997</v>
      </c>
      <c r="J27" s="6">
        <f t="shared" si="6"/>
        <v>0.66518398195483552</v>
      </c>
      <c r="K27">
        <f>D27/(MAX($D$22:$D$122))</f>
        <v>0.05</v>
      </c>
      <c r="L27">
        <f>E27/(MAX($E$22:$E$122))</f>
        <v>0.13268071219368971</v>
      </c>
      <c r="M27" s="6">
        <f>J27/(MAX($J$22:$J$122))</f>
        <v>2.2217502623088234E-2</v>
      </c>
    </row>
    <row r="28" spans="2:14" x14ac:dyDescent="0.25">
      <c r="B28">
        <v>0.06</v>
      </c>
      <c r="C28">
        <f t="shared" si="0"/>
        <v>0.43767104596799994</v>
      </c>
      <c r="D28">
        <f t="shared" si="2"/>
        <v>2.4</v>
      </c>
      <c r="E28">
        <f t="shared" si="3"/>
        <v>1.3708926042228267</v>
      </c>
      <c r="F28">
        <v>1</v>
      </c>
      <c r="G28">
        <f t="shared" si="1"/>
        <v>2.2848210070380448</v>
      </c>
      <c r="H28">
        <f t="shared" si="4"/>
        <v>1.7506841838719998</v>
      </c>
      <c r="I28">
        <f t="shared" si="5"/>
        <v>1.750684183872</v>
      </c>
      <c r="J28" s="6">
        <f t="shared" si="6"/>
        <v>1.0291073957771733</v>
      </c>
      <c r="K28">
        <f>D28/(MAX($D$22:$D$122))</f>
        <v>0.06</v>
      </c>
      <c r="L28">
        <f>E28/(MAX($E$22:$E$122))</f>
        <v>0.13626672485974933</v>
      </c>
      <c r="M28" s="6">
        <f>J28/(MAX($J$22:$J$122))</f>
        <v>3.4372740302503667E-2</v>
      </c>
    </row>
    <row r="29" spans="2:14" x14ac:dyDescent="0.25">
      <c r="B29">
        <v>7.0000000000000007E-2</v>
      </c>
      <c r="C29">
        <f t="shared" si="0"/>
        <v>0.49710238393299999</v>
      </c>
      <c r="D29">
        <f t="shared" si="2"/>
        <v>2.8000000000000003</v>
      </c>
      <c r="E29">
        <f t="shared" si="3"/>
        <v>1.4081606176613044</v>
      </c>
      <c r="F29">
        <v>1</v>
      </c>
      <c r="G29">
        <f t="shared" si="1"/>
        <v>2.0116580252304344</v>
      </c>
      <c r="H29">
        <f t="shared" si="4"/>
        <v>1.988409535732</v>
      </c>
      <c r="I29">
        <f t="shared" si="5"/>
        <v>1.9884095357319997</v>
      </c>
      <c r="J29" s="6">
        <f t="shared" si="6"/>
        <v>1.3918393823386959</v>
      </c>
      <c r="K29">
        <f>D29/(MAX($D$22:$D$122))</f>
        <v>7.0000000000000007E-2</v>
      </c>
      <c r="L29">
        <f>E29/(MAX($E$22:$E$122))</f>
        <v>0.13997116539553403</v>
      </c>
      <c r="M29" s="6">
        <f>J29/(MAX($J$22:$J$122))</f>
        <v>4.6488183670855589E-2</v>
      </c>
    </row>
    <row r="30" spans="2:14" x14ac:dyDescent="0.25">
      <c r="B30">
        <v>0.08</v>
      </c>
      <c r="C30">
        <f t="shared" si="0"/>
        <v>0.553004762368</v>
      </c>
      <c r="D30">
        <f t="shared" si="2"/>
        <v>3.2</v>
      </c>
      <c r="E30">
        <f t="shared" si="3"/>
        <v>1.4466421529072397</v>
      </c>
      <c r="F30">
        <v>1</v>
      </c>
      <c r="G30">
        <f t="shared" si="1"/>
        <v>1.8083026911340496</v>
      </c>
      <c r="H30">
        <f t="shared" si="4"/>
        <v>2.212019049472</v>
      </c>
      <c r="I30">
        <f t="shared" si="5"/>
        <v>2.212019049472</v>
      </c>
      <c r="J30" s="6">
        <f t="shared" si="6"/>
        <v>1.7533578470927604</v>
      </c>
      <c r="K30">
        <f>D30/(MAX($D$22:$D$122))</f>
        <v>0.08</v>
      </c>
      <c r="L30">
        <f>E30/(MAX($E$22:$E$122))</f>
        <v>0.14379622999898004</v>
      </c>
      <c r="M30" s="6">
        <f>J30/(MAX($J$22:$J$122))</f>
        <v>5.8563094758407333E-2</v>
      </c>
    </row>
    <row r="31" spans="2:14" x14ac:dyDescent="0.25">
      <c r="B31">
        <v>0.09</v>
      </c>
      <c r="C31">
        <f t="shared" si="0"/>
        <v>0.60550337721300007</v>
      </c>
      <c r="D31">
        <f t="shared" si="2"/>
        <v>3.5999999999999996</v>
      </c>
      <c r="E31">
        <f t="shared" si="3"/>
        <v>1.4863666064795602</v>
      </c>
      <c r="F31">
        <v>1</v>
      </c>
      <c r="G31">
        <f t="shared" si="1"/>
        <v>1.6515184516439558</v>
      </c>
      <c r="H31">
        <f t="shared" si="4"/>
        <v>2.4220135088520003</v>
      </c>
      <c r="I31">
        <f t="shared" si="5"/>
        <v>2.4220135088520003</v>
      </c>
      <c r="J31" s="6">
        <f t="shared" si="6"/>
        <v>2.1136333935204394</v>
      </c>
      <c r="K31">
        <f>D31/(MAX($D$22:$D$122))</f>
        <v>0.09</v>
      </c>
      <c r="L31">
        <f>E31/(MAX($E$22:$E$122))</f>
        <v>0.14774484068406868</v>
      </c>
      <c r="M31" s="6">
        <f>J31/(MAX($J$22:$J$122))</f>
        <v>7.0596491705622141E-2</v>
      </c>
    </row>
    <row r="32" spans="2:14" x14ac:dyDescent="0.25">
      <c r="B32">
        <v>0.1</v>
      </c>
      <c r="C32">
        <f t="shared" si="0"/>
        <v>0.65472132999999988</v>
      </c>
      <c r="D32">
        <f t="shared" si="2"/>
        <v>4</v>
      </c>
      <c r="E32">
        <f t="shared" si="3"/>
        <v>1.5273673762851141</v>
      </c>
      <c r="F32">
        <v>1</v>
      </c>
      <c r="G32">
        <f t="shared" si="1"/>
        <v>1.5273673762851139</v>
      </c>
      <c r="H32">
        <f t="shared" si="4"/>
        <v>2.6188853199999995</v>
      </c>
      <c r="I32">
        <f t="shared" si="5"/>
        <v>2.6188853199999991</v>
      </c>
      <c r="J32" s="6">
        <f t="shared" si="6"/>
        <v>2.4726326237148859</v>
      </c>
      <c r="K32">
        <f>D32/(MAX($D$22:$D$122))</f>
        <v>0.1</v>
      </c>
      <c r="L32">
        <f>E32/(MAX($E$22:$E$122))</f>
        <v>0.15182031720274075</v>
      </c>
      <c r="M32" s="6">
        <f>J32/(MAX($J$22:$J$122))</f>
        <v>8.2587259004455446E-2</v>
      </c>
    </row>
    <row r="33" spans="2:13" x14ac:dyDescent="0.25">
      <c r="B33">
        <v>0.11</v>
      </c>
      <c r="C33">
        <f t="shared" si="0"/>
        <v>0.70077962785299996</v>
      </c>
      <c r="D33">
        <f t="shared" si="2"/>
        <v>4.4000000000000004</v>
      </c>
      <c r="E33">
        <f t="shared" si="3"/>
        <v>1.5696803335595011</v>
      </c>
      <c r="F33">
        <v>1</v>
      </c>
      <c r="G33">
        <f t="shared" si="1"/>
        <v>1.4269821214177283</v>
      </c>
      <c r="H33">
        <f t="shared" si="4"/>
        <v>2.8031185114119999</v>
      </c>
      <c r="I33">
        <f t="shared" si="5"/>
        <v>2.8031185114119999</v>
      </c>
      <c r="J33" s="6">
        <f t="shared" si="6"/>
        <v>2.8303196664404995</v>
      </c>
      <c r="K33">
        <f>D33/(MAX($D$22:$D$122))</f>
        <v>0.11000000000000001</v>
      </c>
      <c r="L33">
        <f>E33/(MAX($E$22:$E$122))</f>
        <v>0.15602622515581482</v>
      </c>
      <c r="M33" s="6">
        <f>J33/(MAX($J$22:$J$122))</f>
        <v>9.4534198536352615E-2</v>
      </c>
    </row>
    <row r="34" spans="2:13" x14ac:dyDescent="0.25">
      <c r="B34">
        <v>0.12</v>
      </c>
      <c r="C34">
        <f t="shared" si="0"/>
        <v>0.74379718348799995</v>
      </c>
      <c r="D34">
        <f t="shared" si="2"/>
        <v>4.8</v>
      </c>
      <c r="E34">
        <f t="shared" si="3"/>
        <v>1.6133430276956142</v>
      </c>
      <c r="F34">
        <v>1</v>
      </c>
      <c r="G34">
        <f t="shared" si="1"/>
        <v>1.3444525230796784</v>
      </c>
      <c r="H34">
        <f t="shared" si="4"/>
        <v>2.9751887339519998</v>
      </c>
      <c r="I34">
        <f t="shared" si="5"/>
        <v>2.9751887339519993</v>
      </c>
      <c r="J34" s="6">
        <f t="shared" si="6"/>
        <v>3.1866569723043856</v>
      </c>
      <c r="K34">
        <f>D34/(MAX($D$22:$D$122))</f>
        <v>0.12</v>
      </c>
      <c r="L34">
        <f>E34/(MAX($E$22:$E$122))</f>
        <v>0.16036629695294449</v>
      </c>
      <c r="M34" s="6">
        <f>J34/(MAX($J$22:$J$122))</f>
        <v>0.1064360561314031</v>
      </c>
    </row>
    <row r="35" spans="2:13" x14ac:dyDescent="0.25">
      <c r="B35">
        <v>0.13</v>
      </c>
      <c r="C35">
        <f t="shared" si="0"/>
        <v>0.78389081521299997</v>
      </c>
      <c r="D35">
        <f t="shared" si="2"/>
        <v>5.2</v>
      </c>
      <c r="E35">
        <f t="shared" si="3"/>
        <v>1.6583942237501048</v>
      </c>
      <c r="F35">
        <v>1</v>
      </c>
      <c r="G35">
        <f t="shared" si="1"/>
        <v>1.2756878644231575</v>
      </c>
      <c r="H35">
        <f t="shared" si="4"/>
        <v>3.1355632608519999</v>
      </c>
      <c r="I35">
        <f t="shared" si="5"/>
        <v>3.1355632608520003</v>
      </c>
      <c r="J35" s="6">
        <f t="shared" si="6"/>
        <v>3.5416057762498951</v>
      </c>
      <c r="K35">
        <f>D35/(MAX($D$22:$D$122))</f>
        <v>0.13</v>
      </c>
      <c r="L35">
        <f>E35/(MAX($E$22:$E$122))</f>
        <v>0.16484438584076086</v>
      </c>
      <c r="M35" s="6">
        <f>J35/(MAX($J$22:$J$122))</f>
        <v>0.1182915370158734</v>
      </c>
    </row>
    <row r="36" spans="2:13" x14ac:dyDescent="0.25">
      <c r="B36">
        <v>0.14000000000000001</v>
      </c>
      <c r="C36">
        <f t="shared" si="0"/>
        <v>0.82117524692800004</v>
      </c>
      <c r="D36">
        <f t="shared" si="2"/>
        <v>5.6000000000000005</v>
      </c>
      <c r="E36">
        <f t="shared" si="3"/>
        <v>1.7048736006563419</v>
      </c>
      <c r="F36">
        <v>1</v>
      </c>
      <c r="G36">
        <f t="shared" si="1"/>
        <v>1.2177668576116727</v>
      </c>
      <c r="H36">
        <f t="shared" si="4"/>
        <v>3.2847009877120001</v>
      </c>
      <c r="I36">
        <f t="shared" si="5"/>
        <v>3.2847009877120001</v>
      </c>
      <c r="J36" s="6">
        <f t="shared" si="6"/>
        <v>3.8951263993436589</v>
      </c>
      <c r="K36">
        <f>D36/(MAX($D$22:$D$122))</f>
        <v>0.14000000000000001</v>
      </c>
      <c r="L36">
        <f>E36/(MAX($E$22:$E$122))</f>
        <v>0.16946443590524085</v>
      </c>
      <c r="M36" s="6">
        <f>J36/(MAX($J$22:$J$122))</f>
        <v>0.13009931589205623</v>
      </c>
    </row>
    <row r="37" spans="2:13" x14ac:dyDescent="0.25">
      <c r="B37">
        <v>0.15</v>
      </c>
      <c r="C37">
        <f t="shared" si="0"/>
        <v>0.855763108125</v>
      </c>
      <c r="D37">
        <f t="shared" si="2"/>
        <v>6</v>
      </c>
      <c r="E37">
        <f t="shared" si="3"/>
        <v>1.7528215294143028</v>
      </c>
      <c r="F37">
        <v>1</v>
      </c>
      <c r="G37">
        <f t="shared" si="1"/>
        <v>1.1685476862762019</v>
      </c>
      <c r="H37">
        <f t="shared" si="4"/>
        <v>3.4230524325</v>
      </c>
      <c r="I37">
        <f t="shared" si="5"/>
        <v>3.4230524325000005</v>
      </c>
      <c r="J37" s="6">
        <f t="shared" si="6"/>
        <v>4.2471784705856974</v>
      </c>
      <c r="K37">
        <f>D37/(MAX($D$22:$D$122))</f>
        <v>0.15</v>
      </c>
      <c r="L37">
        <f>E37/(MAX($E$22:$E$122))</f>
        <v>0.17423046002378217</v>
      </c>
      <c r="M37" s="6">
        <f>J37/(MAX($J$22:$J$122))</f>
        <v>0.14185804434684743</v>
      </c>
    </row>
    <row r="38" spans="2:13" x14ac:dyDescent="0.25">
      <c r="B38">
        <v>0.16</v>
      </c>
      <c r="C38">
        <f t="shared" si="0"/>
        <v>0.88776493388799993</v>
      </c>
      <c r="D38">
        <f t="shared" si="2"/>
        <v>6.4</v>
      </c>
      <c r="E38">
        <f t="shared" si="3"/>
        <v>1.8022788904183678</v>
      </c>
      <c r="F38">
        <v>1</v>
      </c>
      <c r="G38">
        <f t="shared" si="1"/>
        <v>1.1264243065114798</v>
      </c>
      <c r="H38">
        <f t="shared" si="4"/>
        <v>3.5510597355519997</v>
      </c>
      <c r="I38">
        <f t="shared" si="5"/>
        <v>3.5510597355519997</v>
      </c>
      <c r="J38" s="6">
        <f t="shared" si="6"/>
        <v>4.5977211095816326</v>
      </c>
      <c r="K38">
        <f>D38/(MAX($D$22:$D$122))</f>
        <v>0.16</v>
      </c>
      <c r="L38">
        <f>E38/(MAX($E$22:$E$122))</f>
        <v>0.17914652170758624</v>
      </c>
      <c r="M38" s="6">
        <f>J38/(MAX($J$22:$J$122))</f>
        <v>0.15356635695309603</v>
      </c>
    </row>
    <row r="39" spans="2:13" x14ac:dyDescent="0.25">
      <c r="B39">
        <v>0.17</v>
      </c>
      <c r="C39">
        <f t="shared" si="0"/>
        <v>0.91728916489300005</v>
      </c>
      <c r="D39">
        <f t="shared" si="2"/>
        <v>6.8000000000000007</v>
      </c>
      <c r="E39">
        <f t="shared" si="3"/>
        <v>1.8532869078403447</v>
      </c>
      <c r="F39">
        <v>1</v>
      </c>
      <c r="G39">
        <f t="shared" si="1"/>
        <v>1.0901687693178497</v>
      </c>
      <c r="H39">
        <f t="shared" si="4"/>
        <v>3.6691566595720002</v>
      </c>
      <c r="I39">
        <f t="shared" si="5"/>
        <v>3.6691566595720002</v>
      </c>
      <c r="J39" s="6">
        <f t="shared" si="6"/>
        <v>4.9467130921596558</v>
      </c>
      <c r="K39">
        <f>D39/(MAX($D$22:$D$122))</f>
        <v>0.17</v>
      </c>
      <c r="L39">
        <f>E39/(MAX($E$22:$E$122))</f>
        <v>0.18421671863933076</v>
      </c>
      <c r="M39" s="6">
        <f>J39/(MAX($J$22:$J$122))</f>
        <v>0.16522287680130018</v>
      </c>
    </row>
    <row r="40" spans="2:13" x14ac:dyDescent="0.25">
      <c r="B40">
        <v>0.18</v>
      </c>
      <c r="C40">
        <f t="shared" si="0"/>
        <v>0.94444214740800003</v>
      </c>
      <c r="D40">
        <f t="shared" si="2"/>
        <v>7.1999999999999993</v>
      </c>
      <c r="E40">
        <f t="shared" si="3"/>
        <v>1.9058869883560987</v>
      </c>
      <c r="F40">
        <v>1</v>
      </c>
      <c r="G40">
        <f t="shared" si="1"/>
        <v>1.0588261046422771</v>
      </c>
      <c r="H40">
        <f t="shared" si="4"/>
        <v>3.7777685896320001</v>
      </c>
      <c r="I40">
        <f t="shared" si="5"/>
        <v>3.7777685896320001</v>
      </c>
      <c r="J40" s="6">
        <f t="shared" si="6"/>
        <v>5.2941130116439004</v>
      </c>
      <c r="K40">
        <f>D40/(MAX($D$22:$D$122))</f>
        <v>0.18</v>
      </c>
      <c r="L40">
        <f>E40/(MAX($E$22:$E$122))</f>
        <v>0.18944516664259672</v>
      </c>
      <c r="M40" s="6">
        <f>J40/(MAX($J$22:$J$122))</f>
        <v>0.17682622088622418</v>
      </c>
    </row>
    <row r="41" spans="2:13" x14ac:dyDescent="0.25">
      <c r="B41">
        <v>0.19</v>
      </c>
      <c r="C41">
        <f t="shared" si="0"/>
        <v>0.96932813329299994</v>
      </c>
      <c r="D41">
        <f t="shared" si="2"/>
        <v>7.6</v>
      </c>
      <c r="E41">
        <f t="shared" si="3"/>
        <v>1.9601205564366766</v>
      </c>
      <c r="F41">
        <v>1</v>
      </c>
      <c r="G41">
        <f t="shared" si="1"/>
        <v>1.0316423981245666</v>
      </c>
      <c r="H41">
        <f t="shared" si="4"/>
        <v>3.8773125331719998</v>
      </c>
      <c r="I41">
        <f t="shared" si="5"/>
        <v>3.8773125331719993</v>
      </c>
      <c r="J41" s="6">
        <f t="shared" si="6"/>
        <v>5.6398794435633235</v>
      </c>
      <c r="K41">
        <f>D41/(MAX($D$22:$D$122))</f>
        <v>0.19</v>
      </c>
      <c r="L41">
        <f>E41/(MAX($E$22:$E$122))</f>
        <v>0.19483598330980617</v>
      </c>
      <c r="M41" s="6">
        <f>J41/(MAX($J$22:$J$122))</f>
        <v>0.18837500560826406</v>
      </c>
    </row>
    <row r="42" spans="2:13" x14ac:dyDescent="0.25">
      <c r="B42">
        <v>0.2</v>
      </c>
      <c r="C42">
        <f t="shared" si="0"/>
        <v>0.99204927999999981</v>
      </c>
      <c r="D42">
        <f t="shared" si="2"/>
        <v>8</v>
      </c>
      <c r="E42">
        <f t="shared" si="3"/>
        <v>2.0160288811459046</v>
      </c>
      <c r="F42">
        <v>1</v>
      </c>
      <c r="G42">
        <f t="shared" si="1"/>
        <v>1.0080144405729523</v>
      </c>
      <c r="H42">
        <f t="shared" si="4"/>
        <v>3.9681971199999992</v>
      </c>
      <c r="I42">
        <f t="shared" si="5"/>
        <v>3.9681971199999997</v>
      </c>
      <c r="J42" s="6">
        <f t="shared" si="6"/>
        <v>5.9839711188540949</v>
      </c>
      <c r="K42">
        <f>D42/(MAX($D$22:$D$122))</f>
        <v>0.2</v>
      </c>
      <c r="L42">
        <f>E42/(MAX($E$22:$E$122))</f>
        <v>0.20039327078590347</v>
      </c>
      <c r="M42" s="6">
        <f>J42/(MAX($J$22:$J$122))</f>
        <v>0.19986785255850015</v>
      </c>
    </row>
    <row r="43" spans="2:13" x14ac:dyDescent="0.25">
      <c r="B43">
        <v>0.21</v>
      </c>
      <c r="C43">
        <f t="shared" si="0"/>
        <v>1.0127056505729999</v>
      </c>
      <c r="D43">
        <f t="shared" si="2"/>
        <v>8.4</v>
      </c>
      <c r="E43">
        <f t="shared" si="3"/>
        <v>2.0736528909577991</v>
      </c>
      <c r="F43">
        <v>1</v>
      </c>
      <c r="G43">
        <f t="shared" si="1"/>
        <v>0.98745375759895204</v>
      </c>
      <c r="H43">
        <f t="shared" si="4"/>
        <v>4.0508226022919995</v>
      </c>
      <c r="I43">
        <f t="shared" si="5"/>
        <v>4.0508226022919995</v>
      </c>
      <c r="J43" s="6">
        <f t="shared" si="6"/>
        <v>6.3263471090422012</v>
      </c>
      <c r="K43">
        <f>D43/(MAX($D$22:$D$122))</f>
        <v>0.21000000000000002</v>
      </c>
      <c r="L43">
        <f>E43/(MAX($E$22:$E$122))</f>
        <v>0.20612109736120579</v>
      </c>
      <c r="M43" s="6">
        <f>J43/(MAX($J$22:$J$122))</f>
        <v>0.21130339470389589</v>
      </c>
    </row>
    <row r="44" spans="2:13" x14ac:dyDescent="0.25">
      <c r="B44">
        <v>0.22</v>
      </c>
      <c r="C44">
        <f t="shared" si="0"/>
        <v>1.031395213648</v>
      </c>
      <c r="D44">
        <f t="shared" si="2"/>
        <v>8.8000000000000007</v>
      </c>
      <c r="E44">
        <f t="shared" si="3"/>
        <v>2.133032974061122</v>
      </c>
      <c r="F44">
        <v>1</v>
      </c>
      <c r="G44">
        <f t="shared" si="1"/>
        <v>0.96956044275505548</v>
      </c>
      <c r="H44">
        <f t="shared" si="4"/>
        <v>4.1255808545920001</v>
      </c>
      <c r="I44">
        <f t="shared" si="5"/>
        <v>4.125580854592001</v>
      </c>
      <c r="J44" s="6">
        <f t="shared" si="6"/>
        <v>6.6669670259388791</v>
      </c>
      <c r="K44">
        <f>D44/(MAX($D$22:$D$122))</f>
        <v>0.22000000000000003</v>
      </c>
      <c r="L44">
        <f>E44/(MAX($E$22:$E$122))</f>
        <v>0.21202347762167612</v>
      </c>
      <c r="M44" s="6">
        <f>J44/(MAX($J$22:$J$122))</f>
        <v>0.2226802830572325</v>
      </c>
    </row>
    <row r="45" spans="2:13" x14ac:dyDescent="0.25">
      <c r="B45">
        <v>0.23</v>
      </c>
      <c r="C45">
        <f t="shared" si="0"/>
        <v>1.0482138434529999</v>
      </c>
      <c r="D45">
        <f t="shared" si="2"/>
        <v>9.2000000000000011</v>
      </c>
      <c r="E45">
        <f t="shared" si="3"/>
        <v>2.1942087622344282</v>
      </c>
      <c r="F45">
        <v>1</v>
      </c>
      <c r="G45">
        <f t="shared" si="1"/>
        <v>0.95400380966714282</v>
      </c>
      <c r="H45">
        <f t="shared" si="4"/>
        <v>4.1928553738119998</v>
      </c>
      <c r="I45">
        <f t="shared" si="5"/>
        <v>4.1928553738120007</v>
      </c>
      <c r="J45" s="6">
        <f t="shared" si="6"/>
        <v>7.0057912377655729</v>
      </c>
      <c r="K45">
        <f>D45/(MAX($D$22:$D$122))</f>
        <v>0.23000000000000004</v>
      </c>
      <c r="L45">
        <f>E45/(MAX($E$22:$E$122))</f>
        <v>0.21810435096610276</v>
      </c>
      <c r="M45" s="6">
        <f>J45/(MAX($J$22:$J$122))</f>
        <v>0.23399719389579882</v>
      </c>
    </row>
    <row r="46" spans="2:13" x14ac:dyDescent="0.25">
      <c r="B46">
        <v>0.24</v>
      </c>
      <c r="C46">
        <f t="shared" si="0"/>
        <v>1.0632553198079997</v>
      </c>
      <c r="D46">
        <f t="shared" si="2"/>
        <v>9.6</v>
      </c>
      <c r="E46">
        <f t="shared" si="3"/>
        <v>2.2572188968058833</v>
      </c>
      <c r="F46">
        <v>1</v>
      </c>
      <c r="G46">
        <f t="shared" si="1"/>
        <v>0.94050787366911814</v>
      </c>
      <c r="H46">
        <f t="shared" si="4"/>
        <v>4.2530212792319988</v>
      </c>
      <c r="I46">
        <f t="shared" si="5"/>
        <v>4.2530212792319988</v>
      </c>
      <c r="J46" s="6">
        <f t="shared" si="6"/>
        <v>7.3427811031941168</v>
      </c>
      <c r="K46">
        <f>D46/(MAX($D$22:$D$122))</f>
        <v>0.24</v>
      </c>
      <c r="L46">
        <f>E46/(MAX($E$22:$E$122))</f>
        <v>0.22436755834250541</v>
      </c>
      <c r="M46" s="6">
        <f>J46/(MAX($J$22:$J$122))</f>
        <v>0.24525283657845917</v>
      </c>
    </row>
    <row r="47" spans="2:13" x14ac:dyDescent="0.25">
      <c r="B47">
        <v>0.25</v>
      </c>
      <c r="C47">
        <f t="shared" si="0"/>
        <v>1.076611328125</v>
      </c>
      <c r="D47">
        <f t="shared" si="2"/>
        <v>10</v>
      </c>
      <c r="E47">
        <f t="shared" si="3"/>
        <v>2.3221007755453762</v>
      </c>
      <c r="F47">
        <v>1</v>
      </c>
      <c r="G47">
        <f t="shared" si="1"/>
        <v>0.9288403102181505</v>
      </c>
      <c r="H47">
        <f t="shared" si="4"/>
        <v>4.3064453125000002</v>
      </c>
      <c r="I47">
        <f t="shared" si="5"/>
        <v>4.3064453125000002</v>
      </c>
      <c r="J47" s="6">
        <f t="shared" si="6"/>
        <v>7.6778992244546238</v>
      </c>
      <c r="K47">
        <f>D47/(MAX($D$22:$D$122))</f>
        <v>0.25</v>
      </c>
      <c r="L47">
        <f>E47/(MAX($E$22:$E$122))</f>
        <v>0.23081681708921103</v>
      </c>
      <c r="M47" s="6">
        <f>J47/(MAX($J$22:$J$122))</f>
        <v>0.25644596199959302</v>
      </c>
    </row>
    <row r="48" spans="2:13" x14ac:dyDescent="0.25">
      <c r="B48">
        <v>0.26</v>
      </c>
      <c r="C48">
        <f t="shared" si="0"/>
        <v>1.0883714594079998</v>
      </c>
      <c r="D48">
        <f t="shared" si="2"/>
        <v>10.4</v>
      </c>
      <c r="E48">
        <f t="shared" si="3"/>
        <v>2.388890279624039</v>
      </c>
      <c r="F48">
        <v>1</v>
      </c>
      <c r="G48">
        <f t="shared" si="1"/>
        <v>0.91880395370155343</v>
      </c>
      <c r="H48">
        <f t="shared" si="4"/>
        <v>4.3534858376319994</v>
      </c>
      <c r="I48">
        <f t="shared" si="5"/>
        <v>4.3534858376319994</v>
      </c>
      <c r="J48" s="6">
        <f t="shared" si="6"/>
        <v>8.0111097203759609</v>
      </c>
      <c r="K48">
        <f>D48/(MAX($D$22:$D$122))</f>
        <v>0.26</v>
      </c>
      <c r="L48">
        <f>E48/(MAX($E$22:$E$122))</f>
        <v>0.23745569379463013</v>
      </c>
      <c r="M48" s="6">
        <f>J48/(MAX($J$22:$J$122))</f>
        <v>0.26757537170879359</v>
      </c>
    </row>
    <row r="49" spans="2:13" x14ac:dyDescent="0.25">
      <c r="B49">
        <v>0.27</v>
      </c>
      <c r="C49">
        <f t="shared" si="0"/>
        <v>1.098623210253</v>
      </c>
      <c r="D49">
        <f t="shared" si="2"/>
        <v>10.8</v>
      </c>
      <c r="E49">
        <f t="shared" si="3"/>
        <v>2.4576214800506735</v>
      </c>
      <c r="F49">
        <v>1</v>
      </c>
      <c r="G49">
        <f t="shared" si="1"/>
        <v>0.91023017779654569</v>
      </c>
      <c r="H49">
        <f t="shared" si="4"/>
        <v>4.3944928410120001</v>
      </c>
      <c r="I49">
        <f t="shared" si="5"/>
        <v>4.3944928410120001</v>
      </c>
      <c r="J49" s="6">
        <f t="shared" si="6"/>
        <v>8.3423785199493281</v>
      </c>
      <c r="K49">
        <f>D49/(MAX($D$22:$D$122))</f>
        <v>0.27</v>
      </c>
      <c r="L49">
        <f>E49/(MAX($E$22:$E$122))</f>
        <v>0.24428757511703761</v>
      </c>
      <c r="M49" s="6">
        <f>J49/(MAX($J$22:$J$122))</f>
        <v>0.27863992771604917</v>
      </c>
    </row>
    <row r="50" spans="2:13" x14ac:dyDescent="0.25">
      <c r="B50">
        <v>0.28000000000000003</v>
      </c>
      <c r="C50">
        <f t="shared" si="0"/>
        <v>1.1074519828480003</v>
      </c>
      <c r="D50">
        <f t="shared" si="2"/>
        <v>11.200000000000001</v>
      </c>
      <c r="E50">
        <f t="shared" si="3"/>
        <v>2.5283263232770836</v>
      </c>
      <c r="F50">
        <v>1</v>
      </c>
      <c r="G50">
        <f t="shared" si="1"/>
        <v>0.90297368688467261</v>
      </c>
      <c r="H50">
        <f t="shared" si="4"/>
        <v>4.4298079313920011</v>
      </c>
      <c r="I50">
        <f t="shared" si="5"/>
        <v>4.4298079313920011</v>
      </c>
      <c r="J50" s="6">
        <f t="shared" si="6"/>
        <v>8.6716736767229179</v>
      </c>
      <c r="K50">
        <f>D50/(MAX($D$22:$D$122))</f>
        <v>0.28000000000000003</v>
      </c>
      <c r="L50">
        <f>E50/(MAX($E$22:$E$122))</f>
        <v>0.25131563653374278</v>
      </c>
      <c r="M50" s="6">
        <f>J50/(MAX($J$22:$J$122))</f>
        <v>0.28963856299269397</v>
      </c>
    </row>
    <row r="51" spans="2:13" x14ac:dyDescent="0.25">
      <c r="B51">
        <v>0.28999999999999998</v>
      </c>
      <c r="C51">
        <f t="shared" si="0"/>
        <v>1.1149410849729999</v>
      </c>
      <c r="D51">
        <f t="shared" si="2"/>
        <v>11.6</v>
      </c>
      <c r="E51">
        <f t="shared" si="3"/>
        <v>2.6010342959693045</v>
      </c>
      <c r="F51">
        <v>1</v>
      </c>
      <c r="G51">
        <f t="shared" si="1"/>
        <v>0.89690837792044997</v>
      </c>
      <c r="H51">
        <f t="shared" si="4"/>
        <v>4.4597643398919997</v>
      </c>
      <c r="I51">
        <f t="shared" si="5"/>
        <v>4.4597643398920006</v>
      </c>
      <c r="J51" s="6">
        <f t="shared" si="6"/>
        <v>8.9989657040306952</v>
      </c>
      <c r="K51">
        <f>D51/(MAX($D$22:$D$122))</f>
        <v>0.28999999999999998</v>
      </c>
      <c r="L51">
        <f>E51/(MAX($E$22:$E$122))</f>
        <v>0.25854280901934956</v>
      </c>
      <c r="M51" s="6">
        <f>J51/(MAX($J$22:$J$122))</f>
        <v>0.30057029266822927</v>
      </c>
    </row>
    <row r="52" spans="2:13" x14ac:dyDescent="0.25">
      <c r="B52">
        <v>0.3</v>
      </c>
      <c r="C52">
        <f t="shared" si="0"/>
        <v>1.1211717300000001</v>
      </c>
      <c r="D52">
        <f t="shared" si="2"/>
        <v>12</v>
      </c>
      <c r="E52">
        <f t="shared" si="3"/>
        <v>2.6757720692796987</v>
      </c>
      <c r="F52">
        <v>1</v>
      </c>
      <c r="G52">
        <f t="shared" si="1"/>
        <v>0.89192402309323293</v>
      </c>
      <c r="H52">
        <f t="shared" si="4"/>
        <v>4.4846869200000006</v>
      </c>
      <c r="I52">
        <f t="shared" si="5"/>
        <v>4.4846869200000006</v>
      </c>
      <c r="J52" s="6">
        <f t="shared" si="6"/>
        <v>9.3242279307203013</v>
      </c>
      <c r="K52">
        <f>D52/(MAX($D$22:$D$122))</f>
        <v>0.3</v>
      </c>
      <c r="L52">
        <f>E52/(MAX($E$22:$E$122))</f>
        <v>0.26597174368640275</v>
      </c>
      <c r="M52" s="6">
        <f>J52/(MAX($J$22:$J$122))</f>
        <v>0.31143422591182696</v>
      </c>
    </row>
    <row r="53" spans="2:13" x14ac:dyDescent="0.25">
      <c r="B53">
        <v>0.31</v>
      </c>
      <c r="C53">
        <f t="shared" si="0"/>
        <v>1.126223036893</v>
      </c>
      <c r="D53">
        <f t="shared" si="2"/>
        <v>12.4</v>
      </c>
      <c r="E53">
        <f t="shared" si="3"/>
        <v>2.7525631233332022</v>
      </c>
      <c r="F53">
        <v>1</v>
      </c>
      <c r="G53">
        <f t="shared" si="1"/>
        <v>0.88792358817200068</v>
      </c>
      <c r="H53">
        <f t="shared" si="4"/>
        <v>4.5048921475719998</v>
      </c>
      <c r="I53">
        <f t="shared" si="5"/>
        <v>4.5048921475719998</v>
      </c>
      <c r="J53" s="6">
        <f t="shared" si="6"/>
        <v>9.6474368766667986</v>
      </c>
      <c r="K53">
        <f>D53/(MAX($D$22:$D$122))</f>
        <v>0.31</v>
      </c>
      <c r="L53">
        <f>E53/(MAX($E$22:$E$122))</f>
        <v>0.27360477445932102</v>
      </c>
      <c r="M53" s="6">
        <f>J53/(MAX($J$22:$J$122))</f>
        <v>0.32222957847469047</v>
      </c>
    </row>
    <row r="54" spans="2:13" x14ac:dyDescent="0.25">
      <c r="B54">
        <v>0.32</v>
      </c>
      <c r="C54">
        <f t="shared" si="0"/>
        <v>1.1301720302079998</v>
      </c>
      <c r="D54">
        <f t="shared" si="2"/>
        <v>12.8</v>
      </c>
      <c r="E54">
        <f t="shared" si="3"/>
        <v>2.8314273530650582</v>
      </c>
      <c r="F54">
        <v>1</v>
      </c>
      <c r="G54">
        <f t="shared" ref="G54:G85" si="7">1/C54</f>
        <v>0.88482104783283066</v>
      </c>
      <c r="H54">
        <f t="shared" si="4"/>
        <v>4.5206881208319993</v>
      </c>
      <c r="I54">
        <f t="shared" si="5"/>
        <v>4.5206881208319993</v>
      </c>
      <c r="J54" s="6">
        <f t="shared" si="6"/>
        <v>9.9685726469349429</v>
      </c>
      <c r="K54">
        <f>D54/(MAX($D$22:$D$122))</f>
        <v>0.32</v>
      </c>
      <c r="L54">
        <f>E54/(MAX($E$22:$E$122))</f>
        <v>0.28144387889466754</v>
      </c>
      <c r="M54" s="6">
        <f>J54/(MAX($J$22:$J$122))</f>
        <v>0.3329556858552864</v>
      </c>
    </row>
    <row r="55" spans="2:13" x14ac:dyDescent="0.25">
      <c r="B55">
        <v>0.33</v>
      </c>
      <c r="C55">
        <f t="shared" si="0"/>
        <v>1.1330936400929998</v>
      </c>
      <c r="D55">
        <f t="shared" si="2"/>
        <v>13.200000000000001</v>
      </c>
      <c r="E55">
        <f t="shared" si="3"/>
        <v>2.9123806570206758</v>
      </c>
      <c r="F55">
        <v>1</v>
      </c>
      <c r="G55">
        <f t="shared" si="7"/>
        <v>0.88253959303656837</v>
      </c>
      <c r="H55">
        <f t="shared" si="4"/>
        <v>4.5323745603719994</v>
      </c>
      <c r="I55">
        <f t="shared" si="5"/>
        <v>4.5323745603719994</v>
      </c>
      <c r="J55" s="6">
        <f t="shared" si="6"/>
        <v>10.287619342979326</v>
      </c>
      <c r="K55">
        <f>D55/(MAX($D$22:$D$122))</f>
        <v>0.33</v>
      </c>
      <c r="L55">
        <f>E55/(MAX($E$22:$E$122))</f>
        <v>0.28949063730785596</v>
      </c>
      <c r="M55" s="6">
        <f>J55/(MAX($J$22:$J$122))</f>
        <v>0.34361201703365052</v>
      </c>
    </row>
    <row r="56" spans="2:13" x14ac:dyDescent="0.25">
      <c r="B56">
        <v>0.34</v>
      </c>
      <c r="C56">
        <f t="shared" si="0"/>
        <v>1.1350607022880002</v>
      </c>
      <c r="D56">
        <f t="shared" si="2"/>
        <v>13.600000000000001</v>
      </c>
      <c r="E56">
        <f t="shared" si="3"/>
        <v>2.9954345112525225</v>
      </c>
      <c r="F56">
        <v>1</v>
      </c>
      <c r="G56">
        <f t="shared" si="7"/>
        <v>0.88101015036838881</v>
      </c>
      <c r="H56">
        <f t="shared" si="4"/>
        <v>4.5402428091520006</v>
      </c>
      <c r="I56">
        <f t="shared" si="5"/>
        <v>4.5402428091520006</v>
      </c>
      <c r="J56" s="6">
        <f t="shared" si="6"/>
        <v>10.604565488747479</v>
      </c>
      <c r="K56">
        <f>D56/(MAX($D$22:$D$122))</f>
        <v>0.34</v>
      </c>
      <c r="L56">
        <f>E56/(MAX($E$22:$E$122))</f>
        <v>0.29774619041850153</v>
      </c>
      <c r="M56" s="6">
        <f>J56/(MAX($J$22:$J$122))</f>
        <v>0.35419818870346048</v>
      </c>
    </row>
    <row r="57" spans="2:13" x14ac:dyDescent="0.25">
      <c r="B57">
        <v>0.35</v>
      </c>
      <c r="C57">
        <f t="shared" si="0"/>
        <v>1.1361439581249997</v>
      </c>
      <c r="D57">
        <f t="shared" si="2"/>
        <v>14</v>
      </c>
      <c r="E57">
        <f t="shared" si="3"/>
        <v>3.0805955310241826</v>
      </c>
      <c r="F57">
        <v>1</v>
      </c>
      <c r="G57">
        <f t="shared" si="7"/>
        <v>0.88017015172119506</v>
      </c>
      <c r="H57">
        <f t="shared" si="4"/>
        <v>4.5445758324999987</v>
      </c>
      <c r="I57">
        <f t="shared" si="5"/>
        <v>4.5445758324999987</v>
      </c>
      <c r="J57" s="6">
        <f t="shared" si="6"/>
        <v>10.919404468975817</v>
      </c>
      <c r="K57">
        <f>D57/(MAX($D$22:$D$122))</f>
        <v>0.35</v>
      </c>
      <c r="L57">
        <f>E57/(MAX($E$22:$E$122))</f>
        <v>0.30621119578380457</v>
      </c>
      <c r="M57" s="6">
        <f>J57/(MAX($J$22:$J$122))</f>
        <v>0.3647139799113559</v>
      </c>
    </row>
    <row r="58" spans="2:13" x14ac:dyDescent="0.25">
      <c r="B58">
        <v>0.36</v>
      </c>
      <c r="C58">
        <f t="shared" si="0"/>
        <v>1.1364120545280003</v>
      </c>
      <c r="D58">
        <f t="shared" si="2"/>
        <v>14.399999999999999</v>
      </c>
      <c r="E58">
        <f t="shared" si="3"/>
        <v>3.1678650236557298</v>
      </c>
      <c r="F58">
        <v>1</v>
      </c>
      <c r="G58">
        <f t="shared" si="7"/>
        <v>0.87996250657103603</v>
      </c>
      <c r="H58">
        <f t="shared" si="4"/>
        <v>4.5456482181120013</v>
      </c>
      <c r="I58">
        <f t="shared" si="5"/>
        <v>4.5456482181120004</v>
      </c>
      <c r="J58" s="6">
        <f t="shared" si="6"/>
        <v>11.23213497634427</v>
      </c>
      <c r="K58">
        <f>D58/(MAX($D$22:$D$122))</f>
        <v>0.36</v>
      </c>
      <c r="L58">
        <f>E58/(MAX($E$22:$E$122))</f>
        <v>0.3148857833513804</v>
      </c>
      <c r="M58" s="6">
        <f>J58/(MAX($J$22:$J$122))</f>
        <v>0.37515934699214359</v>
      </c>
    </row>
    <row r="59" spans="2:13" x14ac:dyDescent="0.25">
      <c r="B59">
        <v>0.37</v>
      </c>
      <c r="C59">
        <f t="shared" si="0"/>
        <v>1.1359315440130004</v>
      </c>
      <c r="D59">
        <f t="shared" si="2"/>
        <v>14.8</v>
      </c>
      <c r="E59">
        <f t="shared" si="3"/>
        <v>3.2572385365131251</v>
      </c>
      <c r="F59">
        <v>1</v>
      </c>
      <c r="G59">
        <f t="shared" si="7"/>
        <v>0.8803347395981419</v>
      </c>
      <c r="H59">
        <f t="shared" si="4"/>
        <v>4.5437261760520018</v>
      </c>
      <c r="I59">
        <f t="shared" si="5"/>
        <v>4.5437261760520018</v>
      </c>
      <c r="J59" s="6">
        <f t="shared" si="6"/>
        <v>11.542761463486876</v>
      </c>
      <c r="K59">
        <f>D59/(MAX($D$22:$D$122))</f>
        <v>0.37</v>
      </c>
      <c r="L59">
        <f>E59/(MAX($E$22:$E$122))</f>
        <v>0.3237695105294055</v>
      </c>
      <c r="M59" s="6">
        <f>J59/(MAX($J$22:$J$122))</f>
        <v>0.38553443866619436</v>
      </c>
    </row>
    <row r="60" spans="2:13" x14ac:dyDescent="0.25">
      <c r="B60">
        <v>0.38</v>
      </c>
      <c r="C60">
        <f t="shared" si="0"/>
        <v>1.1347668846879999</v>
      </c>
      <c r="D60">
        <f t="shared" si="2"/>
        <v>15.2</v>
      </c>
      <c r="E60">
        <f t="shared" si="3"/>
        <v>3.3487054048504392</v>
      </c>
      <c r="F60">
        <v>1</v>
      </c>
      <c r="G60">
        <f t="shared" si="7"/>
        <v>0.88123826443432607</v>
      </c>
      <c r="H60">
        <f t="shared" si="4"/>
        <v>4.5390675387519996</v>
      </c>
      <c r="I60">
        <f t="shared" si="5"/>
        <v>4.5390675387519988</v>
      </c>
      <c r="J60" s="6">
        <f t="shared" si="6"/>
        <v>11.851294595149561</v>
      </c>
      <c r="K60">
        <f>D60/(MAX($D$22:$D$122))</f>
        <v>0.38</v>
      </c>
      <c r="L60">
        <f>E60/(MAX($E$22:$E$122))</f>
        <v>0.33286131724213458</v>
      </c>
      <c r="M60" s="6">
        <f>J60/(MAX($J$22:$J$122))</f>
        <v>0.39583961114175581</v>
      </c>
    </row>
    <row r="61" spans="2:13" x14ac:dyDescent="0.25">
      <c r="B61">
        <v>0.39</v>
      </c>
      <c r="C61">
        <f t="shared" si="0"/>
        <v>1.1329804402529995</v>
      </c>
      <c r="D61">
        <f t="shared" si="2"/>
        <v>15.600000000000001</v>
      </c>
      <c r="E61">
        <f t="shared" si="3"/>
        <v>3.4422483049478889</v>
      </c>
      <c r="F61">
        <v>1</v>
      </c>
      <c r="G61">
        <f t="shared" si="7"/>
        <v>0.88262777049945862</v>
      </c>
      <c r="H61">
        <f t="shared" si="4"/>
        <v>4.531921761011998</v>
      </c>
      <c r="I61">
        <f t="shared" si="5"/>
        <v>4.531921761011998</v>
      </c>
      <c r="J61" s="6">
        <f t="shared" si="6"/>
        <v>12.157751695052113</v>
      </c>
      <c r="K61">
        <f>D61/(MAX($D$22:$D$122))</f>
        <v>0.39</v>
      </c>
      <c r="L61">
        <f>E61/(MAX($E$22:$E$122))</f>
        <v>0.34215948151182107</v>
      </c>
      <c r="M61" s="6">
        <f>J61/(MAX($J$22:$J$122))</f>
        <v>0.40607544304038268</v>
      </c>
    </row>
    <row r="62" spans="2:13" x14ac:dyDescent="0.25">
      <c r="B62">
        <v>0.4</v>
      </c>
      <c r="C62">
        <f t="shared" si="0"/>
        <v>1.1306324799999998</v>
      </c>
      <c r="D62">
        <f t="shared" si="2"/>
        <v>16</v>
      </c>
      <c r="E62">
        <f t="shared" si="3"/>
        <v>3.5378428187380582</v>
      </c>
      <c r="F62">
        <v>1</v>
      </c>
      <c r="G62">
        <f t="shared" si="7"/>
        <v>0.88446070468451443</v>
      </c>
      <c r="H62">
        <f t="shared" si="4"/>
        <v>4.5225299199999993</v>
      </c>
      <c r="I62">
        <f t="shared" si="5"/>
        <v>4.5225299199999984</v>
      </c>
      <c r="J62" s="6">
        <f t="shared" si="6"/>
        <v>12.462157181261942</v>
      </c>
      <c r="K62">
        <f>D62/(MAX($D$22:$D$122))</f>
        <v>0.4</v>
      </c>
      <c r="L62">
        <f>E62/(MAX($E$22:$E$122))</f>
        <v>0.35166157618256394</v>
      </c>
      <c r="M62" s="6">
        <f>J62/(MAX($J$22:$J$122))</f>
        <v>0.41624274993865451</v>
      </c>
    </row>
    <row r="63" spans="2:13" x14ac:dyDescent="0.25">
      <c r="B63">
        <v>0.41</v>
      </c>
      <c r="C63">
        <f t="shared" si="0"/>
        <v>1.1277811788129999</v>
      </c>
      <c r="D63">
        <f t="shared" si="2"/>
        <v>16.399999999999999</v>
      </c>
      <c r="E63">
        <f t="shared" si="3"/>
        <v>3.6354570168614515</v>
      </c>
      <c r="F63">
        <v>1</v>
      </c>
      <c r="G63">
        <f t="shared" si="7"/>
        <v>0.88669683338084193</v>
      </c>
      <c r="H63">
        <f t="shared" si="4"/>
        <v>4.5111247152519995</v>
      </c>
      <c r="I63">
        <f t="shared" si="5"/>
        <v>4.5111247152519995</v>
      </c>
      <c r="J63" s="6">
        <f t="shared" si="6"/>
        <v>12.764542983138547</v>
      </c>
      <c r="K63">
        <f>D63/(MAX($D$22:$D$122))</f>
        <v>0.41</v>
      </c>
      <c r="L63">
        <f>E63/(MAX($E$22:$E$122))</f>
        <v>0.36136442747602926</v>
      </c>
      <c r="M63" s="6">
        <f>J63/(MAX($J$22:$J$122))</f>
        <v>0.4263425982943449</v>
      </c>
    </row>
    <row r="64" spans="2:13" x14ac:dyDescent="0.25">
      <c r="B64">
        <v>0.42</v>
      </c>
      <c r="C64">
        <f t="shared" si="0"/>
        <v>1.124482617168</v>
      </c>
      <c r="D64">
        <f t="shared" si="2"/>
        <v>16.8</v>
      </c>
      <c r="E64">
        <f t="shared" si="3"/>
        <v>3.7350510678214524</v>
      </c>
      <c r="F64">
        <v>1</v>
      </c>
      <c r="G64">
        <f t="shared" si="7"/>
        <v>0.88929787329082199</v>
      </c>
      <c r="H64">
        <f t="shared" si="4"/>
        <v>4.4979304686720001</v>
      </c>
      <c r="I64">
        <f t="shared" si="5"/>
        <v>4.4979304686720001</v>
      </c>
      <c r="J64" s="6">
        <f t="shared" si="6"/>
        <v>13.064948932178549</v>
      </c>
      <c r="K64">
        <f>D64/(MAX($D$22:$D$122))</f>
        <v>0.42000000000000004</v>
      </c>
      <c r="L64">
        <f>E64/(MAX($E$22:$E$122))</f>
        <v>0.37126407614145335</v>
      </c>
      <c r="M64" s="6">
        <f>J64/(MAX($J$22:$J$122))</f>
        <v>0.43637631850085568</v>
      </c>
    </row>
    <row r="65" spans="2:13" x14ac:dyDescent="0.25">
      <c r="B65">
        <v>0.43</v>
      </c>
      <c r="C65">
        <f t="shared" si="0"/>
        <v>1.1207907811330007</v>
      </c>
      <c r="D65">
        <f t="shared" si="2"/>
        <v>17.2</v>
      </c>
      <c r="E65">
        <f t="shared" si="3"/>
        <v>3.8365768815952928</v>
      </c>
      <c r="F65">
        <v>1</v>
      </c>
      <c r="G65">
        <f t="shared" si="7"/>
        <v>0.89222718176634719</v>
      </c>
      <c r="H65">
        <f t="shared" si="4"/>
        <v>4.4831631245320027</v>
      </c>
      <c r="I65">
        <f t="shared" si="5"/>
        <v>4.4831631245320027</v>
      </c>
      <c r="J65" s="6">
        <f t="shared" si="6"/>
        <v>13.363423118404707</v>
      </c>
      <c r="K65">
        <f>D65/(MAX($D$22:$D$122))</f>
        <v>0.43</v>
      </c>
      <c r="L65">
        <f>E65/(MAX($E$22:$E$122))</f>
        <v>0.38135574203057315</v>
      </c>
      <c r="M65" s="6">
        <f>J65/(MAX($J$22:$J$122))</f>
        <v>0.44634551679080198</v>
      </c>
    </row>
    <row r="66" spans="2:13" x14ac:dyDescent="0.25">
      <c r="B66">
        <v>0.44</v>
      </c>
      <c r="C66">
        <f t="shared" si="0"/>
        <v>1.1167575623680006</v>
      </c>
      <c r="D66">
        <f t="shared" si="2"/>
        <v>17.600000000000001</v>
      </c>
      <c r="E66">
        <f t="shared" si="3"/>
        <v>3.9399777966760579</v>
      </c>
      <c r="F66">
        <v>1</v>
      </c>
      <c r="G66">
        <f t="shared" si="7"/>
        <v>0.89544949924455852</v>
      </c>
      <c r="H66">
        <f t="shared" si="4"/>
        <v>4.4670302494720024</v>
      </c>
      <c r="I66">
        <f t="shared" si="5"/>
        <v>4.4670302494720024</v>
      </c>
      <c r="J66" s="6">
        <f t="shared" si="6"/>
        <v>13.660022203323944</v>
      </c>
      <c r="K66">
        <f>D66/(MAX($D$22:$D$122))</f>
        <v>0.44000000000000006</v>
      </c>
      <c r="L66">
        <f>E66/(MAX($E$22:$E$122))</f>
        <v>0.39163379298960121</v>
      </c>
      <c r="M66" s="6">
        <f>J66/(MAX($J$22:$J$122))</f>
        <v>0.45625208568897807</v>
      </c>
    </row>
    <row r="67" spans="2:13" x14ac:dyDescent="0.25">
      <c r="B67">
        <v>0.45</v>
      </c>
      <c r="C67">
        <f t="shared" si="0"/>
        <v>1.112432758125</v>
      </c>
      <c r="D67">
        <f t="shared" si="2"/>
        <v>18</v>
      </c>
      <c r="E67">
        <f t="shared" si="3"/>
        <v>4.0451883200425778</v>
      </c>
      <c r="F67">
        <v>1</v>
      </c>
      <c r="G67">
        <f t="shared" si="7"/>
        <v>0.89893073778723953</v>
      </c>
      <c r="H67">
        <f t="shared" si="4"/>
        <v>4.4497310324999999</v>
      </c>
      <c r="I67">
        <f t="shared" si="5"/>
        <v>4.4497310324999999</v>
      </c>
      <c r="J67" s="6">
        <f t="shared" si="6"/>
        <v>13.954811679957423</v>
      </c>
      <c r="K67">
        <f>D67/(MAX($D$22:$D$122))</f>
        <v>0.45</v>
      </c>
      <c r="L67">
        <f>E67/(MAX($E$22:$E$122))</f>
        <v>0.40209171901223334</v>
      </c>
      <c r="M67" s="6">
        <f>J67/(MAX($J$22:$J$122))</f>
        <v>0.46609821269750218</v>
      </c>
    </row>
    <row r="68" spans="2:13" x14ac:dyDescent="0.25">
      <c r="B68">
        <v>0.46</v>
      </c>
      <c r="C68">
        <f t="shared" si="0"/>
        <v>1.1078640712479999</v>
      </c>
      <c r="D68">
        <f t="shared" si="2"/>
        <v>18.400000000000002</v>
      </c>
      <c r="E68">
        <f t="shared" si="3"/>
        <v>4.1521339299487687</v>
      </c>
      <c r="F68">
        <v>1</v>
      </c>
      <c r="G68">
        <f t="shared" si="7"/>
        <v>0.90263781085842787</v>
      </c>
      <c r="H68">
        <f t="shared" si="4"/>
        <v>4.4314562849919996</v>
      </c>
      <c r="I68">
        <f t="shared" si="5"/>
        <v>4.4314562849919996</v>
      </c>
      <c r="J68" s="6">
        <f t="shared" si="6"/>
        <v>14.247866070051234</v>
      </c>
      <c r="K68">
        <f>D68/(MAX($D$22:$D$122))</f>
        <v>0.46000000000000008</v>
      </c>
      <c r="L68">
        <f>E68/(MAX($E$22:$E$122))</f>
        <v>0.41272211263690872</v>
      </c>
      <c r="M68" s="6">
        <f>J68/(MAX($J$22:$J$122))</f>
        <v>0.47588638688275919</v>
      </c>
    </row>
    <row r="69" spans="2:13" x14ac:dyDescent="0.25">
      <c r="B69">
        <v>0.47</v>
      </c>
      <c r="C69">
        <f t="shared" si="0"/>
        <v>1.1030971101730003</v>
      </c>
      <c r="D69">
        <f t="shared" si="2"/>
        <v>18.799999999999997</v>
      </c>
      <c r="E69">
        <f t="shared" si="3"/>
        <v>4.2607309516592711</v>
      </c>
      <c r="F69">
        <v>1</v>
      </c>
      <c r="G69">
        <f t="shared" si="7"/>
        <v>0.90653850035303651</v>
      </c>
      <c r="H69">
        <f t="shared" si="4"/>
        <v>4.4123884406920011</v>
      </c>
      <c r="I69">
        <f t="shared" si="5"/>
        <v>4.4123884406920011</v>
      </c>
      <c r="J69" s="6">
        <f t="shared" si="6"/>
        <v>14.539269048340726</v>
      </c>
      <c r="K69">
        <f>D69/(MAX($D$22:$D$122))</f>
        <v>0.46999999999999992</v>
      </c>
      <c r="L69">
        <f>E69/(MAX($E$22:$E$122))</f>
        <v>0.42351665659493271</v>
      </c>
      <c r="M69" s="6">
        <f>J69/(MAX($J$22:$J$122))</f>
        <v>0.48561940302589607</v>
      </c>
    </row>
    <row r="70" spans="2:13" x14ac:dyDescent="0.25">
      <c r="B70">
        <v>0.48</v>
      </c>
      <c r="C70">
        <f t="shared" si="0"/>
        <v>1.0981753889279997</v>
      </c>
      <c r="D70">
        <f t="shared" si="2"/>
        <v>19.2</v>
      </c>
      <c r="E70">
        <f t="shared" si="3"/>
        <v>4.3708865163019102</v>
      </c>
      <c r="F70">
        <v>1</v>
      </c>
      <c r="G70">
        <f t="shared" si="7"/>
        <v>0.91060135756289795</v>
      </c>
      <c r="H70">
        <f t="shared" si="4"/>
        <v>4.3927015557119988</v>
      </c>
      <c r="I70">
        <f t="shared" si="5"/>
        <v>4.3927015557119988</v>
      </c>
      <c r="J70" s="6">
        <f t="shared" si="6"/>
        <v>14.829113483698089</v>
      </c>
      <c r="K70">
        <f>D70/(MAX($D$22:$D$122))</f>
        <v>0.48</v>
      </c>
      <c r="L70">
        <f>E70/(MAX($E$22:$E$122))</f>
        <v>0.43446611972041105</v>
      </c>
      <c r="M70" s="6">
        <f>J70/(MAX($J$22:$J$122))</f>
        <v>0.49530036299717362</v>
      </c>
    </row>
    <row r="71" spans="2:13" x14ac:dyDescent="0.25">
      <c r="B71">
        <v>0.49</v>
      </c>
      <c r="C71">
        <f t="shared" si="0"/>
        <v>1.0931403271330009</v>
      </c>
      <c r="D71">
        <f t="shared" si="2"/>
        <v>19.600000000000001</v>
      </c>
      <c r="E71">
        <f t="shared" si="3"/>
        <v>4.4824986128279791</v>
      </c>
      <c r="F71">
        <v>1</v>
      </c>
      <c r="G71">
        <f t="shared" si="7"/>
        <v>0.91479563527101615</v>
      </c>
      <c r="H71">
        <f t="shared" si="4"/>
        <v>4.3725613085320036</v>
      </c>
      <c r="I71">
        <f t="shared" si="5"/>
        <v>4.3725613085320036</v>
      </c>
      <c r="J71" s="6">
        <f t="shared" si="6"/>
        <v>15.117501387172023</v>
      </c>
      <c r="K71">
        <f>D71/(MAX($D$22:$D$122))</f>
        <v>0.49000000000000005</v>
      </c>
      <c r="L71">
        <f>E71/(MAX($E$22:$E$122))</f>
        <v>0.44556036211510236</v>
      </c>
      <c r="M71" s="6">
        <f>J71/(MAX($J$22:$J$122))</f>
        <v>0.50493267402046293</v>
      </c>
    </row>
    <row r="72" spans="2:13" x14ac:dyDescent="0.25">
      <c r="B72">
        <v>0.5</v>
      </c>
      <c r="C72">
        <f t="shared" si="0"/>
        <v>1.08803125</v>
      </c>
      <c r="D72">
        <f t="shared" si="2"/>
        <v>20</v>
      </c>
      <c r="E72">
        <f t="shared" si="3"/>
        <v>4.5954562426400898</v>
      </c>
      <c r="F72">
        <v>1</v>
      </c>
      <c r="G72">
        <f t="shared" si="7"/>
        <v>0.91909124852801793</v>
      </c>
      <c r="H72">
        <f t="shared" si="4"/>
        <v>4.352125</v>
      </c>
      <c r="I72">
        <f t="shared" si="5"/>
        <v>4.352125</v>
      </c>
      <c r="J72" s="6">
        <f t="shared" si="6"/>
        <v>15.40454375735991</v>
      </c>
      <c r="K72">
        <f>D72/(MAX($D$22:$D$122))</f>
        <v>0.5</v>
      </c>
      <c r="L72">
        <f>E72/(MAX($E$22:$E$122))</f>
        <v>0.45678835051842615</v>
      </c>
      <c r="M72" s="6">
        <f>J72/(MAX($J$22:$J$122))</f>
        <v>0.51452004350859326</v>
      </c>
    </row>
    <row r="73" spans="2:13" x14ac:dyDescent="0.25">
      <c r="B73">
        <v>0.51</v>
      </c>
      <c r="C73">
        <f t="shared" si="0"/>
        <v>1.0828853883330007</v>
      </c>
      <c r="D73">
        <f t="shared" si="2"/>
        <v>20.399999999999999</v>
      </c>
      <c r="E73">
        <f t="shared" si="3"/>
        <v>4.7096396857390115</v>
      </c>
      <c r="F73">
        <v>1</v>
      </c>
      <c r="G73">
        <f t="shared" si="7"/>
        <v>0.92345876190960996</v>
      </c>
      <c r="H73">
        <f t="shared" si="4"/>
        <v>4.331541553332003</v>
      </c>
      <c r="I73">
        <f t="shared" si="5"/>
        <v>4.3315415533320021</v>
      </c>
      <c r="J73" s="6">
        <f t="shared" si="6"/>
        <v>15.690360314260987</v>
      </c>
      <c r="K73">
        <f>D73/(MAX($D$22:$D$122))</f>
        <v>0.51</v>
      </c>
      <c r="L73">
        <f>E73/(MAX($E$22:$E$122))</f>
        <v>0.468138184762459</v>
      </c>
      <c r="M73" s="6">
        <f>J73/(MAX($J$22:$J$122))</f>
        <v>0.52406647017390473</v>
      </c>
    </row>
    <row r="74" spans="2:13" x14ac:dyDescent="0.25">
      <c r="B74">
        <v>0.52</v>
      </c>
      <c r="C74">
        <f t="shared" si="0"/>
        <v>1.0777378785279998</v>
      </c>
      <c r="D74">
        <f t="shared" si="2"/>
        <v>20.8</v>
      </c>
      <c r="E74">
        <f t="shared" si="3"/>
        <v>4.8249208862383908</v>
      </c>
      <c r="F74">
        <v>1</v>
      </c>
      <c r="G74">
        <f t="shared" si="7"/>
        <v>0.92786940119969052</v>
      </c>
      <c r="H74">
        <f t="shared" si="4"/>
        <v>4.3109515141119994</v>
      </c>
      <c r="I74">
        <f t="shared" si="5"/>
        <v>4.3109515141119994</v>
      </c>
      <c r="J74" s="6">
        <f t="shared" si="6"/>
        <v>15.975079113761609</v>
      </c>
      <c r="K74">
        <f>D74/(MAX($D$22:$D$122))</f>
        <v>0.52</v>
      </c>
      <c r="L74">
        <f>E74/(MAX($E$22:$E$122))</f>
        <v>0.47959713609209736</v>
      </c>
      <c r="M74" s="6">
        <f>J74/(MAX($J$22:$J$122))</f>
        <v>0.53357623115184893</v>
      </c>
    </row>
    <row r="75" spans="2:13" x14ac:dyDescent="0.25">
      <c r="B75">
        <v>0.53</v>
      </c>
      <c r="C75">
        <f t="shared" si="0"/>
        <v>1.0726217625730003</v>
      </c>
      <c r="D75">
        <f t="shared" si="2"/>
        <v>21.200000000000003</v>
      </c>
      <c r="E75">
        <f t="shared" si="3"/>
        <v>4.9411639637875542</v>
      </c>
      <c r="F75">
        <v>1</v>
      </c>
      <c r="G75">
        <f t="shared" si="7"/>
        <v>0.93229508750708578</v>
      </c>
      <c r="H75">
        <f t="shared" si="4"/>
        <v>4.2904870502920014</v>
      </c>
      <c r="I75">
        <f t="shared" si="5"/>
        <v>4.2904870502920023</v>
      </c>
      <c r="J75" s="6">
        <f t="shared" si="6"/>
        <v>16.25883603621245</v>
      </c>
      <c r="K75">
        <f>D75/(MAX($D$22:$D$122))</f>
        <v>0.53</v>
      </c>
      <c r="L75">
        <f>E75/(MAX($E$22:$E$122))</f>
        <v>0.49115169800048419</v>
      </c>
      <c r="M75" s="6">
        <f>J75/(MAX($J$22:$J$122))</f>
        <v>0.54305386491919216</v>
      </c>
    </row>
    <row r="76" spans="2:13" x14ac:dyDescent="0.25">
      <c r="B76">
        <v>0.54</v>
      </c>
      <c r="C76">
        <f t="shared" si="0"/>
        <v>1.0675679880480005</v>
      </c>
      <c r="D76">
        <f t="shared" si="2"/>
        <v>21.6</v>
      </c>
      <c r="E76">
        <f t="shared" si="3"/>
        <v>5.0582258558292432</v>
      </c>
      <c r="F76">
        <v>1</v>
      </c>
      <c r="G76">
        <f t="shared" si="7"/>
        <v>0.93670849182023019</v>
      </c>
      <c r="H76">
        <f t="shared" si="4"/>
        <v>4.2702719521920018</v>
      </c>
      <c r="I76">
        <f t="shared" si="5"/>
        <v>4.2702719521920018</v>
      </c>
      <c r="J76" s="6">
        <f t="shared" si="6"/>
        <v>16.541774144170759</v>
      </c>
      <c r="K76">
        <f>D76/(MAX($D$22:$D$122))</f>
        <v>0.54</v>
      </c>
      <c r="L76">
        <f>E76/(MAX($E$22:$E$122))</f>
        <v>0.50278765006942816</v>
      </c>
      <c r="M76" s="6">
        <f>J76/(MAX($J$22:$J$122))</f>
        <v>0.55250414984226204</v>
      </c>
    </row>
    <row r="77" spans="2:13" x14ac:dyDescent="0.25">
      <c r="B77">
        <v>0.55000000000000004</v>
      </c>
      <c r="C77">
        <f t="shared" si="0"/>
        <v>1.0626054081250003</v>
      </c>
      <c r="D77">
        <f t="shared" si="2"/>
        <v>22</v>
      </c>
      <c r="E77">
        <f t="shared" si="3"/>
        <v>5.1759570937107489</v>
      </c>
      <c r="F77">
        <v>1</v>
      </c>
      <c r="G77">
        <f t="shared" si="7"/>
        <v>0.94108310794740879</v>
      </c>
      <c r="H77">
        <f t="shared" si="4"/>
        <v>4.250421632500001</v>
      </c>
      <c r="I77">
        <f t="shared" si="5"/>
        <v>4.250421632500001</v>
      </c>
      <c r="J77" s="6">
        <f t="shared" si="6"/>
        <v>16.82404290628925</v>
      </c>
      <c r="K77">
        <f>D77/(MAX($D$22:$D$122))</f>
        <v>0.55000000000000004</v>
      </c>
      <c r="L77">
        <f>E77/(MAX($E$22:$E$122))</f>
        <v>0.51449013511484987</v>
      </c>
      <c r="M77" s="6">
        <f>J77/(MAX($J$22:$J$122))</f>
        <v>0.5619320782544186</v>
      </c>
    </row>
    <row r="78" spans="2:13" x14ac:dyDescent="0.25">
      <c r="B78">
        <v>0.56000000000000005</v>
      </c>
      <c r="C78">
        <f t="shared" si="0"/>
        <v>1.0577607815680017</v>
      </c>
      <c r="D78">
        <f t="shared" si="2"/>
        <v>22.400000000000002</v>
      </c>
      <c r="E78">
        <f t="shared" si="3"/>
        <v>5.2942027134894163</v>
      </c>
      <c r="F78">
        <v>1</v>
      </c>
      <c r="G78">
        <f t="shared" si="7"/>
        <v>0.94539334169453859</v>
      </c>
      <c r="H78">
        <f t="shared" si="4"/>
        <v>4.2310431262720067</v>
      </c>
      <c r="I78">
        <f t="shared" si="5"/>
        <v>4.2310431262720067</v>
      </c>
      <c r="J78" s="6">
        <f t="shared" si="6"/>
        <v>17.105797286510587</v>
      </c>
      <c r="K78">
        <f>D78/(MAX($D$22:$D$122))</f>
        <v>0.56000000000000005</v>
      </c>
      <c r="L78">
        <f>E78/(MAX($E$22:$E$122))</f>
        <v>0.52624374972084942</v>
      </c>
      <c r="M78" s="6">
        <f>J78/(MAX($J$22:$J$122))</f>
        <v>0.5713428260346608</v>
      </c>
    </row>
    <row r="79" spans="2:13" x14ac:dyDescent="0.25">
      <c r="B79">
        <v>0.56999999999999995</v>
      </c>
      <c r="C79">
        <f t="shared" si="0"/>
        <v>1.053058772733001</v>
      </c>
      <c r="D79">
        <f t="shared" si="2"/>
        <v>22.799999999999997</v>
      </c>
      <c r="E79">
        <f t="shared" si="3"/>
        <v>5.4128032998640743</v>
      </c>
      <c r="F79">
        <v>1</v>
      </c>
      <c r="G79">
        <f t="shared" si="7"/>
        <v>0.94961461401124114</v>
      </c>
      <c r="H79">
        <f t="shared" si="4"/>
        <v>4.2122350909320039</v>
      </c>
      <c r="I79">
        <f t="shared" si="5"/>
        <v>4.2122350909320039</v>
      </c>
      <c r="J79" s="6">
        <f t="shared" si="6"/>
        <v>17.387196700135924</v>
      </c>
      <c r="K79">
        <f>D79/(MAX($D$22:$D$122))</f>
        <v>0.56999999999999995</v>
      </c>
      <c r="L79">
        <f>E79/(MAX($E$22:$E$122))</f>
        <v>0.53803264800649042</v>
      </c>
      <c r="M79" s="6">
        <f>J79/(MAX($J$22:$J$122))</f>
        <v>0.58074171773975447</v>
      </c>
    </row>
    <row r="80" spans="2:13" x14ac:dyDescent="0.25">
      <c r="B80">
        <v>0.57999999999999996</v>
      </c>
      <c r="C80">
        <f t="shared" si="0"/>
        <v>1.0485219515679998</v>
      </c>
      <c r="D80">
        <f t="shared" si="2"/>
        <v>23.2</v>
      </c>
      <c r="E80">
        <f t="shared" si="3"/>
        <v>5.5315961590755993</v>
      </c>
      <c r="F80">
        <v>1</v>
      </c>
      <c r="G80">
        <f t="shared" si="7"/>
        <v>0.95372347570268967</v>
      </c>
      <c r="H80">
        <f t="shared" si="4"/>
        <v>4.1940878062719991</v>
      </c>
      <c r="I80">
        <f t="shared" si="5"/>
        <v>4.194087806272</v>
      </c>
      <c r="J80" s="6">
        <f t="shared" si="6"/>
        <v>17.668403840924398</v>
      </c>
      <c r="K80">
        <f>D80/(MAX($D$22:$D$122))</f>
        <v>0.57999999999999996</v>
      </c>
      <c r="L80">
        <f>E80/(MAX($E$22:$E$122))</f>
        <v>0.54984065821211603</v>
      </c>
      <c r="M80" s="6">
        <f>J80/(MAX($J$22:$J$122))</f>
        <v>0.59013418742872426</v>
      </c>
    </row>
    <row r="81" spans="2:13" x14ac:dyDescent="0.25">
      <c r="B81">
        <v>0.59</v>
      </c>
      <c r="C81">
        <f t="shared" si="0"/>
        <v>1.0441707936130007</v>
      </c>
      <c r="D81">
        <f t="shared" si="2"/>
        <v>23.599999999999998</v>
      </c>
      <c r="E81">
        <f t="shared" si="3"/>
        <v>5.6504166139191083</v>
      </c>
      <c r="F81">
        <v>1</v>
      </c>
      <c r="G81">
        <f t="shared" si="7"/>
        <v>0.95769773117273027</v>
      </c>
      <c r="H81">
        <f t="shared" si="4"/>
        <v>4.1766831744520028</v>
      </c>
      <c r="I81">
        <f t="shared" si="5"/>
        <v>4.1766831744520028</v>
      </c>
      <c r="J81" s="6">
        <f t="shared" si="6"/>
        <v>17.949583386080889</v>
      </c>
      <c r="K81">
        <f>D81/(MAX($D$22:$D$122))</f>
        <v>0.59</v>
      </c>
      <c r="L81">
        <f>E81/(MAX($E$22:$E$122))</f>
        <v>0.5616514114235609</v>
      </c>
      <c r="M81" s="6">
        <f>J81/(MAX($J$22:$J$122))</f>
        <v>0.59952573540874954</v>
      </c>
    </row>
    <row r="82" spans="2:13" x14ac:dyDescent="0.25">
      <c r="B82">
        <v>0.6</v>
      </c>
      <c r="C82">
        <f t="shared" si="0"/>
        <v>1.0400236800000011</v>
      </c>
      <c r="D82">
        <f t="shared" si="2"/>
        <v>24</v>
      </c>
      <c r="E82">
        <f t="shared" si="3"/>
        <v>5.7690994112749374</v>
      </c>
      <c r="F82">
        <v>1</v>
      </c>
      <c r="G82">
        <f t="shared" si="7"/>
        <v>0.9615165685458229</v>
      </c>
      <c r="H82">
        <f t="shared" si="4"/>
        <v>4.1600947200000045</v>
      </c>
      <c r="I82">
        <f t="shared" si="5"/>
        <v>4.1600947200000045</v>
      </c>
      <c r="J82" s="6">
        <f t="shared" si="6"/>
        <v>18.230900588725063</v>
      </c>
      <c r="K82">
        <f>D82/(MAX($D$22:$D$122))</f>
        <v>0.6</v>
      </c>
      <c r="L82">
        <f>E82/(MAX($E$22:$E$122))</f>
        <v>0.57344848148073035</v>
      </c>
      <c r="M82" s="6">
        <f>J82/(MAX($J$22:$J$122))</f>
        <v>0.60892188122287283</v>
      </c>
    </row>
    <row r="83" spans="2:13" x14ac:dyDescent="0.25">
      <c r="B83">
        <v>0.61</v>
      </c>
      <c r="C83">
        <f t="shared" si="0"/>
        <v>1.0360968974530016</v>
      </c>
      <c r="D83">
        <f t="shared" si="2"/>
        <v>24.4</v>
      </c>
      <c r="E83">
        <f t="shared" si="3"/>
        <v>5.8874802298852575</v>
      </c>
      <c r="F83">
        <v>1</v>
      </c>
      <c r="G83">
        <f t="shared" si="7"/>
        <v>0.96516069342381272</v>
      </c>
      <c r="H83">
        <f t="shared" si="4"/>
        <v>4.1443875898120064</v>
      </c>
      <c r="I83">
        <f t="shared" si="5"/>
        <v>4.1443875898120064</v>
      </c>
      <c r="J83" s="6">
        <f t="shared" si="6"/>
        <v>18.512519770114743</v>
      </c>
      <c r="K83">
        <f>D83/(MAX($D$22:$D$122))</f>
        <v>0.61</v>
      </c>
      <c r="L83">
        <f>E83/(MAX($E$22:$E$122))</f>
        <v>0.58521553485059619</v>
      </c>
      <c r="M83" s="6">
        <f>J83/(MAX($J$22:$J$122))</f>
        <v>0.61832811328945014</v>
      </c>
    </row>
    <row r="84" spans="2:13" x14ac:dyDescent="0.25">
      <c r="B84">
        <v>0.62</v>
      </c>
      <c r="C84">
        <f t="shared" si="0"/>
        <v>1.0324046382880001</v>
      </c>
      <c r="D84">
        <f t="shared" si="2"/>
        <v>24.8</v>
      </c>
      <c r="E84">
        <f t="shared" si="3"/>
        <v>6.005397273574089</v>
      </c>
      <c r="F84">
        <v>1</v>
      </c>
      <c r="G84">
        <f t="shared" si="7"/>
        <v>0.96861246347969188</v>
      </c>
      <c r="H84">
        <f t="shared" si="4"/>
        <v>4.1296185531520004</v>
      </c>
      <c r="I84">
        <f t="shared" si="5"/>
        <v>4.1296185531520013</v>
      </c>
      <c r="J84" s="6">
        <f t="shared" si="6"/>
        <v>18.794602726425911</v>
      </c>
      <c r="K84">
        <f>D84/(MAX($D$22:$D$122))</f>
        <v>0.62</v>
      </c>
      <c r="L84">
        <f>E84/(MAX($E$22:$E$122))</f>
        <v>0.59693648899326612</v>
      </c>
      <c r="M84" s="6">
        <f>J84/(MAX($J$22:$J$122))</f>
        <v>0.62774983568774656</v>
      </c>
    </row>
    <row r="85" spans="2:13" x14ac:dyDescent="0.25">
      <c r="B85">
        <v>0.63</v>
      </c>
      <c r="C85">
        <f t="shared" si="0"/>
        <v>1.0289590004130009</v>
      </c>
      <c r="D85">
        <f t="shared" si="2"/>
        <v>25.2</v>
      </c>
      <c r="E85">
        <f t="shared" si="3"/>
        <v>6.1226929328295121</v>
      </c>
      <c r="F85">
        <v>1</v>
      </c>
      <c r="G85">
        <f t="shared" si="7"/>
        <v>0.97185602108404956</v>
      </c>
      <c r="H85">
        <f t="shared" si="4"/>
        <v>4.1158360016520037</v>
      </c>
      <c r="I85">
        <f t="shared" si="5"/>
        <v>4.1158360016520037</v>
      </c>
      <c r="J85" s="6">
        <f t="shared" si="6"/>
        <v>19.077307067170487</v>
      </c>
      <c r="K85">
        <f>D85/(MAX($D$22:$D$122))</f>
        <v>0.63</v>
      </c>
      <c r="L85">
        <f>E85/(MAX($E$22:$E$122))</f>
        <v>0.60859567752325516</v>
      </c>
      <c r="M85" s="6">
        <f>J85/(MAX($J$22:$J$122))</f>
        <v>0.63719231266019638</v>
      </c>
    </row>
    <row r="86" spans="2:13" x14ac:dyDescent="0.25">
      <c r="B86">
        <v>0.64</v>
      </c>
      <c r="C86">
        <f t="shared" si="0"/>
        <v>1.0257699873280004</v>
      </c>
      <c r="D86">
        <f t="shared" si="2"/>
        <v>25.6</v>
      </c>
      <c r="E86">
        <f t="shared" si="3"/>
        <v>6.239215495738164</v>
      </c>
      <c r="F86">
        <v>1</v>
      </c>
      <c r="G86">
        <f t="shared" ref="G86:G122" si="8">1/C86</f>
        <v>0.97487742120908805</v>
      </c>
      <c r="H86">
        <f t="shared" si="4"/>
        <v>4.1030799493120016</v>
      </c>
      <c r="I86">
        <f t="shared" si="5"/>
        <v>4.1030799493120016</v>
      </c>
      <c r="J86" s="6">
        <f t="shared" si="6"/>
        <v>19.360784504261837</v>
      </c>
      <c r="K86">
        <f>D86/(MAX($D$22:$D$122))</f>
        <v>0.64</v>
      </c>
      <c r="L86">
        <f>E86/(MAX($E$22:$E$122))</f>
        <v>0.62017802027637514</v>
      </c>
      <c r="M86" s="6">
        <f>J86/(MAX($J$22:$J$122))</f>
        <v>0.64666061146627174</v>
      </c>
    </row>
    <row r="87" spans="2:13" x14ac:dyDescent="0.25">
      <c r="B87">
        <v>0.65</v>
      </c>
      <c r="C87">
        <f t="shared" ref="C87:C122" si="9">-8.7267*B87^4 + 23.484*B87^3 - 22.319*B87^2 + 8.556*B87 - 0.0003</f>
        <v>1.0228455081250021</v>
      </c>
      <c r="D87">
        <f t="shared" ref="D87:D122" si="10">$G$4*F87*B87</f>
        <v>26</v>
      </c>
      <c r="E87">
        <f t="shared" ref="E87:E122" si="11">$G$5*G87*B87</f>
        <v>6.3548208877753947</v>
      </c>
      <c r="F87">
        <v>1</v>
      </c>
      <c r="G87">
        <f t="shared" si="8"/>
        <v>0.97766475196544533</v>
      </c>
      <c r="H87">
        <f t="shared" ref="H87:H122" si="12">($G$4/$G$5)*C87</f>
        <v>4.0913820325000083</v>
      </c>
      <c r="I87">
        <f t="shared" ref="I87:I122" si="13">D87/E87</f>
        <v>4.0913820325000083</v>
      </c>
      <c r="J87" s="6">
        <f t="shared" ref="J87:J122" si="14">D87-E87</f>
        <v>19.645179112224604</v>
      </c>
      <c r="K87">
        <f>D87/(MAX($D$22:$D$122))</f>
        <v>0.65</v>
      </c>
      <c r="L87">
        <f>E87/(MAX($E$22:$E$122))</f>
        <v>0.63166919624487594</v>
      </c>
      <c r="M87" s="6">
        <f>J87/(MAX($J$22:$J$122))</f>
        <v>0.65615954427255496</v>
      </c>
    </row>
    <row r="88" spans="2:13" x14ac:dyDescent="0.25">
      <c r="B88">
        <v>0.66</v>
      </c>
      <c r="C88">
        <f t="shared" si="9"/>
        <v>1.0201913774880007</v>
      </c>
      <c r="D88">
        <f t="shared" si="10"/>
        <v>26.400000000000002</v>
      </c>
      <c r="E88">
        <f t="shared" si="11"/>
        <v>6.4693744189948594</v>
      </c>
      <c r="F88">
        <v>1</v>
      </c>
      <c r="G88">
        <f t="shared" si="8"/>
        <v>0.98020824530225148</v>
      </c>
      <c r="H88">
        <f t="shared" si="12"/>
        <v>4.0807655099520028</v>
      </c>
      <c r="I88">
        <f t="shared" si="13"/>
        <v>4.0807655099520028</v>
      </c>
      <c r="J88" s="6">
        <f t="shared" si="14"/>
        <v>19.930625581005142</v>
      </c>
      <c r="K88">
        <f>D88/(MAX($D$22:$D$122))</f>
        <v>0.66</v>
      </c>
      <c r="L88">
        <f>E88/(MAX($E$22:$E$122))</f>
        <v>0.6430558172480908</v>
      </c>
      <c r="M88" s="6">
        <f>J88/(MAX($J$22:$J$122))</f>
        <v>0.66569360979566838</v>
      </c>
    </row>
    <row r="89" spans="2:13" x14ac:dyDescent="0.25">
      <c r="B89">
        <v>0.67</v>
      </c>
      <c r="C89">
        <f t="shared" si="9"/>
        <v>1.017811315693</v>
      </c>
      <c r="D89">
        <f t="shared" si="10"/>
        <v>26.8</v>
      </c>
      <c r="E89">
        <f t="shared" si="11"/>
        <v>6.5827525167944838</v>
      </c>
      <c r="F89">
        <v>1</v>
      </c>
      <c r="G89">
        <f t="shared" si="8"/>
        <v>0.9825003756409677</v>
      </c>
      <c r="H89">
        <f t="shared" si="12"/>
        <v>4.0712452627719999</v>
      </c>
      <c r="I89">
        <f t="shared" si="13"/>
        <v>4.0712452627719999</v>
      </c>
      <c r="J89" s="6">
        <f t="shared" si="14"/>
        <v>20.217247483205519</v>
      </c>
      <c r="K89">
        <f>D89/(MAX($D$22:$D$122))</f>
        <v>0.67</v>
      </c>
      <c r="L89">
        <f>E89/(MAX($E$22:$E$122))</f>
        <v>0.65432560016937347</v>
      </c>
      <c r="M89" s="6">
        <f>J89/(MAX($J$22:$J$122))</f>
        <v>0.67526693542695782</v>
      </c>
    </row>
    <row r="90" spans="2:13" x14ac:dyDescent="0.25">
      <c r="B90">
        <v>0.68</v>
      </c>
      <c r="C90">
        <f t="shared" si="9"/>
        <v>1.0157069486080019</v>
      </c>
      <c r="D90">
        <f t="shared" si="10"/>
        <v>27.200000000000003</v>
      </c>
      <c r="E90">
        <f t="shared" si="11"/>
        <v>6.6948444227138655</v>
      </c>
      <c r="F90">
        <v>1</v>
      </c>
      <c r="G90">
        <f t="shared" si="8"/>
        <v>0.98453594451674487</v>
      </c>
      <c r="H90">
        <f t="shared" si="12"/>
        <v>4.0628277944320077</v>
      </c>
      <c r="I90">
        <f t="shared" si="13"/>
        <v>4.0628277944320077</v>
      </c>
      <c r="J90" s="6">
        <f t="shared" si="14"/>
        <v>20.505155577286139</v>
      </c>
      <c r="K90">
        <f>D90/(MAX($D$22:$D$122))</f>
        <v>0.68</v>
      </c>
      <c r="L90">
        <f>E90/(MAX($E$22:$E$122))</f>
        <v>0.66546753561776006</v>
      </c>
      <c r="M90" s="6">
        <f>J90/(MAX($J$22:$J$122))</f>
        <v>0.68488322055854844</v>
      </c>
    </row>
    <row r="91" spans="2:13" x14ac:dyDescent="0.25">
      <c r="B91">
        <v>0.69</v>
      </c>
      <c r="C91">
        <f t="shared" si="9"/>
        <v>1.0138778076930006</v>
      </c>
      <c r="D91">
        <f t="shared" si="10"/>
        <v>27.599999999999998</v>
      </c>
      <c r="E91">
        <f t="shared" si="11"/>
        <v>6.8055538326658986</v>
      </c>
      <c r="F91">
        <v>1</v>
      </c>
      <c r="G91">
        <f t="shared" si="8"/>
        <v>0.98631214966172454</v>
      </c>
      <c r="H91">
        <f t="shared" si="12"/>
        <v>4.0555112307720025</v>
      </c>
      <c r="I91">
        <f t="shared" si="13"/>
        <v>4.0555112307720025</v>
      </c>
      <c r="J91" s="6">
        <f t="shared" si="14"/>
        <v>20.794446167334101</v>
      </c>
      <c r="K91">
        <f>D91/(MAX($D$22:$D$122))</f>
        <v>0.69</v>
      </c>
      <c r="L91">
        <f>E91/(MAX($E$22:$E$122))</f>
        <v>0.67647205096699214</v>
      </c>
      <c r="M91" s="6">
        <f>J91/(MAX($J$22:$J$122))</f>
        <v>0.69454568179872567</v>
      </c>
    </row>
    <row r="92" spans="2:13" x14ac:dyDescent="0.25">
      <c r="B92">
        <v>0.7</v>
      </c>
      <c r="C92">
        <f t="shared" si="9"/>
        <v>1.0123213299999991</v>
      </c>
      <c r="D92">
        <f t="shared" si="10"/>
        <v>28</v>
      </c>
      <c r="E92">
        <f t="shared" si="11"/>
        <v>6.9148004616281336</v>
      </c>
      <c r="F92">
        <v>1</v>
      </c>
      <c r="G92">
        <f t="shared" si="8"/>
        <v>0.98782863737544768</v>
      </c>
      <c r="H92">
        <f t="shared" si="12"/>
        <v>4.0492853199999965</v>
      </c>
      <c r="I92">
        <f t="shared" si="13"/>
        <v>4.0492853199999965</v>
      </c>
      <c r="J92" s="6">
        <f t="shared" si="14"/>
        <v>21.085199538371867</v>
      </c>
      <c r="K92">
        <f>D92/(MAX($D$22:$D$122))</f>
        <v>0.7</v>
      </c>
      <c r="L92">
        <f>E92/(MAX($E$22:$E$122))</f>
        <v>0.68733116588583831</v>
      </c>
      <c r="M92" s="6">
        <f>J92/(MAX($J$22:$J$122))</f>
        <v>0.70425700071040376</v>
      </c>
    </row>
    <row r="93" spans="2:13" x14ac:dyDescent="0.25">
      <c r="B93">
        <v>0.71</v>
      </c>
      <c r="C93">
        <f t="shared" si="9"/>
        <v>1.0110328581730015</v>
      </c>
      <c r="D93">
        <f t="shared" si="10"/>
        <v>28.4</v>
      </c>
      <c r="E93">
        <f t="shared" si="11"/>
        <v>7.0225215160960612</v>
      </c>
      <c r="F93">
        <v>1</v>
      </c>
      <c r="G93">
        <f t="shared" si="8"/>
        <v>0.98908753747831846</v>
      </c>
      <c r="H93">
        <f t="shared" si="12"/>
        <v>4.0441314326920059</v>
      </c>
      <c r="I93">
        <f t="shared" si="13"/>
        <v>4.0441314326920059</v>
      </c>
      <c r="J93" s="6">
        <f t="shared" si="14"/>
        <v>21.377478483903936</v>
      </c>
      <c r="K93">
        <f>D93/(MAX($D$22:$D$122))</f>
        <v>0.71</v>
      </c>
      <c r="L93">
        <f>E93/(MAX($E$22:$E$122))</f>
        <v>0.69803863869995042</v>
      </c>
      <c r="M93" s="6">
        <f>J93/(MAX($J$22:$J$122))</f>
        <v>0.71401927463039283</v>
      </c>
    </row>
    <row r="94" spans="2:13" x14ac:dyDescent="0.25">
      <c r="B94">
        <v>0.72</v>
      </c>
      <c r="C94">
        <f t="shared" si="9"/>
        <v>1.010005640448002</v>
      </c>
      <c r="D94">
        <f t="shared" si="10"/>
        <v>28.799999999999997</v>
      </c>
      <c r="E94">
        <f t="shared" si="11"/>
        <v>7.1286730604854238</v>
      </c>
      <c r="F94">
        <v>1</v>
      </c>
      <c r="G94">
        <f t="shared" si="8"/>
        <v>0.99009348062297564</v>
      </c>
      <c r="H94">
        <f t="shared" si="12"/>
        <v>4.040022561792008</v>
      </c>
      <c r="I94">
        <f t="shared" si="13"/>
        <v>4.040022561792008</v>
      </c>
      <c r="J94" s="6">
        <f t="shared" si="14"/>
        <v>21.671326939514572</v>
      </c>
      <c r="K94">
        <f>D94/(MAX($D$22:$D$122))</f>
        <v>0.72</v>
      </c>
      <c r="L94">
        <f>E94/(MAX($E$22:$E$122))</f>
        <v>0.70859010221225305</v>
      </c>
      <c r="M94" s="6">
        <f>J94/(MAX($J$22:$J$122))</f>
        <v>0.72383397103082869</v>
      </c>
    </row>
    <row r="95" spans="2:13" x14ac:dyDescent="0.25">
      <c r="B95">
        <v>0.73</v>
      </c>
      <c r="C95">
        <f t="shared" si="9"/>
        <v>1.0092308306530022</v>
      </c>
      <c r="D95">
        <f t="shared" si="10"/>
        <v>29.2</v>
      </c>
      <c r="E95">
        <f t="shared" si="11"/>
        <v>7.2332312670994039</v>
      </c>
      <c r="F95">
        <v>1</v>
      </c>
      <c r="G95">
        <f t="shared" si="8"/>
        <v>0.99085359823279517</v>
      </c>
      <c r="H95">
        <f t="shared" si="12"/>
        <v>4.0369233226120089</v>
      </c>
      <c r="I95">
        <f t="shared" si="13"/>
        <v>4.0369233226120089</v>
      </c>
      <c r="J95" s="6">
        <f t="shared" si="14"/>
        <v>21.966768732900597</v>
      </c>
      <c r="K95">
        <f>D95/(MAX($D$22:$D$122))</f>
        <v>0.73</v>
      </c>
      <c r="L95">
        <f>E95/(MAX($E$22:$E$122))</f>
        <v>0.71898318794968274</v>
      </c>
      <c r="M95" s="6">
        <f>J95/(MAX($J$22:$J$122))</f>
        <v>0.73370188576959583</v>
      </c>
    </row>
    <row r="96" spans="2:13" x14ac:dyDescent="0.25">
      <c r="B96">
        <v>0.74</v>
      </c>
      <c r="C96">
        <f t="shared" si="9"/>
        <v>1.008697488208002</v>
      </c>
      <c r="D96">
        <f t="shared" si="10"/>
        <v>29.6</v>
      </c>
      <c r="E96">
        <f t="shared" si="11"/>
        <v>7.3361935431666883</v>
      </c>
      <c r="F96">
        <v>1</v>
      </c>
      <c r="G96">
        <f t="shared" si="8"/>
        <v>0.99137750583333617</v>
      </c>
      <c r="H96">
        <f t="shared" si="12"/>
        <v>4.0347899528320079</v>
      </c>
      <c r="I96">
        <f t="shared" si="13"/>
        <v>4.0347899528320079</v>
      </c>
      <c r="J96" s="6">
        <f t="shared" si="14"/>
        <v>22.263806456833315</v>
      </c>
      <c r="K96">
        <f>D96/(MAX($D$22:$D$122))</f>
        <v>0.74</v>
      </c>
      <c r="L96">
        <f>E96/(MAX($E$22:$E$122))</f>
        <v>0.72921763819077079</v>
      </c>
      <c r="M96" s="6">
        <f>J96/(MAX($J$22:$J$122))</f>
        <v>0.74362310544664967</v>
      </c>
    </row>
    <row r="97" spans="2:13" x14ac:dyDescent="0.25">
      <c r="B97">
        <v>0.75</v>
      </c>
      <c r="C97">
        <f t="shared" si="9"/>
        <v>1.0083925781250029</v>
      </c>
      <c r="D97">
        <f t="shared" si="10"/>
        <v>30</v>
      </c>
      <c r="E97">
        <f t="shared" si="11"/>
        <v>7.4375795327108021</v>
      </c>
      <c r="F97">
        <v>1</v>
      </c>
      <c r="G97">
        <f t="shared" si="8"/>
        <v>0.99167727102810688</v>
      </c>
      <c r="H97">
        <f t="shared" si="12"/>
        <v>4.0335703125000117</v>
      </c>
      <c r="I97">
        <f t="shared" si="13"/>
        <v>4.0335703125000117</v>
      </c>
      <c r="J97" s="6">
        <f t="shared" si="14"/>
        <v>22.562420467289197</v>
      </c>
      <c r="K97">
        <f>D97/(MAX($D$22:$D$122))</f>
        <v>0.75</v>
      </c>
      <c r="L97">
        <f>E97/(MAX($E$22:$E$122))</f>
        <v>0.73929540555145579</v>
      </c>
      <c r="M97" s="6">
        <f>J97/(MAX($J$22:$J$122))</f>
        <v>0.75359697394104297</v>
      </c>
    </row>
    <row r="98" spans="2:13" x14ac:dyDescent="0.25">
      <c r="B98">
        <v>0.76</v>
      </c>
      <c r="C98">
        <f t="shared" si="9"/>
        <v>1.0083009710080015</v>
      </c>
      <c r="D98">
        <f t="shared" si="10"/>
        <v>30.4</v>
      </c>
      <c r="E98">
        <f t="shared" si="11"/>
        <v>7.5374319955303202</v>
      </c>
      <c r="F98">
        <v>1</v>
      </c>
      <c r="G98">
        <f t="shared" si="8"/>
        <v>0.99176736783293684</v>
      </c>
      <c r="H98">
        <f t="shared" si="12"/>
        <v>4.0332038840320061</v>
      </c>
      <c r="I98">
        <f t="shared" si="13"/>
        <v>4.0332038840320052</v>
      </c>
      <c r="J98" s="6">
        <f t="shared" si="14"/>
        <v>22.862568004469679</v>
      </c>
      <c r="K98">
        <f>D98/(MAX($D$22:$D$122))</f>
        <v>0.76</v>
      </c>
      <c r="L98">
        <f>E98/(MAX($E$22:$E$122))</f>
        <v>0.74922074035571584</v>
      </c>
      <c r="M98" s="6">
        <f>J98/(MAX($J$22:$J$122))</f>
        <v>0.76362206305251479</v>
      </c>
    </row>
    <row r="99" spans="2:13" x14ac:dyDescent="0.25">
      <c r="B99">
        <v>0.77</v>
      </c>
      <c r="C99">
        <f t="shared" si="9"/>
        <v>1.0084054430530023</v>
      </c>
      <c r="D99">
        <f t="shared" si="10"/>
        <v>30.8</v>
      </c>
      <c r="E99">
        <f t="shared" si="11"/>
        <v>7.6358175702501478</v>
      </c>
      <c r="F99">
        <v>1</v>
      </c>
      <c r="G99">
        <f t="shared" si="8"/>
        <v>0.99166461951300622</v>
      </c>
      <c r="H99">
        <f t="shared" si="12"/>
        <v>4.0336217722120091</v>
      </c>
      <c r="I99">
        <f t="shared" si="13"/>
        <v>4.0336217722120091</v>
      </c>
      <c r="J99" s="6">
        <f t="shared" si="14"/>
        <v>23.164182429749854</v>
      </c>
      <c r="K99">
        <f>D99/(MAX($D$22:$D$122))</f>
        <v>0.77</v>
      </c>
      <c r="L99">
        <f>E99/(MAX($E$22:$E$122))</f>
        <v>0.75900026648286678</v>
      </c>
      <c r="M99" s="6">
        <f>J99/(MAX($J$22:$J$122))</f>
        <v>0.77369614701516576</v>
      </c>
    </row>
    <row r="100" spans="2:13" x14ac:dyDescent="0.25">
      <c r="B100">
        <v>0.78</v>
      </c>
      <c r="C100">
        <f t="shared" si="9"/>
        <v>1.008686676048</v>
      </c>
      <c r="D100">
        <f t="shared" si="10"/>
        <v>31.200000000000003</v>
      </c>
      <c r="E100">
        <f t="shared" si="11"/>
        <v>7.7328274331531119</v>
      </c>
      <c r="F100">
        <v>1</v>
      </c>
      <c r="G100">
        <f t="shared" si="8"/>
        <v>0.99138813245552715</v>
      </c>
      <c r="H100">
        <f t="shared" si="12"/>
        <v>4.034746704192</v>
      </c>
      <c r="I100">
        <f t="shared" si="13"/>
        <v>4.034746704192</v>
      </c>
      <c r="J100" s="6">
        <f t="shared" si="14"/>
        <v>23.467172566846891</v>
      </c>
      <c r="K100">
        <f>D100/(MAX($D$22:$D$122))</f>
        <v>0.78</v>
      </c>
      <c r="L100">
        <f>E100/(MAX($E$22:$E$122))</f>
        <v>0.7686430468554214</v>
      </c>
      <c r="M100" s="6">
        <f>J100/(MAX($J$22:$J$122))</f>
        <v>0.78381618049212998</v>
      </c>
    </row>
    <row r="101" spans="2:13" x14ac:dyDescent="0.25">
      <c r="B101">
        <v>0.79</v>
      </c>
      <c r="C101">
        <f t="shared" si="9"/>
        <v>1.0091232573730002</v>
      </c>
      <c r="D101">
        <f t="shared" si="10"/>
        <v>31.6</v>
      </c>
      <c r="E101">
        <f t="shared" si="11"/>
        <v>7.8285778692344019</v>
      </c>
      <c r="F101">
        <v>1</v>
      </c>
      <c r="G101">
        <f t="shared" si="8"/>
        <v>0.9909592239537216</v>
      </c>
      <c r="H101">
        <f t="shared" si="12"/>
        <v>4.036493029492001</v>
      </c>
      <c r="I101">
        <f t="shared" si="13"/>
        <v>4.036493029492001</v>
      </c>
      <c r="J101" s="6">
        <f t="shared" si="14"/>
        <v>23.7714221307656</v>
      </c>
      <c r="K101">
        <f>D101/(MAX($D$22:$D$122))</f>
        <v>0.79</v>
      </c>
      <c r="L101">
        <f>E101/(MAX($E$22:$E$122))</f>
        <v>0.77816064020190168</v>
      </c>
      <c r="M101" s="6">
        <f>J101/(MAX($J$22:$J$122))</f>
        <v>0.79397827950204913</v>
      </c>
    </row>
    <row r="102" spans="2:13" x14ac:dyDescent="0.25">
      <c r="B102">
        <v>0.8</v>
      </c>
      <c r="C102">
        <f t="shared" si="9"/>
        <v>1.0096916800000006</v>
      </c>
      <c r="D102">
        <f t="shared" si="10"/>
        <v>32</v>
      </c>
      <c r="E102">
        <f t="shared" si="11"/>
        <v>7.9232107765808228</v>
      </c>
      <c r="F102">
        <v>1</v>
      </c>
      <c r="G102">
        <f t="shared" si="8"/>
        <v>0.99040134707260274</v>
      </c>
      <c r="H102">
        <f t="shared" si="12"/>
        <v>4.0387667200000026</v>
      </c>
      <c r="I102">
        <f t="shared" si="13"/>
        <v>4.0387667200000026</v>
      </c>
      <c r="J102" s="6">
        <f t="shared" si="14"/>
        <v>24.076789223419176</v>
      </c>
      <c r="K102">
        <f>D102/(MAX($D$22:$D$122))</f>
        <v>0.8</v>
      </c>
      <c r="L102">
        <f>E102/(MAX($E$22:$E$122))</f>
        <v>0.78756715119213594</v>
      </c>
      <c r="M102" s="6">
        <f>J102/(MAX($J$22:$J$122))</f>
        <v>0.8041777045725349</v>
      </c>
    </row>
    <row r="103" spans="2:13" x14ac:dyDescent="0.25">
      <c r="B103">
        <v>0.81</v>
      </c>
      <c r="C103">
        <f t="shared" si="9"/>
        <v>1.0103663424929989</v>
      </c>
      <c r="D103">
        <f t="shared" si="10"/>
        <v>32.400000000000006</v>
      </c>
      <c r="E103">
        <f t="shared" si="11"/>
        <v>8.016894129721198</v>
      </c>
      <c r="F103">
        <v>1</v>
      </c>
      <c r="G103">
        <f t="shared" si="8"/>
        <v>0.98974001601496264</v>
      </c>
      <c r="H103">
        <f t="shared" si="12"/>
        <v>4.0414653699719958</v>
      </c>
      <c r="I103">
        <f t="shared" si="13"/>
        <v>4.0414653699719958</v>
      </c>
      <c r="J103" s="6">
        <f t="shared" si="14"/>
        <v>24.383105870278808</v>
      </c>
      <c r="K103">
        <f>D103/(MAX($D$22:$D$122))</f>
        <v>0.81000000000000016</v>
      </c>
      <c r="L103">
        <f>E103/(MAX($E$22:$E$122))</f>
        <v>0.79687927649428925</v>
      </c>
      <c r="M103" s="6">
        <f>J103/(MAX($J$22:$J$122))</f>
        <v>0.8144088452640158</v>
      </c>
    </row>
    <row r="104" spans="2:13" x14ac:dyDescent="0.25">
      <c r="B104">
        <v>0.82</v>
      </c>
      <c r="C104">
        <f t="shared" si="9"/>
        <v>1.0111195490080009</v>
      </c>
      <c r="D104">
        <f t="shared" si="10"/>
        <v>32.799999999999997</v>
      </c>
      <c r="E104">
        <f t="shared" si="11"/>
        <v>8.1098224320209571</v>
      </c>
      <c r="F104">
        <v>1</v>
      </c>
      <c r="G104">
        <f t="shared" si="8"/>
        <v>0.98900273561231189</v>
      </c>
      <c r="H104">
        <f t="shared" si="12"/>
        <v>4.0444781960320038</v>
      </c>
      <c r="I104">
        <f t="shared" si="13"/>
        <v>4.0444781960320038</v>
      </c>
      <c r="J104" s="6">
        <f t="shared" si="14"/>
        <v>24.690177567979042</v>
      </c>
      <c r="K104">
        <f>D104/(MAX($D$22:$D$122))</f>
        <v>0.82</v>
      </c>
      <c r="L104">
        <f>E104/(MAX($E$22:$E$122))</f>
        <v>0.80611634974288537</v>
      </c>
      <c r="M104" s="6">
        <f>J104/(MAX($J$22:$J$122))</f>
        <v>0.82466520505951424</v>
      </c>
    </row>
    <row r="105" spans="2:13" x14ac:dyDescent="0.25">
      <c r="B105">
        <v>0.83</v>
      </c>
      <c r="C105">
        <f t="shared" si="9"/>
        <v>1.011921509293001</v>
      </c>
      <c r="D105">
        <f t="shared" si="10"/>
        <v>33.199999999999996</v>
      </c>
      <c r="E105">
        <f t="shared" si="11"/>
        <v>8.2022171915279856</v>
      </c>
      <c r="F105">
        <v>1</v>
      </c>
      <c r="G105">
        <f t="shared" si="8"/>
        <v>0.98821893873831168</v>
      </c>
      <c r="H105">
        <f t="shared" si="12"/>
        <v>4.0476860371720038</v>
      </c>
      <c r="I105">
        <f t="shared" si="13"/>
        <v>4.0476860371720038</v>
      </c>
      <c r="J105" s="6">
        <f t="shared" si="14"/>
        <v>24.99778280847201</v>
      </c>
      <c r="K105">
        <f>D105/(MAX($D$22:$D$122))</f>
        <v>0.82999999999999985</v>
      </c>
      <c r="L105">
        <f>E105/(MAX($E$22:$E$122))</f>
        <v>0.81530038883788403</v>
      </c>
      <c r="M105" s="6">
        <f>J105/(MAX($J$22:$J$122))</f>
        <v>0.83493938547114088</v>
      </c>
    </row>
    <row r="106" spans="2:13" x14ac:dyDescent="0.25">
      <c r="B106">
        <v>0.84</v>
      </c>
      <c r="C106">
        <f t="shared" si="9"/>
        <v>1.0127403386880014</v>
      </c>
      <c r="D106">
        <f t="shared" si="10"/>
        <v>33.6</v>
      </c>
      <c r="E106">
        <f t="shared" si="11"/>
        <v>8.2943274589833607</v>
      </c>
      <c r="F106">
        <v>1</v>
      </c>
      <c r="G106">
        <f t="shared" si="8"/>
        <v>0.98741993559325736</v>
      </c>
      <c r="H106">
        <f t="shared" si="12"/>
        <v>4.0509613547520056</v>
      </c>
      <c r="I106">
        <f t="shared" si="13"/>
        <v>4.0509613547520065</v>
      </c>
      <c r="J106" s="6">
        <f t="shared" si="14"/>
        <v>25.305672541016641</v>
      </c>
      <c r="K106">
        <f>D106/(MAX($D$22:$D$122))</f>
        <v>0.84000000000000008</v>
      </c>
      <c r="L106">
        <f>E106/(MAX($E$22:$E$122))</f>
        <v>0.82445614942294831</v>
      </c>
      <c r="M106" s="6">
        <f>J106/(MAX($J$22:$J$122))</f>
        <v>0.84522306807024583</v>
      </c>
    </row>
    <row r="107" spans="2:13" x14ac:dyDescent="0.25">
      <c r="B107">
        <v>0.85</v>
      </c>
      <c r="C107">
        <f t="shared" si="9"/>
        <v>1.0135420581250021</v>
      </c>
      <c r="D107">
        <f t="shared" si="10"/>
        <v>34</v>
      </c>
      <c r="E107">
        <f t="shared" si="11"/>
        <v>8.3864304710990876</v>
      </c>
      <c r="F107">
        <v>1</v>
      </c>
      <c r="G107">
        <f t="shared" si="8"/>
        <v>0.98663887895283386</v>
      </c>
      <c r="H107">
        <f t="shared" si="12"/>
        <v>4.0541682325000084</v>
      </c>
      <c r="I107">
        <f t="shared" si="13"/>
        <v>4.0541682325000084</v>
      </c>
      <c r="J107" s="6">
        <f t="shared" si="14"/>
        <v>25.613569528900911</v>
      </c>
      <c r="K107">
        <f>D107/(MAX($D$22:$D$122))</f>
        <v>0.85</v>
      </c>
      <c r="L107">
        <f>E107/(MAX($E$22:$E$122))</f>
        <v>0.8336111888272516</v>
      </c>
      <c r="M107" s="6">
        <f>J107/(MAX($J$22:$J$122))</f>
        <v>0.85550699300159549</v>
      </c>
    </row>
    <row r="108" spans="2:13" x14ac:dyDescent="0.25">
      <c r="B108">
        <v>0.86</v>
      </c>
      <c r="C108">
        <f t="shared" si="9"/>
        <v>1.0142905941280047</v>
      </c>
      <c r="D108">
        <f t="shared" si="10"/>
        <v>34.4</v>
      </c>
      <c r="E108">
        <f t="shared" si="11"/>
        <v>8.4788324468230947</v>
      </c>
      <c r="F108">
        <v>1</v>
      </c>
      <c r="G108">
        <f t="shared" si="8"/>
        <v>0.98591074963059233</v>
      </c>
      <c r="H108">
        <f t="shared" si="12"/>
        <v>4.0571623765120188</v>
      </c>
      <c r="I108">
        <f t="shared" si="13"/>
        <v>4.0571623765120188</v>
      </c>
      <c r="J108" s="6">
        <f t="shared" si="14"/>
        <v>25.921167553176904</v>
      </c>
      <c r="K108">
        <f>D108/(MAX($D$22:$D$122))</f>
        <v>0.86</v>
      </c>
      <c r="L108">
        <f>E108/(MAX($E$22:$E$122))</f>
        <v>0.84279594521421786</v>
      </c>
      <c r="M108" s="6">
        <f>J108/(MAX($J$22:$J$122))</f>
        <v>0.86578093238769549</v>
      </c>
    </row>
    <row r="109" spans="2:13" x14ac:dyDescent="0.25">
      <c r="B109">
        <v>0.87</v>
      </c>
      <c r="C109">
        <f t="shared" si="9"/>
        <v>1.0149477788130021</v>
      </c>
      <c r="D109">
        <f t="shared" si="10"/>
        <v>34.799999999999997</v>
      </c>
      <c r="E109">
        <f t="shared" si="11"/>
        <v>8.5718695893642831</v>
      </c>
      <c r="F109">
        <v>1</v>
      </c>
      <c r="G109">
        <f t="shared" si="8"/>
        <v>0.98527236659359574</v>
      </c>
      <c r="H109">
        <f t="shared" si="12"/>
        <v>4.0597911152520085</v>
      </c>
      <c r="I109">
        <f t="shared" si="13"/>
        <v>4.0597911152520085</v>
      </c>
      <c r="J109" s="6">
        <f t="shared" si="14"/>
        <v>26.228130410635714</v>
      </c>
      <c r="K109">
        <f>D109/(MAX($D$22:$D$122))</f>
        <v>0.86999999999999988</v>
      </c>
      <c r="L109">
        <f>E109/(MAX($E$22:$E$122))</f>
        <v>0.85204383718281207</v>
      </c>
      <c r="M109" s="6">
        <f>J109/(MAX($J$22:$J$122))</f>
        <v>0.87603365686061407</v>
      </c>
    </row>
    <row r="110" spans="2:13" x14ac:dyDescent="0.25">
      <c r="B110">
        <v>0.88</v>
      </c>
      <c r="C110">
        <f t="shared" si="9"/>
        <v>1.0154733498880033</v>
      </c>
      <c r="D110">
        <f t="shared" si="10"/>
        <v>35.200000000000003</v>
      </c>
      <c r="E110">
        <f t="shared" si="11"/>
        <v>8.6659093524911839</v>
      </c>
      <c r="F110">
        <v>1</v>
      </c>
      <c r="G110">
        <f t="shared" si="8"/>
        <v>0.98476242641945266</v>
      </c>
      <c r="H110">
        <f t="shared" si="12"/>
        <v>4.0618933995520132</v>
      </c>
      <c r="I110">
        <f t="shared" si="13"/>
        <v>4.0618933995520132</v>
      </c>
      <c r="J110" s="6">
        <f t="shared" si="14"/>
        <v>26.534090647508819</v>
      </c>
      <c r="K110">
        <f>D110/(MAX($D$22:$D$122))</f>
        <v>0.88000000000000012</v>
      </c>
      <c r="L110">
        <f>E110/(MAX($E$22:$E$122))</f>
        <v>0.86139138963762607</v>
      </c>
      <c r="M110" s="6">
        <f>J110/(MAX($J$22:$J$122))</f>
        <v>0.8862528932669268</v>
      </c>
    </row>
    <row r="111" spans="2:13" x14ac:dyDescent="0.25">
      <c r="B111">
        <v>0.89</v>
      </c>
      <c r="C111">
        <f t="shared" si="9"/>
        <v>1.0158249506530048</v>
      </c>
      <c r="D111">
        <f t="shared" si="10"/>
        <v>35.6</v>
      </c>
      <c r="E111">
        <f t="shared" si="11"/>
        <v>8.7613520363708286</v>
      </c>
      <c r="F111">
        <v>1</v>
      </c>
      <c r="G111">
        <f t="shared" si="8"/>
        <v>0.98442157712031775</v>
      </c>
      <c r="H111">
        <f t="shared" si="12"/>
        <v>4.0632998026120193</v>
      </c>
      <c r="I111">
        <f t="shared" si="13"/>
        <v>4.0632998026120193</v>
      </c>
      <c r="J111" s="6">
        <f t="shared" si="14"/>
        <v>26.838647963629171</v>
      </c>
      <c r="K111">
        <f>D111/(MAX($D$22:$D$122))</f>
        <v>0.89</v>
      </c>
      <c r="L111">
        <f>E111/(MAX($E$22:$E$122))</f>
        <v>0.87087839241526277</v>
      </c>
      <c r="M111" s="6">
        <f>J111/(MAX($J$22:$J$122))</f>
        <v>0.89642527136583905</v>
      </c>
    </row>
    <row r="112" spans="2:13" x14ac:dyDescent="0.25">
      <c r="B112">
        <v>0.9</v>
      </c>
      <c r="C112">
        <f t="shared" si="9"/>
        <v>1.0159581300000016</v>
      </c>
      <c r="D112">
        <f t="shared" si="10"/>
        <v>36</v>
      </c>
      <c r="E112">
        <f t="shared" si="11"/>
        <v>8.8586327863727874</v>
      </c>
      <c r="F112">
        <v>1</v>
      </c>
      <c r="G112">
        <f t="shared" si="8"/>
        <v>0.98429253181919851</v>
      </c>
      <c r="H112">
        <f t="shared" si="12"/>
        <v>4.0638325200000063</v>
      </c>
      <c r="I112">
        <f t="shared" si="13"/>
        <v>4.0638325200000063</v>
      </c>
      <c r="J112" s="6">
        <f t="shared" si="14"/>
        <v>27.141367213627213</v>
      </c>
      <c r="K112">
        <f>D112/(MAX($D$22:$D$122))</f>
        <v>0.9</v>
      </c>
      <c r="L112">
        <f>E112/(MAX($E$22:$E$122))</f>
        <v>0.88054809896545749</v>
      </c>
      <c r="M112" s="6">
        <f>J112/(MAX($J$22:$J$122))</f>
        <v>0.90653625706805863</v>
      </c>
    </row>
    <row r="113" spans="2:13" x14ac:dyDescent="0.25">
      <c r="B113">
        <v>0.91</v>
      </c>
      <c r="C113">
        <f t="shared" si="9"/>
        <v>1.0158263424130027</v>
      </c>
      <c r="D113">
        <f t="shared" si="10"/>
        <v>36.4</v>
      </c>
      <c r="E113">
        <f t="shared" si="11"/>
        <v>8.9582240783240383</v>
      </c>
      <c r="F113">
        <v>1</v>
      </c>
      <c r="G113">
        <f t="shared" si="8"/>
        <v>0.98442022838725696</v>
      </c>
      <c r="H113">
        <f t="shared" si="12"/>
        <v>4.0633053696520109</v>
      </c>
      <c r="I113">
        <f t="shared" si="13"/>
        <v>4.0633053696520109</v>
      </c>
      <c r="J113" s="6">
        <f t="shared" si="14"/>
        <v>27.441775921675962</v>
      </c>
      <c r="K113">
        <f>D113/(MAX($D$22:$D$122))</f>
        <v>0.90999999999999992</v>
      </c>
      <c r="L113">
        <f>E113/(MAX($E$22:$E$122))</f>
        <v>0.89044747338541186</v>
      </c>
      <c r="M113" s="6">
        <f>J113/(MAX($J$22:$J$122))</f>
        <v>0.91657006942694486</v>
      </c>
    </row>
    <row r="114" spans="2:13" x14ac:dyDescent="0.25">
      <c r="B114">
        <v>0.92</v>
      </c>
      <c r="C114">
        <f t="shared" si="9"/>
        <v>1.0153809479679998</v>
      </c>
      <c r="D114">
        <f t="shared" si="10"/>
        <v>36.800000000000004</v>
      </c>
      <c r="E114">
        <f t="shared" si="11"/>
        <v>9.0606387862715181</v>
      </c>
      <c r="F114">
        <v>1</v>
      </c>
      <c r="G114">
        <f t="shared" si="8"/>
        <v>0.98485204198603438</v>
      </c>
      <c r="H114">
        <f t="shared" si="12"/>
        <v>4.0615237918719993</v>
      </c>
      <c r="I114">
        <f t="shared" si="13"/>
        <v>4.0615237918719993</v>
      </c>
      <c r="J114" s="6">
        <f t="shared" si="14"/>
        <v>27.739361213728486</v>
      </c>
      <c r="K114">
        <f>D114/(MAX($D$22:$D$122))</f>
        <v>0.92000000000000015</v>
      </c>
      <c r="L114">
        <f>E114/(MAX($E$22:$E$122))</f>
        <v>0.90062749535539133</v>
      </c>
      <c r="M114" s="6">
        <f>J114/(MAX($J$22:$J$122))</f>
        <v>0.9265095781735917</v>
      </c>
    </row>
    <row r="115" spans="2:13" x14ac:dyDescent="0.25">
      <c r="B115">
        <v>0.93</v>
      </c>
      <c r="C115">
        <f t="shared" si="9"/>
        <v>1.0145712123330004</v>
      </c>
      <c r="D115">
        <f t="shared" si="10"/>
        <v>37.200000000000003</v>
      </c>
      <c r="E115">
        <f t="shared" si="11"/>
        <v>9.1664339446559957</v>
      </c>
      <c r="F115">
        <v>1</v>
      </c>
      <c r="G115">
        <f t="shared" si="8"/>
        <v>0.98563805856516074</v>
      </c>
      <c r="H115">
        <f t="shared" si="12"/>
        <v>4.0582848493320016</v>
      </c>
      <c r="I115">
        <f t="shared" si="13"/>
        <v>4.0582848493320016</v>
      </c>
      <c r="J115" s="6">
        <f t="shared" si="14"/>
        <v>28.033566055344007</v>
      </c>
      <c r="K115">
        <f>D115/(MAX($D$22:$D$122))</f>
        <v>0.93</v>
      </c>
      <c r="L115">
        <f>E115/(MAX($E$22:$E$122))</f>
        <v>0.91114353409880844</v>
      </c>
      <c r="M115" s="6">
        <f>J115/(MAX($J$22:$J$122))</f>
        <v>0.93633617805819613</v>
      </c>
    </row>
    <row r="116" spans="2:13" x14ac:dyDescent="0.25">
      <c r="B116">
        <v>0.94</v>
      </c>
      <c r="C116">
        <f t="shared" si="9"/>
        <v>1.0133443067680006</v>
      </c>
      <c r="D116">
        <f t="shared" si="10"/>
        <v>37.599999999999994</v>
      </c>
      <c r="E116">
        <f t="shared" si="11"/>
        <v>9.2762153368983959</v>
      </c>
      <c r="F116">
        <v>1</v>
      </c>
      <c r="G116">
        <f t="shared" si="8"/>
        <v>0.98683141881897829</v>
      </c>
      <c r="H116">
        <f t="shared" si="12"/>
        <v>4.0533772270720023</v>
      </c>
      <c r="I116">
        <f t="shared" si="13"/>
        <v>4.0533772270720014</v>
      </c>
      <c r="J116" s="6">
        <f t="shared" si="14"/>
        <v>28.323784663101598</v>
      </c>
      <c r="K116">
        <f>D116/(MAX($D$22:$D$122))</f>
        <v>0.93999999999999984</v>
      </c>
      <c r="L116">
        <f>E116/(MAX($E$22:$E$122))</f>
        <v>0.92205580448770308</v>
      </c>
      <c r="M116" s="6">
        <f>J116/(MAX($J$22:$J$122))</f>
        <v>0.94602963558880915</v>
      </c>
    </row>
    <row r="117" spans="2:13" x14ac:dyDescent="0.25">
      <c r="B117">
        <v>0.95</v>
      </c>
      <c r="C117">
        <f t="shared" si="9"/>
        <v>1.0116453081250001</v>
      </c>
      <c r="D117">
        <f t="shared" si="10"/>
        <v>38</v>
      </c>
      <c r="E117">
        <f t="shared" si="11"/>
        <v>9.3906430679814594</v>
      </c>
      <c r="F117">
        <v>1</v>
      </c>
      <c r="G117">
        <f t="shared" si="8"/>
        <v>0.98848874399804842</v>
      </c>
      <c r="H117">
        <f t="shared" si="12"/>
        <v>4.0465812325000003</v>
      </c>
      <c r="I117">
        <f t="shared" si="13"/>
        <v>4.0465812325000003</v>
      </c>
      <c r="J117" s="6">
        <f t="shared" si="14"/>
        <v>28.609356932018542</v>
      </c>
      <c r="K117">
        <f>D117/(MAX($D$22:$D$122))</f>
        <v>0.95</v>
      </c>
      <c r="L117">
        <f>E117/(MAX($E$22:$E$122))</f>
        <v>0.93342992095735966</v>
      </c>
      <c r="M117" s="6">
        <f>J117/(MAX($J$22:$J$122))</f>
        <v>0.95556790290411298</v>
      </c>
    </row>
    <row r="118" spans="2:13" x14ac:dyDescent="0.25">
      <c r="B118">
        <v>0.96</v>
      </c>
      <c r="C118">
        <f t="shared" si="9"/>
        <v>1.0094171988479996</v>
      </c>
      <c r="D118">
        <f t="shared" si="10"/>
        <v>38.4</v>
      </c>
      <c r="E118">
        <f t="shared" si="11"/>
        <v>9.5104383112909385</v>
      </c>
      <c r="F118">
        <v>1</v>
      </c>
      <c r="G118">
        <f t="shared" si="8"/>
        <v>0.99067065742613947</v>
      </c>
      <c r="H118">
        <f t="shared" si="12"/>
        <v>4.0376687953919985</v>
      </c>
      <c r="I118">
        <f t="shared" si="13"/>
        <v>4.0376687953919985</v>
      </c>
      <c r="J118" s="6">
        <f t="shared" si="14"/>
        <v>28.889561688709058</v>
      </c>
      <c r="K118">
        <f>D118/(MAX($D$22:$D$122))</f>
        <v>0.96</v>
      </c>
      <c r="L118">
        <f>E118/(MAX($E$22:$E$122))</f>
        <v>0.94533756814232184</v>
      </c>
      <c r="M118" s="6">
        <f>J118/(MAX($J$22:$J$122))</f>
        <v>0.96492689242529495</v>
      </c>
    </row>
    <row r="119" spans="2:13" x14ac:dyDescent="0.25">
      <c r="B119">
        <v>0.97</v>
      </c>
      <c r="C119">
        <f t="shared" si="9"/>
        <v>1.0066008669730071</v>
      </c>
      <c r="D119">
        <f t="shared" si="10"/>
        <v>38.799999999999997</v>
      </c>
      <c r="E119">
        <f t="shared" si="11"/>
        <v>9.6363914618604376</v>
      </c>
      <c r="F119">
        <v>1</v>
      </c>
      <c r="G119">
        <f t="shared" si="8"/>
        <v>0.9934424187484987</v>
      </c>
      <c r="H119">
        <f t="shared" si="12"/>
        <v>4.0264034678920284</v>
      </c>
      <c r="I119">
        <f t="shared" si="13"/>
        <v>4.0264034678920284</v>
      </c>
      <c r="J119" s="6">
        <f t="shared" si="14"/>
        <v>29.16360853813956</v>
      </c>
      <c r="K119">
        <f>D119/(MAX($D$22:$D$122))</f>
        <v>0.97</v>
      </c>
      <c r="L119">
        <f>E119/(MAX($E$22:$E$122))</f>
        <v>0.95785731130893015</v>
      </c>
      <c r="M119" s="6">
        <f>J119/(MAX($J$22:$J$122))</f>
        <v>0.97408020453328947</v>
      </c>
    </row>
    <row r="120" spans="2:13" x14ac:dyDescent="0.25">
      <c r="B120">
        <v>0.98</v>
      </c>
      <c r="C120">
        <f t="shared" si="9"/>
        <v>1.0031351061280056</v>
      </c>
      <c r="D120">
        <f t="shared" si="10"/>
        <v>39.200000000000003</v>
      </c>
      <c r="E120">
        <f t="shared" si="11"/>
        <v>9.7693719820323643</v>
      </c>
      <c r="F120">
        <v>1</v>
      </c>
      <c r="G120">
        <f t="shared" si="8"/>
        <v>0.99687469204411883</v>
      </c>
      <c r="H120">
        <f t="shared" si="12"/>
        <v>4.0125404245120224</v>
      </c>
      <c r="I120">
        <f t="shared" si="13"/>
        <v>4.0125404245120224</v>
      </c>
      <c r="J120" s="6">
        <f t="shared" si="14"/>
        <v>29.430628017967638</v>
      </c>
      <c r="K120">
        <f>D120/(MAX($D$22:$D$122))</f>
        <v>0.98000000000000009</v>
      </c>
      <c r="L120">
        <f>E120/(MAX($E$22:$E$122))</f>
        <v>0.97107557501401964</v>
      </c>
      <c r="M120" s="6">
        <f>J120/(MAX($J$22:$J$122))</f>
        <v>0.98299879871840745</v>
      </c>
    </row>
    <row r="121" spans="2:13" x14ac:dyDescent="0.25">
      <c r="B121">
        <v>0.99</v>
      </c>
      <c r="C121">
        <f t="shared" si="9"/>
        <v>0.99895661553300141</v>
      </c>
      <c r="D121">
        <f t="shared" si="10"/>
        <v>39.6</v>
      </c>
      <c r="E121">
        <f t="shared" si="11"/>
        <v>9.9103402951266073</v>
      </c>
      <c r="F121">
        <v>1</v>
      </c>
      <c r="G121">
        <f t="shared" si="8"/>
        <v>1.0010444742552127</v>
      </c>
      <c r="H121">
        <f t="shared" si="12"/>
        <v>3.9958264621320057</v>
      </c>
      <c r="I121">
        <f t="shared" si="13"/>
        <v>3.9958264621320048</v>
      </c>
      <c r="J121" s="6">
        <f t="shared" si="14"/>
        <v>29.689659704873392</v>
      </c>
      <c r="K121">
        <f>D121/(MAX($D$22:$D$122))</f>
        <v>0.99</v>
      </c>
      <c r="L121">
        <f>E121/(MAX($E$22:$E$122))</f>
        <v>0.98508782533558747</v>
      </c>
      <c r="M121" s="6">
        <f>J121/(MAX($J$22:$J$122))</f>
        <v>0.99165059632540742</v>
      </c>
    </row>
    <row r="122" spans="2:13" x14ac:dyDescent="0.25">
      <c r="B122">
        <v>1</v>
      </c>
      <c r="C122">
        <f t="shared" si="9"/>
        <v>0.99400000000000266</v>
      </c>
      <c r="D122">
        <f t="shared" si="10"/>
        <v>40</v>
      </c>
      <c r="E122">
        <f t="shared" si="11"/>
        <v>10.060362173038202</v>
      </c>
      <c r="F122">
        <v>1</v>
      </c>
      <c r="G122">
        <f t="shared" si="8"/>
        <v>1.0060362173038202</v>
      </c>
      <c r="H122">
        <f t="shared" si="12"/>
        <v>3.9760000000000106</v>
      </c>
      <c r="I122">
        <f t="shared" si="13"/>
        <v>3.9760000000000106</v>
      </c>
      <c r="J122" s="6">
        <f t="shared" si="14"/>
        <v>29.9396378269618</v>
      </c>
      <c r="K122">
        <f>D122/(MAX($D$22:$D$122))</f>
        <v>1</v>
      </c>
      <c r="L122">
        <f>E122/(MAX($E$22:$E$122))</f>
        <v>1</v>
      </c>
      <c r="M122" s="6">
        <f>J122/(MAX($J$22:$J$122))</f>
        <v>1</v>
      </c>
    </row>
  </sheetData>
  <pageMargins left="0.7" right="0.7" top="0.78740157499999996" bottom="0.78740157499999996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Berechnung_Leistungswertetabell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Heiner Steinacker</dc:creator>
  <cp:lastModifiedBy>Heiner Steinacker</cp:lastModifiedBy>
  <dcterms:created xsi:type="dcterms:W3CDTF">2022-10-20T11:21:33Z</dcterms:created>
  <dcterms:modified xsi:type="dcterms:W3CDTF">2023-01-20T16:36:03Z</dcterms:modified>
</cp:coreProperties>
</file>