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7480" yWindow="-120" windowWidth="29040" windowHeight="15720" activeTab="1"/>
  </bookViews>
  <sheets>
    <sheet name="Portada" sheetId="81" r:id="rId1"/>
    <sheet name="Controles" sheetId="2" r:id="rId2"/>
    <sheet name="Graficos" sheetId="76" state="hidden" r:id="rId3"/>
    <sheet name="Hoja2" sheetId="80" state="hidden" r:id="rId4"/>
  </sheets>
  <definedNames>
    <definedName name="_xlnm._FilterDatabase" localSheetId="1" hidden="1">Controles!$C$11:$M$102</definedName>
    <definedName name="_xlnm.Print_Area" localSheetId="1">Controles!$A$1:$Q$104</definedName>
    <definedName name="CAT_MED">Controles!$H$13:$H$102</definedName>
    <definedName name="FECHA">#REF!</definedName>
    <definedName name="SI_CAT">Controles!$H$6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H28" i="2"/>
  <c r="H27" i="2"/>
  <c r="H50" i="2"/>
  <c r="I50" i="2" s="1"/>
  <c r="H102" i="2"/>
  <c r="I102" i="2" s="1"/>
  <c r="H97" i="2"/>
  <c r="I97" i="2" s="1"/>
  <c r="H84" i="2"/>
  <c r="I84" i="2" s="1"/>
  <c r="H80" i="2"/>
  <c r="I80" i="2" s="1"/>
  <c r="H39" i="2"/>
  <c r="I39" i="2" s="1"/>
  <c r="H26" i="2"/>
  <c r="I26" i="2" s="1"/>
  <c r="H22" i="2"/>
  <c r="I22" i="2" s="1"/>
  <c r="H93" i="2"/>
  <c r="I93" i="2" s="1"/>
  <c r="H96" i="2"/>
  <c r="I96" i="2" s="1"/>
  <c r="H83" i="2"/>
  <c r="I83" i="2" s="1"/>
  <c r="H95" i="2"/>
  <c r="I95" i="2" s="1"/>
  <c r="H94" i="2"/>
  <c r="I94" i="2" s="1"/>
  <c r="H87" i="2"/>
  <c r="I87" i="2" s="1"/>
  <c r="H79" i="2"/>
  <c r="I79" i="2" s="1"/>
  <c r="H76" i="2"/>
  <c r="I76" i="2" s="1"/>
  <c r="H74" i="2"/>
  <c r="I74" i="2" s="1"/>
  <c r="H65" i="2"/>
  <c r="I65" i="2" s="1"/>
  <c r="H64" i="2"/>
  <c r="I64" i="2" s="1"/>
  <c r="H63" i="2"/>
  <c r="I63" i="2" s="1"/>
  <c r="H53" i="2"/>
  <c r="I53" i="2" s="1"/>
  <c r="H52" i="2"/>
  <c r="I52" i="2" s="1"/>
  <c r="H51" i="2"/>
  <c r="I51" i="2" s="1"/>
  <c r="H30" i="2" l="1"/>
  <c r="I30" i="2" s="1"/>
  <c r="I28" i="2"/>
  <c r="I27" i="2"/>
  <c r="H25" i="2"/>
  <c r="I25" i="2" s="1"/>
  <c r="H6" i="2"/>
  <c r="H23" i="2" l="1"/>
  <c r="I23" i="2" s="1"/>
  <c r="H43" i="2"/>
  <c r="I43" i="2" s="1"/>
  <c r="H68" i="2"/>
  <c r="I68" i="2" s="1"/>
  <c r="H46" i="2"/>
  <c r="I46" i="2" s="1"/>
  <c r="H86" i="2"/>
  <c r="I86" i="2" s="1"/>
  <c r="H45" i="2"/>
  <c r="I45" i="2" s="1"/>
  <c r="H81" i="2"/>
  <c r="I81" i="2" s="1"/>
  <c r="H92" i="2"/>
  <c r="I92" i="2" s="1"/>
  <c r="H78" i="2"/>
  <c r="I78" i="2" s="1"/>
  <c r="H34" i="2"/>
  <c r="I34" i="2" s="1"/>
  <c r="H75" i="2"/>
  <c r="I75" i="2" s="1"/>
  <c r="H89" i="2"/>
  <c r="I89" i="2" s="1"/>
  <c r="H44" i="2"/>
  <c r="I44" i="2" s="1"/>
  <c r="H36" i="2"/>
  <c r="I36" i="2" s="1"/>
  <c r="I29" i="2"/>
  <c r="U100" i="2" l="1"/>
  <c r="U17" i="2" l="1"/>
  <c r="U18" i="2"/>
  <c r="U24" i="2"/>
  <c r="U31" i="2"/>
  <c r="U42" i="2"/>
  <c r="U47" i="2"/>
  <c r="U49" i="2"/>
  <c r="U54" i="2"/>
  <c r="U58" i="2"/>
  <c r="U59" i="2"/>
  <c r="U67" i="2"/>
  <c r="U72" i="2"/>
  <c r="U77" i="2"/>
  <c r="U82" i="2"/>
  <c r="U88" i="2"/>
  <c r="U91" i="2"/>
  <c r="U98" i="2"/>
  <c r="U25" i="2" l="1"/>
  <c r="X25" i="2"/>
  <c r="X30" i="2"/>
  <c r="X29" i="2"/>
  <c r="X27" i="2"/>
  <c r="X26" i="2"/>
  <c r="H15" i="2" l="1"/>
  <c r="I15" i="2" s="1"/>
  <c r="H19" i="2"/>
  <c r="I19" i="2" s="1"/>
  <c r="H21" i="2"/>
  <c r="I21" i="2" s="1"/>
  <c r="H13" i="2"/>
  <c r="I13" i="2" s="1"/>
  <c r="H32" i="2"/>
  <c r="I32" i="2" s="1"/>
  <c r="H38" i="2"/>
  <c r="I38" i="2" s="1"/>
  <c r="H40" i="2"/>
  <c r="I40" i="2" s="1"/>
  <c r="H48" i="2"/>
  <c r="I48" i="2" s="1"/>
  <c r="H56" i="2"/>
  <c r="I56" i="2" s="1"/>
  <c r="H60" i="2"/>
  <c r="I60" i="2" s="1"/>
  <c r="H62" i="2"/>
  <c r="I62" i="2" s="1"/>
  <c r="H66" i="2"/>
  <c r="I66" i="2" s="1"/>
  <c r="H69" i="2"/>
  <c r="I69" i="2" s="1"/>
  <c r="H71" i="2"/>
  <c r="I71" i="2" s="1"/>
  <c r="H99" i="2"/>
  <c r="I99" i="2" s="1"/>
  <c r="H101" i="2"/>
  <c r="I101" i="2" s="1"/>
  <c r="H14" i="2"/>
  <c r="I14" i="2" s="1"/>
  <c r="H16" i="2"/>
  <c r="I16" i="2" s="1"/>
  <c r="H20" i="2"/>
  <c r="I20" i="2" s="1"/>
  <c r="H33" i="2"/>
  <c r="I33" i="2" s="1"/>
  <c r="H35" i="2"/>
  <c r="I35" i="2" s="1"/>
  <c r="H37" i="2"/>
  <c r="I37" i="2" s="1"/>
  <c r="H41" i="2"/>
  <c r="I41" i="2" s="1"/>
  <c r="H55" i="2"/>
  <c r="I55" i="2" s="1"/>
  <c r="H57" i="2"/>
  <c r="I57" i="2" s="1"/>
  <c r="H61" i="2"/>
  <c r="I61" i="2" s="1"/>
  <c r="H70" i="2"/>
  <c r="I70" i="2" s="1"/>
  <c r="H73" i="2"/>
  <c r="I73" i="2" s="1"/>
  <c r="H85" i="2"/>
  <c r="I85" i="2" s="1"/>
  <c r="H90" i="2"/>
  <c r="I90" i="2" s="1"/>
  <c r="H100" i="2"/>
  <c r="I100" i="2" s="1"/>
  <c r="X96" i="2"/>
  <c r="X64" i="2"/>
  <c r="U64" i="2"/>
  <c r="X95" i="2"/>
  <c r="X97" i="2"/>
  <c r="X94" i="2"/>
  <c r="X84" i="2"/>
  <c r="X87" i="2"/>
  <c r="X93" i="2"/>
  <c r="X83" i="2"/>
  <c r="X76" i="2"/>
  <c r="X79" i="2"/>
  <c r="X80" i="2"/>
  <c r="X65" i="2"/>
  <c r="X63" i="2"/>
  <c r="X74" i="2"/>
  <c r="X102" i="2"/>
  <c r="X53" i="2"/>
  <c r="X52" i="2"/>
  <c r="X51" i="2"/>
  <c r="X50" i="2"/>
  <c r="X39" i="2"/>
  <c r="X22" i="2"/>
  <c r="U26" i="2"/>
  <c r="X28" i="2"/>
  <c r="X13" i="2" l="1"/>
  <c r="U99" i="2"/>
  <c r="U96" i="2"/>
  <c r="U95" i="2"/>
  <c r="X92" i="2"/>
  <c r="U92" i="2"/>
  <c r="X78" i="2"/>
  <c r="U78" i="2"/>
  <c r="U74" i="2"/>
  <c r="X71" i="2"/>
  <c r="U71" i="2"/>
  <c r="X70" i="2"/>
  <c r="U70" i="2"/>
  <c r="X69" i="2"/>
  <c r="X66" i="2"/>
  <c r="U66" i="2"/>
  <c r="X62" i="2"/>
  <c r="U62" i="2"/>
  <c r="X61" i="2"/>
  <c r="X60" i="2"/>
  <c r="U60" i="2"/>
  <c r="U52" i="2"/>
  <c r="U50" i="2"/>
  <c r="U39" i="2"/>
  <c r="U28" i="2"/>
  <c r="X16" i="2"/>
  <c r="X15" i="2"/>
  <c r="X14" i="2"/>
  <c r="X90" i="2"/>
  <c r="U83" i="2"/>
  <c r="X86" i="2"/>
  <c r="U102" i="2"/>
  <c r="U86" i="2"/>
  <c r="U84" i="2"/>
  <c r="X89" i="2"/>
  <c r="X85" i="2"/>
  <c r="U85" i="2"/>
  <c r="U93" i="2"/>
  <c r="X81" i="2"/>
  <c r="X75" i="2"/>
  <c r="X68" i="2"/>
  <c r="U65" i="2"/>
  <c r="X73" i="2"/>
  <c r="X101" i="2"/>
  <c r="X100" i="2"/>
  <c r="X99" i="2"/>
  <c r="X57" i="2"/>
  <c r="X56" i="2"/>
  <c r="X55" i="2"/>
  <c r="U53" i="2"/>
  <c r="U51" i="2"/>
  <c r="X48" i="2"/>
  <c r="X46" i="2"/>
  <c r="X45" i="2"/>
  <c r="X44" i="2"/>
  <c r="X43" i="2"/>
  <c r="X41" i="2"/>
  <c r="X40" i="2"/>
  <c r="U40" i="2"/>
  <c r="X37" i="2"/>
  <c r="X38" i="2"/>
  <c r="X36" i="2"/>
  <c r="X35" i="2"/>
  <c r="X34" i="2"/>
  <c r="X33" i="2"/>
  <c r="X32" i="2"/>
  <c r="U32" i="2"/>
  <c r="X19" i="2"/>
  <c r="X20" i="2"/>
  <c r="X21" i="2"/>
  <c r="U22" i="2"/>
  <c r="X23" i="2"/>
  <c r="M9" i="2" l="1"/>
  <c r="U101" i="2"/>
  <c r="U29" i="2"/>
  <c r="U97" i="2"/>
  <c r="U94" i="2"/>
  <c r="U87" i="2"/>
  <c r="U80" i="2"/>
  <c r="U79" i="2"/>
  <c r="U76" i="2"/>
  <c r="U69" i="2"/>
  <c r="U63" i="2"/>
  <c r="U61" i="2"/>
  <c r="U46" i="2"/>
  <c r="U45" i="2"/>
  <c r="U44" i="2"/>
  <c r="U41" i="2"/>
  <c r="U38" i="2"/>
  <c r="U37" i="2"/>
  <c r="U35" i="2"/>
  <c r="U33" i="2"/>
  <c r="U23" i="2"/>
  <c r="U21" i="2"/>
  <c r="U89" i="2"/>
  <c r="U81" i="2"/>
  <c r="U68" i="2"/>
  <c r="U43" i="2"/>
  <c r="U34" i="2"/>
  <c r="U20" i="2"/>
  <c r="U27" i="2"/>
  <c r="U16" i="2"/>
  <c r="U15" i="2"/>
  <c r="U14" i="2"/>
  <c r="U90" i="2" l="1"/>
  <c r="U75" i="2"/>
  <c r="U73" i="2"/>
  <c r="U57" i="2"/>
  <c r="U56" i="2"/>
  <c r="U55" i="2"/>
  <c r="U48" i="2"/>
  <c r="U19" i="2"/>
  <c r="U36" i="2"/>
  <c r="U30" i="2"/>
  <c r="U13" i="2"/>
  <c r="L9" i="76" l="1"/>
  <c r="L10" i="76"/>
  <c r="L11" i="76"/>
  <c r="L8" i="76"/>
  <c r="G10" i="76"/>
  <c r="G9" i="76"/>
  <c r="G11" i="76"/>
  <c r="G13" i="76" l="1"/>
  <c r="G12" i="76"/>
</calcChain>
</file>

<file path=xl/sharedStrings.xml><?xml version="1.0" encoding="utf-8"?>
<sst xmlns="http://schemas.openxmlformats.org/spreadsheetml/2006/main" count="668" uniqueCount="247">
  <si>
    <t>BAJO</t>
  </si>
  <si>
    <t>MEDIO</t>
  </si>
  <si>
    <t>ALTO</t>
  </si>
  <si>
    <t>org</t>
  </si>
  <si>
    <t>Marco organizativo</t>
  </si>
  <si>
    <t>org.1</t>
  </si>
  <si>
    <t>Política de seguridad</t>
  </si>
  <si>
    <t>aplica</t>
  </si>
  <si>
    <t>org.2</t>
  </si>
  <si>
    <t>Normativa de seguridad</t>
  </si>
  <si>
    <t>org.3</t>
  </si>
  <si>
    <t>Procedimientos de seguridad</t>
  </si>
  <si>
    <t>org.4</t>
  </si>
  <si>
    <t>Proceso de autorización</t>
  </si>
  <si>
    <t>op</t>
  </si>
  <si>
    <t>Marco operacional</t>
  </si>
  <si>
    <t>op.pl</t>
  </si>
  <si>
    <t>Planificación</t>
  </si>
  <si>
    <t>op.pl.1</t>
  </si>
  <si>
    <t>Análisis de riesgos</t>
  </si>
  <si>
    <t>op.pl.2</t>
  </si>
  <si>
    <t>Arquitectura de Seguridad</t>
  </si>
  <si>
    <t>op.pl.3</t>
  </si>
  <si>
    <t>Adquisición de nuevos componentes</t>
  </si>
  <si>
    <t>op.pl.4</t>
  </si>
  <si>
    <t>Dimensionamiento/gestión de la capacidad</t>
  </si>
  <si>
    <t>op.pl.5</t>
  </si>
  <si>
    <t>Componentes certificados</t>
  </si>
  <si>
    <t>n.a.</t>
  </si>
  <si>
    <t>op.acc.1</t>
  </si>
  <si>
    <t>Identificación</t>
  </si>
  <si>
    <t>op.acc.2</t>
  </si>
  <si>
    <t>op.acc.3</t>
  </si>
  <si>
    <t>op.acc.4</t>
  </si>
  <si>
    <t>op.acc.5</t>
  </si>
  <si>
    <t>op.acc.6</t>
  </si>
  <si>
    <t>Requisitos de acceso</t>
  </si>
  <si>
    <t>Segregación de funciones y tareas</t>
  </si>
  <si>
    <t>Proceso de gestión de derechos de acceso</t>
  </si>
  <si>
    <t>Mecanismo de autenticación (usuarios externos)</t>
  </si>
  <si>
    <t>Mecanismo de autenticación (usuarios de la organización)</t>
  </si>
  <si>
    <t>+R1</t>
  </si>
  <si>
    <t>op.exp.1</t>
  </si>
  <si>
    <t>op.exp.2</t>
  </si>
  <si>
    <t>op.exp.3</t>
  </si>
  <si>
    <t>op.exp.4</t>
  </si>
  <si>
    <t>op.exp.5</t>
  </si>
  <si>
    <t>op.exp.6</t>
  </si>
  <si>
    <t>op.exp.7</t>
  </si>
  <si>
    <t>op.exp.8</t>
  </si>
  <si>
    <t>op.exp.9</t>
  </si>
  <si>
    <t>op.exp.10</t>
  </si>
  <si>
    <t>Inventario de activos</t>
  </si>
  <si>
    <t>Configuración de seguridad</t>
  </si>
  <si>
    <t>Gestión de la configuración de seguridad</t>
  </si>
  <si>
    <t>Mantenimiento y actualizaciones de seguridad</t>
  </si>
  <si>
    <t>Gestión de cambios</t>
  </si>
  <si>
    <t>Protección frente a código dañino</t>
  </si>
  <si>
    <t>Gestión de incidentes</t>
  </si>
  <si>
    <t>Registro de la actividad</t>
  </si>
  <si>
    <t>Registro de la gestión de incidentes</t>
  </si>
  <si>
    <t>Protección de claves criptográficas</t>
  </si>
  <si>
    <t>+R1  +R2  +R3</t>
  </si>
  <si>
    <t>op.ext</t>
  </si>
  <si>
    <t>Recursos externos</t>
  </si>
  <si>
    <t>op.ext.1</t>
  </si>
  <si>
    <t>op.ext.2</t>
  </si>
  <si>
    <t>op.ext.3</t>
  </si>
  <si>
    <t>op.ext.4</t>
  </si>
  <si>
    <t>Contratación y acuerdos de nivel de servicio</t>
  </si>
  <si>
    <t>Gestión diaria</t>
  </si>
  <si>
    <t>Protección de la cadena de suministro</t>
  </si>
  <si>
    <t>Interconexión de sistemas</t>
  </si>
  <si>
    <t>op.nub</t>
  </si>
  <si>
    <t>Servicios en la nube</t>
  </si>
  <si>
    <t>op.nub.1</t>
  </si>
  <si>
    <t>Protección de servicios en la nube</t>
  </si>
  <si>
    <t>op.cont</t>
  </si>
  <si>
    <t>Continuidad del servicio</t>
  </si>
  <si>
    <t>op.cont.1</t>
  </si>
  <si>
    <t>op.cont.2</t>
  </si>
  <si>
    <t>op.cont.3</t>
  </si>
  <si>
    <t>op.cont.4</t>
  </si>
  <si>
    <t>Análisis de impacto</t>
  </si>
  <si>
    <t>Plan de continuidad</t>
  </si>
  <si>
    <t>Pruebas periódicas</t>
  </si>
  <si>
    <t>Medios alternativos</t>
  </si>
  <si>
    <t>op.mon</t>
  </si>
  <si>
    <t>Monitorización del sistema</t>
  </si>
  <si>
    <t>op.mon.1</t>
  </si>
  <si>
    <t>op.mon.2</t>
  </si>
  <si>
    <t>op.mon.3</t>
  </si>
  <si>
    <t>Detección de intrusión</t>
  </si>
  <si>
    <t>Sistema de métricas</t>
  </si>
  <si>
    <t>Vigilancia</t>
  </si>
  <si>
    <t>+R1  +R2</t>
  </si>
  <si>
    <t>mp</t>
  </si>
  <si>
    <t>Medidas de protección</t>
  </si>
  <si>
    <t>mp.if</t>
  </si>
  <si>
    <t>Protección de las instalaciones e infraestructuras</t>
  </si>
  <si>
    <t>mp.if.1</t>
  </si>
  <si>
    <t>mp.if.2</t>
  </si>
  <si>
    <t>mp.if.3</t>
  </si>
  <si>
    <t>mp.if.4</t>
  </si>
  <si>
    <t>mp.if.5</t>
  </si>
  <si>
    <t>mp.if.6</t>
  </si>
  <si>
    <t>mp.if.7</t>
  </si>
  <si>
    <t>Áreas separadas y con control de acceso</t>
  </si>
  <si>
    <t>Identificación de las personas</t>
  </si>
  <si>
    <t>Acondicionamiento de los locales</t>
  </si>
  <si>
    <t>Energía eléctrica</t>
  </si>
  <si>
    <t>Protección frente a incendios</t>
  </si>
  <si>
    <t>Protección frente a inundaciones</t>
  </si>
  <si>
    <t>Registro de entrada y salida de equipamiento</t>
  </si>
  <si>
    <t>mp.per</t>
  </si>
  <si>
    <t>Gestión del personal</t>
  </si>
  <si>
    <t>mp.per.1</t>
  </si>
  <si>
    <t>mp.per.2</t>
  </si>
  <si>
    <t>mp.per.3</t>
  </si>
  <si>
    <t>mp.per.4</t>
  </si>
  <si>
    <t>Caracterización del puesto de trabajo</t>
  </si>
  <si>
    <t>Deberes y obligaciones</t>
  </si>
  <si>
    <t>Concienciación</t>
  </si>
  <si>
    <t>Formación</t>
  </si>
  <si>
    <t>mp.eq</t>
  </si>
  <si>
    <t>Protección de los equipos</t>
  </si>
  <si>
    <t>mp.eq.1</t>
  </si>
  <si>
    <t>mp.eq.2</t>
  </si>
  <si>
    <t>mp.eq.3</t>
  </si>
  <si>
    <t>mp.eq.4</t>
  </si>
  <si>
    <t>Puesto de trabajo despejado</t>
  </si>
  <si>
    <t>Bloqueo de puesto de trabajo</t>
  </si>
  <si>
    <t>Protección de dispositivos portátiles</t>
  </si>
  <si>
    <t>Otros dispositivos conectados a la red</t>
  </si>
  <si>
    <t>+R2</t>
  </si>
  <si>
    <t>+R1 +R2</t>
  </si>
  <si>
    <t>mp.com</t>
  </si>
  <si>
    <t>Protección de las comunicaciones</t>
  </si>
  <si>
    <t>mp.com.1</t>
  </si>
  <si>
    <t>mp.com.2</t>
  </si>
  <si>
    <t>mp.com.3</t>
  </si>
  <si>
    <t>mp.com.4</t>
  </si>
  <si>
    <t>Perímetro seguro</t>
  </si>
  <si>
    <t>Protección de la confidencialidad</t>
  </si>
  <si>
    <t>Protección de la integridad y de la autenticidad</t>
  </si>
  <si>
    <t>Separación de flujos de información en la red</t>
  </si>
  <si>
    <t>_ I _ A _</t>
  </si>
  <si>
    <t>_  _ C _  _</t>
  </si>
  <si>
    <t>_  _  _ A _</t>
  </si>
  <si>
    <t>+R1  +R2  +R3  +R4  +R5  +R6</t>
  </si>
  <si>
    <t>+R1  +R2  +R3  +R4</t>
  </si>
  <si>
    <t>+ [R1 o R2 o R3]</t>
  </si>
  <si>
    <t>+[R2 o R3] +R4</t>
  </si>
  <si>
    <t xml:space="preserve">D _ _ _ _ </t>
  </si>
  <si>
    <t>mp.si</t>
  </si>
  <si>
    <t>Protección de los soportes de información</t>
  </si>
  <si>
    <t>mp.si.1</t>
  </si>
  <si>
    <t>mp.si.2</t>
  </si>
  <si>
    <t>mp.si.3</t>
  </si>
  <si>
    <t>mp.si.4</t>
  </si>
  <si>
    <t>mp.si.5</t>
  </si>
  <si>
    <t>Marcado de soportes</t>
  </si>
  <si>
    <t>Criptografía</t>
  </si>
  <si>
    <t>Custodia</t>
  </si>
  <si>
    <t>Transporte</t>
  </si>
  <si>
    <t>Borrado y destrucción</t>
  </si>
  <si>
    <t>_  I C _  _</t>
  </si>
  <si>
    <t>mp.sw</t>
  </si>
  <si>
    <t>Protección de las aplicaciones informáticas</t>
  </si>
  <si>
    <t>mp.sw.1</t>
  </si>
  <si>
    <t>mp.sw.2</t>
  </si>
  <si>
    <t>Desarrollo de aplicaciones</t>
  </si>
  <si>
    <t>Aceptación y puesta en servicio</t>
  </si>
  <si>
    <t>D I C A T</t>
  </si>
  <si>
    <t>mp.info</t>
  </si>
  <si>
    <t>Protección de la información</t>
  </si>
  <si>
    <t>mp.info.1</t>
  </si>
  <si>
    <t>mp.info.2</t>
  </si>
  <si>
    <t>mp.info.3</t>
  </si>
  <si>
    <t>mp.info.4</t>
  </si>
  <si>
    <t>mp.info.5</t>
  </si>
  <si>
    <t>mp.info.6</t>
  </si>
  <si>
    <t>Datos personales</t>
  </si>
  <si>
    <t>Calificación de la información</t>
  </si>
  <si>
    <t>Firma electrónica</t>
  </si>
  <si>
    <t>Sellos de tiempo</t>
  </si>
  <si>
    <t>Limpieza de documentos</t>
  </si>
  <si>
    <t>Copias de seguridad</t>
  </si>
  <si>
    <t>_ _ _ _ T</t>
  </si>
  <si>
    <t>mp.s</t>
  </si>
  <si>
    <t>Protección de los servicios</t>
  </si>
  <si>
    <t>mp.s.1</t>
  </si>
  <si>
    <t>mp.s.2</t>
  </si>
  <si>
    <t>mp.s.3</t>
  </si>
  <si>
    <t>mp.s.4</t>
  </si>
  <si>
    <t>Protección del correo electrónico</t>
  </si>
  <si>
    <t>Protección de servicios y aplicaciones web</t>
  </si>
  <si>
    <t>Protección de la navegación web</t>
  </si>
  <si>
    <t>Protección frente a denegación de servicio</t>
  </si>
  <si>
    <t>+[R1 o R2]</t>
  </si>
  <si>
    <t>+R2 +R3</t>
  </si>
  <si>
    <t>_ _ _ A T</t>
  </si>
  <si>
    <t>_ I C A T</t>
  </si>
  <si>
    <t>Dimensiones</t>
  </si>
  <si>
    <t>Código</t>
  </si>
  <si>
    <t>Descripción</t>
  </si>
  <si>
    <t>M→A</t>
  </si>
  <si>
    <t>+ [R1 o R2 o R3 o R4]</t>
  </si>
  <si>
    <t>+ [R2 o R3 o R4] + R5</t>
  </si>
  <si>
    <t>+ [R1 o R2 o R3 o R4] + R8 + R9</t>
  </si>
  <si>
    <t>+ [R1 o R2 o R3 o R4] + R5 + R8 + R9</t>
  </si>
  <si>
    <t>+ [R1 o R2 o R3 o R4]    + R5 + R6 + R7 + R8 + R9</t>
  </si>
  <si>
    <t>+R1  +R2  +R3  +R4  +R5</t>
  </si>
  <si>
    <t>D</t>
  </si>
  <si>
    <t>I</t>
  </si>
  <si>
    <t>C</t>
  </si>
  <si>
    <t>A</t>
  </si>
  <si>
    <t>T</t>
  </si>
  <si>
    <t>op.exp</t>
  </si>
  <si>
    <t>Control de acceso</t>
  </si>
  <si>
    <t>op.acc</t>
  </si>
  <si>
    <t>Explotación</t>
  </si>
  <si>
    <t>CUMPLE</t>
  </si>
  <si>
    <t>NO CUMPLE</t>
  </si>
  <si>
    <t>TOTAL:</t>
  </si>
  <si>
    <t>Aplican:</t>
  </si>
  <si>
    <t>Cat. Sistema</t>
  </si>
  <si>
    <t>NIVEL</t>
  </si>
  <si>
    <t>Número</t>
  </si>
  <si>
    <t>CATEGORÍA POR DIMENSIÓN DEL SISTEMA</t>
  </si>
  <si>
    <t xml:space="preserve">SIMULADOR DECLARACIÓN DE APLICABILIDAD </t>
  </si>
  <si>
    <t>Nº total de medidas</t>
  </si>
  <si>
    <t>Valores ajustados</t>
  </si>
  <si>
    <t>BP/14: ANEXO. SIMULADOR DE DECLARACIÓN DE APLICABILIDAD EN EL ENS</t>
  </si>
  <si>
    <t>Se deben introducir los niveles de seguridad asociados a las dimensiones de seguridad (fila 6, desde la columna G hasta la K)</t>
  </si>
  <si>
    <t>Nivel de Madurez</t>
  </si>
  <si>
    <t>Grado Implem.</t>
  </si>
  <si>
    <t>Cómo aplica, o por qué no aplica</t>
  </si>
  <si>
    <t>G0</t>
  </si>
  <si>
    <t>G1</t>
  </si>
  <si>
    <t>G2</t>
  </si>
  <si>
    <t>L0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</si>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</sst>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 Rounded MT Bold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4"/>
      <color rgb="FF1F3864"/>
      <name val="Arial Narrow"/>
      <family val="2"/>
    </font>
    <font>
      <b/>
      <sz val="18"/>
      <color rgb="FF1F3864"/>
      <name val="Arial Narrow"/>
      <family val="2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28"/>
      <color rgb="FF00B0F0"/>
      <name val="Arial"/>
      <family val="2"/>
    </font>
    <font>
      <b/>
      <sz val="12"/>
      <color rgb="FF00B0F0"/>
      <name val="Arial"/>
      <family val="2"/>
    </font>
    <font>
      <b/>
      <sz val="13"/>
      <color theme="4" tint="-0.499984740745262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4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00B0F0"/>
      </right>
      <top style="thin">
        <color theme="0"/>
      </top>
      <bottom/>
      <diagonal/>
    </border>
    <border>
      <left style="medium">
        <color indexed="64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B0F0"/>
      </right>
      <top/>
      <bottom style="medium">
        <color indexed="64"/>
      </bottom>
      <diagonal/>
    </border>
    <border>
      <left/>
      <right style="thin">
        <color theme="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theme="0"/>
      </right>
      <top style="thin">
        <color rgb="FF00B0F0"/>
      </top>
      <bottom/>
      <diagonal/>
    </border>
    <border>
      <left style="thin">
        <color theme="0"/>
      </left>
      <right/>
      <top style="thin">
        <color rgb="FF00B0F0"/>
      </top>
      <bottom/>
      <diagonal/>
    </border>
    <border>
      <left style="thin">
        <color rgb="FF00B0F0"/>
      </left>
      <right style="thin">
        <color theme="0"/>
      </right>
      <top style="thin">
        <color theme="0"/>
      </top>
      <bottom/>
      <diagonal/>
    </border>
    <border>
      <left style="thin">
        <color rgb="FF00B0F0"/>
      </left>
      <right style="thin">
        <color theme="0"/>
      </right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rgb="FF00B0F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/>
      <bottom style="thin">
        <color theme="0"/>
      </bottom>
      <diagonal/>
    </border>
    <border>
      <left style="thin">
        <color rgb="FF00B0F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4" tint="-0.24997711111789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rgb="FF00B0F0"/>
      </bottom>
      <diagonal/>
    </border>
    <border>
      <left style="thin">
        <color theme="0"/>
      </left>
      <right style="thin">
        <color theme="0"/>
      </right>
      <top/>
      <bottom style="thin">
        <color rgb="FF00B0F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B0F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/>
  </cellStyleXfs>
  <cellXfs count="1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3" fillId="5" borderId="0" xfId="0" applyFont="1" applyFill="1"/>
    <xf numFmtId="0" fontId="0" fillId="5" borderId="0" xfId="0" applyFill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6" borderId="5" xfId="0" applyFill="1" applyBorder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5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0" fillId="0" borderId="17" xfId="0" applyBorder="1"/>
    <xf numFmtId="0" fontId="17" fillId="0" borderId="17" xfId="0" applyFont="1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14" fillId="0" borderId="2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0" fillId="0" borderId="25" xfId="0" applyBorder="1"/>
    <xf numFmtId="0" fontId="13" fillId="0" borderId="18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8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0" fillId="2" borderId="6" xfId="0" applyFont="1" applyFill="1" applyBorder="1"/>
    <xf numFmtId="0" fontId="20" fillId="2" borderId="5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9" fillId="9" borderId="6" xfId="1" applyNumberFormat="1" applyFont="1" applyFill="1" applyBorder="1" applyAlignment="1" applyProtection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5" fillId="9" borderId="5" xfId="0" applyFont="1" applyFill="1" applyBorder="1" applyAlignment="1">
      <alignment horizontal="center" vertical="center"/>
    </xf>
    <xf numFmtId="0" fontId="0" fillId="9" borderId="7" xfId="0" applyFill="1" applyBorder="1" applyAlignment="1">
      <alignment vertical="center"/>
    </xf>
    <xf numFmtId="0" fontId="5" fillId="9" borderId="7" xfId="0" applyFont="1" applyFill="1" applyBorder="1" applyAlignment="1">
      <alignment horizontal="center" vertical="center"/>
    </xf>
    <xf numFmtId="0" fontId="0" fillId="9" borderId="5" xfId="0" applyFill="1" applyBorder="1"/>
    <xf numFmtId="0" fontId="5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center" wrapText="1"/>
    </xf>
    <xf numFmtId="0" fontId="22" fillId="5" borderId="0" xfId="0" applyFont="1" applyFill="1"/>
    <xf numFmtId="0" fontId="23" fillId="5" borderId="0" xfId="0" applyFont="1" applyFill="1"/>
    <xf numFmtId="0" fontId="8" fillId="8" borderId="8" xfId="0" applyFont="1" applyFill="1" applyBorder="1" applyAlignment="1">
      <alignment vertical="center"/>
    </xf>
    <xf numFmtId="0" fontId="8" fillId="8" borderId="9" xfId="0" applyFont="1" applyFill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8" borderId="2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4" fillId="0" borderId="16" xfId="0" applyFont="1" applyBorder="1" applyAlignment="1">
      <alignment wrapText="1"/>
    </xf>
    <xf numFmtId="0" fontId="24" fillId="0" borderId="13" xfId="0" applyFont="1" applyBorder="1" applyAlignment="1">
      <alignment wrapText="1"/>
    </xf>
    <xf numFmtId="0" fontId="24" fillId="0" borderId="11" xfId="0" applyFont="1" applyBorder="1" applyAlignment="1">
      <alignment wrapText="1"/>
    </xf>
    <xf numFmtId="0" fontId="0" fillId="11" borderId="0" xfId="0" applyFill="1"/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6" xfId="0" applyFill="1" applyBorder="1"/>
    <xf numFmtId="0" fontId="3" fillId="5" borderId="35" xfId="0" applyFont="1" applyFill="1" applyBorder="1" applyAlignment="1">
      <alignment horizontal="center" vertical="center"/>
    </xf>
    <xf numFmtId="0" fontId="0" fillId="5" borderId="37" xfId="0" applyFill="1" applyBorder="1"/>
    <xf numFmtId="0" fontId="10" fillId="0" borderId="23" xfId="0" applyFont="1" applyBorder="1" applyAlignment="1">
      <alignment horizontal="center" vertical="center"/>
    </xf>
    <xf numFmtId="0" fontId="8" fillId="8" borderId="39" xfId="0" applyFont="1" applyFill="1" applyBorder="1" applyAlignment="1">
      <alignment vertical="center"/>
    </xf>
    <xf numFmtId="0" fontId="5" fillId="9" borderId="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0" fillId="5" borderId="41" xfId="0" applyFill="1" applyBorder="1"/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0" fillId="5" borderId="20" xfId="0" applyFill="1" applyBorder="1"/>
    <xf numFmtId="0" fontId="0" fillId="5" borderId="45" xfId="0" applyFill="1" applyBorder="1"/>
    <xf numFmtId="0" fontId="0" fillId="5" borderId="17" xfId="0" applyFill="1" applyBorder="1"/>
    <xf numFmtId="0" fontId="0" fillId="5" borderId="46" xfId="0" applyFill="1" applyBorder="1"/>
    <xf numFmtId="0" fontId="0" fillId="11" borderId="20" xfId="0" applyFill="1" applyBorder="1"/>
    <xf numFmtId="0" fontId="24" fillId="0" borderId="47" xfId="0" applyFont="1" applyBorder="1" applyAlignment="1">
      <alignment wrapText="1"/>
    </xf>
    <xf numFmtId="0" fontId="24" fillId="0" borderId="48" xfId="0" applyFont="1" applyBorder="1" applyAlignment="1">
      <alignment wrapText="1"/>
    </xf>
    <xf numFmtId="0" fontId="0" fillId="5" borderId="49" xfId="0" applyFill="1" applyBorder="1"/>
    <xf numFmtId="0" fontId="5" fillId="2" borderId="5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7" xfId="0" applyFont="1" applyFill="1" applyBorder="1" applyAlignment="1">
      <alignment vertical="center"/>
    </xf>
    <xf numFmtId="0" fontId="24" fillId="5" borderId="11" xfId="0" applyFont="1" applyFill="1" applyBorder="1" applyAlignment="1">
      <alignment wrapText="1"/>
    </xf>
    <xf numFmtId="0" fontId="28" fillId="8" borderId="50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wrapText="1"/>
    </xf>
    <xf numFmtId="0" fontId="27" fillId="10" borderId="0" xfId="0" applyFont="1" applyFill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5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53" xfId="0" applyFont="1" applyFill="1" applyBorder="1" applyAlignment="1">
      <alignment horizontal="center" vertical="center" wrapText="1"/>
    </xf>
    <xf numFmtId="0" fontId="26" fillId="11" borderId="0" xfId="0" applyFont="1" applyFill="1" applyAlignment="1">
      <alignment horizontal="center"/>
    </xf>
    <xf numFmtId="0" fontId="8" fillId="8" borderId="2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5" fillId="9" borderId="5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25" fillId="11" borderId="12" xfId="0" applyFont="1" applyFill="1" applyBorder="1" applyAlignment="1">
      <alignment horizontal="justify" vertical="center" wrapText="1"/>
    </xf>
    <xf numFmtId="0" fontId="25" fillId="11" borderId="13" xfId="0" applyFont="1" applyFill="1" applyBorder="1" applyAlignment="1">
      <alignment horizontal="justify" vertical="center" wrapText="1"/>
    </xf>
    <xf numFmtId="0" fontId="18" fillId="7" borderId="19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21" fillId="7" borderId="16" xfId="0" applyFont="1" applyFill="1" applyBorder="1" applyAlignment="1">
      <alignment horizontal="center" vertical="center" wrapText="1"/>
    </xf>
    <xf numFmtId="0" fontId="21" fillId="7" borderId="44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77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F81BD"/>
      <color rgb="FFFF6699"/>
      <color rgb="FFFF9900"/>
      <color rgb="FFFFFF00"/>
      <color rgb="FFEBFFEB"/>
      <color rgb="FFF3FFF3"/>
      <color rgb="FFE7FFE7"/>
      <color rgb="FFD9FFD9"/>
      <color rgb="FFF7FFF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rgbClr val="FFFF00"/>
                </a:solidFill>
              </a:rPr>
              <a:t>MEDIDAS QUE SE CUMPLEN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738790354982963E-2"/>
          <c:y val="0.1867564590322332"/>
          <c:w val="0.94432846207376475"/>
          <c:h val="0.6744008755868552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70-442A-92B0-7E76C9DC217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70-442A-92B0-7E76C9DC217E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170-442A-92B0-7E76C9DC217E}"/>
              </c:ext>
            </c:extLst>
          </c:dPt>
          <c:dLbls>
            <c:dLbl>
              <c:idx val="0"/>
              <c:layout>
                <c:manualLayout>
                  <c:x val="3.5642105373011372E-2"/>
                  <c:y val="-4.3478079792761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70-442A-92B0-7E76C9DC217E}"/>
                </c:ext>
              </c:extLst>
            </c:dLbl>
            <c:dLbl>
              <c:idx val="1"/>
              <c:layout>
                <c:manualLayout>
                  <c:x val="-6.3169539195274543E-2"/>
                  <c:y val="-9.6449050676184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70-442A-92B0-7E76C9DC217E}"/>
                </c:ext>
              </c:extLst>
            </c:dLbl>
            <c:dLbl>
              <c:idx val="2"/>
              <c:layout>
                <c:manualLayout>
                  <c:x val="-7.371310196563402E-2"/>
                  <c:y val="7.9397802530373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70-442A-92B0-7E76C9DC2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Graficos!$F$9:$F$11</c:f>
              <c:strCache>
                <c:ptCount val="3"/>
                <c:pt idx="0">
                  <c:v>CUMPLE</c:v>
                </c:pt>
                <c:pt idx="1">
                  <c:v>NO CUMPLE</c:v>
                </c:pt>
                <c:pt idx="2">
                  <c:v>n.a.</c:v>
                </c:pt>
              </c:strCache>
            </c:strRef>
          </c:cat>
          <c:val>
            <c:numRef>
              <c:f>Graficos!$G$9:$G$11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0-442A-92B0-7E76C9DC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Nivel</a:t>
            </a:r>
            <a:r>
              <a:rPr lang="en-US" baseline="0">
                <a:solidFill>
                  <a:srgbClr val="FFFF00"/>
                </a:solidFill>
              </a:rPr>
              <a:t> de las medidas por categoría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4702040816326534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Graficos!$L$7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35-4FB3-89F0-07C81B55C7C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35-4FB3-89F0-07C81B55C7C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35-4FB3-89F0-07C81B55C7C5}"/>
              </c:ext>
            </c:extLst>
          </c:dPt>
          <c:dPt>
            <c:idx val="3"/>
            <c:bubble3D val="0"/>
            <c:explosion val="1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35-4FB3-89F0-07C81B55C7C5}"/>
              </c:ext>
            </c:extLst>
          </c:dPt>
          <c:dLbls>
            <c:dLbl>
              <c:idx val="0"/>
              <c:layout>
                <c:manualLayout>
                  <c:x val="3.4942846429910648E-2"/>
                  <c:y val="-0.13951547175024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35-4FB3-89F0-07C81B55C7C5}"/>
                </c:ext>
              </c:extLst>
            </c:dLbl>
            <c:dLbl>
              <c:idx val="1"/>
              <c:layout>
                <c:manualLayout>
                  <c:x val="0.10902672880175682"/>
                  <c:y val="-2.33284984113835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835-4FB3-89F0-07C81B55C7C5}"/>
                </c:ext>
              </c:extLst>
            </c:dLbl>
            <c:dLbl>
              <c:idx val="2"/>
              <c:layout>
                <c:manualLayout>
                  <c:x val="4.8548288606781294E-2"/>
                  <c:y val="-1.8583367868490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835-4FB3-89F0-07C81B55C7C5}"/>
                </c:ext>
              </c:extLst>
            </c:dLbl>
            <c:dLbl>
              <c:idx val="3"/>
              <c:layout>
                <c:manualLayout>
                  <c:x val="-9.3842198296641491E-2"/>
                  <c:y val="-2.069484735460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835-4FB3-89F0-07C81B55C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s-ES" sz="16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Graficos!$K$8:$K$11</c:f>
              <c:strCache>
                <c:ptCount val="4"/>
                <c:pt idx="0">
                  <c:v>n.a.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</c:strCache>
            </c:strRef>
          </c:cat>
          <c:val>
            <c:numRef>
              <c:f>Graficos!$L$8:$L$11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35-4FB3-89F0-07C81B55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trole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92363</xdr:colOff>
      <xdr:row>4</xdr:row>
      <xdr:rowOff>122381</xdr:rowOff>
    </xdr:from>
    <xdr:to>
      <xdr:col>8</xdr:col>
      <xdr:colOff>332797</xdr:colOff>
      <xdr:row>6</xdr:row>
      <xdr:rowOff>103909</xdr:rowOff>
    </xdr:to>
    <xdr:sp macro="" textlink="">
      <xdr:nvSpPr>
        <xdr:cNvPr id="118789" name="Cuadro de texto 2">
          <a:extLst>
            <a:ext uri="{FF2B5EF4-FFF2-40B4-BE49-F238E27FC236}">
              <a16:creationId xmlns:a16="http://schemas.microsoft.com/office/drawing/2014/main" id="{B3089E7B-32A4-1A5C-7D15-B14947840DED}"/>
            </a:ext>
          </a:extLst>
        </xdr:cNvPr>
        <xdr:cNvSpPr txBox="1">
          <a:spLocks noChangeArrowheads="1"/>
        </xdr:cNvSpPr>
      </xdr:nvSpPr>
      <xdr:spPr bwMode="auto">
        <a:xfrm>
          <a:off x="3902363" y="1392381"/>
          <a:ext cx="2526434" cy="57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2400" b="1" i="0" u="none" strike="noStrike" baseline="0">
              <a:solidFill>
                <a:srgbClr val="1F3864"/>
              </a:solidFill>
              <a:latin typeface="Arial Narrow"/>
            </a:rPr>
            <a:t>CCN-CERT BP/14</a:t>
          </a:r>
        </a:p>
      </xdr:txBody>
    </xdr:sp>
    <xdr:clientData/>
  </xdr:twoCellAnchor>
  <xdr:twoCellAnchor>
    <xdr:from>
      <xdr:col>0</xdr:col>
      <xdr:colOff>11547</xdr:colOff>
      <xdr:row>8</xdr:row>
      <xdr:rowOff>202044</xdr:rowOff>
    </xdr:from>
    <xdr:to>
      <xdr:col>9</xdr:col>
      <xdr:colOff>720630</xdr:colOff>
      <xdr:row>13</xdr:row>
      <xdr:rowOff>2538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72E52BE-AB0E-417A-6759-AB7F43B6441B}"/>
            </a:ext>
          </a:extLst>
        </xdr:cNvPr>
        <xdr:cNvSpPr/>
      </xdr:nvSpPr>
      <xdr:spPr>
        <a:xfrm>
          <a:off x="11547" y="2441862"/>
          <a:ext cx="7567083" cy="978131"/>
        </a:xfrm>
        <a:prstGeom prst="rect">
          <a:avLst/>
        </a:prstGeom>
        <a:solidFill>
          <a:schemeClr val="accent1">
            <a:lumMod val="20000"/>
            <a:lumOff val="80000"/>
            <a:alpha val="89804"/>
          </a:schemeClr>
        </a:solidFill>
        <a:ln>
          <a:solidFill>
            <a:schemeClr val="accent5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ES"/>
        </a:p>
      </xdr:txBody>
    </xdr:sp>
    <xdr:clientData/>
  </xdr:twoCellAnchor>
  <xdr:twoCellAnchor>
    <xdr:from>
      <xdr:col>0</xdr:col>
      <xdr:colOff>659536</xdr:colOff>
      <xdr:row>8</xdr:row>
      <xdr:rowOff>325003</xdr:rowOff>
    </xdr:from>
    <xdr:to>
      <xdr:col>9</xdr:col>
      <xdr:colOff>167411</xdr:colOff>
      <xdr:row>12</xdr:row>
      <xdr:rowOff>150090</xdr:rowOff>
    </xdr:to>
    <xdr:sp macro="" textlink="">
      <xdr:nvSpPr>
        <xdr:cNvPr id="118788" name="Text Box 4">
          <a:extLst>
            <a:ext uri="{FF2B5EF4-FFF2-40B4-BE49-F238E27FC236}">
              <a16:creationId xmlns:a16="http://schemas.microsoft.com/office/drawing/2014/main" id="{559E9A8B-A867-4BBC-5032-08EE830F9433}"/>
            </a:ext>
          </a:extLst>
        </xdr:cNvPr>
        <xdr:cNvSpPr txBox="1">
          <a:spLocks noChangeArrowheads="1"/>
        </xdr:cNvSpPr>
      </xdr:nvSpPr>
      <xdr:spPr bwMode="auto">
        <a:xfrm>
          <a:off x="659536" y="2564821"/>
          <a:ext cx="6365875" cy="806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u="none" strike="noStrike" baseline="0">
              <a:solidFill>
                <a:srgbClr val="1F3864"/>
              </a:solidFill>
              <a:latin typeface="Arial Narrow"/>
            </a:rPr>
            <a:t>ANEXO. SIMULADOR DE DECLARACIÓN  DE APLICABILIDAD EN EL ENS</a:t>
          </a:r>
        </a:p>
      </xdr:txBody>
    </xdr:sp>
    <xdr:clientData/>
  </xdr:twoCellAnchor>
  <xdr:twoCellAnchor>
    <xdr:from>
      <xdr:col>0</xdr:col>
      <xdr:colOff>743237</xdr:colOff>
      <xdr:row>13</xdr:row>
      <xdr:rowOff>95538</xdr:rowOff>
    </xdr:from>
    <xdr:to>
      <xdr:col>8</xdr:col>
      <xdr:colOff>717837</xdr:colOff>
      <xdr:row>33</xdr:row>
      <xdr:rowOff>91498</xdr:rowOff>
    </xdr:to>
    <xdr:pic>
      <xdr:nvPicPr>
        <xdr:cNvPr id="3" name="Imagen 22">
          <a:extLst>
            <a:ext uri="{FF2B5EF4-FFF2-40B4-BE49-F238E27FC236}">
              <a16:creationId xmlns:a16="http://schemas.microsoft.com/office/drawing/2014/main" id="{810E79C0-8186-18D2-E365-CD9484D0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237" y="3512993"/>
          <a:ext cx="6070600" cy="3817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275167</xdr:colOff>
      <xdr:row>35</xdr:row>
      <xdr:rowOff>11642</xdr:rowOff>
    </xdr:from>
    <xdr:to>
      <xdr:col>9</xdr:col>
      <xdr:colOff>550334</xdr:colOff>
      <xdr:row>38</xdr:row>
      <xdr:rowOff>24342</xdr:rowOff>
    </xdr:to>
    <xdr:sp macro="" textlink="">
      <xdr:nvSpPr>
        <xdr:cNvPr id="118785" name="Text Box 1">
          <a:extLst>
            <a:ext uri="{FF2B5EF4-FFF2-40B4-BE49-F238E27FC236}">
              <a16:creationId xmlns:a16="http://schemas.microsoft.com/office/drawing/2014/main" id="{4A676501-076D-A5F9-F731-ADA21BEB8B57}"/>
            </a:ext>
          </a:extLst>
        </xdr:cNvPr>
        <xdr:cNvSpPr txBox="1">
          <a:spLocks noChangeArrowheads="1"/>
        </xdr:cNvSpPr>
      </xdr:nvSpPr>
      <xdr:spPr bwMode="auto">
        <a:xfrm>
          <a:off x="4847167" y="7568142"/>
          <a:ext cx="2561167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1800" b="1" i="0" u="none" strike="noStrike" baseline="0">
              <a:solidFill>
                <a:srgbClr val="1F3864"/>
              </a:solidFill>
              <a:latin typeface="Arial Narrow"/>
            </a:rPr>
            <a:t>Febrero 2023</a:t>
          </a:r>
        </a:p>
      </xdr:txBody>
    </xdr:sp>
    <xdr:clientData/>
  </xdr:twoCellAnchor>
  <xdr:twoCellAnchor editAs="oneCell">
    <xdr:from>
      <xdr:col>7</xdr:col>
      <xdr:colOff>555625</xdr:colOff>
      <xdr:row>0</xdr:row>
      <xdr:rowOff>242455</xdr:rowOff>
    </xdr:from>
    <xdr:to>
      <xdr:col>9</xdr:col>
      <xdr:colOff>31750</xdr:colOff>
      <xdr:row>3</xdr:row>
      <xdr:rowOff>168853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A017F0-DE45-B5F6-ACA2-434D2C669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89625" y="242455"/>
          <a:ext cx="10001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669635</xdr:colOff>
      <xdr:row>1</xdr:row>
      <xdr:rowOff>110836</xdr:rowOff>
    </xdr:from>
    <xdr:to>
      <xdr:col>2</xdr:col>
      <xdr:colOff>545810</xdr:colOff>
      <xdr:row>2</xdr:row>
      <xdr:rowOff>342207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572B96-F5D1-E41B-4C5C-E3FB9FAB3902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35" y="468745"/>
          <a:ext cx="1400175" cy="58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45357</xdr:colOff>
      <xdr:row>5</xdr:row>
      <xdr:rowOff>114195</xdr:rowOff>
    </xdr:from>
    <xdr:to>
      <xdr:col>3</xdr:col>
      <xdr:colOff>260</xdr:colOff>
      <xdr:row>8</xdr:row>
      <xdr:rowOff>199257</xdr:rowOff>
    </xdr:to>
    <xdr:pic>
      <xdr:nvPicPr>
        <xdr:cNvPr id="10" name="Imagen 9" descr="Esquema Nacional de Seguridad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928" y="1302552"/>
          <a:ext cx="1732903" cy="950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</xdr:row>
      <xdr:rowOff>14286</xdr:rowOff>
    </xdr:from>
    <xdr:to>
      <xdr:col>7</xdr:col>
      <xdr:colOff>590550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4</xdr:row>
      <xdr:rowOff>19050</xdr:rowOff>
    </xdr:from>
    <xdr:to>
      <xdr:col>15</xdr:col>
      <xdr:colOff>257175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0</xdr:row>
      <xdr:rowOff>76200</xdr:rowOff>
    </xdr:from>
    <xdr:to>
      <xdr:col>1</xdr:col>
      <xdr:colOff>247650</xdr:colOff>
      <xdr:row>3</xdr:row>
      <xdr:rowOff>66675</xdr:rowOff>
    </xdr:to>
    <xdr:sp macro="" textlink="">
      <xdr:nvSpPr>
        <xdr:cNvPr id="5" name="Flecha izqui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7175" y="76200"/>
          <a:ext cx="752475" cy="561975"/>
        </a:xfrm>
        <a:prstGeom prst="leftArrow">
          <a:avLst/>
        </a:prstGeom>
        <a:ln w="19050">
          <a:solidFill>
            <a:srgbClr val="FF99FF"/>
          </a:solidFill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 i="1">
              <a:solidFill>
                <a:srgbClr val="FFFF00"/>
              </a:solidFill>
              <a:latin typeface="Arial Narrow" panose="020B0606020202030204" pitchFamily="34" charset="0"/>
            </a:rPr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topLeftCell="A4" zoomScale="55" zoomScaleNormal="70" zoomScaleSheetLayoutView="55" zoomScalePageLayoutView="40" workbookViewId="0">
      <selection activeCell="J17" sqref="J17"/>
    </sheetView>
  </sheetViews>
  <sheetFormatPr baseColWidth="10" defaultRowHeight="15" x14ac:dyDescent="0.25"/>
  <cols>
    <col min="10" max="10" width="10.42578125" customWidth="1"/>
  </cols>
  <sheetData>
    <row r="1" spans="1:10" ht="28.5" x14ac:dyDescent="0.25">
      <c r="A1" s="49"/>
      <c r="B1" s="39"/>
      <c r="D1" s="46"/>
      <c r="F1" s="46"/>
      <c r="G1" s="48"/>
      <c r="H1" s="45"/>
      <c r="J1" s="45"/>
    </row>
    <row r="2" spans="1:10" ht="28.5" x14ac:dyDescent="0.25">
      <c r="A2" s="35"/>
      <c r="B2" s="30"/>
      <c r="C2" s="46"/>
      <c r="D2" s="34"/>
      <c r="E2" s="46"/>
      <c r="F2" s="31"/>
      <c r="G2" s="31"/>
      <c r="H2" s="46"/>
      <c r="I2" s="34"/>
      <c r="J2" s="46"/>
    </row>
    <row r="3" spans="1:10" ht="28.5" x14ac:dyDescent="0.25">
      <c r="A3" s="36"/>
      <c r="B3" s="47"/>
      <c r="C3" s="45"/>
      <c r="D3" s="48"/>
      <c r="E3" s="41"/>
      <c r="F3" s="31"/>
      <c r="G3" s="46"/>
      <c r="H3" s="33"/>
      <c r="I3" s="44"/>
      <c r="J3" s="41"/>
    </row>
    <row r="4" spans="1:10" ht="15.75" x14ac:dyDescent="0.25">
      <c r="A4" s="50"/>
      <c r="B4" s="30"/>
      <c r="C4" s="46"/>
      <c r="D4" s="31"/>
      <c r="E4" s="39"/>
      <c r="F4" s="43"/>
      <c r="G4" s="39"/>
      <c r="J4" s="39"/>
    </row>
    <row r="5" spans="1:10" ht="15.75" x14ac:dyDescent="0.25">
      <c r="A5" s="50"/>
      <c r="B5" s="34"/>
      <c r="C5" s="30"/>
      <c r="D5" s="46"/>
      <c r="E5" s="46"/>
      <c r="F5" s="31"/>
      <c r="G5" s="46"/>
      <c r="H5" s="34"/>
      <c r="I5" s="34"/>
      <c r="J5" s="46"/>
    </row>
    <row r="6" spans="1:10" ht="30" x14ac:dyDescent="0.25">
      <c r="A6" s="38"/>
      <c r="B6" s="45"/>
      <c r="D6" s="45"/>
      <c r="E6" s="43"/>
      <c r="F6" s="45"/>
      <c r="G6" s="43"/>
      <c r="J6" s="45"/>
    </row>
    <row r="7" spans="1:10" x14ac:dyDescent="0.25">
      <c r="A7" s="45"/>
      <c r="B7" s="45"/>
      <c r="C7" s="51"/>
      <c r="D7" s="45"/>
      <c r="E7" s="48"/>
      <c r="F7" s="45"/>
      <c r="G7" s="45"/>
      <c r="H7" s="48"/>
      <c r="I7" s="47"/>
      <c r="J7" s="45"/>
    </row>
    <row r="8" spans="1:10" ht="15.75" x14ac:dyDescent="0.25">
      <c r="A8" s="50"/>
      <c r="B8" s="46"/>
      <c r="C8" s="34"/>
      <c r="D8" s="46"/>
      <c r="E8" s="31"/>
      <c r="F8" s="46"/>
      <c r="G8" s="46"/>
      <c r="H8" s="31"/>
      <c r="I8" s="30"/>
      <c r="J8" s="46"/>
    </row>
    <row r="9" spans="1:10" ht="30" x14ac:dyDescent="0.25">
      <c r="A9" s="53"/>
      <c r="B9" s="46"/>
      <c r="C9" s="34"/>
      <c r="D9" s="46"/>
      <c r="E9" s="31"/>
      <c r="F9" s="31"/>
      <c r="G9" s="46"/>
      <c r="H9" s="34"/>
      <c r="I9" s="30"/>
      <c r="J9" s="46"/>
    </row>
    <row r="10" spans="1:10" ht="15.75" x14ac:dyDescent="0.25">
      <c r="A10" s="37"/>
      <c r="C10" s="39"/>
      <c r="E10" s="39"/>
      <c r="F10" s="43"/>
      <c r="G10" s="39"/>
      <c r="I10" s="42"/>
      <c r="J10" s="39"/>
    </row>
    <row r="11" spans="1:10" ht="15.75" x14ac:dyDescent="0.25">
      <c r="A11" s="50"/>
      <c r="B11" s="34"/>
      <c r="C11" s="46"/>
      <c r="D11" s="34"/>
      <c r="E11" s="46"/>
      <c r="F11" s="31"/>
      <c r="G11" s="46"/>
      <c r="H11" s="34"/>
      <c r="I11" s="30"/>
      <c r="J11" s="46"/>
    </row>
    <row r="12" spans="1:10" ht="15.75" x14ac:dyDescent="0.25">
      <c r="A12" s="50"/>
      <c r="B12" s="34"/>
      <c r="C12" s="46"/>
      <c r="D12" s="34"/>
      <c r="E12" s="46"/>
      <c r="F12" s="31"/>
      <c r="G12" s="46"/>
      <c r="H12" s="34"/>
      <c r="I12" s="30"/>
      <c r="J12" s="46"/>
    </row>
    <row r="13" spans="1:10" ht="15.75" x14ac:dyDescent="0.25">
      <c r="A13" s="52"/>
      <c r="B13" s="44"/>
      <c r="C13" s="41"/>
      <c r="D13" s="44"/>
      <c r="E13" s="32"/>
      <c r="F13" s="33"/>
      <c r="G13" s="41"/>
      <c r="H13" s="44"/>
      <c r="I13" s="32"/>
      <c r="J13" s="41"/>
    </row>
    <row r="14" spans="1:10" x14ac:dyDescent="0.25">
      <c r="A14" s="39"/>
      <c r="C14" s="39"/>
      <c r="E14" s="42"/>
      <c r="F14" s="45"/>
      <c r="G14" s="39"/>
      <c r="I14" s="42"/>
      <c r="J14" s="45"/>
    </row>
    <row r="15" spans="1:10" ht="15.75" x14ac:dyDescent="0.25">
      <c r="A15" s="50"/>
      <c r="B15" s="51"/>
      <c r="C15" s="45"/>
      <c r="D15" s="51"/>
      <c r="E15" s="47"/>
      <c r="F15" s="45"/>
      <c r="G15" s="45"/>
      <c r="H15" s="51"/>
      <c r="I15" s="47"/>
      <c r="J15" s="46"/>
    </row>
    <row r="16" spans="1:10" ht="23.25" x14ac:dyDescent="0.25">
      <c r="A16" s="40"/>
      <c r="B16" s="47"/>
      <c r="C16" s="45"/>
      <c r="D16" s="51"/>
      <c r="E16" s="47"/>
      <c r="F16" s="46"/>
      <c r="G16" s="45"/>
      <c r="H16" s="48"/>
      <c r="I16" s="45"/>
      <c r="J16" s="41"/>
    </row>
    <row r="17" spans="1:10" x14ac:dyDescent="0.25">
      <c r="A17" s="46"/>
      <c r="B17" s="30"/>
      <c r="C17" s="46"/>
      <c r="D17" s="34"/>
      <c r="E17" s="46"/>
      <c r="F17" s="31"/>
      <c r="G17" s="46"/>
      <c r="H17" s="46"/>
      <c r="I17" s="46"/>
      <c r="J17" s="46"/>
    </row>
    <row r="18" spans="1:10" ht="15.75" x14ac:dyDescent="0.25">
      <c r="A18" s="37"/>
      <c r="C18" s="41"/>
      <c r="D18" s="44"/>
      <c r="E18" s="41"/>
      <c r="F18" s="33"/>
      <c r="G18" s="41"/>
      <c r="H18" s="44"/>
      <c r="I18" s="32"/>
      <c r="J18" s="41"/>
    </row>
    <row r="19" spans="1:10" x14ac:dyDescent="0.25">
      <c r="A19" s="46"/>
      <c r="B19" s="34"/>
      <c r="C19" s="46"/>
      <c r="D19" s="34"/>
      <c r="E19" s="46"/>
      <c r="F19" s="31"/>
      <c r="G19" s="46"/>
      <c r="H19" s="34"/>
      <c r="I19" s="30"/>
      <c r="J19" s="46"/>
    </row>
    <row r="20" spans="1:10" x14ac:dyDescent="0.25">
      <c r="A20" s="41"/>
      <c r="B20" s="44"/>
      <c r="C20" s="41"/>
      <c r="D20" s="44"/>
      <c r="E20" s="46"/>
      <c r="F20" s="33"/>
      <c r="G20" s="41"/>
      <c r="H20" s="44"/>
      <c r="I20" s="32"/>
      <c r="J20" s="41"/>
    </row>
    <row r="21" spans="1:10" x14ac:dyDescent="0.25">
      <c r="A21" s="39"/>
      <c r="C21" s="39"/>
      <c r="E21" s="39"/>
      <c r="F21" s="43"/>
      <c r="G21" s="39"/>
      <c r="I21" s="42"/>
      <c r="J21" s="39"/>
    </row>
    <row r="22" spans="1:10" x14ac:dyDescent="0.25">
      <c r="A22" s="45"/>
      <c r="B22" s="51"/>
      <c r="C22" s="45"/>
      <c r="D22" s="51"/>
      <c r="E22" s="45"/>
      <c r="F22" s="48"/>
      <c r="G22" s="45"/>
      <c r="H22" s="51"/>
      <c r="I22" s="47"/>
      <c r="J22" s="45"/>
    </row>
    <row r="23" spans="1:10" x14ac:dyDescent="0.25">
      <c r="A23" s="46"/>
      <c r="B23" s="34"/>
      <c r="C23" s="46"/>
      <c r="D23" s="34"/>
      <c r="E23" s="46"/>
      <c r="F23" s="31"/>
      <c r="G23" s="46"/>
      <c r="H23" s="34"/>
      <c r="I23" s="30"/>
      <c r="J23" s="46"/>
    </row>
    <row r="24" spans="1:10" x14ac:dyDescent="0.25">
      <c r="A24" s="39"/>
      <c r="C24" s="39"/>
      <c r="E24" s="39"/>
      <c r="F24" s="43"/>
      <c r="G24" s="39"/>
      <c r="I24" s="42"/>
      <c r="J24" s="39"/>
    </row>
    <row r="25" spans="1:10" x14ac:dyDescent="0.25">
      <c r="A25" s="46"/>
      <c r="B25" s="30"/>
      <c r="C25" s="46"/>
      <c r="D25" s="34"/>
      <c r="E25" s="46"/>
      <c r="F25" s="31"/>
      <c r="G25" s="46"/>
      <c r="H25" s="34"/>
      <c r="I25" s="46"/>
      <c r="J25" s="46"/>
    </row>
    <row r="26" spans="1:10" x14ac:dyDescent="0.25">
      <c r="A26" s="41"/>
      <c r="B26" s="44"/>
      <c r="C26" s="41"/>
      <c r="D26" s="44"/>
      <c r="E26" s="41"/>
      <c r="F26" s="33"/>
      <c r="G26" s="41"/>
      <c r="H26" s="44"/>
      <c r="I26" s="32"/>
      <c r="J26" s="41"/>
    </row>
    <row r="27" spans="1:10" x14ac:dyDescent="0.25">
      <c r="A27" s="46"/>
      <c r="B27" s="34"/>
      <c r="C27" s="46"/>
      <c r="D27" s="34"/>
      <c r="E27" s="46"/>
      <c r="F27" s="31"/>
      <c r="G27" s="46"/>
      <c r="H27" s="34"/>
      <c r="I27" s="30"/>
      <c r="J27" s="46"/>
    </row>
    <row r="28" spans="1:10" x14ac:dyDescent="0.25">
      <c r="A28" s="41"/>
      <c r="B28" s="44"/>
      <c r="C28" s="41"/>
      <c r="D28" s="44"/>
      <c r="E28" s="41"/>
      <c r="F28" s="33"/>
      <c r="G28" s="41"/>
      <c r="H28" s="44"/>
      <c r="I28" s="32"/>
      <c r="J28" s="41"/>
    </row>
    <row r="29" spans="1:10" x14ac:dyDescent="0.25">
      <c r="A29" s="45"/>
      <c r="C29" s="39"/>
      <c r="E29" s="39"/>
      <c r="F29" s="43"/>
      <c r="G29" s="39"/>
      <c r="I29" s="42"/>
      <c r="J29" s="39"/>
    </row>
    <row r="30" spans="1:10" x14ac:dyDescent="0.25">
      <c r="A30" s="45"/>
      <c r="B30" s="51"/>
      <c r="C30" s="45"/>
      <c r="D30" s="51"/>
      <c r="E30" s="46"/>
      <c r="F30" s="48"/>
      <c r="G30" s="48"/>
      <c r="H30" s="51"/>
      <c r="I30" s="47"/>
      <c r="J30" s="45"/>
    </row>
    <row r="31" spans="1:10" x14ac:dyDescent="0.25">
      <c r="A31" s="46"/>
      <c r="B31" s="34"/>
      <c r="C31" s="46"/>
      <c r="D31" s="34"/>
      <c r="E31" s="30"/>
      <c r="F31" s="46"/>
      <c r="G31" s="31"/>
      <c r="H31" s="34"/>
      <c r="I31" s="46"/>
      <c r="J31" s="46"/>
    </row>
    <row r="32" spans="1:10" x14ac:dyDescent="0.25">
      <c r="A32" s="41"/>
      <c r="B32" s="44"/>
      <c r="C32" s="41"/>
      <c r="D32" s="44"/>
      <c r="E32" s="32"/>
      <c r="F32" s="41"/>
      <c r="G32" s="33"/>
      <c r="H32" s="46"/>
      <c r="I32" s="41"/>
      <c r="J32" s="41"/>
    </row>
    <row r="33" spans="1:10" x14ac:dyDescent="0.25">
      <c r="A33" s="41"/>
      <c r="B33" s="44"/>
      <c r="C33" s="46"/>
      <c r="D33" s="44"/>
      <c r="E33" s="32"/>
      <c r="F33" s="41"/>
      <c r="G33" s="33"/>
      <c r="H33" s="41"/>
      <c r="I33" s="41"/>
      <c r="J33" s="41"/>
    </row>
    <row r="34" spans="1:10" x14ac:dyDescent="0.25">
      <c r="B34" s="47"/>
      <c r="C34" s="45"/>
      <c r="D34" s="51"/>
      <c r="E34" s="47"/>
      <c r="F34" s="45"/>
      <c r="G34" s="45"/>
      <c r="H34" s="45"/>
      <c r="I34" s="45"/>
      <c r="J34" s="45"/>
    </row>
    <row r="35" spans="1:10" x14ac:dyDescent="0.25">
      <c r="A35" s="47"/>
      <c r="B35" s="47"/>
      <c r="C35" s="45"/>
      <c r="D35" s="51"/>
      <c r="E35" s="47"/>
      <c r="F35" s="45"/>
      <c r="G35" s="45"/>
      <c r="H35" s="45"/>
      <c r="I35" s="45"/>
      <c r="J35" s="45"/>
    </row>
    <row r="36" spans="1:10" x14ac:dyDescent="0.25">
      <c r="A36" s="30"/>
      <c r="B36" s="30"/>
      <c r="C36" s="46"/>
      <c r="D36" s="34"/>
      <c r="E36" s="30"/>
      <c r="F36" s="46"/>
      <c r="G36" s="46"/>
      <c r="H36" s="46"/>
      <c r="I36" s="46"/>
      <c r="J36" s="46"/>
    </row>
    <row r="37" spans="1:10" x14ac:dyDescent="0.25">
      <c r="A37" s="48"/>
      <c r="C37" s="39"/>
      <c r="D37" s="45"/>
      <c r="F37" s="39"/>
      <c r="G37" s="39"/>
      <c r="H37" s="39"/>
      <c r="I37" s="39"/>
      <c r="J37" s="39"/>
    </row>
    <row r="38" spans="1:10" x14ac:dyDescent="0.25">
      <c r="A38" s="46"/>
      <c r="B38" s="34"/>
      <c r="C38" s="46"/>
      <c r="D38" s="46"/>
      <c r="E38" s="34"/>
      <c r="F38" s="46"/>
      <c r="G38" s="46"/>
      <c r="H38" s="46"/>
      <c r="I38" s="46"/>
      <c r="J38" s="46"/>
    </row>
    <row r="39" spans="1:10" x14ac:dyDescent="0.25">
      <c r="A39" s="43"/>
      <c r="C39" s="41"/>
      <c r="D39" s="39"/>
      <c r="F39" s="41"/>
      <c r="G39" s="39"/>
      <c r="H39" s="39"/>
      <c r="I39" s="41"/>
      <c r="J39" s="41"/>
    </row>
    <row r="49" ht="12.95" customHeight="1" x14ac:dyDescent="0.25"/>
    <row r="50" hidden="1" x14ac:dyDescent="0.25"/>
    <row r="51" hidden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abSelected="1" view="pageBreakPreview" zoomScale="90" zoomScaleNormal="90" zoomScaleSheetLayoutView="90" workbookViewId="0">
      <pane ySplit="11" topLeftCell="A12" activePane="bottomLeft" state="frozen"/>
      <selection pane="bottomLeft" activeCell="H102" sqref="H102"/>
    </sheetView>
  </sheetViews>
  <sheetFormatPr baseColWidth="10" defaultColWidth="11.42578125" defaultRowHeight="15" x14ac:dyDescent="0.25"/>
  <cols>
    <col min="1" max="1" width="3.28515625" style="11" customWidth="1"/>
    <col min="2" max="2" width="6.85546875" style="11" customWidth="1"/>
    <col min="3" max="3" width="25.7109375" style="11" customWidth="1"/>
    <col min="4" max="4" width="61" style="11" customWidth="1"/>
    <col min="5" max="5" width="17.28515625" style="11" customWidth="1"/>
    <col min="6" max="6" width="9.140625" style="11" customWidth="1"/>
    <col min="7" max="7" width="9" style="11" customWidth="1"/>
    <col min="8" max="8" width="15.7109375" style="11" customWidth="1"/>
    <col min="9" max="12" width="16.28515625" style="11" customWidth="1"/>
    <col min="13" max="13" width="15.85546875" style="11" customWidth="1"/>
    <col min="14" max="14" width="80.140625" style="11" customWidth="1"/>
    <col min="15" max="15" width="27.7109375" style="11" hidden="1" customWidth="1"/>
    <col min="16" max="18" width="27.7109375" style="13" hidden="1" customWidth="1"/>
    <col min="19" max="20" width="27.7109375" style="11" hidden="1" customWidth="1"/>
    <col min="21" max="21" width="39.85546875" style="11" hidden="1" customWidth="1"/>
    <col min="22" max="22" width="13.42578125" style="11" hidden="1" customWidth="1"/>
    <col min="23" max="23" width="16.42578125" style="11" hidden="1" customWidth="1"/>
    <col min="24" max="25" width="27.7109375" style="11" hidden="1" customWidth="1"/>
    <col min="26" max="16384" width="11.42578125" style="11"/>
  </cols>
  <sheetData>
    <row r="1" spans="1:24" ht="17.25" x14ac:dyDescent="0.3">
      <c r="A1" s="111"/>
      <c r="B1" s="90"/>
      <c r="C1" s="141" t="s">
        <v>233</v>
      </c>
      <c r="D1" s="141"/>
      <c r="E1" s="115"/>
      <c r="F1" s="115"/>
      <c r="G1" s="115"/>
      <c r="H1" s="111"/>
      <c r="I1" s="113"/>
      <c r="J1" s="111"/>
      <c r="K1" s="113"/>
      <c r="L1" s="111"/>
      <c r="M1" s="113"/>
      <c r="P1" s="2"/>
      <c r="Q1" s="2"/>
      <c r="R1" s="2"/>
      <c r="S1"/>
    </row>
    <row r="2" spans="1:24" ht="18" customHeight="1" x14ac:dyDescent="0.25">
      <c r="A2" s="111"/>
      <c r="B2" s="114"/>
      <c r="C2" s="113"/>
      <c r="D2" s="112"/>
      <c r="E2" s="112"/>
      <c r="F2" s="112"/>
      <c r="G2" s="112"/>
      <c r="H2" s="112"/>
      <c r="I2" s="114"/>
      <c r="J2" s="112"/>
      <c r="K2" s="114"/>
      <c r="L2" s="112"/>
      <c r="M2" s="114"/>
      <c r="P2" s="2"/>
      <c r="Q2" s="2"/>
      <c r="R2" s="2"/>
      <c r="S2"/>
      <c r="X2" s="71"/>
    </row>
    <row r="3" spans="1:24" x14ac:dyDescent="0.25">
      <c r="B3" s="99"/>
      <c r="C3" s="106"/>
      <c r="D3" s="95"/>
      <c r="E3" s="98"/>
      <c r="F3" s="101"/>
      <c r="G3" s="101"/>
      <c r="H3" s="97"/>
      <c r="I3" s="98"/>
      <c r="J3" s="97"/>
      <c r="K3" s="118"/>
      <c r="L3" s="101"/>
      <c r="M3" s="101"/>
      <c r="N3" s="101"/>
      <c r="O3" s="96"/>
      <c r="P3" s="2"/>
      <c r="Q3" s="2"/>
      <c r="R3" s="2"/>
      <c r="S3"/>
      <c r="X3" s="71"/>
    </row>
    <row r="4" spans="1:24" ht="24" customHeight="1" x14ac:dyDescent="0.25">
      <c r="A4" s="91"/>
      <c r="B4" s="100"/>
      <c r="C4" s="149" t="s">
        <v>230</v>
      </c>
      <c r="D4" s="150"/>
      <c r="E4" s="150"/>
      <c r="F4" s="121"/>
      <c r="G4" s="121"/>
      <c r="H4" s="102"/>
      <c r="I4" s="142" t="s">
        <v>229</v>
      </c>
      <c r="J4" s="142"/>
      <c r="K4" s="142"/>
      <c r="L4" s="142"/>
      <c r="M4" s="142"/>
      <c r="N4" s="120"/>
      <c r="O4" s="80"/>
      <c r="P4" s="2"/>
      <c r="Q4" s="2"/>
      <c r="R4" s="2"/>
      <c r="S4"/>
      <c r="X4" s="72"/>
    </row>
    <row r="5" spans="1:24" ht="20.25" customHeight="1" x14ac:dyDescent="0.25">
      <c r="A5" s="92"/>
      <c r="B5" s="81"/>
      <c r="C5" s="151"/>
      <c r="D5" s="152"/>
      <c r="E5" s="152"/>
      <c r="F5" s="122"/>
      <c r="G5" s="122"/>
      <c r="H5" s="85" t="s">
        <v>226</v>
      </c>
      <c r="I5" s="85" t="s">
        <v>213</v>
      </c>
      <c r="J5" s="85" t="s">
        <v>214</v>
      </c>
      <c r="K5" s="85" t="s">
        <v>215</v>
      </c>
      <c r="L5" s="85" t="s">
        <v>216</v>
      </c>
      <c r="M5" s="85" t="s">
        <v>217</v>
      </c>
      <c r="N5" s="120"/>
      <c r="O5" s="59"/>
      <c r="P5" s="6" t="s">
        <v>0</v>
      </c>
      <c r="Q5" s="6" t="s">
        <v>1</v>
      </c>
      <c r="R5" s="6" t="s">
        <v>2</v>
      </c>
      <c r="S5" s="7" t="s">
        <v>206</v>
      </c>
      <c r="X5" s="18"/>
    </row>
    <row r="6" spans="1:24" ht="15.6" customHeight="1" x14ac:dyDescent="0.25">
      <c r="A6" s="92"/>
      <c r="B6" s="81"/>
      <c r="C6" s="75"/>
      <c r="D6" s="77"/>
      <c r="E6" s="123"/>
      <c r="F6" s="124"/>
      <c r="G6" s="124"/>
      <c r="H6" s="86" t="str">
        <f>IF(OR(I6="ALTO",J6="ALTO",K6="ALTO",L6="ALTO",M6="ALTO"),"ALTA",IF(OR(I6="MEDIO",J6="MEDIO",K6="MEDIO",L6="MEDIO",M6="MEDIO"),"MEDIA","BASICA"))</f>
        <v>ALTA</v>
      </c>
      <c r="I6" s="86" t="s">
        <v>1</v>
      </c>
      <c r="J6" s="86" t="s">
        <v>2</v>
      </c>
      <c r="K6" s="86" t="s">
        <v>2</v>
      </c>
      <c r="L6" s="86" t="s">
        <v>2</v>
      </c>
      <c r="M6" s="86" t="s">
        <v>2</v>
      </c>
      <c r="N6" s="128"/>
      <c r="O6" s="59"/>
      <c r="P6" s="6"/>
      <c r="Q6" s="6"/>
      <c r="R6" s="6"/>
      <c r="S6" s="7"/>
      <c r="X6" s="18"/>
    </row>
    <row r="7" spans="1:24" ht="5.45" customHeight="1" x14ac:dyDescent="0.45">
      <c r="A7" s="92"/>
      <c r="B7" s="81"/>
      <c r="C7" s="84"/>
      <c r="D7" s="79"/>
      <c r="E7" s="125"/>
      <c r="F7" s="125"/>
      <c r="G7" s="125"/>
      <c r="H7" s="117"/>
      <c r="I7" s="116"/>
      <c r="J7" s="116"/>
      <c r="K7" s="117"/>
      <c r="L7" s="117"/>
      <c r="M7" s="87"/>
      <c r="N7" s="129"/>
      <c r="O7" s="59"/>
      <c r="P7" s="6"/>
      <c r="Q7" s="6"/>
      <c r="R7" s="6"/>
      <c r="S7" s="7"/>
      <c r="X7" s="18"/>
    </row>
    <row r="8" spans="1:24" ht="47.1" customHeight="1" x14ac:dyDescent="0.45">
      <c r="A8" s="92"/>
      <c r="B8" s="81"/>
      <c r="C8" s="76"/>
      <c r="D8" s="147" t="s">
        <v>234</v>
      </c>
      <c r="E8" s="148"/>
      <c r="F8" s="126"/>
      <c r="G8" s="126"/>
      <c r="H8" s="89"/>
      <c r="I8" s="89"/>
      <c r="J8" s="87"/>
      <c r="K8" s="89"/>
      <c r="L8" s="87"/>
      <c r="M8" s="89"/>
      <c r="N8" s="129"/>
      <c r="O8" s="59"/>
      <c r="P8" s="6"/>
      <c r="Q8" s="6"/>
      <c r="R8" s="6"/>
      <c r="S8" s="7"/>
      <c r="X8" s="18"/>
    </row>
    <row r="9" spans="1:24" ht="20.45" customHeight="1" x14ac:dyDescent="0.45">
      <c r="A9" s="92"/>
      <c r="B9" s="81"/>
      <c r="C9" s="79"/>
      <c r="D9" s="111"/>
      <c r="E9" s="78"/>
      <c r="F9" s="78"/>
      <c r="G9" s="78"/>
      <c r="H9" s="82"/>
      <c r="I9" s="89"/>
      <c r="J9" s="87"/>
      <c r="K9" s="153" t="s">
        <v>231</v>
      </c>
      <c r="L9" s="154"/>
      <c r="M9" s="109">
        <f>SUM(X13:X102)</f>
        <v>70</v>
      </c>
      <c r="N9" s="130"/>
      <c r="O9" s="59"/>
      <c r="P9" s="6"/>
      <c r="Q9" s="6"/>
      <c r="R9" s="6"/>
      <c r="S9" s="7"/>
      <c r="X9" s="18"/>
    </row>
    <row r="10" spans="1:24" ht="20.25" customHeight="1" x14ac:dyDescent="0.45">
      <c r="A10" s="92"/>
      <c r="B10" s="81"/>
      <c r="C10" s="78"/>
      <c r="D10" s="83"/>
      <c r="E10" s="83"/>
      <c r="F10" s="83"/>
      <c r="G10" s="83"/>
      <c r="H10" s="110"/>
      <c r="I10" s="89"/>
      <c r="J10" s="89"/>
      <c r="K10" s="89"/>
      <c r="L10" s="88"/>
      <c r="M10" s="87"/>
      <c r="N10" s="129"/>
      <c r="O10" s="59"/>
      <c r="P10" s="6"/>
      <c r="Q10" s="6"/>
      <c r="R10" s="6"/>
      <c r="S10" s="7"/>
      <c r="X10" s="18"/>
    </row>
    <row r="11" spans="1:24" ht="24" customHeight="1" thickBot="1" x14ac:dyDescent="0.3">
      <c r="A11" s="107"/>
      <c r="B11" s="108"/>
      <c r="C11" s="73" t="s">
        <v>204</v>
      </c>
      <c r="D11" s="73" t="s">
        <v>205</v>
      </c>
      <c r="E11" s="103" t="s">
        <v>203</v>
      </c>
      <c r="F11" s="127" t="s">
        <v>235</v>
      </c>
      <c r="G11" s="127" t="s">
        <v>236</v>
      </c>
      <c r="H11" s="74" t="s">
        <v>226</v>
      </c>
      <c r="I11" s="155" t="s">
        <v>232</v>
      </c>
      <c r="J11" s="156"/>
      <c r="K11" s="156"/>
      <c r="L11" s="156"/>
      <c r="M11" s="156"/>
      <c r="N11" s="120" t="s">
        <v>237</v>
      </c>
      <c r="O11" s="59"/>
      <c r="P11" s="6"/>
      <c r="Q11" s="6"/>
      <c r="R11" s="6"/>
      <c r="S11" s="7"/>
      <c r="X11" s="18"/>
    </row>
    <row r="12" spans="1:24" s="12" customFormat="1" ht="24" customHeight="1" thickBot="1" x14ac:dyDescent="0.3">
      <c r="A12" s="92"/>
      <c r="B12" s="105"/>
      <c r="C12" s="54" t="s">
        <v>3</v>
      </c>
      <c r="D12" s="54" t="s">
        <v>4</v>
      </c>
      <c r="E12" s="55"/>
      <c r="F12" s="55"/>
      <c r="G12" s="55"/>
      <c r="H12" s="55"/>
      <c r="I12" s="145"/>
      <c r="J12" s="145"/>
      <c r="K12" s="145"/>
      <c r="L12" s="145"/>
      <c r="M12" s="145"/>
      <c r="N12" s="131"/>
      <c r="O12" s="59"/>
      <c r="P12" s="8"/>
      <c r="Q12" s="8"/>
      <c r="R12" s="8"/>
      <c r="S12" s="5"/>
      <c r="U12" s="19"/>
      <c r="V12" s="17"/>
      <c r="W12" s="17"/>
    </row>
    <row r="13" spans="1:24" ht="17.25" customHeight="1" thickBot="1" x14ac:dyDescent="0.3">
      <c r="A13" s="92"/>
      <c r="B13" s="81"/>
      <c r="C13" s="62" t="s">
        <v>5</v>
      </c>
      <c r="D13" s="63" t="s">
        <v>6</v>
      </c>
      <c r="E13" s="104" t="s">
        <v>173</v>
      </c>
      <c r="F13" s="104" t="s">
        <v>241</v>
      </c>
      <c r="G13" s="104" t="s">
        <v>238</v>
      </c>
      <c r="H13" s="22" t="str">
        <f>SI_CAT</f>
        <v>ALTA</v>
      </c>
      <c r="I13" s="143" t="str">
        <f>IF(H13="BASICA",P13,IF(H13="MEDIA",Q13,R13))</f>
        <v>aplica</v>
      </c>
      <c r="J13" s="143"/>
      <c r="K13" s="143"/>
      <c r="L13" s="143"/>
      <c r="M13" s="144"/>
      <c r="N13" s="69"/>
      <c r="O13" s="59"/>
      <c r="P13" s="2" t="s">
        <v>7</v>
      </c>
      <c r="Q13" s="2" t="s">
        <v>7</v>
      </c>
      <c r="R13" s="2" t="s">
        <v>7</v>
      </c>
      <c r="S13"/>
      <c r="U13" s="18" t="e">
        <f>IF(#REF!&lt;&gt;"n.a.",H13,#REF!)</f>
        <v>#REF!</v>
      </c>
      <c r="X13" s="18">
        <f>IF(EXACT("n.a.",I13),0,1)</f>
        <v>1</v>
      </c>
    </row>
    <row r="14" spans="1:24" ht="17.25" customHeight="1" thickBot="1" x14ac:dyDescent="0.3">
      <c r="A14" s="92"/>
      <c r="B14" s="81"/>
      <c r="C14" s="62" t="s">
        <v>8</v>
      </c>
      <c r="D14" s="64" t="s">
        <v>9</v>
      </c>
      <c r="E14" s="65" t="s">
        <v>173</v>
      </c>
      <c r="F14" s="104" t="s">
        <v>241</v>
      </c>
      <c r="G14" s="104" t="s">
        <v>238</v>
      </c>
      <c r="H14" s="16" t="str">
        <f>SI_CAT</f>
        <v>ALTA</v>
      </c>
      <c r="I14" s="135" t="str">
        <f>IF(H14="BASICA",P14,IF(H14="MEDIA",Q14,R14))</f>
        <v>aplica</v>
      </c>
      <c r="J14" s="135"/>
      <c r="K14" s="135"/>
      <c r="L14" s="135"/>
      <c r="M14" s="136"/>
      <c r="N14" s="69"/>
      <c r="O14" s="59"/>
      <c r="P14" s="2" t="s">
        <v>7</v>
      </c>
      <c r="Q14" s="2" t="s">
        <v>7</v>
      </c>
      <c r="R14" s="2" t="s">
        <v>7</v>
      </c>
      <c r="S14"/>
      <c r="U14" s="18" t="e">
        <f>IF(#REF!&lt;&gt;"n.a.",H14,#REF!)</f>
        <v>#REF!</v>
      </c>
      <c r="X14" s="18">
        <f t="shared" ref="X14:X76" si="0">IF(EXACT("n.a.",I14),0,1)</f>
        <v>1</v>
      </c>
    </row>
    <row r="15" spans="1:24" ht="17.25" customHeight="1" thickBot="1" x14ac:dyDescent="0.3">
      <c r="A15" s="92"/>
      <c r="B15" s="81"/>
      <c r="C15" s="62" t="s">
        <v>10</v>
      </c>
      <c r="D15" s="64" t="s">
        <v>11</v>
      </c>
      <c r="E15" s="65" t="s">
        <v>173</v>
      </c>
      <c r="F15" s="104" t="s">
        <v>241</v>
      </c>
      <c r="G15" s="104" t="s">
        <v>238</v>
      </c>
      <c r="H15" s="16" t="str">
        <f>SI_CAT</f>
        <v>ALTA</v>
      </c>
      <c r="I15" s="135" t="str">
        <f>IF(H15="BASICA",P15,IF(H15="MEDIA",Q15,R15))</f>
        <v>aplica</v>
      </c>
      <c r="J15" s="135"/>
      <c r="K15" s="135"/>
      <c r="L15" s="135"/>
      <c r="M15" s="136"/>
      <c r="N15" s="69"/>
      <c r="O15" s="59"/>
      <c r="P15" s="2" t="s">
        <v>7</v>
      </c>
      <c r="Q15" s="2" t="s">
        <v>7</v>
      </c>
      <c r="R15" s="2" t="s">
        <v>7</v>
      </c>
      <c r="S15"/>
      <c r="U15" s="18" t="e">
        <f>IF(#REF!&lt;&gt;"n.a.",H15,#REF!)</f>
        <v>#REF!</v>
      </c>
      <c r="X15" s="18">
        <f t="shared" si="0"/>
        <v>1</v>
      </c>
    </row>
    <row r="16" spans="1:24" ht="17.25" customHeight="1" thickBot="1" x14ac:dyDescent="0.3">
      <c r="A16" s="92"/>
      <c r="B16" s="81"/>
      <c r="C16" s="62" t="s">
        <v>12</v>
      </c>
      <c r="D16" s="66" t="s">
        <v>13</v>
      </c>
      <c r="E16" s="67" t="s">
        <v>173</v>
      </c>
      <c r="F16" s="104" t="s">
        <v>241</v>
      </c>
      <c r="G16" s="104" t="s">
        <v>238</v>
      </c>
      <c r="H16" s="21" t="str">
        <f>SI_CAT</f>
        <v>ALTA</v>
      </c>
      <c r="I16" s="139" t="str">
        <f>IF(H16="BASICA",P16,IF(H16="MEDIA",Q16,R16))</f>
        <v>aplica</v>
      </c>
      <c r="J16" s="139"/>
      <c r="K16" s="139"/>
      <c r="L16" s="139"/>
      <c r="M16" s="140"/>
      <c r="N16" s="69"/>
      <c r="O16" s="59"/>
      <c r="P16" s="2" t="s">
        <v>7</v>
      </c>
      <c r="Q16" s="2" t="s">
        <v>7</v>
      </c>
      <c r="R16" s="2" t="s">
        <v>7</v>
      </c>
      <c r="S16"/>
      <c r="U16" s="18" t="e">
        <f>IF(#REF!&lt;&gt;"n.a.",H16,#REF!)</f>
        <v>#REF!</v>
      </c>
      <c r="X16" s="18">
        <f t="shared" si="0"/>
        <v>1</v>
      </c>
    </row>
    <row r="17" spans="1:24" ht="20.25" customHeight="1" thickBot="1" x14ac:dyDescent="0.3">
      <c r="A17" s="92"/>
      <c r="B17" s="81"/>
      <c r="C17" s="54" t="s">
        <v>14</v>
      </c>
      <c r="D17" s="54" t="s">
        <v>15</v>
      </c>
      <c r="E17" s="55"/>
      <c r="F17" s="55"/>
      <c r="G17" s="55"/>
      <c r="H17" s="55"/>
      <c r="I17" s="146"/>
      <c r="J17" s="146"/>
      <c r="K17" s="146"/>
      <c r="L17" s="146"/>
      <c r="M17" s="146"/>
      <c r="N17" s="131"/>
      <c r="O17" s="59"/>
      <c r="P17" s="9"/>
      <c r="Q17" s="9"/>
      <c r="R17" s="9"/>
      <c r="S17"/>
      <c r="U17" s="18" t="e">
        <f>IF(#REF!&lt;&gt;"n.a.",H17,#REF!)</f>
        <v>#REF!</v>
      </c>
      <c r="X17" s="18"/>
    </row>
    <row r="18" spans="1:24" ht="17.25" customHeight="1" thickBot="1" x14ac:dyDescent="0.3">
      <c r="A18" s="92"/>
      <c r="B18" s="81"/>
      <c r="C18" s="56" t="s">
        <v>16</v>
      </c>
      <c r="D18" s="56" t="s">
        <v>17</v>
      </c>
      <c r="E18" s="14"/>
      <c r="F18" s="14"/>
      <c r="G18" s="14"/>
      <c r="H18" s="14"/>
      <c r="I18" s="137"/>
      <c r="J18" s="137"/>
      <c r="K18" s="137"/>
      <c r="L18" s="137"/>
      <c r="M18" s="138"/>
      <c r="N18" s="119"/>
      <c r="O18" s="59"/>
      <c r="P18" s="10"/>
      <c r="Q18" s="10"/>
      <c r="R18" s="10"/>
      <c r="S18"/>
      <c r="U18" s="18" t="e">
        <f>IF(#REF!&lt;&gt;"n.a.",H18,#REF!)</f>
        <v>#REF!</v>
      </c>
      <c r="V18" s="11" t="s">
        <v>238</v>
      </c>
      <c r="W18" s="11" t="s">
        <v>241</v>
      </c>
      <c r="X18" s="18"/>
    </row>
    <row r="19" spans="1:24" ht="17.25" customHeight="1" thickBot="1" x14ac:dyDescent="0.3">
      <c r="A19" s="92"/>
      <c r="B19" s="81"/>
      <c r="C19" s="62" t="s">
        <v>18</v>
      </c>
      <c r="D19" s="68" t="s">
        <v>19</v>
      </c>
      <c r="E19" s="65" t="s">
        <v>173</v>
      </c>
      <c r="F19" s="104" t="s">
        <v>241</v>
      </c>
      <c r="G19" s="104" t="s">
        <v>238</v>
      </c>
      <c r="H19" s="16" t="str">
        <f>SI_CAT</f>
        <v>ALTA</v>
      </c>
      <c r="I19" s="135" t="str">
        <f>IF(H19="BASICA",P19,IF(H19="MEDIA",Q19,R19))</f>
        <v>+R2</v>
      </c>
      <c r="J19" s="135"/>
      <c r="K19" s="135"/>
      <c r="L19" s="135"/>
      <c r="M19" s="136"/>
      <c r="N19" s="69"/>
      <c r="O19" s="59"/>
      <c r="P19" s="2" t="s">
        <v>7</v>
      </c>
      <c r="Q19" s="2" t="s">
        <v>41</v>
      </c>
      <c r="R19" s="2" t="s">
        <v>134</v>
      </c>
      <c r="S19" s="4"/>
      <c r="U19" s="18" t="e">
        <f>IF(#REF!&lt;&gt;"n.a.",H19,#REF!)</f>
        <v>#REF!</v>
      </c>
      <c r="V19" s="11" t="s">
        <v>239</v>
      </c>
      <c r="W19" s="11" t="s">
        <v>242</v>
      </c>
      <c r="X19" s="18">
        <f t="shared" si="0"/>
        <v>1</v>
      </c>
    </row>
    <row r="20" spans="1:24" ht="17.25" customHeight="1" thickBot="1" x14ac:dyDescent="0.3">
      <c r="A20" s="92"/>
      <c r="B20" s="81"/>
      <c r="C20" s="62" t="s">
        <v>20</v>
      </c>
      <c r="D20" s="68" t="s">
        <v>21</v>
      </c>
      <c r="E20" s="65" t="s">
        <v>173</v>
      </c>
      <c r="F20" s="104" t="s">
        <v>241</v>
      </c>
      <c r="G20" s="104" t="s">
        <v>238</v>
      </c>
      <c r="H20" s="16" t="str">
        <f>SI_CAT</f>
        <v>ALTA</v>
      </c>
      <c r="I20" s="135" t="str">
        <f>IF(H20="BASICA",P20,IF(H20="MEDIA",Q20,R20))</f>
        <v>+R1  +R2  +R3</v>
      </c>
      <c r="J20" s="135"/>
      <c r="K20" s="135"/>
      <c r="L20" s="135"/>
      <c r="M20" s="136"/>
      <c r="N20" s="69"/>
      <c r="O20" s="59"/>
      <c r="P20" s="2" t="s">
        <v>7</v>
      </c>
      <c r="Q20" s="2" t="s">
        <v>41</v>
      </c>
      <c r="R20" s="2" t="s">
        <v>62</v>
      </c>
      <c r="S20" s="4"/>
      <c r="U20" s="18" t="e">
        <f>IF(#REF!&lt;&gt;"n.a.",H20,#REF!)</f>
        <v>#REF!</v>
      </c>
      <c r="V20" s="11" t="s">
        <v>240</v>
      </c>
      <c r="W20" s="11" t="s">
        <v>243</v>
      </c>
      <c r="X20" s="18">
        <f t="shared" si="0"/>
        <v>1</v>
      </c>
    </row>
    <row r="21" spans="1:24" ht="17.25" customHeight="1" thickBot="1" x14ac:dyDescent="0.3">
      <c r="A21" s="92"/>
      <c r="B21" s="81"/>
      <c r="C21" s="62" t="s">
        <v>22</v>
      </c>
      <c r="D21" s="68" t="s">
        <v>23</v>
      </c>
      <c r="E21" s="65" t="s">
        <v>173</v>
      </c>
      <c r="F21" s="104" t="s">
        <v>241</v>
      </c>
      <c r="G21" s="104" t="s">
        <v>238</v>
      </c>
      <c r="H21" s="16" t="str">
        <f>SI_CAT</f>
        <v>ALTA</v>
      </c>
      <c r="I21" s="135" t="str">
        <f>IF(H21="BASICA",P21,IF(H21="MEDIA",Q21,R21))</f>
        <v>aplica</v>
      </c>
      <c r="J21" s="135"/>
      <c r="K21" s="135"/>
      <c r="L21" s="135"/>
      <c r="M21" s="136"/>
      <c r="N21" s="69"/>
      <c r="O21" s="59"/>
      <c r="P21" s="2" t="s">
        <v>7</v>
      </c>
      <c r="Q21" s="2" t="s">
        <v>7</v>
      </c>
      <c r="R21" s="2" t="s">
        <v>7</v>
      </c>
      <c r="S21"/>
      <c r="U21" s="18" t="e">
        <f>IF(#REF!&lt;&gt;"n.a.",H21,#REF!)</f>
        <v>#REF!</v>
      </c>
      <c r="W21" s="11" t="s">
        <v>244</v>
      </c>
      <c r="X21" s="18">
        <f t="shared" si="0"/>
        <v>1</v>
      </c>
    </row>
    <row r="22" spans="1:24" ht="17.25" customHeight="1" thickBot="1" x14ac:dyDescent="0.3">
      <c r="A22" s="92"/>
      <c r="B22" s="81"/>
      <c r="C22" s="62" t="s">
        <v>24</v>
      </c>
      <c r="D22" s="68" t="s">
        <v>25</v>
      </c>
      <c r="E22" s="65" t="s">
        <v>153</v>
      </c>
      <c r="F22" s="104" t="s">
        <v>241</v>
      </c>
      <c r="G22" s="104" t="s">
        <v>238</v>
      </c>
      <c r="H22" s="16" t="str">
        <f>IF(OR(I6="ALTO"),"ALTA",IF(OR(I6="MEDIO"),"MEDIA",IF(OR(I6="BAJO"),"BASICA","n.a.")))</f>
        <v>MEDIA</v>
      </c>
      <c r="I22" s="135" t="str">
        <f>IF(H22="n.a.","n.a.",IF(H22="BASICA",P22,IF(H22="MEDIA",Q22,R22)))</f>
        <v>+R1</v>
      </c>
      <c r="J22" s="135"/>
      <c r="K22" s="135"/>
      <c r="L22" s="135"/>
      <c r="M22" s="136"/>
      <c r="N22" s="69"/>
      <c r="O22" s="59"/>
      <c r="P22" s="2" t="s">
        <v>7</v>
      </c>
      <c r="Q22" s="2" t="s">
        <v>41</v>
      </c>
      <c r="R22" s="2" t="s">
        <v>41</v>
      </c>
      <c r="S22"/>
      <c r="U22" s="18" t="e">
        <f>IF(#REF!&lt;&gt;"n.a.",H22,#REF!)</f>
        <v>#REF!</v>
      </c>
      <c r="W22" s="11" t="s">
        <v>245</v>
      </c>
      <c r="X22" s="18">
        <f t="shared" si="0"/>
        <v>1</v>
      </c>
    </row>
    <row r="23" spans="1:24" ht="17.25" customHeight="1" x14ac:dyDescent="0.25">
      <c r="A23" s="92"/>
      <c r="B23" s="81"/>
      <c r="C23" s="62" t="s">
        <v>26</v>
      </c>
      <c r="D23" s="68" t="s">
        <v>27</v>
      </c>
      <c r="E23" s="65" t="s">
        <v>173</v>
      </c>
      <c r="F23" s="104" t="s">
        <v>241</v>
      </c>
      <c r="G23" s="104" t="s">
        <v>238</v>
      </c>
      <c r="H23" s="16" t="str">
        <f>IF(SI_CAT="BASICA","n.a.",SI_CAT)</f>
        <v>ALTA</v>
      </c>
      <c r="I23" s="135" t="str">
        <f>IF(OR(H23="BASICA",H23="n.a."),P23,IF(H23="MEDIA",Q23,R23))</f>
        <v>aplica</v>
      </c>
      <c r="J23" s="135"/>
      <c r="K23" s="135"/>
      <c r="L23" s="135"/>
      <c r="M23" s="136"/>
      <c r="N23" s="69"/>
      <c r="O23" s="59"/>
      <c r="P23" s="2" t="s">
        <v>28</v>
      </c>
      <c r="Q23" s="2" t="s">
        <v>7</v>
      </c>
      <c r="R23" s="2" t="s">
        <v>7</v>
      </c>
      <c r="S23"/>
      <c r="U23" s="18" t="e">
        <f>IF(#REF!&lt;&gt;"n.a.",H23,#REF!)</f>
        <v>#REF!</v>
      </c>
      <c r="W23" s="11" t="s">
        <v>246</v>
      </c>
      <c r="X23" s="18">
        <f t="shared" si="0"/>
        <v>1</v>
      </c>
    </row>
    <row r="24" spans="1:24" ht="17.25" customHeight="1" thickBot="1" x14ac:dyDescent="0.3">
      <c r="A24" s="92"/>
      <c r="B24" s="81"/>
      <c r="C24" s="57" t="s">
        <v>220</v>
      </c>
      <c r="D24" s="57" t="s">
        <v>219</v>
      </c>
      <c r="E24" s="15"/>
      <c r="F24" s="15"/>
      <c r="G24" s="15"/>
      <c r="H24" s="15"/>
      <c r="I24" s="133"/>
      <c r="J24" s="133"/>
      <c r="K24" s="133"/>
      <c r="L24" s="133"/>
      <c r="M24" s="134"/>
      <c r="N24" s="119"/>
      <c r="O24" s="59"/>
      <c r="P24" s="10"/>
      <c r="Q24" s="10"/>
      <c r="R24" s="10"/>
      <c r="S24"/>
      <c r="U24" s="18" t="e">
        <f>IF(#REF!&lt;&gt;"n.a.",H24,#REF!)</f>
        <v>#REF!</v>
      </c>
      <c r="X24" s="18"/>
    </row>
    <row r="25" spans="1:24" ht="18" customHeight="1" thickBot="1" x14ac:dyDescent="0.3">
      <c r="A25" s="92"/>
      <c r="B25" s="81"/>
      <c r="C25" s="62" t="s">
        <v>29</v>
      </c>
      <c r="D25" s="68" t="s">
        <v>30</v>
      </c>
      <c r="E25" s="65" t="s">
        <v>201</v>
      </c>
      <c r="F25" s="104" t="s">
        <v>241</v>
      </c>
      <c r="G25" s="104" t="s">
        <v>238</v>
      </c>
      <c r="H25" s="16" t="str">
        <f>IF(OR(L6="ALTO",M6="ALTO"),"ALTA",IF(OR(L6="MEDIO",M6="MEDIO"),"MEDIA",IF(OR(L6="BAJO",M6="BAJO"),"BASICA","n.a.")))</f>
        <v>ALTA</v>
      </c>
      <c r="I25" s="135" t="str">
        <f>IF(H25="n.a.","n.a.",IF(H25="BASICA",P25,IF(H25="MEDIA",Q25,R25)))</f>
        <v>+R1</v>
      </c>
      <c r="J25" s="135"/>
      <c r="K25" s="135"/>
      <c r="L25" s="135"/>
      <c r="M25" s="136"/>
      <c r="N25" s="69"/>
      <c r="O25" s="59"/>
      <c r="P25" s="2" t="s">
        <v>7</v>
      </c>
      <c r="Q25" s="2" t="s">
        <v>41</v>
      </c>
      <c r="R25" s="2" t="s">
        <v>41</v>
      </c>
      <c r="S25"/>
      <c r="U25" s="18" t="e">
        <f>IF(#REF!&lt;&gt;"n.a.",H25,#REF!)</f>
        <v>#REF!</v>
      </c>
      <c r="X25" s="18">
        <f t="shared" si="0"/>
        <v>1</v>
      </c>
    </row>
    <row r="26" spans="1:24" ht="18" customHeight="1" thickBot="1" x14ac:dyDescent="0.3">
      <c r="A26" s="92"/>
      <c r="B26" s="81"/>
      <c r="C26" s="62" t="s">
        <v>31</v>
      </c>
      <c r="D26" s="68" t="s">
        <v>36</v>
      </c>
      <c r="E26" s="65" t="s">
        <v>202</v>
      </c>
      <c r="F26" s="104" t="s">
        <v>241</v>
      </c>
      <c r="G26" s="104" t="s">
        <v>238</v>
      </c>
      <c r="H26" s="16" t="str">
        <f>IF(OR(J6="ALTO",K6="ALTO",L6="ALTO",M6="ALTO"),"ALTA",IF(OR(J6="MEDIO",K6="MEDIO",L6="MEDIO",M6="MEDIO"),"MEDIA",IF(OR(J6="BAJO",K6="BAJO",L6="BAJO",M6="BAJO"),"BASICA","n.a.")))</f>
        <v>ALTA</v>
      </c>
      <c r="I26" s="135" t="str">
        <f>IF(H26="n.a.","n.a.",IF(H26="BASICA",P26,IF(H26="MEDIA",Q26,R26)))</f>
        <v>+R1</v>
      </c>
      <c r="J26" s="135"/>
      <c r="K26" s="135"/>
      <c r="L26" s="135"/>
      <c r="M26" s="136"/>
      <c r="N26" s="69"/>
      <c r="O26" s="59"/>
      <c r="P26" s="2" t="s">
        <v>7</v>
      </c>
      <c r="Q26" s="2" t="s">
        <v>7</v>
      </c>
      <c r="R26" s="2" t="s">
        <v>41</v>
      </c>
      <c r="S26"/>
      <c r="U26" s="18" t="e">
        <f>IF(#REF!&lt;&gt;"n.a.",H26,#REF!)</f>
        <v>#REF!</v>
      </c>
      <c r="X26" s="18">
        <f t="shared" si="0"/>
        <v>1</v>
      </c>
    </row>
    <row r="27" spans="1:24" ht="18" customHeight="1" thickBot="1" x14ac:dyDescent="0.3">
      <c r="A27" s="92"/>
      <c r="B27" s="81"/>
      <c r="C27" s="62" t="s">
        <v>32</v>
      </c>
      <c r="D27" s="68" t="s">
        <v>37</v>
      </c>
      <c r="E27" s="65" t="s">
        <v>202</v>
      </c>
      <c r="F27" s="104" t="s">
        <v>241</v>
      </c>
      <c r="G27" s="104" t="s">
        <v>238</v>
      </c>
      <c r="H27" s="16" t="str">
        <f>IF(OR(J6="ALTO",K6="ALTO",L6="ALTO",M6="ALTO"),"ALTA",IF(OR(J6="MEDIO",K6="MEDIO",L6="MEDIO",M6="MEDIO"),"MEDIA","n.a."))</f>
        <v>ALTA</v>
      </c>
      <c r="I27" s="135" t="str">
        <f>IF(H27="n.a.","n.a.",IF(H27="BASICA",P27,IF(H27="MEDIA",Q27,R27)))</f>
        <v>+R1</v>
      </c>
      <c r="J27" s="135"/>
      <c r="K27" s="135"/>
      <c r="L27" s="135"/>
      <c r="M27" s="136"/>
      <c r="N27" s="69"/>
      <c r="O27" s="59"/>
      <c r="P27" s="2" t="s">
        <v>28</v>
      </c>
      <c r="Q27" s="2" t="s">
        <v>7</v>
      </c>
      <c r="R27" s="2" t="s">
        <v>41</v>
      </c>
      <c r="S27"/>
      <c r="U27" s="18" t="e">
        <f>IF(#REF!&lt;&gt;"n.a.",H27,#REF!)</f>
        <v>#REF!</v>
      </c>
      <c r="X27" s="18">
        <f t="shared" si="0"/>
        <v>1</v>
      </c>
    </row>
    <row r="28" spans="1:24" ht="18" customHeight="1" thickBot="1" x14ac:dyDescent="0.3">
      <c r="A28" s="58"/>
      <c r="B28" s="93"/>
      <c r="C28" s="62" t="s">
        <v>33</v>
      </c>
      <c r="D28" s="68" t="s">
        <v>38</v>
      </c>
      <c r="E28" s="65" t="s">
        <v>202</v>
      </c>
      <c r="F28" s="104" t="s">
        <v>241</v>
      </c>
      <c r="G28" s="104" t="s">
        <v>238</v>
      </c>
      <c r="H28" s="16" t="str">
        <f>IF(OR(J6="ALTO",K6="ALTO",L6="ALTO",M6="ALTO"),"ALTA",IF(OR(J6="MEDIO",K6="MEDIO",L6="MEDIO",M6="MEDIO"),"MEDIA",IF(OR(J6="BAJO",K6="BAJO",L6="BAJO",M6="BAJO"),"BASICA","n.a.")))</f>
        <v>ALTA</v>
      </c>
      <c r="I28" s="135" t="str">
        <f>IF(H28="n.a.","n.a.",IF(H28="BASICA",P28,IF(H28="MEDIA",Q28,R28)))</f>
        <v>aplica</v>
      </c>
      <c r="J28" s="135"/>
      <c r="K28" s="135"/>
      <c r="L28" s="135"/>
      <c r="M28" s="136"/>
      <c r="N28" s="69"/>
      <c r="O28" s="59"/>
      <c r="P28" s="2" t="s">
        <v>7</v>
      </c>
      <c r="Q28" s="2" t="s">
        <v>7</v>
      </c>
      <c r="R28" s="2" t="s">
        <v>7</v>
      </c>
      <c r="S28"/>
      <c r="U28" s="18" t="e">
        <f>IF(#REF!&lt;&gt;"n.a.",H28,#REF!)</f>
        <v>#REF!</v>
      </c>
      <c r="X28" s="18">
        <f t="shared" si="0"/>
        <v>1</v>
      </c>
    </row>
    <row r="29" spans="1:24" ht="18" customHeight="1" thickBot="1" x14ac:dyDescent="0.3">
      <c r="A29" s="58"/>
      <c r="B29" s="93"/>
      <c r="C29" s="62" t="s">
        <v>34</v>
      </c>
      <c r="D29" s="64" t="s">
        <v>39</v>
      </c>
      <c r="E29" s="65" t="s">
        <v>202</v>
      </c>
      <c r="F29" s="104" t="s">
        <v>241</v>
      </c>
      <c r="G29" s="104" t="s">
        <v>238</v>
      </c>
      <c r="H29" s="16" t="str">
        <f>IF(OR(J6="ALTO",K6="ALTO",L6="ALTO",M6="ALTO"),"ALTA",IF(OR(J6="MEDIO",K6="MEDIO",L6="MEDIO",M6="MEDIO"),"MEDIA",IF(OR(J6="BAJO",K6="BAJO",L6="BAJO",M6="BAJO"),"BASICA","n.a.")))</f>
        <v>ALTA</v>
      </c>
      <c r="I29" s="135" t="str">
        <f t="shared" ref="I29" si="1">IF(H29="n.a.","n.a.",IF(H29="BAJO",P29,IF(H29="MEDIO",Q29,R29)))</f>
        <v>+ [R2 o R3 o R4] + R5</v>
      </c>
      <c r="J29" s="135"/>
      <c r="K29" s="135"/>
      <c r="L29" s="135"/>
      <c r="M29" s="136"/>
      <c r="N29" s="69"/>
      <c r="O29" s="59"/>
      <c r="P29" s="1" t="s">
        <v>207</v>
      </c>
      <c r="Q29" s="3" t="s">
        <v>208</v>
      </c>
      <c r="R29" s="3" t="s">
        <v>208</v>
      </c>
      <c r="S29"/>
      <c r="U29" s="18" t="e">
        <f>IF(#REF!&lt;&gt;"n.a.",H29,#REF!)</f>
        <v>#REF!</v>
      </c>
      <c r="X29" s="18">
        <f t="shared" si="0"/>
        <v>1</v>
      </c>
    </row>
    <row r="30" spans="1:24" ht="18" customHeight="1" x14ac:dyDescent="0.25">
      <c r="A30" s="92"/>
      <c r="B30" s="81"/>
      <c r="C30" s="62" t="s">
        <v>35</v>
      </c>
      <c r="D30" s="70" t="s">
        <v>40</v>
      </c>
      <c r="E30" s="69" t="s">
        <v>202</v>
      </c>
      <c r="F30" s="104" t="s">
        <v>241</v>
      </c>
      <c r="G30" s="104" t="s">
        <v>238</v>
      </c>
      <c r="H30" s="16" t="str">
        <f>IF(OR(J6="ALTO",K6="ALTO",L6="ALTO",M6="ALTO"),"ALTA",IF(OR(J6="MEDIO",K6="MEDIO",L6="MEDIO",M6="MEDIO"),"MEDIA",IF(OR(J6="BAJO",K6="BAJO",L6="BAJO",M6="BAJO"),"BASICA","n.a.")))</f>
        <v>ALTA</v>
      </c>
      <c r="I30" s="135" t="str">
        <f>IF(H30="n.a.","n.a.",IF(H30="BASICA",P30,IF(H30="MEDIA",Q30,R30)))</f>
        <v>+ [R1 o R2 o R3 o R4]    + R5 + R6 + R7 + R8 + R9</v>
      </c>
      <c r="J30" s="135"/>
      <c r="K30" s="135"/>
      <c r="L30" s="135"/>
      <c r="M30" s="136"/>
      <c r="N30" s="69"/>
      <c r="O30" s="59"/>
      <c r="P30" s="3" t="s">
        <v>209</v>
      </c>
      <c r="Q30" s="3" t="s">
        <v>210</v>
      </c>
      <c r="R30" s="3" t="s">
        <v>211</v>
      </c>
      <c r="S30"/>
      <c r="U30" s="18" t="e">
        <f>IF(#REF!&lt;&gt;"n.a.",H30,#REF!)</f>
        <v>#REF!</v>
      </c>
      <c r="X30" s="18">
        <f t="shared" si="0"/>
        <v>1</v>
      </c>
    </row>
    <row r="31" spans="1:24" ht="17.25" customHeight="1" thickBot="1" x14ac:dyDescent="0.3">
      <c r="A31" s="92"/>
      <c r="B31" s="81"/>
      <c r="C31" s="57" t="s">
        <v>218</v>
      </c>
      <c r="D31" s="57" t="s">
        <v>221</v>
      </c>
      <c r="E31" s="15"/>
      <c r="F31" s="15"/>
      <c r="G31" s="15"/>
      <c r="H31" s="15"/>
      <c r="I31" s="133"/>
      <c r="J31" s="133"/>
      <c r="K31" s="133"/>
      <c r="L31" s="133"/>
      <c r="M31" s="134"/>
      <c r="N31" s="119"/>
      <c r="O31" s="59"/>
      <c r="P31" s="10"/>
      <c r="Q31" s="10"/>
      <c r="R31" s="10"/>
      <c r="S31"/>
      <c r="U31" s="18" t="e">
        <f>IF(#REF!&lt;&gt;"n.a.",H31,#REF!)</f>
        <v>#REF!</v>
      </c>
      <c r="X31" s="18"/>
    </row>
    <row r="32" spans="1:24" ht="17.25" customHeight="1" thickBot="1" x14ac:dyDescent="0.3">
      <c r="A32" s="92"/>
      <c r="B32" s="81"/>
      <c r="C32" s="62" t="s">
        <v>42</v>
      </c>
      <c r="D32" s="68" t="s">
        <v>52</v>
      </c>
      <c r="E32" s="65" t="s">
        <v>173</v>
      </c>
      <c r="F32" s="104" t="s">
        <v>241</v>
      </c>
      <c r="G32" s="104" t="s">
        <v>238</v>
      </c>
      <c r="H32" s="16" t="str">
        <f t="shared" ref="H32:H38" si="2">SI_CAT</f>
        <v>ALTA</v>
      </c>
      <c r="I32" s="135" t="str">
        <f>IF(H32="BASICA",P32,IF(H32="MEDIA",Q32,R32))</f>
        <v>aplica</v>
      </c>
      <c r="J32" s="135"/>
      <c r="K32" s="135"/>
      <c r="L32" s="135"/>
      <c r="M32" s="136"/>
      <c r="N32" s="69"/>
      <c r="O32" s="59"/>
      <c r="P32" s="2" t="s">
        <v>7</v>
      </c>
      <c r="Q32" s="2" t="s">
        <v>7</v>
      </c>
      <c r="R32" s="2" t="s">
        <v>7</v>
      </c>
      <c r="S32"/>
      <c r="U32" s="18" t="e">
        <f>IF(#REF!&lt;&gt;"n.a.",H32,#REF!)</f>
        <v>#REF!</v>
      </c>
      <c r="X32" s="18">
        <f t="shared" si="0"/>
        <v>1</v>
      </c>
    </row>
    <row r="33" spans="1:24" ht="17.25" customHeight="1" thickBot="1" x14ac:dyDescent="0.3">
      <c r="A33" s="92"/>
      <c r="B33" s="81"/>
      <c r="C33" s="62" t="s">
        <v>43</v>
      </c>
      <c r="D33" s="68" t="s">
        <v>53</v>
      </c>
      <c r="E33" s="65" t="s">
        <v>173</v>
      </c>
      <c r="F33" s="104" t="s">
        <v>241</v>
      </c>
      <c r="G33" s="104" t="s">
        <v>238</v>
      </c>
      <c r="H33" s="16" t="str">
        <f t="shared" si="2"/>
        <v>ALTA</v>
      </c>
      <c r="I33" s="135" t="str">
        <f>IF(H33="BASICA",P33,IF(H33="MEDIA",Q33,R33))</f>
        <v>aplica</v>
      </c>
      <c r="J33" s="135"/>
      <c r="K33" s="135"/>
      <c r="L33" s="135"/>
      <c r="M33" s="136"/>
      <c r="N33" s="69"/>
      <c r="O33" s="59"/>
      <c r="P33" s="2" t="s">
        <v>7</v>
      </c>
      <c r="Q33" s="2" t="s">
        <v>7</v>
      </c>
      <c r="R33" s="2" t="s">
        <v>7</v>
      </c>
      <c r="S33"/>
      <c r="U33" s="18" t="e">
        <f>IF(#REF!&lt;&gt;"n.a.",H33,#REF!)</f>
        <v>#REF!</v>
      </c>
      <c r="X33" s="18">
        <f t="shared" si="0"/>
        <v>1</v>
      </c>
    </row>
    <row r="34" spans="1:24" ht="17.25" customHeight="1" thickBot="1" x14ac:dyDescent="0.3">
      <c r="A34" s="92"/>
      <c r="B34" s="81"/>
      <c r="C34" s="62" t="s">
        <v>44</v>
      </c>
      <c r="D34" s="68" t="s">
        <v>54</v>
      </c>
      <c r="E34" s="65" t="s">
        <v>173</v>
      </c>
      <c r="F34" s="104" t="s">
        <v>241</v>
      </c>
      <c r="G34" s="104" t="s">
        <v>238</v>
      </c>
      <c r="H34" s="16" t="str">
        <f>SI_CAT</f>
        <v>ALTA</v>
      </c>
      <c r="I34" s="135" t="str">
        <f>IF(H34="BASICA",P34,IF(H34="MEDIA",Q34,R34))</f>
        <v>+R1  +R2  +R3</v>
      </c>
      <c r="J34" s="135"/>
      <c r="K34" s="135"/>
      <c r="L34" s="135"/>
      <c r="M34" s="136"/>
      <c r="N34" s="69"/>
      <c r="O34" s="59"/>
      <c r="P34" s="2" t="s">
        <v>7</v>
      </c>
      <c r="Q34" s="2" t="s">
        <v>41</v>
      </c>
      <c r="R34" s="2" t="s">
        <v>62</v>
      </c>
      <c r="S34" s="4"/>
      <c r="U34" s="18" t="e">
        <f>IF(#REF!&lt;&gt;"n.a.",H34,#REF!)</f>
        <v>#REF!</v>
      </c>
      <c r="X34" s="18">
        <f t="shared" si="0"/>
        <v>1</v>
      </c>
    </row>
    <row r="35" spans="1:24" ht="17.25" customHeight="1" thickBot="1" x14ac:dyDescent="0.3">
      <c r="A35" s="58"/>
      <c r="B35" s="93"/>
      <c r="C35" s="62" t="s">
        <v>45</v>
      </c>
      <c r="D35" s="68" t="s">
        <v>55</v>
      </c>
      <c r="E35" s="65" t="s">
        <v>173</v>
      </c>
      <c r="F35" s="104" t="s">
        <v>241</v>
      </c>
      <c r="G35" s="104" t="s">
        <v>238</v>
      </c>
      <c r="H35" s="16" t="str">
        <f t="shared" si="2"/>
        <v>ALTA</v>
      </c>
      <c r="I35" s="135" t="str">
        <f>IF(H35="BASICA",P35,IF(H35="MEDIA",Q35,R35))</f>
        <v>+R1  +R2</v>
      </c>
      <c r="J35" s="135"/>
      <c r="K35" s="135"/>
      <c r="L35" s="135"/>
      <c r="M35" s="136"/>
      <c r="N35" s="69"/>
      <c r="O35" s="59"/>
      <c r="P35" s="2" t="s">
        <v>7</v>
      </c>
      <c r="Q35" s="2" t="s">
        <v>41</v>
      </c>
      <c r="R35" s="2" t="s">
        <v>95</v>
      </c>
      <c r="S35" s="4"/>
      <c r="U35" s="18" t="e">
        <f>IF(#REF!&lt;&gt;"n.a.",H35,#REF!)</f>
        <v>#REF!</v>
      </c>
      <c r="X35" s="18">
        <f t="shared" si="0"/>
        <v>1</v>
      </c>
    </row>
    <row r="36" spans="1:24" ht="17.25" customHeight="1" thickBot="1" x14ac:dyDescent="0.3">
      <c r="A36" s="92"/>
      <c r="B36" s="81"/>
      <c r="C36" s="62" t="s">
        <v>46</v>
      </c>
      <c r="D36" s="68" t="s">
        <v>56</v>
      </c>
      <c r="E36" s="65" t="s">
        <v>173</v>
      </c>
      <c r="F36" s="104" t="s">
        <v>241</v>
      </c>
      <c r="G36" s="104" t="s">
        <v>238</v>
      </c>
      <c r="H36" s="16" t="str">
        <f>IF(SI_CAT="BASICA","n.a.",SI_CAT)</f>
        <v>ALTA</v>
      </c>
      <c r="I36" s="135" t="str">
        <f>IF(OR(H36="BASICA",H36="n.a."),P36,IF(H36="MEDIA",Q36,R36))</f>
        <v>+R1</v>
      </c>
      <c r="J36" s="135"/>
      <c r="K36" s="135"/>
      <c r="L36" s="135"/>
      <c r="M36" s="136"/>
      <c r="N36" s="69"/>
      <c r="O36" s="59"/>
      <c r="P36" s="2" t="s">
        <v>28</v>
      </c>
      <c r="Q36" s="2" t="s">
        <v>7</v>
      </c>
      <c r="R36" s="2" t="s">
        <v>41</v>
      </c>
      <c r="S36" s="4"/>
      <c r="U36" s="18" t="e">
        <f>IF(#REF!&lt;&gt;"n.a.",H36,#REF!)</f>
        <v>#REF!</v>
      </c>
      <c r="X36" s="18">
        <f t="shared" si="0"/>
        <v>1</v>
      </c>
    </row>
    <row r="37" spans="1:24" ht="17.25" customHeight="1" thickBot="1" x14ac:dyDescent="0.3">
      <c r="A37" s="92"/>
      <c r="B37" s="81"/>
      <c r="C37" s="62" t="s">
        <v>47</v>
      </c>
      <c r="D37" s="68" t="s">
        <v>57</v>
      </c>
      <c r="E37" s="65" t="s">
        <v>173</v>
      </c>
      <c r="F37" s="104" t="s">
        <v>241</v>
      </c>
      <c r="G37" s="104" t="s">
        <v>238</v>
      </c>
      <c r="H37" s="16" t="str">
        <f t="shared" si="2"/>
        <v>ALTA</v>
      </c>
      <c r="I37" s="135" t="str">
        <f>IF(H37="BASICA",P37,IF(H37="MEDIA",Q37,R37))</f>
        <v>+R1  +R2  +R3  +R4</v>
      </c>
      <c r="J37" s="135"/>
      <c r="K37" s="135"/>
      <c r="L37" s="135"/>
      <c r="M37" s="136"/>
      <c r="N37" s="69"/>
      <c r="O37" s="59"/>
      <c r="P37" s="2" t="s">
        <v>7</v>
      </c>
      <c r="Q37" s="2" t="s">
        <v>95</v>
      </c>
      <c r="R37" s="2" t="s">
        <v>150</v>
      </c>
      <c r="S37" s="4"/>
      <c r="U37" s="18" t="e">
        <f>IF(#REF!&lt;&gt;"n.a.",H37,#REF!)</f>
        <v>#REF!</v>
      </c>
      <c r="X37" s="18">
        <f t="shared" si="0"/>
        <v>1</v>
      </c>
    </row>
    <row r="38" spans="1:24" ht="17.25" customHeight="1" thickBot="1" x14ac:dyDescent="0.3">
      <c r="A38" s="92"/>
      <c r="B38" s="81"/>
      <c r="C38" s="62" t="s">
        <v>48</v>
      </c>
      <c r="D38" s="68" t="s">
        <v>58</v>
      </c>
      <c r="E38" s="65" t="s">
        <v>173</v>
      </c>
      <c r="F38" s="104" t="s">
        <v>241</v>
      </c>
      <c r="G38" s="104" t="s">
        <v>238</v>
      </c>
      <c r="H38" s="16" t="str">
        <f t="shared" si="2"/>
        <v>ALTA</v>
      </c>
      <c r="I38" s="135" t="str">
        <f>IF(H38="BASICA",P38,IF(H38="MEDIA",Q38,R38))</f>
        <v>+R1  +R2  +R3</v>
      </c>
      <c r="J38" s="135"/>
      <c r="K38" s="135"/>
      <c r="L38" s="135"/>
      <c r="M38" s="136"/>
      <c r="N38" s="69"/>
      <c r="O38" s="59"/>
      <c r="P38" s="2" t="s">
        <v>7</v>
      </c>
      <c r="Q38" s="2" t="s">
        <v>95</v>
      </c>
      <c r="R38" s="2" t="s">
        <v>62</v>
      </c>
      <c r="S38" s="4"/>
      <c r="U38" s="18" t="e">
        <f>IF(#REF!&lt;&gt;"n.a.",H38,#REF!)</f>
        <v>#REF!</v>
      </c>
      <c r="X38" s="18">
        <f t="shared" si="0"/>
        <v>1</v>
      </c>
    </row>
    <row r="39" spans="1:24" ht="17.25" customHeight="1" thickBot="1" x14ac:dyDescent="0.3">
      <c r="A39" s="92"/>
      <c r="B39" s="81"/>
      <c r="C39" s="62" t="s">
        <v>49</v>
      </c>
      <c r="D39" s="68" t="s">
        <v>59</v>
      </c>
      <c r="E39" s="65" t="s">
        <v>188</v>
      </c>
      <c r="F39" s="104" t="s">
        <v>241</v>
      </c>
      <c r="G39" s="104" t="s">
        <v>238</v>
      </c>
      <c r="H39" s="16" t="str">
        <f>IF(OR(M6="ALTO"),"ALTA",IF(OR(M6="MEDIO"),"MEDIA",IF(OR(M6="BAJO"),"BASICA","n.a.")))</f>
        <v>ALTA</v>
      </c>
      <c r="I39" s="135" t="str">
        <f>IF(H39="n.a.","n.a.",IF(H39="BASICA",P39,IF(H39="MEDIA",Q39,R39)))</f>
        <v>+R1  +R2  +R3  +R4  +R5</v>
      </c>
      <c r="J39" s="135"/>
      <c r="K39" s="135"/>
      <c r="L39" s="135"/>
      <c r="M39" s="136"/>
      <c r="N39" s="69"/>
      <c r="O39" s="59"/>
      <c r="P39" s="2" t="s">
        <v>7</v>
      </c>
      <c r="Q39" s="2" t="s">
        <v>150</v>
      </c>
      <c r="R39" s="2" t="s">
        <v>212</v>
      </c>
      <c r="S39"/>
      <c r="U39" s="18" t="e">
        <f>IF(#REF!&lt;&gt;"n.a.",H39,#REF!)</f>
        <v>#REF!</v>
      </c>
      <c r="X39" s="18">
        <f t="shared" si="0"/>
        <v>1</v>
      </c>
    </row>
    <row r="40" spans="1:24" ht="17.25" customHeight="1" thickBot="1" x14ac:dyDescent="0.3">
      <c r="A40" s="92"/>
      <c r="B40" s="81"/>
      <c r="C40" s="62" t="s">
        <v>50</v>
      </c>
      <c r="D40" s="68" t="s">
        <v>60</v>
      </c>
      <c r="E40" s="65" t="s">
        <v>173</v>
      </c>
      <c r="F40" s="104" t="s">
        <v>241</v>
      </c>
      <c r="G40" s="104" t="s">
        <v>238</v>
      </c>
      <c r="H40" s="16" t="str">
        <f>SI_CAT</f>
        <v>ALTA</v>
      </c>
      <c r="I40" s="135" t="str">
        <f>IF(H40="BASICA",P40,IF(H40="MEDIA",Q40,R40))</f>
        <v>aplica</v>
      </c>
      <c r="J40" s="135"/>
      <c r="K40" s="135"/>
      <c r="L40" s="135"/>
      <c r="M40" s="136"/>
      <c r="N40" s="69"/>
      <c r="O40" s="59"/>
      <c r="P40" s="2" t="s">
        <v>7</v>
      </c>
      <c r="Q40" s="2" t="s">
        <v>7</v>
      </c>
      <c r="R40" s="2" t="s">
        <v>7</v>
      </c>
      <c r="S40"/>
      <c r="U40" s="18" t="e">
        <f>IF(#REF!&lt;&gt;"n.a.",H40,#REF!)</f>
        <v>#REF!</v>
      </c>
      <c r="X40" s="18">
        <f t="shared" si="0"/>
        <v>1</v>
      </c>
    </row>
    <row r="41" spans="1:24" ht="17.25" customHeight="1" x14ac:dyDescent="0.25">
      <c r="A41" s="92"/>
      <c r="B41" s="81"/>
      <c r="C41" s="62" t="s">
        <v>51</v>
      </c>
      <c r="D41" s="68" t="s">
        <v>61</v>
      </c>
      <c r="E41" s="65" t="s">
        <v>173</v>
      </c>
      <c r="F41" s="104" t="s">
        <v>241</v>
      </c>
      <c r="G41" s="104" t="s">
        <v>238</v>
      </c>
      <c r="H41" s="16" t="str">
        <f>SI_CAT</f>
        <v>ALTA</v>
      </c>
      <c r="I41" s="135" t="str">
        <f>IF(H41="BASICA",P41,IF(H41="MEDIA",Q41,R41))</f>
        <v>+R1</v>
      </c>
      <c r="J41" s="135"/>
      <c r="K41" s="135"/>
      <c r="L41" s="135"/>
      <c r="M41" s="136"/>
      <c r="N41" s="69"/>
      <c r="O41" s="59"/>
      <c r="P41" s="2" t="s">
        <v>7</v>
      </c>
      <c r="Q41" s="2" t="s">
        <v>41</v>
      </c>
      <c r="R41" s="2" t="s">
        <v>41</v>
      </c>
      <c r="S41"/>
      <c r="U41" s="18" t="e">
        <f>IF(#REF!&lt;&gt;"n.a.",H41,#REF!)</f>
        <v>#REF!</v>
      </c>
      <c r="X41" s="18">
        <f t="shared" si="0"/>
        <v>1</v>
      </c>
    </row>
    <row r="42" spans="1:24" ht="17.25" customHeight="1" thickBot="1" x14ac:dyDescent="0.3">
      <c r="A42" s="92"/>
      <c r="B42" s="81"/>
      <c r="C42" s="57" t="s">
        <v>63</v>
      </c>
      <c r="D42" s="57" t="s">
        <v>64</v>
      </c>
      <c r="E42" s="15"/>
      <c r="F42" s="15"/>
      <c r="G42" s="15"/>
      <c r="H42" s="15"/>
      <c r="I42" s="133"/>
      <c r="J42" s="133"/>
      <c r="K42" s="133"/>
      <c r="L42" s="133"/>
      <c r="M42" s="134"/>
      <c r="N42" s="119"/>
      <c r="O42" s="59"/>
      <c r="P42" s="10"/>
      <c r="Q42" s="10"/>
      <c r="R42" s="10"/>
      <c r="S42"/>
      <c r="U42" s="18" t="e">
        <f>IF(#REF!&lt;&gt;"n.a.",H42,#REF!)</f>
        <v>#REF!</v>
      </c>
      <c r="X42" s="18"/>
    </row>
    <row r="43" spans="1:24" ht="17.25" customHeight="1" thickBot="1" x14ac:dyDescent="0.3">
      <c r="A43" s="92"/>
      <c r="B43" s="81"/>
      <c r="C43" s="62" t="s">
        <v>65</v>
      </c>
      <c r="D43" s="68" t="s">
        <v>69</v>
      </c>
      <c r="E43" s="65" t="s">
        <v>173</v>
      </c>
      <c r="F43" s="104" t="s">
        <v>241</v>
      </c>
      <c r="G43" s="104" t="s">
        <v>238</v>
      </c>
      <c r="H43" s="16" t="str">
        <f>IF(SI_CAT="BASICA","n.a.",SI_CAT)</f>
        <v>ALTA</v>
      </c>
      <c r="I43" s="135" t="str">
        <f>IF(OR(H43="BASICA",H43="n.a."),P43,IF(H43="MEDIA",Q43,R43))</f>
        <v>aplica</v>
      </c>
      <c r="J43" s="135"/>
      <c r="K43" s="135"/>
      <c r="L43" s="135"/>
      <c r="M43" s="136"/>
      <c r="N43" s="69"/>
      <c r="O43" s="59"/>
      <c r="P43" s="2" t="s">
        <v>28</v>
      </c>
      <c r="Q43" s="2" t="s">
        <v>7</v>
      </c>
      <c r="R43" s="2" t="s">
        <v>7</v>
      </c>
      <c r="S43"/>
      <c r="U43" s="18" t="e">
        <f>IF(#REF!&lt;&gt;"n.a.",H43,#REF!)</f>
        <v>#REF!</v>
      </c>
      <c r="X43" s="18">
        <f t="shared" si="0"/>
        <v>1</v>
      </c>
    </row>
    <row r="44" spans="1:24" ht="17.25" customHeight="1" thickBot="1" x14ac:dyDescent="0.3">
      <c r="A44" s="92"/>
      <c r="B44" s="81"/>
      <c r="C44" s="62" t="s">
        <v>66</v>
      </c>
      <c r="D44" s="68" t="s">
        <v>70</v>
      </c>
      <c r="E44" s="65" t="s">
        <v>173</v>
      </c>
      <c r="F44" s="104" t="s">
        <v>241</v>
      </c>
      <c r="G44" s="104" t="s">
        <v>238</v>
      </c>
      <c r="H44" s="16" t="str">
        <f>IF(SI_CAT="BASICA","n.a.",SI_CAT)</f>
        <v>ALTA</v>
      </c>
      <c r="I44" s="135" t="str">
        <f>IF(OR(H44="BASICA",H44="n.a."),P44,IF(H44="MEDIA",Q44,R44))</f>
        <v>aplica</v>
      </c>
      <c r="J44" s="135"/>
      <c r="K44" s="135"/>
      <c r="L44" s="135"/>
      <c r="M44" s="136"/>
      <c r="N44" s="69"/>
      <c r="O44" s="59"/>
      <c r="P44" s="2" t="s">
        <v>28</v>
      </c>
      <c r="Q44" s="2" t="s">
        <v>7</v>
      </c>
      <c r="R44" s="2" t="s">
        <v>7</v>
      </c>
      <c r="S44"/>
      <c r="U44" s="18" t="e">
        <f>IF(#REF!&lt;&gt;"n.a.",H44,#REF!)</f>
        <v>#REF!</v>
      </c>
      <c r="X44" s="18">
        <f t="shared" si="0"/>
        <v>1</v>
      </c>
    </row>
    <row r="45" spans="1:24" ht="17.25" customHeight="1" thickBot="1" x14ac:dyDescent="0.3">
      <c r="A45" s="92"/>
      <c r="B45" s="81"/>
      <c r="C45" s="62" t="s">
        <v>67</v>
      </c>
      <c r="D45" s="68" t="s">
        <v>71</v>
      </c>
      <c r="E45" s="65" t="s">
        <v>173</v>
      </c>
      <c r="F45" s="104" t="s">
        <v>241</v>
      </c>
      <c r="G45" s="104" t="s">
        <v>238</v>
      </c>
      <c r="H45" s="16" t="str">
        <f>IF(OR(SI_CAT="BASICA",SI_CAT="MEDIA"),"n.a.",SI_CAT)</f>
        <v>ALTA</v>
      </c>
      <c r="I45" s="135" t="str">
        <f>IF(OR(H45="BASICA",H45="n.a."),P45,IF(H45="MEDIA",Q45,R45))</f>
        <v>aplica</v>
      </c>
      <c r="J45" s="135"/>
      <c r="K45" s="135"/>
      <c r="L45" s="135"/>
      <c r="M45" s="136"/>
      <c r="N45" s="69"/>
      <c r="O45" s="59"/>
      <c r="P45" s="2" t="s">
        <v>28</v>
      </c>
      <c r="Q45" s="2" t="s">
        <v>28</v>
      </c>
      <c r="R45" s="2" t="s">
        <v>7</v>
      </c>
      <c r="S45" s="4"/>
      <c r="U45" s="18" t="e">
        <f>IF(#REF!&lt;&gt;"n.a.",H45,#REF!)</f>
        <v>#REF!</v>
      </c>
      <c r="X45" s="18">
        <f t="shared" si="0"/>
        <v>1</v>
      </c>
    </row>
    <row r="46" spans="1:24" ht="17.25" customHeight="1" x14ac:dyDescent="0.25">
      <c r="A46" s="92"/>
      <c r="B46" s="81"/>
      <c r="C46" s="62" t="s">
        <v>68</v>
      </c>
      <c r="D46" s="68" t="s">
        <v>72</v>
      </c>
      <c r="E46" s="65" t="s">
        <v>173</v>
      </c>
      <c r="F46" s="104" t="s">
        <v>241</v>
      </c>
      <c r="G46" s="104" t="s">
        <v>238</v>
      </c>
      <c r="H46" s="16" t="str">
        <f>IF(SI_CAT="BASICA","n.a.",SI_CAT)</f>
        <v>ALTA</v>
      </c>
      <c r="I46" s="135" t="str">
        <f>IF(OR(H46="BASICA",H46="n.a."),P46,IF(H46="MEDIA",Q46,R46))</f>
        <v>+R1</v>
      </c>
      <c r="J46" s="135"/>
      <c r="K46" s="135"/>
      <c r="L46" s="135"/>
      <c r="M46" s="136"/>
      <c r="N46" s="69"/>
      <c r="O46" s="59"/>
      <c r="P46" s="2" t="s">
        <v>28</v>
      </c>
      <c r="Q46" s="2" t="s">
        <v>7</v>
      </c>
      <c r="R46" s="2" t="s">
        <v>41</v>
      </c>
      <c r="S46" s="4"/>
      <c r="U46" s="18" t="e">
        <f>IF(#REF!&lt;&gt;"n.a.",H46,#REF!)</f>
        <v>#REF!</v>
      </c>
      <c r="X46" s="18">
        <f t="shared" si="0"/>
        <v>1</v>
      </c>
    </row>
    <row r="47" spans="1:24" ht="17.25" customHeight="1" thickBot="1" x14ac:dyDescent="0.3">
      <c r="A47" s="92"/>
      <c r="B47" s="81"/>
      <c r="C47" s="57" t="s">
        <v>73</v>
      </c>
      <c r="D47" s="57" t="s">
        <v>74</v>
      </c>
      <c r="E47" s="15"/>
      <c r="F47" s="15"/>
      <c r="G47" s="15"/>
      <c r="H47" s="15"/>
      <c r="I47" s="133"/>
      <c r="J47" s="133"/>
      <c r="K47" s="133"/>
      <c r="L47" s="133"/>
      <c r="M47" s="134"/>
      <c r="N47" s="119"/>
      <c r="O47" s="59"/>
      <c r="P47" s="10"/>
      <c r="Q47" s="10"/>
      <c r="R47" s="10"/>
      <c r="S47"/>
      <c r="U47" s="18" t="e">
        <f>IF(#REF!&lt;&gt;"n.a.",H47,#REF!)</f>
        <v>#REF!</v>
      </c>
      <c r="X47" s="18"/>
    </row>
    <row r="48" spans="1:24" ht="17.25" customHeight="1" x14ac:dyDescent="0.25">
      <c r="A48" s="92"/>
      <c r="B48" s="81"/>
      <c r="C48" s="62" t="s">
        <v>75</v>
      </c>
      <c r="D48" s="68" t="s">
        <v>76</v>
      </c>
      <c r="E48" s="65" t="s">
        <v>173</v>
      </c>
      <c r="F48" s="104" t="s">
        <v>241</v>
      </c>
      <c r="G48" s="104" t="s">
        <v>238</v>
      </c>
      <c r="H48" s="16" t="str">
        <f>SI_CAT</f>
        <v>ALTA</v>
      </c>
      <c r="I48" s="135" t="str">
        <f>IF(H48="BASICA",P48,IF(H48="MEDIA",Q48,R48))</f>
        <v>+R1  +R2</v>
      </c>
      <c r="J48" s="135"/>
      <c r="K48" s="135"/>
      <c r="L48" s="135"/>
      <c r="M48" s="136"/>
      <c r="N48" s="69"/>
      <c r="O48" s="59"/>
      <c r="P48" s="2" t="s">
        <v>7</v>
      </c>
      <c r="Q48" s="2" t="s">
        <v>41</v>
      </c>
      <c r="R48" s="2" t="s">
        <v>95</v>
      </c>
      <c r="S48" s="4"/>
      <c r="U48" s="18" t="e">
        <f>IF(#REF!&lt;&gt;"n.a.",H48,#REF!)</f>
        <v>#REF!</v>
      </c>
      <c r="X48" s="18">
        <f t="shared" si="0"/>
        <v>1</v>
      </c>
    </row>
    <row r="49" spans="1:24" ht="17.25" customHeight="1" thickBot="1" x14ac:dyDescent="0.3">
      <c r="A49" s="92"/>
      <c r="B49" s="81"/>
      <c r="C49" s="57" t="s">
        <v>77</v>
      </c>
      <c r="D49" s="57" t="s">
        <v>78</v>
      </c>
      <c r="E49" s="15"/>
      <c r="F49" s="15"/>
      <c r="G49" s="15"/>
      <c r="H49" s="15"/>
      <c r="I49" s="133"/>
      <c r="J49" s="133"/>
      <c r="K49" s="133"/>
      <c r="L49" s="133"/>
      <c r="M49" s="134"/>
      <c r="N49" s="119"/>
      <c r="O49" s="59"/>
      <c r="P49" s="10"/>
      <c r="Q49" s="10"/>
      <c r="R49" s="10"/>
      <c r="S49"/>
      <c r="U49" s="18" t="e">
        <f>IF(#REF!&lt;&gt;"n.a.",H49,#REF!)</f>
        <v>#REF!</v>
      </c>
      <c r="X49" s="18"/>
    </row>
    <row r="50" spans="1:24" ht="17.25" customHeight="1" thickBot="1" x14ac:dyDescent="0.3">
      <c r="A50" s="92"/>
      <c r="B50" s="81"/>
      <c r="C50" s="62" t="s">
        <v>79</v>
      </c>
      <c r="D50" s="68" t="s">
        <v>83</v>
      </c>
      <c r="E50" s="65" t="s">
        <v>153</v>
      </c>
      <c r="F50" s="104" t="s">
        <v>241</v>
      </c>
      <c r="G50" s="104" t="s">
        <v>238</v>
      </c>
      <c r="H50" s="16" t="str">
        <f>IF(OR($I$6="ALTO"),"ALTA",IF(OR($I$6="MEDIO"),"MEDIA","n.a."))</f>
        <v>MEDIA</v>
      </c>
      <c r="I50" s="135" t="str">
        <f>IF(H50="n.a.","n.a.",IF(H50="BASICA",P50,IF(H50="MEDIA",Q50,R50)))</f>
        <v>aplica</v>
      </c>
      <c r="J50" s="135"/>
      <c r="K50" s="135"/>
      <c r="L50" s="135"/>
      <c r="M50" s="136"/>
      <c r="N50" s="69"/>
      <c r="O50" s="59"/>
      <c r="P50" s="2" t="s">
        <v>28</v>
      </c>
      <c r="Q50" s="2" t="s">
        <v>7</v>
      </c>
      <c r="R50" s="2" t="s">
        <v>7</v>
      </c>
      <c r="S50"/>
      <c r="U50" s="18" t="e">
        <f>IF(#REF!&lt;&gt;"n.a.",H50,#REF!)</f>
        <v>#REF!</v>
      </c>
      <c r="X50" s="18">
        <f t="shared" si="0"/>
        <v>1</v>
      </c>
    </row>
    <row r="51" spans="1:24" ht="17.25" customHeight="1" thickBot="1" x14ac:dyDescent="0.3">
      <c r="A51" s="92"/>
      <c r="B51" s="81"/>
      <c r="C51" s="62" t="s">
        <v>80</v>
      </c>
      <c r="D51" s="68" t="s">
        <v>84</v>
      </c>
      <c r="E51" s="65" t="s">
        <v>153</v>
      </c>
      <c r="F51" s="104" t="s">
        <v>241</v>
      </c>
      <c r="G51" s="104" t="s">
        <v>238</v>
      </c>
      <c r="H51" s="16" t="str">
        <f>IF(OR($I$6="ALTO"),"ALTA","n.a.")</f>
        <v>n.a.</v>
      </c>
      <c r="I51" s="135" t="str">
        <f>IF(H51="n.a.","n.a.",IF(H51="BASICA",P51,IF(H51="MEDIO",Q51,R51)))</f>
        <v>n.a.</v>
      </c>
      <c r="J51" s="135"/>
      <c r="K51" s="135"/>
      <c r="L51" s="135"/>
      <c r="M51" s="136"/>
      <c r="N51" s="69"/>
      <c r="O51" s="59"/>
      <c r="P51" s="2" t="s">
        <v>28</v>
      </c>
      <c r="Q51" s="2" t="s">
        <v>28</v>
      </c>
      <c r="R51" s="2" t="s">
        <v>7</v>
      </c>
      <c r="S51" s="4"/>
      <c r="U51" s="18" t="e">
        <f>IF(#REF!&lt;&gt;"n.a.",H51,#REF!)</f>
        <v>#REF!</v>
      </c>
      <c r="X51" s="18">
        <f t="shared" si="0"/>
        <v>0</v>
      </c>
    </row>
    <row r="52" spans="1:24" ht="17.25" customHeight="1" thickBot="1" x14ac:dyDescent="0.3">
      <c r="A52" s="92"/>
      <c r="B52" s="81"/>
      <c r="C52" s="62" t="s">
        <v>81</v>
      </c>
      <c r="D52" s="68" t="s">
        <v>85</v>
      </c>
      <c r="E52" s="65" t="s">
        <v>153</v>
      </c>
      <c r="F52" s="104" t="s">
        <v>241</v>
      </c>
      <c r="G52" s="104" t="s">
        <v>238</v>
      </c>
      <c r="H52" s="16" t="str">
        <f>IF(OR($I$6="ALTO"),"ALTA","n.a.")</f>
        <v>n.a.</v>
      </c>
      <c r="I52" s="135" t="str">
        <f>IF(H52="n.a.","n.a.",IF(H52="BASICA",P52,IF(H52="MEDIA",Q52,R52)))</f>
        <v>n.a.</v>
      </c>
      <c r="J52" s="135"/>
      <c r="K52" s="135"/>
      <c r="L52" s="135"/>
      <c r="M52" s="136"/>
      <c r="N52" s="69"/>
      <c r="O52" s="59"/>
      <c r="P52" s="2" t="s">
        <v>28</v>
      </c>
      <c r="Q52" s="2" t="s">
        <v>28</v>
      </c>
      <c r="R52" s="2" t="s">
        <v>7</v>
      </c>
      <c r="S52" s="4"/>
      <c r="U52" s="18" t="e">
        <f>IF(#REF!&lt;&gt;"n.a.",H52,#REF!)</f>
        <v>#REF!</v>
      </c>
      <c r="X52" s="18">
        <f t="shared" si="0"/>
        <v>0</v>
      </c>
    </row>
    <row r="53" spans="1:24" ht="17.25" customHeight="1" x14ac:dyDescent="0.25">
      <c r="A53" s="92"/>
      <c r="B53" s="81"/>
      <c r="C53" s="62" t="s">
        <v>82</v>
      </c>
      <c r="D53" s="68" t="s">
        <v>86</v>
      </c>
      <c r="E53" s="65" t="s">
        <v>153</v>
      </c>
      <c r="F53" s="104" t="s">
        <v>241</v>
      </c>
      <c r="G53" s="104" t="s">
        <v>238</v>
      </c>
      <c r="H53" s="16" t="str">
        <f>IF(OR($I$6="ALTO"),"ALTA","n.a.")</f>
        <v>n.a.</v>
      </c>
      <c r="I53" s="135" t="str">
        <f>IF(H53="n.a.","n.a.",IF(H53="BASICA",P53,IF(H53="MEDIA",Q53,R53)))</f>
        <v>n.a.</v>
      </c>
      <c r="J53" s="135"/>
      <c r="K53" s="135"/>
      <c r="L53" s="135"/>
      <c r="M53" s="136"/>
      <c r="N53" s="69"/>
      <c r="O53" s="59"/>
      <c r="P53" s="2" t="s">
        <v>28</v>
      </c>
      <c r="Q53" s="2" t="s">
        <v>28</v>
      </c>
      <c r="R53" s="2" t="s">
        <v>7</v>
      </c>
      <c r="S53" s="4"/>
      <c r="U53" s="18" t="e">
        <f>IF(#REF!&lt;&gt;"n.a.",H53,#REF!)</f>
        <v>#REF!</v>
      </c>
      <c r="X53" s="18">
        <f t="shared" si="0"/>
        <v>0</v>
      </c>
    </row>
    <row r="54" spans="1:24" ht="17.25" customHeight="1" thickBot="1" x14ac:dyDescent="0.3">
      <c r="A54" s="92"/>
      <c r="B54" s="81"/>
      <c r="C54" s="57" t="s">
        <v>87</v>
      </c>
      <c r="D54" s="57" t="s">
        <v>88</v>
      </c>
      <c r="E54" s="15"/>
      <c r="F54" s="15"/>
      <c r="G54" s="15"/>
      <c r="H54" s="15"/>
      <c r="I54" s="133"/>
      <c r="J54" s="133"/>
      <c r="K54" s="133"/>
      <c r="L54" s="133"/>
      <c r="M54" s="134"/>
      <c r="N54" s="119"/>
      <c r="O54" s="59"/>
      <c r="P54" s="10"/>
      <c r="Q54" s="10"/>
      <c r="R54" s="10"/>
      <c r="S54"/>
      <c r="U54" s="18" t="e">
        <f>IF(#REF!&lt;&gt;"n.a.",H54,#REF!)</f>
        <v>#REF!</v>
      </c>
      <c r="X54" s="18"/>
    </row>
    <row r="55" spans="1:24" ht="17.25" customHeight="1" thickBot="1" x14ac:dyDescent="0.3">
      <c r="A55" s="92"/>
      <c r="B55" s="81"/>
      <c r="C55" s="62" t="s">
        <v>89</v>
      </c>
      <c r="D55" s="68" t="s">
        <v>92</v>
      </c>
      <c r="E55" s="65" t="s">
        <v>173</v>
      </c>
      <c r="F55" s="104" t="s">
        <v>241</v>
      </c>
      <c r="G55" s="104" t="s">
        <v>238</v>
      </c>
      <c r="H55" s="16" t="str">
        <f>SI_CAT</f>
        <v>ALTA</v>
      </c>
      <c r="I55" s="135" t="str">
        <f>IF(H55="BASICA",P55,IF(H55="MEDIA",Q55,R55))</f>
        <v>+R1  +R2</v>
      </c>
      <c r="J55" s="135"/>
      <c r="K55" s="135"/>
      <c r="L55" s="135"/>
      <c r="M55" s="136"/>
      <c r="N55" s="69"/>
      <c r="O55" s="59"/>
      <c r="P55" s="1" t="s">
        <v>7</v>
      </c>
      <c r="Q55" s="1" t="s">
        <v>41</v>
      </c>
      <c r="R55" s="1" t="s">
        <v>95</v>
      </c>
      <c r="S55" s="4"/>
      <c r="U55" s="18" t="e">
        <f>IF(#REF!&lt;&gt;"n.a.",H55,#REF!)</f>
        <v>#REF!</v>
      </c>
      <c r="X55" s="18">
        <f t="shared" si="0"/>
        <v>1</v>
      </c>
    </row>
    <row r="56" spans="1:24" ht="17.25" customHeight="1" thickBot="1" x14ac:dyDescent="0.3">
      <c r="A56" s="92"/>
      <c r="B56" s="81"/>
      <c r="C56" s="62" t="s">
        <v>90</v>
      </c>
      <c r="D56" s="68" t="s">
        <v>93</v>
      </c>
      <c r="E56" s="65" t="s">
        <v>173</v>
      </c>
      <c r="F56" s="104" t="s">
        <v>241</v>
      </c>
      <c r="G56" s="104" t="s">
        <v>238</v>
      </c>
      <c r="H56" s="16" t="str">
        <f>SI_CAT</f>
        <v>ALTA</v>
      </c>
      <c r="I56" s="135" t="str">
        <f>IF(H56="BASICA",P56,IF(H56="MEDIA",Q56,R56))</f>
        <v>+R1  +R2</v>
      </c>
      <c r="J56" s="135"/>
      <c r="K56" s="135"/>
      <c r="L56" s="135"/>
      <c r="M56" s="136"/>
      <c r="N56" s="69"/>
      <c r="O56" s="59"/>
      <c r="P56" s="1" t="s">
        <v>7</v>
      </c>
      <c r="Q56" s="1" t="s">
        <v>95</v>
      </c>
      <c r="R56" s="1" t="s">
        <v>95</v>
      </c>
      <c r="S56"/>
      <c r="U56" s="18" t="e">
        <f>IF(#REF!&lt;&gt;"n.a.",H56,#REF!)</f>
        <v>#REF!</v>
      </c>
      <c r="X56" s="18">
        <f t="shared" si="0"/>
        <v>1</v>
      </c>
    </row>
    <row r="57" spans="1:24" ht="17.25" customHeight="1" thickBot="1" x14ac:dyDescent="0.3">
      <c r="A57" s="92"/>
      <c r="B57" s="81"/>
      <c r="C57" s="62" t="s">
        <v>91</v>
      </c>
      <c r="D57" s="66" t="s">
        <v>94</v>
      </c>
      <c r="E57" s="67" t="s">
        <v>173</v>
      </c>
      <c r="F57" s="104" t="s">
        <v>241</v>
      </c>
      <c r="G57" s="104" t="s">
        <v>238</v>
      </c>
      <c r="H57" s="21" t="str">
        <f>SI_CAT</f>
        <v>ALTA</v>
      </c>
      <c r="I57" s="139" t="str">
        <f>IF(H57="BASICA",P57,IF(H57="MEDIA",Q57,R57))</f>
        <v>+R1  +R2  +R3  +R4  +R5  +R6</v>
      </c>
      <c r="J57" s="139"/>
      <c r="K57" s="139"/>
      <c r="L57" s="139"/>
      <c r="M57" s="140"/>
      <c r="N57" s="69"/>
      <c r="O57" s="59"/>
      <c r="P57" s="1" t="s">
        <v>7</v>
      </c>
      <c r="Q57" s="1" t="s">
        <v>95</v>
      </c>
      <c r="R57" s="3" t="s">
        <v>149</v>
      </c>
      <c r="S57" s="4"/>
      <c r="U57" s="18" t="e">
        <f>IF(#REF!&lt;&gt;"n.a.",H57,#REF!)</f>
        <v>#REF!</v>
      </c>
      <c r="X57" s="18">
        <f t="shared" si="0"/>
        <v>1</v>
      </c>
    </row>
    <row r="58" spans="1:24" ht="18.75" customHeight="1" thickBot="1" x14ac:dyDescent="0.3">
      <c r="A58" s="92"/>
      <c r="B58" s="81"/>
      <c r="C58" s="54" t="s">
        <v>96</v>
      </c>
      <c r="D58" s="54" t="s">
        <v>97</v>
      </c>
      <c r="E58" s="55"/>
      <c r="F58" s="55"/>
      <c r="G58" s="55"/>
      <c r="H58" s="55"/>
      <c r="I58" s="55"/>
      <c r="J58" s="55"/>
      <c r="K58" s="55"/>
      <c r="L58" s="55"/>
      <c r="M58" s="55"/>
      <c r="N58" s="132"/>
      <c r="O58" s="59"/>
      <c r="P58" s="9"/>
      <c r="Q58" s="9"/>
      <c r="R58" s="9"/>
      <c r="S58"/>
      <c r="U58" s="18" t="e">
        <f>IF(#REF!&lt;&gt;"n.a.",H58,#REF!)</f>
        <v>#REF!</v>
      </c>
      <c r="X58" s="18"/>
    </row>
    <row r="59" spans="1:24" ht="17.25" customHeight="1" thickBot="1" x14ac:dyDescent="0.3">
      <c r="A59" s="92"/>
      <c r="B59" s="81"/>
      <c r="C59" s="56" t="s">
        <v>98</v>
      </c>
      <c r="D59" s="56" t="s">
        <v>99</v>
      </c>
      <c r="E59" s="20"/>
      <c r="F59" s="20"/>
      <c r="G59" s="20"/>
      <c r="H59" s="20"/>
      <c r="I59" s="137"/>
      <c r="J59" s="137"/>
      <c r="K59" s="137"/>
      <c r="L59" s="137"/>
      <c r="M59" s="138"/>
      <c r="N59" s="119"/>
      <c r="O59" s="59"/>
      <c r="P59" s="10"/>
      <c r="Q59" s="10"/>
      <c r="R59" s="10"/>
      <c r="S59"/>
      <c r="U59" s="18" t="e">
        <f>IF(#REF!&lt;&gt;"n.a.",H59,#REF!)</f>
        <v>#REF!</v>
      </c>
      <c r="X59" s="18"/>
    </row>
    <row r="60" spans="1:24" ht="17.25" customHeight="1" thickBot="1" x14ac:dyDescent="0.3">
      <c r="A60" s="92"/>
      <c r="B60" s="81"/>
      <c r="C60" s="62" t="s">
        <v>100</v>
      </c>
      <c r="D60" s="68" t="s">
        <v>107</v>
      </c>
      <c r="E60" s="65" t="s">
        <v>173</v>
      </c>
      <c r="F60" s="104" t="s">
        <v>241</v>
      </c>
      <c r="G60" s="104" t="s">
        <v>238</v>
      </c>
      <c r="H60" s="16" t="str">
        <f>SI_CAT</f>
        <v>ALTA</v>
      </c>
      <c r="I60" s="135" t="str">
        <f>IF(H60="BASICA",P60,IF(H60="MEDIA",Q60,R60))</f>
        <v>aplica</v>
      </c>
      <c r="J60" s="135"/>
      <c r="K60" s="135"/>
      <c r="L60" s="135"/>
      <c r="M60" s="136"/>
      <c r="N60" s="69"/>
      <c r="O60" s="59"/>
      <c r="P60" s="2" t="s">
        <v>7</v>
      </c>
      <c r="Q60" s="2" t="s">
        <v>7</v>
      </c>
      <c r="R60" s="2" t="s">
        <v>7</v>
      </c>
      <c r="S60"/>
      <c r="U60" s="18" t="e">
        <f>IF(#REF!&lt;&gt;"n.a.",H60,#REF!)</f>
        <v>#REF!</v>
      </c>
      <c r="X60" s="18">
        <f t="shared" si="0"/>
        <v>1</v>
      </c>
    </row>
    <row r="61" spans="1:24" ht="17.25" customHeight="1" thickBot="1" x14ac:dyDescent="0.3">
      <c r="A61" s="92"/>
      <c r="B61" s="81"/>
      <c r="C61" s="62" t="s">
        <v>101</v>
      </c>
      <c r="D61" s="68" t="s">
        <v>108</v>
      </c>
      <c r="E61" s="65" t="s">
        <v>173</v>
      </c>
      <c r="F61" s="104" t="s">
        <v>241</v>
      </c>
      <c r="G61" s="104" t="s">
        <v>238</v>
      </c>
      <c r="H61" s="16" t="str">
        <f>SI_CAT</f>
        <v>ALTA</v>
      </c>
      <c r="I61" s="135" t="str">
        <f>IF(H61="BASICA",P61,IF(H61="MEDIA",Q61,R61))</f>
        <v>aplica</v>
      </c>
      <c r="J61" s="135"/>
      <c r="K61" s="135"/>
      <c r="L61" s="135"/>
      <c r="M61" s="136"/>
      <c r="N61" s="69"/>
      <c r="O61" s="59"/>
      <c r="P61" s="2" t="s">
        <v>7</v>
      </c>
      <c r="Q61" s="2" t="s">
        <v>7</v>
      </c>
      <c r="R61" s="2" t="s">
        <v>7</v>
      </c>
      <c r="S61"/>
      <c r="U61" s="18" t="e">
        <f>IF(#REF!&lt;&gt;"n.a.",H61,#REF!)</f>
        <v>#REF!</v>
      </c>
      <c r="X61" s="18">
        <f t="shared" si="0"/>
        <v>1</v>
      </c>
    </row>
    <row r="62" spans="1:24" ht="17.25" customHeight="1" thickBot="1" x14ac:dyDescent="0.3">
      <c r="A62" s="92"/>
      <c r="B62" s="81"/>
      <c r="C62" s="62" t="s">
        <v>102</v>
      </c>
      <c r="D62" s="68" t="s">
        <v>109</v>
      </c>
      <c r="E62" s="65" t="s">
        <v>173</v>
      </c>
      <c r="F62" s="104" t="s">
        <v>241</v>
      </c>
      <c r="G62" s="104" t="s">
        <v>238</v>
      </c>
      <c r="H62" s="16" t="str">
        <f>SI_CAT</f>
        <v>ALTA</v>
      </c>
      <c r="I62" s="135" t="str">
        <f>IF(H62="BASICA",P62,IF(H62="MEDIA",Q62,R62))</f>
        <v>aplica</v>
      </c>
      <c r="J62" s="135"/>
      <c r="K62" s="135"/>
      <c r="L62" s="135"/>
      <c r="M62" s="136"/>
      <c r="N62" s="69"/>
      <c r="O62" s="59"/>
      <c r="P62" s="2" t="s">
        <v>7</v>
      </c>
      <c r="Q62" s="2" t="s">
        <v>7</v>
      </c>
      <c r="R62" s="2" t="s">
        <v>7</v>
      </c>
      <c r="S62"/>
      <c r="U62" s="18" t="e">
        <f>IF(#REF!&lt;&gt;"n.a.",H62,#REF!)</f>
        <v>#REF!</v>
      </c>
      <c r="X62" s="18">
        <f t="shared" si="0"/>
        <v>1</v>
      </c>
    </row>
    <row r="63" spans="1:24" ht="17.25" customHeight="1" thickBot="1" x14ac:dyDescent="0.3">
      <c r="A63" s="92"/>
      <c r="B63" s="81"/>
      <c r="C63" s="62" t="s">
        <v>103</v>
      </c>
      <c r="D63" s="68" t="s">
        <v>110</v>
      </c>
      <c r="E63" s="65" t="s">
        <v>153</v>
      </c>
      <c r="F63" s="104" t="s">
        <v>241</v>
      </c>
      <c r="G63" s="104" t="s">
        <v>238</v>
      </c>
      <c r="H63" s="16" t="str">
        <f>IF(OR(I6="ALTO"),"ALTA",IF(OR(I6="MEDIO"),"MEDIA",IF(OR(I6="BAJO"),"BASICA","n.a.")))</f>
        <v>MEDIA</v>
      </c>
      <c r="I63" s="135" t="str">
        <f>IF(H63="n.a.","n.a.",IF(H63="BASICA",P63,IF(H63="MEDIA",Q63,R63)))</f>
        <v>+R1</v>
      </c>
      <c r="J63" s="135"/>
      <c r="K63" s="135"/>
      <c r="L63" s="135"/>
      <c r="M63" s="136"/>
      <c r="N63" s="69"/>
      <c r="O63" s="59"/>
      <c r="P63" s="2" t="s">
        <v>7</v>
      </c>
      <c r="Q63" s="2" t="s">
        <v>41</v>
      </c>
      <c r="R63" s="2" t="s">
        <v>41</v>
      </c>
      <c r="S63"/>
      <c r="U63" s="18" t="e">
        <f>IF(#REF!&lt;&gt;"n.a.",H63,#REF!)</f>
        <v>#REF!</v>
      </c>
      <c r="X63" s="18">
        <f t="shared" si="0"/>
        <v>1</v>
      </c>
    </row>
    <row r="64" spans="1:24" ht="17.25" customHeight="1" thickBot="1" x14ac:dyDescent="0.3">
      <c r="A64" s="92"/>
      <c r="B64" s="81"/>
      <c r="C64" s="62" t="s">
        <v>104</v>
      </c>
      <c r="D64" s="68" t="s">
        <v>111</v>
      </c>
      <c r="E64" s="65" t="s">
        <v>153</v>
      </c>
      <c r="F64" s="104" t="s">
        <v>241</v>
      </c>
      <c r="G64" s="104" t="s">
        <v>238</v>
      </c>
      <c r="H64" s="16" t="str">
        <f>IF(OR(I6="ALTO"),"ALTA",IF(OR(I6="MEDIO"),"MEDIA",IF(OR(I6="BAJO"),"BASICA","n.a.")))</f>
        <v>MEDIA</v>
      </c>
      <c r="I64" s="135" t="str">
        <f>IF(H64="n.a.","n.a.",IF(H64="BASICA",P64,IF(H64="MEDIA",Q64,R64)))</f>
        <v>aplica</v>
      </c>
      <c r="J64" s="135"/>
      <c r="K64" s="135"/>
      <c r="L64" s="135"/>
      <c r="M64" s="136"/>
      <c r="N64" s="69"/>
      <c r="O64" s="59"/>
      <c r="P64" s="2" t="s">
        <v>7</v>
      </c>
      <c r="Q64" s="2" t="s">
        <v>7</v>
      </c>
      <c r="R64" s="2" t="s">
        <v>7</v>
      </c>
      <c r="S64"/>
      <c r="U64" s="18" t="e">
        <f>IF(#REF!&lt;&gt;"n.a.",H64,#REF!)</f>
        <v>#REF!</v>
      </c>
      <c r="X64" s="18">
        <f t="shared" si="0"/>
        <v>1</v>
      </c>
    </row>
    <row r="65" spans="1:24" ht="17.25" customHeight="1" thickBot="1" x14ac:dyDescent="0.3">
      <c r="A65" s="92"/>
      <c r="B65" s="81"/>
      <c r="C65" s="62" t="s">
        <v>105</v>
      </c>
      <c r="D65" s="68" t="s">
        <v>112</v>
      </c>
      <c r="E65" s="65" t="s">
        <v>153</v>
      </c>
      <c r="F65" s="104" t="s">
        <v>241</v>
      </c>
      <c r="G65" s="104" t="s">
        <v>238</v>
      </c>
      <c r="H65" s="16" t="str">
        <f>IF(OR(I6="ALTO"),"ALTA",IF(OR(I6="MEDIO"),"MEDIA","n.a."))</f>
        <v>MEDIA</v>
      </c>
      <c r="I65" s="135" t="str">
        <f>IF(H65="n.a.","n.a.",IF(H65="BASICA",P65,IF(H65="MEDIA",Q65,R65)))</f>
        <v>aplica</v>
      </c>
      <c r="J65" s="135"/>
      <c r="K65" s="135"/>
      <c r="L65" s="135"/>
      <c r="M65" s="136"/>
      <c r="N65" s="69"/>
      <c r="O65" s="59"/>
      <c r="P65" s="2" t="s">
        <v>28</v>
      </c>
      <c r="Q65" s="2" t="s">
        <v>7</v>
      </c>
      <c r="R65" s="2" t="s">
        <v>7</v>
      </c>
      <c r="S65"/>
      <c r="U65" s="18" t="e">
        <f>IF(#REF!&lt;&gt;"n.a.",H65,#REF!)</f>
        <v>#REF!</v>
      </c>
      <c r="X65" s="18">
        <f t="shared" si="0"/>
        <v>1</v>
      </c>
    </row>
    <row r="66" spans="1:24" ht="17.25" customHeight="1" x14ac:dyDescent="0.25">
      <c r="A66" s="92"/>
      <c r="B66" s="81"/>
      <c r="C66" s="62" t="s">
        <v>106</v>
      </c>
      <c r="D66" s="68" t="s">
        <v>113</v>
      </c>
      <c r="E66" s="65" t="s">
        <v>173</v>
      </c>
      <c r="F66" s="104" t="s">
        <v>241</v>
      </c>
      <c r="G66" s="104" t="s">
        <v>238</v>
      </c>
      <c r="H66" s="16" t="str">
        <f>SI_CAT</f>
        <v>ALTA</v>
      </c>
      <c r="I66" s="135" t="str">
        <f>IF(H66="BASICA",P66,IF(H66="MEDIA",Q66,R66))</f>
        <v>aplica</v>
      </c>
      <c r="J66" s="135"/>
      <c r="K66" s="135"/>
      <c r="L66" s="135"/>
      <c r="M66" s="136"/>
      <c r="N66" s="69"/>
      <c r="O66" s="59"/>
      <c r="P66" s="2" t="s">
        <v>7</v>
      </c>
      <c r="Q66" s="2" t="s">
        <v>7</v>
      </c>
      <c r="R66" s="2" t="s">
        <v>7</v>
      </c>
      <c r="S66"/>
      <c r="U66" s="18" t="e">
        <f>IF(#REF!&lt;&gt;"n.a.",H66,#REF!)</f>
        <v>#REF!</v>
      </c>
      <c r="X66" s="18">
        <f t="shared" si="0"/>
        <v>1</v>
      </c>
    </row>
    <row r="67" spans="1:24" ht="17.25" customHeight="1" thickBot="1" x14ac:dyDescent="0.3">
      <c r="A67" s="92"/>
      <c r="B67" s="81"/>
      <c r="C67" s="57" t="s">
        <v>114</v>
      </c>
      <c r="D67" s="57" t="s">
        <v>115</v>
      </c>
      <c r="E67" s="15"/>
      <c r="F67" s="15"/>
      <c r="G67" s="15"/>
      <c r="H67" s="15"/>
      <c r="I67" s="133"/>
      <c r="J67" s="133"/>
      <c r="K67" s="133"/>
      <c r="L67" s="133"/>
      <c r="M67" s="134"/>
      <c r="N67" s="119"/>
      <c r="O67" s="59"/>
      <c r="P67" s="10"/>
      <c r="Q67" s="10"/>
      <c r="R67" s="10"/>
      <c r="S67"/>
      <c r="U67" s="18" t="e">
        <f>IF(#REF!&lt;&gt;"n.a.",H67,#REF!)</f>
        <v>#REF!</v>
      </c>
      <c r="X67" s="18"/>
    </row>
    <row r="68" spans="1:24" ht="17.25" customHeight="1" thickBot="1" x14ac:dyDescent="0.3">
      <c r="A68" s="92"/>
      <c r="B68" s="81"/>
      <c r="C68" s="62" t="s">
        <v>116</v>
      </c>
      <c r="D68" s="68" t="s">
        <v>120</v>
      </c>
      <c r="E68" s="65" t="s">
        <v>173</v>
      </c>
      <c r="F68" s="104" t="s">
        <v>241</v>
      </c>
      <c r="G68" s="104" t="s">
        <v>238</v>
      </c>
      <c r="H68" s="16" t="str">
        <f>IF(SI_CAT="BASICA","n.a.",SI_CAT)</f>
        <v>ALTA</v>
      </c>
      <c r="I68" s="135" t="str">
        <f>IF(OR(H68="BASICA",H68="n.a."),P68,IF(H68="MEDIA",Q68,R68))</f>
        <v>aplica</v>
      </c>
      <c r="J68" s="135"/>
      <c r="K68" s="135"/>
      <c r="L68" s="135"/>
      <c r="M68" s="136"/>
      <c r="N68" s="69"/>
      <c r="O68" s="59"/>
      <c r="P68" s="2" t="s">
        <v>28</v>
      </c>
      <c r="Q68" s="2" t="s">
        <v>7</v>
      </c>
      <c r="R68" s="2" t="s">
        <v>7</v>
      </c>
      <c r="S68"/>
      <c r="U68" s="18" t="e">
        <f>IF(#REF!&lt;&gt;"n.a.",H68,#REF!)</f>
        <v>#REF!</v>
      </c>
      <c r="X68" s="18">
        <f t="shared" si="0"/>
        <v>1</v>
      </c>
    </row>
    <row r="69" spans="1:24" ht="17.25" customHeight="1" thickBot="1" x14ac:dyDescent="0.3">
      <c r="A69" s="92"/>
      <c r="B69" s="81"/>
      <c r="C69" s="62" t="s">
        <v>117</v>
      </c>
      <c r="D69" s="68" t="s">
        <v>121</v>
      </c>
      <c r="E69" s="65" t="s">
        <v>173</v>
      </c>
      <c r="F69" s="104" t="s">
        <v>241</v>
      </c>
      <c r="G69" s="104" t="s">
        <v>238</v>
      </c>
      <c r="H69" s="16" t="str">
        <f>SI_CAT</f>
        <v>ALTA</v>
      </c>
      <c r="I69" s="135" t="str">
        <f>IF(H69="BASICA",P69,IF(H69="MEDIA",Q69,R69))</f>
        <v>+R1</v>
      </c>
      <c r="J69" s="135"/>
      <c r="K69" s="135"/>
      <c r="L69" s="135"/>
      <c r="M69" s="136"/>
      <c r="N69" s="69"/>
      <c r="O69" s="59"/>
      <c r="P69" s="2" t="s">
        <v>7</v>
      </c>
      <c r="Q69" s="2" t="s">
        <v>41</v>
      </c>
      <c r="R69" s="2" t="s">
        <v>41</v>
      </c>
      <c r="S69"/>
      <c r="U69" s="18" t="e">
        <f>IF(#REF!&lt;&gt;"n.a.",H69,#REF!)</f>
        <v>#REF!</v>
      </c>
      <c r="X69" s="18">
        <f t="shared" si="0"/>
        <v>1</v>
      </c>
    </row>
    <row r="70" spans="1:24" ht="17.25" customHeight="1" thickBot="1" x14ac:dyDescent="0.3">
      <c r="A70" s="92"/>
      <c r="B70" s="81"/>
      <c r="C70" s="62" t="s">
        <v>118</v>
      </c>
      <c r="D70" s="68" t="s">
        <v>122</v>
      </c>
      <c r="E70" s="65" t="s">
        <v>173</v>
      </c>
      <c r="F70" s="104" t="s">
        <v>241</v>
      </c>
      <c r="G70" s="104" t="s">
        <v>238</v>
      </c>
      <c r="H70" s="16" t="str">
        <f>SI_CAT</f>
        <v>ALTA</v>
      </c>
      <c r="I70" s="135" t="str">
        <f>IF(H70="BASICA",P70,IF(H70="MEDIA",Q70,R70))</f>
        <v>aplica</v>
      </c>
      <c r="J70" s="135"/>
      <c r="K70" s="135"/>
      <c r="L70" s="135"/>
      <c r="M70" s="136"/>
      <c r="N70" s="69"/>
      <c r="O70" s="59"/>
      <c r="P70" s="2" t="s">
        <v>7</v>
      </c>
      <c r="Q70" s="2" t="s">
        <v>7</v>
      </c>
      <c r="R70" s="2" t="s">
        <v>7</v>
      </c>
      <c r="S70"/>
      <c r="U70" s="18" t="e">
        <f>IF(#REF!&lt;&gt;"n.a.",H70,#REF!)</f>
        <v>#REF!</v>
      </c>
      <c r="X70" s="18">
        <f t="shared" si="0"/>
        <v>1</v>
      </c>
    </row>
    <row r="71" spans="1:24" ht="17.25" customHeight="1" x14ac:dyDescent="0.25">
      <c r="A71" s="92"/>
      <c r="B71" s="81"/>
      <c r="C71" s="62" t="s">
        <v>119</v>
      </c>
      <c r="D71" s="68" t="s">
        <v>123</v>
      </c>
      <c r="E71" s="65" t="s">
        <v>173</v>
      </c>
      <c r="F71" s="104" t="s">
        <v>241</v>
      </c>
      <c r="G71" s="104" t="s">
        <v>238</v>
      </c>
      <c r="H71" s="16" t="str">
        <f>SI_CAT</f>
        <v>ALTA</v>
      </c>
      <c r="I71" s="135" t="str">
        <f>IF(H71="BASICA",P71,IF(H71="MEDIA",Q71,R71))</f>
        <v>aplica</v>
      </c>
      <c r="J71" s="135"/>
      <c r="K71" s="135"/>
      <c r="L71" s="135"/>
      <c r="M71" s="136"/>
      <c r="N71" s="69"/>
      <c r="O71" s="59"/>
      <c r="P71" s="2" t="s">
        <v>7</v>
      </c>
      <c r="Q71" s="2" t="s">
        <v>7</v>
      </c>
      <c r="R71" s="2" t="s">
        <v>7</v>
      </c>
      <c r="S71"/>
      <c r="U71" s="18" t="e">
        <f>IF(#REF!&lt;&gt;"n.a.",H71,#REF!)</f>
        <v>#REF!</v>
      </c>
      <c r="X71" s="18">
        <f t="shared" si="0"/>
        <v>1</v>
      </c>
    </row>
    <row r="72" spans="1:24" ht="17.25" customHeight="1" thickBot="1" x14ac:dyDescent="0.3">
      <c r="A72" s="92"/>
      <c r="B72" s="81"/>
      <c r="C72" s="57" t="s">
        <v>124</v>
      </c>
      <c r="D72" s="57" t="s">
        <v>125</v>
      </c>
      <c r="E72" s="15"/>
      <c r="F72" s="15"/>
      <c r="G72" s="15"/>
      <c r="H72" s="15"/>
      <c r="I72" s="133"/>
      <c r="J72" s="133"/>
      <c r="K72" s="133"/>
      <c r="L72" s="133"/>
      <c r="M72" s="134"/>
      <c r="N72" s="119"/>
      <c r="O72" s="59"/>
      <c r="P72" s="10"/>
      <c r="Q72" s="10"/>
      <c r="R72" s="10"/>
      <c r="S72"/>
      <c r="U72" s="18" t="e">
        <f>IF(#REF!&lt;&gt;"n.a.",H72,#REF!)</f>
        <v>#REF!</v>
      </c>
      <c r="X72" s="18"/>
    </row>
    <row r="73" spans="1:24" ht="17.25" customHeight="1" thickBot="1" x14ac:dyDescent="0.3">
      <c r="A73" s="92"/>
      <c r="B73" s="81"/>
      <c r="C73" s="62" t="s">
        <v>126</v>
      </c>
      <c r="D73" s="68" t="s">
        <v>130</v>
      </c>
      <c r="E73" s="65" t="s">
        <v>173</v>
      </c>
      <c r="F73" s="104" t="s">
        <v>241</v>
      </c>
      <c r="G73" s="104" t="s">
        <v>238</v>
      </c>
      <c r="H73" s="16" t="str">
        <f>SI_CAT</f>
        <v>ALTA</v>
      </c>
      <c r="I73" s="135" t="str">
        <f>IF(H73="BASICA",P73,IF(H73="MEDIA",Q73,R73))</f>
        <v>+R1</v>
      </c>
      <c r="J73" s="135"/>
      <c r="K73" s="135"/>
      <c r="L73" s="135"/>
      <c r="M73" s="136"/>
      <c r="N73" s="69"/>
      <c r="O73" s="59"/>
      <c r="P73" s="2" t="s">
        <v>7</v>
      </c>
      <c r="Q73" s="2" t="s">
        <v>41</v>
      </c>
      <c r="R73" s="2" t="s">
        <v>41</v>
      </c>
      <c r="S73"/>
      <c r="U73" s="18" t="e">
        <f>IF(#REF!&lt;&gt;"n.a.",H73,#REF!)</f>
        <v>#REF!</v>
      </c>
      <c r="X73" s="18">
        <f t="shared" si="0"/>
        <v>1</v>
      </c>
    </row>
    <row r="74" spans="1:24" ht="17.25" customHeight="1" thickBot="1" x14ac:dyDescent="0.3">
      <c r="A74" s="92"/>
      <c r="B74" s="81"/>
      <c r="C74" s="62" t="s">
        <v>127</v>
      </c>
      <c r="D74" s="68" t="s">
        <v>131</v>
      </c>
      <c r="E74" s="65" t="s">
        <v>148</v>
      </c>
      <c r="F74" s="104" t="s">
        <v>241</v>
      </c>
      <c r="G74" s="104" t="s">
        <v>238</v>
      </c>
      <c r="H74" s="16" t="str">
        <f>IF(OR(L6="ALTO"),"ALTA",IF(OR(L6="MEDIO"),"MEDIA","n.a."))</f>
        <v>ALTA</v>
      </c>
      <c r="I74" s="135" t="str">
        <f>IF(H74="n.a.","n.a.",IF(H74="BASICA",P74,IF(H74="MEDIA",Q74,R74)))</f>
        <v>+R1</v>
      </c>
      <c r="J74" s="135"/>
      <c r="K74" s="135"/>
      <c r="L74" s="135"/>
      <c r="M74" s="136"/>
      <c r="N74" s="69"/>
      <c r="O74" s="59"/>
      <c r="P74" s="2" t="s">
        <v>28</v>
      </c>
      <c r="Q74" s="2" t="s">
        <v>7</v>
      </c>
      <c r="R74" s="2" t="s">
        <v>41</v>
      </c>
      <c r="S74"/>
      <c r="U74" s="18" t="e">
        <f>IF(#REF!&lt;&gt;"n.a.",H74,#REF!)</f>
        <v>#REF!</v>
      </c>
      <c r="X74" s="18">
        <f t="shared" si="0"/>
        <v>1</v>
      </c>
    </row>
    <row r="75" spans="1:24" ht="17.25" customHeight="1" thickBot="1" x14ac:dyDescent="0.3">
      <c r="A75" s="92"/>
      <c r="B75" s="81"/>
      <c r="C75" s="62" t="s">
        <v>128</v>
      </c>
      <c r="D75" s="68" t="s">
        <v>132</v>
      </c>
      <c r="E75" s="65" t="s">
        <v>173</v>
      </c>
      <c r="F75" s="104" t="s">
        <v>241</v>
      </c>
      <c r="G75" s="104" t="s">
        <v>238</v>
      </c>
      <c r="H75" s="16" t="str">
        <f>SI_CAT</f>
        <v>ALTA</v>
      </c>
      <c r="I75" s="135" t="str">
        <f>IF(H75="BASICA",P75,IF(H75="MEDIA",Q75,R75))</f>
        <v>+R1 +R2</v>
      </c>
      <c r="J75" s="135"/>
      <c r="K75" s="135"/>
      <c r="L75" s="135"/>
      <c r="M75" s="136"/>
      <c r="N75" s="69"/>
      <c r="O75" s="59"/>
      <c r="P75" s="2" t="s">
        <v>7</v>
      </c>
      <c r="Q75" s="2" t="s">
        <v>41</v>
      </c>
      <c r="R75" s="2" t="s">
        <v>135</v>
      </c>
      <c r="S75" s="4"/>
      <c r="U75" s="18" t="e">
        <f>IF(#REF!&lt;&gt;"n.a.",H75,#REF!)</f>
        <v>#REF!</v>
      </c>
      <c r="X75" s="18">
        <f t="shared" si="0"/>
        <v>1</v>
      </c>
    </row>
    <row r="76" spans="1:24" ht="17.25" customHeight="1" x14ac:dyDescent="0.25">
      <c r="A76" s="92"/>
      <c r="B76" s="81"/>
      <c r="C76" s="62" t="s">
        <v>129</v>
      </c>
      <c r="D76" s="68" t="s">
        <v>133</v>
      </c>
      <c r="E76" s="65" t="s">
        <v>147</v>
      </c>
      <c r="F76" s="104" t="s">
        <v>241</v>
      </c>
      <c r="G76" s="104" t="s">
        <v>238</v>
      </c>
      <c r="H76" s="16" t="str">
        <f>IF(OR(K6="ALTO"),"ALTA",IF(OR(K6="MEDIO"),"MEDIA",IF(OR(K6="BAJO"),"BASICA","n.a.")))</f>
        <v>ALTA</v>
      </c>
      <c r="I76" s="135" t="str">
        <f>IF(H76="n.a.","n.a.",IF(H76="BASICA",P76,IF(H76="MEDIA",Q76,R76)))</f>
        <v>+R1</v>
      </c>
      <c r="J76" s="135"/>
      <c r="K76" s="135"/>
      <c r="L76" s="135"/>
      <c r="M76" s="136"/>
      <c r="N76" s="69"/>
      <c r="O76" s="59"/>
      <c r="P76" s="2" t="s">
        <v>7</v>
      </c>
      <c r="Q76" s="2" t="s">
        <v>41</v>
      </c>
      <c r="R76" s="2" t="s">
        <v>41</v>
      </c>
      <c r="S76"/>
      <c r="U76" s="18" t="e">
        <f>IF(#REF!&lt;&gt;"n.a.",H76,#REF!)</f>
        <v>#REF!</v>
      </c>
      <c r="X76" s="18">
        <f t="shared" si="0"/>
        <v>1</v>
      </c>
    </row>
    <row r="77" spans="1:24" ht="17.25" customHeight="1" thickBot="1" x14ac:dyDescent="0.3">
      <c r="A77" s="92"/>
      <c r="B77" s="81"/>
      <c r="C77" s="57" t="s">
        <v>136</v>
      </c>
      <c r="D77" s="57" t="s">
        <v>137</v>
      </c>
      <c r="E77" s="15"/>
      <c r="F77" s="15"/>
      <c r="G77" s="15"/>
      <c r="H77" s="15"/>
      <c r="I77" s="133"/>
      <c r="J77" s="133"/>
      <c r="K77" s="133"/>
      <c r="L77" s="133"/>
      <c r="M77" s="134"/>
      <c r="N77" s="119"/>
      <c r="O77" s="59"/>
      <c r="P77" s="10"/>
      <c r="Q77" s="10"/>
      <c r="R77" s="10"/>
      <c r="S77"/>
      <c r="U77" s="18" t="e">
        <f>IF(#REF!&lt;&gt;"n.a.",H77,#REF!)</f>
        <v>#REF!</v>
      </c>
      <c r="X77" s="18"/>
    </row>
    <row r="78" spans="1:24" ht="17.25" customHeight="1" thickBot="1" x14ac:dyDescent="0.3">
      <c r="A78" s="92"/>
      <c r="B78" s="81"/>
      <c r="C78" s="62" t="s">
        <v>138</v>
      </c>
      <c r="D78" s="68" t="s">
        <v>142</v>
      </c>
      <c r="E78" s="65" t="s">
        <v>173</v>
      </c>
      <c r="F78" s="104" t="s">
        <v>241</v>
      </c>
      <c r="G78" s="104" t="s">
        <v>238</v>
      </c>
      <c r="H78" s="16" t="str">
        <f>SI_CAT</f>
        <v>ALTA</v>
      </c>
      <c r="I78" s="135" t="str">
        <f>IF(H78="BASICA",P78,IF(H78="MEDIA",Q78,R78))</f>
        <v>aplica</v>
      </c>
      <c r="J78" s="135"/>
      <c r="K78" s="135"/>
      <c r="L78" s="135"/>
      <c r="M78" s="136"/>
      <c r="N78" s="69"/>
      <c r="O78" s="59"/>
      <c r="P78" s="2" t="s">
        <v>7</v>
      </c>
      <c r="Q78" s="2" t="s">
        <v>7</v>
      </c>
      <c r="R78" s="2" t="s">
        <v>7</v>
      </c>
      <c r="S78"/>
      <c r="U78" s="18" t="e">
        <f>IF(#REF!&lt;&gt;"n.a.",H78,#REF!)</f>
        <v>#REF!</v>
      </c>
      <c r="X78" s="18">
        <f t="shared" ref="X78:X102" si="3">IF(EXACT("n.a.",I78),0,1)</f>
        <v>1</v>
      </c>
    </row>
    <row r="79" spans="1:24" ht="17.25" customHeight="1" thickBot="1" x14ac:dyDescent="0.3">
      <c r="A79" s="92"/>
      <c r="B79" s="81"/>
      <c r="C79" s="62" t="s">
        <v>139</v>
      </c>
      <c r="D79" s="68" t="s">
        <v>143</v>
      </c>
      <c r="E79" s="65" t="s">
        <v>147</v>
      </c>
      <c r="F79" s="104" t="s">
        <v>241</v>
      </c>
      <c r="G79" s="104" t="s">
        <v>238</v>
      </c>
      <c r="H79" s="16" t="str">
        <f>IF(OR(K6="ALTO"),"ALTA",IF(OR(K6="MEDIO"),"MEDIA",IF(OR(K6="BAJO"),"BASICA","n.a.")))</f>
        <v>ALTA</v>
      </c>
      <c r="I79" s="135" t="str">
        <f>IF(H79="n.a.","n.a.",IF(H79="BASICA",P79,IF(H79="MEDIA",Q79,R79)))</f>
        <v>+R1  +R2  +R3</v>
      </c>
      <c r="J79" s="135"/>
      <c r="K79" s="135"/>
      <c r="L79" s="135"/>
      <c r="M79" s="136"/>
      <c r="N79" s="69"/>
      <c r="O79" s="59"/>
      <c r="P79" s="2" t="s">
        <v>7</v>
      </c>
      <c r="Q79" s="2" t="s">
        <v>41</v>
      </c>
      <c r="R79" s="2" t="s">
        <v>62</v>
      </c>
      <c r="S79"/>
      <c r="U79" s="18" t="e">
        <f>IF(#REF!&lt;&gt;"n.a.",H79,#REF!)</f>
        <v>#REF!</v>
      </c>
      <c r="X79" s="18">
        <f t="shared" si="3"/>
        <v>1</v>
      </c>
    </row>
    <row r="80" spans="1:24" ht="17.25" customHeight="1" thickBot="1" x14ac:dyDescent="0.3">
      <c r="A80" s="92"/>
      <c r="B80" s="81"/>
      <c r="C80" s="62" t="s">
        <v>140</v>
      </c>
      <c r="D80" s="68" t="s">
        <v>144</v>
      </c>
      <c r="E80" s="65" t="s">
        <v>146</v>
      </c>
      <c r="F80" s="104" t="s">
        <v>241</v>
      </c>
      <c r="G80" s="104" t="s">
        <v>238</v>
      </c>
      <c r="H80" s="16" t="str">
        <f>IF(OR(J6="ALTO",L6="ALTO"),"ALTA",IF(OR(J6="MEDIO",L6="MEDIO"),"MEDIA",IF(OR(J6="BAJO",L6="BAJO"),"BASICA","n.a.")))</f>
        <v>ALTA</v>
      </c>
      <c r="I80" s="135" t="str">
        <f>IF(H80="n.a.","n.a.",IF(H80="BASICA",P80,IF(H80="MEDIA",Q80,R80)))</f>
        <v>+R1  +R2  +R3  +R4</v>
      </c>
      <c r="J80" s="135"/>
      <c r="K80" s="135"/>
      <c r="L80" s="135"/>
      <c r="M80" s="136"/>
      <c r="N80" s="69"/>
      <c r="O80" s="59"/>
      <c r="P80" s="2" t="s">
        <v>7</v>
      </c>
      <c r="Q80" s="2" t="s">
        <v>135</v>
      </c>
      <c r="R80" s="2" t="s">
        <v>150</v>
      </c>
      <c r="S80"/>
      <c r="U80" s="18" t="e">
        <f>IF(#REF!&lt;&gt;"n.a.",H80,#REF!)</f>
        <v>#REF!</v>
      </c>
      <c r="X80" s="18">
        <f t="shared" si="3"/>
        <v>1</v>
      </c>
    </row>
    <row r="81" spans="1:24" ht="17.25" customHeight="1" x14ac:dyDescent="0.25">
      <c r="A81" s="92"/>
      <c r="B81" s="81"/>
      <c r="C81" s="62" t="s">
        <v>141</v>
      </c>
      <c r="D81" s="68" t="s">
        <v>145</v>
      </c>
      <c r="E81" s="65" t="s">
        <v>173</v>
      </c>
      <c r="F81" s="104" t="s">
        <v>241</v>
      </c>
      <c r="G81" s="104" t="s">
        <v>238</v>
      </c>
      <c r="H81" s="16" t="str">
        <f>IF($H$6="BASICA","n.a.",$H$6)</f>
        <v>ALTA</v>
      </c>
      <c r="I81" s="135" t="str">
        <f>IF(OR(H81="BASICA",H81="n.a."),P81,IF(H81="MEDIA",Q81,R81))</f>
        <v>+[R2 o R3] +R4</v>
      </c>
      <c r="J81" s="135"/>
      <c r="K81" s="135"/>
      <c r="L81" s="135"/>
      <c r="M81" s="136"/>
      <c r="N81" s="69"/>
      <c r="O81" s="59"/>
      <c r="P81" s="2" t="s">
        <v>28</v>
      </c>
      <c r="Q81" s="2" t="s">
        <v>151</v>
      </c>
      <c r="R81" s="2" t="s">
        <v>152</v>
      </c>
      <c r="S81" s="4"/>
      <c r="U81" s="18" t="e">
        <f>IF(#REF!&lt;&gt;"n.a.",H81,#REF!)</f>
        <v>#REF!</v>
      </c>
      <c r="X81" s="18">
        <f t="shared" si="3"/>
        <v>1</v>
      </c>
    </row>
    <row r="82" spans="1:24" ht="17.25" customHeight="1" thickBot="1" x14ac:dyDescent="0.3">
      <c r="A82" s="92"/>
      <c r="B82" s="81"/>
      <c r="C82" s="57" t="s">
        <v>154</v>
      </c>
      <c r="D82" s="57" t="s">
        <v>155</v>
      </c>
      <c r="E82" s="15"/>
      <c r="F82" s="15"/>
      <c r="G82" s="15"/>
      <c r="H82" s="15"/>
      <c r="I82" s="133"/>
      <c r="J82" s="133"/>
      <c r="K82" s="133"/>
      <c r="L82" s="133"/>
      <c r="M82" s="134"/>
      <c r="N82" s="119"/>
      <c r="O82" s="59"/>
      <c r="P82" s="10"/>
      <c r="Q82" s="10"/>
      <c r="R82" s="10"/>
      <c r="S82"/>
      <c r="U82" s="18" t="e">
        <f>IF(#REF!&lt;&gt;"n.a.",H82,#REF!)</f>
        <v>#REF!</v>
      </c>
      <c r="X82" s="18"/>
    </row>
    <row r="83" spans="1:24" ht="17.25" customHeight="1" thickBot="1" x14ac:dyDescent="0.3">
      <c r="A83" s="92"/>
      <c r="B83" s="81"/>
      <c r="C83" s="62" t="s">
        <v>156</v>
      </c>
      <c r="D83" s="68" t="s">
        <v>161</v>
      </c>
      <c r="E83" s="65" t="s">
        <v>147</v>
      </c>
      <c r="F83" s="104" t="s">
        <v>241</v>
      </c>
      <c r="G83" s="104" t="s">
        <v>238</v>
      </c>
      <c r="H83" s="16" t="str">
        <f>IF(OR(K6="ALTO"),"ALTA",IF(OR(K6="MEDIO"),"MEDIA","n.a."))</f>
        <v>ALTA</v>
      </c>
      <c r="I83" s="135" t="str">
        <f>IF(H83="n.a.","n.a.",IF(H83="BASICA",P83,IF(H83="MEDIA",Q83,R83)))</f>
        <v>aplica</v>
      </c>
      <c r="J83" s="135"/>
      <c r="K83" s="135"/>
      <c r="L83" s="135"/>
      <c r="M83" s="136"/>
      <c r="N83" s="69"/>
      <c r="O83" s="59"/>
      <c r="P83" s="2" t="s">
        <v>28</v>
      </c>
      <c r="Q83" s="2" t="s">
        <v>7</v>
      </c>
      <c r="R83" s="2" t="s">
        <v>7</v>
      </c>
      <c r="S83"/>
      <c r="U83" s="18" t="e">
        <f>IF(#REF!&lt;&gt;"n.a.",H83,#REF!)</f>
        <v>#REF!</v>
      </c>
      <c r="X83" s="18">
        <f t="shared" si="3"/>
        <v>1</v>
      </c>
    </row>
    <row r="84" spans="1:24" ht="17.25" customHeight="1" thickBot="1" x14ac:dyDescent="0.3">
      <c r="A84" s="92"/>
      <c r="B84" s="81"/>
      <c r="C84" s="62" t="s">
        <v>157</v>
      </c>
      <c r="D84" s="68" t="s">
        <v>162</v>
      </c>
      <c r="E84" s="65" t="s">
        <v>166</v>
      </c>
      <c r="F84" s="104" t="s">
        <v>241</v>
      </c>
      <c r="G84" s="104" t="s">
        <v>238</v>
      </c>
      <c r="H84" s="16" t="str">
        <f>IF(OR(K6="ALTO",J6="ALTO"),"ALTA",IF(OR(K6="MEDIO",J6="MEDIO"),"MEDIA","n.a."))</f>
        <v>ALTA</v>
      </c>
      <c r="I84" s="135" t="str">
        <f>IF(H84="n.a.","n.a.",IF(H84="BASICA",P84,IF(H84="MEDIA",Q84,R84)))</f>
        <v>+R1 +R2</v>
      </c>
      <c r="J84" s="135"/>
      <c r="K84" s="135"/>
      <c r="L84" s="135"/>
      <c r="M84" s="136"/>
      <c r="N84" s="69"/>
      <c r="O84" s="59"/>
      <c r="P84" s="2" t="s">
        <v>28</v>
      </c>
      <c r="Q84" s="2" t="s">
        <v>7</v>
      </c>
      <c r="R84" s="2" t="s">
        <v>135</v>
      </c>
      <c r="S84"/>
      <c r="U84" s="18" t="e">
        <f>IF(#REF!&lt;&gt;"n.a.",H84,#REF!)</f>
        <v>#REF!</v>
      </c>
      <c r="X84" s="18">
        <f t="shared" si="3"/>
        <v>1</v>
      </c>
    </row>
    <row r="85" spans="1:24" ht="17.25" customHeight="1" thickBot="1" x14ac:dyDescent="0.3">
      <c r="A85" s="92"/>
      <c r="B85" s="81"/>
      <c r="C85" s="62" t="s">
        <v>158</v>
      </c>
      <c r="D85" s="68" t="s">
        <v>163</v>
      </c>
      <c r="E85" s="65" t="s">
        <v>173</v>
      </c>
      <c r="F85" s="104" t="s">
        <v>241</v>
      </c>
      <c r="G85" s="104" t="s">
        <v>238</v>
      </c>
      <c r="H85" s="16" t="str">
        <f>SI_CAT</f>
        <v>ALTA</v>
      </c>
      <c r="I85" s="135" t="str">
        <f>IF(H85="BASICA",P85,IF(H85="MEDIA",Q85,R85))</f>
        <v>aplica</v>
      </c>
      <c r="J85" s="135"/>
      <c r="K85" s="135"/>
      <c r="L85" s="135"/>
      <c r="M85" s="136"/>
      <c r="N85" s="69"/>
      <c r="O85" s="59"/>
      <c r="P85" s="2" t="s">
        <v>7</v>
      </c>
      <c r="Q85" s="2" t="s">
        <v>7</v>
      </c>
      <c r="R85" s="2" t="s">
        <v>7</v>
      </c>
      <c r="S85"/>
      <c r="U85" s="18" t="e">
        <f>IF(#REF!&lt;&gt;"n.a.",H85,#REF!)</f>
        <v>#REF!</v>
      </c>
      <c r="X85" s="18">
        <f t="shared" si="3"/>
        <v>1</v>
      </c>
    </row>
    <row r="86" spans="1:24" ht="17.25" customHeight="1" thickBot="1" x14ac:dyDescent="0.3">
      <c r="A86" s="92"/>
      <c r="B86" s="81"/>
      <c r="C86" s="62" t="s">
        <v>159</v>
      </c>
      <c r="D86" s="68" t="s">
        <v>164</v>
      </c>
      <c r="E86" s="65" t="s">
        <v>173</v>
      </c>
      <c r="F86" s="104" t="s">
        <v>241</v>
      </c>
      <c r="G86" s="104" t="s">
        <v>238</v>
      </c>
      <c r="H86" s="16" t="str">
        <f>SI_CAT</f>
        <v>ALTA</v>
      </c>
      <c r="I86" s="135" t="str">
        <f>IF(H86="BASICA",P86,IF(H86="MEDIA",Q86,R86))</f>
        <v>aplica</v>
      </c>
      <c r="J86" s="135"/>
      <c r="K86" s="135"/>
      <c r="L86" s="135"/>
      <c r="M86" s="136"/>
      <c r="N86" s="69"/>
      <c r="O86" s="59"/>
      <c r="P86" s="2" t="s">
        <v>7</v>
      </c>
      <c r="Q86" s="2" t="s">
        <v>7</v>
      </c>
      <c r="R86" s="2" t="s">
        <v>7</v>
      </c>
      <c r="S86"/>
      <c r="U86" s="18" t="e">
        <f>IF(#REF!&lt;&gt;"n.a.",H86,#REF!)</f>
        <v>#REF!</v>
      </c>
      <c r="X86" s="18">
        <f t="shared" si="3"/>
        <v>1</v>
      </c>
    </row>
    <row r="87" spans="1:24" ht="17.25" customHeight="1" x14ac:dyDescent="0.25">
      <c r="A87" s="92"/>
      <c r="B87" s="81"/>
      <c r="C87" s="62" t="s">
        <v>160</v>
      </c>
      <c r="D87" s="68" t="s">
        <v>165</v>
      </c>
      <c r="E87" s="65" t="s">
        <v>147</v>
      </c>
      <c r="F87" s="104" t="s">
        <v>241</v>
      </c>
      <c r="G87" s="104" t="s">
        <v>238</v>
      </c>
      <c r="H87" s="16" t="str">
        <f>IF(OR(K6="ALTO"),"ALTA",IF(OR(K6="MEDIO"),"MEDIA",IF(OR(K6="BAJO"),"BASICA","n.a.")))</f>
        <v>ALTA</v>
      </c>
      <c r="I87" s="135" t="str">
        <f>IF(H87="n.a.","n.a.",IF(H87="BASICA",P87,IF(H87="MEDIA",Q87,R87)))</f>
        <v>+R1</v>
      </c>
      <c r="J87" s="135"/>
      <c r="K87" s="135"/>
      <c r="L87" s="135"/>
      <c r="M87" s="136"/>
      <c r="N87" s="69"/>
      <c r="O87" s="59"/>
      <c r="P87" s="2" t="s">
        <v>7</v>
      </c>
      <c r="Q87" s="2" t="s">
        <v>41</v>
      </c>
      <c r="R87" s="2" t="s">
        <v>41</v>
      </c>
      <c r="S87"/>
      <c r="U87" s="18" t="e">
        <f>IF(#REF!&lt;&gt;"n.a.",H87,#REF!)</f>
        <v>#REF!</v>
      </c>
      <c r="X87" s="18">
        <f t="shared" si="3"/>
        <v>1</v>
      </c>
    </row>
    <row r="88" spans="1:24" ht="17.25" customHeight="1" thickBot="1" x14ac:dyDescent="0.3">
      <c r="A88" s="92"/>
      <c r="B88" s="81"/>
      <c r="C88" s="57" t="s">
        <v>167</v>
      </c>
      <c r="D88" s="57" t="s">
        <v>168</v>
      </c>
      <c r="E88" s="15"/>
      <c r="F88" s="15"/>
      <c r="G88" s="15"/>
      <c r="H88" s="15"/>
      <c r="I88" s="133"/>
      <c r="J88" s="133"/>
      <c r="K88" s="133"/>
      <c r="L88" s="133"/>
      <c r="M88" s="134"/>
      <c r="N88" s="119"/>
      <c r="O88" s="59"/>
      <c r="P88" s="10"/>
      <c r="Q88" s="10"/>
      <c r="R88" s="10"/>
      <c r="S88"/>
      <c r="U88" s="18" t="e">
        <f>IF(#REF!&lt;&gt;"n.a.",H88,#REF!)</f>
        <v>#REF!</v>
      </c>
      <c r="X88" s="18"/>
    </row>
    <row r="89" spans="1:24" ht="17.25" customHeight="1" thickBot="1" x14ac:dyDescent="0.3">
      <c r="A89" s="92"/>
      <c r="B89" s="81"/>
      <c r="C89" s="62" t="s">
        <v>169</v>
      </c>
      <c r="D89" s="68" t="s">
        <v>171</v>
      </c>
      <c r="E89" s="65" t="s">
        <v>173</v>
      </c>
      <c r="F89" s="104" t="s">
        <v>241</v>
      </c>
      <c r="G89" s="104" t="s">
        <v>238</v>
      </c>
      <c r="H89" s="16" t="str">
        <f>IF($H$6="BAJO","n.a.",$H$6)</f>
        <v>ALTA</v>
      </c>
      <c r="I89" s="135" t="str">
        <f>IF(OR(H89="BASICA",H89="n.a."),P89,IF(H89="MEDIA",Q89,R89))</f>
        <v>+R1  +R2  +R3  +R4</v>
      </c>
      <c r="J89" s="135"/>
      <c r="K89" s="135"/>
      <c r="L89" s="135"/>
      <c r="M89" s="136"/>
      <c r="N89" s="69"/>
      <c r="O89" s="59"/>
      <c r="P89" s="2" t="s">
        <v>28</v>
      </c>
      <c r="Q89" s="2" t="s">
        <v>150</v>
      </c>
      <c r="R89" s="2" t="s">
        <v>150</v>
      </c>
      <c r="S89"/>
      <c r="U89" s="18" t="e">
        <f>IF(#REF!&lt;&gt;"n.a.",H89,#REF!)</f>
        <v>#REF!</v>
      </c>
      <c r="X89" s="18">
        <f t="shared" si="3"/>
        <v>1</v>
      </c>
    </row>
    <row r="90" spans="1:24" ht="17.25" customHeight="1" x14ac:dyDescent="0.25">
      <c r="A90" s="92"/>
      <c r="B90" s="81"/>
      <c r="C90" s="62" t="s">
        <v>170</v>
      </c>
      <c r="D90" s="68" t="s">
        <v>172</v>
      </c>
      <c r="E90" s="65" t="s">
        <v>173</v>
      </c>
      <c r="F90" s="104" t="s">
        <v>241</v>
      </c>
      <c r="G90" s="104" t="s">
        <v>238</v>
      </c>
      <c r="H90" s="16" t="str">
        <f>SI_CAT</f>
        <v>ALTA</v>
      </c>
      <c r="I90" s="135" t="str">
        <f>IF(H90="BASICA",P90,IF(H90="MEDIA",Q90,R90))</f>
        <v>+R1</v>
      </c>
      <c r="J90" s="135"/>
      <c r="K90" s="135"/>
      <c r="L90" s="135"/>
      <c r="M90" s="136"/>
      <c r="N90" s="69"/>
      <c r="O90" s="59"/>
      <c r="P90" s="2" t="s">
        <v>7</v>
      </c>
      <c r="Q90" s="2" t="s">
        <v>41</v>
      </c>
      <c r="R90" s="2" t="s">
        <v>41</v>
      </c>
      <c r="S90"/>
      <c r="U90" s="18" t="e">
        <f>IF(#REF!&lt;&gt;"n.a.",H90,#REF!)</f>
        <v>#REF!</v>
      </c>
      <c r="X90" s="18">
        <f t="shared" si="3"/>
        <v>1</v>
      </c>
    </row>
    <row r="91" spans="1:24" ht="17.25" customHeight="1" thickBot="1" x14ac:dyDescent="0.3">
      <c r="A91" s="92"/>
      <c r="B91" s="81"/>
      <c r="C91" s="57" t="s">
        <v>174</v>
      </c>
      <c r="D91" s="57" t="s">
        <v>175</v>
      </c>
      <c r="E91" s="15"/>
      <c r="F91" s="15"/>
      <c r="G91" s="15"/>
      <c r="H91" s="15"/>
      <c r="I91" s="133"/>
      <c r="J91" s="133"/>
      <c r="K91" s="133"/>
      <c r="L91" s="133"/>
      <c r="M91" s="134"/>
      <c r="N91" s="119"/>
      <c r="O91" s="59"/>
      <c r="P91" s="10"/>
      <c r="Q91" s="10"/>
      <c r="R91" s="10"/>
      <c r="S91"/>
      <c r="U91" s="18" t="e">
        <f>IF(#REF!&lt;&gt;"n.a.",H91,#REF!)</f>
        <v>#REF!</v>
      </c>
      <c r="X91" s="18"/>
    </row>
    <row r="92" spans="1:24" ht="17.25" customHeight="1" thickBot="1" x14ac:dyDescent="0.3">
      <c r="A92" s="92"/>
      <c r="B92" s="81"/>
      <c r="C92" s="62" t="s">
        <v>176</v>
      </c>
      <c r="D92" s="68" t="s">
        <v>182</v>
      </c>
      <c r="E92" s="65" t="s">
        <v>173</v>
      </c>
      <c r="F92" s="104" t="s">
        <v>241</v>
      </c>
      <c r="G92" s="104" t="s">
        <v>238</v>
      </c>
      <c r="H92" s="16" t="str">
        <f>SI_CAT</f>
        <v>ALTA</v>
      </c>
      <c r="I92" s="135" t="str">
        <f>IF(H92="BASICA",P92,IF(H92="MEDIA",Q92,R92))</f>
        <v>aplica</v>
      </c>
      <c r="J92" s="135"/>
      <c r="K92" s="135"/>
      <c r="L92" s="135"/>
      <c r="M92" s="136"/>
      <c r="N92" s="69"/>
      <c r="O92" s="59"/>
      <c r="P92" s="2" t="s">
        <v>7</v>
      </c>
      <c r="Q92" s="2" t="s">
        <v>7</v>
      </c>
      <c r="R92" s="2" t="s">
        <v>7</v>
      </c>
      <c r="S92"/>
      <c r="U92" s="18" t="e">
        <f>IF(#REF!&lt;&gt;"n.a.",H92,#REF!)</f>
        <v>#REF!</v>
      </c>
      <c r="X92" s="18">
        <f t="shared" si="3"/>
        <v>1</v>
      </c>
    </row>
    <row r="93" spans="1:24" ht="17.25" customHeight="1" thickBot="1" x14ac:dyDescent="0.3">
      <c r="A93" s="92"/>
      <c r="B93" s="81"/>
      <c r="C93" s="62" t="s">
        <v>177</v>
      </c>
      <c r="D93" s="68" t="s">
        <v>183</v>
      </c>
      <c r="E93" s="65" t="s">
        <v>147</v>
      </c>
      <c r="F93" s="104" t="s">
        <v>241</v>
      </c>
      <c r="G93" s="104" t="s">
        <v>238</v>
      </c>
      <c r="H93" s="16" t="str">
        <f>IF(OR(K6="ALTO"),"ALTA",IF(OR(K6="MEDIO"),"MEDIA","n.a."))</f>
        <v>ALTA</v>
      </c>
      <c r="I93" s="135" t="str">
        <f>IF(H93="n.a.","n.a.",IF(H93="BASICA",P93,IF(H93="MEDIA",Q93,R93)))</f>
        <v>aplica</v>
      </c>
      <c r="J93" s="135"/>
      <c r="K93" s="135"/>
      <c r="L93" s="135"/>
      <c r="M93" s="136"/>
      <c r="N93" s="69"/>
      <c r="O93" s="59"/>
      <c r="P93" s="2" t="s">
        <v>28</v>
      </c>
      <c r="Q93" s="2" t="s">
        <v>7</v>
      </c>
      <c r="R93" s="2" t="s">
        <v>7</v>
      </c>
      <c r="S93"/>
      <c r="U93" s="18" t="e">
        <f>IF(#REF!&lt;&gt;"n.a.",H93,#REF!)</f>
        <v>#REF!</v>
      </c>
      <c r="X93" s="18">
        <f t="shared" si="3"/>
        <v>1</v>
      </c>
    </row>
    <row r="94" spans="1:24" ht="17.25" customHeight="1" thickBot="1" x14ac:dyDescent="0.3">
      <c r="A94" s="92"/>
      <c r="B94" s="81"/>
      <c r="C94" s="62" t="s">
        <v>178</v>
      </c>
      <c r="D94" s="68" t="s">
        <v>184</v>
      </c>
      <c r="E94" s="65" t="s">
        <v>146</v>
      </c>
      <c r="F94" s="104" t="s">
        <v>241</v>
      </c>
      <c r="G94" s="104" t="s">
        <v>238</v>
      </c>
      <c r="H94" s="16" t="str">
        <f>IF(OR(J6="ALTO",L6="ALTO"),"ALTA",IF(OR(J6="MEDIO",L6="MEDIO"),"MEDIA",IF(OR(J6="BAJO",L6="BAJO"),"BASICA","n.a.")))</f>
        <v>ALTA</v>
      </c>
      <c r="I94" s="135" t="str">
        <f>IF(H94="n.a.","n.a.",IF(H94="BASICA",P94,IF(H94="MEDIA",Q94,R94)))</f>
        <v>+R1  +R2  +R3  +R4</v>
      </c>
      <c r="J94" s="135"/>
      <c r="K94" s="135"/>
      <c r="L94" s="135"/>
      <c r="M94" s="136"/>
      <c r="N94" s="69"/>
      <c r="O94" s="59"/>
      <c r="P94" s="2" t="s">
        <v>7</v>
      </c>
      <c r="Q94" s="2" t="s">
        <v>62</v>
      </c>
      <c r="R94" s="2" t="s">
        <v>150</v>
      </c>
      <c r="S94"/>
      <c r="U94" s="18" t="e">
        <f>IF(#REF!&lt;&gt;"n.a.",H94,#REF!)</f>
        <v>#REF!</v>
      </c>
      <c r="X94" s="18">
        <f t="shared" si="3"/>
        <v>1</v>
      </c>
    </row>
    <row r="95" spans="1:24" ht="17.25" customHeight="1" thickBot="1" x14ac:dyDescent="0.3">
      <c r="A95" s="92"/>
      <c r="B95" s="81"/>
      <c r="C95" s="62" t="s">
        <v>179</v>
      </c>
      <c r="D95" s="68" t="s">
        <v>185</v>
      </c>
      <c r="E95" s="65" t="s">
        <v>188</v>
      </c>
      <c r="F95" s="104" t="s">
        <v>241</v>
      </c>
      <c r="G95" s="104" t="s">
        <v>238</v>
      </c>
      <c r="H95" s="16" t="str">
        <f>IF(M6="ALTO","ALTA","n.a.")</f>
        <v>ALTA</v>
      </c>
      <c r="I95" s="135" t="str">
        <f>IF(H95="n.a.","n.a.",IF(H95="BASICA",P95,IF(H95="MEDIA",Q95,R95)))</f>
        <v>aplica</v>
      </c>
      <c r="J95" s="135"/>
      <c r="K95" s="135"/>
      <c r="L95" s="135"/>
      <c r="M95" s="136"/>
      <c r="N95" s="69"/>
      <c r="O95" s="59"/>
      <c r="P95" s="2" t="s">
        <v>28</v>
      </c>
      <c r="Q95" s="2" t="s">
        <v>28</v>
      </c>
      <c r="R95" s="2" t="s">
        <v>7</v>
      </c>
      <c r="S95"/>
      <c r="U95" s="18" t="e">
        <f>IF(#REF!&lt;&gt;"n.a.",H95,#REF!)</f>
        <v>#REF!</v>
      </c>
      <c r="X95" s="18">
        <f t="shared" si="3"/>
        <v>1</v>
      </c>
    </row>
    <row r="96" spans="1:24" ht="17.25" customHeight="1" thickBot="1" x14ac:dyDescent="0.3">
      <c r="A96" s="92"/>
      <c r="B96" s="81"/>
      <c r="C96" s="62" t="s">
        <v>180</v>
      </c>
      <c r="D96" s="68" t="s">
        <v>186</v>
      </c>
      <c r="E96" s="65" t="s">
        <v>147</v>
      </c>
      <c r="F96" s="104" t="s">
        <v>241</v>
      </c>
      <c r="G96" s="104" t="s">
        <v>238</v>
      </c>
      <c r="H96" s="16" t="str">
        <f>IF(OR(K6="ALTO"),"ALTA",IF(OR(K6="MEDIO"),"MEDIA",IF(OR(K6="BAJO"),"BASICA","n.a.")))</f>
        <v>ALTA</v>
      </c>
      <c r="I96" s="135" t="str">
        <f>IF(H96="n.a.","n.a.",IF(H96="BASICA",P96,IF(H96="MEDIA",Q96,R96)))</f>
        <v>aplica</v>
      </c>
      <c r="J96" s="135"/>
      <c r="K96" s="135"/>
      <c r="L96" s="135"/>
      <c r="M96" s="136"/>
      <c r="N96" s="69"/>
      <c r="O96" s="59"/>
      <c r="P96" s="2" t="s">
        <v>7</v>
      </c>
      <c r="Q96" s="2" t="s">
        <v>7</v>
      </c>
      <c r="R96" s="2" t="s">
        <v>7</v>
      </c>
      <c r="S96"/>
      <c r="U96" s="18" t="e">
        <f>IF(#REF!&lt;&gt;"n.a.",H96,#REF!)</f>
        <v>#REF!</v>
      </c>
      <c r="X96" s="18">
        <f t="shared" si="3"/>
        <v>1</v>
      </c>
    </row>
    <row r="97" spans="1:24" ht="17.25" customHeight="1" x14ac:dyDescent="0.25">
      <c r="A97" s="92"/>
      <c r="B97" s="81"/>
      <c r="C97" s="62" t="s">
        <v>181</v>
      </c>
      <c r="D97" s="68" t="s">
        <v>187</v>
      </c>
      <c r="E97" s="65" t="s">
        <v>153</v>
      </c>
      <c r="F97" s="104" t="s">
        <v>241</v>
      </c>
      <c r="G97" s="104" t="s">
        <v>238</v>
      </c>
      <c r="H97" s="16" t="str">
        <f>IF(OR(I6="ALTO"),"ALTA",IF(OR(I6="MEDIO"),"MEDIA",IF(OR(I6="BAJO"),"BASICA","n.a.")))</f>
        <v>MEDIA</v>
      </c>
      <c r="I97" s="135" t="str">
        <f>IF(H97="n.a.","n.a.",IF(H97="BASICA",P97,IF(H97="MEDIA",Q97,R97)))</f>
        <v>+R1</v>
      </c>
      <c r="J97" s="135"/>
      <c r="K97" s="135"/>
      <c r="L97" s="135"/>
      <c r="M97" s="136"/>
      <c r="N97" s="69"/>
      <c r="O97" s="59"/>
      <c r="P97" s="2" t="s">
        <v>7</v>
      </c>
      <c r="Q97" s="2" t="s">
        <v>41</v>
      </c>
      <c r="R97" s="2" t="s">
        <v>135</v>
      </c>
      <c r="S97" s="4"/>
      <c r="U97" s="18" t="e">
        <f>IF(#REF!&lt;&gt;"n.a.",H97,#REF!)</f>
        <v>#REF!</v>
      </c>
      <c r="X97" s="18">
        <f t="shared" si="3"/>
        <v>1</v>
      </c>
    </row>
    <row r="98" spans="1:24" ht="17.25" customHeight="1" thickBot="1" x14ac:dyDescent="0.3">
      <c r="A98" s="92"/>
      <c r="B98" s="81"/>
      <c r="C98" s="57" t="s">
        <v>189</v>
      </c>
      <c r="D98" s="57" t="s">
        <v>190</v>
      </c>
      <c r="E98" s="15"/>
      <c r="F98" s="15"/>
      <c r="G98" s="15"/>
      <c r="H98" s="15"/>
      <c r="I98" s="133"/>
      <c r="J98" s="133"/>
      <c r="K98" s="133"/>
      <c r="L98" s="133"/>
      <c r="M98" s="134"/>
      <c r="N98" s="119"/>
      <c r="O98" s="59"/>
      <c r="P98" s="10"/>
      <c r="Q98" s="10"/>
      <c r="R98" s="10"/>
      <c r="S98"/>
      <c r="U98" s="18" t="e">
        <f>IF(#REF!&lt;&gt;"n.a.",H98,#REF!)</f>
        <v>#REF!</v>
      </c>
      <c r="X98" s="18"/>
    </row>
    <row r="99" spans="1:24" ht="17.25" customHeight="1" thickBot="1" x14ac:dyDescent="0.3">
      <c r="A99" s="92"/>
      <c r="B99" s="81"/>
      <c r="C99" s="62" t="s">
        <v>191</v>
      </c>
      <c r="D99" s="68" t="s">
        <v>195</v>
      </c>
      <c r="E99" s="65" t="s">
        <v>173</v>
      </c>
      <c r="F99" s="104" t="s">
        <v>241</v>
      </c>
      <c r="G99" s="104" t="s">
        <v>238</v>
      </c>
      <c r="H99" s="16" t="str">
        <f>SI_CAT</f>
        <v>ALTA</v>
      </c>
      <c r="I99" s="135" t="str">
        <f>IF(H99="BASICA",P99,IF(H99="MEDIA",Q99,R99))</f>
        <v>aplica</v>
      </c>
      <c r="J99" s="135"/>
      <c r="K99" s="135"/>
      <c r="L99" s="135"/>
      <c r="M99" s="136"/>
      <c r="N99" s="69"/>
      <c r="O99" s="59"/>
      <c r="P99" s="2" t="s">
        <v>7</v>
      </c>
      <c r="Q99" s="2" t="s">
        <v>7</v>
      </c>
      <c r="R99" s="2" t="s">
        <v>7</v>
      </c>
      <c r="S99"/>
      <c r="U99" s="18" t="e">
        <f>IF(#REF!&lt;&gt;"n.a.",H99,#REF!)</f>
        <v>#REF!</v>
      </c>
      <c r="X99" s="18">
        <f t="shared" si="3"/>
        <v>1</v>
      </c>
    </row>
    <row r="100" spans="1:24" ht="17.25" customHeight="1" thickBot="1" x14ac:dyDescent="0.3">
      <c r="A100" s="92"/>
      <c r="B100" s="81"/>
      <c r="C100" s="62" t="s">
        <v>192</v>
      </c>
      <c r="D100" s="68" t="s">
        <v>196</v>
      </c>
      <c r="E100" s="65" t="s">
        <v>173</v>
      </c>
      <c r="F100" s="104" t="s">
        <v>241</v>
      </c>
      <c r="G100" s="104" t="s">
        <v>238</v>
      </c>
      <c r="H100" s="16" t="str">
        <f>SI_CAT</f>
        <v>ALTA</v>
      </c>
      <c r="I100" s="135" t="str">
        <f>IF(H100="BASICA",P100,IF(H100="MEDIA",Q100,R100))</f>
        <v>+R2 +R3</v>
      </c>
      <c r="J100" s="135"/>
      <c r="K100" s="135"/>
      <c r="L100" s="135"/>
      <c r="M100" s="136"/>
      <c r="N100" s="69"/>
      <c r="O100" s="59"/>
      <c r="P100" s="2" t="s">
        <v>199</v>
      </c>
      <c r="Q100" s="2" t="s">
        <v>199</v>
      </c>
      <c r="R100" s="2" t="s">
        <v>200</v>
      </c>
      <c r="S100" s="4"/>
      <c r="U100" s="18" t="e">
        <f>IF(#REF!&lt;&gt;"n.a.",H100,#REF!)</f>
        <v>#REF!</v>
      </c>
      <c r="X100" s="18">
        <f t="shared" si="3"/>
        <v>1</v>
      </c>
    </row>
    <row r="101" spans="1:24" ht="17.25" customHeight="1" thickBot="1" x14ac:dyDescent="0.3">
      <c r="A101" s="92"/>
      <c r="B101" s="81"/>
      <c r="C101" s="62" t="s">
        <v>193</v>
      </c>
      <c r="D101" s="68" t="s">
        <v>197</v>
      </c>
      <c r="E101" s="65" t="s">
        <v>173</v>
      </c>
      <c r="F101" s="104" t="s">
        <v>241</v>
      </c>
      <c r="G101" s="104" t="s">
        <v>238</v>
      </c>
      <c r="H101" s="16" t="str">
        <f>SI_CAT</f>
        <v>ALTA</v>
      </c>
      <c r="I101" s="135" t="str">
        <f>IF(H101="BASICA",P101,IF(H101="MEDIA",Q101,R101))</f>
        <v>+R1</v>
      </c>
      <c r="J101" s="135"/>
      <c r="K101" s="135"/>
      <c r="L101" s="135"/>
      <c r="M101" s="136"/>
      <c r="N101" s="69"/>
      <c r="O101" s="59"/>
      <c r="P101" s="2" t="s">
        <v>7</v>
      </c>
      <c r="Q101" s="2" t="s">
        <v>7</v>
      </c>
      <c r="R101" s="2" t="s">
        <v>41</v>
      </c>
      <c r="S101" s="4"/>
      <c r="U101" s="18" t="e">
        <f>IF(#REF!&lt;&gt;"n.a.",H101,#REF!)</f>
        <v>#REF!</v>
      </c>
      <c r="X101" s="18">
        <f t="shared" si="3"/>
        <v>1</v>
      </c>
    </row>
    <row r="102" spans="1:24" ht="17.25" customHeight="1" x14ac:dyDescent="0.25">
      <c r="A102" s="92"/>
      <c r="B102" s="81"/>
      <c r="C102" s="62" t="s">
        <v>194</v>
      </c>
      <c r="D102" s="68" t="s">
        <v>198</v>
      </c>
      <c r="E102" s="65" t="s">
        <v>153</v>
      </c>
      <c r="F102" s="104" t="s">
        <v>241</v>
      </c>
      <c r="G102" s="104" t="s">
        <v>238</v>
      </c>
      <c r="H102" s="16" t="str">
        <f>IF(OR(I6="ALTO"),"ALTA",IF(OR(I6="MEDIO"),"MEDIA","n.a."))</f>
        <v>MEDIA</v>
      </c>
      <c r="I102" s="135" t="str">
        <f>IF(H102="n.a.","n.a.",IF(H102="BASICA",P102,IF(H102="MEDIA",Q102,R102)))</f>
        <v>aplica</v>
      </c>
      <c r="J102" s="135"/>
      <c r="K102" s="135"/>
      <c r="L102" s="135"/>
      <c r="M102" s="136"/>
      <c r="N102" s="69"/>
      <c r="O102" s="59"/>
      <c r="P102" s="2" t="s">
        <v>28</v>
      </c>
      <c r="Q102" s="2" t="s">
        <v>7</v>
      </c>
      <c r="R102" s="2" t="s">
        <v>41</v>
      </c>
      <c r="S102" s="4"/>
      <c r="U102" s="18" t="e">
        <f>IF(#REF!&lt;&gt;"n.a.",H102,#REF!)</f>
        <v>#REF!</v>
      </c>
      <c r="X102" s="18">
        <f t="shared" si="3"/>
        <v>1</v>
      </c>
    </row>
    <row r="103" spans="1:24" ht="15.6" customHeight="1" thickBot="1" x14ac:dyDescent="0.3">
      <c r="A103" s="94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0"/>
      <c r="P103" s="2"/>
      <c r="Q103" s="2"/>
      <c r="R103" s="2"/>
      <c r="S103"/>
      <c r="X103" s="18"/>
    </row>
    <row r="104" spans="1:24" ht="11.1" hidden="1" customHeight="1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9"/>
      <c r="R104" s="29"/>
      <c r="S104" s="29"/>
      <c r="T104" s="28"/>
      <c r="U104" s="28"/>
    </row>
    <row r="105" spans="1:24" ht="6.6" hidden="1" customHeight="1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9"/>
      <c r="R105" s="29"/>
      <c r="S105" s="29"/>
      <c r="T105" s="28"/>
      <c r="U105" s="28"/>
    </row>
    <row r="106" spans="1:24" hidden="1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9"/>
      <c r="R106" s="29"/>
      <c r="S106" s="29"/>
      <c r="T106" s="28"/>
      <c r="U106" s="28"/>
    </row>
    <row r="107" spans="1:24" hidden="1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9"/>
      <c r="R107" s="29"/>
      <c r="S107" s="29"/>
      <c r="T107" s="28"/>
      <c r="U107" s="28"/>
    </row>
    <row r="108" spans="1:24" hidden="1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9"/>
      <c r="R108" s="29"/>
      <c r="S108" s="29"/>
      <c r="T108" s="28"/>
      <c r="U108" s="28"/>
    </row>
    <row r="109" spans="1:24" hidden="1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9"/>
      <c r="R109" s="29"/>
      <c r="S109" s="29"/>
      <c r="T109" s="28"/>
      <c r="U109" s="28"/>
    </row>
    <row r="110" spans="1:24" hidden="1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9"/>
      <c r="R110" s="29"/>
      <c r="S110" s="29"/>
      <c r="T110" s="28"/>
      <c r="U110" s="28"/>
    </row>
    <row r="111" spans="1:24" hidden="1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9"/>
      <c r="R111" s="29"/>
      <c r="S111" s="29"/>
      <c r="T111" s="28"/>
      <c r="U111" s="28"/>
    </row>
    <row r="112" spans="1:24" hidden="1" x14ac:dyDescent="0.2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9"/>
      <c r="R112" s="29"/>
      <c r="S112" s="29"/>
      <c r="T112" s="28"/>
      <c r="U112" s="28"/>
    </row>
    <row r="113" spans="3:21" hidden="1" x14ac:dyDescent="0.2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9"/>
      <c r="R113" s="29"/>
      <c r="S113" s="29"/>
      <c r="T113" s="28"/>
      <c r="U113" s="28"/>
    </row>
    <row r="114" spans="3:21" hidden="1" x14ac:dyDescent="0.2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9"/>
      <c r="R114" s="29"/>
      <c r="S114" s="29"/>
      <c r="T114" s="28"/>
      <c r="U114" s="28"/>
    </row>
    <row r="115" spans="3:21" hidden="1" x14ac:dyDescent="0.2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9"/>
      <c r="R115" s="29"/>
      <c r="S115" s="29"/>
      <c r="T115" s="28"/>
      <c r="U115" s="28"/>
    </row>
    <row r="116" spans="3:21" hidden="1" x14ac:dyDescent="0.2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9"/>
      <c r="R116" s="29"/>
      <c r="S116" s="29"/>
      <c r="T116" s="28"/>
      <c r="U116" s="28"/>
    </row>
    <row r="117" spans="3:21" hidden="1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9"/>
      <c r="R117" s="29"/>
      <c r="S117" s="29"/>
      <c r="T117" s="28"/>
      <c r="U117" s="28"/>
    </row>
    <row r="118" spans="3:21" hidden="1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9"/>
      <c r="R118" s="29"/>
      <c r="S118" s="29"/>
      <c r="T118" s="28"/>
      <c r="U118" s="28"/>
    </row>
    <row r="119" spans="3:21" hidden="1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9"/>
      <c r="R119" s="29"/>
      <c r="S119" s="29"/>
      <c r="T119" s="28"/>
      <c r="U119" s="28"/>
    </row>
    <row r="120" spans="3:21" hidden="1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9"/>
      <c r="R120" s="29"/>
      <c r="S120" s="29"/>
      <c r="T120" s="28"/>
      <c r="U120" s="28"/>
    </row>
    <row r="121" spans="3:21" hidden="1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9"/>
      <c r="R121" s="29"/>
      <c r="S121" s="29"/>
      <c r="T121" s="28"/>
      <c r="U121" s="28"/>
    </row>
    <row r="122" spans="3:21" hidden="1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9"/>
      <c r="R122" s="29"/>
      <c r="S122" s="29"/>
      <c r="T122" s="28"/>
      <c r="U122" s="28"/>
    </row>
    <row r="123" spans="3:21" hidden="1" x14ac:dyDescent="0.2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9"/>
      <c r="R123" s="29"/>
      <c r="S123" s="29"/>
      <c r="T123" s="28"/>
      <c r="U123" s="28"/>
    </row>
    <row r="124" spans="3:21" hidden="1" x14ac:dyDescent="0.2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9"/>
      <c r="R124" s="29"/>
      <c r="S124" s="29"/>
      <c r="T124" s="28"/>
      <c r="U124" s="28"/>
    </row>
    <row r="125" spans="3:21" hidden="1" x14ac:dyDescent="0.2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9"/>
      <c r="R125" s="29"/>
      <c r="S125" s="29"/>
      <c r="T125" s="28"/>
      <c r="U125" s="28"/>
    </row>
    <row r="126" spans="3:21" hidden="1" x14ac:dyDescent="0.2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9"/>
      <c r="R126" s="29"/>
      <c r="S126" s="29"/>
      <c r="T126" s="28"/>
      <c r="U126" s="28"/>
    </row>
    <row r="127" spans="3:21" hidden="1" x14ac:dyDescent="0.2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9"/>
      <c r="R127" s="29"/>
      <c r="S127" s="29"/>
      <c r="T127" s="28"/>
      <c r="U127" s="28"/>
    </row>
    <row r="128" spans="3:21" hidden="1" x14ac:dyDescent="0.2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9"/>
      <c r="R128" s="29"/>
      <c r="S128" s="29"/>
      <c r="T128" s="28"/>
      <c r="U128" s="28"/>
    </row>
  </sheetData>
  <autoFilter ref="C11:M102">
    <filterColumn colId="6" showButton="0"/>
    <filterColumn colId="7" showButton="0"/>
    <filterColumn colId="8" showButton="0"/>
    <filterColumn colId="9" showButton="0"/>
  </autoFilter>
  <mergeCells count="96">
    <mergeCell ref="I19:M19"/>
    <mergeCell ref="I20:M20"/>
    <mergeCell ref="I21:M21"/>
    <mergeCell ref="I22:M22"/>
    <mergeCell ref="K9:L9"/>
    <mergeCell ref="I11:M11"/>
    <mergeCell ref="C1:D1"/>
    <mergeCell ref="I18:M18"/>
    <mergeCell ref="I4:M4"/>
    <mergeCell ref="I13:M13"/>
    <mergeCell ref="I14:M14"/>
    <mergeCell ref="I15:M15"/>
    <mergeCell ref="I16:M16"/>
    <mergeCell ref="I12:M12"/>
    <mergeCell ref="I17:M17"/>
    <mergeCell ref="D8:E8"/>
    <mergeCell ref="C4:E5"/>
    <mergeCell ref="I23:M23"/>
    <mergeCell ref="I24:M24"/>
    <mergeCell ref="I25:M25"/>
    <mergeCell ref="I26:M26"/>
    <mergeCell ref="I27:M27"/>
    <mergeCell ref="I28:M28"/>
    <mergeCell ref="I29:M29"/>
    <mergeCell ref="I42:M42"/>
    <mergeCell ref="I31:M31"/>
    <mergeCell ref="I32:M32"/>
    <mergeCell ref="I33:M33"/>
    <mergeCell ref="I34:M34"/>
    <mergeCell ref="I35:M35"/>
    <mergeCell ref="I36:M36"/>
    <mergeCell ref="I37:M37"/>
    <mergeCell ref="I38:M38"/>
    <mergeCell ref="I39:M39"/>
    <mergeCell ref="I40:M40"/>
    <mergeCell ref="I41:M41"/>
    <mergeCell ref="I30:M30"/>
    <mergeCell ref="I54:M54"/>
    <mergeCell ref="I43:M43"/>
    <mergeCell ref="I44:M44"/>
    <mergeCell ref="I45:M45"/>
    <mergeCell ref="I46:M46"/>
    <mergeCell ref="I47:M47"/>
    <mergeCell ref="I48:M48"/>
    <mergeCell ref="I49:M49"/>
    <mergeCell ref="I50:M50"/>
    <mergeCell ref="I51:M51"/>
    <mergeCell ref="I52:M52"/>
    <mergeCell ref="I53:M53"/>
    <mergeCell ref="I59:M59"/>
    <mergeCell ref="I67:M67"/>
    <mergeCell ref="I55:M55"/>
    <mergeCell ref="I56:M56"/>
    <mergeCell ref="I57:M57"/>
    <mergeCell ref="I60:M60"/>
    <mergeCell ref="I61:M61"/>
    <mergeCell ref="I62:M62"/>
    <mergeCell ref="I79:M79"/>
    <mergeCell ref="I73:M73"/>
    <mergeCell ref="I63:M63"/>
    <mergeCell ref="I64:M64"/>
    <mergeCell ref="I65:M65"/>
    <mergeCell ref="I66:M66"/>
    <mergeCell ref="I68:M68"/>
    <mergeCell ref="I69:M69"/>
    <mergeCell ref="I70:M70"/>
    <mergeCell ref="I71:M71"/>
    <mergeCell ref="I72:M72"/>
    <mergeCell ref="I74:M74"/>
    <mergeCell ref="I75:M75"/>
    <mergeCell ref="I76:M76"/>
    <mergeCell ref="I77:M77"/>
    <mergeCell ref="I78:M78"/>
    <mergeCell ref="I102:M102"/>
    <mergeCell ref="I92:M92"/>
    <mergeCell ref="I93:M93"/>
    <mergeCell ref="I94:M94"/>
    <mergeCell ref="I95:M95"/>
    <mergeCell ref="I96:M96"/>
    <mergeCell ref="I97:M97"/>
    <mergeCell ref="I101:M101"/>
    <mergeCell ref="I100:M100"/>
    <mergeCell ref="I91:M91"/>
    <mergeCell ref="I98:M98"/>
    <mergeCell ref="I99:M99"/>
    <mergeCell ref="I80:M80"/>
    <mergeCell ref="I81:M81"/>
    <mergeCell ref="I82:M82"/>
    <mergeCell ref="I83:M83"/>
    <mergeCell ref="I84:M84"/>
    <mergeCell ref="I85:M85"/>
    <mergeCell ref="I86:M86"/>
    <mergeCell ref="I87:M87"/>
    <mergeCell ref="I88:M88"/>
    <mergeCell ref="I89:M89"/>
    <mergeCell ref="I90:M90"/>
  </mergeCells>
  <phoneticPr fontId="19" type="noConversion"/>
  <conditionalFormatting sqref="I10:N10 I9:K9 M9:N9 I5:N8 H6:H10">
    <cfRule type="cellIs" dxfId="76" priority="94" operator="equal">
      <formula>"ALTO"</formula>
    </cfRule>
    <cfRule type="cellIs" dxfId="75" priority="95" operator="equal">
      <formula>"MEDIO"</formula>
    </cfRule>
    <cfRule type="cellIs" dxfId="74" priority="96" operator="equal">
      <formula>"BAJO"</formula>
    </cfRule>
  </conditionalFormatting>
  <conditionalFormatting sqref="H13:H16">
    <cfRule type="cellIs" dxfId="73" priority="88" operator="equal">
      <formula>"ALTO"</formula>
    </cfRule>
    <cfRule type="cellIs" dxfId="72" priority="89" operator="equal">
      <formula>"MEDIO"</formula>
    </cfRule>
    <cfRule type="cellIs" dxfId="71" priority="90" operator="equal">
      <formula>"BAJO"</formula>
    </cfRule>
  </conditionalFormatting>
  <conditionalFormatting sqref="H19:H20">
    <cfRule type="cellIs" dxfId="70" priority="85" operator="equal">
      <formula>"ALTO"</formula>
    </cfRule>
    <cfRule type="cellIs" dxfId="69" priority="86" operator="equal">
      <formula>"MEDIO"</formula>
    </cfRule>
    <cfRule type="cellIs" dxfId="68" priority="87" operator="equal">
      <formula>"BAJO"</formula>
    </cfRule>
  </conditionalFormatting>
  <conditionalFormatting sqref="H23">
    <cfRule type="cellIs" dxfId="67" priority="82" operator="equal">
      <formula>"ALTO"</formula>
    </cfRule>
    <cfRule type="cellIs" dxfId="66" priority="83" operator="equal">
      <formula>"MEDIO"</formula>
    </cfRule>
    <cfRule type="cellIs" dxfId="65" priority="84" operator="equal">
      <formula>"BAJO"</formula>
    </cfRule>
  </conditionalFormatting>
  <conditionalFormatting sqref="H32:H38">
    <cfRule type="cellIs" dxfId="64" priority="79" operator="equal">
      <formula>"ALTO"</formula>
    </cfRule>
    <cfRule type="cellIs" dxfId="63" priority="80" operator="equal">
      <formula>"MEDIO"</formula>
    </cfRule>
    <cfRule type="cellIs" dxfId="62" priority="81" operator="equal">
      <formula>"BAJO"</formula>
    </cfRule>
  </conditionalFormatting>
  <conditionalFormatting sqref="H40:H41">
    <cfRule type="cellIs" dxfId="61" priority="76" operator="equal">
      <formula>"ALTO"</formula>
    </cfRule>
    <cfRule type="cellIs" dxfId="60" priority="77" operator="equal">
      <formula>"MEDIO"</formula>
    </cfRule>
    <cfRule type="cellIs" dxfId="59" priority="78" operator="equal">
      <formula>"BAJO"</formula>
    </cfRule>
  </conditionalFormatting>
  <conditionalFormatting sqref="H43:H46">
    <cfRule type="cellIs" dxfId="58" priority="73" operator="equal">
      <formula>"ALTO"</formula>
    </cfRule>
    <cfRule type="cellIs" dxfId="57" priority="74" operator="equal">
      <formula>"MEDIO"</formula>
    </cfRule>
    <cfRule type="cellIs" dxfId="56" priority="75" operator="equal">
      <formula>"BAJO"</formula>
    </cfRule>
  </conditionalFormatting>
  <conditionalFormatting sqref="H48">
    <cfRule type="cellIs" dxfId="55" priority="70" operator="equal">
      <formula>"ALTO"</formula>
    </cfRule>
    <cfRule type="cellIs" dxfId="54" priority="71" operator="equal">
      <formula>"MEDIO"</formula>
    </cfRule>
    <cfRule type="cellIs" dxfId="53" priority="72" operator="equal">
      <formula>"BAJO"</formula>
    </cfRule>
  </conditionalFormatting>
  <conditionalFormatting sqref="H55:H57">
    <cfRule type="cellIs" dxfId="52" priority="67" operator="equal">
      <formula>"ALTO"</formula>
    </cfRule>
    <cfRule type="cellIs" dxfId="51" priority="68" operator="equal">
      <formula>"MEDIO"</formula>
    </cfRule>
    <cfRule type="cellIs" dxfId="50" priority="69" operator="equal">
      <formula>"BAJO"</formula>
    </cfRule>
  </conditionalFormatting>
  <conditionalFormatting sqref="H60:H62">
    <cfRule type="cellIs" dxfId="49" priority="64" operator="equal">
      <formula>"ALTO"</formula>
    </cfRule>
    <cfRule type="cellIs" dxfId="48" priority="65" operator="equal">
      <formula>"MEDIO"</formula>
    </cfRule>
    <cfRule type="cellIs" dxfId="47" priority="66" operator="equal">
      <formula>"BAJO"</formula>
    </cfRule>
  </conditionalFormatting>
  <conditionalFormatting sqref="H66">
    <cfRule type="cellIs" dxfId="46" priority="61" operator="equal">
      <formula>"ALTO"</formula>
    </cfRule>
    <cfRule type="cellIs" dxfId="45" priority="62" operator="equal">
      <formula>"MEDIO"</formula>
    </cfRule>
    <cfRule type="cellIs" dxfId="44" priority="63" operator="equal">
      <formula>"BAJO"</formula>
    </cfRule>
  </conditionalFormatting>
  <conditionalFormatting sqref="H68:H71">
    <cfRule type="cellIs" dxfId="43" priority="58" operator="equal">
      <formula>"ALTO"</formula>
    </cfRule>
    <cfRule type="cellIs" dxfId="42" priority="59" operator="equal">
      <formula>"MEDIO"</formula>
    </cfRule>
    <cfRule type="cellIs" dxfId="41" priority="60" operator="equal">
      <formula>"BAJO"</formula>
    </cfRule>
  </conditionalFormatting>
  <conditionalFormatting sqref="H73">
    <cfRule type="cellIs" dxfId="40" priority="55" operator="equal">
      <formula>"ALTO"</formula>
    </cfRule>
    <cfRule type="cellIs" dxfId="39" priority="56" operator="equal">
      <formula>"MEDIO"</formula>
    </cfRule>
    <cfRule type="cellIs" dxfId="38" priority="57" operator="equal">
      <formula>"BAJO"</formula>
    </cfRule>
  </conditionalFormatting>
  <conditionalFormatting sqref="H89:H90">
    <cfRule type="cellIs" dxfId="37" priority="40" operator="equal">
      <formula>"ALTO"</formula>
    </cfRule>
    <cfRule type="cellIs" dxfId="36" priority="41" operator="equal">
      <formula>"MEDIO"</formula>
    </cfRule>
    <cfRule type="cellIs" dxfId="35" priority="42" operator="equal">
      <formula>"BAJO"</formula>
    </cfRule>
  </conditionalFormatting>
  <conditionalFormatting sqref="H99:H102">
    <cfRule type="cellIs" dxfId="34" priority="34" operator="equal">
      <formula>"ALTO"</formula>
    </cfRule>
    <cfRule type="cellIs" dxfId="33" priority="35" operator="equal">
      <formula>"MEDIO"</formula>
    </cfRule>
    <cfRule type="cellIs" dxfId="32" priority="36" operator="equal">
      <formula>"BAJO"</formula>
    </cfRule>
  </conditionalFormatting>
  <conditionalFormatting sqref="H21:H22">
    <cfRule type="cellIs" dxfId="31" priority="31" operator="equal">
      <formula>"ALTO"</formula>
    </cfRule>
    <cfRule type="cellIs" dxfId="30" priority="32" operator="equal">
      <formula>"MEDIO"</formula>
    </cfRule>
    <cfRule type="cellIs" dxfId="29" priority="33" operator="equal">
      <formula>"BAJO"</formula>
    </cfRule>
  </conditionalFormatting>
  <conditionalFormatting sqref="H25">
    <cfRule type="cellIs" dxfId="28" priority="28" operator="equal">
      <formula>"ALTO"</formula>
    </cfRule>
    <cfRule type="cellIs" dxfId="27" priority="29" operator="equal">
      <formula>"MEDIO"</formula>
    </cfRule>
    <cfRule type="cellIs" dxfId="26" priority="30" operator="equal">
      <formula>"BAJO"</formula>
    </cfRule>
  </conditionalFormatting>
  <conditionalFormatting sqref="H26:H30">
    <cfRule type="cellIs" dxfId="25" priority="25" operator="equal">
      <formula>"ALTO"</formula>
    </cfRule>
    <cfRule type="cellIs" dxfId="24" priority="26" operator="equal">
      <formula>"MEDIO"</formula>
    </cfRule>
    <cfRule type="cellIs" dxfId="23" priority="27" operator="equal">
      <formula>"BAJO"</formula>
    </cfRule>
  </conditionalFormatting>
  <conditionalFormatting sqref="H39">
    <cfRule type="cellIs" dxfId="22" priority="22" operator="equal">
      <formula>"ALTO"</formula>
    </cfRule>
    <cfRule type="cellIs" dxfId="21" priority="23" operator="equal">
      <formula>"MEDIO"</formula>
    </cfRule>
    <cfRule type="cellIs" dxfId="20" priority="24" operator="equal">
      <formula>"BAJO"</formula>
    </cfRule>
  </conditionalFormatting>
  <conditionalFormatting sqref="H50:H53">
    <cfRule type="cellIs" dxfId="19" priority="19" operator="equal">
      <formula>"ALTO"</formula>
    </cfRule>
    <cfRule type="cellIs" dxfId="18" priority="20" operator="equal">
      <formula>"MEDIO"</formula>
    </cfRule>
    <cfRule type="cellIs" dxfId="17" priority="21" operator="equal">
      <formula>"BAJO"</formula>
    </cfRule>
  </conditionalFormatting>
  <conditionalFormatting sqref="H63:H65">
    <cfRule type="cellIs" dxfId="16" priority="16" operator="equal">
      <formula>"ALTO"</formula>
    </cfRule>
    <cfRule type="cellIs" dxfId="15" priority="17" operator="equal">
      <formula>"MEDIO"</formula>
    </cfRule>
    <cfRule type="cellIs" dxfId="14" priority="18" operator="equal">
      <formula>"BAJO"</formula>
    </cfRule>
  </conditionalFormatting>
  <conditionalFormatting sqref="H74:H76">
    <cfRule type="cellIs" dxfId="13" priority="13" operator="equal">
      <formula>"ALTO"</formula>
    </cfRule>
    <cfRule type="cellIs" dxfId="12" priority="14" operator="equal">
      <formula>"MEDIO"</formula>
    </cfRule>
    <cfRule type="cellIs" dxfId="11" priority="15" operator="equal">
      <formula>"BAJO"</formula>
    </cfRule>
  </conditionalFormatting>
  <conditionalFormatting sqref="H78:H81 H83:H87">
    <cfRule type="cellIs" dxfId="10" priority="10" operator="equal">
      <formula>"ALTO"</formula>
    </cfRule>
    <cfRule type="cellIs" dxfId="9" priority="11" operator="equal">
      <formula>"MEDIO"</formula>
    </cfRule>
    <cfRule type="cellIs" dxfId="8" priority="12" operator="equal">
      <formula>"BAJO"</formula>
    </cfRule>
  </conditionalFormatting>
  <conditionalFormatting sqref="H92:H97">
    <cfRule type="cellIs" dxfId="7" priority="7" operator="equal">
      <formula>"ALTO"</formula>
    </cfRule>
    <cfRule type="cellIs" dxfId="6" priority="8" operator="equal">
      <formula>"MEDIO"</formula>
    </cfRule>
    <cfRule type="cellIs" dxfId="5" priority="9" operator="equal">
      <formula>"BAJO"</formula>
    </cfRule>
  </conditionalFormatting>
  <conditionalFormatting sqref="J8">
    <cfRule type="cellIs" dxfId="4" priority="5" operator="equal">
      <formula>"MEDIA"</formula>
    </cfRule>
  </conditionalFormatting>
  <conditionalFormatting sqref="H6 H83:H87 H89:H90 H92:H97 H99:H102 H13:H16 H19:H23 H25:H30 H32:H41 H43:H46 H48 H50:H53 H55:H57 H60:H66 H68:H71 H73:H76 H78:H81">
    <cfRule type="cellIs" dxfId="3" priority="3" stopIfTrue="1" operator="equal">
      <formula>"MEDIA"</formula>
    </cfRule>
  </conditionalFormatting>
  <conditionalFormatting sqref="H6 H13 H14 H15 H16 H19 H20 H21 H22 H23 H25 H26 H27 H28 H29 H30 H32:H41 H43:H46 H48 H50:H53 H55:H57 H60:H66 H68:H71 H73:H76 H78:H81 H83:H87 H89:H90 H92:H97 H99:H102">
    <cfRule type="cellIs" dxfId="2" priority="2" operator="equal">
      <formula>"BASICA"</formula>
    </cfRule>
  </conditionalFormatting>
  <conditionalFormatting sqref="H6 H13:H16 H19:H23 H25:H30 H32:H41 H43:H46 H48 H50:H53 H55:H57 H60:H66 H68:H71 H73:H76 H78:H81 H83:H87 H89:H90 H92:H97 H99:H102">
    <cfRule type="cellIs" dxfId="1" priority="1" operator="equal">
      <formula>"ALTA"</formula>
    </cfRule>
  </conditionalFormatting>
  <dataValidations count="3">
    <dataValidation type="list" allowBlank="1" showInputMessage="1" showErrorMessage="1" sqref="I6:N6">
      <formula1>"n.a.,BAJO,MEDIO,ALTO"</formula1>
    </dataValidation>
    <dataValidation type="list" allowBlank="1" showInputMessage="1" showErrorMessage="1" sqref="F13:F16 F19:F23 F25:F30 F32:F41 F43:F46 F48 F50:F53 F55:F57 F60:F66 F68:F71 F73:F76 F78:F81 F83:F87 F89:F90 F92:F97 F99:F102">
      <formula1>$W$18:$W$23</formula1>
    </dataValidation>
    <dataValidation type="list" allowBlank="1" showInputMessage="1" showErrorMessage="1" sqref="G13:G16 G19:G23 G25:G30 G32:G41 G43:G46 G48 G50:G53 G55:G57 G60:G66 G68:G71 G73:G76 G78:G81 G83:G87 G89:G90 G92:G97 G99:G102">
      <formula1>$V$18:$V$20</formula1>
    </dataValidation>
  </dataValidations>
  <pageMargins left="0.7" right="0.7" top="0.75" bottom="0.75" header="0.3" footer="0.3"/>
  <pageSetup paperSize="9" orientation="portrait" horizontalDpi="4294967293" verticalDpi="4294967293" r:id="rId1"/>
  <headerFooter>
    <oddHeader>&amp;C&amp;G</oddHeader>
  </headerFooter>
  <ignoredErrors>
    <ignoredError sqref="H39 H45 I51" formula="1"/>
  </ignoredError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3168647-D483-4E41-8877-143D7E9C8DD2}">
            <xm:f>NOT(ISERROR(SEARCH("ALTO",I6)))</xm:f>
            <xm:f>"ALTO"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I6:M6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F7:L13"/>
  <sheetViews>
    <sheetView workbookViewId="0"/>
  </sheetViews>
  <sheetFormatPr baseColWidth="10" defaultColWidth="11.42578125" defaultRowHeight="15" x14ac:dyDescent="0.25"/>
  <cols>
    <col min="1" max="1" width="11.42578125" style="11"/>
    <col min="2" max="6" width="8" style="11" customWidth="1"/>
    <col min="7" max="16384" width="11.42578125" style="11"/>
  </cols>
  <sheetData>
    <row r="7" spans="6:12" x14ac:dyDescent="0.25">
      <c r="K7" s="27" t="s">
        <v>227</v>
      </c>
      <c r="L7" s="27" t="s">
        <v>228</v>
      </c>
    </row>
    <row r="8" spans="6:12" x14ac:dyDescent="0.25">
      <c r="K8" s="25" t="s">
        <v>28</v>
      </c>
      <c r="L8" s="26">
        <f>COUNTIF(Controles!U:U,K8)</f>
        <v>0</v>
      </c>
    </row>
    <row r="9" spans="6:12" x14ac:dyDescent="0.25">
      <c r="F9" s="24" t="s">
        <v>222</v>
      </c>
      <c r="G9" s="13" t="e">
        <f>COUNTIF(Controles!#REF!,F9)</f>
        <v>#REF!</v>
      </c>
      <c r="K9" s="25" t="s">
        <v>0</v>
      </c>
      <c r="L9" s="26">
        <f>COUNTIF(Controles!U:U,K9)</f>
        <v>0</v>
      </c>
    </row>
    <row r="10" spans="6:12" x14ac:dyDescent="0.25">
      <c r="F10" s="11" t="s">
        <v>223</v>
      </c>
      <c r="G10" s="13" t="e">
        <f>COUNTIF(Controles!#REF!,F10)</f>
        <v>#REF!</v>
      </c>
      <c r="K10" s="25" t="s">
        <v>1</v>
      </c>
      <c r="L10" s="26">
        <f>COUNTIF(Controles!U:U,K10)</f>
        <v>0</v>
      </c>
    </row>
    <row r="11" spans="6:12" x14ac:dyDescent="0.25">
      <c r="F11" s="13" t="s">
        <v>28</v>
      </c>
      <c r="G11" s="13" t="e">
        <f>COUNTIF(Controles!#REF!,F11)</f>
        <v>#REF!</v>
      </c>
      <c r="K11" s="25" t="s">
        <v>2</v>
      </c>
      <c r="L11" s="26">
        <f>COUNTIF(Controles!U:U,K11)</f>
        <v>0</v>
      </c>
    </row>
    <row r="12" spans="6:12" x14ac:dyDescent="0.25">
      <c r="F12" s="23" t="s">
        <v>224</v>
      </c>
      <c r="G12" s="13" t="e">
        <f>SUM(G9:G11)</f>
        <v>#REF!</v>
      </c>
    </row>
    <row r="13" spans="6:12" x14ac:dyDescent="0.25">
      <c r="F13" s="23" t="s">
        <v>225</v>
      </c>
      <c r="G13" s="13" t="e">
        <f>SUM(G9:G10)</f>
        <v>#REF!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Controles</vt:lpstr>
      <vt:lpstr>Graficos</vt:lpstr>
      <vt:lpstr>Hoja2</vt:lpstr>
      <vt:lpstr>Controles!Área_de_impresión</vt:lpstr>
      <vt:lpstr>CAT_MED</vt:lpstr>
      <vt:lpstr>SI_CAT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2023-02-25T18:27:31Z</dcterms:created>
  <dcterms:modified xsi:type="dcterms:W3CDTF">2023-03-04T23:58:00Z</dcterms:modified>
</cp:coreProperties>
</file>