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Repos\TEASER\teaser\examples\"/>
    </mc:Choice>
  </mc:AlternateContent>
  <xr:revisionPtr revIDLastSave="0" documentId="13_ncr:1_{C70A6A2B-90C6-40DE-98B3-CA9F9E7014E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B13" i="1"/>
  <c r="AC13" i="1"/>
  <c r="AD13" i="1"/>
  <c r="W13" i="1"/>
  <c r="X13" i="1"/>
  <c r="Z13" i="1"/>
  <c r="Y12" i="1"/>
  <c r="V12" i="1"/>
  <c r="Y5" i="1"/>
  <c r="V9" i="1" l="1"/>
  <c r="U9" i="1" s="1"/>
  <c r="Y8" i="1"/>
  <c r="Y10" i="1"/>
  <c r="Y13" i="1" s="1"/>
  <c r="Y6" i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V5" i="1"/>
  <c r="I17" i="1"/>
  <c r="I20" i="1" s="1"/>
  <c r="I13" i="1"/>
  <c r="G13" i="1"/>
  <c r="E13" i="1"/>
  <c r="C13" i="1"/>
  <c r="C6" i="1"/>
  <c r="C10" i="1" s="1"/>
  <c r="U5" i="1" l="1"/>
  <c r="V8" i="1"/>
  <c r="U8" i="1" s="1"/>
  <c r="V6" i="1"/>
  <c r="U6" i="1" s="1"/>
  <c r="V10" i="1"/>
  <c r="V13" i="1" s="1"/>
  <c r="C20" i="1"/>
  <c r="U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 xr:uid="{7F796FA0-45EC-4C4C-843B-360D0385E3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</text>
    </comment>
    <comment ref="V7" authorId="1" shapeId="0" xr:uid="{F73AF337-B134-4C39-9107-82E90BF99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V9" authorId="2" shapeId="0" xr:uid="{F4ECF03F-FA93-47D6-80B6-B15AA339D5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G13" authorId="3" shapeId="0" xr:uid="{E25679EC-AF68-49A1-8507-B6CF62C08D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4" shapeId="0" xr:uid="{EC0811A3-7202-47EB-9217-80E3351DF8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A16" authorId="5" shapeId="0" xr:uid="{7F1FE8C0-BC0B-4180-A6B6-22AF36756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</text>
    </comment>
    <comment ref="Q16" authorId="6" shapeId="0" xr:uid="{AFAD1E39-F4C4-4A33-952E-60446B18A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</text>
    </comment>
    <comment ref="A18" authorId="7" shapeId="0" xr:uid="{243AE133-3DCA-48EA-A3CC-F3E7BB1287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</text>
    </comment>
    <comment ref="G18" authorId="8" shapeId="0" xr:uid="{BB49A417-0C91-4FBA-A209-8C9D51A02D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9" shapeId="0" xr:uid="{E2D2AD93-2ABA-461B-840E-EE396FE1B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B0FCD963-ED35-4353-B03A-99593B0E7A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<sst xmlns="http://schemas.openxmlformats.org/spreadsheetml/2006/main" count="291" uniqueCount="137">
  <si>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</si>
  <si>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</si>
  <si>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</si>
  <si>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</si>
  <si>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</si>
  <si>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</si>
  <si>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</si>
  <si>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</si>
  <si>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</si>
  <si>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</si>
  <si>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</si>
  <si>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</si>
  <si>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</si>
  <si>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</si>
  <si>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</si>
  <si>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</si>
  <si>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</si>
  <si>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</si>
  <si>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</si>
  <si>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</si>
  <si>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</si>
  <si>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</si>
  <si>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</si>
  <si>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</si>
  <si>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</si>
  <si>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</si>
  <si>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</si>
  <si>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</si>
  <si>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</si>
  <si>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</si>
  <si>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</si>
  <si>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</si>
  <si>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</si>
  <si>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</si>
  <si>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</si>
  <si>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</si>
  <si>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</si>
  <si>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</si>
  <si>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</si>
  <si>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</si>
  <si>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</si>
  <si>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</si>
  <si>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</si>
  <si>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</si>
  <si>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</si>
  <si>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</si>
  <si>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</si>
  <si>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</si>
  <si>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</si>
  <si>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</si>
  <si>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</si>
  <si>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</si>
  <si>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</si>
  <si>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</si>
  <si>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</si>
  <si>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</si>
  <si>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</si>
  <si>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</si>
  <si>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</si>
  <si>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</si>
  <si>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</si>
  <si>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</si>
  <si>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</si>
  <si>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</si>
  <si>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</si>
  <si>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</si>
  <si>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</si>
  <si>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</si>
  <si>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</si>
  <si>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</si>
  <si>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</si>
  <si>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</si>
  <si>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</si>
  <si>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</si>
  <si>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</si>
  <si>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</si>
  <si>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</si>
  <si>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</si>
  <si>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</si>
  <si>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</si>
  <si>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</si>
  <si>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</si>
  <si>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</si>
  <si>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</si>
  <si>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</si>
  <si>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</si>
  <si>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</si>
  <si>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</si>
  <si>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</si>
  <si>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</si>
  <si>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</si>
  <si>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</si>
  <si>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</si>
  <si>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</si>
  <si>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</si>
  <si>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</si>
  <si>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</si>
  <si>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</si>
  <si>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</si>
  <si>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</si>
  <si>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</si>
  <si>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</si>
  <si>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</si>
  <si>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</si>
  <si>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</si>
  <si>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</si>
  <si>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</si>
  <si>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</si>
  <si>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</si>
  <si>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</si>
  <si>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</si>
  <si>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</si>
  <si>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</si>
  <si>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</si>
  <si>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</si>
  <si>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</si>
  <si>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</si>
  <si>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</si>
  <si>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</si>
  <si>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</si>
  <si>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</si>
  <si>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</si>
  <si>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</si>
  <si>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</si>
  <si>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</si>
  <si>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</si>
  <si>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</si>
  <si>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</si>
  <si>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</si>
  <si>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</si>
  <si>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Quarzkiesfilter</t>
  </si>
  <si>
    <t>Wasserart</t>
  </si>
  <si>
    <t>[pro Tag]</t>
  </si>
  <si>
    <t>Besucherzahl</t>
  </si>
  <si>
    <t>Aufbereitungsvolumenstrom Nachts</t>
  </si>
  <si>
    <t>offener Saugfilter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</si>
  <si>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Gemittelte Tiefe!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</si>
</sst>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99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  <xf numFmtId="0" fontId="10" fillId="0" borderId="0" xfId="1" applyAlignment="1">
      <alignment vertical="top" wrapText="1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F30"/>
  <sheetViews>
    <sheetView tabSelected="1" zoomScale="70" zoomScaleNormal="70" workbookViewId="0">
      <selection activeCell="AE13" sqref="AE13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7773437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21875" style="25" customWidth="1"/>
    <col min="20" max="20" width="10.6640625" style="25" customWidth="1"/>
    <col min="21" max="21" width="15.33203125" style="25" customWidth="1"/>
    <col min="22" max="22" width="26.6640625" style="25" bestFit="1" customWidth="1"/>
    <col min="23" max="23" width="20.77734375" style="25" bestFit="1" customWidth="1"/>
    <col min="24" max="24" width="20.21875" style="25" bestFit="1" customWidth="1"/>
    <col min="25" max="25" width="26.5546875" style="25" bestFit="1" customWidth="1"/>
    <col min="26" max="26" width="17.6640625" style="25" bestFit="1" customWidth="1"/>
    <col min="27" max="27" width="29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87" t="s">
        <v>15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1" t="s">
        <v>0</v>
      </c>
      <c r="C3" s="182"/>
      <c r="D3" s="183" t="s">
        <v>1</v>
      </c>
      <c r="E3" s="184"/>
      <c r="F3" s="185" t="s">
        <v>2</v>
      </c>
      <c r="G3" s="182"/>
      <c r="H3" s="191" t="s">
        <v>3</v>
      </c>
      <c r="I3" s="184"/>
      <c r="J3" s="185" t="s">
        <v>4</v>
      </c>
      <c r="K3" s="182"/>
      <c r="L3" s="189" t="s">
        <v>5</v>
      </c>
      <c r="M3" s="190"/>
      <c r="N3" s="189" t="s">
        <v>6</v>
      </c>
      <c r="O3" s="190"/>
      <c r="P3" s="183" t="s">
        <v>7</v>
      </c>
      <c r="Q3" s="183"/>
      <c r="S3" s="165" t="s">
        <v>46</v>
      </c>
      <c r="T3" s="166"/>
      <c r="U3" s="163" t="s">
        <v>58</v>
      </c>
      <c r="V3" s="164" t="s">
        <v>57</v>
      </c>
      <c r="W3" s="164" t="s">
        <v>56</v>
      </c>
      <c r="X3" s="164" t="s">
        <v>55</v>
      </c>
      <c r="Y3" s="164" t="s">
        <v>54</v>
      </c>
      <c r="Z3" s="164" t="s">
        <v>53</v>
      </c>
      <c r="AA3" s="164" t="s">
        <v>65</v>
      </c>
      <c r="AB3" s="164" t="s">
        <v>66</v>
      </c>
      <c r="AC3" s="164" t="s">
        <v>67</v>
      </c>
      <c r="AD3" s="164" t="s">
        <v>68</v>
      </c>
    </row>
    <row r="4" spans="1:31" ht="50.1" customHeight="1" thickBot="1" x14ac:dyDescent="0.35">
      <c r="A4" s="27" t="s">
        <v>14</v>
      </c>
      <c r="B4" s="186" t="s">
        <v>36</v>
      </c>
      <c r="C4" s="170"/>
      <c r="D4" s="169" t="s">
        <v>39</v>
      </c>
      <c r="E4" s="170"/>
      <c r="F4" s="169" t="s">
        <v>38</v>
      </c>
      <c r="G4" s="170"/>
      <c r="H4" s="169" t="s">
        <v>37</v>
      </c>
      <c r="I4" s="170"/>
      <c r="J4" s="171" t="s">
        <v>40</v>
      </c>
      <c r="K4" s="172"/>
      <c r="L4" s="173" t="s">
        <v>12</v>
      </c>
      <c r="M4" s="174"/>
      <c r="N4" s="173" t="s">
        <v>13</v>
      </c>
      <c r="O4" s="174"/>
      <c r="P4" s="169" t="s">
        <v>41</v>
      </c>
      <c r="Q4" s="186"/>
      <c r="S4" s="167"/>
      <c r="T4" s="168"/>
      <c r="U4" s="48" t="s">
        <v>47</v>
      </c>
      <c r="V4" s="162" t="s">
        <v>48</v>
      </c>
      <c r="W4" s="162" t="s">
        <v>49</v>
      </c>
      <c r="X4" s="162" t="s">
        <v>50</v>
      </c>
      <c r="Y4" s="162" t="s">
        <v>51</v>
      </c>
      <c r="Z4" s="162" t="s">
        <v>52</v>
      </c>
      <c r="AA4" s="162" t="s">
        <v>117</v>
      </c>
      <c r="AB4" s="162" t="s">
        <v>118</v>
      </c>
      <c r="AC4" s="162" t="s">
        <v>119</v>
      </c>
      <c r="AD4" s="162" t="s">
        <v>120</v>
      </c>
    </row>
    <row r="5" spans="1:31" ht="50.1" customHeight="1" thickTop="1" x14ac:dyDescent="0.3">
      <c r="A5" s="175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6">
        <f t="shared" ref="U5:U10" si="0">SUM(V5:AD5)</f>
        <v>541.5</v>
      </c>
      <c r="V5" s="144">
        <f>25*16.66</f>
        <v>416.5</v>
      </c>
      <c r="W5" s="57">
        <v>0</v>
      </c>
      <c r="X5" s="57">
        <v>0</v>
      </c>
      <c r="Y5" s="145">
        <f>12.5*10</f>
        <v>125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3">
      <c r="A6" s="176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3" t="s">
        <v>105</v>
      </c>
      <c r="T6" s="49" t="s">
        <v>60</v>
      </c>
      <c r="U6" s="146">
        <f t="shared" si="0"/>
        <v>716.32891940711272</v>
      </c>
      <c r="V6" s="145">
        <f>V5+2.2*25*2+16.66*2</f>
        <v>559.82000000000005</v>
      </c>
      <c r="W6" s="58">
        <v>0</v>
      </c>
      <c r="X6" s="58">
        <v>0</v>
      </c>
      <c r="Y6" s="145">
        <f>1.35*12.5+SQRT(1.35^2+10^2)*12.5+1.35*10</f>
        <v>156.5089194071127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3">
      <c r="A7" s="176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3" t="s">
        <v>106</v>
      </c>
      <c r="T7" s="49" t="s">
        <v>60</v>
      </c>
      <c r="U7" s="146">
        <f t="shared" si="0"/>
        <v>0</v>
      </c>
      <c r="V7" s="147">
        <v>0</v>
      </c>
      <c r="W7" s="58">
        <v>0</v>
      </c>
      <c r="X7" s="58">
        <v>0</v>
      </c>
      <c r="Y7" s="145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5">
      <c r="A8" s="177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3" t="s">
        <v>107</v>
      </c>
      <c r="T8" s="49" t="s">
        <v>60</v>
      </c>
      <c r="U8" s="146">
        <f t="shared" si="0"/>
        <v>299.82891940711272</v>
      </c>
      <c r="V8" s="145">
        <f>V7+2.2*25*2+16.66*2</f>
        <v>143.32000000000002</v>
      </c>
      <c r="W8" s="58">
        <v>0</v>
      </c>
      <c r="X8" s="58">
        <v>0</v>
      </c>
      <c r="Y8" s="145">
        <f>1.35*12.5+SQRT(1.35^2+10^2)*12.5+1.35*10</f>
        <v>156.5089194071127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3">
      <c r="A9" s="178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3" t="s">
        <v>108</v>
      </c>
      <c r="T9" s="49" t="s">
        <v>60</v>
      </c>
      <c r="U9" s="146">
        <f t="shared" si="0"/>
        <v>21.658000000000001</v>
      </c>
      <c r="V9" s="147">
        <f>0.5*16.66*2.6</f>
        <v>21.658000000000001</v>
      </c>
      <c r="W9" s="58">
        <v>0</v>
      </c>
      <c r="X9" s="58">
        <v>0</v>
      </c>
      <c r="Y9" s="145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5" t="s">
        <v>64</v>
      </c>
    </row>
    <row r="10" spans="1:31" ht="50.1" customHeight="1" x14ac:dyDescent="0.3">
      <c r="A10" s="179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6">
        <f t="shared" si="0"/>
        <v>1000.6750000000001</v>
      </c>
      <c r="V10" s="145">
        <f>V5*2.2</f>
        <v>916.30000000000007</v>
      </c>
      <c r="W10" s="58">
        <v>0</v>
      </c>
      <c r="X10" s="58">
        <v>0</v>
      </c>
      <c r="Y10" s="145">
        <f>(10*12.5*1.35)/2</f>
        <v>84.375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3">
      <c r="A11" s="179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6"/>
      <c r="V11" s="58">
        <v>303.14999999999998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5">
      <c r="A12" s="180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6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00000000000006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6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6"/>
      <c r="V13" s="58">
        <f>IF(V5&gt;0,V10/V5,0)</f>
        <v>2.2000000000000002</v>
      </c>
      <c r="W13" s="58">
        <f t="shared" ref="W13:AD13" si="1">IF(W5&gt;0,W10/W5,0)</f>
        <v>0</v>
      </c>
      <c r="X13" s="58">
        <f t="shared" si="1"/>
        <v>0</v>
      </c>
      <c r="Y13" s="58">
        <f t="shared" si="1"/>
        <v>0.67500000000000004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155" t="s">
        <v>136</v>
      </c>
    </row>
    <row r="14" spans="1:31" ht="69.900000000000006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124</v>
      </c>
      <c r="T14" s="160" t="s">
        <v>125</v>
      </c>
      <c r="U14" s="146"/>
      <c r="V14" s="159">
        <v>2</v>
      </c>
      <c r="W14" s="159">
        <v>0</v>
      </c>
      <c r="X14" s="159">
        <v>0</v>
      </c>
      <c r="Y14" s="159">
        <v>2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69.900000000000006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2">
        <f>17.2*8+9.26*25+2.23*(25+9.26+9.26)</f>
        <v>466.14960000000002</v>
      </c>
      <c r="R15" s="132"/>
      <c r="S15" s="51" t="s">
        <v>129</v>
      </c>
      <c r="T15" s="160" t="s">
        <v>102</v>
      </c>
      <c r="U15" s="146"/>
      <c r="V15" s="58" t="s">
        <v>135</v>
      </c>
      <c r="W15" s="58" t="s">
        <v>130</v>
      </c>
      <c r="X15" s="58" t="s">
        <v>130</v>
      </c>
      <c r="Y15" s="58" t="s">
        <v>135</v>
      </c>
      <c r="Z15" s="58" t="s">
        <v>130</v>
      </c>
      <c r="AA15" s="58" t="s">
        <v>130</v>
      </c>
      <c r="AB15" s="58" t="s">
        <v>130</v>
      </c>
      <c r="AC15" s="58" t="s">
        <v>130</v>
      </c>
      <c r="AD15" s="58" t="s">
        <v>130</v>
      </c>
    </row>
    <row r="16" spans="1:31" ht="69.900000000000006" customHeight="1" thickBot="1" x14ac:dyDescent="0.35">
      <c r="A16" s="133" t="s">
        <v>89</v>
      </c>
      <c r="B16" s="137"/>
      <c r="C16" s="121">
        <f>6.2*((C17/8.51)*0.5+8.51*0.5+8.51) + 6.2*(3.885+5.165)</f>
        <v>225.04735957696826</v>
      </c>
      <c r="D16" s="138"/>
      <c r="E16" s="121">
        <f>(31.5*0.5+8.5)*3.25</f>
        <v>78.8125</v>
      </c>
      <c r="F16" s="139"/>
      <c r="G16" s="121">
        <f>3.25*(31.5+8+8+(7*8)+(2*8))</f>
        <v>388.375</v>
      </c>
      <c r="H16" s="139"/>
      <c r="I16" s="121">
        <f>6.2*(25*0.5+43*0.5+14)</f>
        <v>297.60000000000002</v>
      </c>
      <c r="J16" s="139"/>
      <c r="K16" s="121">
        <f>(21.2/2)*4*3.25</f>
        <v>137.79999999999998</v>
      </c>
      <c r="L16" s="109"/>
      <c r="M16" s="110"/>
      <c r="N16" s="109"/>
      <c r="O16" s="110"/>
      <c r="P16" s="140"/>
      <c r="Q16" s="135">
        <f>0.5*16.66*2.23+(25-16.66)*2.23+17.2*6.25+8*6.25*2</f>
        <v>244.67410000000001</v>
      </c>
      <c r="S16" s="51" t="s">
        <v>101</v>
      </c>
      <c r="T16" s="49" t="s">
        <v>102</v>
      </c>
      <c r="U16" s="146"/>
      <c r="V16" s="58" t="s">
        <v>122</v>
      </c>
      <c r="W16" s="58" t="s">
        <v>123</v>
      </c>
      <c r="X16" s="58" t="s">
        <v>123</v>
      </c>
      <c r="Y16" s="58" t="s">
        <v>122</v>
      </c>
      <c r="Z16" s="58" t="s">
        <v>123</v>
      </c>
      <c r="AA16" s="58" t="s">
        <v>123</v>
      </c>
      <c r="AB16" s="58" t="s">
        <v>123</v>
      </c>
      <c r="AC16" s="58" t="s">
        <v>123</v>
      </c>
      <c r="AD16" s="58" t="s">
        <v>123</v>
      </c>
    </row>
    <row r="17" spans="1:32" ht="69.900000000000006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131</v>
      </c>
      <c r="T17" s="49" t="s">
        <v>102</v>
      </c>
      <c r="U17" s="146"/>
      <c r="V17" s="58" t="s">
        <v>121</v>
      </c>
      <c r="W17" s="58" t="s">
        <v>121</v>
      </c>
      <c r="X17" s="58" t="s">
        <v>121</v>
      </c>
      <c r="Y17" s="58" t="s">
        <v>121</v>
      </c>
      <c r="Z17" s="58" t="s">
        <v>121</v>
      </c>
      <c r="AA17" s="58" t="s">
        <v>121</v>
      </c>
      <c r="AB17" s="58" t="s">
        <v>121</v>
      </c>
      <c r="AC17" s="58" t="s">
        <v>121</v>
      </c>
      <c r="AD17" s="58" t="s">
        <v>121</v>
      </c>
    </row>
    <row r="18" spans="1:32" ht="69.900000000000006" customHeight="1" thickBot="1" x14ac:dyDescent="0.35">
      <c r="A18" s="133" t="s">
        <v>87</v>
      </c>
      <c r="B18" s="137"/>
      <c r="C18" s="121">
        <v>0</v>
      </c>
      <c r="D18" s="138"/>
      <c r="E18" s="121">
        <v>0</v>
      </c>
      <c r="F18" s="139"/>
      <c r="G18" s="134">
        <f>8*31.5</f>
        <v>252</v>
      </c>
      <c r="H18" s="139"/>
      <c r="I18" s="121">
        <v>0</v>
      </c>
      <c r="J18" s="139"/>
      <c r="K18" s="121">
        <f>11.79+9.41</f>
        <v>21.2</v>
      </c>
      <c r="L18" s="109"/>
      <c r="M18" s="110"/>
      <c r="N18" s="109"/>
      <c r="O18" s="118"/>
      <c r="P18" s="140"/>
      <c r="Q18" s="141">
        <f>25*9.26</f>
        <v>231.5</v>
      </c>
      <c r="R18" s="30"/>
      <c r="S18" s="51" t="s">
        <v>114</v>
      </c>
      <c r="T18" s="49" t="s">
        <v>98</v>
      </c>
      <c r="U18" s="146"/>
      <c r="V18" s="58" t="s">
        <v>112</v>
      </c>
      <c r="W18" s="58" t="s">
        <v>113</v>
      </c>
      <c r="X18" s="58" t="s">
        <v>113</v>
      </c>
      <c r="Y18" s="58" t="s">
        <v>112</v>
      </c>
      <c r="Z18" s="58" t="s">
        <v>113</v>
      </c>
      <c r="AA18" s="58" t="s">
        <v>113</v>
      </c>
      <c r="AB18" s="58" t="s">
        <v>113</v>
      </c>
      <c r="AC18" s="58" t="s">
        <v>113</v>
      </c>
      <c r="AD18" s="58" t="s">
        <v>113</v>
      </c>
    </row>
    <row r="19" spans="1:32" ht="69.900000000000006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4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116</v>
      </c>
      <c r="T19" s="49" t="s">
        <v>103</v>
      </c>
      <c r="U19" s="146"/>
      <c r="V19" s="145">
        <v>0.8</v>
      </c>
      <c r="W19" s="145">
        <v>0</v>
      </c>
      <c r="X19" s="145">
        <v>0</v>
      </c>
      <c r="Y19" s="145">
        <v>0.8</v>
      </c>
      <c r="Z19" s="145">
        <v>0</v>
      </c>
      <c r="AA19" s="145">
        <v>0</v>
      </c>
      <c r="AB19" s="145">
        <v>0</v>
      </c>
      <c r="AC19" s="145">
        <v>0</v>
      </c>
      <c r="AD19" s="145">
        <v>0</v>
      </c>
      <c r="AF19" s="161"/>
    </row>
    <row r="20" spans="1:32" ht="69.900000000000006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134</v>
      </c>
      <c r="T20" s="49" t="s">
        <v>103</v>
      </c>
      <c r="U20" s="146"/>
      <c r="V20" s="145">
        <v>30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45">
        <v>0</v>
      </c>
      <c r="AC20" s="145">
        <v>0</v>
      </c>
      <c r="AD20" s="145">
        <v>0</v>
      </c>
      <c r="AF20" s="161"/>
    </row>
    <row r="21" spans="1:32" ht="58.8" customHeight="1" x14ac:dyDescent="0.3">
      <c r="A21" s="156"/>
      <c r="B21" s="156"/>
      <c r="C21" s="38"/>
      <c r="D21" s="156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115</v>
      </c>
      <c r="T21" s="49" t="s">
        <v>98</v>
      </c>
      <c r="U21" s="146"/>
      <c r="V21" s="58" t="s">
        <v>113</v>
      </c>
      <c r="W21" s="58" t="s">
        <v>113</v>
      </c>
      <c r="X21" s="58" t="s">
        <v>113</v>
      </c>
      <c r="Y21" s="58" t="s">
        <v>113</v>
      </c>
      <c r="Z21" s="58" t="s">
        <v>113</v>
      </c>
      <c r="AA21" s="58" t="s">
        <v>113</v>
      </c>
      <c r="AB21" s="58" t="s">
        <v>113</v>
      </c>
      <c r="AC21" s="58" t="s">
        <v>113</v>
      </c>
      <c r="AD21" s="58" t="s">
        <v>113</v>
      </c>
      <c r="AF21" s="161"/>
    </row>
    <row r="22" spans="1:32" ht="54.6" customHeight="1" x14ac:dyDescent="0.3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38"/>
      <c r="S22" s="51" t="s">
        <v>133</v>
      </c>
      <c r="T22" s="160" t="s">
        <v>132</v>
      </c>
      <c r="U22" s="146"/>
      <c r="V22" s="159">
        <v>30</v>
      </c>
      <c r="W22" s="159">
        <v>0</v>
      </c>
      <c r="X22" s="159">
        <v>0</v>
      </c>
      <c r="Y22" s="159">
        <v>30</v>
      </c>
      <c r="Z22" s="159">
        <v>0</v>
      </c>
      <c r="AA22" s="159">
        <v>0</v>
      </c>
      <c r="AB22" s="159">
        <v>0</v>
      </c>
      <c r="AC22" s="159">
        <v>0</v>
      </c>
      <c r="AD22" s="159">
        <v>0</v>
      </c>
      <c r="AF22" s="161"/>
    </row>
    <row r="23" spans="1:32" ht="57.6" customHeight="1" x14ac:dyDescent="0.3">
      <c r="A23" s="40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38"/>
      <c r="S23" s="51" t="s">
        <v>110</v>
      </c>
      <c r="T23" s="49" t="s">
        <v>98</v>
      </c>
      <c r="U23" s="146"/>
      <c r="V23" s="58" t="s">
        <v>112</v>
      </c>
      <c r="W23" s="58" t="s">
        <v>113</v>
      </c>
      <c r="X23" s="58" t="s">
        <v>113</v>
      </c>
      <c r="Y23" s="58" t="s">
        <v>113</v>
      </c>
      <c r="Z23" s="58" t="s">
        <v>113</v>
      </c>
      <c r="AA23" s="58" t="s">
        <v>113</v>
      </c>
      <c r="AB23" s="58" t="s">
        <v>113</v>
      </c>
      <c r="AC23" s="58" t="s">
        <v>113</v>
      </c>
      <c r="AD23" s="58" t="s">
        <v>113</v>
      </c>
      <c r="AF23" s="161"/>
    </row>
    <row r="24" spans="1:32" ht="57.6" customHeight="1" x14ac:dyDescent="0.3">
      <c r="A24" s="40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38"/>
      <c r="S24" s="51" t="s">
        <v>126</v>
      </c>
      <c r="T24" s="49" t="s">
        <v>98</v>
      </c>
      <c r="U24" s="146"/>
      <c r="V24" s="58" t="s">
        <v>113</v>
      </c>
      <c r="W24" s="58" t="s">
        <v>113</v>
      </c>
      <c r="X24" s="58" t="s">
        <v>113</v>
      </c>
      <c r="Y24" s="58" t="s">
        <v>113</v>
      </c>
      <c r="Z24" s="58" t="s">
        <v>113</v>
      </c>
      <c r="AA24" s="58" t="s">
        <v>113</v>
      </c>
      <c r="AB24" s="58" t="s">
        <v>113</v>
      </c>
      <c r="AC24" s="58" t="s">
        <v>113</v>
      </c>
      <c r="AD24" s="58" t="s">
        <v>113</v>
      </c>
    </row>
    <row r="25" spans="1:32" ht="53.4" customHeight="1" x14ac:dyDescent="0.3">
      <c r="A25" s="40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38"/>
      <c r="S25" s="51" t="s">
        <v>127</v>
      </c>
      <c r="T25" s="49" t="s">
        <v>100</v>
      </c>
      <c r="U25" s="146"/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8" customHeight="1" x14ac:dyDescent="0.3">
      <c r="S26" s="51" t="s">
        <v>128</v>
      </c>
      <c r="T26" s="49" t="s">
        <v>100</v>
      </c>
      <c r="U26" s="146"/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8" customHeight="1" x14ac:dyDescent="0.3"/>
    <row r="28" spans="1:32" ht="46.8" customHeight="1" x14ac:dyDescent="0.3"/>
    <row r="29" spans="1:32" ht="44.4" customHeight="1" x14ac:dyDescent="0.3"/>
    <row r="30" spans="1:32" ht="46.8" customHeight="1" x14ac:dyDescent="0.3"/>
  </sheetData>
  <mergeCells count="21">
    <mergeCell ref="A1:Q1"/>
    <mergeCell ref="N4:O4"/>
    <mergeCell ref="P4:Q4"/>
    <mergeCell ref="N3:O3"/>
    <mergeCell ref="P3:Q3"/>
    <mergeCell ref="H3:I3"/>
    <mergeCell ref="J3:K3"/>
    <mergeCell ref="L3:M3"/>
    <mergeCell ref="A5:A8"/>
    <mergeCell ref="A9:A12"/>
    <mergeCell ref="B3:C3"/>
    <mergeCell ref="D3:E3"/>
    <mergeCell ref="F3:G3"/>
    <mergeCell ref="B4:C4"/>
    <mergeCell ref="S3:T3"/>
    <mergeCell ref="S4:T4"/>
    <mergeCell ref="H4:I4"/>
    <mergeCell ref="D4:E4"/>
    <mergeCell ref="F4:G4"/>
    <mergeCell ref="J4:K4"/>
    <mergeCell ref="L4:M4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8:AD18 V21:AD21 V23:AD24" xr:uid="{45BA5B33-2983-4223-B859-793570591E1A}">
      <formula1>"True, False"</formula1>
    </dataValidation>
    <dataValidation type="list" allowBlank="1" showInputMessage="1" showErrorMessage="1" sqref="V16:AD16" xr:uid="{6620303C-CAC9-4AAC-83D0-D6E818FFE2A0}">
      <formula1>"ohne Ozon, mit Ozon, mit Ultrafiltration, mit Brom"</formula1>
    </dataValidation>
    <dataValidation type="list" allowBlank="1" showInputMessage="1" showErrorMessage="1" sqref="V15:AD15" xr:uid="{B68B0368-0677-4929-8236-B6A66D68707F}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 xr:uid="{B29952C6-BB82-4091-95D2-7433887FFB28}">
      <formula1>"Salzwasser, Süßwasser"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 V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47"/>
  <sheetViews>
    <sheetView topLeftCell="A7" zoomScale="90" zoomScaleNormal="90" workbookViewId="0">
      <selection activeCell="C37" sqref="C37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4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16" x14ac:dyDescent="0.3">
      <c r="A1" s="196" t="s">
        <v>35</v>
      </c>
      <c r="B1" s="196"/>
      <c r="C1" s="196"/>
      <c r="D1" s="196"/>
      <c r="E1" s="44"/>
      <c r="F1" s="14"/>
      <c r="G1" s="55"/>
      <c r="H1" s="55"/>
      <c r="I1" s="14"/>
    </row>
    <row r="2" spans="1:16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9" t="s">
        <v>22</v>
      </c>
      <c r="K2" s="149" t="s">
        <v>23</v>
      </c>
      <c r="L2" s="149" t="s">
        <v>24</v>
      </c>
      <c r="M2" s="149" t="s">
        <v>25</v>
      </c>
    </row>
    <row r="3" spans="1:16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16" ht="15" customHeight="1" x14ac:dyDescent="0.3">
      <c r="A4" s="197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194" t="s">
        <v>27</v>
      </c>
      <c r="K4" s="194" t="s">
        <v>28</v>
      </c>
      <c r="L4" s="194" t="s">
        <v>27</v>
      </c>
      <c r="M4" s="194" t="s">
        <v>29</v>
      </c>
    </row>
    <row r="5" spans="1:16" x14ac:dyDescent="0.3">
      <c r="A5" s="194"/>
      <c r="B5" s="46"/>
      <c r="C5" s="46"/>
      <c r="D5" s="12">
        <v>1</v>
      </c>
      <c r="E5" s="61">
        <v>16</v>
      </c>
      <c r="F5" t="s">
        <v>75</v>
      </c>
      <c r="G5" s="61">
        <v>0.04</v>
      </c>
      <c r="H5" s="62">
        <v>31</v>
      </c>
      <c r="I5" s="62">
        <v>1.45</v>
      </c>
      <c r="J5" s="194"/>
      <c r="K5" s="194"/>
      <c r="L5" s="194"/>
      <c r="M5" s="194"/>
    </row>
    <row r="6" spans="1:16" x14ac:dyDescent="0.3">
      <c r="A6" s="194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194"/>
      <c r="K6" s="194"/>
      <c r="L6" s="194"/>
      <c r="M6" s="194"/>
    </row>
    <row r="7" spans="1:16" x14ac:dyDescent="0.3">
      <c r="A7" s="194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194"/>
      <c r="K7" s="194"/>
      <c r="L7" s="194"/>
      <c r="M7" s="194"/>
    </row>
    <row r="8" spans="1:16" x14ac:dyDescent="0.3">
      <c r="A8" s="194"/>
      <c r="B8" s="46"/>
      <c r="C8" s="46"/>
      <c r="D8" s="12">
        <v>4</v>
      </c>
      <c r="J8" s="194"/>
      <c r="K8" s="194"/>
      <c r="L8" s="194"/>
      <c r="M8" s="194"/>
    </row>
    <row r="9" spans="1:16" x14ac:dyDescent="0.3">
      <c r="A9" s="195"/>
      <c r="B9" s="45"/>
      <c r="C9" s="45"/>
      <c r="D9" s="13">
        <v>5</v>
      </c>
      <c r="H9" s="55"/>
      <c r="I9" s="55"/>
      <c r="J9" s="195"/>
      <c r="K9" s="195"/>
      <c r="L9" s="195"/>
      <c r="M9" s="195"/>
    </row>
    <row r="10" spans="1:16" ht="16.5" customHeight="1" x14ac:dyDescent="0.3">
      <c r="A10" s="192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2" t="s">
        <v>27</v>
      </c>
      <c r="K10" s="192" t="s">
        <v>28</v>
      </c>
      <c r="L10" s="192" t="s">
        <v>27</v>
      </c>
      <c r="M10" s="192" t="s">
        <v>29</v>
      </c>
      <c r="N10" s="198" t="s">
        <v>83</v>
      </c>
      <c r="O10" s="198"/>
      <c r="P10" s="198"/>
    </row>
    <row r="11" spans="1:16" x14ac:dyDescent="0.3">
      <c r="A11" s="193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193"/>
      <c r="K11" s="193"/>
      <c r="L11" s="193"/>
      <c r="M11" s="193"/>
      <c r="N11" s="198"/>
      <c r="O11" s="198"/>
      <c r="P11" s="198"/>
    </row>
    <row r="12" spans="1:16" x14ac:dyDescent="0.3">
      <c r="A12" s="193"/>
      <c r="B12" s="42"/>
      <c r="C12" s="53"/>
      <c r="D12" s="12">
        <v>2</v>
      </c>
      <c r="E12" s="43">
        <v>12.5</v>
      </c>
      <c r="F12" t="s">
        <v>30</v>
      </c>
      <c r="I12" s="12"/>
      <c r="J12" s="194"/>
      <c r="K12" s="194"/>
      <c r="L12" s="194"/>
      <c r="M12" s="194"/>
      <c r="N12" s="198"/>
      <c r="O12" s="198"/>
      <c r="P12" s="198"/>
    </row>
    <row r="13" spans="1:16" x14ac:dyDescent="0.3">
      <c r="A13" s="193"/>
      <c r="B13" s="42"/>
      <c r="C13" s="53"/>
      <c r="D13" s="12">
        <v>3</v>
      </c>
      <c r="E13" s="42"/>
      <c r="F13"/>
      <c r="G13" s="53"/>
      <c r="H13" s="53"/>
      <c r="I13" s="12"/>
      <c r="J13" s="194"/>
      <c r="K13" s="194"/>
      <c r="L13" s="194"/>
      <c r="M13" s="194"/>
      <c r="N13" s="198"/>
      <c r="O13" s="198"/>
      <c r="P13" s="198"/>
    </row>
    <row r="14" spans="1:16" x14ac:dyDescent="0.3">
      <c r="A14" s="193"/>
      <c r="B14" s="53"/>
      <c r="C14" s="53"/>
      <c r="D14" s="12">
        <v>4</v>
      </c>
      <c r="E14" s="53"/>
      <c r="F14"/>
      <c r="G14" s="53"/>
      <c r="H14" s="53"/>
      <c r="I14" s="12"/>
      <c r="J14" s="194"/>
      <c r="K14" s="194"/>
      <c r="L14" s="194"/>
      <c r="M14" s="194"/>
      <c r="N14" s="198"/>
      <c r="O14" s="198"/>
      <c r="P14" s="198"/>
    </row>
    <row r="15" spans="1:16" x14ac:dyDescent="0.3">
      <c r="A15" s="195"/>
      <c r="B15" s="44"/>
      <c r="C15" s="55"/>
      <c r="D15" s="13">
        <v>5</v>
      </c>
      <c r="E15" s="44"/>
      <c r="F15" s="19"/>
      <c r="G15" s="53"/>
      <c r="H15" s="55"/>
      <c r="I15" s="12"/>
      <c r="J15" s="195"/>
      <c r="K15" s="195"/>
      <c r="L15" s="195"/>
      <c r="M15" s="195"/>
      <c r="N15" s="198"/>
      <c r="O15" s="198"/>
      <c r="P15" s="198"/>
    </row>
    <row r="16" spans="1:16" x14ac:dyDescent="0.3">
      <c r="A16" s="192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52">
        <v>0.47699999999999998</v>
      </c>
      <c r="J16" s="192" t="s">
        <v>27</v>
      </c>
      <c r="K16" s="192" t="s">
        <v>28</v>
      </c>
      <c r="L16" s="192" t="s">
        <v>27</v>
      </c>
      <c r="M16" s="192" t="s">
        <v>29</v>
      </c>
    </row>
    <row r="17" spans="1:13" x14ac:dyDescent="0.3">
      <c r="A17" s="193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53">
        <v>1</v>
      </c>
      <c r="J17" s="193"/>
      <c r="K17" s="193"/>
      <c r="L17" s="193"/>
      <c r="M17" s="193"/>
    </row>
    <row r="18" spans="1:13" x14ac:dyDescent="0.3">
      <c r="A18" s="193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53">
        <v>1.45</v>
      </c>
      <c r="J18" s="193"/>
      <c r="K18" s="193"/>
      <c r="L18" s="193"/>
      <c r="M18" s="193"/>
    </row>
    <row r="19" spans="1:13" x14ac:dyDescent="0.3">
      <c r="A19" s="193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53">
        <v>1.45</v>
      </c>
      <c r="J19" s="193"/>
      <c r="K19" s="193"/>
      <c r="L19" s="193"/>
      <c r="M19" s="193"/>
    </row>
    <row r="20" spans="1:13" x14ac:dyDescent="0.3">
      <c r="A20" s="193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53">
        <v>1</v>
      </c>
      <c r="J20" s="193"/>
      <c r="K20" s="193"/>
      <c r="L20" s="193"/>
      <c r="M20" s="193"/>
    </row>
    <row r="21" spans="1:13" x14ac:dyDescent="0.3">
      <c r="A21" s="193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55">
        <v>2.2999999999999998</v>
      </c>
      <c r="J21" s="194"/>
      <c r="K21" s="194"/>
      <c r="L21" s="194"/>
      <c r="M21" s="194"/>
    </row>
    <row r="22" spans="1:13" x14ac:dyDescent="0.3">
      <c r="A22" s="192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2" t="s">
        <v>27</v>
      </c>
      <c r="K22" s="192" t="s">
        <v>28</v>
      </c>
      <c r="L22" s="192" t="s">
        <v>27</v>
      </c>
      <c r="M22" s="192" t="s">
        <v>29</v>
      </c>
    </row>
    <row r="23" spans="1:13" x14ac:dyDescent="0.3">
      <c r="A23" s="193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193"/>
      <c r="K23" s="193"/>
      <c r="L23" s="193"/>
      <c r="M23" s="193"/>
    </row>
    <row r="24" spans="1:13" x14ac:dyDescent="0.3">
      <c r="A24" s="193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193"/>
      <c r="K24" s="193"/>
      <c r="L24" s="193"/>
      <c r="M24" s="193"/>
    </row>
    <row r="25" spans="1:13" x14ac:dyDescent="0.3">
      <c r="A25" s="193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193"/>
      <c r="K25" s="193"/>
      <c r="L25" s="193"/>
      <c r="M25" s="193"/>
    </row>
    <row r="26" spans="1:13" x14ac:dyDescent="0.3">
      <c r="A26" s="193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193"/>
      <c r="K26" s="193"/>
      <c r="L26" s="193"/>
      <c r="M26" s="193"/>
    </row>
    <row r="27" spans="1:13" x14ac:dyDescent="0.3">
      <c r="A27" s="195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195"/>
      <c r="K27" s="195"/>
      <c r="L27" s="195"/>
      <c r="M27" s="195"/>
    </row>
    <row r="28" spans="1:13" x14ac:dyDescent="0.3">
      <c r="A28" s="192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2"/>
      <c r="K28" s="192"/>
      <c r="L28" s="192"/>
      <c r="M28" s="192"/>
    </row>
    <row r="29" spans="1:13" x14ac:dyDescent="0.3">
      <c r="A29" s="193"/>
      <c r="B29" s="77"/>
      <c r="C29" s="77"/>
      <c r="D29" s="18">
        <v>1</v>
      </c>
      <c r="E29" s="77"/>
      <c r="F29"/>
      <c r="G29" s="77"/>
      <c r="H29" s="77"/>
      <c r="I29" s="65"/>
      <c r="J29" s="193"/>
      <c r="K29" s="193"/>
      <c r="L29" s="193"/>
      <c r="M29" s="193"/>
    </row>
    <row r="30" spans="1:13" x14ac:dyDescent="0.3">
      <c r="A30" s="193"/>
      <c r="B30" s="77"/>
      <c r="C30" s="77"/>
      <c r="D30" s="18">
        <v>2</v>
      </c>
      <c r="E30" s="77"/>
      <c r="F30"/>
      <c r="G30" s="77"/>
      <c r="H30" s="77"/>
      <c r="I30" s="65"/>
      <c r="J30" s="193"/>
      <c r="K30" s="193"/>
      <c r="L30" s="193"/>
      <c r="M30" s="193"/>
    </row>
    <row r="31" spans="1:13" x14ac:dyDescent="0.3">
      <c r="A31" s="193"/>
      <c r="B31" s="77"/>
      <c r="C31" s="77"/>
      <c r="D31" s="18">
        <v>3</v>
      </c>
      <c r="E31" s="77"/>
      <c r="F31"/>
      <c r="G31" s="77"/>
      <c r="H31" s="77"/>
      <c r="I31" s="65"/>
      <c r="J31" s="193"/>
      <c r="K31" s="193"/>
      <c r="L31" s="193"/>
      <c r="M31" s="193"/>
    </row>
    <row r="32" spans="1:13" x14ac:dyDescent="0.3">
      <c r="A32" s="193"/>
      <c r="B32" s="77"/>
      <c r="C32" s="77"/>
      <c r="D32" s="18">
        <v>4</v>
      </c>
      <c r="E32" s="77"/>
      <c r="F32"/>
      <c r="G32" s="77"/>
      <c r="H32" s="77"/>
      <c r="I32" s="78"/>
      <c r="J32" s="193"/>
      <c r="K32" s="193"/>
      <c r="L32" s="193"/>
      <c r="M32" s="193"/>
    </row>
    <row r="33" spans="1:13" x14ac:dyDescent="0.3">
      <c r="A33" s="195"/>
      <c r="B33" s="79"/>
      <c r="C33" s="79"/>
      <c r="D33" s="13">
        <v>5</v>
      </c>
      <c r="E33" s="79"/>
      <c r="F33" s="14"/>
      <c r="G33" s="79"/>
      <c r="H33" s="79"/>
      <c r="I33" s="79"/>
      <c r="J33" s="195"/>
      <c r="K33" s="195"/>
      <c r="L33" s="195"/>
      <c r="M33" s="195"/>
    </row>
    <row r="34" spans="1:13" x14ac:dyDescent="0.3">
      <c r="A34" s="192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2"/>
      <c r="K34" s="192"/>
      <c r="L34" s="192"/>
      <c r="M34" s="192"/>
    </row>
    <row r="35" spans="1:13" x14ac:dyDescent="0.3">
      <c r="A35" s="193"/>
      <c r="B35" s="77"/>
      <c r="C35" s="77"/>
      <c r="D35" s="18">
        <v>1</v>
      </c>
      <c r="E35" s="77"/>
      <c r="F35"/>
      <c r="G35" s="77"/>
      <c r="H35" s="77"/>
      <c r="I35" s="65"/>
      <c r="J35" s="193"/>
      <c r="K35" s="193"/>
      <c r="L35" s="193"/>
      <c r="M35" s="193"/>
    </row>
    <row r="36" spans="1:13" x14ac:dyDescent="0.3">
      <c r="A36" s="193"/>
      <c r="B36" s="77"/>
      <c r="C36" s="77"/>
      <c r="D36" s="18">
        <v>2</v>
      </c>
      <c r="E36" s="77"/>
      <c r="F36"/>
      <c r="G36" s="77"/>
      <c r="H36" s="77"/>
      <c r="I36" s="65"/>
      <c r="J36" s="193"/>
      <c r="K36" s="193"/>
      <c r="L36" s="193"/>
      <c r="M36" s="193"/>
    </row>
    <row r="37" spans="1:13" x14ac:dyDescent="0.3">
      <c r="A37" s="193"/>
      <c r="B37" s="77"/>
      <c r="C37" s="77"/>
      <c r="D37" s="18">
        <v>3</v>
      </c>
      <c r="E37" s="77"/>
      <c r="F37"/>
      <c r="G37" s="77"/>
      <c r="H37" s="77"/>
      <c r="I37" s="65"/>
      <c r="J37" s="193"/>
      <c r="K37" s="193"/>
      <c r="L37" s="193"/>
      <c r="M37" s="193"/>
    </row>
    <row r="38" spans="1:13" x14ac:dyDescent="0.3">
      <c r="A38" s="193"/>
      <c r="B38" s="77"/>
      <c r="C38" s="77"/>
      <c r="D38" s="18">
        <v>4</v>
      </c>
      <c r="E38" s="77"/>
      <c r="F38"/>
      <c r="G38" s="77"/>
      <c r="H38" s="77"/>
      <c r="I38" s="78"/>
      <c r="J38" s="193"/>
      <c r="K38" s="193"/>
      <c r="L38" s="193"/>
      <c r="M38" s="193"/>
    </row>
    <row r="39" spans="1:13" x14ac:dyDescent="0.3">
      <c r="A39" s="195"/>
      <c r="B39" s="79"/>
      <c r="C39" s="79"/>
      <c r="D39" s="13">
        <v>5</v>
      </c>
      <c r="E39" s="79"/>
      <c r="F39" s="14"/>
      <c r="G39" s="79"/>
      <c r="H39" s="79"/>
      <c r="I39" s="79"/>
      <c r="J39" s="195"/>
      <c r="K39" s="195"/>
      <c r="L39" s="195"/>
      <c r="M39" s="195"/>
    </row>
    <row r="40" spans="1:13" x14ac:dyDescent="0.3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8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3">
      <c r="A41" s="154" t="s">
        <v>72</v>
      </c>
      <c r="B41" s="71"/>
      <c r="C41" s="71"/>
      <c r="D41" s="148">
        <v>0</v>
      </c>
      <c r="H41" s="71"/>
      <c r="I41" s="75"/>
      <c r="J41" s="71"/>
      <c r="K41" s="71"/>
      <c r="L41" s="71"/>
      <c r="M41" s="71"/>
    </row>
    <row r="42" spans="1:13" x14ac:dyDescent="0.3">
      <c r="A42" s="192" t="s">
        <v>104</v>
      </c>
      <c r="B42" s="150"/>
      <c r="C42" s="150"/>
      <c r="D42" s="15">
        <v>0</v>
      </c>
      <c r="E42" s="150"/>
      <c r="F42" s="16"/>
      <c r="G42" s="150"/>
      <c r="H42" s="150"/>
      <c r="I42" s="65"/>
      <c r="J42" s="192"/>
      <c r="K42" s="192"/>
      <c r="L42" s="192"/>
      <c r="M42" s="192"/>
    </row>
    <row r="43" spans="1:13" x14ac:dyDescent="0.3">
      <c r="A43" s="193"/>
      <c r="B43" s="151"/>
      <c r="C43" s="151"/>
      <c r="D43" s="18">
        <v>1</v>
      </c>
      <c r="E43" s="151"/>
      <c r="F43"/>
      <c r="G43" s="151"/>
      <c r="H43" s="151"/>
      <c r="I43" s="65"/>
      <c r="J43" s="193"/>
      <c r="K43" s="193"/>
      <c r="L43" s="193"/>
      <c r="M43" s="193"/>
    </row>
    <row r="44" spans="1:13" x14ac:dyDescent="0.3">
      <c r="A44" s="193"/>
      <c r="B44" s="151"/>
      <c r="C44" s="151"/>
      <c r="D44" s="18">
        <v>2</v>
      </c>
      <c r="E44" s="151"/>
      <c r="F44"/>
      <c r="G44" s="151"/>
      <c r="H44" s="151"/>
      <c r="I44" s="65"/>
      <c r="J44" s="193"/>
      <c r="K44" s="193"/>
      <c r="L44" s="193"/>
      <c r="M44" s="193"/>
    </row>
    <row r="45" spans="1:13" x14ac:dyDescent="0.3">
      <c r="A45" s="193"/>
      <c r="B45" s="151"/>
      <c r="C45" s="151"/>
      <c r="D45" s="18">
        <v>3</v>
      </c>
      <c r="E45" s="151"/>
      <c r="F45"/>
      <c r="G45" s="151"/>
      <c r="H45" s="151"/>
      <c r="I45" s="65"/>
      <c r="J45" s="193"/>
      <c r="K45" s="193"/>
      <c r="L45" s="193"/>
      <c r="M45" s="193"/>
    </row>
    <row r="46" spans="1:13" x14ac:dyDescent="0.3">
      <c r="A46" s="193"/>
      <c r="B46" s="151"/>
      <c r="C46" s="151"/>
      <c r="D46" s="18">
        <v>4</v>
      </c>
      <c r="E46" s="151"/>
      <c r="F46"/>
      <c r="G46" s="151"/>
      <c r="H46" s="151"/>
      <c r="I46" s="153"/>
      <c r="J46" s="193"/>
      <c r="K46" s="193"/>
      <c r="L46" s="193"/>
      <c r="M46" s="193"/>
    </row>
    <row r="47" spans="1:13" x14ac:dyDescent="0.3">
      <c r="A47" s="195"/>
      <c r="B47" s="152"/>
      <c r="C47" s="152"/>
      <c r="D47" s="13">
        <v>5</v>
      </c>
      <c r="E47" s="152"/>
      <c r="F47" s="14"/>
      <c r="G47" s="152"/>
      <c r="H47" s="152"/>
      <c r="I47" s="152"/>
      <c r="J47" s="195"/>
      <c r="K47" s="195"/>
      <c r="L47" s="195"/>
      <c r="M47" s="195"/>
    </row>
  </sheetData>
  <mergeCells count="37">
    <mergeCell ref="A42:A47"/>
    <mergeCell ref="J42:J47"/>
    <mergeCell ref="K42:K47"/>
    <mergeCell ref="L42:L47"/>
    <mergeCell ref="M42:M47"/>
    <mergeCell ref="A34:A39"/>
    <mergeCell ref="J34:J39"/>
    <mergeCell ref="K34:K39"/>
    <mergeCell ref="L34:L39"/>
    <mergeCell ref="M34:M39"/>
    <mergeCell ref="A28:A33"/>
    <mergeCell ref="J28:J33"/>
    <mergeCell ref="K28:K33"/>
    <mergeCell ref="L28:L33"/>
    <mergeCell ref="M28:M33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1:D1"/>
    <mergeCell ref="A4:A9"/>
    <mergeCell ref="K16:K21"/>
    <mergeCell ref="A10:A15"/>
    <mergeCell ref="A16:A21"/>
    <mergeCell ref="J16:J21"/>
    <mergeCell ref="L16:L21"/>
    <mergeCell ref="M16:M21"/>
    <mergeCell ref="A22:A27"/>
    <mergeCell ref="J22:J27"/>
    <mergeCell ref="K22:K27"/>
    <mergeCell ref="L22:L27"/>
    <mergeCell ref="M22:M2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2021-04-08T14:23:50Z</dcterms:modified>
</cp:coreProperties>
</file>