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ioEspinosa\Downloads\"/>
    </mc:Choice>
  </mc:AlternateContent>
  <xr:revisionPtr revIDLastSave="0" documentId="13_ncr:1_{0651D5BF-7C73-48D6-8C35-4ECE72E7D96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ctividad1" sheetId="3" r:id="rId1"/>
    <sheet name="actividad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4" l="1"/>
  <c r="E24" i="4"/>
  <c r="F26" i="4"/>
  <c r="C25" i="4"/>
  <c r="C24" i="4"/>
  <c r="E12" i="4"/>
  <c r="D23" i="4"/>
  <c r="F23" i="4"/>
  <c r="C28" i="3"/>
  <c r="C27" i="3"/>
  <c r="C26" i="3"/>
  <c r="C25" i="3"/>
  <c r="C24" i="3"/>
  <c r="E23" i="3"/>
  <c r="D24" i="3"/>
  <c r="D23" i="3"/>
  <c r="E12" i="3"/>
  <c r="C23" i="3" s="1"/>
  <c r="F22" i="3"/>
  <c r="F24" i="4" l="1"/>
  <c r="D25" i="4" s="1"/>
  <c r="F23" i="3"/>
  <c r="E25" i="4" l="1"/>
  <c r="F25" i="4" s="1"/>
  <c r="D26" i="4" s="1"/>
  <c r="E24" i="3"/>
  <c r="F24" i="3" s="1"/>
  <c r="C26" i="4" l="1"/>
  <c r="E26" i="4" s="1"/>
  <c r="D27" i="4" s="1"/>
  <c r="D25" i="3"/>
  <c r="C27" i="4" l="1"/>
  <c r="E27" i="4" s="1"/>
  <c r="F27" i="4" s="1"/>
  <c r="D28" i="4" s="1"/>
  <c r="E25" i="3"/>
  <c r="F25" i="3" s="1"/>
  <c r="C28" i="4" l="1"/>
  <c r="E28" i="4" s="1"/>
  <c r="F28" i="4" s="1"/>
  <c r="D26" i="3"/>
  <c r="E26" i="3"/>
  <c r="F26" i="3" s="1"/>
  <c r="D27" i="3" l="1"/>
  <c r="E27" i="3" l="1"/>
  <c r="F27" i="3" s="1"/>
  <c r="D28" i="3" l="1"/>
  <c r="E28" i="3" l="1"/>
  <c r="F28" i="3" s="1"/>
</calcChain>
</file>

<file path=xl/sharedStrings.xml><?xml version="1.0" encoding="utf-8"?>
<sst xmlns="http://schemas.openxmlformats.org/spreadsheetml/2006/main" count="26" uniqueCount="14">
  <si>
    <t>Capital</t>
  </si>
  <si>
    <t>Renta</t>
  </si>
  <si>
    <t>Interés</t>
  </si>
  <si>
    <t>Plazo (mensual)</t>
  </si>
  <si>
    <t>Periodo (mensual)</t>
  </si>
  <si>
    <t>Pago a capital</t>
  </si>
  <si>
    <t>Tabla de amortización (tasa fija con un periodo de gracia)</t>
  </si>
  <si>
    <t>Tabla de amortización (tasa fija con pago de capital en el tercer mes)</t>
  </si>
  <si>
    <t>PERIODO DE GRACIA</t>
  </si>
  <si>
    <t>Tasa interés nominal</t>
  </si>
  <si>
    <t>Tiempo para vencimiento (meses)</t>
  </si>
  <si>
    <t>Saldo insoluto</t>
  </si>
  <si>
    <t>Actividad 1. Anualidades vencidas a tasa fija y pago de capital</t>
  </si>
  <si>
    <t>Actividad 2. Anualidades vencidas a tasa fija y un periodo de gracia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</si>
</sst>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4" fontId="0" fillId="2" borderId="1" xfId="0" applyNumberFormat="1" applyFill="1" applyBorder="1" applyAlignment="1">
      <alignment horizontal="left" indent="3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Alignment="1">
      <alignment horizontal="left" indent="4"/>
    </xf>
    <xf numFmtId="164" fontId="0" fillId="2" borderId="1" xfId="1" applyNumberFormat="1" applyFont="1" applyFill="1" applyBorder="1" applyAlignment="1">
      <alignment horizontal="left" indent="5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148167</xdr:rowOff>
    </xdr:from>
    <xdr:to>
      <xdr:col>6</xdr:col>
      <xdr:colOff>275166</xdr:colOff>
      <xdr:row>5</xdr:row>
      <xdr:rowOff>287867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8167"/>
          <a:ext cx="6460066" cy="1028700"/>
        </a:xfrm>
        <a:prstGeom prst="rect">
          <a:avLst/>
        </a:prstGeom>
      </xdr:spPr>
    </xdr:pic>
    <xdr:clientData/>
  </xdr:twoCellAnchor>
  <xdr:twoCellAnchor>
    <xdr:from>
      <xdr:col>1</xdr:col>
      <xdr:colOff>1079500</xdr:colOff>
      <xdr:row>1</xdr:row>
      <xdr:rowOff>173567</xdr:rowOff>
    </xdr:from>
    <xdr:to>
      <xdr:col>5</xdr:col>
      <xdr:colOff>838200</xdr:colOff>
      <xdr:row>4</xdr:row>
      <xdr:rowOff>97366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00" y="351367"/>
          <a:ext cx="4533900" cy="4571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584201</xdr:colOff>
      <xdr:row>1</xdr:row>
      <xdr:rowOff>0</xdr:rowOff>
    </xdr:from>
    <xdr:to>
      <xdr:col>6</xdr:col>
      <xdr:colOff>254000</xdr:colOff>
      <xdr:row>5</xdr:row>
      <xdr:rowOff>317500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01" y="177800"/>
          <a:ext cx="6464299" cy="1028700"/>
        </a:xfrm>
        <a:prstGeom prst="rect">
          <a:avLst/>
        </a:prstGeom>
      </xdr:spPr>
    </xdr:pic>
    <xdr:clientData/>
  </xdr:twoCellAnchor>
  <xdr:twoCellAnchor>
    <xdr:from>
      <xdr:col>1</xdr:col>
      <xdr:colOff>990601</xdr:colOff>
      <xdr:row>2</xdr:row>
      <xdr:rowOff>38100</xdr:rowOff>
    </xdr:from>
    <xdr:to>
      <xdr:col>5</xdr:col>
      <xdr:colOff>749301</xdr:colOff>
      <xdr:row>4</xdr:row>
      <xdr:rowOff>139699</xdr:rowOff>
    </xdr:to>
    <xdr:sp macro="" textlink="">
      <xdr:nvSpPr>
        <xdr:cNvPr id="3" name="Cuadro de texto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6101" y="393700"/>
          <a:ext cx="4533900" cy="457199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ma14="http://schemas.microsoft.com/office/mac/drawingml/2011/main" xmlns=""/>
          </a:ext>
        </a:extLst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s-MX" sz="1400" b="1" kern="1200">
              <a:solidFill>
                <a:srgbClr val="FFFFFF"/>
              </a:solidFill>
              <a:effectLst/>
              <a:ea typeface="ＭＳ 明朝"/>
              <a:cs typeface="Cambria"/>
            </a:rPr>
            <a:t>Curso 2. Matemáticas Financieras</a:t>
          </a:r>
          <a:endParaRPr lang="es-MX" sz="1000">
            <a:effectLst/>
            <a:latin typeface="Times"/>
            <a:ea typeface="ＭＳ 明朝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s-MX" sz="900" b="1" kern="120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Módulo 5.</a:t>
          </a:r>
          <a:r>
            <a:rPr lang="es-MX" sz="900" b="1" kern="1200" baseline="0">
              <a:solidFill>
                <a:srgbClr val="FFFFFF"/>
              </a:solidFill>
              <a:effectLst/>
              <a:latin typeface="+mn-lt"/>
              <a:ea typeface="ＭＳ 明朝"/>
              <a:cs typeface="Cambria"/>
            </a:rPr>
            <a:t> Anualidades</a:t>
          </a:r>
          <a:endParaRPr lang="es-MX" sz="1000">
            <a:effectLst/>
            <a:latin typeface="Times"/>
            <a:ea typeface="ＭＳ 明朝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28"/>
  <sheetViews>
    <sheetView topLeftCell="A15" workbookViewId="0">
      <selection activeCell="C24" sqref="C24:F28"/>
    </sheetView>
  </sheetViews>
  <sheetFormatPr baseColWidth="10" defaultRowHeight="14.5" x14ac:dyDescent="0.35"/>
  <cols>
    <col min="2" max="6" width="15.6328125" customWidth="1"/>
  </cols>
  <sheetData>
    <row r="6" spans="2:6" ht="37.5" customHeight="1" x14ac:dyDescent="0.4">
      <c r="B6" s="12" t="s">
        <v>12</v>
      </c>
      <c r="C6" s="12"/>
      <c r="D6" s="12"/>
      <c r="E6" s="12"/>
      <c r="F6" s="12"/>
    </row>
    <row r="8" spans="2:6" ht="36.75" customHeight="1" x14ac:dyDescent="0.4">
      <c r="B8" s="12" t="s">
        <v>7</v>
      </c>
      <c r="C8" s="12"/>
      <c r="D8" s="12"/>
      <c r="E8" s="12"/>
      <c r="F8" s="12"/>
    </row>
    <row r="9" spans="2:6" ht="18" x14ac:dyDescent="0.4">
      <c r="B9" s="10"/>
      <c r="C9" s="10"/>
      <c r="D9" s="10"/>
      <c r="E9" s="10"/>
      <c r="F9" s="10"/>
    </row>
    <row r="10" spans="2:6" ht="18" x14ac:dyDescent="0.4">
      <c r="B10" s="10"/>
      <c r="C10" s="13" t="s">
        <v>0</v>
      </c>
      <c r="D10" s="13"/>
      <c r="E10" s="1">
        <v>100000</v>
      </c>
      <c r="F10" s="10"/>
    </row>
    <row r="11" spans="2:6" ht="18" x14ac:dyDescent="0.4">
      <c r="B11" s="10"/>
      <c r="C11" s="13" t="s">
        <v>3</v>
      </c>
      <c r="D11" s="13"/>
      <c r="E11">
        <v>6</v>
      </c>
      <c r="F11" s="10"/>
    </row>
    <row r="12" spans="2:6" ht="18" x14ac:dyDescent="0.4">
      <c r="B12" s="10"/>
      <c r="C12" s="13" t="s">
        <v>9</v>
      </c>
      <c r="D12" s="13"/>
      <c r="E12" s="2">
        <f>10.5%/12</f>
        <v>8.7499999999999991E-3</v>
      </c>
      <c r="F12" s="10"/>
    </row>
    <row r="13" spans="2:6" ht="40" x14ac:dyDescent="0.4">
      <c r="B13" s="10"/>
      <c r="C13" s="3" t="s">
        <v>4</v>
      </c>
      <c r="D13" s="3" t="s">
        <v>10</v>
      </c>
      <c r="E13" s="3" t="s">
        <v>5</v>
      </c>
    </row>
    <row r="14" spans="2:6" ht="18" x14ac:dyDescent="0.4">
      <c r="B14" s="10"/>
      <c r="C14" s="4">
        <v>1</v>
      </c>
      <c r="D14" s="4">
        <v>6</v>
      </c>
      <c r="E14" s="1">
        <v>0</v>
      </c>
    </row>
    <row r="15" spans="2:6" ht="18" x14ac:dyDescent="0.4">
      <c r="B15" s="10"/>
      <c r="C15" s="4">
        <v>2</v>
      </c>
      <c r="D15" s="4">
        <v>5</v>
      </c>
      <c r="E15" s="1">
        <v>0</v>
      </c>
    </row>
    <row r="16" spans="2:6" ht="18" x14ac:dyDescent="0.4">
      <c r="B16" s="10"/>
      <c r="C16" s="4">
        <v>3</v>
      </c>
      <c r="D16" s="4">
        <v>4</v>
      </c>
      <c r="E16" s="1">
        <v>10000</v>
      </c>
    </row>
    <row r="17" spans="2:6" ht="18" x14ac:dyDescent="0.4">
      <c r="B17" s="10"/>
      <c r="C17" s="4">
        <v>4</v>
      </c>
      <c r="D17" s="4">
        <v>3</v>
      </c>
      <c r="E17" s="1">
        <v>0</v>
      </c>
    </row>
    <row r="18" spans="2:6" ht="18" x14ac:dyDescent="0.4">
      <c r="B18" s="10"/>
      <c r="C18" s="4">
        <v>5</v>
      </c>
      <c r="D18" s="4">
        <v>2</v>
      </c>
      <c r="E18" s="1">
        <v>0</v>
      </c>
    </row>
    <row r="19" spans="2:6" ht="18" x14ac:dyDescent="0.4">
      <c r="B19" s="10"/>
      <c r="C19" s="4">
        <v>6</v>
      </c>
      <c r="D19" s="4">
        <v>1</v>
      </c>
      <c r="E19" s="1">
        <v>0</v>
      </c>
    </row>
    <row r="20" spans="2:6" ht="18" x14ac:dyDescent="0.4">
      <c r="B20" s="10"/>
      <c r="C20" s="4"/>
      <c r="D20" s="5"/>
      <c r="E20" s="4"/>
      <c r="F20" s="10"/>
    </row>
    <row r="21" spans="2:6" ht="26.5" x14ac:dyDescent="0.35">
      <c r="B21" s="9" t="s">
        <v>4</v>
      </c>
      <c r="C21" s="9" t="s">
        <v>1</v>
      </c>
      <c r="D21" s="9" t="s">
        <v>2</v>
      </c>
      <c r="E21" s="9" t="s">
        <v>0</v>
      </c>
      <c r="F21" s="9" t="s">
        <v>11</v>
      </c>
    </row>
    <row r="22" spans="2:6" x14ac:dyDescent="0.35">
      <c r="B22" s="6">
        <v>0</v>
      </c>
      <c r="C22" s="7"/>
      <c r="D22" s="7"/>
      <c r="E22" s="7"/>
      <c r="F22" s="8">
        <f>+E10</f>
        <v>100000</v>
      </c>
    </row>
    <row r="23" spans="2:6" x14ac:dyDescent="0.35">
      <c r="B23" s="6">
        <v>1</v>
      </c>
      <c r="C23" s="15">
        <f>+(F22/(1-(1+$E$12)^-6))*$E$12</f>
        <v>17180.788759643856</v>
      </c>
      <c r="D23" s="16">
        <f>+F22*$E$12</f>
        <v>874.99999999999989</v>
      </c>
      <c r="E23" s="16">
        <f>+C23-D23</f>
        <v>16305.788759643856</v>
      </c>
      <c r="F23" s="15">
        <f>+F22-E23</f>
        <v>83694.211240356148</v>
      </c>
    </row>
    <row r="24" spans="2:6" x14ac:dyDescent="0.35">
      <c r="B24" s="6">
        <v>2</v>
      </c>
      <c r="C24" s="15">
        <f>+(F23/(1-(1+$E$12)^-5))*$E$12</f>
        <v>17180.788759643965</v>
      </c>
      <c r="D24" s="16">
        <f t="shared" ref="D24:D28" si="0">+F23*$E$12</f>
        <v>732.32434835311619</v>
      </c>
      <c r="E24" s="16">
        <f t="shared" ref="E24:E28" si="1">+C24-D24</f>
        <v>16448.46441129085</v>
      </c>
      <c r="F24" s="15">
        <f t="shared" ref="F24:F28" si="2">+F23-E24</f>
        <v>67245.746829065291</v>
      </c>
    </row>
    <row r="25" spans="2:6" x14ac:dyDescent="0.35">
      <c r="B25" s="6">
        <v>3</v>
      </c>
      <c r="C25" s="15">
        <f>+(F24/(1-(1+$E$12)^-4))*$E$12</f>
        <v>17180.788759643918</v>
      </c>
      <c r="D25" s="16">
        <f t="shared" si="0"/>
        <v>588.40028475432121</v>
      </c>
      <c r="E25" s="16">
        <f t="shared" si="1"/>
        <v>16592.388474889598</v>
      </c>
      <c r="F25" s="15">
        <f t="shared" si="2"/>
        <v>50653.358354175696</v>
      </c>
    </row>
    <row r="26" spans="2:6" x14ac:dyDescent="0.35">
      <c r="B26" s="6">
        <v>4</v>
      </c>
      <c r="C26" s="15">
        <f>+(F25/(1-(1+$E$12)^-3))*$E$12</f>
        <v>17180.788759644038</v>
      </c>
      <c r="D26" s="16">
        <f t="shared" si="0"/>
        <v>443.21688559903731</v>
      </c>
      <c r="E26" s="16">
        <f t="shared" si="1"/>
        <v>16737.571874044999</v>
      </c>
      <c r="F26" s="15">
        <f>+F25-E26-E16</f>
        <v>23915.786480130701</v>
      </c>
    </row>
    <row r="27" spans="2:6" x14ac:dyDescent="0.35">
      <c r="B27" s="6">
        <v>5</v>
      </c>
      <c r="C27" s="15">
        <f>+(F26/(1-(1+$E$12)^-2))*$E$12</f>
        <v>12115.068473396454</v>
      </c>
      <c r="D27" s="16">
        <f t="shared" si="0"/>
        <v>209.26313170114361</v>
      </c>
      <c r="E27" s="16">
        <f t="shared" si="1"/>
        <v>11905.80534169531</v>
      </c>
      <c r="F27" s="15">
        <f t="shared" si="2"/>
        <v>12009.981138435391</v>
      </c>
    </row>
    <row r="28" spans="2:6" x14ac:dyDescent="0.35">
      <c r="B28" s="6">
        <v>6</v>
      </c>
      <c r="C28" s="15">
        <f>+(F27/(1-(1+$E$12)^-1))*$E$12</f>
        <v>12115.068473396608</v>
      </c>
      <c r="D28" s="16">
        <f t="shared" si="0"/>
        <v>105.08733496130965</v>
      </c>
      <c r="E28" s="16">
        <f t="shared" si="1"/>
        <v>12009.981138435298</v>
      </c>
      <c r="F28" s="15">
        <f t="shared" si="2"/>
        <v>9.276845958083868E-11</v>
      </c>
    </row>
  </sheetData>
  <mergeCells count="5">
    <mergeCell ref="B8:F8"/>
    <mergeCell ref="C10:D10"/>
    <mergeCell ref="C11:D11"/>
    <mergeCell ref="C12:D12"/>
    <mergeCell ref="B6:F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F28"/>
  <sheetViews>
    <sheetView tabSelected="1" topLeftCell="A14" workbookViewId="0">
      <selection activeCell="D24" sqref="D24"/>
    </sheetView>
  </sheetViews>
  <sheetFormatPr baseColWidth="10" defaultRowHeight="14.5" x14ac:dyDescent="0.35"/>
  <cols>
    <col min="2" max="6" width="15.6328125" customWidth="1"/>
  </cols>
  <sheetData>
    <row r="6" spans="2:6" ht="42" customHeight="1" x14ac:dyDescent="0.4">
      <c r="B6" s="12" t="s">
        <v>13</v>
      </c>
      <c r="C6" s="12"/>
      <c r="D6" s="12"/>
      <c r="E6" s="12"/>
      <c r="F6" s="12"/>
    </row>
    <row r="8" spans="2:6" ht="18" x14ac:dyDescent="0.4">
      <c r="B8" s="14" t="s">
        <v>6</v>
      </c>
      <c r="C8" s="14"/>
      <c r="D8" s="14"/>
      <c r="E8" s="14"/>
      <c r="F8" s="14"/>
    </row>
    <row r="9" spans="2:6" ht="18" x14ac:dyDescent="0.4">
      <c r="B9" s="10"/>
      <c r="C9" s="10"/>
      <c r="D9" s="10"/>
      <c r="E9" s="10"/>
      <c r="F9" s="10"/>
    </row>
    <row r="10" spans="2:6" ht="18" x14ac:dyDescent="0.4">
      <c r="B10" s="10"/>
      <c r="C10" s="13" t="s">
        <v>0</v>
      </c>
      <c r="D10" s="13"/>
      <c r="E10" s="1">
        <v>100000</v>
      </c>
      <c r="F10" s="10"/>
    </row>
    <row r="11" spans="2:6" ht="18" x14ac:dyDescent="0.4">
      <c r="B11" s="10"/>
      <c r="C11" s="13" t="s">
        <v>3</v>
      </c>
      <c r="D11" s="13"/>
      <c r="E11">
        <v>6</v>
      </c>
      <c r="F11" s="10"/>
    </row>
    <row r="12" spans="2:6" ht="18" x14ac:dyDescent="0.4">
      <c r="B12" s="10"/>
      <c r="C12" s="13" t="s">
        <v>9</v>
      </c>
      <c r="D12" s="13"/>
      <c r="E12" s="2">
        <f>10.5%/12</f>
        <v>8.7499999999999991E-3</v>
      </c>
      <c r="F12" s="10"/>
    </row>
    <row r="13" spans="2:6" ht="40" x14ac:dyDescent="0.4">
      <c r="B13" s="10"/>
      <c r="C13" s="3" t="s">
        <v>4</v>
      </c>
      <c r="D13" s="3" t="s">
        <v>10</v>
      </c>
      <c r="E13" s="3"/>
    </row>
    <row r="14" spans="2:6" ht="18" x14ac:dyDescent="0.4">
      <c r="B14" s="10"/>
      <c r="C14" s="4">
        <v>1</v>
      </c>
      <c r="D14" s="4">
        <v>6</v>
      </c>
      <c r="E14" s="1" t="s">
        <v>8</v>
      </c>
    </row>
    <row r="15" spans="2:6" ht="18" x14ac:dyDescent="0.4">
      <c r="B15" s="10"/>
      <c r="C15" s="4">
        <v>2</v>
      </c>
      <c r="D15" s="4">
        <v>5</v>
      </c>
      <c r="E15" s="1"/>
    </row>
    <row r="16" spans="2:6" ht="18" x14ac:dyDescent="0.4">
      <c r="B16" s="10"/>
      <c r="C16" s="4">
        <v>3</v>
      </c>
      <c r="D16" s="4">
        <v>4</v>
      </c>
      <c r="E16" s="1"/>
    </row>
    <row r="17" spans="2:6" ht="18" x14ac:dyDescent="0.4">
      <c r="B17" s="10"/>
      <c r="C17" s="4">
        <v>4</v>
      </c>
      <c r="D17" s="4">
        <v>3</v>
      </c>
      <c r="E17" s="1"/>
    </row>
    <row r="18" spans="2:6" ht="18" x14ac:dyDescent="0.4">
      <c r="B18" s="10"/>
      <c r="C18" s="4">
        <v>5</v>
      </c>
      <c r="D18" s="4">
        <v>2</v>
      </c>
      <c r="E18" s="1"/>
    </row>
    <row r="19" spans="2:6" ht="18" x14ac:dyDescent="0.4">
      <c r="B19" s="10"/>
      <c r="C19" s="4">
        <v>6</v>
      </c>
      <c r="D19" s="4">
        <v>1</v>
      </c>
      <c r="E19" s="1"/>
    </row>
    <row r="20" spans="2:6" ht="18" x14ac:dyDescent="0.4">
      <c r="B20" s="10"/>
      <c r="C20" s="4"/>
      <c r="D20" s="5"/>
      <c r="E20" s="4"/>
      <c r="F20" s="10"/>
    </row>
    <row r="21" spans="2:6" ht="26.5" x14ac:dyDescent="0.35">
      <c r="B21" s="9" t="s">
        <v>4</v>
      </c>
      <c r="C21" s="9" t="s">
        <v>1</v>
      </c>
      <c r="D21" s="9" t="s">
        <v>2</v>
      </c>
      <c r="E21" s="9" t="s">
        <v>0</v>
      </c>
      <c r="F21" s="9" t="s">
        <v>11</v>
      </c>
    </row>
    <row r="22" spans="2:6" x14ac:dyDescent="0.35">
      <c r="B22" s="6">
        <v>0</v>
      </c>
      <c r="C22" s="7"/>
      <c r="D22" s="7"/>
      <c r="E22" s="7"/>
      <c r="F22" s="8"/>
    </row>
    <row r="23" spans="2:6" x14ac:dyDescent="0.35">
      <c r="B23" s="6">
        <v>1</v>
      </c>
      <c r="C23" s="11"/>
      <c r="D23" s="11">
        <f>+F23*E12</f>
        <v>874.99999999999989</v>
      </c>
      <c r="E23" s="11"/>
      <c r="F23" s="11">
        <f>+E10</f>
        <v>100000</v>
      </c>
    </row>
    <row r="24" spans="2:6" x14ac:dyDescent="0.35">
      <c r="B24" s="6">
        <v>2</v>
      </c>
      <c r="C24" s="15">
        <f>+(F23/(1-(1+$E$12)^-5))*$E$12</f>
        <v>20528.049078930362</v>
      </c>
      <c r="D24" s="16">
        <f>+F23*$E$12</f>
        <v>874.99999999999989</v>
      </c>
      <c r="E24" s="16">
        <f>+C24-D24</f>
        <v>19653.049078930362</v>
      </c>
      <c r="F24" s="15">
        <f t="shared" ref="F24:F28" si="0">+F23-E24</f>
        <v>80346.950921069641</v>
      </c>
    </row>
    <row r="25" spans="2:6" x14ac:dyDescent="0.35">
      <c r="B25" s="6">
        <v>3</v>
      </c>
      <c r="C25" s="15">
        <f>+(F24/(1-(1+$E$12)^-4))*$E$12</f>
        <v>20528.049078930311</v>
      </c>
      <c r="D25" s="16">
        <f t="shared" ref="D24:D28" si="1">+F24*$E$12</f>
        <v>703.03582055935931</v>
      </c>
      <c r="E25" s="16">
        <f t="shared" ref="E24:E28" si="2">+C25-D25</f>
        <v>19825.013258370953</v>
      </c>
      <c r="F25" s="15">
        <f t="shared" si="0"/>
        <v>60521.937662698692</v>
      </c>
    </row>
    <row r="26" spans="2:6" x14ac:dyDescent="0.35">
      <c r="B26" s="6">
        <v>4</v>
      </c>
      <c r="C26" s="15">
        <f>+(F25/(1-(1+$E$12)^-3))*$E$12</f>
        <v>20528.04907893046</v>
      </c>
      <c r="D26" s="16">
        <f t="shared" si="1"/>
        <v>529.56695454861347</v>
      </c>
      <c r="E26" s="16">
        <f t="shared" si="2"/>
        <v>19998.482124381848</v>
      </c>
      <c r="F26" s="15">
        <f>+F25-E26</f>
        <v>40523.455538316848</v>
      </c>
    </row>
    <row r="27" spans="2:6" x14ac:dyDescent="0.35">
      <c r="B27" s="6">
        <v>5</v>
      </c>
      <c r="C27" s="15">
        <f>+(F26/(1-(1+$E$12)^-2))*$E$12</f>
        <v>20528.049078930493</v>
      </c>
      <c r="D27" s="16">
        <f t="shared" si="1"/>
        <v>354.58023596027238</v>
      </c>
      <c r="E27" s="16">
        <f t="shared" si="2"/>
        <v>20173.468842970222</v>
      </c>
      <c r="F27" s="15">
        <f t="shared" si="0"/>
        <v>20349.986695346626</v>
      </c>
    </row>
    <row r="28" spans="2:6" x14ac:dyDescent="0.35">
      <c r="B28" s="6">
        <v>6</v>
      </c>
      <c r="C28" s="15">
        <f>+(F27/(1-(1+$E$12)^-1))*$E$12</f>
        <v>20528.049078930751</v>
      </c>
      <c r="D28" s="16">
        <f t="shared" si="1"/>
        <v>178.06238358428297</v>
      </c>
      <c r="E28" s="16">
        <f t="shared" si="2"/>
        <v>20349.98669534647</v>
      </c>
      <c r="F28" s="15">
        <f t="shared" si="0"/>
        <v>1.5643308870494366E-10</v>
      </c>
    </row>
  </sheetData>
  <mergeCells count="5">
    <mergeCell ref="B8:F8"/>
    <mergeCell ref="C10:D10"/>
    <mergeCell ref="C11:D11"/>
    <mergeCell ref="C12:D12"/>
    <mergeCell ref="B6:F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Helio Espinosa</cp:lastModifiedBy>
  <dcterms:created xsi:type="dcterms:W3CDTF">2016-10-30T00:20:31Z</dcterms:created>
  <dcterms:modified xsi:type="dcterms:W3CDTF">2024-11-20T03:15:25Z</dcterms:modified>
</cp:coreProperties>
</file>