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ll007\opl\171004\171004\"/>
    </mc:Choice>
  </mc:AlternateContent>
  <bookViews>
    <workbookView xWindow="0" yWindow="0" windowWidth="20490" windowHeight="8595"/>
  </bookViews>
  <sheets>
    <sheet name="Hoja1" sheetId="1" r:id="rId1"/>
    <sheet name="Hoja2" sheetId="2" r:id="rId2"/>
  </sheets>
  <definedNames>
    <definedName name="cap">Hoja1!$F$23:$L$23</definedName>
    <definedName name="capacida">Hoja1!$L$35:$L$45</definedName>
    <definedName name="capacidad">Hoja1!$F$23:$P$23</definedName>
    <definedName name="cos">Hoja1!$F$27:$L$27</definedName>
    <definedName name="cost">Hoja1!$Q$34:$Q$44</definedName>
    <definedName name="costo">Hoja1!$F$27:$P$27</definedName>
    <definedName name="dem">Hoja1!$G$52:$H$58</definedName>
    <definedName name="dem_test4">Hoja1!$V$14:$Y$20</definedName>
    <definedName name="dema">Hoja1!$G$52:$H$62</definedName>
    <definedName name="deman">Hoja1!$G$35:$J$45</definedName>
    <definedName name="demand">Hoja1!$F$35:$J$45</definedName>
    <definedName name="demand_test">Hoja1!$V$14:$W$20</definedName>
    <definedName name="demanda">Hoja1!$F$17:$P$20</definedName>
    <definedName name="dis">Hoja1!$F$5:$L$11</definedName>
    <definedName name="dist_test">Hoja1!$U$3:$AA$9</definedName>
    <definedName name="distancia">Hoja1!$F$5:$P$15</definedName>
    <definedName name="inicia">Hoja1!$O$34:$O$44</definedName>
    <definedName name="inicial">Hoja1!#REF!</definedName>
    <definedName name="inv_init">Hoja1!$F$63:$L$69</definedName>
    <definedName name="storage">Hoja1!$L$52:$L$58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9" i="2"/>
  <c r="G9" i="2"/>
  <c r="I7" i="2"/>
  <c r="G7" i="2"/>
  <c r="C21" i="1" l="1"/>
  <c r="C18" i="1"/>
  <c r="H60" i="1"/>
  <c r="G60" i="1"/>
  <c r="I55" i="1"/>
  <c r="I56" i="1"/>
  <c r="I57" i="1"/>
  <c r="I58" i="1"/>
  <c r="I54" i="1"/>
  <c r="R13" i="1" l="1"/>
  <c r="R8" i="1"/>
  <c r="R7" i="1"/>
  <c r="K38" i="1"/>
  <c r="K39" i="1"/>
  <c r="K40" i="1"/>
  <c r="K41" i="1"/>
  <c r="K42" i="1"/>
  <c r="K43" i="1"/>
  <c r="K44" i="1"/>
  <c r="K45" i="1"/>
  <c r="K37" i="1"/>
  <c r="H48" i="1"/>
  <c r="I48" i="1"/>
  <c r="J48" i="1"/>
  <c r="G48" i="1"/>
  <c r="P21" i="1" l="1"/>
  <c r="O21" i="1"/>
  <c r="N21" i="1"/>
  <c r="M21" i="1"/>
  <c r="L21" i="1"/>
  <c r="K21" i="1"/>
  <c r="J21" i="1"/>
  <c r="I21" i="1"/>
  <c r="H21" i="1"/>
</calcChain>
</file>

<file path=xl/sharedStrings.xml><?xml version="1.0" encoding="utf-8"?>
<sst xmlns="http://schemas.openxmlformats.org/spreadsheetml/2006/main" count="93" uniqueCount="54">
  <si>
    <t>ES 31080 VW</t>
  </si>
  <si>
    <t>Nodo fict</t>
  </si>
  <si>
    <t>PL 61016 POZNAN</t>
  </si>
  <si>
    <t>HU 8637  BALATONOESZ</t>
  </si>
  <si>
    <t>PL 55200 OLAWA</t>
  </si>
  <si>
    <t>PL 42200 CZESTOCHOWA</t>
  </si>
  <si>
    <t>PL 39300 MIELEC</t>
  </si>
  <si>
    <t>HU 6900  MAKO</t>
  </si>
  <si>
    <t>PL 44230 CZERWIONKA-</t>
  </si>
  <si>
    <t>SK 97271 NOVAKY</t>
  </si>
  <si>
    <t>HU 1108  BUDAPEST</t>
  </si>
  <si>
    <t>Nodo ficticio</t>
  </si>
  <si>
    <t>EXIDE TECHNOLOGIES,</t>
  </si>
  <si>
    <t>BALIND GMBH HANDEL,</t>
  </si>
  <si>
    <t>AUTOLIV POLAND SP Z</t>
  </si>
  <si>
    <t>TRW POLSKA SP. Z O.O</t>
  </si>
  <si>
    <t>BURY SP Z O.O.</t>
  </si>
  <si>
    <t>CONTITECH FLUID AUTO</t>
  </si>
  <si>
    <t>DYNAMIC TECHNOLOGIES</t>
  </si>
  <si>
    <t>CARCOUSTICS SLOVAKIA</t>
  </si>
  <si>
    <t>WOCO IPARTECHNIKA MA</t>
  </si>
  <si>
    <t>D1</t>
  </si>
  <si>
    <t>D2</t>
  </si>
  <si>
    <t>D3</t>
  </si>
  <si>
    <t>D4</t>
  </si>
  <si>
    <t>Capacidad de almacenamiento</t>
  </si>
  <si>
    <t>Coste de inventario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</si>
  <si>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</si>
  <si>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</si>
  <si>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</si>
  <si>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</si>
  <si>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</si>
  <si>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</si>
  <si>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</si>
  <si>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</si>
  <si>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</si>
  <si>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</si>
  <si>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</si>
  <si>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d1</t>
  </si>
  <si>
    <t>d2</t>
  </si>
  <si>
    <t>d3</t>
  </si>
  <si>
    <t>d4</t>
  </si>
  <si>
    <t>Inventario inicial</t>
  </si>
  <si>
    <t>d0</t>
  </si>
  <si>
    <t>Storage Capacity</t>
  </si>
  <si>
    <t>Inventory costs</t>
  </si>
  <si>
    <t>DISTANCE</t>
  </si>
  <si>
    <t>TOTAL</t>
  </si>
  <si>
    <t>D1-4</t>
  </si>
  <si>
    <t>D1-2</t>
  </si>
  <si>
    <t>D2-1</t>
  </si>
  <si>
    <t>D2-6</t>
  </si>
  <si>
    <t>s(p)</t>
  </si>
  <si>
    <t>i\p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</si>
</sst>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0" borderId="0" xfId="1" applyFont="1" applyProtection="1">
      <protection locked="0"/>
    </xf>
    <xf numFmtId="1" fontId="4" fillId="3" borderId="0" xfId="0" applyNumberFormat="1" applyFont="1" applyFill="1" applyAlignment="1">
      <alignment horizontal="center"/>
    </xf>
    <xf numFmtId="1" fontId="2" fillId="3" borderId="1" xfId="0" applyNumberFormat="1" applyFont="1" applyFill="1" applyBorder="1" applyAlignment="1">
      <alignment horizontal="left" vertical="center" indent="2"/>
    </xf>
    <xf numFmtId="1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Border="1" applyAlignment="1">
      <alignment horizontal="left" vertical="center" indent="2"/>
    </xf>
    <xf numFmtId="0" fontId="3" fillId="0" borderId="0" xfId="1" applyFont="1" applyAlignment="1" applyProtection="1">
      <alignment horizontal="center" vertical="center"/>
      <protection locked="0"/>
    </xf>
    <xf numFmtId="1" fontId="2" fillId="3" borderId="0" xfId="0" applyNumberFormat="1" applyFont="1" applyFill="1" applyBorder="1" applyAlignment="1">
      <alignment horizontal="center" vertical="center"/>
    </xf>
    <xf numFmtId="1" fontId="5" fillId="4" borderId="0" xfId="0" applyNumberFormat="1" applyFont="1" applyFill="1"/>
    <xf numFmtId="0" fontId="5" fillId="0" borderId="0" xfId="0" applyFont="1" applyFill="1"/>
    <xf numFmtId="1" fontId="2" fillId="0" borderId="0" xfId="0" applyNumberFormat="1" applyFont="1"/>
    <xf numFmtId="0" fontId="2" fillId="0" borderId="0" xfId="0" applyFont="1" applyFill="1"/>
    <xf numFmtId="0" fontId="5" fillId="4" borderId="0" xfId="0" applyFont="1" applyFill="1"/>
    <xf numFmtId="0" fontId="6" fillId="0" borderId="0" xfId="0" applyFont="1" applyFill="1" applyAlignment="1">
      <alignment horizontal="center" vertical="center" wrapText="1"/>
    </xf>
    <xf numFmtId="1" fontId="4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left" vertical="center" indent="2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1" fontId="5" fillId="4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0" fontId="2" fillId="0" borderId="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  <dxf>
      <font>
        <b/>
        <i val="0"/>
      </font>
      <fill>
        <patternFill>
          <bgColor theme="4" tint="0.79998168889431442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0"/>
  <sheetViews>
    <sheetView tabSelected="1" topLeftCell="E1" workbookViewId="0">
      <selection activeCell="E2" sqref="E2"/>
    </sheetView>
  </sheetViews>
  <sheetFormatPr defaultColWidth="11.42578125" defaultRowHeight="15" x14ac:dyDescent="0.25"/>
  <cols>
    <col min="1" max="16384" width="11.42578125" style="1"/>
  </cols>
  <sheetData>
    <row r="1" spans="1:27" x14ac:dyDescent="0.25">
      <c r="H1" s="1">
        <v>2</v>
      </c>
      <c r="I1" s="1">
        <v>3</v>
      </c>
      <c r="J1" s="1">
        <v>4</v>
      </c>
      <c r="K1" s="1">
        <v>5</v>
      </c>
      <c r="L1" s="1">
        <v>6</v>
      </c>
    </row>
    <row r="2" spans="1:27" x14ac:dyDescent="0.25">
      <c r="F2" s="32" t="s">
        <v>46</v>
      </c>
      <c r="G2" s="32"/>
      <c r="H2" s="32"/>
      <c r="I2" s="32"/>
      <c r="J2" s="32"/>
      <c r="K2" s="32"/>
      <c r="L2" s="32"/>
      <c r="M2" s="32"/>
      <c r="N2" s="32"/>
      <c r="O2" s="32"/>
      <c r="P2" s="32"/>
      <c r="U2" s="1">
        <v>0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</row>
    <row r="3" spans="1:27" x14ac:dyDescent="0.25">
      <c r="B3" s="2"/>
      <c r="G3" s="1">
        <v>0</v>
      </c>
      <c r="H3" s="1">
        <v>1</v>
      </c>
      <c r="I3" s="1">
        <v>2</v>
      </c>
      <c r="J3" s="1">
        <v>3</v>
      </c>
      <c r="K3" s="1">
        <v>4</v>
      </c>
      <c r="L3" s="1">
        <v>5</v>
      </c>
      <c r="M3" s="1">
        <v>6</v>
      </c>
      <c r="N3" s="1">
        <v>7</v>
      </c>
      <c r="O3" s="1">
        <v>8</v>
      </c>
      <c r="P3" s="1">
        <v>9</v>
      </c>
      <c r="T3" s="1">
        <v>0</v>
      </c>
      <c r="U3" s="1">
        <v>100000</v>
      </c>
      <c r="V3" s="1">
        <v>100000</v>
      </c>
      <c r="W3" s="1">
        <v>100000</v>
      </c>
      <c r="X3" s="1">
        <v>100000</v>
      </c>
      <c r="Y3" s="1">
        <v>100000</v>
      </c>
      <c r="Z3" s="1">
        <v>100000</v>
      </c>
      <c r="AA3" s="1">
        <v>5</v>
      </c>
    </row>
    <row r="4" spans="1:27" x14ac:dyDescent="0.25">
      <c r="B4" s="2"/>
      <c r="F4" s="1" t="s">
        <v>0</v>
      </c>
      <c r="G4" s="1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6</v>
      </c>
      <c r="M4" s="3" t="s">
        <v>7</v>
      </c>
      <c r="N4" s="3" t="s">
        <v>8</v>
      </c>
      <c r="O4" s="3" t="s">
        <v>9</v>
      </c>
      <c r="P4" s="3" t="s">
        <v>10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</row>
    <row r="5" spans="1:27" x14ac:dyDescent="0.25">
      <c r="A5" s="1">
        <v>0</v>
      </c>
      <c r="B5" s="2">
        <v>0</v>
      </c>
      <c r="E5" s="1" t="s">
        <v>0</v>
      </c>
      <c r="F5" s="4">
        <v>0</v>
      </c>
      <c r="G5" s="4">
        <v>0</v>
      </c>
      <c r="H5" s="5">
        <v>2340</v>
      </c>
      <c r="I5" s="6">
        <v>2090</v>
      </c>
      <c r="J5" s="6">
        <v>2201</v>
      </c>
      <c r="K5" s="6">
        <v>2366</v>
      </c>
      <c r="L5" s="6">
        <v>2557</v>
      </c>
      <c r="M5" s="6">
        <v>2407</v>
      </c>
      <c r="N5" s="6">
        <v>2335</v>
      </c>
      <c r="O5" s="6">
        <v>2314</v>
      </c>
      <c r="P5" s="6">
        <v>2239</v>
      </c>
      <c r="T5" s="1">
        <v>2</v>
      </c>
      <c r="U5" s="1">
        <v>100000</v>
      </c>
      <c r="V5" s="1">
        <v>100000</v>
      </c>
      <c r="W5" s="1">
        <v>100000</v>
      </c>
      <c r="X5" s="1">
        <v>5</v>
      </c>
      <c r="Y5" s="1">
        <v>100000</v>
      </c>
      <c r="Z5" s="1">
        <v>100000</v>
      </c>
      <c r="AA5" s="1">
        <v>100000</v>
      </c>
    </row>
    <row r="6" spans="1:27" x14ac:dyDescent="0.25">
      <c r="A6" s="1">
        <v>1</v>
      </c>
      <c r="B6" s="1">
        <v>0</v>
      </c>
      <c r="E6" s="1" t="s">
        <v>11</v>
      </c>
      <c r="F6" s="4">
        <v>0</v>
      </c>
      <c r="G6" s="4">
        <v>0</v>
      </c>
      <c r="H6" s="7">
        <v>0</v>
      </c>
      <c r="I6" s="6">
        <v>0</v>
      </c>
      <c r="J6" s="4">
        <v>0</v>
      </c>
      <c r="K6" s="4">
        <v>0</v>
      </c>
      <c r="L6" s="7">
        <v>0</v>
      </c>
      <c r="M6" s="6">
        <v>0</v>
      </c>
      <c r="N6" s="4">
        <v>0</v>
      </c>
      <c r="O6" s="4">
        <v>0</v>
      </c>
      <c r="P6" s="7">
        <v>0</v>
      </c>
      <c r="T6" s="1">
        <v>3</v>
      </c>
      <c r="U6" s="1">
        <v>100000</v>
      </c>
      <c r="V6" s="1">
        <v>100000</v>
      </c>
      <c r="W6" s="1">
        <v>5</v>
      </c>
      <c r="X6" s="1">
        <v>100000</v>
      </c>
      <c r="Y6" s="1">
        <v>5</v>
      </c>
      <c r="Z6" s="1">
        <v>100000</v>
      </c>
      <c r="AA6" s="1">
        <v>100000</v>
      </c>
    </row>
    <row r="7" spans="1:27" x14ac:dyDescent="0.25">
      <c r="A7" s="1">
        <v>2</v>
      </c>
      <c r="B7" s="1">
        <v>1</v>
      </c>
      <c r="C7" s="8">
        <v>18295</v>
      </c>
      <c r="D7" s="3" t="s">
        <v>12</v>
      </c>
      <c r="E7" s="3" t="s">
        <v>2</v>
      </c>
      <c r="F7" s="5">
        <v>2340</v>
      </c>
      <c r="G7" s="9">
        <v>0</v>
      </c>
      <c r="H7" s="6">
        <v>0</v>
      </c>
      <c r="I7" s="6">
        <v>794</v>
      </c>
      <c r="J7" s="6">
        <v>216</v>
      </c>
      <c r="K7" s="6">
        <v>178</v>
      </c>
      <c r="L7" s="6">
        <v>307</v>
      </c>
      <c r="M7" s="6">
        <v>1021</v>
      </c>
      <c r="N7" s="6">
        <v>294</v>
      </c>
      <c r="O7" s="6">
        <v>481</v>
      </c>
      <c r="P7" s="6">
        <v>840</v>
      </c>
      <c r="R7" s="1">
        <f>7859*2</f>
        <v>15718</v>
      </c>
      <c r="T7" s="1">
        <v>4</v>
      </c>
      <c r="U7" s="1">
        <v>100000</v>
      </c>
      <c r="V7" s="1">
        <v>100000</v>
      </c>
      <c r="W7" s="1">
        <v>100000</v>
      </c>
      <c r="X7" s="1">
        <v>5</v>
      </c>
      <c r="Y7" s="1">
        <v>100000</v>
      </c>
      <c r="Z7" s="1">
        <v>5</v>
      </c>
      <c r="AA7" s="1">
        <v>100000</v>
      </c>
    </row>
    <row r="8" spans="1:27" x14ac:dyDescent="0.25">
      <c r="A8" s="1">
        <v>3</v>
      </c>
      <c r="B8" s="1">
        <v>2</v>
      </c>
      <c r="C8" s="8">
        <v>19196</v>
      </c>
      <c r="D8" s="3" t="s">
        <v>13</v>
      </c>
      <c r="E8" s="3" t="s">
        <v>3</v>
      </c>
      <c r="F8" s="6">
        <v>2090</v>
      </c>
      <c r="G8" s="4">
        <v>0</v>
      </c>
      <c r="H8" s="6">
        <v>794</v>
      </c>
      <c r="I8" s="6">
        <v>0</v>
      </c>
      <c r="J8" s="6">
        <v>664</v>
      </c>
      <c r="K8" s="6">
        <v>625</v>
      </c>
      <c r="L8" s="6">
        <v>568</v>
      </c>
      <c r="M8" s="6">
        <v>259</v>
      </c>
      <c r="N8" s="6">
        <v>510</v>
      </c>
      <c r="O8" s="4">
        <v>212</v>
      </c>
      <c r="P8" s="6">
        <v>81</v>
      </c>
      <c r="R8" s="1">
        <f>+R7/3</f>
        <v>5239.333333333333</v>
      </c>
      <c r="T8" s="1">
        <v>5</v>
      </c>
      <c r="U8" s="1">
        <v>100000</v>
      </c>
      <c r="V8" s="1">
        <v>100000</v>
      </c>
      <c r="W8" s="1">
        <v>100000</v>
      </c>
      <c r="X8" s="1">
        <v>100000</v>
      </c>
      <c r="Y8" s="1">
        <v>5</v>
      </c>
      <c r="Z8" s="1">
        <v>100000</v>
      </c>
      <c r="AA8" s="1">
        <v>5</v>
      </c>
    </row>
    <row r="9" spans="1:27" x14ac:dyDescent="0.25">
      <c r="A9" s="1">
        <v>4</v>
      </c>
      <c r="B9" s="1">
        <v>3</v>
      </c>
      <c r="C9" s="8">
        <v>19353</v>
      </c>
      <c r="D9" s="3" t="s">
        <v>14</v>
      </c>
      <c r="E9" s="3" t="s">
        <v>4</v>
      </c>
      <c r="F9" s="6">
        <v>2201</v>
      </c>
      <c r="G9" s="4">
        <v>0</v>
      </c>
      <c r="H9" s="6">
        <v>216</v>
      </c>
      <c r="I9" s="6">
        <v>664</v>
      </c>
      <c r="J9" s="6">
        <v>0</v>
      </c>
      <c r="K9" s="6">
        <v>168</v>
      </c>
      <c r="L9" s="6">
        <v>379</v>
      </c>
      <c r="M9" s="6">
        <v>891</v>
      </c>
      <c r="N9" s="6">
        <v>164</v>
      </c>
      <c r="O9" s="6">
        <v>362</v>
      </c>
      <c r="P9" s="6">
        <v>709</v>
      </c>
      <c r="T9" s="1">
        <v>6</v>
      </c>
      <c r="U9" s="1">
        <v>5</v>
      </c>
      <c r="V9" s="1">
        <v>100000</v>
      </c>
      <c r="W9" s="1">
        <v>100000</v>
      </c>
      <c r="X9" s="1">
        <v>100000</v>
      </c>
      <c r="Y9" s="1">
        <v>100000</v>
      </c>
      <c r="Z9" s="1">
        <v>5</v>
      </c>
      <c r="AA9" s="1">
        <v>100000</v>
      </c>
    </row>
    <row r="10" spans="1:27" x14ac:dyDescent="0.25">
      <c r="A10" s="1">
        <v>5</v>
      </c>
      <c r="B10" s="1">
        <v>4</v>
      </c>
      <c r="C10" s="8">
        <v>21764</v>
      </c>
      <c r="D10" s="3" t="s">
        <v>15</v>
      </c>
      <c r="E10" s="3" t="s">
        <v>5</v>
      </c>
      <c r="F10" s="6">
        <v>2366</v>
      </c>
      <c r="G10" s="9">
        <v>0</v>
      </c>
      <c r="H10" s="6">
        <v>178</v>
      </c>
      <c r="I10" s="6">
        <v>625</v>
      </c>
      <c r="J10" s="6">
        <v>168</v>
      </c>
      <c r="K10" s="6">
        <v>0</v>
      </c>
      <c r="L10" s="6">
        <v>272</v>
      </c>
      <c r="M10" s="6">
        <v>847</v>
      </c>
      <c r="N10" s="6">
        <v>120</v>
      </c>
      <c r="O10" s="6">
        <v>307</v>
      </c>
      <c r="P10" s="6">
        <v>665</v>
      </c>
    </row>
    <row r="11" spans="1:27" x14ac:dyDescent="0.25">
      <c r="A11" s="1">
        <v>6</v>
      </c>
      <c r="B11" s="1">
        <v>5</v>
      </c>
      <c r="C11" s="8">
        <v>22054</v>
      </c>
      <c r="D11" s="3" t="s">
        <v>16</v>
      </c>
      <c r="E11" s="3" t="s">
        <v>6</v>
      </c>
      <c r="F11" s="6">
        <v>2557</v>
      </c>
      <c r="G11" s="4">
        <v>0</v>
      </c>
      <c r="H11" s="6">
        <v>307</v>
      </c>
      <c r="I11" s="6">
        <v>568</v>
      </c>
      <c r="J11" s="6">
        <v>379</v>
      </c>
      <c r="K11" s="6">
        <v>272</v>
      </c>
      <c r="L11" s="6">
        <v>0</v>
      </c>
      <c r="M11" s="6">
        <v>664</v>
      </c>
      <c r="N11" s="6">
        <v>248</v>
      </c>
      <c r="O11" s="6">
        <v>369</v>
      </c>
      <c r="P11" s="6">
        <v>477</v>
      </c>
    </row>
    <row r="12" spans="1:27" x14ac:dyDescent="0.25">
      <c r="B12" s="1">
        <v>6</v>
      </c>
      <c r="C12" s="8">
        <v>22945</v>
      </c>
      <c r="D12" s="3" t="s">
        <v>17</v>
      </c>
      <c r="E12" s="3" t="s">
        <v>7</v>
      </c>
      <c r="F12" s="6">
        <v>2407</v>
      </c>
      <c r="G12" s="4">
        <v>0</v>
      </c>
      <c r="H12" s="6">
        <v>1021</v>
      </c>
      <c r="I12" s="6">
        <v>259</v>
      </c>
      <c r="J12" s="6">
        <v>891</v>
      </c>
      <c r="K12" s="6">
        <v>847</v>
      </c>
      <c r="L12" s="6">
        <v>664</v>
      </c>
      <c r="M12" s="6">
        <v>0</v>
      </c>
      <c r="N12" s="6">
        <v>733</v>
      </c>
      <c r="O12" s="6">
        <v>397</v>
      </c>
      <c r="P12" s="6">
        <v>194</v>
      </c>
    </row>
    <row r="13" spans="1:27" x14ac:dyDescent="0.25">
      <c r="B13" s="1">
        <v>7</v>
      </c>
      <c r="C13" s="8">
        <v>23241</v>
      </c>
      <c r="D13" s="3" t="s">
        <v>18</v>
      </c>
      <c r="E13" s="3" t="s">
        <v>8</v>
      </c>
      <c r="F13" s="6">
        <v>2335</v>
      </c>
      <c r="G13" s="9">
        <v>0</v>
      </c>
      <c r="H13" s="6">
        <v>294</v>
      </c>
      <c r="I13" s="6">
        <v>510</v>
      </c>
      <c r="J13" s="6">
        <v>164</v>
      </c>
      <c r="K13" s="6">
        <v>120</v>
      </c>
      <c r="L13" s="6">
        <v>248</v>
      </c>
      <c r="M13" s="6">
        <v>733</v>
      </c>
      <c r="N13" s="6">
        <v>0</v>
      </c>
      <c r="O13" s="6">
        <v>203</v>
      </c>
      <c r="P13" s="6">
        <v>551</v>
      </c>
      <c r="R13" s="1">
        <f>7859/12</f>
        <v>654.91666666666663</v>
      </c>
      <c r="T13" s="27"/>
      <c r="U13" s="27" t="s">
        <v>43</v>
      </c>
      <c r="V13" s="27" t="s">
        <v>38</v>
      </c>
      <c r="W13" s="27" t="s">
        <v>39</v>
      </c>
      <c r="X13" s="29" t="s">
        <v>40</v>
      </c>
      <c r="Y13" s="29" t="s">
        <v>41</v>
      </c>
    </row>
    <row r="14" spans="1:27" x14ac:dyDescent="0.25">
      <c r="B14" s="1">
        <v>8</v>
      </c>
      <c r="C14" s="8">
        <v>23543</v>
      </c>
      <c r="D14" s="3" t="s">
        <v>19</v>
      </c>
      <c r="E14" s="3" t="s">
        <v>9</v>
      </c>
      <c r="F14" s="6">
        <v>2314</v>
      </c>
      <c r="G14" s="4">
        <v>0</v>
      </c>
      <c r="H14" s="6">
        <v>481</v>
      </c>
      <c r="I14" s="4">
        <v>212</v>
      </c>
      <c r="J14" s="6">
        <v>362</v>
      </c>
      <c r="K14" s="6">
        <v>307</v>
      </c>
      <c r="L14" s="6">
        <v>369</v>
      </c>
      <c r="M14" s="6">
        <v>397</v>
      </c>
      <c r="N14" s="6">
        <v>203</v>
      </c>
      <c r="O14" s="6">
        <v>0</v>
      </c>
      <c r="P14" s="6">
        <v>206</v>
      </c>
      <c r="T14" s="27" t="s">
        <v>27</v>
      </c>
      <c r="U14" s="27">
        <v>0</v>
      </c>
      <c r="V14" s="6">
        <v>0</v>
      </c>
      <c r="W14" s="6">
        <v>0</v>
      </c>
      <c r="X14" s="6">
        <v>0</v>
      </c>
      <c r="Y14" s="6">
        <v>0</v>
      </c>
    </row>
    <row r="15" spans="1:27" x14ac:dyDescent="0.25">
      <c r="B15" s="1">
        <v>9</v>
      </c>
      <c r="C15" s="8">
        <v>26168</v>
      </c>
      <c r="D15" s="3" t="s">
        <v>20</v>
      </c>
      <c r="E15" s="3" t="s">
        <v>10</v>
      </c>
      <c r="F15" s="6">
        <v>2239</v>
      </c>
      <c r="G15" s="4">
        <v>0</v>
      </c>
      <c r="H15" s="6">
        <v>840</v>
      </c>
      <c r="I15" s="6">
        <v>81</v>
      </c>
      <c r="J15" s="6">
        <v>709</v>
      </c>
      <c r="K15" s="6">
        <v>665</v>
      </c>
      <c r="L15" s="6">
        <v>477</v>
      </c>
      <c r="M15" s="6">
        <v>194</v>
      </c>
      <c r="N15" s="6">
        <v>551</v>
      </c>
      <c r="O15" s="6">
        <v>206</v>
      </c>
      <c r="P15" s="6">
        <v>0</v>
      </c>
      <c r="T15" s="27" t="s">
        <v>28</v>
      </c>
      <c r="U15" s="27">
        <v>0</v>
      </c>
      <c r="V15" s="4">
        <v>0</v>
      </c>
      <c r="W15" s="4">
        <v>0</v>
      </c>
      <c r="X15" s="4">
        <v>0</v>
      </c>
      <c r="Y15" s="4">
        <v>0</v>
      </c>
    </row>
    <row r="16" spans="1:27" x14ac:dyDescent="0.25">
      <c r="T16" s="27" t="s">
        <v>29</v>
      </c>
      <c r="U16" s="27">
        <v>0</v>
      </c>
      <c r="V16" s="21">
        <v>10</v>
      </c>
      <c r="W16" s="21">
        <v>10</v>
      </c>
      <c r="X16" s="21">
        <v>10</v>
      </c>
      <c r="Y16" s="21">
        <v>10</v>
      </c>
    </row>
    <row r="17" spans="3:25" x14ac:dyDescent="0.25">
      <c r="E17" s="1" t="s">
        <v>21</v>
      </c>
      <c r="F17" s="6">
        <v>0</v>
      </c>
      <c r="G17" s="4">
        <v>0</v>
      </c>
      <c r="H17" s="10">
        <v>927.95538484388555</v>
      </c>
      <c r="I17" s="10">
        <v>3.6247486911963294</v>
      </c>
      <c r="J17" s="10">
        <v>281.39468444296199</v>
      </c>
      <c r="K17" s="10">
        <v>3603.8440322770998</v>
      </c>
      <c r="L17" s="10">
        <v>36.932647520586812</v>
      </c>
      <c r="M17" s="10">
        <v>1064.2642933937009</v>
      </c>
      <c r="N17" s="10">
        <v>146.68398822941589</v>
      </c>
      <c r="O17" s="10">
        <v>3575.5514622641513</v>
      </c>
      <c r="P17" s="10">
        <v>964.37869609856261</v>
      </c>
      <c r="Q17" s="11"/>
      <c r="T17" s="27" t="s">
        <v>30</v>
      </c>
      <c r="U17" s="27">
        <v>0</v>
      </c>
      <c r="V17" s="21">
        <v>10</v>
      </c>
      <c r="W17" s="21">
        <v>10</v>
      </c>
      <c r="X17" s="21">
        <v>10</v>
      </c>
      <c r="Y17" s="21">
        <v>10</v>
      </c>
    </row>
    <row r="18" spans="3:25" x14ac:dyDescent="0.25">
      <c r="C18" s="1">
        <f>794+307+379+2201</f>
        <v>3681</v>
      </c>
      <c r="E18" s="1" t="s">
        <v>22</v>
      </c>
      <c r="F18" s="6">
        <v>0</v>
      </c>
      <c r="G18" s="4">
        <v>0</v>
      </c>
      <c r="H18" s="10">
        <v>1100.0050398893677</v>
      </c>
      <c r="I18" s="10">
        <v>4.1781416422798063</v>
      </c>
      <c r="J18" s="10">
        <v>303.18776421339402</v>
      </c>
      <c r="K18" s="10">
        <v>3585.7197755544003</v>
      </c>
      <c r="L18" s="10">
        <v>37.424374196179258</v>
      </c>
      <c r="M18" s="10">
        <v>1103.7808628621713</v>
      </c>
      <c r="N18" s="10">
        <v>152.13269596583655</v>
      </c>
      <c r="O18" s="10">
        <v>3575.5514622641513</v>
      </c>
      <c r="P18" s="10">
        <v>1000.2014038325194</v>
      </c>
      <c r="Q18" s="11"/>
      <c r="T18" s="27" t="s">
        <v>31</v>
      </c>
      <c r="U18" s="27">
        <v>0</v>
      </c>
      <c r="V18" s="21">
        <v>10</v>
      </c>
      <c r="W18" s="21">
        <v>10</v>
      </c>
      <c r="X18" s="21">
        <v>10</v>
      </c>
      <c r="Y18" s="21">
        <v>10</v>
      </c>
    </row>
    <row r="19" spans="3:25" x14ac:dyDescent="0.25">
      <c r="C19" s="1">
        <v>2557</v>
      </c>
      <c r="E19" s="1" t="s">
        <v>23</v>
      </c>
      <c r="F19" s="6">
        <v>0</v>
      </c>
      <c r="G19" s="4">
        <v>0</v>
      </c>
      <c r="H19" s="10">
        <v>1277.9440111889778</v>
      </c>
      <c r="I19" s="10">
        <v>3.8044219270959454</v>
      </c>
      <c r="J19" s="10">
        <v>287.95376773634899</v>
      </c>
      <c r="K19" s="10">
        <v>3596.5042864048996</v>
      </c>
      <c r="L19" s="10">
        <v>38.548443518569066</v>
      </c>
      <c r="M19" s="10">
        <v>1051.3111275852325</v>
      </c>
      <c r="N19" s="10">
        <v>144.89726722490795</v>
      </c>
      <c r="O19" s="10">
        <v>3575.5514622641513</v>
      </c>
      <c r="P19" s="10">
        <v>952.63184011026863</v>
      </c>
      <c r="Q19" s="11"/>
      <c r="T19" s="27" t="s">
        <v>32</v>
      </c>
      <c r="U19" s="27">
        <v>0</v>
      </c>
      <c r="V19" s="21">
        <v>10</v>
      </c>
      <c r="W19" s="21">
        <v>10</v>
      </c>
      <c r="X19" s="21">
        <v>10</v>
      </c>
      <c r="Y19" s="21">
        <v>10</v>
      </c>
    </row>
    <row r="20" spans="3:25" x14ac:dyDescent="0.25">
      <c r="C20" s="1">
        <v>2557</v>
      </c>
      <c r="E20" s="1" t="s">
        <v>24</v>
      </c>
      <c r="F20" s="6">
        <v>0</v>
      </c>
      <c r="G20" s="4">
        <v>0</v>
      </c>
      <c r="H20" s="10">
        <v>1433.8224403459112</v>
      </c>
      <c r="I20" s="10">
        <v>3.4242417469157651</v>
      </c>
      <c r="J20" s="10">
        <v>243.05384768809898</v>
      </c>
      <c r="K20" s="10">
        <v>3639.1644798783</v>
      </c>
      <c r="L20" s="10">
        <v>37.459256258997073</v>
      </c>
      <c r="M20" s="10">
        <v>1032.6086590386626</v>
      </c>
      <c r="N20" s="10">
        <v>142.01831115183811</v>
      </c>
      <c r="O20" s="10">
        <v>3575.5514622641513</v>
      </c>
      <c r="P20" s="10">
        <v>933.7040489317709</v>
      </c>
      <c r="Q20" s="11"/>
      <c r="T20" s="27" t="s">
        <v>33</v>
      </c>
      <c r="U20" s="27">
        <v>0</v>
      </c>
      <c r="V20" s="21">
        <v>10</v>
      </c>
      <c r="W20" s="21">
        <v>10</v>
      </c>
      <c r="X20" s="21">
        <v>10</v>
      </c>
      <c r="Y20" s="21">
        <v>10</v>
      </c>
    </row>
    <row r="21" spans="3:25" x14ac:dyDescent="0.25">
      <c r="C21" s="1">
        <f>SUM(C18:C20)</f>
        <v>8795</v>
      </c>
      <c r="E21" s="1" t="s">
        <v>47</v>
      </c>
      <c r="H21" s="12">
        <f t="shared" ref="H21:P21" si="0">SUM(H17:H20)</f>
        <v>4739.7268762681415</v>
      </c>
      <c r="I21" s="12">
        <f t="shared" si="0"/>
        <v>15.031554007487845</v>
      </c>
      <c r="J21" s="12">
        <f t="shared" si="0"/>
        <v>1115.590064080804</v>
      </c>
      <c r="K21" s="12">
        <f t="shared" si="0"/>
        <v>14425.2325741147</v>
      </c>
      <c r="L21" s="12">
        <f t="shared" si="0"/>
        <v>150.3647214943322</v>
      </c>
      <c r="M21" s="12">
        <f t="shared" si="0"/>
        <v>4251.9649428797675</v>
      </c>
      <c r="N21" s="12">
        <f t="shared" si="0"/>
        <v>585.73226257199849</v>
      </c>
      <c r="O21" s="12">
        <f t="shared" si="0"/>
        <v>14302.205849056605</v>
      </c>
      <c r="P21" s="12">
        <f t="shared" si="0"/>
        <v>3850.9159889731218</v>
      </c>
    </row>
    <row r="22" spans="3:25" ht="11.25" customHeight="1" x14ac:dyDescent="0.25">
      <c r="C22" s="13"/>
      <c r="D22" s="13"/>
      <c r="E22" s="13"/>
      <c r="F22" s="13"/>
      <c r="G22" s="13"/>
      <c r="H22" s="13"/>
    </row>
    <row r="23" spans="3:25" x14ac:dyDescent="0.25">
      <c r="C23" s="13"/>
      <c r="D23" s="11"/>
      <c r="E23" s="30" t="s">
        <v>44</v>
      </c>
      <c r="F23" s="11">
        <v>0</v>
      </c>
      <c r="G23" s="11">
        <v>0</v>
      </c>
      <c r="H23" s="14">
        <v>2000</v>
      </c>
      <c r="I23" s="14">
        <v>2000</v>
      </c>
      <c r="J23" s="14">
        <v>2000</v>
      </c>
      <c r="K23" s="14">
        <v>3000</v>
      </c>
      <c r="L23" s="14">
        <v>2000</v>
      </c>
      <c r="M23" s="14">
        <v>2000</v>
      </c>
      <c r="N23" s="14">
        <v>2000</v>
      </c>
      <c r="O23" s="14">
        <v>2000</v>
      </c>
      <c r="P23" s="14">
        <v>2000</v>
      </c>
    </row>
    <row r="24" spans="3:25" ht="20.25" customHeight="1" x14ac:dyDescent="0.25">
      <c r="C24" s="13"/>
      <c r="D24" s="11"/>
      <c r="E24" s="30"/>
      <c r="F24" s="11"/>
      <c r="G24" s="11"/>
      <c r="H24" s="13"/>
    </row>
    <row r="25" spans="3:25" x14ac:dyDescent="0.25">
      <c r="C25" s="13"/>
      <c r="D25" s="11"/>
      <c r="E25" s="15"/>
      <c r="F25" s="11"/>
      <c r="G25" s="11"/>
      <c r="H25" s="13"/>
    </row>
    <row r="26" spans="3:25" ht="15" customHeight="1" x14ac:dyDescent="0.25">
      <c r="C26" s="13"/>
      <c r="D26" s="11"/>
      <c r="E26" s="11"/>
      <c r="F26" s="11"/>
      <c r="G26" s="11"/>
      <c r="H26" s="13"/>
    </row>
    <row r="27" spans="3:25" x14ac:dyDescent="0.25">
      <c r="C27" s="13"/>
      <c r="D27" s="11"/>
      <c r="E27" s="31" t="s">
        <v>45</v>
      </c>
      <c r="F27" s="11">
        <v>0</v>
      </c>
      <c r="G27" s="11">
        <v>0</v>
      </c>
      <c r="H27" s="13">
        <v>100</v>
      </c>
      <c r="I27" s="13">
        <v>100</v>
      </c>
      <c r="J27" s="13">
        <v>100</v>
      </c>
      <c r="K27" s="13">
        <v>100</v>
      </c>
      <c r="L27" s="13">
        <v>100</v>
      </c>
      <c r="M27" s="13">
        <v>100</v>
      </c>
      <c r="N27" s="13">
        <v>100</v>
      </c>
      <c r="O27" s="13">
        <v>100</v>
      </c>
      <c r="P27" s="13">
        <v>100</v>
      </c>
    </row>
    <row r="28" spans="3:25" x14ac:dyDescent="0.25">
      <c r="C28" s="13"/>
      <c r="D28" s="11"/>
      <c r="E28" s="31"/>
      <c r="F28" s="11"/>
      <c r="G28" s="11"/>
      <c r="H28" s="13"/>
    </row>
    <row r="29" spans="3:25" x14ac:dyDescent="0.25">
      <c r="C29" s="13"/>
      <c r="D29" s="11"/>
      <c r="E29" s="11"/>
      <c r="F29" s="11"/>
      <c r="G29" s="11"/>
      <c r="H29" s="13"/>
    </row>
    <row r="30" spans="3:25" x14ac:dyDescent="0.25">
      <c r="C30" s="13"/>
      <c r="D30" s="11"/>
      <c r="E30" s="11"/>
      <c r="F30" s="16"/>
      <c r="G30" s="16"/>
      <c r="H30" s="17"/>
      <c r="I30" s="18"/>
      <c r="J30" s="18"/>
      <c r="K30" s="18"/>
      <c r="L30" s="18"/>
      <c r="M30" s="18"/>
      <c r="N30" s="18"/>
      <c r="O30" s="18"/>
      <c r="P30" s="18"/>
      <c r="Q30" s="19"/>
    </row>
    <row r="31" spans="3:25" x14ac:dyDescent="0.25"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</row>
    <row r="33" spans="5:18" ht="25.5" customHeight="1" x14ac:dyDescent="0.25">
      <c r="L33" s="30" t="s">
        <v>25</v>
      </c>
      <c r="M33" s="30"/>
      <c r="N33" s="15"/>
      <c r="O33" s="15" t="s">
        <v>42</v>
      </c>
      <c r="P33" s="11"/>
      <c r="Q33" s="31" t="s">
        <v>26</v>
      </c>
      <c r="R33" s="31"/>
    </row>
    <row r="34" spans="5:18" ht="15" customHeight="1" x14ac:dyDescent="0.25">
      <c r="F34" s="1" t="s">
        <v>43</v>
      </c>
      <c r="G34" s="1" t="s">
        <v>38</v>
      </c>
      <c r="H34" s="1" t="s">
        <v>39</v>
      </c>
      <c r="I34" s="1" t="s">
        <v>40</v>
      </c>
      <c r="J34" s="1" t="s">
        <v>41</v>
      </c>
      <c r="M34" s="11"/>
      <c r="N34" s="11"/>
      <c r="O34" s="11">
        <v>0</v>
      </c>
      <c r="P34" s="11"/>
      <c r="Q34" s="11">
        <v>0</v>
      </c>
      <c r="R34" s="11"/>
    </row>
    <row r="35" spans="5:18" x14ac:dyDescent="0.25">
      <c r="E35" s="1" t="s">
        <v>27</v>
      </c>
      <c r="F35" s="1">
        <v>0</v>
      </c>
      <c r="G35" s="6">
        <v>0</v>
      </c>
      <c r="H35" s="6">
        <v>0</v>
      </c>
      <c r="I35" s="6">
        <v>0</v>
      </c>
      <c r="J35" s="6">
        <v>0</v>
      </c>
      <c r="L35" s="11">
        <v>0</v>
      </c>
      <c r="M35" s="11"/>
      <c r="N35" s="11"/>
      <c r="O35" s="11">
        <v>0</v>
      </c>
      <c r="P35" s="11"/>
      <c r="Q35" s="11">
        <v>0</v>
      </c>
      <c r="R35" s="11"/>
    </row>
    <row r="36" spans="5:18" x14ac:dyDescent="0.25">
      <c r="E36" s="1" t="s">
        <v>28</v>
      </c>
      <c r="F36" s="1">
        <v>0</v>
      </c>
      <c r="G36" s="4">
        <v>0</v>
      </c>
      <c r="H36" s="4">
        <v>0</v>
      </c>
      <c r="I36" s="4">
        <v>0</v>
      </c>
      <c r="J36" s="4">
        <v>0</v>
      </c>
      <c r="L36" s="11">
        <v>0</v>
      </c>
      <c r="M36" s="13"/>
      <c r="N36" s="13"/>
      <c r="O36" s="11">
        <v>0</v>
      </c>
      <c r="P36" s="13"/>
      <c r="Q36" s="13">
        <v>100</v>
      </c>
      <c r="R36" s="13"/>
    </row>
    <row r="37" spans="5:18" x14ac:dyDescent="0.25">
      <c r="E37" s="1" t="s">
        <v>29</v>
      </c>
      <c r="F37" s="1">
        <v>0</v>
      </c>
      <c r="G37" s="10">
        <v>927.95538484388555</v>
      </c>
      <c r="H37" s="10">
        <v>1100.0050398893677</v>
      </c>
      <c r="I37" s="10">
        <v>1277.9440111889778</v>
      </c>
      <c r="J37" s="10">
        <v>1433.8224403459112</v>
      </c>
      <c r="K37" s="1">
        <f>SUM(F37:J37)</f>
        <v>4739.7268762681415</v>
      </c>
      <c r="L37" s="14">
        <v>4000</v>
      </c>
      <c r="O37" s="11">
        <v>0</v>
      </c>
      <c r="Q37" s="13">
        <v>100</v>
      </c>
    </row>
    <row r="38" spans="5:18" x14ac:dyDescent="0.25">
      <c r="E38" s="1" t="s">
        <v>30</v>
      </c>
      <c r="F38" s="1">
        <v>0</v>
      </c>
      <c r="G38" s="10">
        <v>3.6247486911963294</v>
      </c>
      <c r="H38" s="10">
        <v>4.1781416422798063</v>
      </c>
      <c r="I38" s="10">
        <v>3.8044219270959454</v>
      </c>
      <c r="J38" s="10">
        <v>3.4242417469157651</v>
      </c>
      <c r="K38" s="1">
        <f t="shared" ref="K38:K45" si="1">SUM(F38:J38)</f>
        <v>15.031554007487845</v>
      </c>
      <c r="L38" s="14">
        <v>4000</v>
      </c>
      <c r="O38" s="11">
        <v>0</v>
      </c>
      <c r="Q38" s="13">
        <v>100</v>
      </c>
    </row>
    <row r="39" spans="5:18" x14ac:dyDescent="0.25">
      <c r="E39" s="1" t="s">
        <v>31</v>
      </c>
      <c r="F39" s="1">
        <v>0</v>
      </c>
      <c r="G39" s="10">
        <v>281.39468444296199</v>
      </c>
      <c r="H39" s="10">
        <v>303.18776421339402</v>
      </c>
      <c r="I39" s="10">
        <v>287.95376773634899</v>
      </c>
      <c r="J39" s="10">
        <v>243.05384768809898</v>
      </c>
      <c r="K39" s="1">
        <f t="shared" si="1"/>
        <v>1115.590064080804</v>
      </c>
      <c r="L39" s="14">
        <v>4000</v>
      </c>
      <c r="O39" s="11">
        <v>0</v>
      </c>
      <c r="Q39" s="13">
        <v>100</v>
      </c>
    </row>
    <row r="40" spans="5:18" x14ac:dyDescent="0.25">
      <c r="E40" s="1" t="s">
        <v>32</v>
      </c>
      <c r="F40" s="1">
        <v>0</v>
      </c>
      <c r="G40" s="10">
        <v>3603.8440322770998</v>
      </c>
      <c r="H40" s="10">
        <v>3585.7197755544003</v>
      </c>
      <c r="I40" s="10">
        <v>3596.5042864048996</v>
      </c>
      <c r="J40" s="10">
        <v>3639.1644798783</v>
      </c>
      <c r="K40" s="1">
        <f t="shared" si="1"/>
        <v>14425.2325741147</v>
      </c>
      <c r="L40" s="14">
        <v>4000</v>
      </c>
      <c r="O40" s="11">
        <v>0</v>
      </c>
      <c r="Q40" s="13">
        <v>100</v>
      </c>
    </row>
    <row r="41" spans="5:18" x14ac:dyDescent="0.25">
      <c r="E41" s="1" t="s">
        <v>33</v>
      </c>
      <c r="F41" s="1">
        <v>0</v>
      </c>
      <c r="G41" s="10">
        <v>36.932647520586812</v>
      </c>
      <c r="H41" s="10">
        <v>37.424374196179258</v>
      </c>
      <c r="I41" s="10">
        <v>38.548443518569066</v>
      </c>
      <c r="J41" s="10">
        <v>37.459256258997073</v>
      </c>
      <c r="K41" s="1">
        <f t="shared" si="1"/>
        <v>150.3647214943322</v>
      </c>
      <c r="L41" s="14">
        <v>4000</v>
      </c>
      <c r="O41" s="11">
        <v>0</v>
      </c>
      <c r="Q41" s="13">
        <v>100</v>
      </c>
    </row>
    <row r="42" spans="5:18" x14ac:dyDescent="0.25">
      <c r="E42" s="1" t="s">
        <v>34</v>
      </c>
      <c r="F42" s="1">
        <v>0</v>
      </c>
      <c r="G42" s="10">
        <v>1064.2642933937009</v>
      </c>
      <c r="H42" s="10">
        <v>1103.7808628621713</v>
      </c>
      <c r="I42" s="10">
        <v>1051.3111275852325</v>
      </c>
      <c r="J42" s="10">
        <v>1032.6086590386626</v>
      </c>
      <c r="K42" s="1">
        <f t="shared" si="1"/>
        <v>4251.9649428797675</v>
      </c>
      <c r="L42" s="14">
        <v>4000</v>
      </c>
      <c r="O42" s="11">
        <v>0</v>
      </c>
      <c r="Q42" s="13">
        <v>100</v>
      </c>
    </row>
    <row r="43" spans="5:18" x14ac:dyDescent="0.25">
      <c r="E43" s="1" t="s">
        <v>35</v>
      </c>
      <c r="F43" s="1">
        <v>0</v>
      </c>
      <c r="G43" s="10">
        <v>146.68398822941589</v>
      </c>
      <c r="H43" s="10">
        <v>152.13269596583655</v>
      </c>
      <c r="I43" s="10">
        <v>144.89726722490795</v>
      </c>
      <c r="J43" s="10">
        <v>142.01831115183811</v>
      </c>
      <c r="K43" s="1">
        <f t="shared" si="1"/>
        <v>585.73226257199849</v>
      </c>
      <c r="L43" s="14">
        <v>4000</v>
      </c>
      <c r="O43" s="11">
        <v>0</v>
      </c>
      <c r="Q43" s="13">
        <v>100</v>
      </c>
    </row>
    <row r="44" spans="5:18" x14ac:dyDescent="0.25">
      <c r="E44" s="1" t="s">
        <v>36</v>
      </c>
      <c r="F44" s="1">
        <v>0</v>
      </c>
      <c r="G44" s="10">
        <v>3575.5514622641513</v>
      </c>
      <c r="H44" s="10">
        <v>3575.5514622641513</v>
      </c>
      <c r="I44" s="10">
        <v>3575.5514622641513</v>
      </c>
      <c r="J44" s="10">
        <v>3575.5514622641513</v>
      </c>
      <c r="K44" s="1">
        <f t="shared" si="1"/>
        <v>14302.205849056605</v>
      </c>
      <c r="L44" s="14">
        <v>4000</v>
      </c>
      <c r="O44" s="11">
        <v>0</v>
      </c>
      <c r="Q44" s="13">
        <v>100</v>
      </c>
    </row>
    <row r="45" spans="5:18" x14ac:dyDescent="0.25">
      <c r="E45" s="1" t="s">
        <v>37</v>
      </c>
      <c r="F45" s="1">
        <v>0</v>
      </c>
      <c r="G45" s="10">
        <v>964.37869609856261</v>
      </c>
      <c r="H45" s="10">
        <v>1000.2014038325194</v>
      </c>
      <c r="I45" s="10">
        <v>952.63184011026863</v>
      </c>
      <c r="J45" s="10">
        <v>933.7040489317709</v>
      </c>
      <c r="K45" s="1">
        <f t="shared" si="1"/>
        <v>3850.9159889731218</v>
      </c>
      <c r="L45" s="14">
        <v>4000</v>
      </c>
    </row>
    <row r="48" spans="5:18" x14ac:dyDescent="0.25">
      <c r="G48" s="12">
        <f>SUM(G35:G47)</f>
        <v>10604.629937761561</v>
      </c>
      <c r="H48" s="12">
        <f>SUM(H35:H47)</f>
        <v>10862.181520420299</v>
      </c>
      <c r="I48" s="12">
        <f>SUM(I35:I47)</f>
        <v>10929.146627960454</v>
      </c>
      <c r="J48" s="12">
        <f>SUM(J35:J47)</f>
        <v>11040.806747304647</v>
      </c>
    </row>
    <row r="51" spans="4:17" x14ac:dyDescent="0.25">
      <c r="E51" s="20"/>
      <c r="F51" s="20" t="s">
        <v>43</v>
      </c>
      <c r="G51" s="20" t="s">
        <v>38</v>
      </c>
      <c r="H51" s="20" t="s">
        <v>39</v>
      </c>
      <c r="L51" s="1" t="s">
        <v>52</v>
      </c>
    </row>
    <row r="52" spans="4:17" x14ac:dyDescent="0.25">
      <c r="E52" s="20" t="s">
        <v>27</v>
      </c>
      <c r="F52" s="20">
        <v>0</v>
      </c>
      <c r="G52" s="6">
        <v>0</v>
      </c>
      <c r="H52" s="6">
        <v>0</v>
      </c>
      <c r="I52" s="1">
        <v>0</v>
      </c>
      <c r="K52" s="1" t="s">
        <v>27</v>
      </c>
      <c r="L52" s="1">
        <v>0</v>
      </c>
      <c r="P52" s="25"/>
      <c r="Q52" s="25"/>
    </row>
    <row r="53" spans="4:17" x14ac:dyDescent="0.25">
      <c r="E53" s="20" t="s">
        <v>28</v>
      </c>
      <c r="F53" s="20">
        <v>0</v>
      </c>
      <c r="G53" s="4">
        <v>0</v>
      </c>
      <c r="H53" s="4">
        <v>0</v>
      </c>
      <c r="I53" s="1">
        <v>0</v>
      </c>
      <c r="K53" s="1" t="s">
        <v>28</v>
      </c>
      <c r="L53" s="1">
        <v>0</v>
      </c>
      <c r="P53" s="25"/>
      <c r="Q53" s="25"/>
    </row>
    <row r="54" spans="4:17" x14ac:dyDescent="0.25">
      <c r="E54" s="20" t="s">
        <v>29</v>
      </c>
      <c r="F54" s="20">
        <v>0</v>
      </c>
      <c r="G54" s="21">
        <v>200</v>
      </c>
      <c r="H54" s="21">
        <v>1100</v>
      </c>
      <c r="I54" s="12">
        <f>SUM(F54:H54)</f>
        <v>1300</v>
      </c>
      <c r="K54" s="1" t="s">
        <v>29</v>
      </c>
      <c r="L54" s="1">
        <v>1000</v>
      </c>
      <c r="P54" s="25"/>
      <c r="Q54" s="25"/>
    </row>
    <row r="55" spans="4:17" x14ac:dyDescent="0.25">
      <c r="E55" s="20" t="s">
        <v>30</v>
      </c>
      <c r="F55" s="20">
        <v>0</v>
      </c>
      <c r="G55" s="21">
        <v>500</v>
      </c>
      <c r="H55" s="21">
        <v>4</v>
      </c>
      <c r="I55" s="12">
        <f>SUM(F55:H55)</f>
        <v>504</v>
      </c>
      <c r="K55" s="1" t="s">
        <v>30</v>
      </c>
      <c r="L55" s="1">
        <v>2500</v>
      </c>
      <c r="P55" s="25"/>
      <c r="Q55" s="25"/>
    </row>
    <row r="56" spans="4:17" x14ac:dyDescent="0.25">
      <c r="E56" s="20" t="s">
        <v>31</v>
      </c>
      <c r="F56" s="20">
        <v>0</v>
      </c>
      <c r="G56" s="21">
        <v>1000</v>
      </c>
      <c r="H56" s="21">
        <v>303</v>
      </c>
      <c r="I56" s="12">
        <f>SUM(F56:H56)</f>
        <v>1303</v>
      </c>
      <c r="K56" s="1" t="s">
        <v>31</v>
      </c>
      <c r="L56" s="1">
        <v>5000</v>
      </c>
      <c r="P56" s="25"/>
      <c r="Q56" s="25"/>
    </row>
    <row r="57" spans="4:17" x14ac:dyDescent="0.25">
      <c r="E57" s="20" t="s">
        <v>32</v>
      </c>
      <c r="F57" s="20">
        <v>0</v>
      </c>
      <c r="G57" s="21">
        <v>2000</v>
      </c>
      <c r="H57" s="21">
        <v>3586</v>
      </c>
      <c r="I57" s="12">
        <f>SUM(F57:H57)</f>
        <v>5586</v>
      </c>
      <c r="K57" s="1" t="s">
        <v>32</v>
      </c>
      <c r="L57" s="1">
        <v>10000</v>
      </c>
      <c r="P57" s="25"/>
      <c r="Q57" s="25"/>
    </row>
    <row r="58" spans="4:17" x14ac:dyDescent="0.25">
      <c r="E58" s="20" t="s">
        <v>33</v>
      </c>
      <c r="F58" s="20">
        <v>0</v>
      </c>
      <c r="G58" s="21">
        <v>1000</v>
      </c>
      <c r="H58" s="21">
        <v>37</v>
      </c>
      <c r="I58" s="12">
        <f>SUM(F58:H58)</f>
        <v>1037</v>
      </c>
      <c r="K58" s="1" t="s">
        <v>33</v>
      </c>
      <c r="L58" s="1">
        <v>5000</v>
      </c>
    </row>
    <row r="59" spans="4:17" x14ac:dyDescent="0.25">
      <c r="D59" s="13"/>
      <c r="E59" s="22"/>
      <c r="F59" s="22"/>
      <c r="G59" s="23"/>
      <c r="H59" s="23"/>
      <c r="I59" s="24"/>
      <c r="J59" s="13"/>
    </row>
    <row r="60" spans="4:17" x14ac:dyDescent="0.25">
      <c r="D60" s="13"/>
      <c r="E60" s="22"/>
      <c r="F60" s="22"/>
      <c r="G60" s="23">
        <f>SUM(G52:G59)</f>
        <v>4700</v>
      </c>
      <c r="H60" s="23">
        <f>SUM(H52:H59)</f>
        <v>5030</v>
      </c>
      <c r="I60" s="24"/>
      <c r="J60" s="13"/>
    </row>
    <row r="61" spans="4:17" x14ac:dyDescent="0.25">
      <c r="D61" s="13"/>
      <c r="E61" s="22"/>
      <c r="F61" s="22"/>
      <c r="G61" s="23"/>
      <c r="H61" s="23"/>
      <c r="I61" s="24"/>
      <c r="J61" s="13"/>
    </row>
    <row r="62" spans="4:17" x14ac:dyDescent="0.25">
      <c r="D62" s="13"/>
      <c r="E62" s="28" t="s">
        <v>53</v>
      </c>
      <c r="F62" s="28">
        <v>0</v>
      </c>
      <c r="G62" s="1">
        <v>1</v>
      </c>
      <c r="H62" s="26">
        <v>2</v>
      </c>
      <c r="I62" s="26">
        <v>3</v>
      </c>
      <c r="J62" s="26">
        <v>4</v>
      </c>
      <c r="K62" s="26">
        <v>5</v>
      </c>
      <c r="L62" s="26">
        <v>6</v>
      </c>
    </row>
    <row r="63" spans="4:17" x14ac:dyDescent="0.25">
      <c r="E63" s="28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</row>
    <row r="64" spans="4:17" x14ac:dyDescent="0.25"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</row>
    <row r="65" spans="5:12" x14ac:dyDescent="0.25">
      <c r="E65" s="26">
        <v>2</v>
      </c>
      <c r="F65" s="1">
        <v>0</v>
      </c>
      <c r="G65" s="1">
        <v>0</v>
      </c>
      <c r="H65" s="1">
        <v>100000</v>
      </c>
      <c r="I65" s="1">
        <v>0</v>
      </c>
      <c r="J65" s="1">
        <v>0</v>
      </c>
      <c r="K65" s="1">
        <v>0</v>
      </c>
      <c r="L65" s="1">
        <v>0</v>
      </c>
    </row>
    <row r="66" spans="5:12" x14ac:dyDescent="0.25">
      <c r="E66" s="26">
        <v>3</v>
      </c>
      <c r="F66" s="1">
        <v>0</v>
      </c>
      <c r="G66" s="1">
        <v>0</v>
      </c>
      <c r="H66" s="1">
        <v>0</v>
      </c>
      <c r="I66" s="1">
        <v>100000</v>
      </c>
      <c r="J66" s="1">
        <v>0</v>
      </c>
      <c r="K66" s="1">
        <v>0</v>
      </c>
      <c r="L66" s="1">
        <v>0</v>
      </c>
    </row>
    <row r="67" spans="5:12" x14ac:dyDescent="0.25">
      <c r="E67" s="26">
        <v>4</v>
      </c>
      <c r="F67" s="1">
        <v>0</v>
      </c>
      <c r="G67" s="1">
        <v>0</v>
      </c>
      <c r="H67" s="1">
        <v>0</v>
      </c>
      <c r="I67" s="1">
        <v>0</v>
      </c>
      <c r="J67" s="1">
        <v>100000</v>
      </c>
      <c r="K67" s="1">
        <v>0</v>
      </c>
      <c r="L67" s="1">
        <v>0</v>
      </c>
    </row>
    <row r="68" spans="5:12" x14ac:dyDescent="0.25">
      <c r="E68" s="26">
        <v>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100000</v>
      </c>
      <c r="L68" s="1">
        <v>0</v>
      </c>
    </row>
    <row r="69" spans="5:12" x14ac:dyDescent="0.25">
      <c r="E69" s="26">
        <v>6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100000</v>
      </c>
    </row>
    <row r="70" spans="5:12" x14ac:dyDescent="0.25">
      <c r="E70" s="26"/>
    </row>
  </sheetData>
  <mergeCells count="5">
    <mergeCell ref="E23:E24"/>
    <mergeCell ref="E27:E28"/>
    <mergeCell ref="L33:M33"/>
    <mergeCell ref="Q33:R33"/>
    <mergeCell ref="F2:P2"/>
  </mergeCells>
  <conditionalFormatting sqref="D7">
    <cfRule type="expression" dxfId="77" priority="78" stopIfTrue="1">
      <formula>$D7=1</formula>
    </cfRule>
    <cfRule type="expression" dxfId="76" priority="79" stopIfTrue="1">
      <formula>$C7&gt;1</formula>
    </cfRule>
  </conditionalFormatting>
  <conditionalFormatting sqref="C7">
    <cfRule type="expression" dxfId="75" priority="76" stopIfTrue="1">
      <formula>$D7=1</formula>
    </cfRule>
  </conditionalFormatting>
  <conditionalFormatting sqref="C7">
    <cfRule type="expression" dxfId="74" priority="77" stopIfTrue="1">
      <formula>$C7&gt;1</formula>
    </cfRule>
  </conditionalFormatting>
  <conditionalFormatting sqref="E7">
    <cfRule type="expression" dxfId="73" priority="74" stopIfTrue="1">
      <formula>$D7=1</formula>
    </cfRule>
    <cfRule type="expression" dxfId="72" priority="75" stopIfTrue="1">
      <formula>$C7&gt;1</formula>
    </cfRule>
  </conditionalFormatting>
  <conditionalFormatting sqref="D8">
    <cfRule type="expression" dxfId="71" priority="72" stopIfTrue="1">
      <formula>$D8=1</formula>
    </cfRule>
    <cfRule type="expression" dxfId="70" priority="73" stopIfTrue="1">
      <formula>$C8&gt;1</formula>
    </cfRule>
  </conditionalFormatting>
  <conditionalFormatting sqref="C8">
    <cfRule type="expression" dxfId="69" priority="70" stopIfTrue="1">
      <formula>$D8=1</formula>
    </cfRule>
  </conditionalFormatting>
  <conditionalFormatting sqref="C8">
    <cfRule type="expression" dxfId="68" priority="71" stopIfTrue="1">
      <formula>$C8&gt;1</formula>
    </cfRule>
  </conditionalFormatting>
  <conditionalFormatting sqref="E8">
    <cfRule type="expression" dxfId="67" priority="68" stopIfTrue="1">
      <formula>$D8=1</formula>
    </cfRule>
    <cfRule type="expression" dxfId="66" priority="69" stopIfTrue="1">
      <formula>$C8&gt;1</formula>
    </cfRule>
  </conditionalFormatting>
  <conditionalFormatting sqref="D9">
    <cfRule type="expression" dxfId="65" priority="66" stopIfTrue="1">
      <formula>$D9=1</formula>
    </cfRule>
    <cfRule type="expression" dxfId="64" priority="67" stopIfTrue="1">
      <formula>$C9&gt;1</formula>
    </cfRule>
  </conditionalFormatting>
  <conditionalFormatting sqref="C9">
    <cfRule type="expression" dxfId="63" priority="64" stopIfTrue="1">
      <formula>$D9=1</formula>
    </cfRule>
  </conditionalFormatting>
  <conditionalFormatting sqref="C9">
    <cfRule type="expression" dxfId="62" priority="65" stopIfTrue="1">
      <formula>$C9&gt;1</formula>
    </cfRule>
  </conditionalFormatting>
  <conditionalFormatting sqref="E9">
    <cfRule type="expression" dxfId="61" priority="62" stopIfTrue="1">
      <formula>$D9=1</formula>
    </cfRule>
    <cfRule type="expression" dxfId="60" priority="63" stopIfTrue="1">
      <formula>$C9&gt;1</formula>
    </cfRule>
  </conditionalFormatting>
  <conditionalFormatting sqref="D10">
    <cfRule type="expression" dxfId="59" priority="60" stopIfTrue="1">
      <formula>$D10=1</formula>
    </cfRule>
    <cfRule type="expression" dxfId="58" priority="61" stopIfTrue="1">
      <formula>$C10&gt;1</formula>
    </cfRule>
  </conditionalFormatting>
  <conditionalFormatting sqref="C10">
    <cfRule type="expression" dxfId="57" priority="58" stopIfTrue="1">
      <formula>$D10=1</formula>
    </cfRule>
  </conditionalFormatting>
  <conditionalFormatting sqref="C10">
    <cfRule type="expression" dxfId="56" priority="59" stopIfTrue="1">
      <formula>$C10&gt;1</formula>
    </cfRule>
  </conditionalFormatting>
  <conditionalFormatting sqref="E10">
    <cfRule type="expression" dxfId="55" priority="56" stopIfTrue="1">
      <formula>$D10=1</formula>
    </cfRule>
    <cfRule type="expression" dxfId="54" priority="57" stopIfTrue="1">
      <formula>$C10&gt;1</formula>
    </cfRule>
  </conditionalFormatting>
  <conditionalFormatting sqref="D11">
    <cfRule type="expression" dxfId="53" priority="54" stopIfTrue="1">
      <formula>$D11=1</formula>
    </cfRule>
    <cfRule type="expression" dxfId="52" priority="55" stopIfTrue="1">
      <formula>$C11&gt;1</formula>
    </cfRule>
  </conditionalFormatting>
  <conditionalFormatting sqref="C11">
    <cfRule type="expression" dxfId="51" priority="52" stopIfTrue="1">
      <formula>$D11=1</formula>
    </cfRule>
  </conditionalFormatting>
  <conditionalFormatting sqref="C11">
    <cfRule type="expression" dxfId="50" priority="53" stopIfTrue="1">
      <formula>$C11&gt;1</formula>
    </cfRule>
  </conditionalFormatting>
  <conditionalFormatting sqref="E11">
    <cfRule type="expression" dxfId="49" priority="50" stopIfTrue="1">
      <formula>$D11=1</formula>
    </cfRule>
    <cfRule type="expression" dxfId="48" priority="51" stopIfTrue="1">
      <formula>$C11&gt;1</formula>
    </cfRule>
  </conditionalFormatting>
  <conditionalFormatting sqref="D12">
    <cfRule type="expression" dxfId="47" priority="48" stopIfTrue="1">
      <formula>$D12=1</formula>
    </cfRule>
    <cfRule type="expression" dxfId="46" priority="49" stopIfTrue="1">
      <formula>$C12&gt;1</formula>
    </cfRule>
  </conditionalFormatting>
  <conditionalFormatting sqref="C12">
    <cfRule type="expression" dxfId="45" priority="46" stopIfTrue="1">
      <formula>$D12=1</formula>
    </cfRule>
  </conditionalFormatting>
  <conditionalFormatting sqref="C12">
    <cfRule type="expression" dxfId="44" priority="47" stopIfTrue="1">
      <formula>$C12&gt;1</formula>
    </cfRule>
  </conditionalFormatting>
  <conditionalFormatting sqref="E12">
    <cfRule type="expression" dxfId="43" priority="44" stopIfTrue="1">
      <formula>$D12=1</formula>
    </cfRule>
    <cfRule type="expression" dxfId="42" priority="45" stopIfTrue="1">
      <formula>$C12&gt;1</formula>
    </cfRule>
  </conditionalFormatting>
  <conditionalFormatting sqref="D13">
    <cfRule type="expression" dxfId="41" priority="42" stopIfTrue="1">
      <formula>$D13=1</formula>
    </cfRule>
    <cfRule type="expression" dxfId="40" priority="43" stopIfTrue="1">
      <formula>$C13&gt;1</formula>
    </cfRule>
  </conditionalFormatting>
  <conditionalFormatting sqref="C13">
    <cfRule type="expression" dxfId="39" priority="40" stopIfTrue="1">
      <formula>$D13=1</formula>
    </cfRule>
  </conditionalFormatting>
  <conditionalFormatting sqref="C13">
    <cfRule type="expression" dxfId="38" priority="41" stopIfTrue="1">
      <formula>$C13&gt;1</formula>
    </cfRule>
  </conditionalFormatting>
  <conditionalFormatting sqref="E13">
    <cfRule type="expression" dxfId="37" priority="38" stopIfTrue="1">
      <formula>$D13=1</formula>
    </cfRule>
    <cfRule type="expression" dxfId="36" priority="39" stopIfTrue="1">
      <formula>$C13&gt;1</formula>
    </cfRule>
  </conditionalFormatting>
  <conditionalFormatting sqref="D14">
    <cfRule type="expression" dxfId="35" priority="36" stopIfTrue="1">
      <formula>$D14=1</formula>
    </cfRule>
    <cfRule type="expression" dxfId="34" priority="37" stopIfTrue="1">
      <formula>$C14&gt;1</formula>
    </cfRule>
  </conditionalFormatting>
  <conditionalFormatting sqref="C14">
    <cfRule type="expression" dxfId="33" priority="34" stopIfTrue="1">
      <formula>$D14=1</formula>
    </cfRule>
  </conditionalFormatting>
  <conditionalFormatting sqref="C14">
    <cfRule type="expression" dxfId="32" priority="35" stopIfTrue="1">
      <formula>$C14&gt;1</formula>
    </cfRule>
  </conditionalFormatting>
  <conditionalFormatting sqref="E14">
    <cfRule type="expression" dxfId="31" priority="32" stopIfTrue="1">
      <formula>$D14=1</formula>
    </cfRule>
    <cfRule type="expression" dxfId="30" priority="33" stopIfTrue="1">
      <formula>$C14&gt;1</formula>
    </cfRule>
  </conditionalFormatting>
  <conditionalFormatting sqref="D15">
    <cfRule type="expression" dxfId="29" priority="30" stopIfTrue="1">
      <formula>$D15=1</formula>
    </cfRule>
    <cfRule type="expression" dxfId="28" priority="31" stopIfTrue="1">
      <formula>$C15&gt;1</formula>
    </cfRule>
  </conditionalFormatting>
  <conditionalFormatting sqref="C15">
    <cfRule type="expression" dxfId="27" priority="28" stopIfTrue="1">
      <formula>$D15=1</formula>
    </cfRule>
  </conditionalFormatting>
  <conditionalFormatting sqref="C15">
    <cfRule type="expression" dxfId="26" priority="29" stopIfTrue="1">
      <formula>$C15&gt;1</formula>
    </cfRule>
  </conditionalFormatting>
  <conditionalFormatting sqref="E15">
    <cfRule type="expression" dxfId="25" priority="26" stopIfTrue="1">
      <formula>$D15=1</formula>
    </cfRule>
    <cfRule type="expression" dxfId="24" priority="27" stopIfTrue="1">
      <formula>$C15&gt;1</formula>
    </cfRule>
  </conditionalFormatting>
  <conditionalFormatting sqref="H4">
    <cfRule type="expression" dxfId="23" priority="24" stopIfTrue="1">
      <formula>$D4=1</formula>
    </cfRule>
    <cfRule type="expression" dxfId="22" priority="25" stopIfTrue="1">
      <formula>$C4&gt;1</formula>
    </cfRule>
  </conditionalFormatting>
  <conditionalFormatting sqref="I4">
    <cfRule type="expression" dxfId="21" priority="22" stopIfTrue="1">
      <formula>$D4=1</formula>
    </cfRule>
    <cfRule type="expression" dxfId="20" priority="23" stopIfTrue="1">
      <formula>$C4&gt;1</formula>
    </cfRule>
  </conditionalFormatting>
  <conditionalFormatting sqref="J4">
    <cfRule type="expression" dxfId="19" priority="20" stopIfTrue="1">
      <formula>$D4=1</formula>
    </cfRule>
    <cfRule type="expression" dxfId="18" priority="21" stopIfTrue="1">
      <formula>$C4&gt;1</formula>
    </cfRule>
  </conditionalFormatting>
  <conditionalFormatting sqref="K4">
    <cfRule type="expression" dxfId="17" priority="18" stopIfTrue="1">
      <formula>$D4=1</formula>
    </cfRule>
    <cfRule type="expression" dxfId="16" priority="19" stopIfTrue="1">
      <formula>$C4&gt;1</formula>
    </cfRule>
  </conditionalFormatting>
  <conditionalFormatting sqref="L4">
    <cfRule type="expression" dxfId="15" priority="16" stopIfTrue="1">
      <formula>$D4=1</formula>
    </cfRule>
    <cfRule type="expression" dxfId="14" priority="17" stopIfTrue="1">
      <formula>$C4&gt;1</formula>
    </cfRule>
  </conditionalFormatting>
  <conditionalFormatting sqref="M4">
    <cfRule type="expression" dxfId="13" priority="14" stopIfTrue="1">
      <formula>$D4=1</formula>
    </cfRule>
    <cfRule type="expression" dxfId="12" priority="15" stopIfTrue="1">
      <formula>$C4&gt;1</formula>
    </cfRule>
  </conditionalFormatting>
  <conditionalFormatting sqref="N4">
    <cfRule type="expression" dxfId="11" priority="12" stopIfTrue="1">
      <formula>$D4=1</formula>
    </cfRule>
    <cfRule type="expression" dxfId="10" priority="13" stopIfTrue="1">
      <formula>$C4&gt;1</formula>
    </cfRule>
  </conditionalFormatting>
  <conditionalFormatting sqref="O4">
    <cfRule type="expression" dxfId="9" priority="10" stopIfTrue="1">
      <formula>$D4=1</formula>
    </cfRule>
    <cfRule type="expression" dxfId="8" priority="11" stopIfTrue="1">
      <formula>$C4&gt;1</formula>
    </cfRule>
  </conditionalFormatting>
  <conditionalFormatting sqref="P4">
    <cfRule type="expression" dxfId="7" priority="8" stopIfTrue="1">
      <formula>$D4=1</formula>
    </cfRule>
    <cfRule type="expression" dxfId="6" priority="9" stopIfTrue="1">
      <formula>$C4&gt;1</formula>
    </cfRule>
  </conditionalFormatting>
  <conditionalFormatting sqref="F17:G20">
    <cfRule type="cellIs" dxfId="5" priority="7" operator="equal">
      <formula>0</formula>
    </cfRule>
  </conditionalFormatting>
  <conditionalFormatting sqref="F5:P15">
    <cfRule type="cellIs" dxfId="4" priority="5" operator="equal">
      <formula>0</formula>
    </cfRule>
  </conditionalFormatting>
  <conditionalFormatting sqref="G35:J36">
    <cfRule type="cellIs" dxfId="3" priority="4" operator="equal">
      <formula>0</formula>
    </cfRule>
  </conditionalFormatting>
  <conditionalFormatting sqref="G52:H53">
    <cfRule type="cellIs" dxfId="2" priority="3" operator="equal">
      <formula>0</formula>
    </cfRule>
  </conditionalFormatting>
  <conditionalFormatting sqref="V14:W15">
    <cfRule type="cellIs" dxfId="1" priority="2" operator="equal">
      <formula>0</formula>
    </cfRule>
  </conditionalFormatting>
  <conditionalFormatting sqref="X14:Y15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B1" workbookViewId="0">
      <selection activeCell="I11" sqref="I11"/>
    </sheetView>
  </sheetViews>
  <sheetFormatPr defaultColWidth="11.42578125" defaultRowHeight="15" x14ac:dyDescent="0.25"/>
  <sheetData>
    <row r="1" spans="1:9" x14ac:dyDescent="0.25">
      <c r="A1" t="s">
        <v>48</v>
      </c>
      <c r="B1">
        <v>1</v>
      </c>
      <c r="C1">
        <v>2</v>
      </c>
      <c r="D1">
        <v>6</v>
      </c>
      <c r="E1">
        <v>3</v>
      </c>
      <c r="F1">
        <v>0</v>
      </c>
    </row>
    <row r="2" spans="1:9" x14ac:dyDescent="0.25">
      <c r="A2" t="s">
        <v>49</v>
      </c>
      <c r="B2">
        <v>1</v>
      </c>
      <c r="C2">
        <v>5</v>
      </c>
      <c r="D2">
        <v>4</v>
      </c>
      <c r="E2">
        <v>0</v>
      </c>
    </row>
    <row r="4" spans="1:9" x14ac:dyDescent="0.25">
      <c r="A4" t="s">
        <v>50</v>
      </c>
      <c r="B4">
        <v>1</v>
      </c>
      <c r="C4">
        <v>2</v>
      </c>
      <c r="D4">
        <v>6</v>
      </c>
      <c r="E4">
        <v>3</v>
      </c>
      <c r="F4">
        <v>0</v>
      </c>
    </row>
    <row r="5" spans="1:9" x14ac:dyDescent="0.25">
      <c r="A5" t="s">
        <v>51</v>
      </c>
      <c r="B5">
        <v>1</v>
      </c>
      <c r="C5">
        <v>5</v>
      </c>
      <c r="D5">
        <v>4</v>
      </c>
      <c r="E5">
        <v>0</v>
      </c>
    </row>
    <row r="6" spans="1:9" x14ac:dyDescent="0.25">
      <c r="H6">
        <v>2</v>
      </c>
    </row>
    <row r="7" spans="1:9" x14ac:dyDescent="0.25">
      <c r="D7">
        <v>307</v>
      </c>
      <c r="E7">
        <v>568</v>
      </c>
      <c r="F7">
        <v>2090</v>
      </c>
      <c r="G7">
        <f>SUM(D7:F7)</f>
        <v>2965</v>
      </c>
      <c r="I7">
        <f>+G7*H6</f>
        <v>5930</v>
      </c>
    </row>
    <row r="9" spans="1:9" x14ac:dyDescent="0.25">
      <c r="D9">
        <v>168</v>
      </c>
      <c r="E9">
        <v>2201</v>
      </c>
      <c r="G9">
        <f>SUM(D9:F9)</f>
        <v>2369</v>
      </c>
      <c r="I9">
        <f>+G9*H6</f>
        <v>4738</v>
      </c>
    </row>
    <row r="10" spans="1:9" x14ac:dyDescent="0.25">
      <c r="I10">
        <f>SUM(I7:I9)</f>
        <v>10668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19</vt:i4>
      </vt:variant>
    </vt:vector>
  </HeadingPairs>
  <TitlesOfParts>
    <vt:vector size="21" baseType="lpstr">
      <vt:lpstr>Hoja1</vt:lpstr>
      <vt:lpstr>Hoja2</vt:lpstr>
      <vt:lpstr>cap</vt:lpstr>
      <vt:lpstr>capacida</vt:lpstr>
      <vt:lpstr>capacidad</vt:lpstr>
      <vt:lpstr>cos</vt:lpstr>
      <vt:lpstr>cost</vt:lpstr>
      <vt:lpstr>costo</vt:lpstr>
      <vt:lpstr>dem</vt:lpstr>
      <vt:lpstr>dem_test4</vt:lpstr>
      <vt:lpstr>dema</vt:lpstr>
      <vt:lpstr>deman</vt:lpstr>
      <vt:lpstr>demand</vt:lpstr>
      <vt:lpstr>demand_test</vt:lpstr>
      <vt:lpstr>demanda</vt:lpstr>
      <vt:lpstr>dis</vt:lpstr>
      <vt:lpstr>dist_test</vt:lpstr>
      <vt:lpstr>distancia</vt:lpstr>
      <vt:lpstr>inicia</vt:lpstr>
      <vt:lpstr>inv_init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 Bermeo</dc:creator>
  <cp:lastModifiedBy>Stellingwerf, Heleen</cp:lastModifiedBy>
  <dcterms:created xsi:type="dcterms:W3CDTF">2017-08-17T20:48:51Z</dcterms:created>
  <dcterms:modified xsi:type="dcterms:W3CDTF">2017-10-04T15:45:25Z</dcterms:modified>
</cp:coreProperties>
</file>