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 firstSheet="3" activeTab="17"/>
  </bookViews>
  <sheets>
    <sheet name="Aula 1" sheetId="1" r:id="rId1"/>
    <sheet name="Aula 2" sheetId="2" r:id="rId2"/>
    <sheet name="Aula 3" sheetId="3" r:id="rId3"/>
    <sheet name="Aula 4" sheetId="4" r:id="rId4"/>
    <sheet name="Aula 5" sheetId="5" r:id="rId5"/>
    <sheet name="Aula 6" sheetId="6" r:id="rId6"/>
    <sheet name="Aula 7" sheetId="7" r:id="rId7"/>
    <sheet name="Aula 8" sheetId="8" r:id="rId8"/>
    <sheet name="Aula 9" sheetId="9" r:id="rId9"/>
    <sheet name="Aula 10" sheetId="10" r:id="rId10"/>
    <sheet name="Aula 11" sheetId="11" r:id="rId11"/>
    <sheet name="Aula 12" sheetId="12" r:id="rId12"/>
    <sheet name="Aula 13" sheetId="13" r:id="rId13"/>
    <sheet name="Aula 14" sheetId="14" r:id="rId14"/>
    <sheet name="Aula 15" sheetId="15" r:id="rId15"/>
    <sheet name="Aula 16" sheetId="16" r:id="rId16"/>
    <sheet name="Aula 17" sheetId="18" r:id="rId17"/>
    <sheet name="Aula 18" sheetId="17" r:id="rId18"/>
  </sheets>
  <definedNames>
    <definedName name="hel22122008">'Aula 1'!$HDT$2008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<sst xmlns="http://schemas.openxmlformats.org/spreadsheetml/2006/main" count="242" uniqueCount="175">
  <si>
    <t>Leny Viana</t>
  </si>
  <si>
    <t xml:space="preserve"> Olá meu nome é </t>
  </si>
  <si>
    <t>Nasci em</t>
  </si>
  <si>
    <t>esse ano faço</t>
  </si>
  <si>
    <t>Valor do Dolár</t>
  </si>
  <si>
    <t>Cotação de Produtos</t>
  </si>
  <si>
    <t>Item</t>
  </si>
  <si>
    <t>Quantidade</t>
  </si>
  <si>
    <t xml:space="preserve"> Preço R$</t>
  </si>
  <si>
    <t xml:space="preserve"> Total R$</t>
  </si>
  <si>
    <t>Total R$</t>
  </si>
  <si>
    <t>Porca</t>
  </si>
  <si>
    <t>Parafuso</t>
  </si>
  <si>
    <t>Arruela</t>
  </si>
  <si>
    <t>Prego</t>
  </si>
  <si>
    <t>Total</t>
  </si>
  <si>
    <t>Boletim escolar</t>
  </si>
  <si>
    <t>Nome</t>
  </si>
  <si>
    <t>Matéria</t>
  </si>
  <si>
    <t>1º Bim</t>
  </si>
  <si>
    <t>2º Bim</t>
  </si>
  <si>
    <t>3º Bim</t>
  </si>
  <si>
    <t>4º Bim</t>
  </si>
  <si>
    <t>Soma</t>
  </si>
  <si>
    <t>Média</t>
  </si>
  <si>
    <t>Português</t>
  </si>
  <si>
    <t>história</t>
  </si>
  <si>
    <t>Geografia</t>
  </si>
  <si>
    <t>Matemática</t>
  </si>
  <si>
    <t>Fórmula Condicional</t>
  </si>
  <si>
    <t>Teste</t>
  </si>
  <si>
    <t>Maior</t>
  </si>
  <si>
    <t>&gt;</t>
  </si>
  <si>
    <t>N1</t>
  </si>
  <si>
    <t>OP</t>
  </si>
  <si>
    <t>N2</t>
  </si>
  <si>
    <t xml:space="preserve"> Resultado 1</t>
  </si>
  <si>
    <t xml:space="preserve">  Resultado 2</t>
  </si>
  <si>
    <t>Menor</t>
  </si>
  <si>
    <t>&lt;</t>
  </si>
  <si>
    <t xml:space="preserve"> Maior Igual</t>
  </si>
  <si>
    <t>&gt;=</t>
  </si>
  <si>
    <t>Menor Igual</t>
  </si>
  <si>
    <t>&lt;=</t>
  </si>
  <si>
    <t>Igual</t>
  </si>
  <si>
    <t>=</t>
  </si>
  <si>
    <t>Diferente</t>
  </si>
  <si>
    <t>&lt;&gt;</t>
  </si>
  <si>
    <t>Mensagem Secreta</t>
  </si>
  <si>
    <t>Senha</t>
  </si>
  <si>
    <t>Heln</t>
  </si>
  <si>
    <t xml:space="preserve">  Mensagem secreta</t>
  </si>
  <si>
    <t>Boletim Escolar</t>
  </si>
  <si>
    <t>Prova 1</t>
  </si>
  <si>
    <t>Prova 2</t>
  </si>
  <si>
    <t>Conceito</t>
  </si>
  <si>
    <t>Situação</t>
  </si>
  <si>
    <t>Front End</t>
  </si>
  <si>
    <t>UX</t>
  </si>
  <si>
    <t>UI</t>
  </si>
  <si>
    <t>Back End</t>
  </si>
  <si>
    <t>Produto</t>
  </si>
  <si>
    <t>Americanas</t>
  </si>
  <si>
    <t>Casas Bahia</t>
  </si>
  <si>
    <t>Magalu</t>
  </si>
  <si>
    <t>Mercado Livre</t>
  </si>
  <si>
    <t>iPhone 15 pro max</t>
  </si>
  <si>
    <t>S24 ultra</t>
  </si>
  <si>
    <t>Poco X3 pro</t>
  </si>
  <si>
    <t xml:space="preserve">Tabuada </t>
  </si>
  <si>
    <t xml:space="preserve">       =</t>
  </si>
  <si>
    <t>oi</t>
  </si>
  <si>
    <t>Locação de produtos</t>
  </si>
  <si>
    <t>Multa</t>
  </si>
  <si>
    <t>Ferramenta</t>
  </si>
  <si>
    <t>Valor por dia</t>
  </si>
  <si>
    <t>Data Locação</t>
  </si>
  <si>
    <t>Dias Previsto</t>
  </si>
  <si>
    <t>Data Devolução</t>
  </si>
  <si>
    <t>Multa?</t>
  </si>
  <si>
    <t>Dias Atraso</t>
  </si>
  <si>
    <t>Furadeira</t>
  </si>
  <si>
    <t>Tico Tico</t>
  </si>
  <si>
    <t>Solda</t>
  </si>
  <si>
    <t>Betorneira</t>
  </si>
  <si>
    <t>Esmerilhadeira</t>
  </si>
  <si>
    <t>Aleatorio</t>
  </si>
  <si>
    <t>Aleatorio entre</t>
  </si>
  <si>
    <t>Casino da Jeniffer</t>
  </si>
  <si>
    <r>
      <rPr>
        <sz val="10"/>
        <color theme="1"/>
        <rFont val="Calibri"/>
        <charset val="134"/>
        <scheme val="minor"/>
      </rPr>
      <t xml:space="preserve">    </t>
    </r>
    <r>
      <rPr>
        <sz val="10"/>
        <color theme="5" tint="-0.5"/>
        <rFont val="Calibri"/>
        <charset val="134"/>
        <scheme val="minor"/>
      </rPr>
      <t>🏆Prêmio🏆</t>
    </r>
  </si>
  <si>
    <t>Aposta</t>
  </si>
  <si>
    <t>Ganhou</t>
  </si>
  <si>
    <t>N3</t>
  </si>
  <si>
    <t xml:space="preserve">Alunos </t>
  </si>
  <si>
    <t>1º Bi</t>
  </si>
  <si>
    <t>2º Bi</t>
  </si>
  <si>
    <t>3º Bi</t>
  </si>
  <si>
    <t>4º Bi</t>
  </si>
  <si>
    <t>Aprovado</t>
  </si>
  <si>
    <t>Reprovado</t>
  </si>
  <si>
    <t>Matéria 2</t>
  </si>
  <si>
    <t>Recuperação</t>
  </si>
  <si>
    <t>Matéria 3</t>
  </si>
  <si>
    <t>Matéria 4</t>
  </si>
  <si>
    <t>Matéria 5</t>
  </si>
  <si>
    <t>Matéria 6</t>
  </si>
  <si>
    <t xml:space="preserve"> </t>
  </si>
  <si>
    <t>Gráficos linha</t>
  </si>
  <si>
    <t>Variação de preço</t>
  </si>
  <si>
    <t>produto</t>
  </si>
  <si>
    <t>jan</t>
  </si>
  <si>
    <t>feb</t>
  </si>
  <si>
    <t>mar</t>
  </si>
  <si>
    <t>apr</t>
  </si>
  <si>
    <t>may</t>
  </si>
  <si>
    <t>% variação</t>
  </si>
  <si>
    <t>Arroz</t>
  </si>
  <si>
    <t>Feijão</t>
  </si>
  <si>
    <t>Trigo</t>
  </si>
  <si>
    <t>Gráficos Colunas</t>
  </si>
  <si>
    <t>Top Notas da Sala</t>
  </si>
  <si>
    <t>Nota</t>
  </si>
  <si>
    <t>Médias</t>
  </si>
  <si>
    <t>Helen</t>
  </si>
  <si>
    <t>&gt;9</t>
  </si>
  <si>
    <t>Jeniffer</t>
  </si>
  <si>
    <t>&lt;7</t>
  </si>
  <si>
    <t>Isabella</t>
  </si>
  <si>
    <t>&gt;=7 e &lt;=9</t>
  </si>
  <si>
    <t>Luiza</t>
  </si>
  <si>
    <t>Lara</t>
  </si>
  <si>
    <t>Andressa</t>
  </si>
  <si>
    <t>Gráfico de pizza e e Rosca</t>
  </si>
  <si>
    <t>Matéria 1</t>
  </si>
  <si>
    <t>Notas maiores que 9</t>
  </si>
  <si>
    <t>Demais notas</t>
  </si>
  <si>
    <t>Matéria 7</t>
  </si>
  <si>
    <t>Matéria 8</t>
  </si>
  <si>
    <t>procv</t>
  </si>
  <si>
    <t>Telefone</t>
  </si>
  <si>
    <t>CPF</t>
  </si>
  <si>
    <t>Cargo</t>
  </si>
  <si>
    <t>Setor</t>
  </si>
  <si>
    <t>Salário</t>
  </si>
  <si>
    <t>helen</t>
  </si>
  <si>
    <t>64 99453905</t>
  </si>
  <si>
    <t>119.121.361-11</t>
  </si>
  <si>
    <t>Auxiliar</t>
  </si>
  <si>
    <t>RH</t>
  </si>
  <si>
    <t>64 99453906</t>
  </si>
  <si>
    <t>119.121.361-12</t>
  </si>
  <si>
    <t>Encarregado</t>
  </si>
  <si>
    <t>Compras</t>
  </si>
  <si>
    <t>64 99453907</t>
  </si>
  <si>
    <t>119.121.361-13</t>
  </si>
  <si>
    <t>64 99453908</t>
  </si>
  <si>
    <t>119.121.361-14</t>
  </si>
  <si>
    <t>Vendas</t>
  </si>
  <si>
    <t>64 99453909</t>
  </si>
  <si>
    <t>119.121.361-15</t>
  </si>
  <si>
    <t>Gerente</t>
  </si>
  <si>
    <t>Procura</t>
  </si>
  <si>
    <t>Tabela IMC</t>
  </si>
  <si>
    <t>Peso</t>
  </si>
  <si>
    <t>Min</t>
  </si>
  <si>
    <t>Máx</t>
  </si>
  <si>
    <t>Descrição</t>
  </si>
  <si>
    <t>Altura</t>
  </si>
  <si>
    <t>Baixo Peso</t>
  </si>
  <si>
    <t>IMC</t>
  </si>
  <si>
    <t>Peso ideal</t>
  </si>
  <si>
    <t>Sobre peso</t>
  </si>
  <si>
    <t>Obesidade I</t>
  </si>
  <si>
    <t>ObesidadeII</t>
  </si>
  <si>
    <t>Obesidade III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</si>
</sst>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0.0_ "/>
  </numFmts>
  <fonts count="29">
    <font>
      <sz val="10"/>
      <color theme="1"/>
      <name val="Calibri"/>
      <charset val="134"/>
      <scheme val="minor"/>
    </font>
    <font>
      <sz val="10"/>
      <color theme="0"/>
      <name val="Calibri"/>
      <charset val="134"/>
      <scheme val="minor"/>
    </font>
    <font>
      <sz val="10"/>
      <color theme="0"/>
      <name val="Bahnschrift SemiBold"/>
      <charset val="134"/>
    </font>
    <font>
      <sz val="10"/>
      <color theme="1"/>
      <name val="Bahnschrift SemiBold"/>
      <charset val="134"/>
    </font>
    <font>
      <b/>
      <sz val="18"/>
      <color theme="1"/>
      <name val="Calibri"/>
      <charset val="134"/>
      <scheme val="minor"/>
    </font>
    <font>
      <sz val="10"/>
      <color theme="0"/>
      <name val="Arial"/>
      <charset val="134"/>
    </font>
    <font>
      <sz val="16"/>
      <color theme="9"/>
      <name val="Calibri"/>
      <charset val="134"/>
      <scheme val="minor"/>
    </font>
    <font>
      <sz val="10"/>
      <name val="Calibri"/>
      <charset val="134"/>
      <scheme val="minor"/>
    </font>
    <font>
      <sz val="10"/>
      <color theme="1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0"/>
      <color theme="5" tint="-0.5"/>
      <name val="Calibri"/>
      <charset val="134"/>
      <scheme val="minor"/>
    </font>
  </fonts>
  <fills count="53">
    <fill>
      <patternFill patternType="none"/>
    </fill>
    <fill>
      <patternFill patternType="gray125"/>
    </fill>
    <fill>
      <patternFill patternType="solid">
        <fgColor rgb="FF08F69F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9" tint="-0.5"/>
        <bgColor indexed="64"/>
      </patternFill>
    </fill>
    <fill>
      <patternFill patternType="solid">
        <fgColor theme="9" tint="-0.2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-0.5"/>
        <bgColor indexed="64"/>
      </patternFill>
    </fill>
    <fill>
      <patternFill patternType="solid">
        <fgColor rgb="FF10101C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rgb="FFF6F5C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CE15CE"/>
        <bgColor indexed="64"/>
      </patternFill>
    </fill>
    <fill>
      <patternFill patternType="solid">
        <fgColor rgb="FFF09DF7"/>
        <bgColor indexed="64"/>
      </patternFill>
    </fill>
    <fill>
      <patternFill patternType="solid">
        <fgColor theme="8" tint="-0.5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22" borderId="14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15" applyNumberFormat="0" applyFill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6" fillId="0" borderId="16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23" borderId="17" applyNumberFormat="0" applyAlignment="0" applyProtection="0">
      <alignment vertical="center"/>
    </xf>
    <xf numFmtId="0" fontId="18" fillId="24" borderId="18" applyNumberFormat="0" applyAlignment="0" applyProtection="0">
      <alignment vertical="center"/>
    </xf>
    <xf numFmtId="0" fontId="19" fillId="24" borderId="17" applyNumberFormat="0" applyAlignment="0" applyProtection="0">
      <alignment vertical="center"/>
    </xf>
    <xf numFmtId="0" fontId="20" fillId="25" borderId="19" applyNumberFormat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22" fillId="0" borderId="21" applyNumberFormat="0" applyFill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7" fillId="38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7" fillId="42" borderId="0" applyNumberFormat="0" applyBorder="0" applyAlignment="0" applyProtection="0">
      <alignment vertical="center"/>
    </xf>
    <xf numFmtId="0" fontId="27" fillId="43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7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27" fillId="50" borderId="0" applyNumberFormat="0" applyBorder="0" applyAlignment="0" applyProtection="0">
      <alignment vertical="center"/>
    </xf>
    <xf numFmtId="0" fontId="27" fillId="51" borderId="0" applyNumberFormat="0" applyBorder="0" applyAlignment="0" applyProtection="0">
      <alignment vertical="center"/>
    </xf>
    <xf numFmtId="0" fontId="26" fillId="52" borderId="0" applyNumberFormat="0" applyBorder="0" applyAlignment="0" applyProtection="0">
      <alignment vertical="center"/>
    </xf>
  </cellStyleXfs>
  <cellXfs count="83">
    <xf numFmtId="0" fontId="0" fillId="0" borderId="0" xfId="0">
      <alignment vertical="center"/>
    </xf>
    <xf numFmtId="58" fontId="0" fillId="0" borderId="0" xfId="0" applyNumberFormat="1">
      <alignment vertical="center"/>
    </xf>
    <xf numFmtId="0" fontId="0" fillId="2" borderId="1" xfId="0" applyFill="1" applyBorder="1">
      <alignment vertical="center"/>
    </xf>
    <xf numFmtId="0" fontId="0" fillId="0" borderId="1" xfId="0" applyBorder="1">
      <alignment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3" borderId="1" xfId="0" applyFont="1" applyFill="1" applyBorder="1">
      <alignment vertical="center"/>
    </xf>
    <xf numFmtId="0" fontId="0" fillId="0" borderId="1" xfId="0" applyBorder="1">
      <alignment vertical="center"/>
    </xf>
    <xf numFmtId="177" fontId="0" fillId="0" borderId="1" xfId="0" applyNumberFormat="1" applyBorder="1">
      <alignment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>
      <alignment vertical="center"/>
    </xf>
    <xf numFmtId="0" fontId="0" fillId="5" borderId="2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3" fillId="6" borderId="1" xfId="0" applyFont="1" applyFill="1" applyBorder="1">
      <alignment vertical="center"/>
    </xf>
    <xf numFmtId="0" fontId="0" fillId="6" borderId="1" xfId="0" applyFill="1" applyBorder="1" applyAlignment="1">
      <alignment horizontal="center" vertical="center"/>
    </xf>
    <xf numFmtId="0" fontId="0" fillId="6" borderId="2" xfId="0" applyFill="1" applyBorder="1" applyAlignment="1">
      <alignment horizontal="center" vertical="center"/>
    </xf>
    <xf numFmtId="0" fontId="0" fillId="6" borderId="4" xfId="0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77" fontId="4" fillId="0" borderId="5" xfId="0" applyNumberFormat="1" applyFont="1" applyBorder="1" applyAlignment="1">
      <alignment horizontal="center" vertical="center"/>
    </xf>
    <xf numFmtId="177" fontId="4" fillId="0" borderId="8" xfId="0" applyNumberFormat="1" applyFont="1" applyBorder="1" applyAlignment="1">
      <alignment horizontal="center" vertical="center"/>
    </xf>
    <xf numFmtId="177" fontId="4" fillId="0" borderId="6" xfId="0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177" fontId="4" fillId="0" borderId="9" xfId="0" applyNumberFormat="1" applyFont="1" applyBorder="1" applyAlignment="1">
      <alignment horizontal="center" vertical="center"/>
    </xf>
    <xf numFmtId="177" fontId="4" fillId="0" borderId="12" xfId="0" applyNumberFormat="1" applyFont="1" applyBorder="1" applyAlignment="1">
      <alignment horizontal="center" vertical="center"/>
    </xf>
    <xf numFmtId="177" fontId="4" fillId="0" borderId="10" xfId="0" applyNumberFormat="1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1" fillId="7" borderId="1" xfId="0" applyFont="1" applyFill="1" applyBorder="1">
      <alignment vertical="center"/>
    </xf>
    <xf numFmtId="180" fontId="0" fillId="0" borderId="1" xfId="0" applyNumberFormat="1" applyBorder="1">
      <alignment vertical="center"/>
    </xf>
    <xf numFmtId="0" fontId="5" fillId="7" borderId="1" xfId="0" applyFont="1" applyFill="1" applyBorder="1">
      <alignment vertical="center"/>
    </xf>
    <xf numFmtId="0" fontId="1" fillId="8" borderId="1" xfId="0" applyFont="1" applyFill="1" applyBorder="1">
      <alignment vertical="center"/>
    </xf>
    <xf numFmtId="0" fontId="1" fillId="8" borderId="1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0" fillId="10" borderId="1" xfId="0" applyFill="1" applyBorder="1">
      <alignment vertical="center"/>
    </xf>
    <xf numFmtId="9" fontId="0" fillId="0" borderId="1" xfId="3" applyBorder="1">
      <alignment vertical="center"/>
    </xf>
    <xf numFmtId="0" fontId="0" fillId="0" borderId="1" xfId="0" applyBorder="1" applyAlignment="1">
      <alignment horizontal="center" vertical="center"/>
    </xf>
    <xf numFmtId="0" fontId="1" fillId="11" borderId="1" xfId="0" applyFont="1" applyFill="1" applyBorder="1" applyAlignment="1">
      <alignment horizontal="center" vertical="center"/>
    </xf>
    <xf numFmtId="0" fontId="0" fillId="0" borderId="0" xfId="0" applyFont="1">
      <alignment vertical="center"/>
    </xf>
    <xf numFmtId="0" fontId="1" fillId="11" borderId="1" xfId="0" applyFont="1" applyFill="1" applyBorder="1">
      <alignment vertical="center"/>
    </xf>
    <xf numFmtId="177" fontId="0" fillId="0" borderId="1" xfId="0" applyNumberForma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1" fillId="12" borderId="1" xfId="0" applyFont="1" applyFill="1" applyBorder="1" applyAlignment="1">
      <alignment horizontal="center" vertical="center"/>
    </xf>
    <xf numFmtId="0" fontId="0" fillId="12" borderId="1" xfId="0" applyFill="1" applyBorder="1">
      <alignment vertical="center"/>
    </xf>
    <xf numFmtId="0" fontId="1" fillId="12" borderId="1" xfId="0" applyFont="1" applyFill="1" applyBorder="1">
      <alignment vertical="center"/>
    </xf>
    <xf numFmtId="9" fontId="0" fillId="0" borderId="2" xfId="0" applyNumberFormat="1" applyBorder="1" applyAlignment="1">
      <alignment horizontal="center" vertical="center"/>
    </xf>
    <xf numFmtId="9" fontId="0" fillId="0" borderId="4" xfId="0" applyNumberFormat="1" applyBorder="1" applyAlignment="1">
      <alignment horizontal="center" vertical="center"/>
    </xf>
    <xf numFmtId="0" fontId="0" fillId="6" borderId="1" xfId="0" applyFill="1" applyBorder="1" applyAlignment="1">
      <alignment vertical="center" wrapText="1"/>
    </xf>
    <xf numFmtId="58" fontId="0" fillId="0" borderId="1" xfId="0" applyNumberFormat="1" applyBorder="1">
      <alignment vertical="center"/>
    </xf>
    <xf numFmtId="0" fontId="0" fillId="0" borderId="0" xfId="0" applyAlignment="1">
      <alignment horizontal="center" vertical="center" wrapText="1"/>
    </xf>
    <xf numFmtId="0" fontId="0" fillId="4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7" fillId="4" borderId="0" xfId="0" applyFont="1" applyFill="1">
      <alignment vertical="center"/>
    </xf>
    <xf numFmtId="0" fontId="1" fillId="4" borderId="0" xfId="0" applyFont="1" applyFill="1">
      <alignment vertical="center"/>
    </xf>
    <xf numFmtId="0" fontId="0" fillId="13" borderId="0" xfId="0" applyFill="1">
      <alignment vertical="center"/>
    </xf>
    <xf numFmtId="0" fontId="1" fillId="7" borderId="0" xfId="0" applyFont="1" applyFill="1">
      <alignment vertical="center"/>
    </xf>
    <xf numFmtId="0" fontId="8" fillId="5" borderId="1" xfId="0" applyFont="1" applyFill="1" applyBorder="1" applyAlignment="1">
      <alignment horizontal="center" vertical="center"/>
    </xf>
    <xf numFmtId="0" fontId="8" fillId="14" borderId="1" xfId="0" applyFont="1" applyFill="1" applyBorder="1">
      <alignment vertical="center"/>
    </xf>
    <xf numFmtId="180" fontId="0" fillId="0" borderId="1" xfId="0" applyNumberFormat="1" applyBorder="1" applyAlignment="1">
      <alignment horizontal="center" vertical="center"/>
    </xf>
    <xf numFmtId="0" fontId="1" fillId="4" borderId="1" xfId="0" applyFont="1" applyFill="1" applyBorder="1">
      <alignment vertical="center"/>
    </xf>
    <xf numFmtId="0" fontId="2" fillId="15" borderId="13" xfId="0" applyFont="1" applyFill="1" applyBorder="1" applyAlignment="1">
      <alignment horizontal="center" vertical="center"/>
    </xf>
    <xf numFmtId="0" fontId="2" fillId="15" borderId="0" xfId="0" applyFont="1" applyFill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1" xfId="0" applyFill="1" applyBorder="1">
      <alignment vertical="center"/>
    </xf>
    <xf numFmtId="0" fontId="0" fillId="18" borderId="1" xfId="0" applyFill="1" applyBorder="1" applyAlignment="1">
      <alignment horizontal="center" vertical="center"/>
    </xf>
    <xf numFmtId="0" fontId="0" fillId="18" borderId="7" xfId="0" applyFill="1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19" borderId="1" xfId="0" applyFill="1" applyBorder="1">
      <alignment vertical="center"/>
    </xf>
    <xf numFmtId="0" fontId="0" fillId="19" borderId="11" xfId="0" applyFill="1" applyBorder="1">
      <alignment vertical="center"/>
    </xf>
    <xf numFmtId="0" fontId="0" fillId="18" borderId="1" xfId="0" applyFill="1" applyBorder="1">
      <alignment vertical="center"/>
    </xf>
    <xf numFmtId="0" fontId="0" fillId="0" borderId="1" xfId="0" applyNumberFormat="1" applyBorder="1">
      <alignment vertical="center"/>
    </xf>
    <xf numFmtId="0" fontId="0" fillId="0" borderId="0" xfId="0" applyBorder="1">
      <alignment vertical="center"/>
    </xf>
    <xf numFmtId="0" fontId="1" fillId="20" borderId="1" xfId="0" applyFont="1" applyFill="1" applyBorder="1" applyAlignment="1">
      <alignment horizontal="center" vertical="center"/>
    </xf>
    <xf numFmtId="0" fontId="0" fillId="21" borderId="1" xfId="0" applyFill="1" applyBorder="1">
      <alignment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F43308"/>
      <color rgb="00FF8810"/>
      <color rgb="0093E312"/>
      <color rgb="00E40D08"/>
      <color rgb="00FF6C0D"/>
      <color rgb="001D41D5"/>
      <color rgb="00FFFFFF"/>
      <color rgb="006FC665"/>
      <color rgb="008B7E9A"/>
      <color rgb="0008F69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2" Type="http://schemas.openxmlformats.org/officeDocument/2006/relationships/sheetMetadata" Target="metadata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8" Type="http://schemas.microsoft.com/office/2011/relationships/chartColorStyle" Target="colors2.xml"/><Relationship Id="rId7" Type="http://schemas.microsoft.com/office/2011/relationships/chartStyle" Target="style2.xml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pt-BR" sz="1400" b="1" i="0" u="none" strike="noStrike" kern="1200" baseline="0">
                <a:solidFill>
                  <a:schemeClr val="bg1"/>
                </a:solidFill>
                <a:effectLst>
                  <a:reflection blurRad="6350" stA="53000" endA="300" endPos="35500" dir="5400000" sy="-90000" algn="bl" rotWithShape="0"/>
                </a:effectLst>
                <a:latin typeface="+mn-lt"/>
                <a:ea typeface="+mn-ea"/>
                <a:cs typeface="+mn-cs"/>
              </a:defRPr>
            </a:pPr>
            <a:r>
              <a:rPr>
                <a:solidFill>
                  <a:schemeClr val="bg1"/>
                </a:solidFill>
                <a:effectLst>
                  <a:reflection blurRad="6350" stA="53000" endA="300" endPos="35500" dir="5400000" sy="-90000" algn="bl" rotWithShape="0"/>
                </a:effectLst>
              </a:rPr>
              <a:t>VARIAÇÃO DE JANEIRO- MAIO</a:t>
            </a:r>
            <a:endParaRPr>
              <a:solidFill>
                <a:schemeClr val="bg1"/>
              </a:solidFill>
              <a:effectLst>
                <a:reflection blurRad="6350" stA="53000" endA="300" endPos="35500" dir="5400000" sy="-90000" algn="bl" rotWithShape="0"/>
              </a:effectLst>
            </a:endParaRPr>
          </a:p>
        </c:rich>
      </c:tx>
      <c:layout>
        <c:manualLayout>
          <c:xMode val="edge"/>
          <c:yMode val="edge"/>
          <c:x val="0.259775429326288"/>
          <c:y val="0.021455223880597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00396301188903567"/>
          <c:y val="0.180420558918693"/>
          <c:w val="0.941875825627477"/>
          <c:h val="0.602890442890443"/>
        </c:manualLayout>
      </c:layout>
      <c:lineChart>
        <c:grouping val="standard"/>
        <c:varyColors val="0"/>
        <c:ser>
          <c:idx val="0"/>
          <c:order val="0"/>
          <c:tx>
            <c:strRef>
              <c:f>'Aula 12'!$A$4</c:f>
              <c:strCache>
                <c:ptCount val="1"/>
                <c:pt idx="0">
                  <c:v>Arroz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1"/>
                  </a:gs>
                  <a:gs pos="0">
                    <a:schemeClr val="accent1">
                      <a:hueOff val="-1670000"/>
                    </a:schemeClr>
                  </a:gs>
                </a:gsLst>
                <a:lin ang="5400000" scaled="0"/>
              </a:gra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25400">
                <a:gradFill>
                  <a:gsLst>
                    <a:gs pos="100000">
                      <a:schemeClr val="accent1"/>
                    </a:gs>
                    <a:gs pos="0">
                      <a:schemeClr val="accent1">
                        <a:hueOff val="-1670000"/>
                      </a:schemeClr>
                    </a:gs>
                  </a:gsLst>
                  <a:lin ang="0" scaled="1"/>
                </a:gra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bg1"/>
                    </a:solidFill>
                    <a:effectLst>
                      <a:reflection blurRad="6350" stA="53000" endA="300" endPos="35500" dir="5400000" sy="-9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'Aula 12'!$B$3:$F$3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'Aula 12'!$B$4:$F$4</c:f>
              <c:numCache>
                <c:formatCode>_-"R$"\ * #,##0.00_-;\-"R$"\ * #,##0.00_-;_-"R$"\ * "-"??_-;_-@_-</c:formatCode>
                <c:ptCount val="5"/>
                <c:pt idx="0">
                  <c:v>24</c:v>
                </c:pt>
                <c:pt idx="1">
                  <c:v>16</c:v>
                </c:pt>
                <c:pt idx="2">
                  <c:v>20</c:v>
                </c:pt>
                <c:pt idx="3">
                  <c:v>40</c:v>
                </c:pt>
                <c:pt idx="4">
                  <c:v>25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'Aula 12'!$A$5</c:f>
              <c:strCache>
                <c:ptCount val="1"/>
                <c:pt idx="0">
                  <c:v>Feijão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2"/>
                  </a:gs>
                  <a:gs pos="0">
                    <a:schemeClr val="accent2">
                      <a:hueOff val="-1670000"/>
                    </a:schemeClr>
                  </a:gs>
                </a:gsLst>
                <a:lin ang="5400000" scaled="0"/>
              </a:gra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25400">
                <a:gradFill>
                  <a:gsLst>
                    <a:gs pos="100000">
                      <a:schemeClr val="accent2"/>
                    </a:gs>
                    <a:gs pos="0">
                      <a:schemeClr val="accent2">
                        <a:hueOff val="-1670000"/>
                      </a:schemeClr>
                    </a:gs>
                  </a:gsLst>
                  <a:lin ang="0" scaled="1"/>
                </a:gra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bg1"/>
                    </a:solidFill>
                    <a:effectLst>
                      <a:reflection blurRad="6350" stA="53000" endA="300" endPos="35500" dir="5400000" sy="-9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'Aula 12'!$B$3:$F$3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'Aula 12'!$B$5:$F$5</c:f>
              <c:numCache>
                <c:formatCode>_-"R$"\ * #,##0.00_-;\-"R$"\ * #,##0.00_-;_-"R$"\ * "-"??_-;_-@_-</c:formatCode>
                <c:ptCount val="5"/>
                <c:pt idx="0">
                  <c:v>17</c:v>
                </c:pt>
                <c:pt idx="1">
                  <c:v>18</c:v>
                </c:pt>
                <c:pt idx="2">
                  <c:v>18</c:v>
                </c:pt>
                <c:pt idx="3">
                  <c:v>22</c:v>
                </c:pt>
                <c:pt idx="4">
                  <c:v>20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'Aula 12'!$A$6</c:f>
              <c:strCache>
                <c:ptCount val="1"/>
                <c:pt idx="0">
                  <c:v>Trigo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3"/>
                  </a:gs>
                  <a:gs pos="0">
                    <a:schemeClr val="accent3">
                      <a:hueOff val="-1670000"/>
                    </a:schemeClr>
                  </a:gs>
                </a:gsLst>
                <a:lin ang="5400000" scaled="0"/>
              </a:gra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25400">
                <a:gradFill>
                  <a:gsLst>
                    <a:gs pos="100000">
                      <a:schemeClr val="accent3"/>
                    </a:gs>
                    <a:gs pos="0">
                      <a:schemeClr val="accent3">
                        <a:hueOff val="-1670000"/>
                      </a:schemeClr>
                    </a:gs>
                  </a:gsLst>
                  <a:lin ang="0" scaled="1"/>
                </a:gra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bg1"/>
                    </a:solidFill>
                    <a:effectLst>
                      <a:reflection blurRad="6350" stA="53000" endA="300" endPos="35500" dir="5400000" sy="-90000" algn="bl" rotWithShape="0"/>
                    </a:effectLst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'Aula 12'!$B$3:$F$3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'Aula 12'!$B$6:$F$6</c:f>
              <c:numCache>
                <c:formatCode>_-"R$"\ * #,##0.00_-;\-"R$"\ * #,##0.00_-;_-"R$"\ * "-"??_-;_-@_-</c:formatCode>
                <c:ptCount val="5"/>
                <c:pt idx="0">
                  <c:v>27</c:v>
                </c:pt>
                <c:pt idx="1">
                  <c:v>21</c:v>
                </c:pt>
                <c:pt idx="2">
                  <c:v>36</c:v>
                </c:pt>
                <c:pt idx="3">
                  <c:v>17</c:v>
                </c:pt>
                <c:pt idx="4">
                  <c:v>34</c:v>
                </c:pt>
              </c:numCache>
            </c:numRef>
          </c: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1"/>
        <c:axId val="231103731"/>
        <c:axId val="679196949"/>
      </c:lineChart>
      <c:catAx>
        <c:axId val="2311037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bg1"/>
                </a:solidFill>
                <a:effectLst>
                  <a:reflection blurRad="6350" stA="53000" endA="300" endPos="35500" dir="5400000" sy="-90000" algn="bl" rotWithShape="0"/>
                </a:effectLst>
                <a:latin typeface="+mn-lt"/>
                <a:ea typeface="+mn-ea"/>
                <a:cs typeface="+mn-cs"/>
              </a:defRPr>
            </a:pPr>
          </a:p>
        </c:txPr>
        <c:crossAx val="679196949"/>
        <c:crosses val="autoZero"/>
        <c:auto val="1"/>
        <c:lblAlgn val="ctr"/>
        <c:lblOffset val="100"/>
        <c:noMultiLvlLbl val="0"/>
      </c:catAx>
      <c:valAx>
        <c:axId val="679196949"/>
        <c:scaling>
          <c:orientation val="minMax"/>
        </c:scaling>
        <c:delete val="1"/>
        <c:axPos val="l"/>
        <c:numFmt formatCode="_-&quot;R$&quot;\ * #,##0.00_-;\-&quot;R$&quot;\ * #,##0.00_-;_-&quot;R$&quot;\ * &quot;-&quot;??_-;_-@_-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bg1"/>
                </a:solidFill>
                <a:effectLst>
                  <a:reflection blurRad="6350" stA="53000" endA="300" endPos="35500" dir="5400000" sy="-90000" algn="bl" rotWithShape="0"/>
                </a:effectLst>
                <a:latin typeface="+mn-lt"/>
                <a:ea typeface="+mn-ea"/>
                <a:cs typeface="+mn-cs"/>
              </a:defRPr>
            </a:pPr>
          </a:p>
        </c:txPr>
        <c:crossAx val="2311037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bg1"/>
                </a:solidFill>
                <a:effectLst>
                  <a:reflection blurRad="6350" stA="53000" endA="300" endPos="35500" dir="5400000" sy="-90000" algn="bl" rotWithShape="0"/>
                </a:effectLst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bg1"/>
                </a:solidFill>
                <a:effectLst>
                  <a:reflection blurRad="6350" stA="53000" endA="300" endPos="35500" dir="5400000" sy="-90000" algn="bl" rotWithShape="0"/>
                </a:effectLst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bg1"/>
                </a:solidFill>
                <a:effectLst>
                  <a:reflection blurRad="6350" stA="53000" endA="300" endPos="35500" dir="5400000" sy="-90000" algn="bl" rotWithShape="0"/>
                </a:effectLst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623645970937913"/>
          <c:y val="0.10471082089552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900" b="0" i="0" u="none" strike="noStrike" kern="1200" baseline="0">
              <a:solidFill>
                <a:schemeClr val="bg1"/>
              </a:solidFill>
              <a:effectLst>
                <a:reflection blurRad="6350" stA="53000" endA="300" endPos="35500" dir="5400000" sy="-90000" algn="bl" rotWithShape="0"/>
              </a:effectLst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pt-BR">
          <a:solidFill>
            <a:schemeClr val="bg1"/>
          </a:solidFill>
          <a:effectLst>
            <a:reflection blurRad="6350" stA="53000" endA="300" endPos="35500" dir="5400000" sy="-90000" algn="bl" rotWithShape="0"/>
          </a:effectLst>
        </a:defRPr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841851309789726"/>
          <c:y val="0.217247645855763"/>
          <c:w val="0.91219255557017"/>
          <c:h val="0.60140383715489"/>
        </c:manualLayout>
      </c:layout>
      <c:barChart>
        <c:barDir val="col"/>
        <c:grouping val="clustered"/>
        <c:varyColors val="0"/>
        <c:ser>
          <c:idx val="0"/>
          <c:order val="0"/>
          <c:spPr>
            <a:blipFill rotWithShape="1">
              <a:blip xmlns:r="http://schemas.openxmlformats.org/officeDocument/2006/relationships" r:embed="rId1"/>
              <a:stretch>
                <a:fillRect/>
              </a:stretch>
            </a:blip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 rotWithShape="1">
                <a:blip xmlns:r="http://schemas.openxmlformats.org/officeDocument/2006/relationships" r:embed="rId2"/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blipFill rotWithShape="1"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blipFill rotWithShape="1">
                <a:blip xmlns:r="http://schemas.openxmlformats.org/officeDocument/2006/relationships" r:embed="rId4"/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blipFill rotWithShape="1">
                <a:blip xmlns:r="http://schemas.openxmlformats.org/officeDocument/2006/relationships" r:embed="rId5"/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blipFill rotWithShape="1">
                <a:blip xmlns:r="http://schemas.openxmlformats.org/officeDocument/2006/relationships" r:embed="rId6"/>
                <a:stretch>
                  <a:fillRect/>
                </a:stretch>
              </a:blipFill>
              <a:ln>
                <a:noFill/>
              </a:ln>
              <a:effectLst/>
            </c:spPr>
          </c:dPt>
          <c:dLbls>
            <c:delete val="1"/>
          </c:dLbls>
          <c:cat>
            <c:strRef>
              <c:f>'Aula 13'!$A$4:$A$9</c:f>
              <c:strCache>
                <c:ptCount val="6"/>
                <c:pt idx="0">
                  <c:v>Helen</c:v>
                </c:pt>
                <c:pt idx="1">
                  <c:v>Jeniffer</c:v>
                </c:pt>
                <c:pt idx="2">
                  <c:v>Isabella</c:v>
                </c:pt>
                <c:pt idx="3">
                  <c:v>Luiza</c:v>
                </c:pt>
                <c:pt idx="4">
                  <c:v>Lara</c:v>
                </c:pt>
                <c:pt idx="5">
                  <c:v>Andressa</c:v>
                </c:pt>
              </c:strCache>
            </c:strRef>
          </c:cat>
          <c:val>
            <c:numRef>
              <c:f>'Aula 13'!$B$4:$B$9</c:f>
              <c:numCache>
                <c:formatCode>General</c:formatCode>
                <c:ptCount val="6"/>
                <c:pt idx="0">
                  <c:v>6.33</c:v>
                </c:pt>
                <c:pt idx="1">
                  <c:v>8.89</c:v>
                </c:pt>
                <c:pt idx="2">
                  <c:v>6.08</c:v>
                </c:pt>
                <c:pt idx="3">
                  <c:v>8.36</c:v>
                </c:pt>
                <c:pt idx="4">
                  <c:v>7.32</c:v>
                </c:pt>
                <c:pt idx="5">
                  <c:v>7.07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0"/>
        <c:axId val="274529256"/>
        <c:axId val="349121992"/>
      </c:barChart>
      <c:catAx>
        <c:axId val="274529256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pt-BR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9121992"/>
        <c:crosses val="autoZero"/>
        <c:auto val="1"/>
        <c:lblAlgn val="ctr"/>
        <c:lblOffset val="100"/>
        <c:noMultiLvlLbl val="0"/>
      </c:catAx>
      <c:valAx>
        <c:axId val="349121992"/>
        <c:scaling>
          <c:orientation val="minMax"/>
        </c:scaling>
        <c:delete val="0"/>
        <c:axPos val="l"/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pt-BR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4529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rgbClr val="FF0000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93E31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C000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0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pt-BR"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pt-BR"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</c:extLst>
            </c:dLbl>
            <c:dLbl>
              <c:idx val="2"/>
              <c:layout/>
              <c:numFmt formatCode="General" sourceLinked="1"/>
              <c:spPr>
                <a:noFill/>
                <a:ln>
                  <a:noFill/>
                </a:ln>
                <a:effectLst/>
              </c:spPr>
              <c:txPr>
                <a:bodyPr rot="0" spcFirstLastPara="0" vertOverflow="ellipsis" vert="horz" wrap="square" lIns="38100" tIns="19050" rIns="38100" bIns="19050" anchor="ctr" anchorCtr="1"/>
                <a:lstStyle/>
                <a:p>
                  <a:pPr>
                    <a:defRPr lang="pt-BR"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'Aula 14'!$E$2:$E$4</c:f>
              <c:strCache>
                <c:ptCount val="3"/>
                <c:pt idx="0">
                  <c:v>Reprovado</c:v>
                </c:pt>
                <c:pt idx="1">
                  <c:v>Aprovado</c:v>
                </c:pt>
                <c:pt idx="2">
                  <c:v>Recuperação</c:v>
                </c:pt>
              </c:strCache>
            </c:strRef>
          </c:cat>
          <c:val>
            <c:numRef>
              <c:f>'Aula 14'!$F$2:$F$4</c:f>
              <c:numCache>
                <c:formatCode>General</c:formatCode>
                <c:ptCount val="3"/>
                <c:pt idx="0">
                  <c:v>3</c:v>
                </c:pt>
                <c:pt idx="1">
                  <c:v>0</c:v>
                </c:pt>
                <c:pt idx="2">
                  <c:v>4</c:v>
                </c:pt>
              </c:numCache>
            </c:numRef>
          </c:val>
        </c:ser>
        <c:dLbls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doughnut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lumMod val="40000"/>
                      <a:lumOff val="60000"/>
                    </a:schemeClr>
                  </a:gs>
                  <a:gs pos="9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/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9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/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'Aula 14'!$E$7:$E$8</c:f>
              <c:strCache>
                <c:ptCount val="2"/>
                <c:pt idx="0">
                  <c:v>Notas maiores que 9</c:v>
                </c:pt>
                <c:pt idx="1">
                  <c:v>Demais notas</c:v>
                </c:pt>
              </c:strCache>
            </c:strRef>
          </c:cat>
          <c:val>
            <c:numRef>
              <c:f>'Aula 14'!$F$7:$F$8</c:f>
              <c:numCache>
                <c:formatCode>General</c:formatCode>
                <c:ptCount val="2"/>
                <c:pt idx="0">
                  <c:v>2</c:v>
                </c:pt>
                <c:pt idx="1">
                  <c:v>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gradFill>
          <a:gsLst>
            <a:gs pos="100000">
              <a:schemeClr val="phClr"/>
            </a:gs>
            <a:gs pos="0">
              <a:schemeClr val="phClr">
                <a:hueOff val="-1670000"/>
              </a:schemeClr>
            </a:gs>
          </a:gsLst>
          <a:lin ang="5400000" scaled="0"/>
        </a:gradFill>
        <a:round/>
      </a:ln>
      <a:effectLst/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bg1"/>
      </a:solidFill>
      <a:ln w="25400">
        <a:gradFill>
          <a:gsLst>
            <a:gs pos="100000">
              <a:schemeClr val="phClr"/>
            </a:gs>
            <a:gs pos="0">
              <a:schemeClr val="phClr">
                <a:hueOff val="-1670000"/>
              </a:schemeClr>
            </a:gs>
          </a:gsLst>
          <a:lin ang="0" scaled="1"/>
        </a:gradFill>
      </a:ln>
      <a:effectLst/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8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11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186690</xdr:colOff>
      <xdr:row>1</xdr:row>
      <xdr:rowOff>34925</xdr:rowOff>
    </xdr:from>
    <xdr:to>
      <xdr:col>15</xdr:col>
      <xdr:colOff>135890</xdr:colOff>
      <xdr:row>18</xdr:row>
      <xdr:rowOff>25400</xdr:rowOff>
    </xdr:to>
    <xdr:graphicFrame>
      <xdr:nvGraphicFramePr>
        <xdr:cNvPr id="4" name="Gráfico 3"/>
        <xdr:cNvGraphicFramePr/>
      </xdr:nvGraphicFramePr>
      <xdr:xfrm>
        <a:off x="4966335" y="196850"/>
        <a:ext cx="4826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411480</xdr:colOff>
      <xdr:row>2</xdr:row>
      <xdr:rowOff>145415</xdr:rowOff>
    </xdr:from>
    <xdr:to>
      <xdr:col>11</xdr:col>
      <xdr:colOff>193675</xdr:colOff>
      <xdr:row>19</xdr:row>
      <xdr:rowOff>53340</xdr:rowOff>
    </xdr:to>
    <xdr:graphicFrame>
      <xdr:nvGraphicFramePr>
        <xdr:cNvPr id="2" name="Gráfico 1"/>
        <xdr:cNvGraphicFramePr/>
      </xdr:nvGraphicFramePr>
      <xdr:xfrm>
        <a:off x="3470275" y="469265"/>
        <a:ext cx="5274310" cy="2660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62230</xdr:colOff>
      <xdr:row>1</xdr:row>
      <xdr:rowOff>19050</xdr:rowOff>
    </xdr:from>
    <xdr:to>
      <xdr:col>15</xdr:col>
      <xdr:colOff>13335</xdr:colOff>
      <xdr:row>18</xdr:row>
      <xdr:rowOff>9525</xdr:rowOff>
    </xdr:to>
    <xdr:graphicFrame>
      <xdr:nvGraphicFramePr>
        <xdr:cNvPr id="2" name="Gráfico 1"/>
        <xdr:cNvGraphicFramePr/>
      </xdr:nvGraphicFramePr>
      <xdr:xfrm>
        <a:off x="5950585" y="180975"/>
        <a:ext cx="482790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497205</xdr:colOff>
      <xdr:row>12</xdr:row>
      <xdr:rowOff>76835</xdr:rowOff>
    </xdr:from>
    <xdr:to>
      <xdr:col>7</xdr:col>
      <xdr:colOff>47625</xdr:colOff>
      <xdr:row>29</xdr:row>
      <xdr:rowOff>67310</xdr:rowOff>
    </xdr:to>
    <xdr:graphicFrame>
      <xdr:nvGraphicFramePr>
        <xdr:cNvPr id="3" name="Gráfico 2"/>
        <xdr:cNvGraphicFramePr/>
      </xdr:nvGraphicFramePr>
      <xdr:xfrm>
        <a:off x="1106805" y="2019935"/>
        <a:ext cx="482917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E3"/>
  <sheetViews>
    <sheetView zoomScale="120" zoomScaleNormal="120" workbookViewId="0">
      <selection activeCell="B4" sqref="B4"/>
    </sheetView>
  </sheetViews>
  <sheetFormatPr defaultColWidth="9.14285714285714" defaultRowHeight="12.75" outlineLevelRow="2" outlineLevelCol="4"/>
  <cols>
    <col min="1" max="1" width="17.9809523809524" customWidth="1"/>
    <col min="4" max="4" width="18.5714285714286" customWidth="1"/>
  </cols>
  <sheetData>
    <row r="1" spans="1:5">
      <c r="A1" t="s">
        <v>0</v>
      </c>
      <c r="B1">
        <v>1969</v>
      </c>
      <c r="D1" t="s">
        <v>1</v>
      </c>
      <c r="E1" t="str">
        <f>A1</f>
        <v>Leny Viana</v>
      </c>
    </row>
    <row r="2" spans="4:5">
      <c r="D2" t="s">
        <v>2</v>
      </c>
      <c r="E2">
        <f>B1</f>
        <v>1969</v>
      </c>
    </row>
    <row r="3" spans="1:5">
      <c r="A3" t="str">
        <f>A1</f>
        <v>Leny Viana</v>
      </c>
      <c r="B3">
        <v>54</v>
      </c>
      <c r="D3" t="s">
        <v>3</v>
      </c>
      <c r="E3">
        <f>B3</f>
        <v>54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E15CE"/>
  </sheetPr>
  <dimension ref="A1:E8"/>
  <sheetViews>
    <sheetView zoomScale="205" zoomScaleNormal="205" workbookViewId="0">
      <selection activeCell="A50" sqref="A50"/>
    </sheetView>
  </sheetViews>
  <sheetFormatPr defaultColWidth="9.14285714285714" defaultRowHeight="12.75" outlineLevelRow="7" outlineLevelCol="4"/>
  <cols>
    <col min="1" max="1" width="11.8666666666667" customWidth="1"/>
    <col min="2" max="2" width="10.1809523809524" customWidth="1"/>
    <col min="3" max="3" width="8.81904761904762" customWidth="1"/>
    <col min="4" max="4" width="13"/>
    <col min="5" max="5" width="11.8571428571429"/>
  </cols>
  <sheetData>
    <row r="1" spans="1:2">
      <c r="A1" t="s">
        <v>4</v>
      </c>
      <c r="B1">
        <v>5.25</v>
      </c>
    </row>
    <row r="2" spans="1:5">
      <c r="A2" s="81" t="s">
        <v>5</v>
      </c>
      <c r="B2" s="81"/>
      <c r="C2" s="81"/>
      <c r="D2" s="81"/>
      <c r="E2" s="81"/>
    </row>
    <row r="3" spans="1:5">
      <c r="A3" s="82" t="s">
        <v>6</v>
      </c>
      <c r="B3" s="82" t="s">
        <v>7</v>
      </c>
      <c r="C3" s="82" t="s">
        <v>8</v>
      </c>
      <c r="D3" s="82" t="s">
        <v>9</v>
      </c>
      <c r="E3" s="82" t="s">
        <v>10</v>
      </c>
    </row>
    <row r="4" spans="1:5">
      <c r="A4" s="8" t="s">
        <v>11</v>
      </c>
      <c r="B4" s="8">
        <v>7520</v>
      </c>
      <c r="C4" s="9">
        <v>1.12</v>
      </c>
      <c r="D4" s="9">
        <f>B4*C4</f>
        <v>8422.4</v>
      </c>
      <c r="E4" s="9">
        <f>D4/B1</f>
        <v>1604.26666666667</v>
      </c>
    </row>
    <row r="5" spans="1:5">
      <c r="A5" s="8" t="s">
        <v>12</v>
      </c>
      <c r="B5" s="8">
        <v>3250</v>
      </c>
      <c r="C5" s="9">
        <v>0.7</v>
      </c>
      <c r="D5" s="9">
        <f>B5*C5</f>
        <v>2275</v>
      </c>
      <c r="E5" s="9">
        <f>D5/B1</f>
        <v>433.333333333333</v>
      </c>
    </row>
    <row r="6" spans="1:5">
      <c r="A6" s="8" t="s">
        <v>13</v>
      </c>
      <c r="B6" s="8">
        <v>8330</v>
      </c>
      <c r="C6" s="9">
        <v>0.12</v>
      </c>
      <c r="D6" s="9">
        <f>B6*C6</f>
        <v>999.6</v>
      </c>
      <c r="E6" s="9">
        <f>D6/B1</f>
        <v>190.4</v>
      </c>
    </row>
    <row r="7" spans="1:5">
      <c r="A7" s="8" t="s">
        <v>14</v>
      </c>
      <c r="B7" s="8">
        <v>11225</v>
      </c>
      <c r="C7" s="9">
        <v>0.07</v>
      </c>
      <c r="D7" s="9">
        <f>B7*C7</f>
        <v>785.75</v>
      </c>
      <c r="E7" s="9">
        <f>D7/B1</f>
        <v>149.666666666667</v>
      </c>
    </row>
    <row r="8" spans="1:5">
      <c r="A8" s="8" t="s">
        <v>15</v>
      </c>
      <c r="B8" s="8">
        <f>B7+B6+B5+B4</f>
        <v>30325</v>
      </c>
      <c r="C8" s="9">
        <f>C7+C6+C5+C4</f>
        <v>2.01</v>
      </c>
      <c r="D8" s="9">
        <f>D7+D6+D5+D4</f>
        <v>12482.75</v>
      </c>
      <c r="E8" s="9">
        <f>D8/B1</f>
        <v>2377.66666666667</v>
      </c>
    </row>
  </sheetData>
  <mergeCells count="1">
    <mergeCell ref="A2:E2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-0.25"/>
  </sheetPr>
  <dimension ref="A1:G13"/>
  <sheetViews>
    <sheetView zoomScale="205" zoomScaleNormal="205" workbookViewId="0">
      <selection activeCell="G8" sqref="G8"/>
    </sheetView>
  </sheetViews>
  <sheetFormatPr defaultColWidth="8.8" defaultRowHeight="12.75" outlineLevelCol="6"/>
  <cols>
    <col min="1" max="1" width="10.4285714285714" customWidth="1"/>
  </cols>
  <sheetData>
    <row r="1" spans="1:7">
      <c r="A1" s="72" t="s">
        <v>16</v>
      </c>
      <c r="B1" s="73"/>
      <c r="C1" s="73"/>
      <c r="D1" s="73"/>
      <c r="E1" s="73"/>
      <c r="F1" s="73"/>
      <c r="G1" s="73"/>
    </row>
    <row r="2" spans="1:7">
      <c r="A2" s="74" t="s">
        <v>17</v>
      </c>
      <c r="B2" s="25"/>
      <c r="C2" s="75"/>
      <c r="D2" s="75"/>
      <c r="E2" s="75"/>
      <c r="F2" s="75"/>
      <c r="G2" s="26"/>
    </row>
    <row r="3" spans="1:7">
      <c r="A3" s="76" t="s">
        <v>18</v>
      </c>
      <c r="B3" s="77" t="s">
        <v>19</v>
      </c>
      <c r="C3" s="76" t="s">
        <v>20</v>
      </c>
      <c r="D3" s="76" t="s">
        <v>21</v>
      </c>
      <c r="E3" s="76" t="s">
        <v>22</v>
      </c>
      <c r="F3" s="76" t="s">
        <v>23</v>
      </c>
      <c r="G3" s="78" t="s">
        <v>24</v>
      </c>
    </row>
    <row r="4" spans="1:7">
      <c r="A4" s="76" t="s">
        <v>25</v>
      </c>
      <c r="B4" s="8">
        <v>7.5</v>
      </c>
      <c r="C4" s="8">
        <v>7</v>
      </c>
      <c r="D4" s="8">
        <v>8.9</v>
      </c>
      <c r="E4" s="8">
        <v>6.5</v>
      </c>
      <c r="F4" s="79">
        <f>SUM(B4:E4)</f>
        <v>29.9</v>
      </c>
      <c r="G4" s="8">
        <f>AVERAGE(B4:E4)</f>
        <v>7.475</v>
      </c>
    </row>
    <row r="5" spans="1:7">
      <c r="A5" s="76" t="s">
        <v>26</v>
      </c>
      <c r="B5" s="8">
        <v>6.3</v>
      </c>
      <c r="C5" s="8">
        <v>6.7</v>
      </c>
      <c r="D5" s="8">
        <v>8.8</v>
      </c>
      <c r="E5" s="8">
        <v>9.5</v>
      </c>
      <c r="F5" s="79">
        <f>SUM(B5:E5)</f>
        <v>31.3</v>
      </c>
      <c r="G5" s="8">
        <f>AVERAGE(B5:E5)</f>
        <v>7.825</v>
      </c>
    </row>
    <row r="6" spans="1:7">
      <c r="A6" s="76" t="s">
        <v>27</v>
      </c>
      <c r="B6" s="8">
        <v>9.5</v>
      </c>
      <c r="C6" s="8">
        <v>8.6</v>
      </c>
      <c r="D6" s="8">
        <v>3.2</v>
      </c>
      <c r="E6" s="8">
        <v>4.5</v>
      </c>
      <c r="F6" s="79">
        <f>SUM(B6:E6)</f>
        <v>25.8</v>
      </c>
      <c r="G6" s="8">
        <f>AVERAGE(B6:E6)</f>
        <v>6.45</v>
      </c>
    </row>
    <row r="7" spans="1:7">
      <c r="A7" s="76" t="s">
        <v>28</v>
      </c>
      <c r="B7" s="8">
        <v>9</v>
      </c>
      <c r="C7" s="8">
        <v>7.2</v>
      </c>
      <c r="D7" s="8">
        <v>6.3</v>
      </c>
      <c r="E7" s="8">
        <v>8</v>
      </c>
      <c r="F7" s="79">
        <f>SUM(B7:E7)</f>
        <v>30.5</v>
      </c>
      <c r="G7" s="8">
        <f>AVERAGE(B7:E7)</f>
        <v>7.625</v>
      </c>
    </row>
    <row r="13" spans="5:5">
      <c r="E13" s="80"/>
    </row>
  </sheetData>
  <mergeCells count="2">
    <mergeCell ref="A1:G1"/>
    <mergeCell ref="B2:G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/>
  </sheetPr>
  <dimension ref="A1:G9"/>
  <sheetViews>
    <sheetView zoomScale="175" zoomScaleNormal="175" workbookViewId="0">
      <selection activeCell="G9" sqref="G9"/>
    </sheetView>
  </sheetViews>
  <sheetFormatPr defaultColWidth="9.14285714285714" defaultRowHeight="12.75" outlineLevelCol="6"/>
  <cols>
    <col min="1" max="1" width="10" customWidth="1"/>
    <col min="5" max="5" width="7.32380952380952" customWidth="1"/>
    <col min="6" max="6" width="10.2666666666667" customWidth="1"/>
    <col min="7" max="7" width="19.8190476190476" customWidth="1"/>
  </cols>
  <sheetData>
    <row r="1" spans="1:1">
      <c r="A1" t="s">
        <v>29</v>
      </c>
    </row>
    <row r="2" spans="3:7">
      <c r="C2" s="70" t="s">
        <v>30</v>
      </c>
      <c r="D2" s="70"/>
      <c r="E2" s="70"/>
      <c r="F2" s="70"/>
      <c r="G2" s="70"/>
    </row>
    <row r="3" spans="1:7">
      <c r="A3" t="s">
        <v>31</v>
      </c>
      <c r="B3" t="s">
        <v>32</v>
      </c>
      <c r="C3" s="71" t="s">
        <v>33</v>
      </c>
      <c r="D3" s="71" t="s">
        <v>34</v>
      </c>
      <c r="E3" s="71" t="s">
        <v>35</v>
      </c>
      <c r="F3" s="71" t="s">
        <v>36</v>
      </c>
      <c r="G3" s="71" t="s">
        <v>37</v>
      </c>
    </row>
    <row r="4" spans="1:7">
      <c r="A4" t="s">
        <v>38</v>
      </c>
      <c r="B4" t="s">
        <v>39</v>
      </c>
      <c r="C4" s="40">
        <v>1</v>
      </c>
      <c r="D4" s="40" t="s">
        <v>32</v>
      </c>
      <c r="E4" s="40">
        <v>2</v>
      </c>
      <c r="F4" s="8" t="b">
        <f>C4&gt;E4</f>
        <v>0</v>
      </c>
      <c r="G4" s="8" t="str">
        <f>IF(C4&gt;E4,"é maior","é menor")</f>
        <v>é menor</v>
      </c>
    </row>
    <row r="5" spans="1:7">
      <c r="A5" t="s">
        <v>40</v>
      </c>
      <c r="B5" t="s">
        <v>41</v>
      </c>
      <c r="C5" s="40">
        <v>1</v>
      </c>
      <c r="D5" s="40" t="s">
        <v>39</v>
      </c>
      <c r="E5" s="40">
        <v>2</v>
      </c>
      <c r="F5" s="8" t="b">
        <f>C5&lt;E5</f>
        <v>1</v>
      </c>
      <c r="G5" s="8" t="str">
        <f>IF(C5&lt;E5,"é menor","é maior")</f>
        <v>é menor</v>
      </c>
    </row>
    <row r="6" spans="1:7">
      <c r="A6" t="s">
        <v>42</v>
      </c>
      <c r="B6" t="s">
        <v>43</v>
      </c>
      <c r="C6" s="40">
        <v>1</v>
      </c>
      <c r="D6" s="40" t="s">
        <v>41</v>
      </c>
      <c r="E6" s="40">
        <v>2</v>
      </c>
      <c r="F6" s="8" t="b">
        <f>C6&gt;=E6</f>
        <v>0</v>
      </c>
      <c r="G6" s="8" t="str">
        <f>IF(C6&gt;=E6,"é maior igual","é menor igual")</f>
        <v>é menor igual</v>
      </c>
    </row>
    <row r="7" spans="1:7">
      <c r="A7" t="s">
        <v>44</v>
      </c>
      <c r="B7" t="s">
        <v>45</v>
      </c>
      <c r="C7" s="40">
        <v>1</v>
      </c>
      <c r="D7" s="40" t="s">
        <v>43</v>
      </c>
      <c r="E7" s="40">
        <v>2</v>
      </c>
      <c r="F7" s="8" t="b">
        <f>C7&lt;=E7</f>
        <v>1</v>
      </c>
      <c r="G7" s="8" t="str">
        <f>IF(C7&lt;=E7,"é menor igual","é maior igual")</f>
        <v>é menor igual</v>
      </c>
    </row>
    <row r="8" ht="16" customHeight="1" spans="1:7">
      <c r="A8" t="s">
        <v>46</v>
      </c>
      <c r="B8" t="s">
        <v>47</v>
      </c>
      <c r="C8" s="40">
        <v>1</v>
      </c>
      <c r="D8" s="40" t="s">
        <v>45</v>
      </c>
      <c r="E8" s="40">
        <v>2</v>
      </c>
      <c r="F8" s="8" t="b">
        <f>C8=E8</f>
        <v>0</v>
      </c>
      <c r="G8" s="8" t="str">
        <f>IF(C8=E8,"é igual","é diferente")</f>
        <v>é diferente</v>
      </c>
    </row>
    <row r="9" spans="3:7">
      <c r="C9" s="40">
        <v>1</v>
      </c>
      <c r="D9" s="40" t="s">
        <v>47</v>
      </c>
      <c r="E9" s="40">
        <v>2</v>
      </c>
      <c r="F9" s="8" t="b">
        <f>C9&lt;&gt;E9</f>
        <v>1</v>
      </c>
      <c r="G9" s="8" t="str">
        <f>IF(C9&lt;&gt;E9,"é diferente","é igual")</f>
        <v>é diferente</v>
      </c>
    </row>
  </sheetData>
  <mergeCells count="1">
    <mergeCell ref="C2:G2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5407A3"/>
  </sheetPr>
  <dimension ref="A1:D10"/>
  <sheetViews>
    <sheetView zoomScale="175" zoomScaleNormal="175" workbookViewId="0">
      <selection activeCell="A5" sqref="A5:D10"/>
    </sheetView>
  </sheetViews>
  <sheetFormatPr defaultColWidth="8.8" defaultRowHeight="12.75" outlineLevelCol="3"/>
  <sheetData>
    <row r="1" spans="1:1">
      <c r="A1" t="s">
        <v>48</v>
      </c>
    </row>
    <row r="2" spans="1:2">
      <c r="A2" s="66" t="s">
        <v>49</v>
      </c>
      <c r="B2" s="8" t="s">
        <v>50</v>
      </c>
    </row>
    <row r="4" spans="1:4">
      <c r="A4" s="67" t="s">
        <v>51</v>
      </c>
      <c r="B4" s="68"/>
      <c r="C4" s="68"/>
      <c r="D4" s="68"/>
    </row>
    <row r="5" spans="1:4">
      <c r="A5" s="69" t="str">
        <f>IF(B2="Heln"," Mensagem","")</f>
        <v> Mensagem</v>
      </c>
      <c r="B5" s="47"/>
      <c r="C5" s="47"/>
      <c r="D5" s="47"/>
    </row>
    <row r="6" spans="1:4">
      <c r="A6" s="69"/>
      <c r="B6" s="47"/>
      <c r="C6" s="47"/>
      <c r="D6" s="47"/>
    </row>
    <row r="7" spans="1:4">
      <c r="A7" s="69"/>
      <c r="B7" s="47"/>
      <c r="C7" s="47"/>
      <c r="D7" s="47"/>
    </row>
    <row r="8" spans="1:4">
      <c r="A8" s="69"/>
      <c r="B8" s="47"/>
      <c r="C8" s="47"/>
      <c r="D8" s="47"/>
    </row>
    <row r="9" spans="1:4">
      <c r="A9" s="69"/>
      <c r="B9" s="47"/>
      <c r="C9" s="47"/>
      <c r="D9" s="47"/>
    </row>
    <row r="10" spans="1:4">
      <c r="A10" s="69"/>
      <c r="B10" s="47"/>
      <c r="C10" s="47"/>
      <c r="D10" s="47"/>
    </row>
  </sheetData>
  <mergeCells count="2">
    <mergeCell ref="A4:D4"/>
    <mergeCell ref="A5:D10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6FC14"/>
  </sheetPr>
  <dimension ref="A1:F7"/>
  <sheetViews>
    <sheetView zoomScale="160" zoomScaleNormal="160" workbookViewId="0">
      <selection activeCell="B28" sqref="B28"/>
    </sheetView>
  </sheetViews>
  <sheetFormatPr defaultColWidth="9.14285714285714" defaultRowHeight="12.75" outlineLevelRow="6" outlineLevelCol="5"/>
  <cols>
    <col min="5" max="5" width="12.8571428571429"/>
  </cols>
  <sheetData>
    <row r="1" spans="1:6">
      <c r="A1" s="63" t="s">
        <v>52</v>
      </c>
      <c r="B1" s="63"/>
      <c r="C1" s="63"/>
      <c r="D1" s="63"/>
      <c r="E1" s="63"/>
      <c r="F1" s="63"/>
    </row>
    <row r="2" spans="1:6">
      <c r="A2" s="8" t="s">
        <v>17</v>
      </c>
      <c r="B2" s="40"/>
      <c r="C2" s="40"/>
      <c r="D2" s="40"/>
      <c r="E2" s="40"/>
      <c r="F2" s="40"/>
    </row>
    <row r="3" spans="1:6">
      <c r="A3" s="64" t="s">
        <v>18</v>
      </c>
      <c r="B3" s="64" t="s">
        <v>53</v>
      </c>
      <c r="C3" s="64" t="s">
        <v>54</v>
      </c>
      <c r="D3" s="64" t="s">
        <v>55</v>
      </c>
      <c r="E3" s="64" t="s">
        <v>24</v>
      </c>
      <c r="F3" s="64" t="s">
        <v>56</v>
      </c>
    </row>
    <row r="4" spans="1:6">
      <c r="A4" s="64" t="s">
        <v>57</v>
      </c>
      <c r="B4" s="33"/>
      <c r="C4" s="40"/>
      <c r="D4" s="65"/>
      <c r="E4" s="33" t="e">
        <f>AVERAGE(B4:C4)</f>
        <v>#DIV/0!</v>
      </c>
      <c r="F4" s="8" t="e">
        <f>IF(E4&gt;=7,"aprovado")</f>
        <v>#DIV/0!</v>
      </c>
    </row>
    <row r="5" spans="1:6">
      <c r="A5" s="64" t="s">
        <v>58</v>
      </c>
      <c r="B5" s="33">
        <v>8</v>
      </c>
      <c r="C5" s="40">
        <v>8.9</v>
      </c>
      <c r="D5" s="65">
        <v>9</v>
      </c>
      <c r="E5" s="33">
        <f>AVERAGE(B5:D5)</f>
        <v>8.63333333333333</v>
      </c>
      <c r="F5" s="8" t="str">
        <f>IF(E5&gt;=7,"aprovado")</f>
        <v>aprovado</v>
      </c>
    </row>
    <row r="6" spans="1:6">
      <c r="A6" s="64" t="s">
        <v>59</v>
      </c>
      <c r="B6" s="33">
        <v>3</v>
      </c>
      <c r="C6" s="40">
        <v>4.5</v>
      </c>
      <c r="D6" s="65">
        <v>2.8</v>
      </c>
      <c r="E6" s="33">
        <f>AVERAGE(B6:D6)</f>
        <v>3.43333333333333</v>
      </c>
      <c r="F6" s="8" t="str">
        <f>IF(6&gt;=7,"aprovado","reprovado")</f>
        <v>reprovado</v>
      </c>
    </row>
    <row r="7" spans="1:6">
      <c r="A7" s="64" t="s">
        <v>60</v>
      </c>
      <c r="B7" s="33">
        <v>6</v>
      </c>
      <c r="C7" s="40">
        <v>7.5</v>
      </c>
      <c r="D7" s="65">
        <v>3.3</v>
      </c>
      <c r="E7" s="33">
        <f>AVERAGE(B7:D7)</f>
        <v>5.6</v>
      </c>
      <c r="F7" s="8" t="str">
        <f>IF(E7&gt;=7,"aprovado","reprovado")</f>
        <v>reprovado</v>
      </c>
    </row>
  </sheetData>
  <mergeCells count="2">
    <mergeCell ref="A1:F1"/>
    <mergeCell ref="B2:F2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E8"/>
  <sheetViews>
    <sheetView zoomScale="190" zoomScaleNormal="190" workbookViewId="0">
      <selection activeCell="E1" sqref="E1"/>
    </sheetView>
  </sheetViews>
  <sheetFormatPr defaultColWidth="9.14285714285714" defaultRowHeight="12.75" outlineLevelRow="7" outlineLevelCol="4"/>
  <cols>
    <col min="1" max="1" width="18.4190476190476" customWidth="1"/>
    <col min="2" max="2" width="9.55238095238095" customWidth="1"/>
    <col min="3" max="3" width="10.9714285714286" customWidth="1"/>
  </cols>
  <sheetData>
    <row r="1" spans="1:5">
      <c r="A1" t="s">
        <v>61</v>
      </c>
      <c r="B1" t="s">
        <v>62</v>
      </c>
      <c r="C1" s="47" t="s">
        <v>63</v>
      </c>
      <c r="D1" s="47" t="s">
        <v>64</v>
      </c>
      <c r="E1" t="s">
        <v>65</v>
      </c>
    </row>
    <row r="2" spans="1:1">
      <c r="A2" s="62" t="s">
        <v>66</v>
      </c>
    </row>
    <row r="3" spans="1:1">
      <c r="A3" s="62" t="s">
        <v>67</v>
      </c>
    </row>
    <row r="4" spans="1:1">
      <c r="A4" s="62" t="s">
        <v>68</v>
      </c>
    </row>
    <row r="5" spans="1:1">
      <c r="A5" t="s">
        <v>61</v>
      </c>
    </row>
    <row r="6" spans="1:1">
      <c r="A6" s="62" t="s">
        <v>66</v>
      </c>
    </row>
    <row r="7" spans="1:1">
      <c r="A7" s="62" t="s">
        <v>67</v>
      </c>
    </row>
    <row r="8" spans="1:1">
      <c r="A8" s="62" t="s">
        <v>68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09DF7"/>
  </sheetPr>
  <dimension ref="A2:U35"/>
  <sheetViews>
    <sheetView zoomScale="145" zoomScaleNormal="145" topLeftCell="A13" workbookViewId="0">
      <selection activeCell="K24" sqref="K23:K32"/>
    </sheetView>
  </sheetViews>
  <sheetFormatPr defaultColWidth="9.14285714285714" defaultRowHeight="12.75"/>
  <cols>
    <col min="5" max="5" width="10.8380952380952" customWidth="1"/>
  </cols>
  <sheetData>
    <row r="2" spans="3:21">
      <c r="C2" s="57"/>
      <c r="D2" s="57"/>
      <c r="E2" s="57"/>
      <c r="F2" s="57"/>
      <c r="G2" s="57"/>
      <c r="L2" s="57"/>
      <c r="M2" s="57"/>
      <c r="N2" s="57"/>
      <c r="O2" s="57"/>
      <c r="P2" s="57"/>
      <c r="U2" s="57"/>
    </row>
    <row r="3" spans="2:20">
      <c r="B3" s="57"/>
      <c r="H3" s="57"/>
      <c r="K3" s="57"/>
      <c r="Q3" s="57"/>
      <c r="T3" s="57"/>
    </row>
    <row r="4" spans="1:19">
      <c r="A4" s="57"/>
      <c r="I4" s="57"/>
      <c r="J4" s="57"/>
      <c r="R4" s="57"/>
      <c r="S4" s="57"/>
    </row>
    <row r="5" spans="1:21">
      <c r="A5" s="57"/>
      <c r="C5" s="57"/>
      <c r="G5" s="57"/>
      <c r="I5" s="57"/>
      <c r="J5" s="57"/>
      <c r="L5" s="57"/>
      <c r="P5" s="57"/>
      <c r="R5" s="57"/>
      <c r="S5" s="57"/>
      <c r="U5" s="57"/>
    </row>
    <row r="6" spans="1:19">
      <c r="A6" s="57"/>
      <c r="D6" s="57"/>
      <c r="F6" s="57"/>
      <c r="I6" s="57"/>
      <c r="J6" s="57"/>
      <c r="M6" s="57"/>
      <c r="O6" s="57"/>
      <c r="R6" s="57"/>
      <c r="S6" s="57"/>
    </row>
    <row r="7" spans="1:19">
      <c r="A7" s="57"/>
      <c r="I7" s="57"/>
      <c r="J7" s="57"/>
      <c r="R7" s="57"/>
      <c r="S7" s="57"/>
    </row>
    <row r="8" spans="1:19">
      <c r="A8" s="57"/>
      <c r="D8" s="57"/>
      <c r="F8" s="57"/>
      <c r="I8" s="57"/>
      <c r="J8" s="57"/>
      <c r="M8" s="57"/>
      <c r="O8" s="57"/>
      <c r="R8" s="57"/>
      <c r="S8" s="57"/>
    </row>
    <row r="9" spans="1:19">
      <c r="A9" s="57"/>
      <c r="D9" s="57"/>
      <c r="F9" s="57"/>
      <c r="I9" s="57"/>
      <c r="J9" s="57"/>
      <c r="M9" s="57"/>
      <c r="O9" s="57"/>
      <c r="R9" s="57"/>
      <c r="S9" s="57"/>
    </row>
    <row r="10" spans="1:19">
      <c r="A10" s="57"/>
      <c r="I10" s="57"/>
      <c r="J10" s="57"/>
      <c r="R10" s="57"/>
      <c r="S10" s="57"/>
    </row>
    <row r="11" spans="1:19">
      <c r="A11" s="57"/>
      <c r="I11" s="57"/>
      <c r="J11" s="57"/>
      <c r="R11" s="57"/>
      <c r="S11" s="57"/>
    </row>
    <row r="12" spans="1:19">
      <c r="A12" s="57"/>
      <c r="I12" s="57"/>
      <c r="J12" s="57"/>
      <c r="R12" s="57"/>
      <c r="S12" s="57"/>
    </row>
    <row r="13" spans="1:19">
      <c r="A13" s="57"/>
      <c r="D13" s="57"/>
      <c r="E13" s="57"/>
      <c r="F13" s="57"/>
      <c r="I13" s="57"/>
      <c r="J13" s="57"/>
      <c r="M13" s="57"/>
      <c r="N13" s="57"/>
      <c r="O13" s="57"/>
      <c r="R13" s="57"/>
      <c r="S13" s="57"/>
    </row>
    <row r="14" spans="1:21">
      <c r="A14" s="57"/>
      <c r="C14" s="57"/>
      <c r="G14" s="57"/>
      <c r="I14" s="57"/>
      <c r="J14" s="57"/>
      <c r="L14" s="57"/>
      <c r="P14" s="57"/>
      <c r="R14" s="57"/>
      <c r="S14" s="57"/>
      <c r="U14" s="57"/>
    </row>
    <row r="15" spans="1:21">
      <c r="A15" s="57"/>
      <c r="C15" s="58"/>
      <c r="G15" s="59"/>
      <c r="I15" s="57"/>
      <c r="J15" s="57"/>
      <c r="L15" s="58"/>
      <c r="P15" s="59"/>
      <c r="R15" s="57"/>
      <c r="S15" s="57"/>
      <c r="U15" s="58"/>
    </row>
    <row r="16" spans="2:20">
      <c r="B16" s="57"/>
      <c r="H16" s="57"/>
      <c r="K16" s="57"/>
      <c r="Q16" s="57"/>
      <c r="T16" s="57"/>
    </row>
    <row r="17" spans="3:21">
      <c r="C17" s="57"/>
      <c r="D17" s="57"/>
      <c r="E17" s="57"/>
      <c r="F17" s="57"/>
      <c r="G17" s="57"/>
      <c r="L17" s="57"/>
      <c r="M17" s="57"/>
      <c r="N17" s="57"/>
      <c r="O17" s="57"/>
      <c r="P17" s="57"/>
      <c r="U17" s="57"/>
    </row>
    <row r="21" spans="10:11">
      <c r="J21" s="47"/>
      <c r="K21" s="47"/>
    </row>
    <row r="22" spans="9:11">
      <c r="I22" s="60" t="s">
        <v>69</v>
      </c>
      <c r="J22" s="47">
        <v>5</v>
      </c>
      <c r="K22" s="47"/>
    </row>
    <row r="23" spans="9:11">
      <c r="I23" s="60">
        <v>1</v>
      </c>
      <c r="J23" s="61" t="s">
        <v>70</v>
      </c>
      <c r="K23">
        <f>I23*$J$22</f>
        <v>5</v>
      </c>
    </row>
    <row r="24" spans="9:11">
      <c r="I24" s="60">
        <v>2</v>
      </c>
      <c r="J24" s="61" t="s">
        <v>70</v>
      </c>
      <c r="K24">
        <f t="shared" ref="K24:K32" si="0">I24*$J$22</f>
        <v>10</v>
      </c>
    </row>
    <row r="25" spans="9:11">
      <c r="I25" s="60">
        <v>3</v>
      </c>
      <c r="J25" s="61" t="s">
        <v>70</v>
      </c>
      <c r="K25">
        <f t="shared" si="0"/>
        <v>15</v>
      </c>
    </row>
    <row r="26" spans="9:11">
      <c r="I26" s="60">
        <v>4</v>
      </c>
      <c r="J26" s="61" t="s">
        <v>70</v>
      </c>
      <c r="K26">
        <f t="shared" si="0"/>
        <v>20</v>
      </c>
    </row>
    <row r="27" spans="9:11">
      <c r="I27" s="60">
        <v>5</v>
      </c>
      <c r="J27" s="61" t="s">
        <v>70</v>
      </c>
      <c r="K27">
        <f t="shared" si="0"/>
        <v>25</v>
      </c>
    </row>
    <row r="28" spans="9:11">
      <c r="I28" s="60">
        <v>6</v>
      </c>
      <c r="J28" s="61" t="s">
        <v>70</v>
      </c>
      <c r="K28">
        <f t="shared" si="0"/>
        <v>30</v>
      </c>
    </row>
    <row r="29" spans="1:11">
      <c r="A29">
        <v>1</v>
      </c>
      <c r="B29" t="s">
        <v>71</v>
      </c>
      <c r="C29">
        <v>5</v>
      </c>
      <c r="D29">
        <v>0</v>
      </c>
      <c r="I29" s="60">
        <v>7</v>
      </c>
      <c r="J29" s="61" t="s">
        <v>70</v>
      </c>
      <c r="K29">
        <f t="shared" si="0"/>
        <v>35</v>
      </c>
    </row>
    <row r="30" spans="1:11">
      <c r="A30">
        <v>2</v>
      </c>
      <c r="B30" t="s">
        <v>71</v>
      </c>
      <c r="C30">
        <v>10</v>
      </c>
      <c r="D30">
        <v>3</v>
      </c>
      <c r="E30">
        <f t="shared" ref="E30:E35" si="1">C29*D30</f>
        <v>15</v>
      </c>
      <c r="I30" s="60">
        <v>8</v>
      </c>
      <c r="J30" s="61" t="s">
        <v>70</v>
      </c>
      <c r="K30">
        <f t="shared" si="0"/>
        <v>40</v>
      </c>
    </row>
    <row r="31" spans="1:11">
      <c r="A31">
        <v>3</v>
      </c>
      <c r="B31" t="s">
        <v>71</v>
      </c>
      <c r="C31">
        <v>15</v>
      </c>
      <c r="D31">
        <v>6</v>
      </c>
      <c r="E31">
        <f t="shared" si="1"/>
        <v>60</v>
      </c>
      <c r="I31" s="60">
        <v>9</v>
      </c>
      <c r="J31" s="61" t="s">
        <v>70</v>
      </c>
      <c r="K31">
        <f t="shared" si="0"/>
        <v>45</v>
      </c>
    </row>
    <row r="32" spans="1:11">
      <c r="A32">
        <v>4</v>
      </c>
      <c r="B32" t="s">
        <v>71</v>
      </c>
      <c r="C32">
        <v>20</v>
      </c>
      <c r="D32">
        <v>9</v>
      </c>
      <c r="E32">
        <f t="shared" si="1"/>
        <v>135</v>
      </c>
      <c r="I32" s="60">
        <v>10</v>
      </c>
      <c r="J32" s="61" t="s">
        <v>70</v>
      </c>
      <c r="K32">
        <f t="shared" si="0"/>
        <v>50</v>
      </c>
    </row>
    <row r="33" spans="1:5">
      <c r="A33">
        <v>5</v>
      </c>
      <c r="B33" t="s">
        <v>71</v>
      </c>
      <c r="C33">
        <v>25</v>
      </c>
      <c r="D33">
        <v>12</v>
      </c>
      <c r="E33">
        <f t="shared" si="1"/>
        <v>240</v>
      </c>
    </row>
    <row r="34" spans="1:5">
      <c r="A34">
        <v>6</v>
      </c>
      <c r="B34" t="s">
        <v>71</v>
      </c>
      <c r="C34">
        <v>30</v>
      </c>
      <c r="D34">
        <v>15</v>
      </c>
      <c r="E34">
        <f t="shared" si="1"/>
        <v>375</v>
      </c>
    </row>
    <row r="35" spans="1:5">
      <c r="A35">
        <v>7</v>
      </c>
      <c r="B35" t="s">
        <v>71</v>
      </c>
      <c r="C35">
        <v>35</v>
      </c>
      <c r="D35">
        <v>20</v>
      </c>
      <c r="E35">
        <f t="shared" si="1"/>
        <v>600</v>
      </c>
    </row>
  </sheetData>
  <mergeCells count="2">
    <mergeCell ref="J21:K21"/>
    <mergeCell ref="J22:K22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10101C"/>
  </sheetPr>
  <dimension ref="A1:I8"/>
  <sheetViews>
    <sheetView zoomScale="220" zoomScaleNormal="220" workbookViewId="0">
      <selection activeCell="C13" sqref="C13"/>
    </sheetView>
  </sheetViews>
  <sheetFormatPr defaultColWidth="9.14285714285714" defaultRowHeight="12.75" outlineLevelRow="7"/>
  <cols>
    <col min="1" max="1" width="16.6761904761905" customWidth="1"/>
    <col min="2" max="2" width="9.28571428571429"/>
    <col min="3" max="3" width="11.1428571428571"/>
    <col min="5" max="5" width="11.1428571428571"/>
    <col min="8" max="8" width="16"/>
  </cols>
  <sheetData>
    <row r="1" spans="1:8">
      <c r="A1" s="49" t="s">
        <v>72</v>
      </c>
      <c r="B1" s="49"/>
      <c r="C1" s="49"/>
      <c r="D1" s="49"/>
      <c r="E1" s="49"/>
      <c r="F1" s="49"/>
      <c r="G1" s="49"/>
      <c r="H1" s="50"/>
    </row>
    <row r="2" spans="1:8">
      <c r="A2" s="51" t="s">
        <v>17</v>
      </c>
      <c r="B2" s="40"/>
      <c r="C2" s="40"/>
      <c r="D2" s="40"/>
      <c r="E2" s="40"/>
      <c r="F2" s="51" t="s">
        <v>73</v>
      </c>
      <c r="G2" s="52">
        <v>0.15</v>
      </c>
      <c r="H2" s="53"/>
    </row>
    <row r="3" s="48" customFormat="1" ht="33" customHeight="1" spans="1:9">
      <c r="A3" s="54" t="s">
        <v>74</v>
      </c>
      <c r="B3" s="54" t="s">
        <v>75</v>
      </c>
      <c r="C3" s="54" t="s">
        <v>76</v>
      </c>
      <c r="D3" s="54" t="s">
        <v>77</v>
      </c>
      <c r="E3" s="54" t="s">
        <v>78</v>
      </c>
      <c r="F3" s="54" t="s">
        <v>79</v>
      </c>
      <c r="G3" s="54" t="s">
        <v>80</v>
      </c>
      <c r="H3" s="54" t="s">
        <v>15</v>
      </c>
      <c r="I3" s="56"/>
    </row>
    <row r="4" spans="1:8">
      <c r="A4" s="8" t="s">
        <v>81</v>
      </c>
      <c r="B4" s="9">
        <v>15</v>
      </c>
      <c r="C4" s="55">
        <v>45352</v>
      </c>
      <c r="D4" s="40">
        <v>10</v>
      </c>
      <c r="E4" s="55">
        <v>45374</v>
      </c>
      <c r="F4" s="8" t="str">
        <f>IF(E4&gt;C4+D4,"sim","não")</f>
        <v>sim</v>
      </c>
      <c r="G4" s="40">
        <f>IF(G6,0,E4-C4-D4)</f>
        <v>12</v>
      </c>
      <c r="H4" s="9">
        <f>(E4-C4)*B4+(E$4-C4)*B4*$H2</f>
        <v>330</v>
      </c>
    </row>
    <row r="5" spans="1:8">
      <c r="A5" s="8" t="s">
        <v>82</v>
      </c>
      <c r="B5" s="9">
        <v>10</v>
      </c>
      <c r="C5" s="55">
        <v>45335</v>
      </c>
      <c r="D5" s="40">
        <v>14</v>
      </c>
      <c r="E5" s="55">
        <v>45345</v>
      </c>
      <c r="F5" s="8" t="str">
        <f>IF(E5&gt;C5+D5,"sim","não")</f>
        <v>não</v>
      </c>
      <c r="G5" s="40">
        <f>IF(G7,0,E5-C5-D5)</f>
        <v>0</v>
      </c>
      <c r="H5" s="9">
        <f>(E5-C5)*B5</f>
        <v>100</v>
      </c>
    </row>
    <row r="6" spans="1:8">
      <c r="A6" s="8" t="s">
        <v>83</v>
      </c>
      <c r="B6" s="9">
        <v>70</v>
      </c>
      <c r="C6" s="55">
        <v>45306</v>
      </c>
      <c r="D6" s="40">
        <v>15</v>
      </c>
      <c r="E6" s="55">
        <v>45312</v>
      </c>
      <c r="F6" s="8" t="str">
        <f>IF(E6&gt;C6+D6,"sim","não")</f>
        <v>não</v>
      </c>
      <c r="G6" s="40">
        <v>0</v>
      </c>
      <c r="H6" s="9">
        <f>(E6-C6)*B6</f>
        <v>420</v>
      </c>
    </row>
    <row r="7" spans="1:8">
      <c r="A7" s="8" t="s">
        <v>84</v>
      </c>
      <c r="B7" s="9">
        <v>10</v>
      </c>
      <c r="C7" s="55">
        <v>45350</v>
      </c>
      <c r="D7" s="40">
        <v>30</v>
      </c>
      <c r="E7" s="55">
        <v>45405</v>
      </c>
      <c r="F7" s="8" t="str">
        <f>IF(E7&gt;C7+D7,"sim","não")</f>
        <v>sim</v>
      </c>
      <c r="G7" s="40">
        <f>IF(G9,0,E7-C7-D7)</f>
        <v>25</v>
      </c>
      <c r="H7" s="9">
        <f>(E7-C7)*B7</f>
        <v>550</v>
      </c>
    </row>
    <row r="8" spans="1:8">
      <c r="A8" s="8" t="s">
        <v>85</v>
      </c>
      <c r="B8" s="9">
        <v>19</v>
      </c>
      <c r="C8" s="55">
        <v>45303</v>
      </c>
      <c r="D8" s="40">
        <v>10</v>
      </c>
      <c r="E8" s="55">
        <v>45312</v>
      </c>
      <c r="F8" s="8" t="str">
        <f>IF(E8&gt;C8+D8,"sim","não")</f>
        <v>não</v>
      </c>
      <c r="G8" s="40">
        <v>0</v>
      </c>
      <c r="H8" s="9">
        <f>(E8-C8)*B8</f>
        <v>171</v>
      </c>
    </row>
  </sheetData>
  <mergeCells count="3">
    <mergeCell ref="A1:G1"/>
    <mergeCell ref="B2:E2"/>
    <mergeCell ref="G2:H2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B9796"/>
  </sheetPr>
  <dimension ref="A1:E9"/>
  <sheetViews>
    <sheetView zoomScale="220" zoomScaleNormal="220" workbookViewId="0">
      <selection activeCell="A9" sqref="A9"/>
    </sheetView>
  </sheetViews>
  <sheetFormatPr defaultColWidth="9.14285714285714" defaultRowHeight="12.75" outlineLevelCol="4"/>
  <cols>
    <col min="1" max="1" width="14.0285714285714" customWidth="1"/>
    <col min="2" max="2" width="12.8571428571429"/>
    <col min="3" max="3" width="10.9714285714286" customWidth="1"/>
    <col min="5" max="5" width="17.4" customWidth="1"/>
  </cols>
  <sheetData>
    <row r="1" spans="1:2">
      <c r="A1" t="s">
        <v>86</v>
      </c>
      <c r="B1">
        <f ca="1">RAND()</f>
        <v>0.792807566825191</v>
      </c>
    </row>
    <row r="2" spans="1:2">
      <c r="A2" t="s">
        <v>87</v>
      </c>
      <c r="B2">
        <f ca="1">RANDBETWEEN(0,100)</f>
        <v>50</v>
      </c>
    </row>
    <row r="4" spans="1:5">
      <c r="A4" s="41" t="s">
        <v>88</v>
      </c>
      <c r="B4" s="41"/>
      <c r="C4" s="41"/>
      <c r="E4" s="42" t="s">
        <v>89</v>
      </c>
    </row>
    <row r="5" spans="1:5">
      <c r="A5" s="43" t="s">
        <v>90</v>
      </c>
      <c r="B5" s="44">
        <v>10</v>
      </c>
      <c r="C5" s="44"/>
      <c r="E5" s="45">
        <f>B5*100</f>
        <v>1000</v>
      </c>
    </row>
    <row r="7" spans="5:5">
      <c r="E7" s="46" t="s">
        <v>91</v>
      </c>
    </row>
    <row r="8" spans="1:5">
      <c r="A8" s="43" t="s">
        <v>33</v>
      </c>
      <c r="B8" s="43" t="s">
        <v>35</v>
      </c>
      <c r="C8" s="43" t="s">
        <v>92</v>
      </c>
      <c r="E8" s="47"/>
    </row>
    <row r="9" spans="1:3">
      <c r="A9" s="8">
        <f ca="1">RANDBETWEEN(0,B5)</f>
        <v>3</v>
      </c>
      <c r="B9" s="8">
        <f ca="1">RANDBETWEEN(0,B5)</f>
        <v>4</v>
      </c>
      <c r="C9" s="8">
        <f ca="1">RANDBETWEEN(0,B5)</f>
        <v>6</v>
      </c>
    </row>
  </sheetData>
  <mergeCells count="4">
    <mergeCell ref="A4:C4"/>
    <mergeCell ref="B5:C5"/>
    <mergeCell ref="E5:E6"/>
    <mergeCell ref="E7:E8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8810"/>
  </sheetPr>
  <dimension ref="A1:J14"/>
  <sheetViews>
    <sheetView zoomScale="200" zoomScaleNormal="200" workbookViewId="0">
      <selection activeCell="E15" sqref="E15"/>
    </sheetView>
  </sheetViews>
  <sheetFormatPr defaultColWidth="9.14285714285714" defaultRowHeight="12.75"/>
  <cols>
    <col min="7" max="7" width="14.7142857142857" customWidth="1"/>
    <col min="9" max="9" width="11.0761904761905" customWidth="1"/>
  </cols>
  <sheetData>
    <row r="1" spans="1:10">
      <c r="A1" s="40" t="s">
        <v>52</v>
      </c>
      <c r="B1" s="40"/>
      <c r="C1" s="40"/>
      <c r="D1" s="40"/>
      <c r="E1" s="40"/>
      <c r="F1" s="40"/>
      <c r="G1" s="40"/>
      <c r="I1" s="40" t="s">
        <v>93</v>
      </c>
      <c r="J1" s="40"/>
    </row>
    <row r="2" spans="1:10">
      <c r="A2" s="8" t="s">
        <v>18</v>
      </c>
      <c r="B2" s="8" t="s">
        <v>94</v>
      </c>
      <c r="C2" s="8" t="s">
        <v>95</v>
      </c>
      <c r="D2" s="8" t="s">
        <v>96</v>
      </c>
      <c r="E2" s="8" t="s">
        <v>97</v>
      </c>
      <c r="F2" s="8" t="s">
        <v>24</v>
      </c>
      <c r="G2" s="8" t="s">
        <v>56</v>
      </c>
      <c r="I2" s="8" t="s">
        <v>98</v>
      </c>
      <c r="J2" s="8">
        <f ca="1">COUNTIF($G$3:G8,I2)</f>
        <v>3</v>
      </c>
    </row>
    <row r="3" spans="2:10">
      <c r="B3" s="40">
        <f ca="1" t="shared" ref="B3:B8" si="0">RANDBETWEEN(10,100)/10</f>
        <v>7.8</v>
      </c>
      <c r="C3" s="40">
        <f ca="1" t="shared" ref="C3:C8" si="1">RANDBETWEEN(10,100)/10</f>
        <v>9.9</v>
      </c>
      <c r="D3" s="40">
        <f ca="1" t="shared" ref="D3:D8" si="2">RANDBETWEEN(10,100)/10</f>
        <v>7</v>
      </c>
      <c r="E3" s="40">
        <f ca="1" t="shared" ref="E3:E8" si="3">RANDBETWEEN(10,100)/10</f>
        <v>1.5</v>
      </c>
      <c r="F3" s="33">
        <f ca="1" t="shared" ref="F3:F8" si="4">AVERAGE(B3:E3)</f>
        <v>6.55</v>
      </c>
      <c r="G3" s="8" t="str">
        <f ca="1" t="shared" ref="G3:G8" si="5">IF(F3&gt;=6,"aprovado",IF(F3&lt;3,"reprovado","recuperação"))</f>
        <v>aprovado</v>
      </c>
      <c r="I3" s="8" t="s">
        <v>99</v>
      </c>
      <c r="J3" s="8">
        <f ca="1">COUNTIF(G3:G8,I3)</f>
        <v>0</v>
      </c>
    </row>
    <row r="4" spans="1:10">
      <c r="A4" s="8" t="s">
        <v>100</v>
      </c>
      <c r="B4" s="40">
        <f ca="1" t="shared" si="0"/>
        <v>7.5</v>
      </c>
      <c r="C4" s="40">
        <f ca="1" t="shared" si="1"/>
        <v>7.7</v>
      </c>
      <c r="D4" s="40">
        <f ca="1" t="shared" si="2"/>
        <v>2.8</v>
      </c>
      <c r="E4" s="40">
        <f ca="1" t="shared" si="3"/>
        <v>8.7</v>
      </c>
      <c r="F4" s="33">
        <f ca="1" t="shared" si="4"/>
        <v>6.675</v>
      </c>
      <c r="G4" s="8" t="str">
        <f ca="1" t="shared" si="5"/>
        <v>aprovado</v>
      </c>
      <c r="I4" s="8" t="s">
        <v>101</v>
      </c>
      <c r="J4" s="8">
        <f ca="1">COUNTIF(G3:G8,I4)</f>
        <v>3</v>
      </c>
    </row>
    <row r="5" spans="1:7">
      <c r="A5" s="8" t="s">
        <v>102</v>
      </c>
      <c r="B5" s="40">
        <f ca="1" t="shared" si="0"/>
        <v>8.1</v>
      </c>
      <c r="C5" s="40">
        <f ca="1" t="shared" si="1"/>
        <v>7.9</v>
      </c>
      <c r="D5" s="40">
        <f ca="1" t="shared" si="2"/>
        <v>9.2</v>
      </c>
      <c r="E5" s="40">
        <f ca="1" t="shared" si="3"/>
        <v>6.5</v>
      </c>
      <c r="F5" s="33">
        <f ca="1" t="shared" si="4"/>
        <v>7.925</v>
      </c>
      <c r="G5" s="8" t="str">
        <f ca="1" t="shared" si="5"/>
        <v>aprovado</v>
      </c>
    </row>
    <row r="6" spans="1:7">
      <c r="A6" s="8" t="s">
        <v>103</v>
      </c>
      <c r="B6" s="40">
        <f ca="1" t="shared" si="0"/>
        <v>5</v>
      </c>
      <c r="C6" s="40">
        <f ca="1" t="shared" si="1"/>
        <v>8.9</v>
      </c>
      <c r="D6" s="40">
        <f ca="1" t="shared" si="2"/>
        <v>2.7</v>
      </c>
      <c r="E6" s="40">
        <f ca="1" t="shared" si="3"/>
        <v>3.8</v>
      </c>
      <c r="F6" s="33">
        <f ca="1" t="shared" si="4"/>
        <v>5.1</v>
      </c>
      <c r="G6" s="8" t="str">
        <f ca="1" t="shared" si="5"/>
        <v>recuperação</v>
      </c>
    </row>
    <row r="7" spans="1:7">
      <c r="A7" s="8" t="s">
        <v>104</v>
      </c>
      <c r="B7" s="40">
        <f ca="1" t="shared" si="0"/>
        <v>7.7</v>
      </c>
      <c r="C7" s="40">
        <f ca="1" t="shared" si="1"/>
        <v>3</v>
      </c>
      <c r="D7" s="40">
        <f ca="1" t="shared" si="2"/>
        <v>1.4</v>
      </c>
      <c r="E7" s="40">
        <f ca="1" t="shared" si="3"/>
        <v>3.2</v>
      </c>
      <c r="F7" s="33">
        <f ca="1" t="shared" si="4"/>
        <v>3.825</v>
      </c>
      <c r="G7" s="8" t="str">
        <f ca="1" t="shared" si="5"/>
        <v>recuperação</v>
      </c>
    </row>
    <row r="8" spans="1:7">
      <c r="A8" s="8" t="s">
        <v>105</v>
      </c>
      <c r="B8" s="40">
        <f ca="1" t="shared" si="0"/>
        <v>1</v>
      </c>
      <c r="C8" s="40">
        <f ca="1" t="shared" si="1"/>
        <v>1.9</v>
      </c>
      <c r="D8" s="40">
        <f ca="1" t="shared" si="2"/>
        <v>6.4</v>
      </c>
      <c r="E8" s="40">
        <f ca="1" t="shared" si="3"/>
        <v>5.8</v>
      </c>
      <c r="F8" s="33">
        <f ca="1" t="shared" si="4"/>
        <v>3.775</v>
      </c>
      <c r="G8" s="8" t="str">
        <f ca="1" t="shared" si="5"/>
        <v>recuperação</v>
      </c>
    </row>
    <row r="14" spans="3:3">
      <c r="C14" t="s">
        <v>106</v>
      </c>
    </row>
  </sheetData>
  <mergeCells count="2">
    <mergeCell ref="A1:G1"/>
    <mergeCell ref="I1:J1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3E312"/>
  </sheetPr>
  <dimension ref="A1:G6"/>
  <sheetViews>
    <sheetView zoomScale="160" zoomScaleNormal="160" topLeftCell="A3" workbookViewId="0">
      <selection activeCell="P3" sqref="P3"/>
    </sheetView>
  </sheetViews>
  <sheetFormatPr defaultColWidth="9.14285714285714" defaultRowHeight="12.75" outlineLevelRow="5" outlineLevelCol="6"/>
  <cols>
    <col min="1" max="1" width="12.4" customWidth="1"/>
    <col min="2" max="6" width="9.28571428571429"/>
    <col min="7" max="7" width="12.8571428571429"/>
  </cols>
  <sheetData>
    <row r="1" spans="1:1">
      <c r="A1" t="s">
        <v>107</v>
      </c>
    </row>
    <row r="2" spans="1:7">
      <c r="A2" s="37" t="s">
        <v>108</v>
      </c>
      <c r="B2" s="37"/>
      <c r="C2" s="37"/>
      <c r="D2" s="37"/>
      <c r="E2" s="37"/>
      <c r="F2" s="37"/>
      <c r="G2" s="37"/>
    </row>
    <row r="3" spans="1:7">
      <c r="A3" s="38" t="s">
        <v>109</v>
      </c>
      <c r="B3" s="38" t="s">
        <v>110</v>
      </c>
      <c r="C3" s="38" t="s">
        <v>111</v>
      </c>
      <c r="D3" s="38" t="s">
        <v>112</v>
      </c>
      <c r="E3" s="38" t="s">
        <v>113</v>
      </c>
      <c r="F3" s="38" t="s">
        <v>114</v>
      </c>
      <c r="G3" s="38" t="s">
        <v>115</v>
      </c>
    </row>
    <row r="4" spans="1:7">
      <c r="A4" s="8" t="s">
        <v>116</v>
      </c>
      <c r="B4" s="9">
        <f ca="1">RANDBETWEEN(8,40)</f>
        <v>24</v>
      </c>
      <c r="C4" s="9">
        <f ca="1">RANDBETWEEN(8,40)</f>
        <v>16</v>
      </c>
      <c r="D4" s="9">
        <f ca="1">RANDBETWEEN(8,40)</f>
        <v>20</v>
      </c>
      <c r="E4" s="9">
        <f ca="1">RANDBETWEEN(8,40)</f>
        <v>40</v>
      </c>
      <c r="F4" s="9">
        <f ca="1">RANDBETWEEN(8,40)</f>
        <v>25</v>
      </c>
      <c r="G4" s="39" cm="1">
        <f ca="1" t="array" ref="G4">MAX(B4:F4/MIN(B4:F4-1))</f>
        <v>2.66666666666667</v>
      </c>
    </row>
    <row r="5" spans="1:7">
      <c r="A5" s="8" t="s">
        <v>117</v>
      </c>
      <c r="B5" s="9">
        <f ca="1">RANDBETWEEN(8,40)</f>
        <v>17</v>
      </c>
      <c r="C5" s="9">
        <f ca="1">RANDBETWEEN(8,40)</f>
        <v>18</v>
      </c>
      <c r="D5" s="9">
        <f ca="1">RANDBETWEEN(8,40)</f>
        <v>18</v>
      </c>
      <c r="E5" s="9">
        <f ca="1">RANDBETWEEN(8,40)</f>
        <v>22</v>
      </c>
      <c r="F5" s="9">
        <f ca="1">RANDBETWEEN(8,40)</f>
        <v>20</v>
      </c>
      <c r="G5" s="39" cm="1">
        <f ca="1" t="array" ref="G5">MAX(B5:F5/MIN(B5:F5-1))</f>
        <v>1.375</v>
      </c>
    </row>
    <row r="6" spans="1:7">
      <c r="A6" s="8" t="s">
        <v>118</v>
      </c>
      <c r="B6" s="9">
        <f ca="1">RANDBETWEEN(8,40)</f>
        <v>27</v>
      </c>
      <c r="C6" s="9">
        <f ca="1">RANDBETWEEN(8,40)</f>
        <v>21</v>
      </c>
      <c r="D6" s="9">
        <f ca="1">RANDBETWEEN(8,40)</f>
        <v>36</v>
      </c>
      <c r="E6" s="9">
        <f ca="1">RANDBETWEEN(8,40)</f>
        <v>17</v>
      </c>
      <c r="F6" s="9">
        <f ca="1">RANDBETWEEN(8,40)</f>
        <v>34</v>
      </c>
      <c r="G6" s="39" cm="1">
        <f ca="1" t="array" ref="G6">MAX(B6:F6/MIN(B6:F6-1))</f>
        <v>2.25</v>
      </c>
    </row>
  </sheetData>
  <mergeCells count="1">
    <mergeCell ref="A2:G2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1D41D5"/>
  </sheetPr>
  <dimension ref="A1:E9"/>
  <sheetViews>
    <sheetView zoomScale="160" zoomScaleNormal="160" workbookViewId="0">
      <selection activeCell="L11" sqref="L11:M12"/>
    </sheetView>
  </sheetViews>
  <sheetFormatPr defaultColWidth="9.14285714285714" defaultRowHeight="12.75" outlineLevelCol="4"/>
  <cols>
    <col min="2" max="2" width="27.5904761904762" customWidth="1"/>
    <col min="5" max="5" width="18.3714285714286" customWidth="1"/>
  </cols>
  <sheetData>
    <row r="1" spans="1:1">
      <c r="A1" t="s">
        <v>119</v>
      </c>
    </row>
    <row r="2" spans="1:1">
      <c r="A2" t="s">
        <v>120</v>
      </c>
    </row>
    <row r="3" spans="1:5">
      <c r="A3" s="35" t="s">
        <v>17</v>
      </c>
      <c r="B3" s="35" t="s">
        <v>121</v>
      </c>
      <c r="D3" s="36" t="s">
        <v>122</v>
      </c>
      <c r="E3" s="36"/>
    </row>
    <row r="4" spans="1:5">
      <c r="A4" s="8" t="s">
        <v>123</v>
      </c>
      <c r="B4" s="8">
        <f ca="1" t="shared" ref="B4:B9" si="0">RANDBETWEEN(600,1000)/100</f>
        <v>6.33</v>
      </c>
      <c r="D4" s="8" t="s">
        <v>124</v>
      </c>
      <c r="E4" s="8">
        <f ca="1">COUNTIF(B4:B9,D4)</f>
        <v>0</v>
      </c>
    </row>
    <row r="5" spans="1:5">
      <c r="A5" s="8" t="s">
        <v>125</v>
      </c>
      <c r="B5" s="8">
        <f ca="1" t="shared" si="0"/>
        <v>8.89</v>
      </c>
      <c r="D5" s="8" t="s">
        <v>126</v>
      </c>
      <c r="E5" s="8">
        <f ca="1">COUNTIF(B5:B10,D5)</f>
        <v>1</v>
      </c>
    </row>
    <row r="6" spans="1:5">
      <c r="A6" s="8" t="s">
        <v>127</v>
      </c>
      <c r="B6" s="8">
        <f ca="1" t="shared" si="0"/>
        <v>6.08</v>
      </c>
      <c r="D6" s="8" t="s">
        <v>128</v>
      </c>
      <c r="E6" s="8">
        <f ca="1">COUNTA(B4:B9)-E4-E5</f>
        <v>5</v>
      </c>
    </row>
    <row r="7" spans="1:2">
      <c r="A7" s="8" t="s">
        <v>129</v>
      </c>
      <c r="B7" s="8">
        <f ca="1" t="shared" si="0"/>
        <v>8.36</v>
      </c>
    </row>
    <row r="8" spans="1:2">
      <c r="A8" s="8" t="s">
        <v>130</v>
      </c>
      <c r="B8" s="8">
        <f ca="1" t="shared" si="0"/>
        <v>7.32</v>
      </c>
    </row>
    <row r="9" spans="1:2">
      <c r="A9" s="8" t="s">
        <v>131</v>
      </c>
      <c r="B9" s="8">
        <f ca="1" t="shared" si="0"/>
        <v>7.07</v>
      </c>
    </row>
  </sheetData>
  <mergeCells count="1">
    <mergeCell ref="D3:E3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4" tint="0.4"/>
  </sheetPr>
  <dimension ref="A1:F11"/>
  <sheetViews>
    <sheetView zoomScale="130" zoomScaleNormal="130" workbookViewId="0">
      <selection activeCell="M25" sqref="M25"/>
    </sheetView>
  </sheetViews>
  <sheetFormatPr defaultColWidth="9.14285714285714" defaultRowHeight="12.75" outlineLevelCol="5"/>
  <cols>
    <col min="3" max="3" width="19.2666666666667" customWidth="1"/>
    <col min="5" max="5" width="20.7238095238095" customWidth="1"/>
    <col min="6" max="6" width="10.6095238095238" customWidth="1"/>
    <col min="7" max="7" width="10.2857142857143" customWidth="1"/>
  </cols>
  <sheetData>
    <row r="1" spans="1:1">
      <c r="A1" t="s">
        <v>132</v>
      </c>
    </row>
    <row r="2" spans="5:6">
      <c r="E2" s="31" t="s">
        <v>99</v>
      </c>
      <c r="F2" s="8">
        <f ca="1">COUNTIF(C5:C11,E2)</f>
        <v>3</v>
      </c>
    </row>
    <row r="3" spans="1:6">
      <c r="A3" s="32" t="s">
        <v>18</v>
      </c>
      <c r="B3" s="32" t="s">
        <v>121</v>
      </c>
      <c r="C3" s="32" t="s">
        <v>56</v>
      </c>
      <c r="E3" s="31" t="s">
        <v>98</v>
      </c>
      <c r="F3" s="8">
        <f ca="1">COUNTIF(C5:C11,E3)</f>
        <v>0</v>
      </c>
    </row>
    <row r="4" spans="1:6">
      <c r="A4" s="8" t="s">
        <v>133</v>
      </c>
      <c r="B4" s="33">
        <f ca="1">RANDBETWEEN(1,10)</f>
        <v>3</v>
      </c>
      <c r="C4" s="8" t="str">
        <f ca="1" t="shared" ref="C4:C10" si="0">IF(B4=7,"Aprovado",IF(B4&lt;3,"Reprovado","Recuperação"))</f>
        <v>Recuperação</v>
      </c>
      <c r="E4" s="31" t="s">
        <v>101</v>
      </c>
      <c r="F4" s="8">
        <f ca="1">COUNTIF(C5:C11,E4)</f>
        <v>4</v>
      </c>
    </row>
    <row r="5" spans="1:3">
      <c r="A5" s="8" t="s">
        <v>100</v>
      </c>
      <c r="B5" s="33">
        <f ca="1" t="shared" ref="B5:B11" si="1">RANDBETWEEN(1,10)</f>
        <v>1</v>
      </c>
      <c r="C5" s="8" t="str">
        <f ca="1" t="shared" si="0"/>
        <v>Reprovado</v>
      </c>
    </row>
    <row r="6" spans="1:3">
      <c r="A6" s="8" t="s">
        <v>102</v>
      </c>
      <c r="B6" s="33">
        <f ca="1" t="shared" si="1"/>
        <v>9</v>
      </c>
      <c r="C6" s="8" t="str">
        <f ca="1" t="shared" si="0"/>
        <v>Recuperação</v>
      </c>
    </row>
    <row r="7" spans="1:6">
      <c r="A7" s="8" t="s">
        <v>103</v>
      </c>
      <c r="B7" s="33">
        <f ca="1" t="shared" si="1"/>
        <v>1</v>
      </c>
      <c r="C7" s="8" t="str">
        <f ca="1" t="shared" si="0"/>
        <v>Reprovado</v>
      </c>
      <c r="E7" s="34" t="s">
        <v>134</v>
      </c>
      <c r="F7" s="8">
        <f ca="1">COUNTIF(B4:B11,"&gt;=9")</f>
        <v>2</v>
      </c>
    </row>
    <row r="8" spans="1:6">
      <c r="A8" s="8" t="s">
        <v>104</v>
      </c>
      <c r="B8" s="33">
        <f ca="1" t="shared" si="1"/>
        <v>1</v>
      </c>
      <c r="C8" s="8" t="str">
        <f ca="1" t="shared" si="0"/>
        <v>Reprovado</v>
      </c>
      <c r="E8" s="31" t="s">
        <v>135</v>
      </c>
      <c r="F8" s="8">
        <f ca="1">COUNTA(A4:A11)-F7</f>
        <v>6</v>
      </c>
    </row>
    <row r="9" spans="1:3">
      <c r="A9" s="8" t="s">
        <v>105</v>
      </c>
      <c r="B9" s="33">
        <f ca="1" t="shared" si="1"/>
        <v>9</v>
      </c>
      <c r="C9" s="8" t="str">
        <f ca="1" t="shared" si="0"/>
        <v>Recuperação</v>
      </c>
    </row>
    <row r="10" spans="1:3">
      <c r="A10" s="8" t="s">
        <v>136</v>
      </c>
      <c r="B10" s="33">
        <f ca="1" t="shared" si="1"/>
        <v>6</v>
      </c>
      <c r="C10" s="8" t="str">
        <f ca="1" t="shared" si="0"/>
        <v>Recuperação</v>
      </c>
    </row>
    <row r="11" spans="1:3">
      <c r="A11" s="8" t="s">
        <v>137</v>
      </c>
      <c r="B11" s="33">
        <f ca="1" t="shared" si="1"/>
        <v>1</v>
      </c>
      <c r="C11" s="8" t="str">
        <f ca="1">IF(B4&gt;=7,"Aprovado",IF(B4&lt;3,"Reprovado","Recuperação"))</f>
        <v>Recuperação</v>
      </c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-0.25"/>
  </sheetPr>
  <dimension ref="A1:F14"/>
  <sheetViews>
    <sheetView zoomScale="190" zoomScaleNormal="190" workbookViewId="0">
      <selection activeCell="B10" sqref="B10:F10"/>
    </sheetView>
  </sheetViews>
  <sheetFormatPr defaultColWidth="9.14285714285714" defaultRowHeight="12.75" outlineLevelCol="5"/>
  <cols>
    <col min="2" max="2" width="11.7238095238095" customWidth="1"/>
    <col min="3" max="3" width="13.8380952380952" customWidth="1"/>
    <col min="4" max="4" width="10.8190476190476" customWidth="1"/>
    <col min="6" max="6" width="12.4" customWidth="1"/>
  </cols>
  <sheetData>
    <row r="1" spans="1:1">
      <c r="A1" t="s">
        <v>138</v>
      </c>
    </row>
    <row r="2" spans="1:6">
      <c r="A2" s="7" t="s">
        <v>17</v>
      </c>
      <c r="B2" s="7" t="s">
        <v>139</v>
      </c>
      <c r="C2" s="7" t="s">
        <v>140</v>
      </c>
      <c r="D2" s="7" t="s">
        <v>141</v>
      </c>
      <c r="E2" s="7" t="s">
        <v>142</v>
      </c>
      <c r="F2" s="7" t="s">
        <v>143</v>
      </c>
    </row>
    <row r="3" spans="1:6">
      <c r="A3" s="8" t="s">
        <v>144</v>
      </c>
      <c r="B3" s="8" t="s">
        <v>145</v>
      </c>
      <c r="C3" s="8" t="s">
        <v>146</v>
      </c>
      <c r="D3" s="8" t="s">
        <v>147</v>
      </c>
      <c r="E3" s="8" t="s">
        <v>148</v>
      </c>
      <c r="F3" s="9">
        <v>2500</v>
      </c>
    </row>
    <row r="4" spans="1:6">
      <c r="A4" s="8" t="s">
        <v>125</v>
      </c>
      <c r="B4" s="8" t="s">
        <v>149</v>
      </c>
      <c r="C4" s="8" t="s">
        <v>150</v>
      </c>
      <c r="D4" s="8" t="s">
        <v>151</v>
      </c>
      <c r="E4" s="8" t="s">
        <v>152</v>
      </c>
      <c r="F4" s="9">
        <v>3700</v>
      </c>
    </row>
    <row r="5" spans="1:6">
      <c r="A5" s="8" t="s">
        <v>129</v>
      </c>
      <c r="B5" s="8" t="s">
        <v>153</v>
      </c>
      <c r="C5" s="8" t="s">
        <v>154</v>
      </c>
      <c r="D5" s="8" t="s">
        <v>147</v>
      </c>
      <c r="E5" s="8" t="s">
        <v>152</v>
      </c>
      <c r="F5" s="9">
        <v>2500</v>
      </c>
    </row>
    <row r="6" spans="1:6">
      <c r="A6" s="8" t="s">
        <v>127</v>
      </c>
      <c r="B6" s="8" t="s">
        <v>155</v>
      </c>
      <c r="C6" s="8" t="s">
        <v>156</v>
      </c>
      <c r="D6" s="8" t="s">
        <v>147</v>
      </c>
      <c r="E6" s="8" t="s">
        <v>157</v>
      </c>
      <c r="F6" s="9">
        <v>2300</v>
      </c>
    </row>
    <row r="7" spans="1:6">
      <c r="A7" s="8" t="s">
        <v>130</v>
      </c>
      <c r="B7" s="8" t="s">
        <v>158</v>
      </c>
      <c r="C7" s="8" t="s">
        <v>159</v>
      </c>
      <c r="D7" s="8" t="s">
        <v>160</v>
      </c>
      <c r="E7" s="8" t="s">
        <v>148</v>
      </c>
      <c r="F7" s="9">
        <v>4500</v>
      </c>
    </row>
    <row r="9" spans="1:6">
      <c r="A9" s="10" t="s">
        <v>161</v>
      </c>
      <c r="B9" s="10"/>
      <c r="C9" s="10"/>
      <c r="D9" s="10"/>
      <c r="E9" s="10"/>
      <c r="F9" s="10"/>
    </row>
    <row r="10" spans="1:6">
      <c r="A10" s="11" t="s">
        <v>17</v>
      </c>
      <c r="B10" s="12" t="s">
        <v>123</v>
      </c>
      <c r="C10" s="13"/>
      <c r="D10" s="13"/>
      <c r="E10" s="13"/>
      <c r="F10" s="14"/>
    </row>
    <row r="11" spans="1:6">
      <c r="A11" s="15" t="s">
        <v>139</v>
      </c>
      <c r="B11" s="16" t="str">
        <f>VLOOKUP(B10,A2:F7,2,FALSE)</f>
        <v>64 99453905</v>
      </c>
      <c r="C11" s="16"/>
      <c r="D11" s="15" t="s">
        <v>140</v>
      </c>
      <c r="E11" s="17" t="str">
        <f>VLOOKUP(B10,A2:F7,3,FALSE)</f>
        <v>119.121.361-11</v>
      </c>
      <c r="F11" s="18"/>
    </row>
    <row r="12" spans="1:6">
      <c r="A12" s="10" t="s">
        <v>142</v>
      </c>
      <c r="B12" s="11"/>
      <c r="C12" s="11" t="s">
        <v>141</v>
      </c>
      <c r="D12" s="10" t="s">
        <v>143</v>
      </c>
      <c r="E12" s="10"/>
      <c r="F12" s="10"/>
    </row>
    <row r="13" spans="1:6">
      <c r="A13" s="19" t="str">
        <f>VLOOKUP(B10,A2:F7,5,FALSE)</f>
        <v>RH</v>
      </c>
      <c r="B13" s="20"/>
      <c r="C13" s="21" t="str">
        <f>VLOOKUP(B10,A2:F7,4,FALSE)</f>
        <v>Auxiliar</v>
      </c>
      <c r="D13" s="22">
        <f>VLOOKUP(B10,A2:F7,6,FALSE)</f>
        <v>2500</v>
      </c>
      <c r="E13" s="23"/>
      <c r="F13" s="24"/>
    </row>
    <row r="14" spans="1:6">
      <c r="A14" s="25"/>
      <c r="B14" s="26"/>
      <c r="C14" s="27"/>
      <c r="D14" s="28"/>
      <c r="E14" s="29"/>
      <c r="F14" s="30"/>
    </row>
  </sheetData>
  <mergeCells count="9">
    <mergeCell ref="A9:F9"/>
    <mergeCell ref="B10:F10"/>
    <mergeCell ref="B11:C11"/>
    <mergeCell ref="E11:F11"/>
    <mergeCell ref="A12:B12"/>
    <mergeCell ref="D12:F12"/>
    <mergeCell ref="C13:C14"/>
    <mergeCell ref="D13:F14"/>
    <mergeCell ref="A13:B14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-0.5"/>
  </sheetPr>
  <dimension ref="A1"/>
  <sheetViews>
    <sheetView workbookViewId="0">
      <selection activeCell="M44" sqref="M44"/>
    </sheetView>
  </sheetViews>
  <sheetFormatPr defaultColWidth="9.14285714285714" defaultRowHeight="12.75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8B7E9A"/>
  </sheetPr>
  <dimension ref="A1:F12"/>
  <sheetViews>
    <sheetView zoomScale="205" zoomScaleNormal="205" workbookViewId="0">
      <selection activeCell="A6" sqref="A6:B12"/>
    </sheetView>
  </sheetViews>
  <sheetFormatPr defaultColWidth="9.14285714285714" defaultRowHeight="12.75" outlineLevelCol="5"/>
  <cols>
    <col min="2" max="2" width="20.0571428571429" customWidth="1"/>
    <col min="6" max="6" width="10.6571428571429" customWidth="1"/>
  </cols>
  <sheetData>
    <row r="1" spans="1:6">
      <c r="A1" s="2" t="s">
        <v>17</v>
      </c>
      <c r="B1" s="3" t="s">
        <v>123</v>
      </c>
      <c r="D1" s="4" t="s">
        <v>162</v>
      </c>
      <c r="E1" s="4"/>
      <c r="F1" s="4"/>
    </row>
    <row r="2" spans="1:6">
      <c r="A2" s="2" t="s">
        <v>163</v>
      </c>
      <c r="B2" s="3">
        <v>57</v>
      </c>
      <c r="D2" s="3" t="s">
        <v>164</v>
      </c>
      <c r="E2" s="3" t="s">
        <v>165</v>
      </c>
      <c r="F2" s="3" t="s">
        <v>166</v>
      </c>
    </row>
    <row r="3" spans="1:6">
      <c r="A3" s="2" t="s">
        <v>167</v>
      </c>
      <c r="B3" s="3">
        <v>1.65</v>
      </c>
      <c r="D3" s="3">
        <v>18.5</v>
      </c>
      <c r="E3" s="3"/>
      <c r="F3" s="3" t="s">
        <v>168</v>
      </c>
    </row>
    <row r="4" spans="1:6">
      <c r="A4" s="2" t="s">
        <v>169</v>
      </c>
      <c r="B4" s="3">
        <v>21</v>
      </c>
      <c r="D4" s="3">
        <v>18.6</v>
      </c>
      <c r="E4" s="3">
        <v>24.9</v>
      </c>
      <c r="F4" s="3" t="s">
        <v>170</v>
      </c>
    </row>
    <row r="5" spans="1:6">
      <c r="A5" s="4" t="s">
        <v>56</v>
      </c>
      <c r="B5" s="4"/>
      <c r="D5" s="3">
        <v>25</v>
      </c>
      <c r="E5" s="3">
        <v>29.9</v>
      </c>
      <c r="F5" s="3" t="s">
        <v>171</v>
      </c>
    </row>
    <row r="6" spans="1:6">
      <c r="A6" s="5" t="str">
        <f>IF(B4&lt;D4,F3,IF(B4&gt;E7,F8,IF(AND(B4&gt;=D4,B4&lt;D5),F4,IF(AND(B4&gt;=D5,B4&lt;D6),F5,IF(AND(B4&gt;=D6,B4&lt;D7),F6,IF(AND(B4&gt;=D7,B4&lt;E8),F7,"erro"))))))</f>
        <v>Peso ideal</v>
      </c>
      <c r="B6" s="6"/>
      <c r="D6" s="3">
        <v>30</v>
      </c>
      <c r="E6" s="3">
        <v>34.9</v>
      </c>
      <c r="F6" s="3" t="s">
        <v>172</v>
      </c>
    </row>
    <row r="7" spans="1:6">
      <c r="A7" s="6"/>
      <c r="B7" s="6"/>
      <c r="D7" s="3">
        <v>35</v>
      </c>
      <c r="E7" s="3">
        <v>39.9</v>
      </c>
      <c r="F7" s="3" t="s">
        <v>173</v>
      </c>
    </row>
    <row r="8" spans="1:6">
      <c r="A8" s="6"/>
      <c r="B8" s="6"/>
      <c r="D8" s="3"/>
      <c r="E8" s="3">
        <v>40</v>
      </c>
      <c r="F8" s="3" t="s">
        <v>174</v>
      </c>
    </row>
    <row r="9" spans="1:2">
      <c r="A9" s="6"/>
      <c r="B9" s="6"/>
    </row>
    <row r="10" spans="1:2">
      <c r="A10" s="6"/>
      <c r="B10" s="6"/>
    </row>
    <row r="11" spans="1:2">
      <c r="A11" s="6"/>
      <c r="B11" s="6"/>
    </row>
    <row r="12" spans="1:2">
      <c r="A12" s="6"/>
      <c r="B12" s="6"/>
    </row>
  </sheetData>
  <mergeCells count="3">
    <mergeCell ref="D1:F1"/>
    <mergeCell ref="A5:B5"/>
    <mergeCell ref="A6:B12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6FC665"/>
  </sheetPr>
  <dimension ref="A1:C1"/>
  <sheetViews>
    <sheetView tabSelected="1" zoomScale="235" zoomScaleNormal="235" workbookViewId="0">
      <selection activeCell="A2" sqref="A2"/>
    </sheetView>
  </sheetViews>
  <sheetFormatPr defaultColWidth="9.14285714285714" defaultRowHeight="12.75" outlineLevelCol="2"/>
  <cols>
    <col min="1" max="1" width="41.4571428571429" customWidth="1"/>
    <col min="2" max="2" width="21.0952380952381" customWidth="1"/>
    <col min="3" max="3" width="24.5428571428571" customWidth="1"/>
  </cols>
  <sheetData>
    <row r="1" spans="1:3">
      <c r="A1" t="str">
        <f ca="1">"Olá"&amp;'Aula 17'!B1&amp;", seu IMC é "&amp;'Aula 17'!A6&amp;". Esse ano você faz "&amp;YEAR(TODAY())-YEAR(C1)&amp;"anos."</f>
        <v>OláHelen, seu IMC é Peso ideal. Esse ano você faz 16anos.</v>
      </c>
      <c r="C1" s="1">
        <v>39804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Aula 1</vt:lpstr>
      <vt:lpstr>Aula 2</vt:lpstr>
      <vt:lpstr>Aula 3</vt:lpstr>
      <vt:lpstr>Aula 4</vt:lpstr>
      <vt:lpstr>Aula 5</vt:lpstr>
      <vt:lpstr>Aula 6</vt:lpstr>
      <vt:lpstr>Aula 7</vt:lpstr>
      <vt:lpstr>Aula 8</vt:lpstr>
      <vt:lpstr>Aula 9</vt:lpstr>
      <vt:lpstr>Aula 10</vt:lpstr>
      <vt:lpstr>Aula 11</vt:lpstr>
      <vt:lpstr>Aula 12</vt:lpstr>
      <vt:lpstr>Aula 13</vt:lpstr>
      <vt:lpstr>Aula 14</vt:lpstr>
      <vt:lpstr>Aula 15</vt:lpstr>
      <vt:lpstr>Aula 16</vt:lpstr>
      <vt:lpstr>Aula 17</vt:lpstr>
      <vt:lpstr>Aula 18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 13</dc:creator>
  <cp:lastModifiedBy>PC 11</cp:lastModifiedBy>
  <dcterms:created xsi:type="dcterms:W3CDTF">2024-04-15T18:37:00Z</dcterms:created>
  <dcterms:modified xsi:type="dcterms:W3CDTF">2024-05-09T19:16:25Z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90697A83CAB548C5BA5F06F6683F5CA0_13</vt:lpwstr>
  </property>
  <property fmtid="{D5CDD505-2E9C-101B-9397-08002B2CF9AE}" pid="3" name="KSOProductBuildVer">
    <vt:lpwstr>1046-12.2.0.16909</vt:lpwstr>
  </property>
</Properties>
</file>